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5" yWindow="-105" windowWidth="19425" windowHeight="10305" activeTab="3"/>
  </bookViews>
  <sheets>
    <sheet name="ANALISIS" sheetId="72" r:id="rId1"/>
    <sheet name="ALTERNATIVA 1" sheetId="53" r:id="rId2"/>
    <sheet name="ALTERNATIVA 2" sheetId="54" r:id="rId3"/>
    <sheet name="ALTERNATIVA 3 " sheetId="52" r:id="rId4"/>
    <sheet name="BALANCE ALTERNATIVA 1" sheetId="43" r:id="rId5"/>
    <sheet name="RLI ALT 1 " sheetId="9" r:id="rId6"/>
    <sheet name="R14 14A ALT 1" sheetId="24" r:id="rId7"/>
    <sheet name="R13 14A ALT 1" sheetId="23" r:id="rId8"/>
    <sheet name="RREE ALT 1" sheetId="45" r:id="rId9"/>
    <sheet name="F-22 ALT 1 EMPRESA  " sheetId="65" r:id="rId10"/>
    <sheet name="F-22  CM ATL 1" sheetId="66" r:id="rId11"/>
    <sheet name="F-22  JC " sheetId="67" r:id="rId12"/>
    <sheet name="RETIRO DESPROPORCIONADO ALT 1" sheetId="69" r:id="rId13"/>
    <sheet name="BALANCE ALTERNATIVA 2" sheetId="55" r:id="rId14"/>
    <sheet name="RLI   ALT 2" sheetId="56" r:id="rId15"/>
    <sheet name="R14 14A ALT 2" sheetId="57" r:id="rId16"/>
    <sheet name="R13 14A ALT 2" sheetId="58" r:id="rId17"/>
    <sheet name="RREE  ALT 2" sheetId="59" r:id="rId18"/>
    <sheet name="F-22 ALT 2 EMPRESA" sheetId="70" r:id="rId19"/>
    <sheet name="F-22  CM ATL 2" sheetId="71" r:id="rId20"/>
    <sheet name="RETIRO DESPROPORCIONADO ALT 2 " sheetId="73" r:id="rId21"/>
    <sheet name="BALANCE ALTERNATIVA 3" sheetId="60" r:id="rId22"/>
    <sheet name="RLI   ALT 3" sheetId="61" r:id="rId23"/>
    <sheet name="R14 14A ALT 3" sheetId="62" r:id="rId24"/>
    <sheet name="R13 14A ALT 3" sheetId="63" r:id="rId25"/>
    <sheet name="RREE ALT 3" sheetId="64" r:id="rId26"/>
    <sheet name="F-22 ALT 3 EMPRESA " sheetId="74" r:id="rId27"/>
    <sheet name="F-22  CM ATL 3" sheetId="75" r:id="rId28"/>
    <sheet name="RETIRO DESPROPORCIONADO ALT 3" sheetId="76" r:id="rId29"/>
    <sheet name="TABLA " sheetId="68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13">#REF!</definedName>
    <definedName name="\b" localSheetId="21">#REF!</definedName>
    <definedName name="\b" localSheetId="10">#REF!</definedName>
    <definedName name="\b" localSheetId="19">#REF!</definedName>
    <definedName name="\b" localSheetId="27">#REF!</definedName>
    <definedName name="\b" localSheetId="11">#REF!</definedName>
    <definedName name="\b" localSheetId="9">#REF!</definedName>
    <definedName name="\b" localSheetId="18">#REF!</definedName>
    <definedName name="\b" localSheetId="26">#REF!</definedName>
    <definedName name="\b" localSheetId="16">#REF!</definedName>
    <definedName name="\b" localSheetId="24">#REF!</definedName>
    <definedName name="\b" localSheetId="15">#REF!</definedName>
    <definedName name="\b" localSheetId="23">#REF!</definedName>
    <definedName name="\b" localSheetId="12">#REF!</definedName>
    <definedName name="\b" localSheetId="20">#REF!</definedName>
    <definedName name="\b" localSheetId="28">#REF!</definedName>
    <definedName name="\b" localSheetId="14">#REF!</definedName>
    <definedName name="\b" localSheetId="22">#REF!</definedName>
    <definedName name="\b" localSheetId="5">#REF!</definedName>
    <definedName name="\b" localSheetId="17">#REF!</definedName>
    <definedName name="\b" localSheetId="8">#REF!</definedName>
    <definedName name="\b" localSheetId="25">#REF!</definedName>
    <definedName name="\b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13">#REF!</definedName>
    <definedName name="\z" localSheetId="21">#REF!</definedName>
    <definedName name="\z" localSheetId="10">#REF!</definedName>
    <definedName name="\z" localSheetId="19">#REF!</definedName>
    <definedName name="\z" localSheetId="27">#REF!</definedName>
    <definedName name="\z" localSheetId="11">#REF!</definedName>
    <definedName name="\z" localSheetId="9">#REF!</definedName>
    <definedName name="\z" localSheetId="18">#REF!</definedName>
    <definedName name="\z" localSheetId="26">#REF!</definedName>
    <definedName name="\z" localSheetId="16">#REF!</definedName>
    <definedName name="\z" localSheetId="24">#REF!</definedName>
    <definedName name="\z" localSheetId="15">#REF!</definedName>
    <definedName name="\z" localSheetId="23">#REF!</definedName>
    <definedName name="\z" localSheetId="12">#REF!</definedName>
    <definedName name="\z" localSheetId="20">#REF!</definedName>
    <definedName name="\z" localSheetId="28">#REF!</definedName>
    <definedName name="\z" localSheetId="14">#REF!</definedName>
    <definedName name="\z" localSheetId="22">#REF!</definedName>
    <definedName name="\z" localSheetId="5">#REF!</definedName>
    <definedName name="\z" localSheetId="17">#REF!</definedName>
    <definedName name="\z" localSheetId="8">#REF!</definedName>
    <definedName name="\z" localSheetId="25">#REF!</definedName>
    <definedName name="\z">#REF!</definedName>
    <definedName name="_Order1" hidden="1">255</definedName>
    <definedName name="_Order2" hidden="1">255</definedName>
    <definedName name="a" localSheetId="13">#REF!</definedName>
    <definedName name="a" localSheetId="21">#REF!</definedName>
    <definedName name="a" localSheetId="10">#REF!</definedName>
    <definedName name="a" localSheetId="19">#REF!</definedName>
    <definedName name="a" localSheetId="27">#REF!</definedName>
    <definedName name="a" localSheetId="11">#REF!</definedName>
    <definedName name="a" localSheetId="9">#REF!</definedName>
    <definedName name="a" localSheetId="18">#REF!</definedName>
    <definedName name="a" localSheetId="26">#REF!</definedName>
    <definedName name="a" localSheetId="16">#REF!</definedName>
    <definedName name="a" localSheetId="24">#REF!</definedName>
    <definedName name="a" localSheetId="15">#REF!</definedName>
    <definedName name="a" localSheetId="23">#REF!</definedName>
    <definedName name="a" localSheetId="20">#REF!</definedName>
    <definedName name="a" localSheetId="28">#REF!</definedName>
    <definedName name="a" localSheetId="14">#REF!</definedName>
    <definedName name="a" localSheetId="22">#REF!</definedName>
    <definedName name="a" localSheetId="17">#REF!</definedName>
    <definedName name="a" localSheetId="25">#REF!</definedName>
    <definedName name="a">#REF!</definedName>
    <definedName name="aa" localSheetId="1">#REF!</definedName>
    <definedName name="aa" localSheetId="2">#REF!</definedName>
    <definedName name="aa" localSheetId="3">#REF!</definedName>
    <definedName name="aa" localSheetId="13">#REF!</definedName>
    <definedName name="aa" localSheetId="21">#REF!</definedName>
    <definedName name="aa" localSheetId="10">#REF!</definedName>
    <definedName name="aa" localSheetId="19">#REF!</definedName>
    <definedName name="aa" localSheetId="27">#REF!</definedName>
    <definedName name="aa" localSheetId="11">#REF!</definedName>
    <definedName name="aa" localSheetId="9">#REF!</definedName>
    <definedName name="aa" localSheetId="18">#REF!</definedName>
    <definedName name="aa" localSheetId="26">#REF!</definedName>
    <definedName name="aa" localSheetId="16">#REF!</definedName>
    <definedName name="aa" localSheetId="24">#REF!</definedName>
    <definedName name="aa" localSheetId="15">#REF!</definedName>
    <definedName name="aa" localSheetId="23">#REF!</definedName>
    <definedName name="aa" localSheetId="12">#REF!</definedName>
    <definedName name="aa" localSheetId="20">#REF!</definedName>
    <definedName name="aa" localSheetId="28">#REF!</definedName>
    <definedName name="aa" localSheetId="14">#REF!</definedName>
    <definedName name="aa" localSheetId="22">#REF!</definedName>
    <definedName name="aa" localSheetId="17">#REF!</definedName>
    <definedName name="aa" localSheetId="8">#REF!</definedName>
    <definedName name="aa" localSheetId="25">#REF!</definedName>
    <definedName name="aa">#REF!</definedName>
    <definedName name="aaa" localSheetId="1">#REF!</definedName>
    <definedName name="aaa" localSheetId="2">#REF!</definedName>
    <definedName name="aaa" localSheetId="3">#REF!</definedName>
    <definedName name="aaa" localSheetId="13">#REF!</definedName>
    <definedName name="aaa" localSheetId="21">#REF!</definedName>
    <definedName name="aaa" localSheetId="10">#REF!</definedName>
    <definedName name="aaa" localSheetId="19">#REF!</definedName>
    <definedName name="aaa" localSheetId="27">#REF!</definedName>
    <definedName name="aaa" localSheetId="11">#REF!</definedName>
    <definedName name="aaa" localSheetId="9">#REF!</definedName>
    <definedName name="aaa" localSheetId="18">#REF!</definedName>
    <definedName name="aaa" localSheetId="26">#REF!</definedName>
    <definedName name="aaa" localSheetId="16">#REF!</definedName>
    <definedName name="aaa" localSheetId="24">#REF!</definedName>
    <definedName name="aaa" localSheetId="15">#REF!</definedName>
    <definedName name="aaa" localSheetId="23">#REF!</definedName>
    <definedName name="aaa" localSheetId="12">#REF!</definedName>
    <definedName name="aaa" localSheetId="20">#REF!</definedName>
    <definedName name="aaa" localSheetId="28">#REF!</definedName>
    <definedName name="aaa" localSheetId="14">#REF!</definedName>
    <definedName name="aaa" localSheetId="22">#REF!</definedName>
    <definedName name="aaa" localSheetId="17">#REF!</definedName>
    <definedName name="aaa" localSheetId="8">#REF!</definedName>
    <definedName name="aaa" localSheetId="25">#REF!</definedName>
    <definedName name="aaa">#REF!</definedName>
    <definedName name="aaaa" localSheetId="1">#REF!</definedName>
    <definedName name="aaaa" localSheetId="2">#REF!</definedName>
    <definedName name="aaaa" localSheetId="3">#REF!</definedName>
    <definedName name="aaaa" localSheetId="13">#REF!</definedName>
    <definedName name="aaaa" localSheetId="21">#REF!</definedName>
    <definedName name="AAAA" localSheetId="10">#REF!</definedName>
    <definedName name="AAAA" localSheetId="19">#REF!</definedName>
    <definedName name="AAAA" localSheetId="27">#REF!</definedName>
    <definedName name="AAAA" localSheetId="11">#REF!</definedName>
    <definedName name="AAAA" localSheetId="9">#REF!</definedName>
    <definedName name="AAAA" localSheetId="18">#REF!</definedName>
    <definedName name="AAAA" localSheetId="26">#REF!</definedName>
    <definedName name="aaaa" localSheetId="16">#REF!</definedName>
    <definedName name="aaaa" localSheetId="24">#REF!</definedName>
    <definedName name="aaaa" localSheetId="15">#REF!</definedName>
    <definedName name="aaaa" localSheetId="23">#REF!</definedName>
    <definedName name="aaaa" localSheetId="12">#REF!</definedName>
    <definedName name="aaaa" localSheetId="20">#REF!</definedName>
    <definedName name="aaaa" localSheetId="28">#REF!</definedName>
    <definedName name="aaaa" localSheetId="14">#REF!</definedName>
    <definedName name="aaaa" localSheetId="22">#REF!</definedName>
    <definedName name="aaaa" localSheetId="17">#REF!</definedName>
    <definedName name="aaaa" localSheetId="8">#REF!</definedName>
    <definedName name="aaaa" localSheetId="25">#REF!</definedName>
    <definedName name="aaaa">#REF!</definedName>
    <definedName name="_xlnm.Print_Area" localSheetId="1">'ALTERNATIVA 1'!$A$1:$G$32</definedName>
    <definedName name="_xlnm.Print_Area" localSheetId="2">'ALTERNATIVA 2'!$A$1:$G$32</definedName>
    <definedName name="_xlnm.Print_Area" localSheetId="10">'F-22  CM ATL 1'!$A$1:$AW$665</definedName>
    <definedName name="_xlnm.Print_Area" localSheetId="19">'F-22  CM ATL 2'!$A$1:$AW$665</definedName>
    <definedName name="_xlnm.Print_Area" localSheetId="27">'F-22  CM ATL 3'!$A$1:$AW$665</definedName>
    <definedName name="_xlnm.Print_Area" localSheetId="11">'F-22  JC '!$A$1:$AW$665</definedName>
    <definedName name="_xlnm.Print_Area" localSheetId="9">'F-22 ALT 1 EMPRESA  '!$A$1:$AW$665</definedName>
    <definedName name="_xlnm.Print_Area" localSheetId="18">'F-22 ALT 2 EMPRESA'!$A$1:$AW$665</definedName>
    <definedName name="_xlnm.Print_Area" localSheetId="26">'F-22 ALT 3 EMPRESA '!$A$1:$AW$665</definedName>
    <definedName name="_xlnm.Print_Area" localSheetId="7">'R13 14A ALT 1'!$C$2:$P$13</definedName>
    <definedName name="_xlnm.Print_Area" localSheetId="16">'R13 14A ALT 2'!$C$2:$P$13</definedName>
    <definedName name="_xlnm.Print_Area" localSheetId="24">'R13 14A ALT 3'!$C$2:$P$13</definedName>
    <definedName name="_xlnm.Print_Area" localSheetId="6">'R14 14A ALT 1'!$C$2:$P$27</definedName>
    <definedName name="_xlnm.Print_Area" localSheetId="15">'R14 14A ALT 2'!$C$2:$P$27</definedName>
    <definedName name="_xlnm.Print_Area" localSheetId="23">'R14 14A ALT 3'!$C$2:$P$27</definedName>
    <definedName name="_xlnm.Print_Area" localSheetId="12">'RETIRO DESPROPORCIONADO ALT 1'!$B$1:$C$33</definedName>
    <definedName name="_xlnm.Print_Area" localSheetId="20">'RETIRO DESPROPORCIONADO ALT 2 '!$B$1:$C$33</definedName>
    <definedName name="_xlnm.Print_Area" localSheetId="28">'RETIRO DESPROPORCIONADO ALT 3'!$B$1:$C$33</definedName>
    <definedName name="_xlnm.Print_Area" localSheetId="17">'RREE  ALT 2'!$B$1:$AJ$73</definedName>
    <definedName name="_xlnm.Print_Area" localSheetId="8">'RREE ALT 1'!$B$1:$AJ$73</definedName>
    <definedName name="_xlnm.Print_Area" localSheetId="25">'RREE ALT 3'!$B$1:$AJ$73</definedName>
    <definedName name="AS2DocOpenMode" hidden="1">"AS2DocumentEdit"</definedName>
    <definedName name="AYUDA" localSheetId="13">#REF!</definedName>
    <definedName name="AYUDA" localSheetId="21">#REF!</definedName>
    <definedName name="AYUDA" localSheetId="10">#REF!</definedName>
    <definedName name="AYUDA" localSheetId="19">#REF!</definedName>
    <definedName name="AYUDA" localSheetId="27">#REF!</definedName>
    <definedName name="AYUDA" localSheetId="11">#REF!</definedName>
    <definedName name="AYUDA" localSheetId="9">#REF!</definedName>
    <definedName name="AYUDA" localSheetId="18">#REF!</definedName>
    <definedName name="AYUDA" localSheetId="26">#REF!</definedName>
    <definedName name="AYUDA" localSheetId="16">#REF!</definedName>
    <definedName name="AYUDA" localSheetId="24">#REF!</definedName>
    <definedName name="AYUDA" localSheetId="15">#REF!</definedName>
    <definedName name="AYUDA" localSheetId="23">#REF!</definedName>
    <definedName name="AYUDA" localSheetId="20">#REF!</definedName>
    <definedName name="AYUDA" localSheetId="28">#REF!</definedName>
    <definedName name="AYUDA" localSheetId="14">#REF!</definedName>
    <definedName name="AYUDA" localSheetId="22">#REF!</definedName>
    <definedName name="AYUDA" localSheetId="17">#REF!</definedName>
    <definedName name="AYUDA" localSheetId="25">#REF!</definedName>
    <definedName name="AYUDA">#REF!</definedName>
    <definedName name="casa" localSheetId="1">#REF!</definedName>
    <definedName name="casa" localSheetId="2">#REF!</definedName>
    <definedName name="casa" localSheetId="3">#REF!</definedName>
    <definedName name="casa" localSheetId="13">#REF!</definedName>
    <definedName name="casa" localSheetId="21">#REF!</definedName>
    <definedName name="casa" localSheetId="10">#REF!</definedName>
    <definedName name="casa" localSheetId="19">#REF!</definedName>
    <definedName name="casa" localSheetId="27">#REF!</definedName>
    <definedName name="casa" localSheetId="11">#REF!</definedName>
    <definedName name="casa" localSheetId="9">#REF!</definedName>
    <definedName name="casa" localSheetId="18">#REF!</definedName>
    <definedName name="casa" localSheetId="26">#REF!</definedName>
    <definedName name="casa" localSheetId="16">#REF!</definedName>
    <definedName name="casa" localSheetId="24">#REF!</definedName>
    <definedName name="casa" localSheetId="15">#REF!</definedName>
    <definedName name="casa" localSheetId="23">#REF!</definedName>
    <definedName name="casa" localSheetId="12">#REF!</definedName>
    <definedName name="casa" localSheetId="20">#REF!</definedName>
    <definedName name="casa" localSheetId="28">#REF!</definedName>
    <definedName name="casa" localSheetId="14">#REF!</definedName>
    <definedName name="casa" localSheetId="22">#REF!</definedName>
    <definedName name="casa" localSheetId="17">#REF!</definedName>
    <definedName name="casa" localSheetId="8">#REF!</definedName>
    <definedName name="casa" localSheetId="25">#REF!</definedName>
    <definedName name="casa">#REF!</definedName>
    <definedName name="CBDDSDSGSE" localSheetId="1">#REF!</definedName>
    <definedName name="CBDDSDSGSE" localSheetId="2">#REF!</definedName>
    <definedName name="CBDDSDSGSE" localSheetId="3">#REF!</definedName>
    <definedName name="CBDDSDSGSE" localSheetId="4">#REF!</definedName>
    <definedName name="CBDDSDSGSE" localSheetId="13">#REF!</definedName>
    <definedName name="CBDDSDSGSE" localSheetId="21">#REF!</definedName>
    <definedName name="CBDDSDSGSE" localSheetId="10">#REF!</definedName>
    <definedName name="CBDDSDSGSE" localSheetId="19">#REF!</definedName>
    <definedName name="CBDDSDSGSE" localSheetId="27">#REF!</definedName>
    <definedName name="CBDDSDSGSE" localSheetId="11">#REF!</definedName>
    <definedName name="CBDDSDSGSE" localSheetId="9">#REF!</definedName>
    <definedName name="CBDDSDSGSE" localSheetId="18">#REF!</definedName>
    <definedName name="CBDDSDSGSE" localSheetId="26">#REF!</definedName>
    <definedName name="CBDDSDSGSE" localSheetId="16">#REF!</definedName>
    <definedName name="CBDDSDSGSE" localSheetId="24">#REF!</definedName>
    <definedName name="CBDDSDSGSE" localSheetId="15">#REF!</definedName>
    <definedName name="CBDDSDSGSE" localSheetId="23">#REF!</definedName>
    <definedName name="CBDDSDSGSE" localSheetId="12">#REF!</definedName>
    <definedName name="CBDDSDSGSE" localSheetId="20">#REF!</definedName>
    <definedName name="CBDDSDSGSE" localSheetId="28">#REF!</definedName>
    <definedName name="CBDDSDSGSE" localSheetId="14">#REF!</definedName>
    <definedName name="CBDDSDSGSE" localSheetId="22">#REF!</definedName>
    <definedName name="CBDDSDSGSE" localSheetId="5">#REF!</definedName>
    <definedName name="CBDDSDSGSE" localSheetId="17">#REF!</definedName>
    <definedName name="CBDDSDSGSE" localSheetId="8">#REF!</definedName>
    <definedName name="CBDDSDSGSE" localSheetId="25">#REF!</definedName>
    <definedName name="CBDDSDSGSE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13">#REF!</definedName>
    <definedName name="CC" localSheetId="21">#REF!</definedName>
    <definedName name="CC" localSheetId="10">#REF!</definedName>
    <definedName name="CC" localSheetId="19">#REF!</definedName>
    <definedName name="CC" localSheetId="27">#REF!</definedName>
    <definedName name="CC" localSheetId="11">#REF!</definedName>
    <definedName name="CC" localSheetId="9">#REF!</definedName>
    <definedName name="CC" localSheetId="18">#REF!</definedName>
    <definedName name="CC" localSheetId="26">#REF!</definedName>
    <definedName name="CC" localSheetId="16">#REF!</definedName>
    <definedName name="CC" localSheetId="24">#REF!</definedName>
    <definedName name="CC" localSheetId="15">#REF!</definedName>
    <definedName name="CC" localSheetId="23">#REF!</definedName>
    <definedName name="CC" localSheetId="12">#REF!</definedName>
    <definedName name="CC" localSheetId="20">#REF!</definedName>
    <definedName name="CC" localSheetId="28">#REF!</definedName>
    <definedName name="CC" localSheetId="14">#REF!</definedName>
    <definedName name="CC" localSheetId="22">#REF!</definedName>
    <definedName name="CC" localSheetId="5">#REF!</definedName>
    <definedName name="CC" localSheetId="17">#REF!</definedName>
    <definedName name="CC" localSheetId="8">#REF!</definedName>
    <definedName name="CC" localSheetId="25">#REF!</definedName>
    <definedName name="CC">#REF!</definedName>
    <definedName name="CCCC" localSheetId="1">[1]bien!#REF!</definedName>
    <definedName name="CCCC" localSheetId="2">[1]bien!#REF!</definedName>
    <definedName name="CCCC" localSheetId="3">[1]bien!#REF!</definedName>
    <definedName name="CCCC" localSheetId="4">[1]bien!#REF!</definedName>
    <definedName name="CCCC" localSheetId="13">[1]bien!#REF!</definedName>
    <definedName name="CCCC" localSheetId="21">[1]bien!#REF!</definedName>
    <definedName name="CCCC" localSheetId="10">[1]bien!#REF!</definedName>
    <definedName name="CCCC" localSheetId="19">[1]bien!#REF!</definedName>
    <definedName name="CCCC" localSheetId="27">[1]bien!#REF!</definedName>
    <definedName name="CCCC" localSheetId="11">[1]bien!#REF!</definedName>
    <definedName name="CCCC" localSheetId="9">[1]bien!#REF!</definedName>
    <definedName name="CCCC" localSheetId="18">[1]bien!#REF!</definedName>
    <definedName name="CCCC" localSheetId="26">[1]bien!#REF!</definedName>
    <definedName name="CCCC" localSheetId="16">[1]bien!#REF!</definedName>
    <definedName name="CCCC" localSheetId="24">[1]bien!#REF!</definedName>
    <definedName name="CCCC" localSheetId="15">[1]bien!#REF!</definedName>
    <definedName name="CCCC" localSheetId="23">[1]bien!#REF!</definedName>
    <definedName name="CCCC" localSheetId="12">[1]bien!#REF!</definedName>
    <definedName name="CCCC" localSheetId="20">[1]bien!#REF!</definedName>
    <definedName name="CCCC" localSheetId="28">[1]bien!#REF!</definedName>
    <definedName name="CCCC" localSheetId="14">[1]bien!#REF!</definedName>
    <definedName name="CCCC" localSheetId="22">[1]bien!#REF!</definedName>
    <definedName name="CCCC" localSheetId="5">[1]bien!#REF!</definedName>
    <definedName name="CCCC" localSheetId="17">[1]bien!#REF!</definedName>
    <definedName name="CCCC" localSheetId="8">[1]bien!#REF!</definedName>
    <definedName name="CCCC" localSheetId="25">[1]bien!#REF!</definedName>
    <definedName name="CCCC">[1]bien!#REF!</definedName>
    <definedName name="CCCCC" localSheetId="1">[1]bien!#REF!</definedName>
    <definedName name="CCCCC" localSheetId="2">[1]bien!#REF!</definedName>
    <definedName name="CCCCC" localSheetId="3">[1]bien!#REF!</definedName>
    <definedName name="CCCCC" localSheetId="4">[1]bien!#REF!</definedName>
    <definedName name="CCCCC" localSheetId="13">[1]bien!#REF!</definedName>
    <definedName name="CCCCC" localSheetId="21">[1]bien!#REF!</definedName>
    <definedName name="CCCCC" localSheetId="10">[1]bien!#REF!</definedName>
    <definedName name="CCCCC" localSheetId="19">[1]bien!#REF!</definedName>
    <definedName name="CCCCC" localSheetId="27">[1]bien!#REF!</definedName>
    <definedName name="CCCCC" localSheetId="11">[1]bien!#REF!</definedName>
    <definedName name="CCCCC" localSheetId="9">[1]bien!#REF!</definedName>
    <definedName name="CCCCC" localSheetId="18">[1]bien!#REF!</definedName>
    <definedName name="CCCCC" localSheetId="26">[1]bien!#REF!</definedName>
    <definedName name="CCCCC" localSheetId="16">[1]bien!#REF!</definedName>
    <definedName name="CCCCC" localSheetId="24">[1]bien!#REF!</definedName>
    <definedName name="CCCCC" localSheetId="15">[1]bien!#REF!</definedName>
    <definedName name="CCCCC" localSheetId="23">[1]bien!#REF!</definedName>
    <definedName name="CCCCC" localSheetId="12">[1]bien!#REF!</definedName>
    <definedName name="CCCCC" localSheetId="20">[1]bien!#REF!</definedName>
    <definedName name="CCCCC" localSheetId="28">[1]bien!#REF!</definedName>
    <definedName name="CCCCC" localSheetId="14">[1]bien!#REF!</definedName>
    <definedName name="CCCCC" localSheetId="22">[1]bien!#REF!</definedName>
    <definedName name="CCCCC" localSheetId="5">[1]bien!#REF!</definedName>
    <definedName name="CCCCC" localSheetId="17">[1]bien!#REF!</definedName>
    <definedName name="CCCCC" localSheetId="8">[1]bien!#REF!</definedName>
    <definedName name="CCCCC" localSheetId="25">[1]bien!#REF!</definedName>
    <definedName name="CCCCC">[1]bien!#REF!</definedName>
    <definedName name="CERTIFICADO" localSheetId="1">#REF!</definedName>
    <definedName name="CERTIFICADO" localSheetId="2">#REF!</definedName>
    <definedName name="CERTIFICADO" localSheetId="3">#REF!</definedName>
    <definedName name="CERTIFICADO" localSheetId="13">#REF!</definedName>
    <definedName name="CERTIFICADO" localSheetId="21">#REF!</definedName>
    <definedName name="CERTIFICADO" localSheetId="10">#REF!</definedName>
    <definedName name="CERTIFICADO" localSheetId="19">#REF!</definedName>
    <definedName name="CERTIFICADO" localSheetId="27">#REF!</definedName>
    <definedName name="CERTIFICADO" localSheetId="11">#REF!</definedName>
    <definedName name="CERTIFICADO" localSheetId="9">#REF!</definedName>
    <definedName name="CERTIFICADO" localSheetId="18">#REF!</definedName>
    <definedName name="CERTIFICADO" localSheetId="26">#REF!</definedName>
    <definedName name="CERTIFICADO" localSheetId="16">#REF!</definedName>
    <definedName name="CERTIFICADO" localSheetId="24">#REF!</definedName>
    <definedName name="CERTIFICADO" localSheetId="15">#REF!</definedName>
    <definedName name="CERTIFICADO" localSheetId="23">#REF!</definedName>
    <definedName name="CERTIFICADO" localSheetId="12">#REF!</definedName>
    <definedName name="CERTIFICADO" localSheetId="20">#REF!</definedName>
    <definedName name="CERTIFICADO" localSheetId="28">#REF!</definedName>
    <definedName name="CERTIFICADO" localSheetId="14">#REF!</definedName>
    <definedName name="CERTIFICADO" localSheetId="22">#REF!</definedName>
    <definedName name="CERTIFICADO" localSheetId="17">#REF!</definedName>
    <definedName name="CERTIFICADO" localSheetId="8">#REF!</definedName>
    <definedName name="CERTIFICADO" localSheetId="25">#REF!</definedName>
    <definedName name="CERTIFICADO">#REF!</definedName>
    <definedName name="DD" localSheetId="1">#REF!</definedName>
    <definedName name="DD" localSheetId="2">#REF!</definedName>
    <definedName name="DD" localSheetId="3">#REF!</definedName>
    <definedName name="DD" localSheetId="4">#REF!</definedName>
    <definedName name="DD" localSheetId="13">#REF!</definedName>
    <definedName name="DD" localSheetId="21">#REF!</definedName>
    <definedName name="DD" localSheetId="10">#REF!</definedName>
    <definedName name="DD" localSheetId="19">#REF!</definedName>
    <definedName name="DD" localSheetId="27">#REF!</definedName>
    <definedName name="DD" localSheetId="11">#REF!</definedName>
    <definedName name="DD" localSheetId="9">#REF!</definedName>
    <definedName name="DD" localSheetId="18">#REF!</definedName>
    <definedName name="DD" localSheetId="26">#REF!</definedName>
    <definedName name="DD" localSheetId="16">#REF!</definedName>
    <definedName name="DD" localSheetId="24">#REF!</definedName>
    <definedName name="DD" localSheetId="15">#REF!</definedName>
    <definedName name="DD" localSheetId="23">#REF!</definedName>
    <definedName name="DD" localSheetId="12">#REF!</definedName>
    <definedName name="DD" localSheetId="20">#REF!</definedName>
    <definedName name="DD" localSheetId="28">#REF!</definedName>
    <definedName name="DD" localSheetId="14">#REF!</definedName>
    <definedName name="DD" localSheetId="22">#REF!</definedName>
    <definedName name="DD" localSheetId="5">#REF!</definedName>
    <definedName name="DD" localSheetId="17">#REF!</definedName>
    <definedName name="DD" localSheetId="8">#REF!</definedName>
    <definedName name="DD" localSheetId="25">#REF!</definedName>
    <definedName name="DD">#REF!</definedName>
    <definedName name="DFF" localSheetId="1">#REF!</definedName>
    <definedName name="DFF" localSheetId="2">#REF!</definedName>
    <definedName name="DFF" localSheetId="3">#REF!</definedName>
    <definedName name="DFF" localSheetId="4">#REF!</definedName>
    <definedName name="DFF" localSheetId="13">#REF!</definedName>
    <definedName name="DFF" localSheetId="21">#REF!</definedName>
    <definedName name="DFF" localSheetId="10">#REF!</definedName>
    <definedName name="DFF" localSheetId="19">#REF!</definedName>
    <definedName name="DFF" localSheetId="27">#REF!</definedName>
    <definedName name="DFF" localSheetId="11">#REF!</definedName>
    <definedName name="DFF" localSheetId="9">#REF!</definedName>
    <definedName name="DFF" localSheetId="18">#REF!</definedName>
    <definedName name="DFF" localSheetId="26">#REF!</definedName>
    <definedName name="DFF" localSheetId="16">#REF!</definedName>
    <definedName name="DFF" localSheetId="24">#REF!</definedName>
    <definedName name="DFF" localSheetId="15">#REF!</definedName>
    <definedName name="DFF" localSheetId="23">#REF!</definedName>
    <definedName name="DFF" localSheetId="12">#REF!</definedName>
    <definedName name="DFF" localSheetId="20">#REF!</definedName>
    <definedName name="DFF" localSheetId="28">#REF!</definedName>
    <definedName name="DFF" localSheetId="14">#REF!</definedName>
    <definedName name="DFF" localSheetId="22">#REF!</definedName>
    <definedName name="DFF" localSheetId="5">#REF!</definedName>
    <definedName name="DFF" localSheetId="17">#REF!</definedName>
    <definedName name="DFF" localSheetId="8">#REF!</definedName>
    <definedName name="DFF" localSheetId="25">#REF!</definedName>
    <definedName name="DFF">#REF!</definedName>
    <definedName name="DFFFD" localSheetId="1">#REF!</definedName>
    <definedName name="DFFFD" localSheetId="2">#REF!</definedName>
    <definedName name="DFFFD" localSheetId="3">#REF!</definedName>
    <definedName name="DFFFD" localSheetId="4">#REF!</definedName>
    <definedName name="DFFFD" localSheetId="13">#REF!</definedName>
    <definedName name="DFFFD" localSheetId="21">#REF!</definedName>
    <definedName name="DFFFD" localSheetId="10">#REF!</definedName>
    <definedName name="DFFFD" localSheetId="19">#REF!</definedName>
    <definedName name="DFFFD" localSheetId="27">#REF!</definedName>
    <definedName name="DFFFD" localSheetId="11">#REF!</definedName>
    <definedName name="DFFFD" localSheetId="9">#REF!</definedName>
    <definedName name="DFFFD" localSheetId="18">#REF!</definedName>
    <definedName name="DFFFD" localSheetId="26">#REF!</definedName>
    <definedName name="DFFFD" localSheetId="16">#REF!</definedName>
    <definedName name="DFFFD" localSheetId="24">#REF!</definedName>
    <definedName name="DFFFD" localSheetId="15">#REF!</definedName>
    <definedName name="DFFFD" localSheetId="23">#REF!</definedName>
    <definedName name="DFFFD" localSheetId="12">#REF!</definedName>
    <definedName name="DFFFD" localSheetId="20">#REF!</definedName>
    <definedName name="DFFFD" localSheetId="28">#REF!</definedName>
    <definedName name="DFFFD" localSheetId="14">#REF!</definedName>
    <definedName name="DFFFD" localSheetId="22">#REF!</definedName>
    <definedName name="DFFFD" localSheetId="5">#REF!</definedName>
    <definedName name="DFFFD" localSheetId="17">#REF!</definedName>
    <definedName name="DFFFD" localSheetId="8">#REF!</definedName>
    <definedName name="DFFFD" localSheetId="25">#REF!</definedName>
    <definedName name="DFFFD">#REF!</definedName>
    <definedName name="DOS" localSheetId="1">#REF!</definedName>
    <definedName name="DOS" localSheetId="2">#REF!</definedName>
    <definedName name="DOS" localSheetId="3">#REF!</definedName>
    <definedName name="DOS" localSheetId="4">#REF!</definedName>
    <definedName name="DOS" localSheetId="13">#REF!</definedName>
    <definedName name="DOS" localSheetId="21">#REF!</definedName>
    <definedName name="DOS" localSheetId="10">#REF!</definedName>
    <definedName name="DOS" localSheetId="19">#REF!</definedName>
    <definedName name="DOS" localSheetId="27">#REF!</definedName>
    <definedName name="DOS" localSheetId="11">#REF!</definedName>
    <definedName name="DOS" localSheetId="9">#REF!</definedName>
    <definedName name="DOS" localSheetId="18">#REF!</definedName>
    <definedName name="DOS" localSheetId="26">#REF!</definedName>
    <definedName name="DOS" localSheetId="16">#REF!</definedName>
    <definedName name="DOS" localSheetId="24">#REF!</definedName>
    <definedName name="DOS" localSheetId="15">#REF!</definedName>
    <definedName name="DOS" localSheetId="23">#REF!</definedName>
    <definedName name="DOS" localSheetId="12">#REF!</definedName>
    <definedName name="DOS" localSheetId="20">#REF!</definedName>
    <definedName name="DOS" localSheetId="28">#REF!</definedName>
    <definedName name="DOS" localSheetId="14">#REF!</definedName>
    <definedName name="DOS" localSheetId="22">#REF!</definedName>
    <definedName name="DOS" localSheetId="5">#REF!</definedName>
    <definedName name="DOS" localSheetId="17">#REF!</definedName>
    <definedName name="DOS" localSheetId="8">#REF!</definedName>
    <definedName name="DOS" localSheetId="25">#REF!</definedName>
    <definedName name="DOS">#REF!</definedName>
    <definedName name="EDEE" localSheetId="1">#REF!</definedName>
    <definedName name="EDEE" localSheetId="2">#REF!</definedName>
    <definedName name="EDEE" localSheetId="3">#REF!</definedName>
    <definedName name="EDEE" localSheetId="4">#REF!</definedName>
    <definedName name="EDEE" localSheetId="13">#REF!</definedName>
    <definedName name="EDEE" localSheetId="21">#REF!</definedName>
    <definedName name="EDEE" localSheetId="10">#REF!</definedName>
    <definedName name="EDEE" localSheetId="19">#REF!</definedName>
    <definedName name="EDEE" localSheetId="27">#REF!</definedName>
    <definedName name="EDEE" localSheetId="11">#REF!</definedName>
    <definedName name="EDEE" localSheetId="9">#REF!</definedName>
    <definedName name="EDEE" localSheetId="18">#REF!</definedName>
    <definedName name="EDEE" localSheetId="26">#REF!</definedName>
    <definedName name="EDEE" localSheetId="16">#REF!</definedName>
    <definedName name="EDEE" localSheetId="24">#REF!</definedName>
    <definedName name="EDEE" localSheetId="15">#REF!</definedName>
    <definedName name="EDEE" localSheetId="23">#REF!</definedName>
    <definedName name="EDEE" localSheetId="12">#REF!</definedName>
    <definedName name="EDEE" localSheetId="20">#REF!</definedName>
    <definedName name="EDEE" localSheetId="28">#REF!</definedName>
    <definedName name="EDEE" localSheetId="14">#REF!</definedName>
    <definedName name="EDEE" localSheetId="22">#REF!</definedName>
    <definedName name="EDEE" localSheetId="5">#REF!</definedName>
    <definedName name="EDEE" localSheetId="17">#REF!</definedName>
    <definedName name="EDEE" localSheetId="8">#REF!</definedName>
    <definedName name="EDEE" localSheetId="25">#REF!</definedName>
    <definedName name="EDEE">#REF!</definedName>
    <definedName name="Excel_BuiltIn_Print_Area_2_1" localSheetId="1">#REF!</definedName>
    <definedName name="Excel_BuiltIn_Print_Area_2_1" localSheetId="2">#REF!</definedName>
    <definedName name="Excel_BuiltIn_Print_Area_2_1" localSheetId="3">#REF!</definedName>
    <definedName name="Excel_BuiltIn_Print_Area_2_1" localSheetId="4">#REF!</definedName>
    <definedName name="Excel_BuiltIn_Print_Area_2_1" localSheetId="13">#REF!</definedName>
    <definedName name="Excel_BuiltIn_Print_Area_2_1" localSheetId="21">#REF!</definedName>
    <definedName name="Excel_BuiltIn_Print_Area_2_1" localSheetId="10">#REF!</definedName>
    <definedName name="Excel_BuiltIn_Print_Area_2_1" localSheetId="19">#REF!</definedName>
    <definedName name="Excel_BuiltIn_Print_Area_2_1" localSheetId="27">#REF!</definedName>
    <definedName name="Excel_BuiltIn_Print_Area_2_1" localSheetId="11">#REF!</definedName>
    <definedName name="Excel_BuiltIn_Print_Area_2_1" localSheetId="9">#REF!</definedName>
    <definedName name="Excel_BuiltIn_Print_Area_2_1" localSheetId="18">#REF!</definedName>
    <definedName name="Excel_BuiltIn_Print_Area_2_1" localSheetId="26">#REF!</definedName>
    <definedName name="Excel_BuiltIn_Print_Area_2_1" localSheetId="16">#REF!</definedName>
    <definedName name="Excel_BuiltIn_Print_Area_2_1" localSheetId="24">#REF!</definedName>
    <definedName name="Excel_BuiltIn_Print_Area_2_1" localSheetId="15">#REF!</definedName>
    <definedName name="Excel_BuiltIn_Print_Area_2_1" localSheetId="23">#REF!</definedName>
    <definedName name="Excel_BuiltIn_Print_Area_2_1" localSheetId="12">#REF!</definedName>
    <definedName name="Excel_BuiltIn_Print_Area_2_1" localSheetId="20">#REF!</definedName>
    <definedName name="Excel_BuiltIn_Print_Area_2_1" localSheetId="28">#REF!</definedName>
    <definedName name="Excel_BuiltIn_Print_Area_2_1" localSheetId="14">#REF!</definedName>
    <definedName name="Excel_BuiltIn_Print_Area_2_1" localSheetId="22">#REF!</definedName>
    <definedName name="Excel_BuiltIn_Print_Area_2_1" localSheetId="5">#REF!</definedName>
    <definedName name="Excel_BuiltIn_Print_Area_2_1" localSheetId="17">#REF!</definedName>
    <definedName name="Excel_BuiltIn_Print_Area_2_1" localSheetId="8">#REF!</definedName>
    <definedName name="Excel_BuiltIn_Print_Area_2_1" localSheetId="25">#REF!</definedName>
    <definedName name="Excel_BuiltIn_Print_Area_2_1">#REF!</definedName>
    <definedName name="Factores">'[1]calculos planilla'!$A$2:$M$134</definedName>
    <definedName name="fecha">[1]bien!$F$8</definedName>
    <definedName name="fecha_act" localSheetId="3">[1]bien!#REF!</definedName>
    <definedName name="fecha_act" localSheetId="4">[1]bien!#REF!</definedName>
    <definedName name="fecha_act" localSheetId="13">[1]bien!#REF!</definedName>
    <definedName name="fecha_act" localSheetId="21">[1]bien!#REF!</definedName>
    <definedName name="fecha_act" localSheetId="10">[1]bien!#REF!</definedName>
    <definedName name="fecha_act" localSheetId="19">[1]bien!#REF!</definedName>
    <definedName name="fecha_act" localSheetId="27">[1]bien!#REF!</definedName>
    <definedName name="fecha_act" localSheetId="11">[1]bien!#REF!</definedName>
    <definedName name="fecha_act" localSheetId="9">[1]bien!#REF!</definedName>
    <definedName name="fecha_act" localSheetId="18">[1]bien!#REF!</definedName>
    <definedName name="fecha_act" localSheetId="26">[1]bien!#REF!</definedName>
    <definedName name="fecha_act" localSheetId="16">[1]bien!#REF!</definedName>
    <definedName name="fecha_act" localSheetId="24">[1]bien!#REF!</definedName>
    <definedName name="fecha_act" localSheetId="15">[1]bien!#REF!</definedName>
    <definedName name="fecha_act" localSheetId="23">[1]bien!#REF!</definedName>
    <definedName name="fecha_act" localSheetId="12">[1]bien!#REF!</definedName>
    <definedName name="fecha_act" localSheetId="20">[1]bien!#REF!</definedName>
    <definedName name="fecha_act" localSheetId="28">[1]bien!#REF!</definedName>
    <definedName name="fecha_act" localSheetId="14">[1]bien!#REF!</definedName>
    <definedName name="fecha_act" localSheetId="22">[1]bien!#REF!</definedName>
    <definedName name="fecha_act" localSheetId="5">[1]bien!#REF!</definedName>
    <definedName name="fecha_act" localSheetId="17">[1]bien!#REF!</definedName>
    <definedName name="fecha_act" localSheetId="8">[1]bien!#REF!</definedName>
    <definedName name="fecha_act" localSheetId="25">[1]bien!#REF!</definedName>
    <definedName name="fecha_act">[1]bien!#REF!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13">#REF!</definedName>
    <definedName name="FF" localSheetId="21">#REF!</definedName>
    <definedName name="FF" localSheetId="10">#REF!</definedName>
    <definedName name="FF" localSheetId="19">#REF!</definedName>
    <definedName name="FF" localSheetId="27">#REF!</definedName>
    <definedName name="FF" localSheetId="11">#REF!</definedName>
    <definedName name="FF" localSheetId="9">#REF!</definedName>
    <definedName name="FF" localSheetId="18">#REF!</definedName>
    <definedName name="FF" localSheetId="26">#REF!</definedName>
    <definedName name="FF" localSheetId="16">#REF!</definedName>
    <definedName name="FF" localSheetId="24">#REF!</definedName>
    <definedName name="FF" localSheetId="15">#REF!</definedName>
    <definedName name="FF" localSheetId="23">#REF!</definedName>
    <definedName name="FF" localSheetId="12">#REF!</definedName>
    <definedName name="FF" localSheetId="20">#REF!</definedName>
    <definedName name="FF" localSheetId="28">#REF!</definedName>
    <definedName name="FF" localSheetId="14">#REF!</definedName>
    <definedName name="FF" localSheetId="22">#REF!</definedName>
    <definedName name="FF" localSheetId="5">#REF!</definedName>
    <definedName name="FF" localSheetId="17">#REF!</definedName>
    <definedName name="FF" localSheetId="8">#REF!</definedName>
    <definedName name="FF" localSheetId="25">#REF!</definedName>
    <definedName name="FF">#REF!</definedName>
    <definedName name="FFF" localSheetId="1">#REF!</definedName>
    <definedName name="FFF" localSheetId="2">#REF!</definedName>
    <definedName name="FFF" localSheetId="3">#REF!</definedName>
    <definedName name="FFF" localSheetId="4">#REF!</definedName>
    <definedName name="FFF" localSheetId="13">#REF!</definedName>
    <definedName name="FFF" localSheetId="21">#REF!</definedName>
    <definedName name="FFF" localSheetId="10">#REF!</definedName>
    <definedName name="FFF" localSheetId="19">#REF!</definedName>
    <definedName name="FFF" localSheetId="27">#REF!</definedName>
    <definedName name="FFF" localSheetId="11">#REF!</definedName>
    <definedName name="FFF" localSheetId="9">#REF!</definedName>
    <definedName name="FFF" localSheetId="18">#REF!</definedName>
    <definedName name="FFF" localSheetId="26">#REF!</definedName>
    <definedName name="FFF" localSheetId="16">#REF!</definedName>
    <definedName name="FFF" localSheetId="24">#REF!</definedName>
    <definedName name="FFF" localSheetId="15">#REF!</definedName>
    <definedName name="FFF" localSheetId="23">#REF!</definedName>
    <definedName name="FFF" localSheetId="12">#REF!</definedName>
    <definedName name="FFF" localSheetId="20">#REF!</definedName>
    <definedName name="FFF" localSheetId="28">#REF!</definedName>
    <definedName name="FFF" localSheetId="14">#REF!</definedName>
    <definedName name="FFF" localSheetId="22">#REF!</definedName>
    <definedName name="FFF" localSheetId="5">#REF!</definedName>
    <definedName name="FFF" localSheetId="17">#REF!</definedName>
    <definedName name="FFF" localSheetId="8">#REF!</definedName>
    <definedName name="FFF" localSheetId="25">#REF!</definedName>
    <definedName name="FFF">#REF!</definedName>
    <definedName name="FFFF" localSheetId="3">[1]bien!#REF!</definedName>
    <definedName name="FFFF" localSheetId="4">[1]bien!#REF!</definedName>
    <definedName name="FFFF" localSheetId="13">[1]bien!#REF!</definedName>
    <definedName name="FFFF" localSheetId="21">[1]bien!#REF!</definedName>
    <definedName name="FFFF" localSheetId="10">[1]bien!#REF!</definedName>
    <definedName name="FFFF" localSheetId="19">[1]bien!#REF!</definedName>
    <definedName name="FFFF" localSheetId="27">[1]bien!#REF!</definedName>
    <definedName name="FFFF" localSheetId="11">[1]bien!#REF!</definedName>
    <definedName name="FFFF" localSheetId="9">[1]bien!#REF!</definedName>
    <definedName name="FFFF" localSheetId="18">[1]bien!#REF!</definedName>
    <definedName name="FFFF" localSheetId="26">[1]bien!#REF!</definedName>
    <definedName name="FFFF" localSheetId="16">[1]bien!#REF!</definedName>
    <definedName name="FFFF" localSheetId="24">[1]bien!#REF!</definedName>
    <definedName name="FFFF" localSheetId="15">[1]bien!#REF!</definedName>
    <definedName name="FFFF" localSheetId="23">[1]bien!#REF!</definedName>
    <definedName name="FFFF" localSheetId="12">[1]bien!#REF!</definedName>
    <definedName name="FFFF" localSheetId="20">[1]bien!#REF!</definedName>
    <definedName name="FFFF" localSheetId="28">[1]bien!#REF!</definedName>
    <definedName name="FFFF" localSheetId="14">[1]bien!#REF!</definedName>
    <definedName name="FFFF" localSheetId="22">[1]bien!#REF!</definedName>
    <definedName name="FFFF" localSheetId="5">[1]bien!#REF!</definedName>
    <definedName name="FFFF" localSheetId="17">[1]bien!#REF!</definedName>
    <definedName name="FFFF" localSheetId="8">[1]bien!#REF!</definedName>
    <definedName name="FFFF" localSheetId="25">[1]bien!#REF!</definedName>
    <definedName name="FFFF">[1]bien!#REF!</definedName>
    <definedName name="FUT" localSheetId="13">#REF!</definedName>
    <definedName name="FUT" localSheetId="21">#REF!</definedName>
    <definedName name="FUT" localSheetId="10">#REF!</definedName>
    <definedName name="FUT" localSheetId="19">#REF!</definedName>
    <definedName name="FUT" localSheetId="27">#REF!</definedName>
    <definedName name="FUT" localSheetId="11">#REF!</definedName>
    <definedName name="FUT" localSheetId="9">#REF!</definedName>
    <definedName name="FUT" localSheetId="18">#REF!</definedName>
    <definedName name="FUT" localSheetId="26">#REF!</definedName>
    <definedName name="FUT" localSheetId="16">#REF!</definedName>
    <definedName name="FUT" localSheetId="24">#REF!</definedName>
    <definedName name="FUT" localSheetId="15">#REF!</definedName>
    <definedName name="FUT" localSheetId="23">#REF!</definedName>
    <definedName name="FUT" localSheetId="20">#REF!</definedName>
    <definedName name="FUT" localSheetId="28">#REF!</definedName>
    <definedName name="FUT" localSheetId="14">#REF!</definedName>
    <definedName name="FUT" localSheetId="22">#REF!</definedName>
    <definedName name="FUT" localSheetId="17">#REF!</definedName>
    <definedName name="FUT" localSheetId="25">#REF!</definedName>
    <definedName name="FUT">#REF!</definedName>
    <definedName name="g" localSheetId="1">#REF!</definedName>
    <definedName name="g" localSheetId="2">#REF!</definedName>
    <definedName name="g" localSheetId="3">#REF!</definedName>
    <definedName name="g" localSheetId="13">#REF!</definedName>
    <definedName name="g" localSheetId="21">#REF!</definedName>
    <definedName name="g" localSheetId="10">#REF!</definedName>
    <definedName name="g" localSheetId="19">#REF!</definedName>
    <definedName name="g" localSheetId="27">#REF!</definedName>
    <definedName name="g" localSheetId="11">#REF!</definedName>
    <definedName name="g" localSheetId="9">#REF!</definedName>
    <definedName name="g" localSheetId="18">#REF!</definedName>
    <definedName name="g" localSheetId="26">#REF!</definedName>
    <definedName name="g" localSheetId="16">#REF!</definedName>
    <definedName name="g" localSheetId="24">#REF!</definedName>
    <definedName name="g" localSheetId="15">#REF!</definedName>
    <definedName name="g" localSheetId="23">#REF!</definedName>
    <definedName name="g" localSheetId="12">#REF!</definedName>
    <definedName name="g" localSheetId="20">#REF!</definedName>
    <definedName name="g" localSheetId="28">#REF!</definedName>
    <definedName name="g" localSheetId="14">#REF!</definedName>
    <definedName name="g" localSheetId="22">#REF!</definedName>
    <definedName name="g" localSheetId="17">#REF!</definedName>
    <definedName name="g" localSheetId="8">#REF!</definedName>
    <definedName name="g" localSheetId="25">#REF!</definedName>
    <definedName name="g">#REF!</definedName>
    <definedName name="ggg" localSheetId="1">#REF!</definedName>
    <definedName name="ggg" localSheetId="2">#REF!</definedName>
    <definedName name="ggg" localSheetId="3">#REF!</definedName>
    <definedName name="ggg" localSheetId="13">#REF!</definedName>
    <definedName name="ggg" localSheetId="21">#REF!</definedName>
    <definedName name="ggg" localSheetId="10">#REF!</definedName>
    <definedName name="ggg" localSheetId="19">#REF!</definedName>
    <definedName name="ggg" localSheetId="27">#REF!</definedName>
    <definedName name="ggg" localSheetId="11">#REF!</definedName>
    <definedName name="ggg" localSheetId="9">#REF!</definedName>
    <definedName name="ggg" localSheetId="18">#REF!</definedName>
    <definedName name="ggg" localSheetId="26">#REF!</definedName>
    <definedName name="ggg" localSheetId="16">#REF!</definedName>
    <definedName name="ggg" localSheetId="24">#REF!</definedName>
    <definedName name="ggg" localSheetId="15">#REF!</definedName>
    <definedName name="ggg" localSheetId="23">#REF!</definedName>
    <definedName name="ggg" localSheetId="20">#REF!</definedName>
    <definedName name="ggg" localSheetId="28">#REF!</definedName>
    <definedName name="ggg" localSheetId="14">#REF!</definedName>
    <definedName name="ggg" localSheetId="22">#REF!</definedName>
    <definedName name="ggg" localSheetId="17">#REF!</definedName>
    <definedName name="ggg" localSheetId="25">#REF!</definedName>
    <definedName name="ggg">#REF!</definedName>
    <definedName name="GVKey">""</definedName>
    <definedName name="HGHHH" localSheetId="1">#REF!</definedName>
    <definedName name="HGHHH" localSheetId="2">#REF!</definedName>
    <definedName name="HGHHH" localSheetId="3">#REF!</definedName>
    <definedName name="HGHHH" localSheetId="4">#REF!</definedName>
    <definedName name="HGHHH" localSheetId="13">#REF!</definedName>
    <definedName name="HGHHH" localSheetId="21">#REF!</definedName>
    <definedName name="HGHHH" localSheetId="10">#REF!</definedName>
    <definedName name="HGHHH" localSheetId="19">#REF!</definedName>
    <definedName name="HGHHH" localSheetId="27">#REF!</definedName>
    <definedName name="HGHHH" localSheetId="11">#REF!</definedName>
    <definedName name="HGHHH" localSheetId="9">#REF!</definedName>
    <definedName name="HGHHH" localSheetId="18">#REF!</definedName>
    <definedName name="HGHHH" localSheetId="26">#REF!</definedName>
    <definedName name="HGHHH" localSheetId="16">#REF!</definedName>
    <definedName name="HGHHH" localSheetId="24">#REF!</definedName>
    <definedName name="HGHHH" localSheetId="15">#REF!</definedName>
    <definedName name="HGHHH" localSheetId="23">#REF!</definedName>
    <definedName name="HGHHH" localSheetId="12">#REF!</definedName>
    <definedName name="HGHHH" localSheetId="20">#REF!</definedName>
    <definedName name="HGHHH" localSheetId="28">#REF!</definedName>
    <definedName name="HGHHH" localSheetId="14">#REF!</definedName>
    <definedName name="HGHHH" localSheetId="22">#REF!</definedName>
    <definedName name="HGHHH" localSheetId="5">#REF!</definedName>
    <definedName name="HGHHH" localSheetId="17">#REF!</definedName>
    <definedName name="HGHHH" localSheetId="8">#REF!</definedName>
    <definedName name="HGHHH" localSheetId="25">#REF!</definedName>
    <definedName name="HGHHH">#REF!</definedName>
    <definedName name="HHHH" localSheetId="1">#REF!</definedName>
    <definedName name="HHHH" localSheetId="2">#REF!</definedName>
    <definedName name="HHHH" localSheetId="3">#REF!</definedName>
    <definedName name="HHHH" localSheetId="4">#REF!</definedName>
    <definedName name="HHHH" localSheetId="13">#REF!</definedName>
    <definedName name="HHHH" localSheetId="21">#REF!</definedName>
    <definedName name="HHHH" localSheetId="10">#REF!</definedName>
    <definedName name="HHHH" localSheetId="19">#REF!</definedName>
    <definedName name="HHHH" localSheetId="27">#REF!</definedName>
    <definedName name="HHHH" localSheetId="11">#REF!</definedName>
    <definedName name="HHHH" localSheetId="9">#REF!</definedName>
    <definedName name="HHHH" localSheetId="18">#REF!</definedName>
    <definedName name="HHHH" localSheetId="26">#REF!</definedName>
    <definedName name="HHHH" localSheetId="16">#REF!</definedName>
    <definedName name="HHHH" localSheetId="24">#REF!</definedName>
    <definedName name="HHHH" localSheetId="15">#REF!</definedName>
    <definedName name="HHHH" localSheetId="23">#REF!</definedName>
    <definedName name="HHHH" localSheetId="12">#REF!</definedName>
    <definedName name="HHHH" localSheetId="20">#REF!</definedName>
    <definedName name="HHHH" localSheetId="28">#REF!</definedName>
    <definedName name="HHHH" localSheetId="14">#REF!</definedName>
    <definedName name="HHHH" localSheetId="22">#REF!</definedName>
    <definedName name="HHHH" localSheetId="5">#REF!</definedName>
    <definedName name="HHHH" localSheetId="17">#REF!</definedName>
    <definedName name="HHHH" localSheetId="8">#REF!</definedName>
    <definedName name="HHHH" localSheetId="25">#REF!</definedName>
    <definedName name="HHHH">#REF!</definedName>
    <definedName name="HISTORICO">[1]bien!$F$11</definedName>
    <definedName name="INDICES" localSheetId="13">#REF!</definedName>
    <definedName name="INDICES" localSheetId="21">#REF!</definedName>
    <definedName name="INDICES" localSheetId="10">#REF!</definedName>
    <definedName name="INDICES" localSheetId="19">#REF!</definedName>
    <definedName name="INDICES" localSheetId="27">#REF!</definedName>
    <definedName name="INDICES" localSheetId="11">#REF!</definedName>
    <definedName name="INDICES" localSheetId="9">#REF!</definedName>
    <definedName name="INDICES" localSheetId="18">#REF!</definedName>
    <definedName name="INDICES" localSheetId="26">#REF!</definedName>
    <definedName name="INDICES" localSheetId="16">#REF!</definedName>
    <definedName name="INDICES" localSheetId="24">#REF!</definedName>
    <definedName name="INDICES" localSheetId="15">#REF!</definedName>
    <definedName name="INDICES" localSheetId="23">#REF!</definedName>
    <definedName name="INDICES" localSheetId="20">#REF!</definedName>
    <definedName name="INDICES" localSheetId="28">#REF!</definedName>
    <definedName name="INDICES" localSheetId="14">#REF!</definedName>
    <definedName name="INDICES" localSheetId="22">#REF!</definedName>
    <definedName name="INDICES" localSheetId="17">#REF!</definedName>
    <definedName name="INDICES" localSheetId="25">#REF!</definedName>
    <definedName name="INDICES">#REF!</definedName>
    <definedName name="inicial">'[1]calculos planilla'!$S$3:$U$14</definedName>
    <definedName name="INVERSION" localSheetId="1">#REF!</definedName>
    <definedName name="INVERSION" localSheetId="2">#REF!</definedName>
    <definedName name="INVERSION" localSheetId="3">#REF!</definedName>
    <definedName name="INVERSION" localSheetId="4">#REF!</definedName>
    <definedName name="INVERSION" localSheetId="13">#REF!</definedName>
    <definedName name="INVERSION" localSheetId="21">#REF!</definedName>
    <definedName name="INVERSION" localSheetId="10">#REF!</definedName>
    <definedName name="INVERSION" localSheetId="19">#REF!</definedName>
    <definedName name="INVERSION" localSheetId="27">#REF!</definedName>
    <definedName name="INVERSION" localSheetId="11">#REF!</definedName>
    <definedName name="INVERSION" localSheetId="9">#REF!</definedName>
    <definedName name="INVERSION" localSheetId="18">#REF!</definedName>
    <definedName name="INVERSION" localSheetId="26">#REF!</definedName>
    <definedName name="INVERSION" localSheetId="7">#REF!</definedName>
    <definedName name="INVERSION" localSheetId="16">#REF!</definedName>
    <definedName name="INVERSION" localSheetId="24">#REF!</definedName>
    <definedName name="INVERSION" localSheetId="6">#REF!</definedName>
    <definedName name="INVERSION" localSheetId="15">#REF!</definedName>
    <definedName name="INVERSION" localSheetId="23">#REF!</definedName>
    <definedName name="INVERSION" localSheetId="12">#REF!</definedName>
    <definedName name="INVERSION" localSheetId="20">#REF!</definedName>
    <definedName name="INVERSION" localSheetId="28">#REF!</definedName>
    <definedName name="INVERSION" localSheetId="14">#REF!</definedName>
    <definedName name="INVERSION" localSheetId="22">#REF!</definedName>
    <definedName name="INVERSION" localSheetId="5">#REF!</definedName>
    <definedName name="INVERSION" localSheetId="17">#REF!</definedName>
    <definedName name="INVERSION" localSheetId="8">#REF!</definedName>
    <definedName name="INVERSION" localSheetId="25">#REF!</definedName>
    <definedName name="INVERSION">#REF!</definedName>
    <definedName name="ipc">'[1]calculos planilla'!$P$3:$Q$146</definedName>
    <definedName name="JR_PAGE_ANCHOR_0_1" localSheetId="1">#REF!</definedName>
    <definedName name="JR_PAGE_ANCHOR_0_1" localSheetId="2">#REF!</definedName>
    <definedName name="JR_PAGE_ANCHOR_0_1" localSheetId="13">#REF!</definedName>
    <definedName name="JR_PAGE_ANCHOR_0_1" localSheetId="21">#REF!</definedName>
    <definedName name="JR_PAGE_ANCHOR_0_1" localSheetId="10">#REF!</definedName>
    <definedName name="JR_PAGE_ANCHOR_0_1" localSheetId="19">#REF!</definedName>
    <definedName name="JR_PAGE_ANCHOR_0_1" localSheetId="27">#REF!</definedName>
    <definedName name="JR_PAGE_ANCHOR_0_1" localSheetId="18">#REF!</definedName>
    <definedName name="JR_PAGE_ANCHOR_0_1" localSheetId="26">#REF!</definedName>
    <definedName name="JR_PAGE_ANCHOR_0_1" localSheetId="16">#REF!</definedName>
    <definedName name="JR_PAGE_ANCHOR_0_1" localSheetId="24">#REF!</definedName>
    <definedName name="JR_PAGE_ANCHOR_0_1" localSheetId="15">#REF!</definedName>
    <definedName name="JR_PAGE_ANCHOR_0_1" localSheetId="23">#REF!</definedName>
    <definedName name="JR_PAGE_ANCHOR_0_1" localSheetId="20">#REF!</definedName>
    <definedName name="JR_PAGE_ANCHOR_0_1" localSheetId="28">#REF!</definedName>
    <definedName name="JR_PAGE_ANCHOR_0_1" localSheetId="14">#REF!</definedName>
    <definedName name="JR_PAGE_ANCHOR_0_1" localSheetId="22">#REF!</definedName>
    <definedName name="JR_PAGE_ANCHOR_0_1" localSheetId="17">#REF!</definedName>
    <definedName name="JR_PAGE_ANCHOR_0_1" localSheetId="25">#REF!</definedName>
    <definedName name="JR_PAGE_ANCHOR_0_1">#REF!</definedName>
    <definedName name="Ldeduc" localSheetId="13">#REF!</definedName>
    <definedName name="Ldeduc" localSheetId="21">#REF!</definedName>
    <definedName name="Ldeduc" localSheetId="10">#REF!</definedName>
    <definedName name="Ldeduc" localSheetId="19">#REF!</definedName>
    <definedName name="Ldeduc" localSheetId="27">#REF!</definedName>
    <definedName name="Ldeduc" localSheetId="11">#REF!</definedName>
    <definedName name="Ldeduc" localSheetId="9">#REF!</definedName>
    <definedName name="Ldeduc" localSheetId="18">#REF!</definedName>
    <definedName name="Ldeduc" localSheetId="26">#REF!</definedName>
    <definedName name="Ldeduc" localSheetId="16">#REF!</definedName>
    <definedName name="Ldeduc" localSheetId="24">#REF!</definedName>
    <definedName name="Ldeduc" localSheetId="15">#REF!</definedName>
    <definedName name="Ldeduc" localSheetId="23">#REF!</definedName>
    <definedName name="Ldeduc" localSheetId="20">#REF!</definedName>
    <definedName name="Ldeduc" localSheetId="28">#REF!</definedName>
    <definedName name="Ldeduc" localSheetId="14">#REF!</definedName>
    <definedName name="Ldeduc" localSheetId="22">#REF!</definedName>
    <definedName name="Ldeduc" localSheetId="17">#REF!</definedName>
    <definedName name="Ldeduc" localSheetId="25">#REF!</definedName>
    <definedName name="Ldeduc">#REF!</definedName>
    <definedName name="matriz" localSheetId="1">#REF!</definedName>
    <definedName name="matriz" localSheetId="2">#REF!</definedName>
    <definedName name="matriz" localSheetId="3">#REF!</definedName>
    <definedName name="matriz" localSheetId="4">#REF!</definedName>
    <definedName name="matriz" localSheetId="13">#REF!</definedName>
    <definedName name="matriz" localSheetId="21">#REF!</definedName>
    <definedName name="matriz" localSheetId="10">#REF!</definedName>
    <definedName name="matriz" localSheetId="19">#REF!</definedName>
    <definedName name="matriz" localSheetId="27">#REF!</definedName>
    <definedName name="matriz" localSheetId="11">#REF!</definedName>
    <definedName name="matriz" localSheetId="9">#REF!</definedName>
    <definedName name="matriz" localSheetId="18">#REF!</definedName>
    <definedName name="matriz" localSheetId="26">#REF!</definedName>
    <definedName name="matriz" localSheetId="16">#REF!</definedName>
    <definedName name="matriz" localSheetId="24">#REF!</definedName>
    <definedName name="matriz" localSheetId="15">#REF!</definedName>
    <definedName name="matriz" localSheetId="23">#REF!</definedName>
    <definedName name="matriz" localSheetId="12">#REF!</definedName>
    <definedName name="matriz" localSheetId="20">#REF!</definedName>
    <definedName name="matriz" localSheetId="28">#REF!</definedName>
    <definedName name="matriz" localSheetId="14">#REF!</definedName>
    <definedName name="matriz" localSheetId="22">#REF!</definedName>
    <definedName name="matriz" localSheetId="5">#REF!</definedName>
    <definedName name="matriz" localSheetId="17">#REF!</definedName>
    <definedName name="matriz" localSheetId="8">#REF!</definedName>
    <definedName name="matriz" localSheetId="25">#REF!</definedName>
    <definedName name="matriz">#REF!</definedName>
    <definedName name="matriz2" localSheetId="1">#REF!</definedName>
    <definedName name="matriz2" localSheetId="2">#REF!</definedName>
    <definedName name="matriz2" localSheetId="3">#REF!</definedName>
    <definedName name="matriz2" localSheetId="4">#REF!</definedName>
    <definedName name="matriz2" localSheetId="13">#REF!</definedName>
    <definedName name="matriz2" localSheetId="21">#REF!</definedName>
    <definedName name="matriz2" localSheetId="10">#REF!</definedName>
    <definedName name="matriz2" localSheetId="19">#REF!</definedName>
    <definedName name="matriz2" localSheetId="27">#REF!</definedName>
    <definedName name="matriz2" localSheetId="11">#REF!</definedName>
    <definedName name="matriz2" localSheetId="9">#REF!</definedName>
    <definedName name="matriz2" localSheetId="18">#REF!</definedName>
    <definedName name="matriz2" localSheetId="26">#REF!</definedName>
    <definedName name="matriz2" localSheetId="16">#REF!</definedName>
    <definedName name="matriz2" localSheetId="24">#REF!</definedName>
    <definedName name="matriz2" localSheetId="15">#REF!</definedName>
    <definedName name="matriz2" localSheetId="23">#REF!</definedName>
    <definedName name="matriz2" localSheetId="12">#REF!</definedName>
    <definedName name="matriz2" localSheetId="20">#REF!</definedName>
    <definedName name="matriz2" localSheetId="28">#REF!</definedName>
    <definedName name="matriz2" localSheetId="14">#REF!</definedName>
    <definedName name="matriz2" localSheetId="22">#REF!</definedName>
    <definedName name="matriz2" localSheetId="5">#REF!</definedName>
    <definedName name="matriz2" localSheetId="17">#REF!</definedName>
    <definedName name="matriz2" localSheetId="8">#REF!</definedName>
    <definedName name="matriz2" localSheetId="25">#REF!</definedName>
    <definedName name="matriz2">#REF!</definedName>
    <definedName name="mmm" localSheetId="1">#REF!</definedName>
    <definedName name="mmm" localSheetId="2">#REF!</definedName>
    <definedName name="mmm" localSheetId="3">#REF!</definedName>
    <definedName name="mmm" localSheetId="13">#REF!</definedName>
    <definedName name="mmm" localSheetId="21">#REF!</definedName>
    <definedName name="mmm" localSheetId="10">#REF!</definedName>
    <definedName name="mmm" localSheetId="19">#REF!</definedName>
    <definedName name="mmm" localSheetId="27">#REF!</definedName>
    <definedName name="mmm" localSheetId="11">#REF!</definedName>
    <definedName name="mmm" localSheetId="9">#REF!</definedName>
    <definedName name="mmm" localSheetId="18">#REF!</definedName>
    <definedName name="mmm" localSheetId="26">#REF!</definedName>
    <definedName name="mmm" localSheetId="16">#REF!</definedName>
    <definedName name="mmm" localSheetId="24">#REF!</definedName>
    <definedName name="mmm" localSheetId="15">#REF!</definedName>
    <definedName name="mmm" localSheetId="23">#REF!</definedName>
    <definedName name="mmm" localSheetId="12">#REF!</definedName>
    <definedName name="mmm" localSheetId="20">#REF!</definedName>
    <definedName name="mmm" localSheetId="28">#REF!</definedName>
    <definedName name="mmm" localSheetId="14">#REF!</definedName>
    <definedName name="mmm" localSheetId="22">#REF!</definedName>
    <definedName name="mmm" localSheetId="17">#REF!</definedName>
    <definedName name="mmm" localSheetId="8">#REF!</definedName>
    <definedName name="mmm" localSheetId="25">#REF!</definedName>
    <definedName name="mmm">#REF!</definedName>
    <definedName name="MO" localSheetId="13">#REF!</definedName>
    <definedName name="MO" localSheetId="21">#REF!</definedName>
    <definedName name="MO" localSheetId="10">#REF!</definedName>
    <definedName name="MO" localSheetId="19">#REF!</definedName>
    <definedName name="MO" localSheetId="27">#REF!</definedName>
    <definedName name="MO" localSheetId="11">#REF!</definedName>
    <definedName name="MO" localSheetId="9">#REF!</definedName>
    <definedName name="MO" localSheetId="18">#REF!</definedName>
    <definedName name="MO" localSheetId="26">#REF!</definedName>
    <definedName name="MO" localSheetId="16">#REF!</definedName>
    <definedName name="MO" localSheetId="24">#REF!</definedName>
    <definedName name="MO" localSheetId="15">#REF!</definedName>
    <definedName name="MO" localSheetId="23">#REF!</definedName>
    <definedName name="MO" localSheetId="20">#REF!</definedName>
    <definedName name="MO" localSheetId="28">#REF!</definedName>
    <definedName name="MO" localSheetId="14">#REF!</definedName>
    <definedName name="MO" localSheetId="22">#REF!</definedName>
    <definedName name="MO" localSheetId="17">#REF!</definedName>
    <definedName name="MO" localSheetId="25">#REF!</definedName>
    <definedName name="MO">#REF!</definedName>
    <definedName name="mois" localSheetId="13">#REF!</definedName>
    <definedName name="mois" localSheetId="21">#REF!</definedName>
    <definedName name="mois" localSheetId="10">#REF!</definedName>
    <definedName name="mois" localSheetId="19">#REF!</definedName>
    <definedName name="mois" localSheetId="27">#REF!</definedName>
    <definedName name="mois" localSheetId="11">#REF!</definedName>
    <definedName name="mois" localSheetId="9">#REF!</definedName>
    <definedName name="mois" localSheetId="18">#REF!</definedName>
    <definedName name="mois" localSheetId="26">#REF!</definedName>
    <definedName name="mois" localSheetId="16">#REF!</definedName>
    <definedName name="mois" localSheetId="24">#REF!</definedName>
    <definedName name="mois" localSheetId="15">#REF!</definedName>
    <definedName name="mois" localSheetId="23">#REF!</definedName>
    <definedName name="mois" localSheetId="20">#REF!</definedName>
    <definedName name="mois" localSheetId="28">#REF!</definedName>
    <definedName name="mois" localSheetId="14">#REF!</definedName>
    <definedName name="mois" localSheetId="22">#REF!</definedName>
    <definedName name="mois" localSheetId="17">#REF!</definedName>
    <definedName name="mois" localSheetId="25">#REF!</definedName>
    <definedName name="mois">#REF!</definedName>
    <definedName name="operacion" localSheetId="1">#REF!</definedName>
    <definedName name="operacion" localSheetId="2">#REF!</definedName>
    <definedName name="operacion" localSheetId="3">#REF!</definedName>
    <definedName name="operacion" localSheetId="4">#REF!</definedName>
    <definedName name="operacion" localSheetId="13">#REF!</definedName>
    <definedName name="operacion" localSheetId="21">#REF!</definedName>
    <definedName name="operacion" localSheetId="10">#REF!</definedName>
    <definedName name="operacion" localSheetId="19">#REF!</definedName>
    <definedName name="operacion" localSheetId="27">#REF!</definedName>
    <definedName name="operacion" localSheetId="11">#REF!</definedName>
    <definedName name="operacion" localSheetId="9">#REF!</definedName>
    <definedName name="operacion" localSheetId="18">#REF!</definedName>
    <definedName name="operacion" localSheetId="26">#REF!</definedName>
    <definedName name="operacion" localSheetId="7">#REF!</definedName>
    <definedName name="operacion" localSheetId="16">#REF!</definedName>
    <definedName name="operacion" localSheetId="24">#REF!</definedName>
    <definedName name="operacion" localSheetId="6">#REF!</definedName>
    <definedName name="operacion" localSheetId="15">#REF!</definedName>
    <definedName name="operacion" localSheetId="23">#REF!</definedName>
    <definedName name="operacion" localSheetId="12">#REF!</definedName>
    <definedName name="operacion" localSheetId="20">#REF!</definedName>
    <definedName name="operacion" localSheetId="28">#REF!</definedName>
    <definedName name="operacion" localSheetId="14">#REF!</definedName>
    <definedName name="operacion" localSheetId="22">#REF!</definedName>
    <definedName name="operacion" localSheetId="5">#REF!</definedName>
    <definedName name="operacion" localSheetId="17">#REF!</definedName>
    <definedName name="operacion" localSheetId="8">#REF!</definedName>
    <definedName name="operacion" localSheetId="25">#REF!</definedName>
    <definedName name="operacion">#REF!</definedName>
    <definedName name="OPERACION1" localSheetId="1">#REF!</definedName>
    <definedName name="OPERACION1" localSheetId="2">#REF!</definedName>
    <definedName name="OPERACION1" localSheetId="3">#REF!</definedName>
    <definedName name="OPERACION1" localSheetId="4">#REF!</definedName>
    <definedName name="OPERACION1" localSheetId="13">#REF!</definedName>
    <definedName name="OPERACION1" localSheetId="21">#REF!</definedName>
    <definedName name="OPERACION1" localSheetId="10">#REF!</definedName>
    <definedName name="OPERACION1" localSheetId="19">#REF!</definedName>
    <definedName name="OPERACION1" localSheetId="27">#REF!</definedName>
    <definedName name="OPERACION1" localSheetId="11">#REF!</definedName>
    <definedName name="OPERACION1" localSheetId="9">#REF!</definedName>
    <definedName name="OPERACION1" localSheetId="18">#REF!</definedName>
    <definedName name="OPERACION1" localSheetId="26">#REF!</definedName>
    <definedName name="OPERACION1" localSheetId="7">#REF!</definedName>
    <definedName name="OPERACION1" localSheetId="16">#REF!</definedName>
    <definedName name="OPERACION1" localSheetId="24">#REF!</definedName>
    <definedName name="OPERACION1" localSheetId="6">#REF!</definedName>
    <definedName name="OPERACION1" localSheetId="15">#REF!</definedName>
    <definedName name="OPERACION1" localSheetId="23">#REF!</definedName>
    <definedName name="OPERACION1" localSheetId="12">#REF!</definedName>
    <definedName name="OPERACION1" localSheetId="20">#REF!</definedName>
    <definedName name="OPERACION1" localSheetId="28">#REF!</definedName>
    <definedName name="OPERACION1" localSheetId="14">#REF!</definedName>
    <definedName name="OPERACION1" localSheetId="22">#REF!</definedName>
    <definedName name="OPERACION1" localSheetId="5">#REF!</definedName>
    <definedName name="OPERACION1" localSheetId="17">#REF!</definedName>
    <definedName name="OPERACION1" localSheetId="8">#REF!</definedName>
    <definedName name="OPERACION1" localSheetId="25">#REF!</definedName>
    <definedName name="OPERACION1">#REF!</definedName>
    <definedName name="operacion4" localSheetId="1">#REF!</definedName>
    <definedName name="operacion4" localSheetId="2">#REF!</definedName>
    <definedName name="operacion4" localSheetId="3">#REF!</definedName>
    <definedName name="operacion4" localSheetId="13">#REF!</definedName>
    <definedName name="operacion4" localSheetId="21">#REF!</definedName>
    <definedName name="operacion4" localSheetId="10">#REF!</definedName>
    <definedName name="operacion4" localSheetId="19">#REF!</definedName>
    <definedName name="operacion4" localSheetId="27">#REF!</definedName>
    <definedName name="operacion4" localSheetId="11">#REF!</definedName>
    <definedName name="operacion4" localSheetId="9">#REF!</definedName>
    <definedName name="operacion4" localSheetId="18">#REF!</definedName>
    <definedName name="operacion4" localSheetId="26">#REF!</definedName>
    <definedName name="operacion4" localSheetId="16">#REF!</definedName>
    <definedName name="operacion4" localSheetId="24">#REF!</definedName>
    <definedName name="operacion4" localSheetId="15">#REF!</definedName>
    <definedName name="operacion4" localSheetId="23">#REF!</definedName>
    <definedName name="operacion4" localSheetId="12">#REF!</definedName>
    <definedName name="operacion4" localSheetId="20">#REF!</definedName>
    <definedName name="operacion4" localSheetId="28">#REF!</definedName>
    <definedName name="operacion4" localSheetId="14">#REF!</definedName>
    <definedName name="operacion4" localSheetId="22">#REF!</definedName>
    <definedName name="operacion4" localSheetId="17">#REF!</definedName>
    <definedName name="operacion4" localSheetId="8">#REF!</definedName>
    <definedName name="operacion4" localSheetId="25">#REF!</definedName>
    <definedName name="operacion4">#REF!</definedName>
    <definedName name="ORDENADO" localSheetId="1">#REF!</definedName>
    <definedName name="ORDENADO" localSheetId="2">#REF!</definedName>
    <definedName name="ORDENADO" localSheetId="3">#REF!</definedName>
    <definedName name="ORDENADO" localSheetId="4">#REF!</definedName>
    <definedName name="ORDENADO" localSheetId="13">#REF!</definedName>
    <definedName name="ORDENADO" localSheetId="21">#REF!</definedName>
    <definedName name="ORDENADO" localSheetId="10">#REF!</definedName>
    <definedName name="ORDENADO" localSheetId="19">#REF!</definedName>
    <definedName name="ORDENADO" localSheetId="27">#REF!</definedName>
    <definedName name="ORDENADO" localSheetId="11">#REF!</definedName>
    <definedName name="ORDENADO" localSheetId="9">#REF!</definedName>
    <definedName name="ORDENADO" localSheetId="18">#REF!</definedName>
    <definedName name="ORDENADO" localSheetId="26">#REF!</definedName>
    <definedName name="ORDENADO" localSheetId="16">#REF!</definedName>
    <definedName name="ORDENADO" localSheetId="24">#REF!</definedName>
    <definedName name="ORDENADO" localSheetId="15">#REF!</definedName>
    <definedName name="ORDENADO" localSheetId="23">#REF!</definedName>
    <definedName name="ORDENADO" localSheetId="12">#REF!</definedName>
    <definedName name="ORDENADO" localSheetId="20">#REF!</definedName>
    <definedName name="ORDENADO" localSheetId="28">#REF!</definedName>
    <definedName name="ORDENADO" localSheetId="14">#REF!</definedName>
    <definedName name="ORDENADO" localSheetId="22">#REF!</definedName>
    <definedName name="ORDENADO" localSheetId="5">#REF!</definedName>
    <definedName name="ORDENADO" localSheetId="17">#REF!</definedName>
    <definedName name="ORDENADO" localSheetId="8">#REF!</definedName>
    <definedName name="ORDENADO" localSheetId="25">#REF!</definedName>
    <definedName name="ORDENADO">#REF!</definedName>
    <definedName name="pert" localSheetId="1">#REF!</definedName>
    <definedName name="pert" localSheetId="2">#REF!</definedName>
    <definedName name="pert" localSheetId="3">#REF!</definedName>
    <definedName name="pert" localSheetId="13">#REF!</definedName>
    <definedName name="pert" localSheetId="21">#REF!</definedName>
    <definedName name="pert" localSheetId="10">#REF!</definedName>
    <definedName name="pert" localSheetId="19">#REF!</definedName>
    <definedName name="pert" localSheetId="27">#REF!</definedName>
    <definedName name="pert" localSheetId="11">#REF!</definedName>
    <definedName name="pert" localSheetId="9">#REF!</definedName>
    <definedName name="pert" localSheetId="18">#REF!</definedName>
    <definedName name="pert" localSheetId="26">#REF!</definedName>
    <definedName name="pert" localSheetId="16">#REF!</definedName>
    <definedName name="pert" localSheetId="24">#REF!</definedName>
    <definedName name="pert" localSheetId="15">#REF!</definedName>
    <definedName name="pert" localSheetId="23">#REF!</definedName>
    <definedName name="pert" localSheetId="12">#REF!</definedName>
    <definedName name="pert" localSheetId="20">#REF!</definedName>
    <definedName name="pert" localSheetId="28">#REF!</definedName>
    <definedName name="pert" localSheetId="14">#REF!</definedName>
    <definedName name="pert" localSheetId="22">#REF!</definedName>
    <definedName name="pert" localSheetId="17">#REF!</definedName>
    <definedName name="pert" localSheetId="8">#REF!</definedName>
    <definedName name="pert" localSheetId="25">#REF!</definedName>
    <definedName name="pert">#REF!</definedName>
    <definedName name="Resultado" localSheetId="13">#REF!</definedName>
    <definedName name="Resultado" localSheetId="21">#REF!</definedName>
    <definedName name="Resultado" localSheetId="10">#REF!</definedName>
    <definedName name="Resultado" localSheetId="19">#REF!</definedName>
    <definedName name="Resultado" localSheetId="27">#REF!</definedName>
    <definedName name="Resultado" localSheetId="11">#REF!</definedName>
    <definedName name="Resultado" localSheetId="9">#REF!</definedName>
    <definedName name="Resultado" localSheetId="18">#REF!</definedName>
    <definedName name="Resultado" localSheetId="26">#REF!</definedName>
    <definedName name="Resultado" localSheetId="16">#REF!</definedName>
    <definedName name="Resultado" localSheetId="24">#REF!</definedName>
    <definedName name="Resultado" localSheetId="15">#REF!</definedName>
    <definedName name="Resultado" localSheetId="23">#REF!</definedName>
    <definedName name="Resultado" localSheetId="20">#REF!</definedName>
    <definedName name="Resultado" localSheetId="28">#REF!</definedName>
    <definedName name="Resultado" localSheetId="14">#REF!</definedName>
    <definedName name="Resultado" localSheetId="22">#REF!</definedName>
    <definedName name="Resultado" localSheetId="17">#REF!</definedName>
    <definedName name="Resultado" localSheetId="25">#REF!</definedName>
    <definedName name="Resultado">#REF!</definedName>
    <definedName name="RRRR" localSheetId="1">#REF!</definedName>
    <definedName name="RRRR" localSheetId="2">#REF!</definedName>
    <definedName name="RRRR" localSheetId="3">#REF!</definedName>
    <definedName name="RRRR" localSheetId="4">#REF!</definedName>
    <definedName name="RRRR" localSheetId="13">#REF!</definedName>
    <definedName name="RRRR" localSheetId="21">#REF!</definedName>
    <definedName name="RRRR" localSheetId="10">#REF!</definedName>
    <definedName name="RRRR" localSheetId="19">#REF!</definedName>
    <definedName name="RRRR" localSheetId="27">#REF!</definedName>
    <definedName name="RRRR" localSheetId="11">#REF!</definedName>
    <definedName name="RRRR" localSheetId="9">#REF!</definedName>
    <definedName name="RRRR" localSheetId="18">#REF!</definedName>
    <definedName name="RRRR" localSheetId="26">#REF!</definedName>
    <definedName name="RRRR" localSheetId="16">#REF!</definedName>
    <definedName name="RRRR" localSheetId="24">#REF!</definedName>
    <definedName name="RRRR" localSheetId="15">#REF!</definedName>
    <definedName name="RRRR" localSheetId="23">#REF!</definedName>
    <definedName name="RRRR" localSheetId="12">#REF!</definedName>
    <definedName name="RRRR" localSheetId="20">#REF!</definedName>
    <definedName name="RRRR" localSheetId="28">#REF!</definedName>
    <definedName name="RRRR" localSheetId="14">#REF!</definedName>
    <definedName name="RRRR" localSheetId="22">#REF!</definedName>
    <definedName name="RRRR" localSheetId="5">#REF!</definedName>
    <definedName name="RRRR" localSheetId="17">#REF!</definedName>
    <definedName name="RRRR" localSheetId="8">#REF!</definedName>
    <definedName name="RRRR" localSheetId="25">#REF!</definedName>
    <definedName name="RRRR">#REF!</definedName>
    <definedName name="Sino" localSheetId="13">#REF!</definedName>
    <definedName name="Sino" localSheetId="21">#REF!</definedName>
    <definedName name="Sino" localSheetId="10">#REF!</definedName>
    <definedName name="Sino" localSheetId="19">#REF!</definedName>
    <definedName name="Sino" localSheetId="27">#REF!</definedName>
    <definedName name="Sino" localSheetId="11">#REF!</definedName>
    <definedName name="Sino" localSheetId="9">#REF!</definedName>
    <definedName name="Sino" localSheetId="18">#REF!</definedName>
    <definedName name="Sino" localSheetId="26">#REF!</definedName>
    <definedName name="Sino" localSheetId="16">#REF!</definedName>
    <definedName name="Sino" localSheetId="24">#REF!</definedName>
    <definedName name="Sino" localSheetId="15">#REF!</definedName>
    <definedName name="Sino" localSheetId="23">#REF!</definedName>
    <definedName name="Sino" localSheetId="20">#REF!</definedName>
    <definedName name="Sino" localSheetId="28">#REF!</definedName>
    <definedName name="Sino" localSheetId="14">#REF!</definedName>
    <definedName name="Sino" localSheetId="22">#REF!</definedName>
    <definedName name="Sino" localSheetId="17">#REF!</definedName>
    <definedName name="Sino" localSheetId="25">#REF!</definedName>
    <definedName name="Sino">#REF!</definedName>
    <definedName name="SPSet">"current"</definedName>
    <definedName name="SPWS_WBID">""</definedName>
    <definedName name="SRDF" localSheetId="1">#REF!</definedName>
    <definedName name="SRDF" localSheetId="2">#REF!</definedName>
    <definedName name="SRDF" localSheetId="3">#REF!</definedName>
    <definedName name="SRDF" localSheetId="4">#REF!</definedName>
    <definedName name="SRDF" localSheetId="13">#REF!</definedName>
    <definedName name="SRDF" localSheetId="21">#REF!</definedName>
    <definedName name="SRDF" localSheetId="10">#REF!</definedName>
    <definedName name="SRDF" localSheetId="19">#REF!</definedName>
    <definedName name="SRDF" localSheetId="27">#REF!</definedName>
    <definedName name="SRDF" localSheetId="11">#REF!</definedName>
    <definedName name="SRDF" localSheetId="9">#REF!</definedName>
    <definedName name="SRDF" localSheetId="18">#REF!</definedName>
    <definedName name="SRDF" localSheetId="26">#REF!</definedName>
    <definedName name="SRDF" localSheetId="16">#REF!</definedName>
    <definedName name="SRDF" localSheetId="24">#REF!</definedName>
    <definedName name="SRDF" localSheetId="15">#REF!</definedName>
    <definedName name="SRDF" localSheetId="23">#REF!</definedName>
    <definedName name="SRDF" localSheetId="12">#REF!</definedName>
    <definedName name="SRDF" localSheetId="20">#REF!</definedName>
    <definedName name="SRDF" localSheetId="28">#REF!</definedName>
    <definedName name="SRDF" localSheetId="14">#REF!</definedName>
    <definedName name="SRDF" localSheetId="22">#REF!</definedName>
    <definedName name="SRDF" localSheetId="5">#REF!</definedName>
    <definedName name="SRDF" localSheetId="17">#REF!</definedName>
    <definedName name="SRDF" localSheetId="8">#REF!</definedName>
    <definedName name="SRDF" localSheetId="25">#REF!</definedName>
    <definedName name="SRDF">#REF!</definedName>
    <definedName name="ssss" localSheetId="1">#REF!</definedName>
    <definedName name="ssss" localSheetId="2">#REF!</definedName>
    <definedName name="ssss" localSheetId="3">#REF!</definedName>
    <definedName name="ssss" localSheetId="13">#REF!</definedName>
    <definedName name="ssss" localSheetId="21">#REF!</definedName>
    <definedName name="ssss" localSheetId="10">#REF!</definedName>
    <definedName name="ssss" localSheetId="19">#REF!</definedName>
    <definedName name="ssss" localSheetId="27">#REF!</definedName>
    <definedName name="ssss" localSheetId="11">#REF!</definedName>
    <definedName name="ssss" localSheetId="9">#REF!</definedName>
    <definedName name="ssss" localSheetId="18">#REF!</definedName>
    <definedName name="ssss" localSheetId="26">#REF!</definedName>
    <definedName name="ssss" localSheetId="16">#REF!</definedName>
    <definedName name="ssss" localSheetId="24">#REF!</definedName>
    <definedName name="ssss" localSheetId="15">#REF!</definedName>
    <definedName name="ssss" localSheetId="23">#REF!</definedName>
    <definedName name="ssss" localSheetId="12">#REF!</definedName>
    <definedName name="ssss" localSheetId="20">#REF!</definedName>
    <definedName name="ssss" localSheetId="28">#REF!</definedName>
    <definedName name="ssss" localSheetId="14">#REF!</definedName>
    <definedName name="ssss" localSheetId="22">#REF!</definedName>
    <definedName name="ssss" localSheetId="17">#REF!</definedName>
    <definedName name="ssss" localSheetId="8">#REF!</definedName>
    <definedName name="ssss" localSheetId="25">#REF!</definedName>
    <definedName name="ssss">#REF!</definedName>
    <definedName name="T_ANTES_2014" localSheetId="13">#REF!</definedName>
    <definedName name="T_ANTES_2014" localSheetId="21">#REF!</definedName>
    <definedName name="T_ANTES_2014" localSheetId="10">#REF!</definedName>
    <definedName name="T_ANTES_2014" localSheetId="19">#REF!</definedName>
    <definedName name="T_ANTES_2014" localSheetId="27">#REF!</definedName>
    <definedName name="T_ANTES_2014" localSheetId="11">#REF!</definedName>
    <definedName name="T_ANTES_2014" localSheetId="9">#REF!</definedName>
    <definedName name="T_ANTES_2014" localSheetId="18">#REF!</definedName>
    <definedName name="T_ANTES_2014" localSheetId="26">#REF!</definedName>
    <definedName name="T_ANTES_2014" localSheetId="16">#REF!</definedName>
    <definedName name="T_ANTES_2014" localSheetId="24">#REF!</definedName>
    <definedName name="T_ANTES_2014" localSheetId="15">#REF!</definedName>
    <definedName name="T_ANTES_2014" localSheetId="23">#REF!</definedName>
    <definedName name="T_ANTES_2014" localSheetId="20">#REF!</definedName>
    <definedName name="T_ANTES_2014" localSheetId="28">#REF!</definedName>
    <definedName name="T_ANTES_2014" localSheetId="14">#REF!</definedName>
    <definedName name="T_ANTES_2014" localSheetId="22">#REF!</definedName>
    <definedName name="T_ANTES_2014" localSheetId="17">#REF!</definedName>
    <definedName name="T_ANTES_2014" localSheetId="25">#REF!</definedName>
    <definedName name="T_ANTES_2014">#REF!</definedName>
    <definedName name="T_DESDE_2014" localSheetId="13">#REF!</definedName>
    <definedName name="T_DESDE_2014" localSheetId="21">#REF!</definedName>
    <definedName name="T_DESDE_2014" localSheetId="10">#REF!</definedName>
    <definedName name="T_DESDE_2014" localSheetId="19">#REF!</definedName>
    <definedName name="T_DESDE_2014" localSheetId="27">#REF!</definedName>
    <definedName name="T_DESDE_2014" localSheetId="11">#REF!</definedName>
    <definedName name="T_DESDE_2014" localSheetId="9">#REF!</definedName>
    <definedName name="T_DESDE_2014" localSheetId="18">#REF!</definedName>
    <definedName name="T_DESDE_2014" localSheetId="26">#REF!</definedName>
    <definedName name="T_DESDE_2014" localSheetId="16">#REF!</definedName>
    <definedName name="T_DESDE_2014" localSheetId="24">#REF!</definedName>
    <definedName name="T_DESDE_2014" localSheetId="15">#REF!</definedName>
    <definedName name="T_DESDE_2014" localSheetId="23">#REF!</definedName>
    <definedName name="T_DESDE_2014" localSheetId="20">#REF!</definedName>
    <definedName name="T_DESDE_2014" localSheetId="28">#REF!</definedName>
    <definedName name="T_DESDE_2014" localSheetId="14">#REF!</definedName>
    <definedName name="T_DESDE_2014" localSheetId="22">#REF!</definedName>
    <definedName name="T_DESDE_2014" localSheetId="17">#REF!</definedName>
    <definedName name="T_DESDE_2014" localSheetId="25">#REF!</definedName>
    <definedName name="T_DESDE_2014">#REF!</definedName>
    <definedName name="TABLAS" localSheetId="1">#REF!</definedName>
    <definedName name="TABLAS" localSheetId="2">#REF!</definedName>
    <definedName name="TABLAS" localSheetId="3">#REF!</definedName>
    <definedName name="TABLAS" localSheetId="4">#REF!</definedName>
    <definedName name="TABLAS" localSheetId="13">#REF!</definedName>
    <definedName name="TABLAS" localSheetId="21">#REF!</definedName>
    <definedName name="TABLAS" localSheetId="10">#REF!</definedName>
    <definedName name="TABLAS" localSheetId="19">#REF!</definedName>
    <definedName name="TABLAS" localSheetId="27">#REF!</definedName>
    <definedName name="TABLAS" localSheetId="11">#REF!</definedName>
    <definedName name="TABLAS" localSheetId="9">#REF!</definedName>
    <definedName name="TABLAS" localSheetId="18">#REF!</definedName>
    <definedName name="TABLAS" localSheetId="26">#REF!</definedName>
    <definedName name="TABLAS" localSheetId="16">#REF!</definedName>
    <definedName name="TABLAS" localSheetId="24">#REF!</definedName>
    <definedName name="TABLAS" localSheetId="15">#REF!</definedName>
    <definedName name="TABLAS" localSheetId="23">#REF!</definedName>
    <definedName name="TABLAS" localSheetId="12">#REF!</definedName>
    <definedName name="TABLAS" localSheetId="20">#REF!</definedName>
    <definedName name="TABLAS" localSheetId="28">#REF!</definedName>
    <definedName name="TABLAS" localSheetId="14">#REF!</definedName>
    <definedName name="TABLAS" localSheetId="22">#REF!</definedName>
    <definedName name="TABLAS" localSheetId="5">#REF!</definedName>
    <definedName name="TABLAS" localSheetId="17">#REF!</definedName>
    <definedName name="TABLAS" localSheetId="8">#REF!</definedName>
    <definedName name="TABLAS" localSheetId="25">#REF!</definedName>
    <definedName name="TABLAS">#REF!</definedName>
    <definedName name="TextRefCopy1" localSheetId="13">#REF!</definedName>
    <definedName name="TextRefCopy1" localSheetId="21">#REF!</definedName>
    <definedName name="TextRefCopy1" localSheetId="10">#REF!</definedName>
    <definedName name="TextRefCopy1" localSheetId="19">#REF!</definedName>
    <definedName name="TextRefCopy1" localSheetId="27">#REF!</definedName>
    <definedName name="TextRefCopy1" localSheetId="11">#REF!</definedName>
    <definedName name="TextRefCopy1" localSheetId="9">#REF!</definedName>
    <definedName name="TextRefCopy1" localSheetId="18">#REF!</definedName>
    <definedName name="TextRefCopy1" localSheetId="26">#REF!</definedName>
    <definedName name="TextRefCopy1" localSheetId="16">#REF!</definedName>
    <definedName name="TextRefCopy1" localSheetId="24">#REF!</definedName>
    <definedName name="TextRefCopy1" localSheetId="15">#REF!</definedName>
    <definedName name="TextRefCopy1" localSheetId="23">#REF!</definedName>
    <definedName name="TextRefCopy1" localSheetId="20">#REF!</definedName>
    <definedName name="TextRefCopy1" localSheetId="28">#REF!</definedName>
    <definedName name="TextRefCopy1" localSheetId="14">#REF!</definedName>
    <definedName name="TextRefCopy1" localSheetId="22">#REF!</definedName>
    <definedName name="TextRefCopy1" localSheetId="17">#REF!</definedName>
    <definedName name="TextRefCopy1" localSheetId="25">#REF!</definedName>
    <definedName name="TextRefCopy1">#REF!</definedName>
    <definedName name="TextRefCopy10" localSheetId="13">#REF!</definedName>
    <definedName name="TextRefCopy10" localSheetId="21">#REF!</definedName>
    <definedName name="TextRefCopy10" localSheetId="10">#REF!</definedName>
    <definedName name="TextRefCopy10" localSheetId="19">#REF!</definedName>
    <definedName name="TextRefCopy10" localSheetId="27">#REF!</definedName>
    <definedName name="TextRefCopy10" localSheetId="11">#REF!</definedName>
    <definedName name="TextRefCopy10" localSheetId="9">#REF!</definedName>
    <definedName name="TextRefCopy10" localSheetId="18">#REF!</definedName>
    <definedName name="TextRefCopy10" localSheetId="26">#REF!</definedName>
    <definedName name="TextRefCopy10" localSheetId="16">#REF!</definedName>
    <definedName name="TextRefCopy10" localSheetId="24">#REF!</definedName>
    <definedName name="TextRefCopy10" localSheetId="15">#REF!</definedName>
    <definedName name="TextRefCopy10" localSheetId="23">#REF!</definedName>
    <definedName name="TextRefCopy10" localSheetId="20">#REF!</definedName>
    <definedName name="TextRefCopy10" localSheetId="28">#REF!</definedName>
    <definedName name="TextRefCopy10" localSheetId="14">#REF!</definedName>
    <definedName name="TextRefCopy10" localSheetId="22">#REF!</definedName>
    <definedName name="TextRefCopy10" localSheetId="17">#REF!</definedName>
    <definedName name="TextRefCopy10" localSheetId="25">#REF!</definedName>
    <definedName name="TextRefCopy10">#REF!</definedName>
    <definedName name="TextRefCopy11" localSheetId="13">#REF!</definedName>
    <definedName name="TextRefCopy11" localSheetId="21">#REF!</definedName>
    <definedName name="TextRefCopy11" localSheetId="10">#REF!</definedName>
    <definedName name="TextRefCopy11" localSheetId="19">#REF!</definedName>
    <definedName name="TextRefCopy11" localSheetId="27">#REF!</definedName>
    <definedName name="TextRefCopy11" localSheetId="11">#REF!</definedName>
    <definedName name="TextRefCopy11" localSheetId="9">#REF!</definedName>
    <definedName name="TextRefCopy11" localSheetId="18">#REF!</definedName>
    <definedName name="TextRefCopy11" localSheetId="26">#REF!</definedName>
    <definedName name="TextRefCopy11" localSheetId="16">#REF!</definedName>
    <definedName name="TextRefCopy11" localSheetId="24">#REF!</definedName>
    <definedName name="TextRefCopy11" localSheetId="15">#REF!</definedName>
    <definedName name="TextRefCopy11" localSheetId="23">#REF!</definedName>
    <definedName name="TextRefCopy11" localSheetId="20">#REF!</definedName>
    <definedName name="TextRefCopy11" localSheetId="28">#REF!</definedName>
    <definedName name="TextRefCopy11" localSheetId="14">#REF!</definedName>
    <definedName name="TextRefCopy11" localSheetId="22">#REF!</definedName>
    <definedName name="TextRefCopy11" localSheetId="17">#REF!</definedName>
    <definedName name="TextRefCopy11" localSheetId="25">#REF!</definedName>
    <definedName name="TextRefCopy11">#REF!</definedName>
    <definedName name="TextRefCopy14" localSheetId="13">#REF!</definedName>
    <definedName name="TextRefCopy14" localSheetId="21">#REF!</definedName>
    <definedName name="TextRefCopy14" localSheetId="10">#REF!</definedName>
    <definedName name="TextRefCopy14" localSheetId="19">#REF!</definedName>
    <definedName name="TextRefCopy14" localSheetId="27">#REF!</definedName>
    <definedName name="TextRefCopy14" localSheetId="11">#REF!</definedName>
    <definedName name="TextRefCopy14" localSheetId="9">#REF!</definedName>
    <definedName name="TextRefCopy14" localSheetId="18">#REF!</definedName>
    <definedName name="TextRefCopy14" localSheetId="26">#REF!</definedName>
    <definedName name="TextRefCopy14" localSheetId="16">#REF!</definedName>
    <definedName name="TextRefCopy14" localSheetId="24">#REF!</definedName>
    <definedName name="TextRefCopy14" localSheetId="15">#REF!</definedName>
    <definedName name="TextRefCopy14" localSheetId="23">#REF!</definedName>
    <definedName name="TextRefCopy14" localSheetId="20">#REF!</definedName>
    <definedName name="TextRefCopy14" localSheetId="28">#REF!</definedName>
    <definedName name="TextRefCopy14" localSheetId="14">#REF!</definedName>
    <definedName name="TextRefCopy14" localSheetId="22">#REF!</definedName>
    <definedName name="TextRefCopy14" localSheetId="17">#REF!</definedName>
    <definedName name="TextRefCopy14" localSheetId="25">#REF!</definedName>
    <definedName name="TextRefCopy14">#REF!</definedName>
    <definedName name="TextRefCopy15" localSheetId="13">#REF!</definedName>
    <definedName name="TextRefCopy15" localSheetId="21">#REF!</definedName>
    <definedName name="TextRefCopy15" localSheetId="10">#REF!</definedName>
    <definedName name="TextRefCopy15" localSheetId="19">#REF!</definedName>
    <definedName name="TextRefCopy15" localSheetId="27">#REF!</definedName>
    <definedName name="TextRefCopy15" localSheetId="11">#REF!</definedName>
    <definedName name="TextRefCopy15" localSheetId="9">#REF!</definedName>
    <definedName name="TextRefCopy15" localSheetId="18">#REF!</definedName>
    <definedName name="TextRefCopy15" localSheetId="26">#REF!</definedName>
    <definedName name="TextRefCopy15" localSheetId="16">#REF!</definedName>
    <definedName name="TextRefCopy15" localSheetId="24">#REF!</definedName>
    <definedName name="TextRefCopy15" localSheetId="15">#REF!</definedName>
    <definedName name="TextRefCopy15" localSheetId="23">#REF!</definedName>
    <definedName name="TextRefCopy15" localSheetId="20">#REF!</definedName>
    <definedName name="TextRefCopy15" localSheetId="28">#REF!</definedName>
    <definedName name="TextRefCopy15" localSheetId="14">#REF!</definedName>
    <definedName name="TextRefCopy15" localSheetId="22">#REF!</definedName>
    <definedName name="TextRefCopy15" localSheetId="17">#REF!</definedName>
    <definedName name="TextRefCopy15" localSheetId="25">#REF!</definedName>
    <definedName name="TextRefCopy15">#REF!</definedName>
    <definedName name="TextRefCopy21" localSheetId="13">#REF!</definedName>
    <definedName name="TextRefCopy21" localSheetId="21">#REF!</definedName>
    <definedName name="TextRefCopy21" localSheetId="10">#REF!</definedName>
    <definedName name="TextRefCopy21" localSheetId="19">#REF!</definedName>
    <definedName name="TextRefCopy21" localSheetId="27">#REF!</definedName>
    <definedName name="TextRefCopy21" localSheetId="11">#REF!</definedName>
    <definedName name="TextRefCopy21" localSheetId="9">#REF!</definedName>
    <definedName name="TextRefCopy21" localSheetId="18">#REF!</definedName>
    <definedName name="TextRefCopy21" localSheetId="26">#REF!</definedName>
    <definedName name="TextRefCopy21" localSheetId="16">#REF!</definedName>
    <definedName name="TextRefCopy21" localSheetId="24">#REF!</definedName>
    <definedName name="TextRefCopy21" localSheetId="15">#REF!</definedName>
    <definedName name="TextRefCopy21" localSheetId="23">#REF!</definedName>
    <definedName name="TextRefCopy21" localSheetId="20">#REF!</definedName>
    <definedName name="TextRefCopy21" localSheetId="28">#REF!</definedName>
    <definedName name="TextRefCopy21" localSheetId="14">#REF!</definedName>
    <definedName name="TextRefCopy21" localSheetId="22">#REF!</definedName>
    <definedName name="TextRefCopy21" localSheetId="17">#REF!</definedName>
    <definedName name="TextRefCopy21" localSheetId="25">#REF!</definedName>
    <definedName name="TextRefCopy21">#REF!</definedName>
    <definedName name="TextRefCopy22" localSheetId="13">#REF!</definedName>
    <definedName name="TextRefCopy22" localSheetId="21">#REF!</definedName>
    <definedName name="TextRefCopy22" localSheetId="10">#REF!</definedName>
    <definedName name="TextRefCopy22" localSheetId="19">#REF!</definedName>
    <definedName name="TextRefCopy22" localSheetId="27">#REF!</definedName>
    <definedName name="TextRefCopy22" localSheetId="11">#REF!</definedName>
    <definedName name="TextRefCopy22" localSheetId="9">#REF!</definedName>
    <definedName name="TextRefCopy22" localSheetId="18">#REF!</definedName>
    <definedName name="TextRefCopy22" localSheetId="26">#REF!</definedName>
    <definedName name="TextRefCopy22" localSheetId="16">#REF!</definedName>
    <definedName name="TextRefCopy22" localSheetId="24">#REF!</definedName>
    <definedName name="TextRefCopy22" localSheetId="15">#REF!</definedName>
    <definedName name="TextRefCopy22" localSheetId="23">#REF!</definedName>
    <definedName name="TextRefCopy22" localSheetId="20">#REF!</definedName>
    <definedName name="TextRefCopy22" localSheetId="28">#REF!</definedName>
    <definedName name="TextRefCopy22" localSheetId="14">#REF!</definedName>
    <definedName name="TextRefCopy22" localSheetId="22">#REF!</definedName>
    <definedName name="TextRefCopy22" localSheetId="17">#REF!</definedName>
    <definedName name="TextRefCopy22" localSheetId="25">#REF!</definedName>
    <definedName name="TextRefCopy22">#REF!</definedName>
    <definedName name="TextRefCopy24" localSheetId="13">#REF!</definedName>
    <definedName name="TextRefCopy24" localSheetId="21">#REF!</definedName>
    <definedName name="TextRefCopy24" localSheetId="10">#REF!</definedName>
    <definedName name="TextRefCopy24" localSheetId="19">#REF!</definedName>
    <definedName name="TextRefCopy24" localSheetId="27">#REF!</definedName>
    <definedName name="TextRefCopy24" localSheetId="11">#REF!</definedName>
    <definedName name="TextRefCopy24" localSheetId="9">#REF!</definedName>
    <definedName name="TextRefCopy24" localSheetId="18">#REF!</definedName>
    <definedName name="TextRefCopy24" localSheetId="26">#REF!</definedName>
    <definedName name="TextRefCopy24" localSheetId="16">#REF!</definedName>
    <definedName name="TextRefCopy24" localSheetId="24">#REF!</definedName>
    <definedName name="TextRefCopy24" localSheetId="15">#REF!</definedName>
    <definedName name="TextRefCopy24" localSheetId="23">#REF!</definedName>
    <definedName name="TextRefCopy24" localSheetId="20">#REF!</definedName>
    <definedName name="TextRefCopy24" localSheetId="28">#REF!</definedName>
    <definedName name="TextRefCopy24" localSheetId="14">#REF!</definedName>
    <definedName name="TextRefCopy24" localSheetId="22">#REF!</definedName>
    <definedName name="TextRefCopy24" localSheetId="17">#REF!</definedName>
    <definedName name="TextRefCopy24" localSheetId="25">#REF!</definedName>
    <definedName name="TextRefCopy24">#REF!</definedName>
    <definedName name="TextRefCopy28" localSheetId="13">#REF!</definedName>
    <definedName name="TextRefCopy28" localSheetId="21">#REF!</definedName>
    <definedName name="TextRefCopy28" localSheetId="10">#REF!</definedName>
    <definedName name="TextRefCopy28" localSheetId="19">#REF!</definedName>
    <definedName name="TextRefCopy28" localSheetId="27">#REF!</definedName>
    <definedName name="TextRefCopy28" localSheetId="11">#REF!</definedName>
    <definedName name="TextRefCopy28" localSheetId="9">#REF!</definedName>
    <definedName name="TextRefCopy28" localSheetId="18">#REF!</definedName>
    <definedName name="TextRefCopy28" localSheetId="26">#REF!</definedName>
    <definedName name="TextRefCopy28" localSheetId="16">#REF!</definedName>
    <definedName name="TextRefCopy28" localSheetId="24">#REF!</definedName>
    <definedName name="TextRefCopy28" localSheetId="15">#REF!</definedName>
    <definedName name="TextRefCopy28" localSheetId="23">#REF!</definedName>
    <definedName name="TextRefCopy28" localSheetId="20">#REF!</definedName>
    <definedName name="TextRefCopy28" localSheetId="28">#REF!</definedName>
    <definedName name="TextRefCopy28" localSheetId="14">#REF!</definedName>
    <definedName name="TextRefCopy28" localSheetId="22">#REF!</definedName>
    <definedName name="TextRefCopy28" localSheetId="17">#REF!</definedName>
    <definedName name="TextRefCopy28" localSheetId="25">#REF!</definedName>
    <definedName name="TextRefCopy28">#REF!</definedName>
    <definedName name="TextRefCopy3" localSheetId="13">#REF!</definedName>
    <definedName name="TextRefCopy3" localSheetId="21">#REF!</definedName>
    <definedName name="TextRefCopy3" localSheetId="10">#REF!</definedName>
    <definedName name="TextRefCopy3" localSheetId="19">#REF!</definedName>
    <definedName name="TextRefCopy3" localSheetId="27">#REF!</definedName>
    <definedName name="TextRefCopy3" localSheetId="11">#REF!</definedName>
    <definedName name="TextRefCopy3" localSheetId="9">#REF!</definedName>
    <definedName name="TextRefCopy3" localSheetId="18">#REF!</definedName>
    <definedName name="TextRefCopy3" localSheetId="26">#REF!</definedName>
    <definedName name="TextRefCopy3" localSheetId="16">#REF!</definedName>
    <definedName name="TextRefCopy3" localSheetId="24">#REF!</definedName>
    <definedName name="TextRefCopy3" localSheetId="15">#REF!</definedName>
    <definedName name="TextRefCopy3" localSheetId="23">#REF!</definedName>
    <definedName name="TextRefCopy3" localSheetId="20">#REF!</definedName>
    <definedName name="TextRefCopy3" localSheetId="28">#REF!</definedName>
    <definedName name="TextRefCopy3" localSheetId="14">#REF!</definedName>
    <definedName name="TextRefCopy3" localSheetId="22">#REF!</definedName>
    <definedName name="TextRefCopy3" localSheetId="17">#REF!</definedName>
    <definedName name="TextRefCopy3" localSheetId="25">#REF!</definedName>
    <definedName name="TextRefCopy3">#REF!</definedName>
    <definedName name="TextRefCopy33" localSheetId="13">#REF!</definedName>
    <definedName name="TextRefCopy33" localSheetId="21">#REF!</definedName>
    <definedName name="TextRefCopy33" localSheetId="10">#REF!</definedName>
    <definedName name="TextRefCopy33" localSheetId="19">#REF!</definedName>
    <definedName name="TextRefCopy33" localSheetId="27">#REF!</definedName>
    <definedName name="TextRefCopy33" localSheetId="11">#REF!</definedName>
    <definedName name="TextRefCopy33" localSheetId="9">#REF!</definedName>
    <definedName name="TextRefCopy33" localSheetId="18">#REF!</definedName>
    <definedName name="TextRefCopy33" localSheetId="26">#REF!</definedName>
    <definedName name="TextRefCopy33" localSheetId="16">#REF!</definedName>
    <definedName name="TextRefCopy33" localSheetId="24">#REF!</definedName>
    <definedName name="TextRefCopy33" localSheetId="15">#REF!</definedName>
    <definedName name="TextRefCopy33" localSheetId="23">#REF!</definedName>
    <definedName name="TextRefCopy33" localSheetId="20">#REF!</definedName>
    <definedName name="TextRefCopy33" localSheetId="28">#REF!</definedName>
    <definedName name="TextRefCopy33" localSheetId="14">#REF!</definedName>
    <definedName name="TextRefCopy33" localSheetId="22">#REF!</definedName>
    <definedName name="TextRefCopy33" localSheetId="17">#REF!</definedName>
    <definedName name="TextRefCopy33" localSheetId="25">#REF!</definedName>
    <definedName name="TextRefCopy33">#REF!</definedName>
    <definedName name="TextRefCopy34" localSheetId="13">#REF!</definedName>
    <definedName name="TextRefCopy34" localSheetId="21">#REF!</definedName>
    <definedName name="TextRefCopy34" localSheetId="10">#REF!</definedName>
    <definedName name="TextRefCopy34" localSheetId="19">#REF!</definedName>
    <definedName name="TextRefCopy34" localSheetId="27">#REF!</definedName>
    <definedName name="TextRefCopy34" localSheetId="11">#REF!</definedName>
    <definedName name="TextRefCopy34" localSheetId="9">#REF!</definedName>
    <definedName name="TextRefCopy34" localSheetId="18">#REF!</definedName>
    <definedName name="TextRefCopy34" localSheetId="26">#REF!</definedName>
    <definedName name="TextRefCopy34" localSheetId="16">#REF!</definedName>
    <definedName name="TextRefCopy34" localSheetId="24">#REF!</definedName>
    <definedName name="TextRefCopy34" localSheetId="15">#REF!</definedName>
    <definedName name="TextRefCopy34" localSheetId="23">#REF!</definedName>
    <definedName name="TextRefCopy34" localSheetId="20">#REF!</definedName>
    <definedName name="TextRefCopy34" localSheetId="28">#REF!</definedName>
    <definedName name="TextRefCopy34" localSheetId="14">#REF!</definedName>
    <definedName name="TextRefCopy34" localSheetId="22">#REF!</definedName>
    <definedName name="TextRefCopy34" localSheetId="17">#REF!</definedName>
    <definedName name="TextRefCopy34" localSheetId="25">#REF!</definedName>
    <definedName name="TextRefCopy34">#REF!</definedName>
    <definedName name="TextRefCopy35" localSheetId="13">#REF!</definedName>
    <definedName name="TextRefCopy35" localSheetId="21">#REF!</definedName>
    <definedName name="TextRefCopy35" localSheetId="10">#REF!</definedName>
    <definedName name="TextRefCopy35" localSheetId="19">#REF!</definedName>
    <definedName name="TextRefCopy35" localSheetId="27">#REF!</definedName>
    <definedName name="TextRefCopy35" localSheetId="11">#REF!</definedName>
    <definedName name="TextRefCopy35" localSheetId="9">#REF!</definedName>
    <definedName name="TextRefCopy35" localSheetId="18">#REF!</definedName>
    <definedName name="TextRefCopy35" localSheetId="26">#REF!</definedName>
    <definedName name="TextRefCopy35" localSheetId="16">#REF!</definedName>
    <definedName name="TextRefCopy35" localSheetId="24">#REF!</definedName>
    <definedName name="TextRefCopy35" localSheetId="15">#REF!</definedName>
    <definedName name="TextRefCopy35" localSheetId="23">#REF!</definedName>
    <definedName name="TextRefCopy35" localSheetId="20">#REF!</definedName>
    <definedName name="TextRefCopy35" localSheetId="28">#REF!</definedName>
    <definedName name="TextRefCopy35" localSheetId="14">#REF!</definedName>
    <definedName name="TextRefCopy35" localSheetId="22">#REF!</definedName>
    <definedName name="TextRefCopy35" localSheetId="17">#REF!</definedName>
    <definedName name="TextRefCopy35" localSheetId="25">#REF!</definedName>
    <definedName name="TextRefCopy35">#REF!</definedName>
    <definedName name="TextRefCopy38" localSheetId="13">#REF!</definedName>
    <definedName name="TextRefCopy38" localSheetId="21">#REF!</definedName>
    <definedName name="TextRefCopy38" localSheetId="10">#REF!</definedName>
    <definedName name="TextRefCopy38" localSheetId="19">#REF!</definedName>
    <definedName name="TextRefCopy38" localSheetId="27">#REF!</definedName>
    <definedName name="TextRefCopy38" localSheetId="11">#REF!</definedName>
    <definedName name="TextRefCopy38" localSheetId="9">#REF!</definedName>
    <definedName name="TextRefCopy38" localSheetId="18">#REF!</definedName>
    <definedName name="TextRefCopy38" localSheetId="26">#REF!</definedName>
    <definedName name="TextRefCopy38" localSheetId="16">#REF!</definedName>
    <definedName name="TextRefCopy38" localSheetId="24">#REF!</definedName>
    <definedName name="TextRefCopy38" localSheetId="15">#REF!</definedName>
    <definedName name="TextRefCopy38" localSheetId="23">#REF!</definedName>
    <definedName name="TextRefCopy38" localSheetId="20">#REF!</definedName>
    <definedName name="TextRefCopy38" localSheetId="28">#REF!</definedName>
    <definedName name="TextRefCopy38" localSheetId="14">#REF!</definedName>
    <definedName name="TextRefCopy38" localSheetId="22">#REF!</definedName>
    <definedName name="TextRefCopy38" localSheetId="17">#REF!</definedName>
    <definedName name="TextRefCopy38" localSheetId="25">#REF!</definedName>
    <definedName name="TextRefCopy38">#REF!</definedName>
    <definedName name="TextRefCopy39" localSheetId="13">#REF!</definedName>
    <definedName name="TextRefCopy39" localSheetId="21">#REF!</definedName>
    <definedName name="TextRefCopy39" localSheetId="10">#REF!</definedName>
    <definedName name="TextRefCopy39" localSheetId="19">#REF!</definedName>
    <definedName name="TextRefCopy39" localSheetId="27">#REF!</definedName>
    <definedName name="TextRefCopy39" localSheetId="11">#REF!</definedName>
    <definedName name="TextRefCopy39" localSheetId="9">#REF!</definedName>
    <definedName name="TextRefCopy39" localSheetId="18">#REF!</definedName>
    <definedName name="TextRefCopy39" localSheetId="26">#REF!</definedName>
    <definedName name="TextRefCopy39" localSheetId="16">#REF!</definedName>
    <definedName name="TextRefCopy39" localSheetId="24">#REF!</definedName>
    <definedName name="TextRefCopy39" localSheetId="15">#REF!</definedName>
    <definedName name="TextRefCopy39" localSheetId="23">#REF!</definedName>
    <definedName name="TextRefCopy39" localSheetId="20">#REF!</definedName>
    <definedName name="TextRefCopy39" localSheetId="28">#REF!</definedName>
    <definedName name="TextRefCopy39" localSheetId="14">#REF!</definedName>
    <definedName name="TextRefCopy39" localSheetId="22">#REF!</definedName>
    <definedName name="TextRefCopy39" localSheetId="17">#REF!</definedName>
    <definedName name="TextRefCopy39" localSheetId="25">#REF!</definedName>
    <definedName name="TextRefCopy39">#REF!</definedName>
    <definedName name="TextRefCopy4" localSheetId="13">#REF!</definedName>
    <definedName name="TextRefCopy4" localSheetId="21">#REF!</definedName>
    <definedName name="TextRefCopy4" localSheetId="10">#REF!</definedName>
    <definedName name="TextRefCopy4" localSheetId="19">#REF!</definedName>
    <definedName name="TextRefCopy4" localSheetId="27">#REF!</definedName>
    <definedName name="TextRefCopy4" localSheetId="11">#REF!</definedName>
    <definedName name="TextRefCopy4" localSheetId="9">#REF!</definedName>
    <definedName name="TextRefCopy4" localSheetId="18">#REF!</definedName>
    <definedName name="TextRefCopy4" localSheetId="26">#REF!</definedName>
    <definedName name="TextRefCopy4" localSheetId="16">#REF!</definedName>
    <definedName name="TextRefCopy4" localSheetId="24">#REF!</definedName>
    <definedName name="TextRefCopy4" localSheetId="15">#REF!</definedName>
    <definedName name="TextRefCopy4" localSheetId="23">#REF!</definedName>
    <definedName name="TextRefCopy4" localSheetId="20">#REF!</definedName>
    <definedName name="TextRefCopy4" localSheetId="28">#REF!</definedName>
    <definedName name="TextRefCopy4" localSheetId="14">#REF!</definedName>
    <definedName name="TextRefCopy4" localSheetId="22">#REF!</definedName>
    <definedName name="TextRefCopy4" localSheetId="17">#REF!</definedName>
    <definedName name="TextRefCopy4" localSheetId="25">#REF!</definedName>
    <definedName name="TextRefCopy4">#REF!</definedName>
    <definedName name="TextRefCopy5" localSheetId="13">#REF!</definedName>
    <definedName name="TextRefCopy5" localSheetId="21">#REF!</definedName>
    <definedName name="TextRefCopy5" localSheetId="10">#REF!</definedName>
    <definedName name="TextRefCopy5" localSheetId="19">#REF!</definedName>
    <definedName name="TextRefCopy5" localSheetId="27">#REF!</definedName>
    <definedName name="TextRefCopy5" localSheetId="11">#REF!</definedName>
    <definedName name="TextRefCopy5" localSheetId="9">#REF!</definedName>
    <definedName name="TextRefCopy5" localSheetId="18">#REF!</definedName>
    <definedName name="TextRefCopy5" localSheetId="26">#REF!</definedName>
    <definedName name="TextRefCopy5" localSheetId="16">#REF!</definedName>
    <definedName name="TextRefCopy5" localSheetId="24">#REF!</definedName>
    <definedName name="TextRefCopy5" localSheetId="15">#REF!</definedName>
    <definedName name="TextRefCopy5" localSheetId="23">#REF!</definedName>
    <definedName name="TextRefCopy5" localSheetId="20">#REF!</definedName>
    <definedName name="TextRefCopy5" localSheetId="28">#REF!</definedName>
    <definedName name="TextRefCopy5" localSheetId="14">#REF!</definedName>
    <definedName name="TextRefCopy5" localSheetId="22">#REF!</definedName>
    <definedName name="TextRefCopy5" localSheetId="17">#REF!</definedName>
    <definedName name="TextRefCopy5" localSheetId="25">#REF!</definedName>
    <definedName name="TextRefCopy5">#REF!</definedName>
    <definedName name="TextRefCopy6" localSheetId="13">#REF!</definedName>
    <definedName name="TextRefCopy6" localSheetId="21">#REF!</definedName>
    <definedName name="TextRefCopy6" localSheetId="10">#REF!</definedName>
    <definedName name="TextRefCopy6" localSheetId="19">#REF!</definedName>
    <definedName name="TextRefCopy6" localSheetId="27">#REF!</definedName>
    <definedName name="TextRefCopy6" localSheetId="11">#REF!</definedName>
    <definedName name="TextRefCopy6" localSheetId="9">#REF!</definedName>
    <definedName name="TextRefCopy6" localSheetId="18">#REF!</definedName>
    <definedName name="TextRefCopy6" localSheetId="26">#REF!</definedName>
    <definedName name="TextRefCopy6" localSheetId="16">#REF!</definedName>
    <definedName name="TextRefCopy6" localSheetId="24">#REF!</definedName>
    <definedName name="TextRefCopy6" localSheetId="15">#REF!</definedName>
    <definedName name="TextRefCopy6" localSheetId="23">#REF!</definedName>
    <definedName name="TextRefCopy6" localSheetId="20">#REF!</definedName>
    <definedName name="TextRefCopy6" localSheetId="28">#REF!</definedName>
    <definedName name="TextRefCopy6" localSheetId="14">#REF!</definedName>
    <definedName name="TextRefCopy6" localSheetId="22">#REF!</definedName>
    <definedName name="TextRefCopy6" localSheetId="17">#REF!</definedName>
    <definedName name="TextRefCopy6" localSheetId="25">#REF!</definedName>
    <definedName name="TextRefCopy6">#REF!</definedName>
    <definedName name="TextRefCopy8" localSheetId="13">#REF!</definedName>
    <definedName name="TextRefCopy8" localSheetId="21">#REF!</definedName>
    <definedName name="TextRefCopy8" localSheetId="10">#REF!</definedName>
    <definedName name="TextRefCopy8" localSheetId="19">#REF!</definedName>
    <definedName name="TextRefCopy8" localSheetId="27">#REF!</definedName>
    <definedName name="TextRefCopy8" localSheetId="11">#REF!</definedName>
    <definedName name="TextRefCopy8" localSheetId="9">#REF!</definedName>
    <definedName name="TextRefCopy8" localSheetId="18">#REF!</definedName>
    <definedName name="TextRefCopy8" localSheetId="26">#REF!</definedName>
    <definedName name="TextRefCopy8" localSheetId="16">#REF!</definedName>
    <definedName name="TextRefCopy8" localSheetId="24">#REF!</definedName>
    <definedName name="TextRefCopy8" localSheetId="15">#REF!</definedName>
    <definedName name="TextRefCopy8" localSheetId="23">#REF!</definedName>
    <definedName name="TextRefCopy8" localSheetId="20">#REF!</definedName>
    <definedName name="TextRefCopy8" localSheetId="28">#REF!</definedName>
    <definedName name="TextRefCopy8" localSheetId="14">#REF!</definedName>
    <definedName name="TextRefCopy8" localSheetId="22">#REF!</definedName>
    <definedName name="TextRefCopy8" localSheetId="17">#REF!</definedName>
    <definedName name="TextRefCopy8" localSheetId="25">#REF!</definedName>
    <definedName name="TextRefCopy8">#REF!</definedName>
    <definedName name="TextRefCopyRangeCount" hidden="1">40</definedName>
    <definedName name="TIPO" localSheetId="13">#REF!</definedName>
    <definedName name="TIPO" localSheetId="21">#REF!</definedName>
    <definedName name="TIPO" localSheetId="10">#REF!</definedName>
    <definedName name="TIPO" localSheetId="19">#REF!</definedName>
    <definedName name="TIPO" localSheetId="27">#REF!</definedName>
    <definedName name="TIPO" localSheetId="11">#REF!</definedName>
    <definedName name="TIPO" localSheetId="9">#REF!</definedName>
    <definedName name="TIPO" localSheetId="18">#REF!</definedName>
    <definedName name="TIPO" localSheetId="26">#REF!</definedName>
    <definedName name="TIPO" localSheetId="16">#REF!</definedName>
    <definedName name="TIPO" localSheetId="24">#REF!</definedName>
    <definedName name="TIPO" localSheetId="15">#REF!</definedName>
    <definedName name="TIPO" localSheetId="23">#REF!</definedName>
    <definedName name="TIPO" localSheetId="20">#REF!</definedName>
    <definedName name="TIPO" localSheetId="28">#REF!</definedName>
    <definedName name="TIPO" localSheetId="14">#REF!</definedName>
    <definedName name="TIPO" localSheetId="22">#REF!</definedName>
    <definedName name="TIPO" localSheetId="17">#REF!</definedName>
    <definedName name="TIPO" localSheetId="25">#REF!</definedName>
    <definedName name="TIPO">#REF!</definedName>
    <definedName name="TTTT" localSheetId="1">#REF!</definedName>
    <definedName name="TTTT" localSheetId="2">#REF!</definedName>
    <definedName name="TTTT" localSheetId="3">#REF!</definedName>
    <definedName name="TTTT" localSheetId="4">#REF!</definedName>
    <definedName name="TTTT" localSheetId="13">#REF!</definedName>
    <definedName name="TTTT" localSheetId="21">#REF!</definedName>
    <definedName name="TTTT" localSheetId="10">#REF!</definedName>
    <definedName name="TTTT" localSheetId="19">#REF!</definedName>
    <definedName name="TTTT" localSheetId="27">#REF!</definedName>
    <definedName name="TTTT" localSheetId="11">#REF!</definedName>
    <definedName name="TTTT" localSheetId="9">#REF!</definedName>
    <definedName name="TTTT" localSheetId="18">#REF!</definedName>
    <definedName name="TTTT" localSheetId="26">#REF!</definedName>
    <definedName name="TTTT" localSheetId="16">#REF!</definedName>
    <definedName name="TTTT" localSheetId="24">#REF!</definedName>
    <definedName name="TTTT" localSheetId="15">#REF!</definedName>
    <definedName name="TTTT" localSheetId="23">#REF!</definedName>
    <definedName name="TTTT" localSheetId="12">#REF!</definedName>
    <definedName name="TTTT" localSheetId="20">#REF!</definedName>
    <definedName name="TTTT" localSheetId="28">#REF!</definedName>
    <definedName name="TTTT" localSheetId="14">#REF!</definedName>
    <definedName name="TTTT" localSheetId="22">#REF!</definedName>
    <definedName name="TTTT" localSheetId="5">#REF!</definedName>
    <definedName name="TTTT" localSheetId="17">#REF!</definedName>
    <definedName name="TTTT" localSheetId="8">#REF!</definedName>
    <definedName name="TTTT" localSheetId="25">#REF!</definedName>
    <definedName name="TTTT">#REF!</definedName>
    <definedName name="UF" localSheetId="13">#REF!</definedName>
    <definedName name="UF" localSheetId="21">#REF!</definedName>
    <definedName name="UF" localSheetId="10">#REF!</definedName>
    <definedName name="UF" localSheetId="19">#REF!</definedName>
    <definedName name="UF" localSheetId="27">#REF!</definedName>
    <definedName name="UF" localSheetId="11">#REF!</definedName>
    <definedName name="UF" localSheetId="9">#REF!</definedName>
    <definedName name="UF" localSheetId="18">#REF!</definedName>
    <definedName name="UF" localSheetId="26">#REF!</definedName>
    <definedName name="UF" localSheetId="16">#REF!</definedName>
    <definedName name="UF" localSheetId="24">#REF!</definedName>
    <definedName name="UF" localSheetId="15">#REF!</definedName>
    <definedName name="UF" localSheetId="23">#REF!</definedName>
    <definedName name="UF" localSheetId="20">#REF!</definedName>
    <definedName name="UF" localSheetId="28">#REF!</definedName>
    <definedName name="UF" localSheetId="14">#REF!</definedName>
    <definedName name="UF" localSheetId="22">#REF!</definedName>
    <definedName name="UF" localSheetId="17">#REF!</definedName>
    <definedName name="UF" localSheetId="25">#REF!</definedName>
    <definedName name="UF">#REF!</definedName>
    <definedName name="v" localSheetId="3">'[2]Registrar '!$A$2:$B$182</definedName>
    <definedName name="v" localSheetId="4">'[3]Registrar '!$A$2:$B$182</definedName>
    <definedName name="v" localSheetId="13">'[3]Registrar '!$A$2:$B$182</definedName>
    <definedName name="v" localSheetId="21">'[3]Registrar '!$A$2:$B$182</definedName>
    <definedName name="v" localSheetId="10">#REF!</definedName>
    <definedName name="v" localSheetId="19">#REF!</definedName>
    <definedName name="v" localSheetId="27">#REF!</definedName>
    <definedName name="v" localSheetId="11">#REF!</definedName>
    <definedName name="v" localSheetId="9">#REF!</definedName>
    <definedName name="v" localSheetId="18">#REF!</definedName>
    <definedName name="v" localSheetId="26">#REF!</definedName>
    <definedName name="v" localSheetId="12">'[10]Registrar '!$A$2:$B$182</definedName>
    <definedName name="v" localSheetId="20">'[10]Registrar '!$A$2:$B$182</definedName>
    <definedName name="v" localSheetId="28">'[10]Registrar '!$A$2:$B$182</definedName>
    <definedName name="v" localSheetId="14">'[4]Registrar '!$A$2:$B$182</definedName>
    <definedName name="v" localSheetId="22">'[4]Registrar '!$A$2:$B$182</definedName>
    <definedName name="v" localSheetId="5">'[4]Registrar '!$A$2:$B$182</definedName>
    <definedName name="v" localSheetId="17">'[3]Registrar '!$A$2:$B$182</definedName>
    <definedName name="v" localSheetId="8">'[3]Registrar '!$A$2:$B$182</definedName>
    <definedName name="v" localSheetId="25">'[3]Registrar '!$A$2:$B$182</definedName>
    <definedName name="v">'[5]Registrar '!$A$2:$B$182</definedName>
    <definedName name="VFGDGDS" localSheetId="1">#REF!</definedName>
    <definedName name="VFGDGDS" localSheetId="2">#REF!</definedName>
    <definedName name="VFGDGDS" localSheetId="3">#REF!</definedName>
    <definedName name="VFGDGDS" localSheetId="4">#REF!</definedName>
    <definedName name="VFGDGDS" localSheetId="13">#REF!</definedName>
    <definedName name="VFGDGDS" localSheetId="21">#REF!</definedName>
    <definedName name="VFGDGDS" localSheetId="10">#REF!</definedName>
    <definedName name="VFGDGDS" localSheetId="19">#REF!</definedName>
    <definedName name="VFGDGDS" localSheetId="27">#REF!</definedName>
    <definedName name="VFGDGDS" localSheetId="11">#REF!</definedName>
    <definedName name="VFGDGDS" localSheetId="9">#REF!</definedName>
    <definedName name="VFGDGDS" localSheetId="18">#REF!</definedName>
    <definedName name="VFGDGDS" localSheetId="26">#REF!</definedName>
    <definedName name="VFGDGDS" localSheetId="16">#REF!</definedName>
    <definedName name="VFGDGDS" localSheetId="24">#REF!</definedName>
    <definedName name="VFGDGDS" localSheetId="15">#REF!</definedName>
    <definedName name="VFGDGDS" localSheetId="23">#REF!</definedName>
    <definedName name="VFGDGDS" localSheetId="12">#REF!</definedName>
    <definedName name="VFGDGDS" localSheetId="20">#REF!</definedName>
    <definedName name="VFGDGDS" localSheetId="28">#REF!</definedName>
    <definedName name="VFGDGDS" localSheetId="14">#REF!</definedName>
    <definedName name="VFGDGDS" localSheetId="22">#REF!</definedName>
    <definedName name="VFGDGDS" localSheetId="5">#REF!</definedName>
    <definedName name="VFGDGDS" localSheetId="17">#REF!</definedName>
    <definedName name="VFGDGDS" localSheetId="8">#REF!</definedName>
    <definedName name="VFGDGDS" localSheetId="25">#REF!</definedName>
    <definedName name="VFGDGDS">#REF!</definedName>
    <definedName name="Vutil">[1]bien!$G$17</definedName>
    <definedName name="XX" localSheetId="1">#REF!</definedName>
    <definedName name="XX" localSheetId="2">#REF!</definedName>
    <definedName name="XX" localSheetId="3">#REF!</definedName>
    <definedName name="XX" localSheetId="4">#REF!</definedName>
    <definedName name="XX" localSheetId="13">#REF!</definedName>
    <definedName name="XX" localSheetId="21">#REF!</definedName>
    <definedName name="XX" localSheetId="10">#REF!</definedName>
    <definedName name="XX" localSheetId="19">#REF!</definedName>
    <definedName name="XX" localSheetId="27">#REF!</definedName>
    <definedName name="XX" localSheetId="11">#REF!</definedName>
    <definedName name="XX" localSheetId="9">#REF!</definedName>
    <definedName name="XX" localSheetId="18">#REF!</definedName>
    <definedName name="XX" localSheetId="26">#REF!</definedName>
    <definedName name="XX" localSheetId="16">#REF!</definedName>
    <definedName name="XX" localSheetId="24">#REF!</definedName>
    <definedName name="XX" localSheetId="15">#REF!</definedName>
    <definedName name="XX" localSheetId="23">#REF!</definedName>
    <definedName name="XX" localSheetId="12">#REF!</definedName>
    <definedName name="XX" localSheetId="20">#REF!</definedName>
    <definedName name="XX" localSheetId="28">#REF!</definedName>
    <definedName name="XX" localSheetId="14">#REF!</definedName>
    <definedName name="XX" localSheetId="22">#REF!</definedName>
    <definedName name="XX" localSheetId="5">#REF!</definedName>
    <definedName name="XX" localSheetId="17">#REF!</definedName>
    <definedName name="XX" localSheetId="8">#REF!</definedName>
    <definedName name="XX" localSheetId="25">#REF!</definedName>
    <definedName name="XX">#REF!</definedName>
    <definedName name="XXX" localSheetId="1">#REF!</definedName>
    <definedName name="XXX" localSheetId="2">#REF!</definedName>
    <definedName name="XXX" localSheetId="3">#REF!</definedName>
    <definedName name="XXX" localSheetId="4">#REF!</definedName>
    <definedName name="XXX" localSheetId="13">#REF!</definedName>
    <definedName name="XXX" localSheetId="21">#REF!</definedName>
    <definedName name="XXX" localSheetId="10">#REF!</definedName>
    <definedName name="XXX" localSheetId="19">#REF!</definedName>
    <definedName name="XXX" localSheetId="27">#REF!</definedName>
    <definedName name="XXX" localSheetId="11">#REF!</definedName>
    <definedName name="XXX" localSheetId="9">#REF!</definedName>
    <definedName name="XXX" localSheetId="18">#REF!</definedName>
    <definedName name="XXX" localSheetId="26">#REF!</definedName>
    <definedName name="XXX" localSheetId="16">#REF!</definedName>
    <definedName name="XXX" localSheetId="24">#REF!</definedName>
    <definedName name="XXX" localSheetId="15">#REF!</definedName>
    <definedName name="XXX" localSheetId="23">#REF!</definedName>
    <definedName name="XXX" localSheetId="12">#REF!</definedName>
    <definedName name="XXX" localSheetId="20">#REF!</definedName>
    <definedName name="XXX" localSheetId="28">#REF!</definedName>
    <definedName name="XXX" localSheetId="14">#REF!</definedName>
    <definedName name="XXX" localSheetId="22">#REF!</definedName>
    <definedName name="XXX" localSheetId="5">#REF!</definedName>
    <definedName name="XXX" localSheetId="17">#REF!</definedName>
    <definedName name="XXX" localSheetId="8">#REF!</definedName>
    <definedName name="XXX" localSheetId="25">#REF!</definedName>
    <definedName name="XXX">#REF!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6" i="76" l="1"/>
  <c r="F15" i="76"/>
  <c r="C15" i="76"/>
  <c r="D17" i="76"/>
  <c r="C16" i="76"/>
  <c r="H15" i="72"/>
  <c r="H14" i="72"/>
  <c r="H11" i="72"/>
  <c r="L9" i="68"/>
  <c r="AD68" i="75"/>
  <c r="AD49" i="75"/>
  <c r="O34" i="75"/>
  <c r="T8" i="75"/>
  <c r="AI8" i="75"/>
  <c r="G83" i="64"/>
  <c r="H83" i="64"/>
  <c r="I83" i="64"/>
  <c r="J83" i="64"/>
  <c r="K83" i="64"/>
  <c r="L83" i="64"/>
  <c r="M83" i="64"/>
  <c r="N83" i="64"/>
  <c r="O83" i="64"/>
  <c r="P83" i="64"/>
  <c r="Q83" i="64"/>
  <c r="R83" i="64"/>
  <c r="S83" i="64"/>
  <c r="T83" i="64"/>
  <c r="U83" i="64"/>
  <c r="V83" i="64"/>
  <c r="W83" i="64"/>
  <c r="X83" i="64"/>
  <c r="Y83" i="64"/>
  <c r="Z83" i="64"/>
  <c r="AA83" i="64"/>
  <c r="AB83" i="64"/>
  <c r="AC83" i="64"/>
  <c r="AD83" i="64"/>
  <c r="F83" i="64"/>
  <c r="Z82" i="64"/>
  <c r="F82" i="64"/>
  <c r="H75" i="64"/>
  <c r="I75" i="64"/>
  <c r="J75" i="64"/>
  <c r="K75" i="64"/>
  <c r="L75" i="64"/>
  <c r="M75" i="64"/>
  <c r="N75" i="64"/>
  <c r="O75" i="64"/>
  <c r="P75" i="64"/>
  <c r="Q75" i="64"/>
  <c r="R75" i="64"/>
  <c r="S75" i="64"/>
  <c r="T75" i="64"/>
  <c r="U75" i="64"/>
  <c r="V75" i="64"/>
  <c r="W75" i="64"/>
  <c r="X75" i="64"/>
  <c r="Y75" i="64"/>
  <c r="Z75" i="64"/>
  <c r="F75" i="64"/>
  <c r="Y75" i="74"/>
  <c r="S654" i="75"/>
  <c r="S660" i="75" s="1"/>
  <c r="S662" i="75" s="1"/>
  <c r="N643" i="75"/>
  <c r="N642" i="75"/>
  <c r="N622" i="75"/>
  <c r="N623" i="75" s="1"/>
  <c r="N603" i="75"/>
  <c r="Y587" i="75"/>
  <c r="T587" i="75"/>
  <c r="O587" i="75"/>
  <c r="J587" i="75"/>
  <c r="AS586" i="75"/>
  <c r="AN586" i="75"/>
  <c r="AI586" i="75"/>
  <c r="AD586" i="75"/>
  <c r="Y586" i="75"/>
  <c r="T586" i="75"/>
  <c r="O586" i="75"/>
  <c r="J586" i="75"/>
  <c r="AI569" i="75"/>
  <c r="AD569" i="75"/>
  <c r="Y569" i="75"/>
  <c r="O569" i="75"/>
  <c r="AN568" i="75"/>
  <c r="AI568" i="75"/>
  <c r="AD568" i="75"/>
  <c r="Y568" i="75"/>
  <c r="T568" i="75"/>
  <c r="O568" i="75"/>
  <c r="J568" i="75"/>
  <c r="N552" i="75"/>
  <c r="N551" i="75"/>
  <c r="N522" i="75"/>
  <c r="N527" i="75" s="1"/>
  <c r="N505" i="75"/>
  <c r="N507" i="75" s="1"/>
  <c r="N510" i="75" s="1"/>
  <c r="N514" i="75" s="1"/>
  <c r="N482" i="75"/>
  <c r="Y468" i="75"/>
  <c r="T468" i="75"/>
  <c r="O468" i="75"/>
  <c r="J468" i="75"/>
  <c r="AS467" i="75"/>
  <c r="AN467" i="75"/>
  <c r="AI467" i="75"/>
  <c r="AD467" i="75"/>
  <c r="Y467" i="75"/>
  <c r="T467" i="75"/>
  <c r="O467" i="75"/>
  <c r="J467" i="75"/>
  <c r="AN450" i="75"/>
  <c r="AI450" i="75"/>
  <c r="AD450" i="75"/>
  <c r="T450" i="75"/>
  <c r="AS449" i="75"/>
  <c r="AN449" i="75"/>
  <c r="AI449" i="75"/>
  <c r="AD449" i="75"/>
  <c r="Y449" i="75"/>
  <c r="T449" i="75"/>
  <c r="O449" i="75"/>
  <c r="J449" i="75"/>
  <c r="N433" i="75"/>
  <c r="N432" i="75"/>
  <c r="N406" i="75"/>
  <c r="N401" i="75"/>
  <c r="N386" i="75"/>
  <c r="N389" i="75" s="1"/>
  <c r="N393" i="75" s="1"/>
  <c r="N358" i="75"/>
  <c r="N328" i="75"/>
  <c r="N320" i="75"/>
  <c r="N314" i="75"/>
  <c r="AB275" i="75"/>
  <c r="W275" i="75"/>
  <c r="R275" i="75"/>
  <c r="M275" i="75"/>
  <c r="J226" i="75"/>
  <c r="J198" i="75"/>
  <c r="J201" i="75" s="1"/>
  <c r="N181" i="75"/>
  <c r="N183" i="75" s="1"/>
  <c r="N184" i="75" s="1"/>
  <c r="T173" i="75"/>
  <c r="N164" i="75"/>
  <c r="N171" i="75" s="1"/>
  <c r="N173" i="75" s="1"/>
  <c r="Z149" i="75"/>
  <c r="Z150" i="75" s="1"/>
  <c r="Z148" i="75"/>
  <c r="C147" i="75"/>
  <c r="AI125" i="75"/>
  <c r="AI109" i="75"/>
  <c r="AI89" i="75"/>
  <c r="AI75" i="75"/>
  <c r="AD72" i="75"/>
  <c r="AD126" i="75" s="1"/>
  <c r="AI126" i="75" s="1"/>
  <c r="AI41" i="75"/>
  <c r="AI34" i="75"/>
  <c r="AI33" i="75"/>
  <c r="AI25" i="75"/>
  <c r="AD25" i="75"/>
  <c r="Y25" i="75"/>
  <c r="T25" i="75"/>
  <c r="O25" i="75"/>
  <c r="AI21" i="75"/>
  <c r="AD21" i="75"/>
  <c r="AI12" i="75"/>
  <c r="AD12" i="75"/>
  <c r="Y12" i="75"/>
  <c r="T12" i="75"/>
  <c r="O12" i="75"/>
  <c r="S662" i="74"/>
  <c r="S660" i="74"/>
  <c r="S654" i="74"/>
  <c r="N643" i="74"/>
  <c r="N642" i="74"/>
  <c r="N623" i="74"/>
  <c r="N622" i="74"/>
  <c r="N603" i="74"/>
  <c r="Y587" i="74"/>
  <c r="T587" i="74"/>
  <c r="O587" i="74"/>
  <c r="J587" i="74"/>
  <c r="AS586" i="74"/>
  <c r="AN586" i="74"/>
  <c r="AI586" i="74"/>
  <c r="AD586" i="74"/>
  <c r="Y586" i="74"/>
  <c r="T586" i="74"/>
  <c r="O586" i="74"/>
  <c r="J586" i="74"/>
  <c r="AI569" i="74"/>
  <c r="AD569" i="74"/>
  <c r="Y569" i="74"/>
  <c r="O569" i="74"/>
  <c r="AN568" i="74"/>
  <c r="AI568" i="74"/>
  <c r="AD568" i="74"/>
  <c r="Y568" i="74"/>
  <c r="T568" i="74"/>
  <c r="O568" i="74"/>
  <c r="J568" i="74"/>
  <c r="N552" i="74"/>
  <c r="N551" i="74"/>
  <c r="N527" i="74"/>
  <c r="N522" i="74"/>
  <c r="N510" i="74"/>
  <c r="N514" i="74" s="1"/>
  <c r="N507" i="74"/>
  <c r="N505" i="74"/>
  <c r="N482" i="74"/>
  <c r="Y468" i="74"/>
  <c r="T468" i="74"/>
  <c r="O468" i="74"/>
  <c r="J468" i="74"/>
  <c r="AS467" i="74"/>
  <c r="AN467" i="74"/>
  <c r="AI467" i="74"/>
  <c r="AD467" i="74"/>
  <c r="Y467" i="74"/>
  <c r="T467" i="74"/>
  <c r="O467" i="74"/>
  <c r="J467" i="74"/>
  <c r="AN450" i="74"/>
  <c r="AI450" i="74"/>
  <c r="AD450" i="74"/>
  <c r="T450" i="74"/>
  <c r="AS449" i="74"/>
  <c r="AN449" i="74"/>
  <c r="AI449" i="74"/>
  <c r="AD449" i="74"/>
  <c r="Y449" i="74"/>
  <c r="T449" i="74"/>
  <c r="O449" i="74"/>
  <c r="J449" i="74"/>
  <c r="N433" i="74"/>
  <c r="N432" i="74"/>
  <c r="N401" i="74"/>
  <c r="N406" i="74" s="1"/>
  <c r="N358" i="74"/>
  <c r="N386" i="74" s="1"/>
  <c r="N389" i="74" s="1"/>
  <c r="N393" i="74" s="1"/>
  <c r="N328" i="74"/>
  <c r="N320" i="74"/>
  <c r="N314" i="74"/>
  <c r="AB275" i="74"/>
  <c r="W275" i="74"/>
  <c r="R275" i="74"/>
  <c r="M275" i="74"/>
  <c r="J226" i="74"/>
  <c r="J201" i="74"/>
  <c r="J198" i="74"/>
  <c r="N181" i="74"/>
  <c r="N183" i="74" s="1"/>
  <c r="N184" i="74" s="1"/>
  <c r="T173" i="74"/>
  <c r="N164" i="74"/>
  <c r="N171" i="74" s="1"/>
  <c r="N173" i="74" s="1"/>
  <c r="Z148" i="74"/>
  <c r="Z149" i="74" s="1"/>
  <c r="Z150" i="74" s="1"/>
  <c r="C147" i="74"/>
  <c r="AI130" i="74"/>
  <c r="AI126" i="74"/>
  <c r="AI125" i="74"/>
  <c r="AI109" i="74"/>
  <c r="AI89" i="74"/>
  <c r="AI75" i="74"/>
  <c r="AD72" i="74"/>
  <c r="AI73" i="74" s="1"/>
  <c r="AI41" i="74"/>
  <c r="AI34" i="74"/>
  <c r="AI33" i="74"/>
  <c r="AI25" i="74"/>
  <c r="AD25" i="74"/>
  <c r="Y25" i="74"/>
  <c r="T25" i="74"/>
  <c r="O25" i="74"/>
  <c r="AI21" i="74"/>
  <c r="AD21" i="74"/>
  <c r="AI12" i="74"/>
  <c r="AI39" i="74" s="1"/>
  <c r="AI44" i="74" s="1"/>
  <c r="AD12" i="74"/>
  <c r="Y12" i="74"/>
  <c r="T12" i="74"/>
  <c r="O12" i="74"/>
  <c r="P41" i="52"/>
  <c r="C15" i="73"/>
  <c r="E15" i="73" s="1"/>
  <c r="D17" i="73"/>
  <c r="G15" i="72"/>
  <c r="G14" i="72"/>
  <c r="G12" i="72"/>
  <c r="G11" i="72"/>
  <c r="F12" i="72"/>
  <c r="AD66" i="71"/>
  <c r="L8" i="68"/>
  <c r="O33" i="71"/>
  <c r="S660" i="71"/>
  <c r="S662" i="71" s="1"/>
  <c r="S654" i="71"/>
  <c r="N643" i="71"/>
  <c r="N642" i="71"/>
  <c r="N623" i="71"/>
  <c r="N622" i="71"/>
  <c r="N603" i="71"/>
  <c r="Y587" i="71"/>
  <c r="T587" i="71"/>
  <c r="O587" i="71"/>
  <c r="J587" i="71"/>
  <c r="AS586" i="71"/>
  <c r="AN586" i="71"/>
  <c r="AI586" i="71"/>
  <c r="AD586" i="71"/>
  <c r="Y586" i="71"/>
  <c r="T586" i="71"/>
  <c r="O586" i="71"/>
  <c r="J586" i="71"/>
  <c r="AI569" i="71"/>
  <c r="AD569" i="71"/>
  <c r="Y569" i="71"/>
  <c r="O569" i="71"/>
  <c r="AN568" i="71"/>
  <c r="AI568" i="71"/>
  <c r="AD568" i="71"/>
  <c r="Y568" i="71"/>
  <c r="T568" i="71"/>
  <c r="O568" i="71"/>
  <c r="J568" i="71"/>
  <c r="N552" i="71"/>
  <c r="N551" i="71"/>
  <c r="N527" i="71"/>
  <c r="N522" i="71"/>
  <c r="N507" i="71"/>
  <c r="N510" i="71" s="1"/>
  <c r="N514" i="71" s="1"/>
  <c r="N505" i="71"/>
  <c r="N482" i="71"/>
  <c r="Y468" i="71"/>
  <c r="T468" i="71"/>
  <c r="O468" i="71"/>
  <c r="J468" i="71"/>
  <c r="AS467" i="71"/>
  <c r="AN467" i="71"/>
  <c r="AI467" i="71"/>
  <c r="AD467" i="71"/>
  <c r="Y467" i="71"/>
  <c r="T467" i="71"/>
  <c r="O467" i="71"/>
  <c r="J467" i="71"/>
  <c r="AN450" i="71"/>
  <c r="AI450" i="71"/>
  <c r="AD450" i="71"/>
  <c r="T450" i="71"/>
  <c r="AS449" i="71"/>
  <c r="AN449" i="71"/>
  <c r="AI449" i="71"/>
  <c r="AD449" i="71"/>
  <c r="Y449" i="71"/>
  <c r="T449" i="71"/>
  <c r="O449" i="71"/>
  <c r="J449" i="71"/>
  <c r="N433" i="71"/>
  <c r="N432" i="71"/>
  <c r="N401" i="71"/>
  <c r="N406" i="71" s="1"/>
  <c r="N358" i="71"/>
  <c r="N386" i="71" s="1"/>
  <c r="N389" i="71" s="1"/>
  <c r="N393" i="71" s="1"/>
  <c r="N328" i="71"/>
  <c r="N320" i="71"/>
  <c r="N314" i="71"/>
  <c r="AB275" i="71"/>
  <c r="W275" i="71"/>
  <c r="R275" i="71"/>
  <c r="M275" i="71"/>
  <c r="J226" i="71"/>
  <c r="J198" i="71"/>
  <c r="J201" i="71" s="1"/>
  <c r="N181" i="71"/>
  <c r="N183" i="71" s="1"/>
  <c r="N184" i="71" s="1"/>
  <c r="T173" i="71"/>
  <c r="N164" i="71"/>
  <c r="N171" i="71" s="1"/>
  <c r="N173" i="71" s="1"/>
  <c r="Z148" i="71"/>
  <c r="Z149" i="71" s="1"/>
  <c r="Z150" i="71" s="1"/>
  <c r="C147" i="71"/>
  <c r="AI125" i="71"/>
  <c r="AI109" i="71"/>
  <c r="AI89" i="71"/>
  <c r="AI75" i="71"/>
  <c r="AD72" i="71"/>
  <c r="AI41" i="71"/>
  <c r="AI34" i="71"/>
  <c r="AI33" i="71"/>
  <c r="AI25" i="71"/>
  <c r="AD25" i="71"/>
  <c r="Y25" i="71"/>
  <c r="T25" i="71"/>
  <c r="O25" i="71"/>
  <c r="AI21" i="71"/>
  <c r="AD21" i="71"/>
  <c r="AI12" i="71"/>
  <c r="AI39" i="71" s="1"/>
  <c r="AI44" i="71" s="1"/>
  <c r="AD12" i="71"/>
  <c r="Y12" i="71"/>
  <c r="T12" i="71"/>
  <c r="O12" i="71"/>
  <c r="Y75" i="70"/>
  <c r="S654" i="70"/>
  <c r="S660" i="70" s="1"/>
  <c r="S662" i="70" s="1"/>
  <c r="N643" i="70"/>
  <c r="N642" i="70"/>
  <c r="N622" i="70"/>
  <c r="N623" i="70" s="1"/>
  <c r="N603" i="70"/>
  <c r="Y587" i="70"/>
  <c r="T587" i="70"/>
  <c r="O587" i="70"/>
  <c r="J587" i="70"/>
  <c r="AS586" i="70"/>
  <c r="AN586" i="70"/>
  <c r="AI586" i="70"/>
  <c r="AD586" i="70"/>
  <c r="Y586" i="70"/>
  <c r="T586" i="70"/>
  <c r="O586" i="70"/>
  <c r="J586" i="70"/>
  <c r="AI569" i="70"/>
  <c r="AD569" i="70"/>
  <c r="Y569" i="70"/>
  <c r="O569" i="70"/>
  <c r="AN568" i="70"/>
  <c r="AI568" i="70"/>
  <c r="AD568" i="70"/>
  <c r="Y568" i="70"/>
  <c r="T568" i="70"/>
  <c r="O568" i="70"/>
  <c r="J568" i="70"/>
  <c r="N552" i="70"/>
  <c r="N551" i="70"/>
  <c r="N522" i="70"/>
  <c r="N527" i="70" s="1"/>
  <c r="N505" i="70"/>
  <c r="N482" i="70"/>
  <c r="N507" i="70" s="1"/>
  <c r="N510" i="70" s="1"/>
  <c r="N514" i="70" s="1"/>
  <c r="Y468" i="70"/>
  <c r="T468" i="70"/>
  <c r="O468" i="70"/>
  <c r="J468" i="70"/>
  <c r="AS467" i="70"/>
  <c r="AN467" i="70"/>
  <c r="AI467" i="70"/>
  <c r="AD467" i="70"/>
  <c r="Y467" i="70"/>
  <c r="T467" i="70"/>
  <c r="O467" i="70"/>
  <c r="J467" i="70"/>
  <c r="AN450" i="70"/>
  <c r="AI450" i="70"/>
  <c r="AD450" i="70"/>
  <c r="T450" i="70"/>
  <c r="AS449" i="70"/>
  <c r="AN449" i="70"/>
  <c r="AI449" i="70"/>
  <c r="AD449" i="70"/>
  <c r="Y449" i="70"/>
  <c r="T449" i="70"/>
  <c r="O449" i="70"/>
  <c r="J449" i="70"/>
  <c r="N433" i="70"/>
  <c r="N432" i="70"/>
  <c r="N406" i="70"/>
  <c r="N401" i="70"/>
  <c r="N386" i="70"/>
  <c r="N389" i="70" s="1"/>
  <c r="N393" i="70" s="1"/>
  <c r="N358" i="70"/>
  <c r="N328" i="70"/>
  <c r="N320" i="70"/>
  <c r="N314" i="70"/>
  <c r="AB275" i="70"/>
  <c r="W275" i="70"/>
  <c r="R275" i="70"/>
  <c r="M275" i="70"/>
  <c r="J226" i="70"/>
  <c r="J201" i="70"/>
  <c r="J198" i="70"/>
  <c r="N181" i="70"/>
  <c r="N183" i="70" s="1"/>
  <c r="N184" i="70" s="1"/>
  <c r="T173" i="70"/>
  <c r="N164" i="70"/>
  <c r="N171" i="70" s="1"/>
  <c r="N173" i="70" s="1"/>
  <c r="Z149" i="70"/>
  <c r="Z150" i="70" s="1"/>
  <c r="Z148" i="70"/>
  <c r="C147" i="70"/>
  <c r="AI130" i="70"/>
  <c r="AI126" i="70"/>
  <c r="AI125" i="70"/>
  <c r="AI109" i="70"/>
  <c r="AI89" i="70"/>
  <c r="AI75" i="70"/>
  <c r="AI73" i="70"/>
  <c r="AD72" i="70"/>
  <c r="AI41" i="70"/>
  <c r="AI34" i="70"/>
  <c r="AI33" i="70"/>
  <c r="AI25" i="70"/>
  <c r="AD25" i="70"/>
  <c r="Y25" i="70"/>
  <c r="T25" i="70"/>
  <c r="O25" i="70"/>
  <c r="AI21" i="70"/>
  <c r="AD21" i="70"/>
  <c r="AI12" i="70"/>
  <c r="AI39" i="70" s="1"/>
  <c r="AI44" i="70" s="1"/>
  <c r="AD12" i="70"/>
  <c r="Y12" i="70"/>
  <c r="T12" i="70"/>
  <c r="O12" i="70"/>
  <c r="G20" i="69"/>
  <c r="F16" i="69"/>
  <c r="F17" i="69" s="1"/>
  <c r="C15" i="69"/>
  <c r="D17" i="69"/>
  <c r="E15" i="69"/>
  <c r="F17" i="76" l="1"/>
  <c r="E16" i="76"/>
  <c r="E15" i="76"/>
  <c r="AI39" i="75"/>
  <c r="AI44" i="75" s="1"/>
  <c r="AI73" i="75"/>
  <c r="AI139" i="75" s="1"/>
  <c r="AI139" i="74"/>
  <c r="C16" i="73"/>
  <c r="F16" i="73"/>
  <c r="F17" i="73" s="1"/>
  <c r="E16" i="73"/>
  <c r="G16" i="73" s="1"/>
  <c r="E17" i="73"/>
  <c r="G15" i="73"/>
  <c r="AD126" i="71"/>
  <c r="AI126" i="71" s="1"/>
  <c r="AI73" i="71"/>
  <c r="AI139" i="71" s="1"/>
  <c r="AI139" i="70"/>
  <c r="O144" i="70" s="1"/>
  <c r="O147" i="70" s="1"/>
  <c r="G15" i="69"/>
  <c r="C16" i="69"/>
  <c r="E16" i="69" s="1"/>
  <c r="G16" i="69" s="1"/>
  <c r="G16" i="76" l="1"/>
  <c r="E17" i="76"/>
  <c r="G15" i="76"/>
  <c r="AI144" i="75"/>
  <c r="O144" i="75"/>
  <c r="O147" i="75" s="1"/>
  <c r="O144" i="74"/>
  <c r="O147" i="74" s="1"/>
  <c r="AI144" i="74"/>
  <c r="G20" i="73"/>
  <c r="G17" i="73"/>
  <c r="AI144" i="71"/>
  <c r="O144" i="71"/>
  <c r="O147" i="71" s="1"/>
  <c r="AI144" i="70"/>
  <c r="AI145" i="70"/>
  <c r="AI146" i="70" s="1"/>
  <c r="E17" i="69"/>
  <c r="G22" i="69"/>
  <c r="G21" i="69"/>
  <c r="G17" i="69"/>
  <c r="G17" i="76" l="1"/>
  <c r="AI145" i="75"/>
  <c r="AI146" i="75" s="1"/>
  <c r="AI145" i="74"/>
  <c r="AI146" i="74" s="1"/>
  <c r="G22" i="73"/>
  <c r="G21" i="73"/>
  <c r="AI145" i="71"/>
  <c r="AI146" i="71" s="1"/>
  <c r="D66" i="9"/>
  <c r="E61" i="9" s="1"/>
  <c r="H24" i="60"/>
  <c r="H23" i="60"/>
  <c r="O34" i="67"/>
  <c r="G22" i="76" l="1"/>
  <c r="G21" i="76"/>
  <c r="AD126" i="67"/>
  <c r="AD68" i="67"/>
  <c r="AD49" i="67"/>
  <c r="T8" i="67"/>
  <c r="AI8" i="67"/>
  <c r="L7" i="68"/>
  <c r="AD66" i="66"/>
  <c r="O33" i="66"/>
  <c r="AI130" i="65" l="1"/>
  <c r="S654" i="67"/>
  <c r="S660" i="67" s="1"/>
  <c r="S662" i="67" s="1"/>
  <c r="N643" i="67"/>
  <c r="N642" i="67"/>
  <c r="N622" i="67"/>
  <c r="N623" i="67" s="1"/>
  <c r="N603" i="67"/>
  <c r="Y587" i="67"/>
  <c r="T587" i="67"/>
  <c r="O587" i="67"/>
  <c r="J587" i="67"/>
  <c r="AS586" i="67"/>
  <c r="AN586" i="67"/>
  <c r="AI586" i="67"/>
  <c r="AD586" i="67"/>
  <c r="Y586" i="67"/>
  <c r="T586" i="67"/>
  <c r="O586" i="67"/>
  <c r="J586" i="67"/>
  <c r="AI569" i="67"/>
  <c r="AD569" i="67"/>
  <c r="Y569" i="67"/>
  <c r="O569" i="67"/>
  <c r="AN568" i="67"/>
  <c r="AI568" i="67"/>
  <c r="AD568" i="67"/>
  <c r="Y568" i="67"/>
  <c r="T568" i="67"/>
  <c r="O568" i="67"/>
  <c r="J568" i="67"/>
  <c r="N552" i="67"/>
  <c r="N551" i="67"/>
  <c r="N522" i="67"/>
  <c r="N527" i="67" s="1"/>
  <c r="N505" i="67"/>
  <c r="N507" i="67" s="1"/>
  <c r="N510" i="67" s="1"/>
  <c r="N514" i="67" s="1"/>
  <c r="N482" i="67"/>
  <c r="Y468" i="67"/>
  <c r="T468" i="67"/>
  <c r="O468" i="67"/>
  <c r="J468" i="67"/>
  <c r="AS467" i="67"/>
  <c r="AN467" i="67"/>
  <c r="AI467" i="67"/>
  <c r="AD467" i="67"/>
  <c r="Y467" i="67"/>
  <c r="T467" i="67"/>
  <c r="O467" i="67"/>
  <c r="J467" i="67"/>
  <c r="AN450" i="67"/>
  <c r="AI450" i="67"/>
  <c r="AD450" i="67"/>
  <c r="T450" i="67"/>
  <c r="AS449" i="67"/>
  <c r="AN449" i="67"/>
  <c r="AI449" i="67"/>
  <c r="AD449" i="67"/>
  <c r="Y449" i="67"/>
  <c r="T449" i="67"/>
  <c r="O449" i="67"/>
  <c r="J449" i="67"/>
  <c r="N433" i="67"/>
  <c r="N432" i="67"/>
  <c r="N406" i="67"/>
  <c r="N401" i="67"/>
  <c r="N386" i="67"/>
  <c r="N389" i="67" s="1"/>
  <c r="N393" i="67" s="1"/>
  <c r="N358" i="67"/>
  <c r="N328" i="67"/>
  <c r="N320" i="67"/>
  <c r="N314" i="67"/>
  <c r="AB275" i="67"/>
  <c r="W275" i="67"/>
  <c r="R275" i="67"/>
  <c r="M275" i="67"/>
  <c r="J226" i="67"/>
  <c r="J198" i="67"/>
  <c r="J201" i="67" s="1"/>
  <c r="N181" i="67"/>
  <c r="N183" i="67" s="1"/>
  <c r="N184" i="67" s="1"/>
  <c r="T173" i="67"/>
  <c r="N171" i="67"/>
  <c r="N173" i="67" s="1"/>
  <c r="N164" i="67"/>
  <c r="Z148" i="67"/>
  <c r="Z149" i="67" s="1"/>
  <c r="Z150" i="67" s="1"/>
  <c r="C147" i="67"/>
  <c r="AI126" i="67"/>
  <c r="AI125" i="67"/>
  <c r="AI109" i="67"/>
  <c r="AI89" i="67"/>
  <c r="AI75" i="67"/>
  <c r="AD72" i="67"/>
  <c r="AI73" i="67" s="1"/>
  <c r="AI139" i="67" s="1"/>
  <c r="AI41" i="67"/>
  <c r="AI34" i="67"/>
  <c r="AI33" i="67"/>
  <c r="AI25" i="67"/>
  <c r="AD25" i="67"/>
  <c r="Y25" i="67"/>
  <c r="T25" i="67"/>
  <c r="O25" i="67"/>
  <c r="AI21" i="67"/>
  <c r="AD21" i="67"/>
  <c r="AI12" i="67"/>
  <c r="AD12" i="67"/>
  <c r="Y12" i="67"/>
  <c r="T12" i="67"/>
  <c r="O12" i="67"/>
  <c r="S654" i="66"/>
  <c r="S660" i="66" s="1"/>
  <c r="S662" i="66" s="1"/>
  <c r="N643" i="66"/>
  <c r="N642" i="66"/>
  <c r="N622" i="66"/>
  <c r="N623" i="66" s="1"/>
  <c r="N603" i="66"/>
  <c r="Y587" i="66"/>
  <c r="T587" i="66"/>
  <c r="O587" i="66"/>
  <c r="J587" i="66"/>
  <c r="AS586" i="66"/>
  <c r="AN586" i="66"/>
  <c r="AI586" i="66"/>
  <c r="AD586" i="66"/>
  <c r="Y586" i="66"/>
  <c r="T586" i="66"/>
  <c r="O586" i="66"/>
  <c r="J586" i="66"/>
  <c r="AI569" i="66"/>
  <c r="AD569" i="66"/>
  <c r="Y569" i="66"/>
  <c r="O569" i="66"/>
  <c r="AN568" i="66"/>
  <c r="AI568" i="66"/>
  <c r="AD568" i="66"/>
  <c r="Y568" i="66"/>
  <c r="T568" i="66"/>
  <c r="O568" i="66"/>
  <c r="J568" i="66"/>
  <c r="N552" i="66"/>
  <c r="N551" i="66"/>
  <c r="N522" i="66"/>
  <c r="N527" i="66" s="1"/>
  <c r="N505" i="66"/>
  <c r="N507" i="66" s="1"/>
  <c r="N510" i="66" s="1"/>
  <c r="N514" i="66" s="1"/>
  <c r="N482" i="66"/>
  <c r="Y468" i="66"/>
  <c r="T468" i="66"/>
  <c r="O468" i="66"/>
  <c r="J468" i="66"/>
  <c r="AS467" i="66"/>
  <c r="AN467" i="66"/>
  <c r="AI467" i="66"/>
  <c r="AD467" i="66"/>
  <c r="Y467" i="66"/>
  <c r="T467" i="66"/>
  <c r="O467" i="66"/>
  <c r="J467" i="66"/>
  <c r="AN450" i="66"/>
  <c r="AI450" i="66"/>
  <c r="AD450" i="66"/>
  <c r="T450" i="66"/>
  <c r="AS449" i="66"/>
  <c r="AN449" i="66"/>
  <c r="AI449" i="66"/>
  <c r="AD449" i="66"/>
  <c r="Y449" i="66"/>
  <c r="T449" i="66"/>
  <c r="O449" i="66"/>
  <c r="J449" i="66"/>
  <c r="N433" i="66"/>
  <c r="N432" i="66"/>
  <c r="N406" i="66"/>
  <c r="N401" i="66"/>
  <c r="N386" i="66"/>
  <c r="N389" i="66" s="1"/>
  <c r="N393" i="66" s="1"/>
  <c r="N358" i="66"/>
  <c r="N328" i="66"/>
  <c r="N320" i="66"/>
  <c r="N314" i="66"/>
  <c r="AB275" i="66"/>
  <c r="W275" i="66"/>
  <c r="R275" i="66"/>
  <c r="M275" i="66"/>
  <c r="J226" i="66"/>
  <c r="J198" i="66"/>
  <c r="J201" i="66" s="1"/>
  <c r="N181" i="66"/>
  <c r="N183" i="66" s="1"/>
  <c r="N184" i="66" s="1"/>
  <c r="T173" i="66"/>
  <c r="N164" i="66"/>
  <c r="N171" i="66" s="1"/>
  <c r="N173" i="66" s="1"/>
  <c r="Z149" i="66"/>
  <c r="Z150" i="66" s="1"/>
  <c r="Z148" i="66"/>
  <c r="C147" i="66"/>
  <c r="AI125" i="66"/>
  <c r="AI109" i="66"/>
  <c r="AI89" i="66"/>
  <c r="AI75" i="66"/>
  <c r="AD72" i="66"/>
  <c r="AI41" i="66"/>
  <c r="AI34" i="66"/>
  <c r="AI33" i="66"/>
  <c r="AI25" i="66"/>
  <c r="AD25" i="66"/>
  <c r="Y25" i="66"/>
  <c r="T25" i="66"/>
  <c r="O25" i="66"/>
  <c r="AI21" i="66"/>
  <c r="AD21" i="66"/>
  <c r="AI12" i="66"/>
  <c r="AI39" i="66" s="1"/>
  <c r="AI44" i="66" s="1"/>
  <c r="AD12" i="66"/>
  <c r="Y12" i="66"/>
  <c r="T12" i="66"/>
  <c r="O12" i="66"/>
  <c r="S654" i="65"/>
  <c r="S660" i="65" s="1"/>
  <c r="S662" i="65" s="1"/>
  <c r="N643" i="65"/>
  <c r="N642" i="65"/>
  <c r="N622" i="65"/>
  <c r="N623" i="65" s="1"/>
  <c r="N603" i="65"/>
  <c r="Y587" i="65"/>
  <c r="T587" i="65"/>
  <c r="O587" i="65"/>
  <c r="J587" i="65"/>
  <c r="AS586" i="65"/>
  <c r="AN586" i="65"/>
  <c r="AI586" i="65"/>
  <c r="AD586" i="65"/>
  <c r="Y586" i="65"/>
  <c r="T586" i="65"/>
  <c r="O586" i="65"/>
  <c r="J586" i="65"/>
  <c r="AI569" i="65"/>
  <c r="AD569" i="65"/>
  <c r="Y569" i="65"/>
  <c r="O569" i="65"/>
  <c r="AN568" i="65"/>
  <c r="AI568" i="65"/>
  <c r="AD568" i="65"/>
  <c r="Y568" i="65"/>
  <c r="T568" i="65"/>
  <c r="O568" i="65"/>
  <c r="J568" i="65"/>
  <c r="N552" i="65"/>
  <c r="N551" i="65"/>
  <c r="N522" i="65"/>
  <c r="N527" i="65" s="1"/>
  <c r="N505" i="65"/>
  <c r="N507" i="65" s="1"/>
  <c r="N510" i="65" s="1"/>
  <c r="N514" i="65" s="1"/>
  <c r="N482" i="65"/>
  <c r="Y468" i="65"/>
  <c r="T468" i="65"/>
  <c r="O468" i="65"/>
  <c r="J468" i="65"/>
  <c r="AS467" i="65"/>
  <c r="AN467" i="65"/>
  <c r="AI467" i="65"/>
  <c r="AD467" i="65"/>
  <c r="Y467" i="65"/>
  <c r="T467" i="65"/>
  <c r="O467" i="65"/>
  <c r="J467" i="65"/>
  <c r="AN450" i="65"/>
  <c r="AI450" i="65"/>
  <c r="AD450" i="65"/>
  <c r="T450" i="65"/>
  <c r="AS449" i="65"/>
  <c r="AN449" i="65"/>
  <c r="AI449" i="65"/>
  <c r="AD449" i="65"/>
  <c r="Y449" i="65"/>
  <c r="T449" i="65"/>
  <c r="O449" i="65"/>
  <c r="J449" i="65"/>
  <c r="N433" i="65"/>
  <c r="N432" i="65"/>
  <c r="N406" i="65"/>
  <c r="N401" i="65"/>
  <c r="N386" i="65"/>
  <c r="N389" i="65" s="1"/>
  <c r="N393" i="65" s="1"/>
  <c r="N358" i="65"/>
  <c r="N328" i="65"/>
  <c r="N320" i="65"/>
  <c r="N314" i="65"/>
  <c r="AB275" i="65"/>
  <c r="W275" i="65"/>
  <c r="R275" i="65"/>
  <c r="M275" i="65"/>
  <c r="J226" i="65"/>
  <c r="J198" i="65"/>
  <c r="J201" i="65" s="1"/>
  <c r="N181" i="65"/>
  <c r="N183" i="65" s="1"/>
  <c r="N184" i="65" s="1"/>
  <c r="T173" i="65"/>
  <c r="N171" i="65"/>
  <c r="N173" i="65" s="1"/>
  <c r="N164" i="65"/>
  <c r="Z148" i="65"/>
  <c r="Z149" i="65" s="1"/>
  <c r="Z150" i="65" s="1"/>
  <c r="C147" i="65"/>
  <c r="AI126" i="65"/>
  <c r="AI125" i="65"/>
  <c r="AI109" i="65"/>
  <c r="AI89" i="65"/>
  <c r="AD72" i="65"/>
  <c r="AI73" i="65" s="1"/>
  <c r="AI41" i="65"/>
  <c r="AI34" i="65"/>
  <c r="AI33" i="65"/>
  <c r="AI25" i="65"/>
  <c r="AD25" i="65"/>
  <c r="Y25" i="65"/>
  <c r="T25" i="65"/>
  <c r="O25" i="65"/>
  <c r="AI21" i="65"/>
  <c r="AD21" i="65"/>
  <c r="AI12" i="65"/>
  <c r="AI39" i="65" s="1"/>
  <c r="AI44" i="65" s="1"/>
  <c r="AD12" i="65"/>
  <c r="Y12" i="65"/>
  <c r="T12" i="65"/>
  <c r="O12" i="65"/>
  <c r="AI73" i="66" l="1"/>
  <c r="AD126" i="66"/>
  <c r="AI126" i="66" s="1"/>
  <c r="AI39" i="67"/>
  <c r="AI44" i="67" s="1"/>
  <c r="AI139" i="66"/>
  <c r="AI144" i="66" s="1"/>
  <c r="O144" i="67"/>
  <c r="O147" i="67" s="1"/>
  <c r="AI144" i="67"/>
  <c r="O144" i="66" l="1"/>
  <c r="O147" i="66" s="1"/>
  <c r="AI145" i="67"/>
  <c r="AI146" i="67" s="1"/>
  <c r="AI145" i="66"/>
  <c r="AI146" i="66" s="1"/>
  <c r="Z41" i="64" l="1"/>
  <c r="Z37" i="64"/>
  <c r="G37" i="64"/>
  <c r="F37" i="64" s="1"/>
  <c r="C37" i="64"/>
  <c r="C31" i="64"/>
  <c r="C28" i="64"/>
  <c r="K7" i="63"/>
  <c r="K4" i="63"/>
  <c r="K16" i="62"/>
  <c r="K9" i="62"/>
  <c r="D9" i="61"/>
  <c r="E5" i="61"/>
  <c r="D3" i="60"/>
  <c r="C6" i="60"/>
  <c r="AL73" i="64"/>
  <c r="Z72" i="64"/>
  <c r="C71" i="64"/>
  <c r="Z71" i="64" s="1"/>
  <c r="AJ69" i="64"/>
  <c r="AI69" i="64"/>
  <c r="AH69" i="64"/>
  <c r="AG69" i="64"/>
  <c r="AF69" i="64"/>
  <c r="AE69" i="64"/>
  <c r="AD69" i="64"/>
  <c r="AC69" i="64"/>
  <c r="AB69" i="64"/>
  <c r="AA69" i="64"/>
  <c r="Z69" i="64"/>
  <c r="Y69" i="64"/>
  <c r="X69" i="64"/>
  <c r="W69" i="64"/>
  <c r="V69" i="64"/>
  <c r="U69" i="64"/>
  <c r="T69" i="64"/>
  <c r="S69" i="64"/>
  <c r="R69" i="64"/>
  <c r="Q69" i="64"/>
  <c r="P69" i="64"/>
  <c r="O69" i="64"/>
  <c r="N69" i="64"/>
  <c r="M69" i="64"/>
  <c r="L69" i="64"/>
  <c r="K69" i="64"/>
  <c r="J69" i="64"/>
  <c r="I69" i="64"/>
  <c r="H69" i="64"/>
  <c r="G69" i="64"/>
  <c r="F69" i="64"/>
  <c r="C69" i="64"/>
  <c r="AJ61" i="64"/>
  <c r="AI61" i="64"/>
  <c r="AH61" i="64"/>
  <c r="AG61" i="64"/>
  <c r="AF61" i="64"/>
  <c r="AE61" i="64"/>
  <c r="AD61" i="64"/>
  <c r="AC61" i="64"/>
  <c r="AB61" i="64"/>
  <c r="AA61" i="64"/>
  <c r="Y61" i="64"/>
  <c r="X61" i="64"/>
  <c r="W61" i="64"/>
  <c r="V61" i="64"/>
  <c r="U61" i="64"/>
  <c r="T61" i="64"/>
  <c r="S61" i="64"/>
  <c r="R61" i="64"/>
  <c r="Q61" i="64"/>
  <c r="P61" i="64"/>
  <c r="O61" i="64"/>
  <c r="N61" i="64"/>
  <c r="M61" i="64"/>
  <c r="L61" i="64"/>
  <c r="K61" i="64"/>
  <c r="J61" i="64"/>
  <c r="I61" i="64"/>
  <c r="H61" i="64"/>
  <c r="C61" i="64"/>
  <c r="G60" i="64"/>
  <c r="Z60" i="64" s="1"/>
  <c r="F60" i="64"/>
  <c r="Z59" i="64"/>
  <c r="G59" i="64"/>
  <c r="F59" i="64"/>
  <c r="Z58" i="64"/>
  <c r="G58" i="64"/>
  <c r="F58" i="64"/>
  <c r="G57" i="64"/>
  <c r="Z57" i="64" s="1"/>
  <c r="G56" i="64"/>
  <c r="Z56" i="64" s="1"/>
  <c r="F56" i="64"/>
  <c r="G55" i="64"/>
  <c r="Z55" i="64" s="1"/>
  <c r="F55" i="64"/>
  <c r="Z54" i="64"/>
  <c r="G54" i="64"/>
  <c r="F54" i="64"/>
  <c r="G53" i="64"/>
  <c r="Z53" i="64" s="1"/>
  <c r="G52" i="64"/>
  <c r="Z52" i="64" s="1"/>
  <c r="F52" i="64"/>
  <c r="G51" i="64"/>
  <c r="Z51" i="64" s="1"/>
  <c r="F51" i="64"/>
  <c r="Z50" i="64"/>
  <c r="G50" i="64"/>
  <c r="F50" i="64"/>
  <c r="G49" i="64"/>
  <c r="Z49" i="64" s="1"/>
  <c r="G48" i="64"/>
  <c r="Z48" i="64" s="1"/>
  <c r="F48" i="64"/>
  <c r="G47" i="64"/>
  <c r="Z47" i="64" s="1"/>
  <c r="F47" i="64"/>
  <c r="G46" i="64"/>
  <c r="Z46" i="64" s="1"/>
  <c r="F46" i="64"/>
  <c r="G45" i="64"/>
  <c r="F45" i="64" s="1"/>
  <c r="G44" i="64"/>
  <c r="Z44" i="64" s="1"/>
  <c r="C44" i="64"/>
  <c r="G43" i="64"/>
  <c r="Z43" i="64" s="1"/>
  <c r="G42" i="64"/>
  <c r="Z42" i="64" s="1"/>
  <c r="F42" i="64"/>
  <c r="C42" i="64"/>
  <c r="G41" i="64"/>
  <c r="G40" i="64"/>
  <c r="Z40" i="64" s="1"/>
  <c r="F40" i="64"/>
  <c r="C40" i="64"/>
  <c r="G39" i="64"/>
  <c r="Z39" i="64" s="1"/>
  <c r="F39" i="64"/>
  <c r="G38" i="64"/>
  <c r="F38" i="64"/>
  <c r="C38" i="64"/>
  <c r="D31" i="64"/>
  <c r="Z31" i="64"/>
  <c r="S30" i="64"/>
  <c r="F30" i="64" s="1"/>
  <c r="F29" i="64"/>
  <c r="C29" i="64"/>
  <c r="G28" i="64"/>
  <c r="F28" i="64" s="1"/>
  <c r="G26" i="64"/>
  <c r="F26" i="64" s="1"/>
  <c r="AI25" i="64"/>
  <c r="AI35" i="64" s="1"/>
  <c r="AI73" i="64" s="1"/>
  <c r="AE25" i="64"/>
  <c r="AE35" i="64" s="1"/>
  <c r="AA25" i="64"/>
  <c r="AA35" i="64" s="1"/>
  <c r="AA73" i="64" s="1"/>
  <c r="W25" i="64"/>
  <c r="W35" i="64" s="1"/>
  <c r="W73" i="64" s="1"/>
  <c r="S25" i="64"/>
  <c r="S35" i="64" s="1"/>
  <c r="S73" i="64" s="1"/>
  <c r="O25" i="64"/>
  <c r="O35" i="64" s="1"/>
  <c r="O73" i="64" s="1"/>
  <c r="K25" i="64"/>
  <c r="K35" i="64" s="1"/>
  <c r="K73" i="64" s="1"/>
  <c r="G25" i="64"/>
  <c r="G35" i="64" s="1"/>
  <c r="F24" i="64"/>
  <c r="F23" i="64"/>
  <c r="F22" i="64"/>
  <c r="F21" i="64"/>
  <c r="AI20" i="64"/>
  <c r="AH20" i="64"/>
  <c r="AH25" i="64" s="1"/>
  <c r="AH35" i="64" s="1"/>
  <c r="AH73" i="64" s="1"/>
  <c r="AE20" i="64"/>
  <c r="AD20" i="64"/>
  <c r="AD25" i="64" s="1"/>
  <c r="AD35" i="64" s="1"/>
  <c r="AA20" i="64"/>
  <c r="Z20" i="64"/>
  <c r="Z25" i="64" s="1"/>
  <c r="Z35" i="64" s="1"/>
  <c r="W20" i="64"/>
  <c r="V20" i="64"/>
  <c r="V25" i="64" s="1"/>
  <c r="V35" i="64" s="1"/>
  <c r="V73" i="64" s="1"/>
  <c r="U20" i="64"/>
  <c r="U25" i="64" s="1"/>
  <c r="U35" i="64" s="1"/>
  <c r="U73" i="64" s="1"/>
  <c r="S20" i="64"/>
  <c r="R20" i="64"/>
  <c r="R25" i="64" s="1"/>
  <c r="R35" i="64" s="1"/>
  <c r="R73" i="64" s="1"/>
  <c r="O20" i="64"/>
  <c r="N20" i="64"/>
  <c r="N25" i="64" s="1"/>
  <c r="N35" i="64" s="1"/>
  <c r="N73" i="64" s="1"/>
  <c r="K20" i="64"/>
  <c r="J20" i="64"/>
  <c r="J25" i="64" s="1"/>
  <c r="J35" i="64" s="1"/>
  <c r="J73" i="64" s="1"/>
  <c r="G20" i="64"/>
  <c r="AJ19" i="64"/>
  <c r="AJ20" i="64" s="1"/>
  <c r="AJ25" i="64" s="1"/>
  <c r="AJ35" i="64" s="1"/>
  <c r="AI19" i="64"/>
  <c r="AH19" i="64"/>
  <c r="AG19" i="64"/>
  <c r="AG20" i="64" s="1"/>
  <c r="AG25" i="64" s="1"/>
  <c r="AG35" i="64" s="1"/>
  <c r="AG73" i="64" s="1"/>
  <c r="AF19" i="64"/>
  <c r="AF20" i="64" s="1"/>
  <c r="AF25" i="64" s="1"/>
  <c r="AF35" i="64" s="1"/>
  <c r="AF73" i="64" s="1"/>
  <c r="AE19" i="64"/>
  <c r="AD19" i="64"/>
  <c r="AC19" i="64"/>
  <c r="AC20" i="64" s="1"/>
  <c r="AC25" i="64" s="1"/>
  <c r="AC35" i="64" s="1"/>
  <c r="AC73" i="64" s="1"/>
  <c r="AB19" i="64"/>
  <c r="AB20" i="64" s="1"/>
  <c r="AB25" i="64" s="1"/>
  <c r="AB35" i="64" s="1"/>
  <c r="AB73" i="64" s="1"/>
  <c r="AA19" i="64"/>
  <c r="Z19" i="64"/>
  <c r="Y19" i="64"/>
  <c r="Y20" i="64" s="1"/>
  <c r="Y25" i="64" s="1"/>
  <c r="Y35" i="64" s="1"/>
  <c r="Y73" i="64" s="1"/>
  <c r="X19" i="64"/>
  <c r="X20" i="64" s="1"/>
  <c r="X25" i="64" s="1"/>
  <c r="X35" i="64" s="1"/>
  <c r="X73" i="64" s="1"/>
  <c r="W19" i="64"/>
  <c r="V19" i="64"/>
  <c r="U19" i="64"/>
  <c r="T19" i="64"/>
  <c r="T20" i="64" s="1"/>
  <c r="T25" i="64" s="1"/>
  <c r="T35" i="64" s="1"/>
  <c r="T73" i="64" s="1"/>
  <c r="S19" i="64"/>
  <c r="R19" i="64"/>
  <c r="Q19" i="64"/>
  <c r="Q20" i="64" s="1"/>
  <c r="Q25" i="64" s="1"/>
  <c r="Q35" i="64" s="1"/>
  <c r="Q73" i="64" s="1"/>
  <c r="P19" i="64"/>
  <c r="P20" i="64" s="1"/>
  <c r="P25" i="64" s="1"/>
  <c r="P35" i="64" s="1"/>
  <c r="P73" i="64" s="1"/>
  <c r="O19" i="64"/>
  <c r="N19" i="64"/>
  <c r="M19" i="64"/>
  <c r="M20" i="64" s="1"/>
  <c r="M25" i="64" s="1"/>
  <c r="M35" i="64" s="1"/>
  <c r="M73" i="64" s="1"/>
  <c r="L19" i="64"/>
  <c r="L20" i="64" s="1"/>
  <c r="L25" i="64" s="1"/>
  <c r="L35" i="64" s="1"/>
  <c r="L73" i="64" s="1"/>
  <c r="K19" i="64"/>
  <c r="J19" i="64"/>
  <c r="I19" i="64"/>
  <c r="I20" i="64" s="1"/>
  <c r="I25" i="64" s="1"/>
  <c r="I35" i="64" s="1"/>
  <c r="I73" i="64" s="1"/>
  <c r="H19" i="64"/>
  <c r="F19" i="64" s="1"/>
  <c r="G19" i="64"/>
  <c r="F18" i="64"/>
  <c r="F17" i="64"/>
  <c r="AB10" i="64"/>
  <c r="K10" i="63"/>
  <c r="K8" i="63"/>
  <c r="K13" i="63" s="1"/>
  <c r="U13" i="63" s="1"/>
  <c r="K23" i="62"/>
  <c r="K22" i="62"/>
  <c r="K12" i="62"/>
  <c r="K11" i="62"/>
  <c r="K7" i="62"/>
  <c r="R6" i="62"/>
  <c r="K6" i="62"/>
  <c r="K26" i="62" s="1"/>
  <c r="R26" i="62" s="1"/>
  <c r="D94" i="61"/>
  <c r="D95" i="61" s="1"/>
  <c r="C83" i="61"/>
  <c r="C84" i="61" s="1"/>
  <c r="C86" i="61" s="1"/>
  <c r="C80" i="61"/>
  <c r="E69" i="61"/>
  <c r="E61" i="61"/>
  <c r="D52" i="61"/>
  <c r="D51" i="61"/>
  <c r="D50" i="61"/>
  <c r="D49" i="61"/>
  <c r="D47" i="61"/>
  <c r="D38" i="61"/>
  <c r="E37" i="61" s="1"/>
  <c r="D7" i="61"/>
  <c r="E6" i="61" s="1"/>
  <c r="E60" i="61" s="1"/>
  <c r="F18" i="60"/>
  <c r="J18" i="60" s="1"/>
  <c r="E18" i="60"/>
  <c r="I18" i="60" s="1"/>
  <c r="F17" i="60"/>
  <c r="J17" i="60" s="1"/>
  <c r="E17" i="60"/>
  <c r="I17" i="60" s="1"/>
  <c r="F16" i="60"/>
  <c r="J16" i="60" s="1"/>
  <c r="E16" i="60"/>
  <c r="I16" i="60" s="1"/>
  <c r="F15" i="60"/>
  <c r="J15" i="60" s="1"/>
  <c r="E15" i="60"/>
  <c r="I15" i="60" s="1"/>
  <c r="F14" i="60"/>
  <c r="J14" i="60" s="1"/>
  <c r="E14" i="60"/>
  <c r="I14" i="60" s="1"/>
  <c r="J13" i="60"/>
  <c r="I13" i="60"/>
  <c r="F13" i="60"/>
  <c r="E13" i="60"/>
  <c r="H12" i="60"/>
  <c r="G12" i="60"/>
  <c r="F12" i="60"/>
  <c r="E12" i="60"/>
  <c r="H11" i="60"/>
  <c r="G11" i="60"/>
  <c r="F11" i="60"/>
  <c r="E11" i="60"/>
  <c r="F10" i="60"/>
  <c r="E10" i="60"/>
  <c r="G10" i="60" s="1"/>
  <c r="F9" i="60"/>
  <c r="H9" i="60" s="1"/>
  <c r="E9" i="60"/>
  <c r="G9" i="60" s="1"/>
  <c r="F8" i="60"/>
  <c r="H8" i="60" s="1"/>
  <c r="E8" i="60"/>
  <c r="C7" i="60"/>
  <c r="E7" i="60" s="1"/>
  <c r="F6" i="60"/>
  <c r="E6" i="60"/>
  <c r="F5" i="60"/>
  <c r="E5" i="60"/>
  <c r="H5" i="60" s="1"/>
  <c r="E4" i="60"/>
  <c r="C4" i="60"/>
  <c r="F4" i="60" s="1"/>
  <c r="H4" i="60" s="1"/>
  <c r="C3" i="60"/>
  <c r="C31" i="59"/>
  <c r="C28" i="59"/>
  <c r="K4" i="58"/>
  <c r="K9" i="57"/>
  <c r="E5" i="56"/>
  <c r="C15" i="55"/>
  <c r="C14" i="55"/>
  <c r="AL73" i="59"/>
  <c r="Z72" i="59"/>
  <c r="C71" i="59"/>
  <c r="Z71" i="59" s="1"/>
  <c r="AJ69" i="59"/>
  <c r="AI69" i="59"/>
  <c r="AH69" i="59"/>
  <c r="AG69" i="59"/>
  <c r="AF69" i="59"/>
  <c r="AE69" i="59"/>
  <c r="AD69" i="59"/>
  <c r="AC69" i="59"/>
  <c r="AB69" i="59"/>
  <c r="AA69" i="59"/>
  <c r="Z69" i="59"/>
  <c r="Y69" i="59"/>
  <c r="X69" i="59"/>
  <c r="W69" i="59"/>
  <c r="V69" i="59"/>
  <c r="U69" i="59"/>
  <c r="T69" i="59"/>
  <c r="S69" i="59"/>
  <c r="R69" i="59"/>
  <c r="Q69" i="59"/>
  <c r="P69" i="59"/>
  <c r="O69" i="59"/>
  <c r="N69" i="59"/>
  <c r="M69" i="59"/>
  <c r="L69" i="59"/>
  <c r="K69" i="59"/>
  <c r="J69" i="59"/>
  <c r="I69" i="59"/>
  <c r="H69" i="59"/>
  <c r="G69" i="59"/>
  <c r="F69" i="59"/>
  <c r="C69" i="59"/>
  <c r="AJ61" i="59"/>
  <c r="AI61" i="59"/>
  <c r="AH61" i="59"/>
  <c r="AG61" i="59"/>
  <c r="AF61" i="59"/>
  <c r="AE61" i="59"/>
  <c r="AD61" i="59"/>
  <c r="AC61" i="59"/>
  <c r="AB61" i="59"/>
  <c r="AA61" i="59"/>
  <c r="Y61" i="59"/>
  <c r="X61" i="59"/>
  <c r="W61" i="59"/>
  <c r="V61" i="59"/>
  <c r="U61" i="59"/>
  <c r="T61" i="59"/>
  <c r="S61" i="59"/>
  <c r="R61" i="59"/>
  <c r="Q61" i="59"/>
  <c r="P61" i="59"/>
  <c r="O61" i="59"/>
  <c r="N61" i="59"/>
  <c r="M61" i="59"/>
  <c r="L61" i="59"/>
  <c r="K61" i="59"/>
  <c r="J61" i="59"/>
  <c r="I61" i="59"/>
  <c r="H61" i="59"/>
  <c r="C61" i="59"/>
  <c r="G60" i="59"/>
  <c r="Z60" i="59" s="1"/>
  <c r="F60" i="59"/>
  <c r="Z59" i="59"/>
  <c r="G59" i="59"/>
  <c r="F59" i="59"/>
  <c r="Z58" i="59"/>
  <c r="G58" i="59"/>
  <c r="F58" i="59"/>
  <c r="G57" i="59"/>
  <c r="Z57" i="59" s="1"/>
  <c r="G56" i="59"/>
  <c r="Z56" i="59" s="1"/>
  <c r="F56" i="59"/>
  <c r="G55" i="59"/>
  <c r="Z55" i="59" s="1"/>
  <c r="F55" i="59"/>
  <c r="Z54" i="59"/>
  <c r="G54" i="59"/>
  <c r="F54" i="59"/>
  <c r="G53" i="59"/>
  <c r="Z53" i="59" s="1"/>
  <c r="G52" i="59"/>
  <c r="Z52" i="59" s="1"/>
  <c r="F52" i="59"/>
  <c r="G51" i="59"/>
  <c r="Z51" i="59" s="1"/>
  <c r="F51" i="59"/>
  <c r="Z50" i="59"/>
  <c r="G50" i="59"/>
  <c r="F50" i="59"/>
  <c r="G49" i="59"/>
  <c r="Z49" i="59" s="1"/>
  <c r="G48" i="59"/>
  <c r="Z48" i="59" s="1"/>
  <c r="F48" i="59"/>
  <c r="G47" i="59"/>
  <c r="Z47" i="59" s="1"/>
  <c r="F47" i="59"/>
  <c r="G46" i="59"/>
  <c r="Z46" i="59" s="1"/>
  <c r="F46" i="59"/>
  <c r="Z45" i="59"/>
  <c r="G45" i="59"/>
  <c r="F45" i="59"/>
  <c r="G44" i="59"/>
  <c r="Z44" i="59" s="1"/>
  <c r="C44" i="59"/>
  <c r="G43" i="59"/>
  <c r="Z43" i="59" s="1"/>
  <c r="G42" i="59"/>
  <c r="Z42" i="59" s="1"/>
  <c r="F42" i="59"/>
  <c r="C42" i="59"/>
  <c r="G41" i="59"/>
  <c r="Z41" i="59" s="1"/>
  <c r="F41" i="59"/>
  <c r="G40" i="59"/>
  <c r="Z40" i="59" s="1"/>
  <c r="F40" i="59"/>
  <c r="C40" i="59"/>
  <c r="G39" i="59"/>
  <c r="Z39" i="59" s="1"/>
  <c r="F39" i="59"/>
  <c r="G38" i="59"/>
  <c r="G61" i="59" s="1"/>
  <c r="F38" i="59"/>
  <c r="C38" i="59"/>
  <c r="F37" i="59"/>
  <c r="D31" i="59"/>
  <c r="Z31" i="59"/>
  <c r="S30" i="59"/>
  <c r="F30" i="59" s="1"/>
  <c r="F29" i="59"/>
  <c r="C29" i="59"/>
  <c r="G28" i="59"/>
  <c r="F28" i="59" s="1"/>
  <c r="AI25" i="59"/>
  <c r="AI35" i="59" s="1"/>
  <c r="AI73" i="59" s="1"/>
  <c r="AE25" i="59"/>
  <c r="AE35" i="59" s="1"/>
  <c r="AA25" i="59"/>
  <c r="AA35" i="59" s="1"/>
  <c r="AA73" i="59" s="1"/>
  <c r="W25" i="59"/>
  <c r="W35" i="59" s="1"/>
  <c r="W73" i="59" s="1"/>
  <c r="S25" i="59"/>
  <c r="S35" i="59" s="1"/>
  <c r="S73" i="59" s="1"/>
  <c r="O25" i="59"/>
  <c r="O35" i="59" s="1"/>
  <c r="O73" i="59" s="1"/>
  <c r="K25" i="59"/>
  <c r="K35" i="59" s="1"/>
  <c r="K73" i="59" s="1"/>
  <c r="G25" i="59"/>
  <c r="F24" i="59"/>
  <c r="F23" i="59"/>
  <c r="F22" i="59"/>
  <c r="F21" i="59"/>
  <c r="AI20" i="59"/>
  <c r="AH20" i="59"/>
  <c r="AH25" i="59" s="1"/>
  <c r="AH35" i="59" s="1"/>
  <c r="AH73" i="59" s="1"/>
  <c r="AE20" i="59"/>
  <c r="AD20" i="59"/>
  <c r="AD25" i="59" s="1"/>
  <c r="AD35" i="59" s="1"/>
  <c r="AA20" i="59"/>
  <c r="Z20" i="59"/>
  <c r="Z25" i="59" s="1"/>
  <c r="W20" i="59"/>
  <c r="V20" i="59"/>
  <c r="V25" i="59" s="1"/>
  <c r="V35" i="59" s="1"/>
  <c r="V73" i="59" s="1"/>
  <c r="U20" i="59"/>
  <c r="U25" i="59" s="1"/>
  <c r="U35" i="59" s="1"/>
  <c r="U73" i="59" s="1"/>
  <c r="S20" i="59"/>
  <c r="R20" i="59"/>
  <c r="R25" i="59" s="1"/>
  <c r="R35" i="59" s="1"/>
  <c r="R73" i="59" s="1"/>
  <c r="O20" i="59"/>
  <c r="N20" i="59"/>
  <c r="N25" i="59" s="1"/>
  <c r="N35" i="59" s="1"/>
  <c r="N73" i="59" s="1"/>
  <c r="K20" i="59"/>
  <c r="J20" i="59"/>
  <c r="J25" i="59" s="1"/>
  <c r="J35" i="59" s="1"/>
  <c r="J73" i="59" s="1"/>
  <c r="G20" i="59"/>
  <c r="G26" i="59" s="1"/>
  <c r="F26" i="59" s="1"/>
  <c r="AJ19" i="59"/>
  <c r="AJ20" i="59" s="1"/>
  <c r="AJ25" i="59" s="1"/>
  <c r="AJ35" i="59" s="1"/>
  <c r="AI19" i="59"/>
  <c r="AH19" i="59"/>
  <c r="AG19" i="59"/>
  <c r="AG20" i="59" s="1"/>
  <c r="AG25" i="59" s="1"/>
  <c r="AG35" i="59" s="1"/>
  <c r="AG73" i="59" s="1"/>
  <c r="AF19" i="59"/>
  <c r="AF20" i="59" s="1"/>
  <c r="AF25" i="59" s="1"/>
  <c r="AF35" i="59" s="1"/>
  <c r="AF73" i="59" s="1"/>
  <c r="AE19" i="59"/>
  <c r="AD19" i="59"/>
  <c r="AC19" i="59"/>
  <c r="AC20" i="59" s="1"/>
  <c r="AC25" i="59" s="1"/>
  <c r="AC35" i="59" s="1"/>
  <c r="AC73" i="59" s="1"/>
  <c r="AB19" i="59"/>
  <c r="AB20" i="59" s="1"/>
  <c r="AB25" i="59" s="1"/>
  <c r="AB35" i="59" s="1"/>
  <c r="AB73" i="59" s="1"/>
  <c r="AA19" i="59"/>
  <c r="Z19" i="59"/>
  <c r="Y19" i="59"/>
  <c r="Y20" i="59" s="1"/>
  <c r="Y25" i="59" s="1"/>
  <c r="Y35" i="59" s="1"/>
  <c r="Y73" i="59" s="1"/>
  <c r="X19" i="59"/>
  <c r="X20" i="59" s="1"/>
  <c r="X25" i="59" s="1"/>
  <c r="X35" i="59" s="1"/>
  <c r="X73" i="59" s="1"/>
  <c r="W19" i="59"/>
  <c r="V19" i="59"/>
  <c r="U19" i="59"/>
  <c r="T19" i="59"/>
  <c r="T20" i="59" s="1"/>
  <c r="T25" i="59" s="1"/>
  <c r="T35" i="59" s="1"/>
  <c r="T73" i="59" s="1"/>
  <c r="S19" i="59"/>
  <c r="R19" i="59"/>
  <c r="Q19" i="59"/>
  <c r="Q20" i="59" s="1"/>
  <c r="Q25" i="59" s="1"/>
  <c r="Q35" i="59" s="1"/>
  <c r="Q73" i="59" s="1"/>
  <c r="P19" i="59"/>
  <c r="P20" i="59" s="1"/>
  <c r="P25" i="59" s="1"/>
  <c r="P35" i="59" s="1"/>
  <c r="P73" i="59" s="1"/>
  <c r="O19" i="59"/>
  <c r="N19" i="59"/>
  <c r="M19" i="59"/>
  <c r="M20" i="59" s="1"/>
  <c r="M25" i="59" s="1"/>
  <c r="M35" i="59" s="1"/>
  <c r="M73" i="59" s="1"/>
  <c r="L19" i="59"/>
  <c r="L20" i="59" s="1"/>
  <c r="L25" i="59" s="1"/>
  <c r="L35" i="59" s="1"/>
  <c r="L73" i="59" s="1"/>
  <c r="K19" i="59"/>
  <c r="J19" i="59"/>
  <c r="I19" i="59"/>
  <c r="I20" i="59" s="1"/>
  <c r="I25" i="59" s="1"/>
  <c r="I35" i="59" s="1"/>
  <c r="I73" i="59" s="1"/>
  <c r="H19" i="59"/>
  <c r="F19" i="59" s="1"/>
  <c r="G19" i="59"/>
  <c r="F18" i="59"/>
  <c r="F17" i="59"/>
  <c r="F20" i="59" s="1"/>
  <c r="F25" i="59" s="1"/>
  <c r="F35" i="59" s="1"/>
  <c r="AB10" i="59"/>
  <c r="K10" i="58"/>
  <c r="K7" i="58"/>
  <c r="K8" i="58"/>
  <c r="K13" i="58" s="1"/>
  <c r="U13" i="58" s="1"/>
  <c r="K23" i="57"/>
  <c r="K22" i="57"/>
  <c r="K16" i="57"/>
  <c r="K12" i="57"/>
  <c r="K11" i="57"/>
  <c r="K7" i="57"/>
  <c r="K6" i="57"/>
  <c r="K26" i="57" s="1"/>
  <c r="R26" i="57" s="1"/>
  <c r="D94" i="56"/>
  <c r="D95" i="56" s="1"/>
  <c r="C83" i="56"/>
  <c r="C84" i="56" s="1"/>
  <c r="C86" i="56" s="1"/>
  <c r="C81" i="56"/>
  <c r="C80" i="56"/>
  <c r="E69" i="56"/>
  <c r="E61" i="56"/>
  <c r="D52" i="56"/>
  <c r="D51" i="56"/>
  <c r="D50" i="56"/>
  <c r="D49" i="56"/>
  <c r="D47" i="56"/>
  <c r="D38" i="56"/>
  <c r="E37" i="56"/>
  <c r="D7" i="56"/>
  <c r="E6" i="56" s="1"/>
  <c r="I18" i="55"/>
  <c r="F18" i="55"/>
  <c r="J18" i="55" s="1"/>
  <c r="E18" i="55"/>
  <c r="I17" i="55"/>
  <c r="F17" i="55"/>
  <c r="J17" i="55" s="1"/>
  <c r="E17" i="55"/>
  <c r="F16" i="55"/>
  <c r="J16" i="55" s="1"/>
  <c r="E16" i="55"/>
  <c r="I16" i="55" s="1"/>
  <c r="I15" i="55"/>
  <c r="E15" i="55"/>
  <c r="F15" i="55"/>
  <c r="J15" i="55" s="1"/>
  <c r="E14" i="55"/>
  <c r="I14" i="55" s="1"/>
  <c r="F13" i="55"/>
  <c r="J13" i="55" s="1"/>
  <c r="E13" i="55"/>
  <c r="I13" i="55" s="1"/>
  <c r="F12" i="55"/>
  <c r="H12" i="55" s="1"/>
  <c r="E12" i="55"/>
  <c r="G12" i="55" s="1"/>
  <c r="F11" i="55"/>
  <c r="H11" i="55" s="1"/>
  <c r="E11" i="55"/>
  <c r="G11" i="55" s="1"/>
  <c r="F9" i="55"/>
  <c r="E9" i="55"/>
  <c r="C7" i="55"/>
  <c r="F7" i="55" s="1"/>
  <c r="H6" i="55"/>
  <c r="F6" i="55"/>
  <c r="E6" i="55"/>
  <c r="G6" i="55" s="1"/>
  <c r="H5" i="55"/>
  <c r="F5" i="55"/>
  <c r="E5" i="55"/>
  <c r="G5" i="55" s="1"/>
  <c r="C4" i="55"/>
  <c r="E4" i="55" s="1"/>
  <c r="C3" i="55"/>
  <c r="Z39" i="45"/>
  <c r="Z40" i="45"/>
  <c r="Z41" i="45"/>
  <c r="Z42" i="45"/>
  <c r="Z43" i="45"/>
  <c r="Z44" i="45"/>
  <c r="Z45" i="45"/>
  <c r="Z46" i="45"/>
  <c r="Z47" i="45"/>
  <c r="Z48" i="45"/>
  <c r="Z49" i="45"/>
  <c r="Z50" i="45"/>
  <c r="Z51" i="45"/>
  <c r="Z52" i="45"/>
  <c r="Z53" i="45"/>
  <c r="Z54" i="45"/>
  <c r="Z55" i="45"/>
  <c r="Z56" i="45"/>
  <c r="Z57" i="45"/>
  <c r="Z58" i="45"/>
  <c r="Z59" i="45"/>
  <c r="Z60" i="45"/>
  <c r="Z38" i="45"/>
  <c r="G39" i="45"/>
  <c r="G40" i="45"/>
  <c r="G41" i="45"/>
  <c r="G42" i="45"/>
  <c r="G43" i="45"/>
  <c r="G44" i="45"/>
  <c r="G45" i="45"/>
  <c r="G46" i="45"/>
  <c r="G47" i="45"/>
  <c r="G48" i="45"/>
  <c r="G49" i="45"/>
  <c r="G50" i="45"/>
  <c r="G51" i="45"/>
  <c r="G52" i="45"/>
  <c r="G53" i="45"/>
  <c r="G54" i="45"/>
  <c r="G55" i="45"/>
  <c r="G56" i="45"/>
  <c r="G57" i="45"/>
  <c r="G58" i="45"/>
  <c r="G59" i="45"/>
  <c r="G60" i="45"/>
  <c r="G38" i="45"/>
  <c r="C44" i="45"/>
  <c r="C42" i="45"/>
  <c r="C40" i="45"/>
  <c r="C38" i="45"/>
  <c r="K10" i="23"/>
  <c r="K16" i="24"/>
  <c r="K7" i="24"/>
  <c r="D38" i="9"/>
  <c r="B15" i="52"/>
  <c r="B16" i="52"/>
  <c r="D7" i="9"/>
  <c r="D27" i="52"/>
  <c r="D28" i="52"/>
  <c r="D29" i="52"/>
  <c r="D30" i="52"/>
  <c r="D31" i="52"/>
  <c r="D32" i="52"/>
  <c r="D33" i="52"/>
  <c r="D34" i="52"/>
  <c r="D35" i="52"/>
  <c r="D36" i="52"/>
  <c r="D37" i="52"/>
  <c r="D26" i="52"/>
  <c r="C3" i="43"/>
  <c r="P58" i="53"/>
  <c r="P40" i="53"/>
  <c r="C4" i="43"/>
  <c r="C16" i="43"/>
  <c r="E16" i="43" s="1"/>
  <c r="I16" i="43" s="1"/>
  <c r="C15" i="43"/>
  <c r="E15" i="43" s="1"/>
  <c r="I15" i="43" s="1"/>
  <c r="C14" i="43"/>
  <c r="E14" i="43" s="1"/>
  <c r="I14" i="43" s="1"/>
  <c r="C7" i="43"/>
  <c r="E7" i="43" s="1"/>
  <c r="E6" i="43"/>
  <c r="F6" i="43"/>
  <c r="B493" i="54"/>
  <c r="G483" i="54"/>
  <c r="C483" i="54"/>
  <c r="C481" i="54"/>
  <c r="C477" i="54"/>
  <c r="C491" i="54" s="1"/>
  <c r="F474" i="54"/>
  <c r="C472" i="54"/>
  <c r="G468" i="54"/>
  <c r="B453" i="54"/>
  <c r="G443" i="54"/>
  <c r="C441" i="54"/>
  <c r="C443" i="54" s="1"/>
  <c r="C432" i="54"/>
  <c r="C437" i="54" s="1"/>
  <c r="B413" i="54"/>
  <c r="G403" i="54"/>
  <c r="C403" i="54"/>
  <c r="C401" i="54"/>
  <c r="C397" i="54"/>
  <c r="C411" i="54" s="1"/>
  <c r="F394" i="54"/>
  <c r="C392" i="54"/>
  <c r="G388" i="54"/>
  <c r="B373" i="54"/>
  <c r="G363" i="54"/>
  <c r="C361" i="54"/>
  <c r="C363" i="54" s="1"/>
  <c r="C352" i="54"/>
  <c r="C357" i="54" s="1"/>
  <c r="B333" i="54"/>
  <c r="G323" i="54"/>
  <c r="C323" i="54"/>
  <c r="C321" i="54"/>
  <c r="C317" i="54"/>
  <c r="C331" i="54" s="1"/>
  <c r="F314" i="54"/>
  <c r="C312" i="54"/>
  <c r="G308" i="54"/>
  <c r="B293" i="54"/>
  <c r="G283" i="54"/>
  <c r="C281" i="54"/>
  <c r="C283" i="54" s="1"/>
  <c r="C272" i="54"/>
  <c r="C277" i="54" s="1"/>
  <c r="B253" i="54"/>
  <c r="G243" i="54"/>
  <c r="C243" i="54"/>
  <c r="C241" i="54"/>
  <c r="C237" i="54"/>
  <c r="C251" i="54" s="1"/>
  <c r="F234" i="54"/>
  <c r="C232" i="54"/>
  <c r="G228" i="54"/>
  <c r="B213" i="54"/>
  <c r="G203" i="54"/>
  <c r="C201" i="54"/>
  <c r="C203" i="54" s="1"/>
  <c r="C192" i="54"/>
  <c r="C197" i="54" s="1"/>
  <c r="B173" i="54"/>
  <c r="G163" i="54"/>
  <c r="C163" i="54"/>
  <c r="C161" i="54"/>
  <c r="C157" i="54"/>
  <c r="C171" i="54" s="1"/>
  <c r="F154" i="54"/>
  <c r="C152" i="54"/>
  <c r="G148" i="54"/>
  <c r="B133" i="54"/>
  <c r="G123" i="54"/>
  <c r="C121" i="54"/>
  <c r="C123" i="54" s="1"/>
  <c r="C112" i="54"/>
  <c r="C117" i="54" s="1"/>
  <c r="B93" i="54"/>
  <c r="G83" i="54"/>
  <c r="C83" i="54"/>
  <c r="C81" i="54"/>
  <c r="C77" i="54"/>
  <c r="C91" i="54" s="1"/>
  <c r="F74" i="54"/>
  <c r="C72" i="54"/>
  <c r="G68" i="54"/>
  <c r="J61" i="54"/>
  <c r="C48" i="54"/>
  <c r="F45" i="54"/>
  <c r="F42" i="54"/>
  <c r="V37" i="54"/>
  <c r="U37" i="54"/>
  <c r="T37" i="54"/>
  <c r="S37" i="54"/>
  <c r="B37" i="54"/>
  <c r="Q36" i="54"/>
  <c r="AA35" i="54"/>
  <c r="Z35" i="54"/>
  <c r="Y35" i="54"/>
  <c r="AA34" i="54"/>
  <c r="Z34" i="54"/>
  <c r="Y34" i="54"/>
  <c r="O34" i="54"/>
  <c r="AA33" i="54"/>
  <c r="Z33" i="54"/>
  <c r="Y33" i="54"/>
  <c r="O33" i="54"/>
  <c r="AA32" i="54"/>
  <c r="Z32" i="54"/>
  <c r="Y32" i="54"/>
  <c r="AA31" i="54"/>
  <c r="Z31" i="54"/>
  <c r="Y31" i="54"/>
  <c r="AA30" i="54"/>
  <c r="Z30" i="54"/>
  <c r="Y30" i="54"/>
  <c r="O30" i="54"/>
  <c r="O31" i="54" s="1"/>
  <c r="AA29" i="54"/>
  <c r="Z29" i="54"/>
  <c r="Y29" i="54"/>
  <c r="AA28" i="54"/>
  <c r="Z28" i="54"/>
  <c r="Y28" i="54"/>
  <c r="AA27" i="54"/>
  <c r="Z27" i="54"/>
  <c r="Y27" i="54"/>
  <c r="K27" i="54"/>
  <c r="K28" i="54" s="1"/>
  <c r="G27" i="54"/>
  <c r="AA26" i="54"/>
  <c r="Z26" i="54"/>
  <c r="Y26" i="54"/>
  <c r="AA25" i="54"/>
  <c r="Z25" i="54"/>
  <c r="Y25" i="54"/>
  <c r="C25" i="54"/>
  <c r="C27" i="54" s="1"/>
  <c r="AA24" i="54"/>
  <c r="AA37" i="54" s="1"/>
  <c r="Z24" i="54"/>
  <c r="Z37" i="54" s="1"/>
  <c r="Y24" i="54"/>
  <c r="O24" i="54"/>
  <c r="O25" i="54" s="1"/>
  <c r="K24" i="54"/>
  <c r="K25" i="54" s="1"/>
  <c r="F18" i="54"/>
  <c r="O16" i="54"/>
  <c r="K16" i="54"/>
  <c r="G16" i="54"/>
  <c r="C44" i="54" s="1"/>
  <c r="E44" i="54" s="1"/>
  <c r="C16" i="54"/>
  <c r="C21" i="54" s="1"/>
  <c r="G12" i="54"/>
  <c r="K7" i="54"/>
  <c r="K9" i="54" s="1"/>
  <c r="B493" i="53"/>
  <c r="G483" i="53"/>
  <c r="C483" i="53"/>
  <c r="C481" i="53"/>
  <c r="C477" i="53"/>
  <c r="C491" i="53" s="1"/>
  <c r="F474" i="53"/>
  <c r="C472" i="53"/>
  <c r="G468" i="53"/>
  <c r="B453" i="53"/>
  <c r="G443" i="53"/>
  <c r="C441" i="53"/>
  <c r="C443" i="53" s="1"/>
  <c r="C432" i="53"/>
  <c r="C437" i="53" s="1"/>
  <c r="B413" i="53"/>
  <c r="G403" i="53"/>
  <c r="C403" i="53"/>
  <c r="C401" i="53"/>
  <c r="C397" i="53"/>
  <c r="C411" i="53" s="1"/>
  <c r="F394" i="53"/>
  <c r="C392" i="53"/>
  <c r="G388" i="53"/>
  <c r="B373" i="53"/>
  <c r="G363" i="53"/>
  <c r="C361" i="53"/>
  <c r="C363" i="53" s="1"/>
  <c r="C352" i="53"/>
  <c r="C357" i="53" s="1"/>
  <c r="B333" i="53"/>
  <c r="G323" i="53"/>
  <c r="C323" i="53"/>
  <c r="C321" i="53"/>
  <c r="C317" i="53"/>
  <c r="C331" i="53" s="1"/>
  <c r="F314" i="53"/>
  <c r="C312" i="53"/>
  <c r="G308" i="53"/>
  <c r="B293" i="53"/>
  <c r="G283" i="53"/>
  <c r="C281" i="53"/>
  <c r="C283" i="53" s="1"/>
  <c r="C272" i="53"/>
  <c r="C277" i="53" s="1"/>
  <c r="B253" i="53"/>
  <c r="G243" i="53"/>
  <c r="C243" i="53"/>
  <c r="C241" i="53"/>
  <c r="C237" i="53"/>
  <c r="C251" i="53" s="1"/>
  <c r="F234" i="53"/>
  <c r="C232" i="53"/>
  <c r="G228" i="53"/>
  <c r="B213" i="53"/>
  <c r="G203" i="53"/>
  <c r="C201" i="53"/>
  <c r="C203" i="53" s="1"/>
  <c r="C192" i="53"/>
  <c r="C197" i="53" s="1"/>
  <c r="B173" i="53"/>
  <c r="G163" i="53"/>
  <c r="C163" i="53"/>
  <c r="C161" i="53"/>
  <c r="C157" i="53"/>
  <c r="C171" i="53" s="1"/>
  <c r="F154" i="53"/>
  <c r="C152" i="53"/>
  <c r="G148" i="53"/>
  <c r="B133" i="53"/>
  <c r="G123" i="53"/>
  <c r="C121" i="53"/>
  <c r="C123" i="53" s="1"/>
  <c r="C112" i="53"/>
  <c r="C117" i="53" s="1"/>
  <c r="B93" i="53"/>
  <c r="G83" i="53"/>
  <c r="C83" i="53"/>
  <c r="C81" i="53"/>
  <c r="C77" i="53"/>
  <c r="C91" i="53" s="1"/>
  <c r="F74" i="53"/>
  <c r="C72" i="53"/>
  <c r="G68" i="53"/>
  <c r="J61" i="53"/>
  <c r="C48" i="53"/>
  <c r="F45" i="53"/>
  <c r="F42" i="53"/>
  <c r="V37" i="53"/>
  <c r="U37" i="53"/>
  <c r="T37" i="53"/>
  <c r="S37" i="53"/>
  <c r="B37" i="53"/>
  <c r="Q36" i="53"/>
  <c r="AA35" i="53"/>
  <c r="Z35" i="53"/>
  <c r="Y35" i="53"/>
  <c r="AA34" i="53"/>
  <c r="Z34" i="53"/>
  <c r="Y34" i="53"/>
  <c r="O34" i="53"/>
  <c r="O35" i="53" s="1"/>
  <c r="AA33" i="53"/>
  <c r="Z33" i="53"/>
  <c r="Y33" i="53"/>
  <c r="O33" i="53"/>
  <c r="AA32" i="53"/>
  <c r="Z32" i="53"/>
  <c r="Y32" i="53"/>
  <c r="AA31" i="53"/>
  <c r="Z31" i="53"/>
  <c r="Y31" i="53"/>
  <c r="AA30" i="53"/>
  <c r="Z30" i="53"/>
  <c r="Y30" i="53"/>
  <c r="O30" i="53"/>
  <c r="AA29" i="53"/>
  <c r="Z29" i="53"/>
  <c r="Y29" i="53"/>
  <c r="AA28" i="53"/>
  <c r="Z28" i="53"/>
  <c r="Y28" i="53"/>
  <c r="AA27" i="53"/>
  <c r="Z27" i="53"/>
  <c r="Y27" i="53"/>
  <c r="G27" i="53"/>
  <c r="AA26" i="53"/>
  <c r="Z26" i="53"/>
  <c r="Y26" i="53"/>
  <c r="AA25" i="53"/>
  <c r="Z25" i="53"/>
  <c r="Y25" i="53"/>
  <c r="C25" i="53"/>
  <c r="C27" i="53" s="1"/>
  <c r="AA24" i="53"/>
  <c r="Z24" i="53"/>
  <c r="Z37" i="53" s="1"/>
  <c r="Y24" i="53"/>
  <c r="Y37" i="53" s="1"/>
  <c r="K24" i="53"/>
  <c r="K25" i="53" s="1"/>
  <c r="O16" i="53"/>
  <c r="K16" i="53"/>
  <c r="C16" i="53"/>
  <c r="C21" i="53" s="1"/>
  <c r="G14" i="53" s="1"/>
  <c r="K17" i="53" s="1"/>
  <c r="K7" i="53"/>
  <c r="K9" i="53" s="1"/>
  <c r="D9" i="43" l="1"/>
  <c r="Z45" i="64"/>
  <c r="G61" i="64"/>
  <c r="G73" i="64" s="1"/>
  <c r="F41" i="64"/>
  <c r="H6" i="60"/>
  <c r="H10" i="60"/>
  <c r="G8" i="60"/>
  <c r="AJ73" i="64"/>
  <c r="AM58" i="64"/>
  <c r="AM38" i="64"/>
  <c r="F20" i="64"/>
  <c r="F25" i="64" s="1"/>
  <c r="F35" i="64" s="1"/>
  <c r="AD73" i="64"/>
  <c r="AM35" i="64"/>
  <c r="AE73" i="64"/>
  <c r="AM36" i="64"/>
  <c r="H20" i="64"/>
  <c r="H25" i="64" s="1"/>
  <c r="H35" i="64" s="1"/>
  <c r="H73" i="64" s="1"/>
  <c r="AK25" i="64"/>
  <c r="F43" i="64"/>
  <c r="F44" i="64"/>
  <c r="F49" i="64"/>
  <c r="F53" i="64"/>
  <c r="F57" i="64"/>
  <c r="Z38" i="64"/>
  <c r="D63" i="61"/>
  <c r="E68" i="61"/>
  <c r="C87" i="61"/>
  <c r="C88" i="61" s="1"/>
  <c r="E76" i="61"/>
  <c r="C81" i="61"/>
  <c r="G7" i="60"/>
  <c r="J19" i="60"/>
  <c r="G4" i="60"/>
  <c r="I19" i="60"/>
  <c r="G5" i="60"/>
  <c r="G6" i="60"/>
  <c r="F7" i="60"/>
  <c r="H7" i="60" s="1"/>
  <c r="C19" i="60"/>
  <c r="C21" i="60" s="1"/>
  <c r="Z35" i="59"/>
  <c r="H9" i="55"/>
  <c r="I19" i="55"/>
  <c r="AE73" i="59"/>
  <c r="AM36" i="59"/>
  <c r="AJ73" i="59"/>
  <c r="AM58" i="59"/>
  <c r="AM38" i="59"/>
  <c r="AD73" i="59"/>
  <c r="AM35" i="59"/>
  <c r="G35" i="59"/>
  <c r="G73" i="59" s="1"/>
  <c r="AE10" i="59"/>
  <c r="H20" i="59"/>
  <c r="H25" i="59" s="1"/>
  <c r="H35" i="59" s="1"/>
  <c r="H73" i="59" s="1"/>
  <c r="AK25" i="59"/>
  <c r="F43" i="59"/>
  <c r="F61" i="59" s="1"/>
  <c r="F73" i="59" s="1"/>
  <c r="F44" i="59"/>
  <c r="F49" i="59"/>
  <c r="F53" i="59"/>
  <c r="F57" i="59"/>
  <c r="Z38" i="59"/>
  <c r="Z61" i="59" s="1"/>
  <c r="R6" i="57"/>
  <c r="C87" i="56"/>
  <c r="C88" i="56" s="1"/>
  <c r="E76" i="56"/>
  <c r="E60" i="56"/>
  <c r="G9" i="55"/>
  <c r="F4" i="55"/>
  <c r="H4" i="55" s="1"/>
  <c r="E7" i="55"/>
  <c r="G7" i="55" s="1"/>
  <c r="F14" i="55"/>
  <c r="J14" i="55" s="1"/>
  <c r="J19" i="55" s="1"/>
  <c r="F7" i="43"/>
  <c r="G7" i="43" s="1"/>
  <c r="P57" i="53"/>
  <c r="P59" i="53" s="1"/>
  <c r="C9" i="43" s="1"/>
  <c r="F9" i="43" s="1"/>
  <c r="G6" i="43"/>
  <c r="F15" i="43"/>
  <c r="J15" i="43" s="1"/>
  <c r="F16" i="43"/>
  <c r="J16" i="43" s="1"/>
  <c r="F14" i="43"/>
  <c r="J14" i="43" s="1"/>
  <c r="H7" i="43"/>
  <c r="H6" i="43"/>
  <c r="O26" i="54"/>
  <c r="O32" i="54"/>
  <c r="C35" i="54"/>
  <c r="C31" i="54"/>
  <c r="C51" i="54"/>
  <c r="E51" i="54" s="1"/>
  <c r="C47" i="54"/>
  <c r="F47" i="54" s="1"/>
  <c r="F53" i="54" s="1"/>
  <c r="C36" i="54"/>
  <c r="C49" i="54"/>
  <c r="G14" i="54"/>
  <c r="Y37" i="54"/>
  <c r="C34" i="54"/>
  <c r="C37" i="54" s="1"/>
  <c r="G112" i="54"/>
  <c r="C132" i="54"/>
  <c r="C131" i="54"/>
  <c r="C127" i="54"/>
  <c r="G110" i="54"/>
  <c r="C130" i="54"/>
  <c r="C133" i="54" s="1"/>
  <c r="F114" i="54"/>
  <c r="G108" i="54"/>
  <c r="G192" i="54"/>
  <c r="C212" i="54"/>
  <c r="C211" i="54"/>
  <c r="C207" i="54"/>
  <c r="G190" i="54"/>
  <c r="C210" i="54"/>
  <c r="F194" i="54"/>
  <c r="G188" i="54"/>
  <c r="G272" i="54"/>
  <c r="C292" i="54"/>
  <c r="C291" i="54"/>
  <c r="C287" i="54"/>
  <c r="G270" i="54"/>
  <c r="C290" i="54"/>
  <c r="F274" i="54"/>
  <c r="G268" i="54"/>
  <c r="G352" i="54"/>
  <c r="C372" i="54"/>
  <c r="C371" i="54"/>
  <c r="C367" i="54"/>
  <c r="G350" i="54"/>
  <c r="C370" i="54"/>
  <c r="F354" i="54"/>
  <c r="G348" i="54"/>
  <c r="G432" i="54"/>
  <c r="C452" i="54"/>
  <c r="C451" i="54"/>
  <c r="C447" i="54"/>
  <c r="G430" i="54"/>
  <c r="C450" i="54"/>
  <c r="C453" i="54" s="1"/>
  <c r="F434" i="54"/>
  <c r="G428" i="54"/>
  <c r="O35" i="54"/>
  <c r="C41" i="54"/>
  <c r="E41" i="54" s="1"/>
  <c r="E53" i="54" s="1"/>
  <c r="C92" i="54"/>
  <c r="C172" i="54"/>
  <c r="C252" i="54"/>
  <c r="C332" i="54"/>
  <c r="C412" i="54"/>
  <c r="C492" i="54"/>
  <c r="G72" i="54"/>
  <c r="G152" i="54"/>
  <c r="G232" i="54"/>
  <c r="G312" i="54"/>
  <c r="G392" i="54"/>
  <c r="G472" i="54"/>
  <c r="C90" i="54"/>
  <c r="C93" i="54" s="1"/>
  <c r="C170" i="54"/>
  <c r="C173" i="54" s="1"/>
  <c r="C250" i="54"/>
  <c r="C330" i="54"/>
  <c r="C410" i="54"/>
  <c r="C413" i="54" s="1"/>
  <c r="C490" i="54"/>
  <c r="C493" i="54" s="1"/>
  <c r="G70" i="54"/>
  <c r="F75" i="54" s="1"/>
  <c r="F76" i="54" s="1"/>
  <c r="G74" i="54" s="1"/>
  <c r="C87" i="54"/>
  <c r="G150" i="54"/>
  <c r="C167" i="54"/>
  <c r="G230" i="54"/>
  <c r="F235" i="54" s="1"/>
  <c r="F236" i="54" s="1"/>
  <c r="G234" i="54" s="1"/>
  <c r="R29" i="54" s="1"/>
  <c r="X29" i="54" s="1"/>
  <c r="C247" i="54"/>
  <c r="G310" i="54"/>
  <c r="F315" i="54" s="1"/>
  <c r="F316" i="54" s="1"/>
  <c r="G314" i="54" s="1"/>
  <c r="R31" i="54" s="1"/>
  <c r="X31" i="54" s="1"/>
  <c r="C327" i="54"/>
  <c r="G390" i="54"/>
  <c r="F395" i="54" s="1"/>
  <c r="C407" i="54"/>
  <c r="G470" i="54"/>
  <c r="C487" i="54"/>
  <c r="G16" i="53"/>
  <c r="C44" i="53" s="1"/>
  <c r="E44" i="53" s="1"/>
  <c r="F18" i="53"/>
  <c r="O24" i="53"/>
  <c r="K18" i="53"/>
  <c r="AA37" i="53"/>
  <c r="K27" i="53"/>
  <c r="K28" i="53" s="1"/>
  <c r="G112" i="53"/>
  <c r="C132" i="53"/>
  <c r="C131" i="53"/>
  <c r="C127" i="53"/>
  <c r="G110" i="53"/>
  <c r="C130" i="53"/>
  <c r="C133" i="53" s="1"/>
  <c r="F114" i="53"/>
  <c r="G108" i="53"/>
  <c r="G192" i="53"/>
  <c r="C212" i="53"/>
  <c r="C211" i="53"/>
  <c r="C207" i="53"/>
  <c r="G190" i="53"/>
  <c r="C210" i="53"/>
  <c r="F194" i="53"/>
  <c r="G188" i="53"/>
  <c r="G272" i="53"/>
  <c r="C292" i="53"/>
  <c r="C291" i="53"/>
  <c r="C287" i="53"/>
  <c r="G270" i="53"/>
  <c r="C290" i="53"/>
  <c r="F274" i="53"/>
  <c r="G268" i="53"/>
  <c r="G352" i="53"/>
  <c r="C372" i="53"/>
  <c r="C371" i="53"/>
  <c r="C367" i="53"/>
  <c r="G350" i="53"/>
  <c r="C370" i="53"/>
  <c r="F354" i="53"/>
  <c r="G348" i="53"/>
  <c r="G432" i="53"/>
  <c r="C452" i="53"/>
  <c r="C451" i="53"/>
  <c r="C447" i="53"/>
  <c r="G430" i="53"/>
  <c r="C450" i="53"/>
  <c r="C453" i="53" s="1"/>
  <c r="F434" i="53"/>
  <c r="G428" i="53"/>
  <c r="O31" i="53"/>
  <c r="C35" i="53"/>
  <c r="C31" i="53"/>
  <c r="C51" i="53"/>
  <c r="C47" i="53"/>
  <c r="F47" i="53" s="1"/>
  <c r="F53" i="53" s="1"/>
  <c r="C36" i="53"/>
  <c r="C34" i="53"/>
  <c r="C37" i="53" s="1"/>
  <c r="C49" i="53"/>
  <c r="G12" i="53"/>
  <c r="C92" i="53"/>
  <c r="C172" i="53"/>
  <c r="C252" i="53"/>
  <c r="C332" i="53"/>
  <c r="C412" i="53"/>
  <c r="C492" i="53"/>
  <c r="G72" i="53"/>
  <c r="G152" i="53"/>
  <c r="G232" i="53"/>
  <c r="G312" i="53"/>
  <c r="G392" i="53"/>
  <c r="G472" i="53"/>
  <c r="C90" i="53"/>
  <c r="C93" i="53" s="1"/>
  <c r="C170" i="53"/>
  <c r="C173" i="53" s="1"/>
  <c r="C250" i="53"/>
  <c r="C253" i="53" s="1"/>
  <c r="C330" i="53"/>
  <c r="C410" i="53"/>
  <c r="C413" i="53" s="1"/>
  <c r="C490" i="53"/>
  <c r="C493" i="53" s="1"/>
  <c r="G70" i="53"/>
  <c r="F75" i="53" s="1"/>
  <c r="F76" i="53" s="1"/>
  <c r="G74" i="53" s="1"/>
  <c r="C87" i="53"/>
  <c r="G150" i="53"/>
  <c r="C167" i="53"/>
  <c r="G230" i="53"/>
  <c r="C247" i="53"/>
  <c r="G310" i="53"/>
  <c r="C327" i="53"/>
  <c r="G390" i="53"/>
  <c r="F395" i="53" s="1"/>
  <c r="C407" i="53"/>
  <c r="G470" i="53"/>
  <c r="F475" i="53" s="1"/>
  <c r="F476" i="53" s="1"/>
  <c r="G474" i="53" s="1"/>
  <c r="C487" i="53"/>
  <c r="G237" i="54" l="1"/>
  <c r="G247" i="54" s="1"/>
  <c r="Z61" i="64"/>
  <c r="Z73" i="64" s="1"/>
  <c r="F61" i="64"/>
  <c r="F73" i="64" s="1"/>
  <c r="AM37" i="64"/>
  <c r="AM40" i="64" s="1"/>
  <c r="AM47" i="64"/>
  <c r="E75" i="61"/>
  <c r="E89" i="61" s="1"/>
  <c r="E90" i="61" s="1"/>
  <c r="D72" i="61"/>
  <c r="J21" i="60"/>
  <c r="I20" i="60"/>
  <c r="I21" i="60" s="1"/>
  <c r="D19" i="60"/>
  <c r="D21" i="60" s="1"/>
  <c r="D22" i="60" s="1"/>
  <c r="F3" i="60"/>
  <c r="E3" i="60"/>
  <c r="Z73" i="59"/>
  <c r="AM37" i="59"/>
  <c r="AM40" i="59" s="1"/>
  <c r="AM47" i="59"/>
  <c r="D63" i="56"/>
  <c r="E68" i="56"/>
  <c r="J21" i="55"/>
  <c r="I20" i="55"/>
  <c r="I21" i="55" s="1"/>
  <c r="G4" i="55"/>
  <c r="H7" i="55"/>
  <c r="E9" i="43"/>
  <c r="P33" i="54"/>
  <c r="F396" i="54"/>
  <c r="G394" i="54" s="1"/>
  <c r="R25" i="54"/>
  <c r="X25" i="54" s="1"/>
  <c r="G77" i="54"/>
  <c r="G87" i="54" s="1"/>
  <c r="G88" i="54" s="1"/>
  <c r="C495" i="54"/>
  <c r="F155" i="54"/>
  <c r="F156" i="54" s="1"/>
  <c r="G154" i="54" s="1"/>
  <c r="R27" i="54" s="1"/>
  <c r="X27" i="54" s="1"/>
  <c r="C415" i="54"/>
  <c r="C95" i="54"/>
  <c r="C333" i="54"/>
  <c r="C335" i="54" s="1"/>
  <c r="F435" i="54"/>
  <c r="F115" i="54"/>
  <c r="C135" i="54"/>
  <c r="F19" i="54"/>
  <c r="K17" i="54"/>
  <c r="K18" i="54" s="1"/>
  <c r="C253" i="54"/>
  <c r="F436" i="54"/>
  <c r="G434" i="54" s="1"/>
  <c r="R34" i="54" s="1"/>
  <c r="X34" i="54" s="1"/>
  <c r="F355" i="54"/>
  <c r="C375" i="54"/>
  <c r="G317" i="54"/>
  <c r="G327" i="54" s="1"/>
  <c r="G328" i="54" s="1"/>
  <c r="C213" i="54"/>
  <c r="F116" i="54"/>
  <c r="G114" i="54" s="1"/>
  <c r="R26" i="54" s="1"/>
  <c r="X26" i="54" s="1"/>
  <c r="C39" i="54"/>
  <c r="C175" i="54"/>
  <c r="F356" i="54"/>
  <c r="G354" i="54" s="1"/>
  <c r="R32" i="54" s="1"/>
  <c r="X32" i="54" s="1"/>
  <c r="F275" i="54"/>
  <c r="P30" i="54" s="1"/>
  <c r="F475" i="54"/>
  <c r="F476" i="54" s="1"/>
  <c r="G474" i="54" s="1"/>
  <c r="R35" i="54" s="1"/>
  <c r="X35" i="54" s="1"/>
  <c r="C373" i="54"/>
  <c r="F276" i="54"/>
  <c r="G274" i="54" s="1"/>
  <c r="R30" i="54" s="1"/>
  <c r="X30" i="54" s="1"/>
  <c r="F195" i="54"/>
  <c r="F196" i="54" s="1"/>
  <c r="G194" i="54" s="1"/>
  <c r="C215" i="54"/>
  <c r="O27" i="54"/>
  <c r="C255" i="54"/>
  <c r="G248" i="54"/>
  <c r="C455" i="54"/>
  <c r="C293" i="54"/>
  <c r="C295" i="54" s="1"/>
  <c r="R25" i="53"/>
  <c r="X25" i="53" s="1"/>
  <c r="G77" i="53"/>
  <c r="G87" i="53" s="1"/>
  <c r="G88" i="53" s="1"/>
  <c r="R35" i="53"/>
  <c r="X35" i="53" s="1"/>
  <c r="G477" i="53"/>
  <c r="G487" i="53" s="1"/>
  <c r="P33" i="53"/>
  <c r="F396" i="53"/>
  <c r="G394" i="53" s="1"/>
  <c r="C175" i="53"/>
  <c r="F155" i="53"/>
  <c r="F156" i="53" s="1"/>
  <c r="G154" i="53" s="1"/>
  <c r="R27" i="53" s="1"/>
  <c r="X27" i="53" s="1"/>
  <c r="F435" i="53"/>
  <c r="F196" i="53"/>
  <c r="G194" i="53" s="1"/>
  <c r="R28" i="53" s="1"/>
  <c r="X28" i="53" s="1"/>
  <c r="F235" i="53"/>
  <c r="F236" i="53" s="1"/>
  <c r="G234" i="53" s="1"/>
  <c r="R29" i="53" s="1"/>
  <c r="X29" i="53" s="1"/>
  <c r="E51" i="53"/>
  <c r="O32" i="53"/>
  <c r="F275" i="53"/>
  <c r="P30" i="53" s="1"/>
  <c r="G277" i="53"/>
  <c r="G287" i="53" s="1"/>
  <c r="G288" i="53" s="1"/>
  <c r="C39" i="53"/>
  <c r="C373" i="53"/>
  <c r="F195" i="53"/>
  <c r="C215" i="53"/>
  <c r="O25" i="53"/>
  <c r="C495" i="53"/>
  <c r="G488" i="53"/>
  <c r="C293" i="53"/>
  <c r="C295" i="53" s="1"/>
  <c r="F115" i="53"/>
  <c r="F116" i="53" s="1"/>
  <c r="G114" i="53" s="1"/>
  <c r="C135" i="53"/>
  <c r="F276" i="53"/>
  <c r="G274" i="53" s="1"/>
  <c r="R30" i="53" s="1"/>
  <c r="X30" i="53" s="1"/>
  <c r="F315" i="53"/>
  <c r="F316" i="53" s="1"/>
  <c r="G314" i="53" s="1"/>
  <c r="R31" i="53" s="1"/>
  <c r="X31" i="53" s="1"/>
  <c r="C455" i="53"/>
  <c r="C415" i="53"/>
  <c r="C255" i="53"/>
  <c r="C95" i="53"/>
  <c r="C333" i="53"/>
  <c r="C335" i="53" s="1"/>
  <c r="C41" i="53"/>
  <c r="E41" i="53" s="1"/>
  <c r="F19" i="53"/>
  <c r="P24" i="53" s="1"/>
  <c r="Q24" i="53" s="1"/>
  <c r="F436" i="53"/>
  <c r="G434" i="53" s="1"/>
  <c r="R34" i="53" s="1"/>
  <c r="X34" i="53" s="1"/>
  <c r="F355" i="53"/>
  <c r="F356" i="53" s="1"/>
  <c r="G354" i="53" s="1"/>
  <c r="C375" i="53"/>
  <c r="C213" i="53"/>
  <c r="G157" i="53" l="1"/>
  <c r="G167" i="53" s="1"/>
  <c r="G168" i="53" s="1"/>
  <c r="G157" i="54"/>
  <c r="G167" i="54" s="1"/>
  <c r="G168" i="54" s="1"/>
  <c r="G237" i="53"/>
  <c r="G247" i="53" s="1"/>
  <c r="G248" i="53" s="1"/>
  <c r="F19" i="60"/>
  <c r="F21" i="60" s="1"/>
  <c r="H3" i="60"/>
  <c r="H19" i="60" s="1"/>
  <c r="E19" i="60"/>
  <c r="E21" i="60" s="1"/>
  <c r="G3" i="60"/>
  <c r="G19" i="60" s="1"/>
  <c r="E75" i="56"/>
  <c r="E89" i="56" s="1"/>
  <c r="E90" i="56" s="1"/>
  <c r="D72" i="56"/>
  <c r="H9" i="43"/>
  <c r="G9" i="43"/>
  <c r="R28" i="54"/>
  <c r="X28" i="54" s="1"/>
  <c r="G197" i="54"/>
  <c r="G207" i="54" s="1"/>
  <c r="G208" i="54" s="1"/>
  <c r="G277" i="54"/>
  <c r="G287" i="54" s="1"/>
  <c r="G288" i="54" s="1"/>
  <c r="O28" i="54"/>
  <c r="P31" i="54"/>
  <c r="Q30" i="54"/>
  <c r="W30" i="54" s="1"/>
  <c r="G357" i="54"/>
  <c r="G367" i="54" s="1"/>
  <c r="G368" i="54" s="1"/>
  <c r="G117" i="54"/>
  <c r="G127" i="54" s="1"/>
  <c r="G128" i="54" s="1"/>
  <c r="P24" i="54"/>
  <c r="F20" i="54"/>
  <c r="G18" i="54" s="1"/>
  <c r="R33" i="54"/>
  <c r="X33" i="54" s="1"/>
  <c r="G397" i="54"/>
  <c r="G407" i="54" s="1"/>
  <c r="G408" i="54" s="1"/>
  <c r="G437" i="54"/>
  <c r="G447" i="54" s="1"/>
  <c r="G448" i="54" s="1"/>
  <c r="G477" i="54"/>
  <c r="G487" i="54" s="1"/>
  <c r="G488" i="54" s="1"/>
  <c r="P34" i="54"/>
  <c r="Q33" i="54"/>
  <c r="W33" i="54" s="1"/>
  <c r="W24" i="53"/>
  <c r="R26" i="53"/>
  <c r="X26" i="53" s="1"/>
  <c r="G117" i="53"/>
  <c r="G127" i="53" s="1"/>
  <c r="G128" i="53" s="1"/>
  <c r="R32" i="53"/>
  <c r="X32" i="53" s="1"/>
  <c r="G357" i="53"/>
  <c r="G367" i="53" s="1"/>
  <c r="G368" i="53" s="1"/>
  <c r="G197" i="53"/>
  <c r="G207" i="53" s="1"/>
  <c r="G208" i="53" s="1"/>
  <c r="R33" i="53"/>
  <c r="X33" i="53" s="1"/>
  <c r="G397" i="53"/>
  <c r="G407" i="53" s="1"/>
  <c r="G408" i="53" s="1"/>
  <c r="E53" i="53"/>
  <c r="P34" i="53"/>
  <c r="Q33" i="53"/>
  <c r="W33" i="53" s="1"/>
  <c r="P25" i="53"/>
  <c r="P26" i="53" s="1"/>
  <c r="P27" i="53" s="1"/>
  <c r="P28" i="53" s="1"/>
  <c r="P29" i="53" s="1"/>
  <c r="F20" i="53"/>
  <c r="G18" i="53" s="1"/>
  <c r="Q25" i="53"/>
  <c r="W25" i="53" s="1"/>
  <c r="O26" i="53"/>
  <c r="G437" i="53"/>
  <c r="G447" i="53" s="1"/>
  <c r="G448" i="53" s="1"/>
  <c r="P31" i="53"/>
  <c r="Q30" i="53"/>
  <c r="W30" i="53" s="1"/>
  <c r="G317" i="53"/>
  <c r="G327" i="53" s="1"/>
  <c r="G328" i="53" s="1"/>
  <c r="G38" i="52"/>
  <c r="F38" i="52"/>
  <c r="E38" i="52"/>
  <c r="D38" i="52"/>
  <c r="O37" i="52"/>
  <c r="N37" i="52"/>
  <c r="M37" i="52"/>
  <c r="L37" i="52"/>
  <c r="O36" i="52"/>
  <c r="N36" i="52"/>
  <c r="M36" i="52"/>
  <c r="L36" i="52"/>
  <c r="O35" i="52"/>
  <c r="N35" i="52"/>
  <c r="M35" i="52"/>
  <c r="L35" i="52"/>
  <c r="K35" i="52"/>
  <c r="C35" i="52"/>
  <c r="B35" i="52"/>
  <c r="J35" i="52" s="1"/>
  <c r="O34" i="52"/>
  <c r="N34" i="52"/>
  <c r="M34" i="52"/>
  <c r="L34" i="52"/>
  <c r="J34" i="52"/>
  <c r="C34" i="52"/>
  <c r="K34" i="52" s="1"/>
  <c r="B34" i="52"/>
  <c r="H34" i="52" s="1"/>
  <c r="O33" i="52"/>
  <c r="N33" i="52"/>
  <c r="M33" i="52"/>
  <c r="L33" i="52"/>
  <c r="K33" i="52"/>
  <c r="C33" i="52"/>
  <c r="B33" i="52"/>
  <c r="J33" i="52" s="1"/>
  <c r="O32" i="52"/>
  <c r="N32" i="52"/>
  <c r="M32" i="52"/>
  <c r="L32" i="52"/>
  <c r="C32" i="52"/>
  <c r="K32" i="52" s="1"/>
  <c r="B32" i="52"/>
  <c r="J32" i="52" s="1"/>
  <c r="O31" i="52"/>
  <c r="N31" i="52"/>
  <c r="M31" i="52"/>
  <c r="L31" i="52"/>
  <c r="K31" i="52"/>
  <c r="C31" i="52"/>
  <c r="B31" i="52"/>
  <c r="J31" i="52" s="1"/>
  <c r="O30" i="52"/>
  <c r="N30" i="52"/>
  <c r="M30" i="52"/>
  <c r="L30" i="52"/>
  <c r="C30" i="52"/>
  <c r="K30" i="52" s="1"/>
  <c r="B30" i="52"/>
  <c r="J30" i="52" s="1"/>
  <c r="O29" i="52"/>
  <c r="N29" i="52"/>
  <c r="M29" i="52"/>
  <c r="L29" i="52"/>
  <c r="K29" i="52"/>
  <c r="C29" i="52"/>
  <c r="B29" i="52"/>
  <c r="J29" i="52" s="1"/>
  <c r="P29" i="52" s="1"/>
  <c r="O28" i="52"/>
  <c r="N28" i="52"/>
  <c r="M28" i="52"/>
  <c r="L28" i="52"/>
  <c r="C28" i="52"/>
  <c r="B28" i="52"/>
  <c r="J28" i="52" s="1"/>
  <c r="O27" i="52"/>
  <c r="N27" i="52"/>
  <c r="M27" i="52"/>
  <c r="L27" i="52"/>
  <c r="K27" i="52"/>
  <c r="C27" i="52"/>
  <c r="B27" i="52"/>
  <c r="H27" i="52" s="1"/>
  <c r="R26" i="52"/>
  <c r="O26" i="52"/>
  <c r="O38" i="52" s="1"/>
  <c r="N26" i="52"/>
  <c r="N38" i="52" s="1"/>
  <c r="M26" i="52"/>
  <c r="M38" i="52" s="1"/>
  <c r="L26" i="52"/>
  <c r="K26" i="52"/>
  <c r="J26" i="52"/>
  <c r="H26" i="52"/>
  <c r="C26" i="52"/>
  <c r="B26" i="52"/>
  <c r="P25" i="52"/>
  <c r="C25" i="52"/>
  <c r="B25" i="52"/>
  <c r="G17" i="52"/>
  <c r="F17" i="52"/>
  <c r="E17" i="52"/>
  <c r="D17" i="52"/>
  <c r="C15" i="52"/>
  <c r="B36" i="52"/>
  <c r="H14" i="52"/>
  <c r="H13" i="52"/>
  <c r="H12" i="52"/>
  <c r="H11" i="52"/>
  <c r="H10" i="52"/>
  <c r="H9" i="52"/>
  <c r="H8" i="52"/>
  <c r="H7" i="52"/>
  <c r="H6" i="52"/>
  <c r="H5" i="52"/>
  <c r="G21" i="60" l="1"/>
  <c r="H20" i="60"/>
  <c r="H21" i="60"/>
  <c r="P30" i="52"/>
  <c r="H32" i="52"/>
  <c r="H30" i="52"/>
  <c r="H28" i="52"/>
  <c r="J27" i="52"/>
  <c r="P35" i="52"/>
  <c r="P33" i="52"/>
  <c r="P34" i="52"/>
  <c r="P27" i="52"/>
  <c r="P31" i="52"/>
  <c r="P32" i="52"/>
  <c r="L38" i="52"/>
  <c r="P25" i="54"/>
  <c r="Q24" i="54"/>
  <c r="P32" i="54"/>
  <c r="Q32" i="54" s="1"/>
  <c r="W32" i="54" s="1"/>
  <c r="Q31" i="54"/>
  <c r="W31" i="54" s="1"/>
  <c r="P35" i="54"/>
  <c r="Q35" i="54" s="1"/>
  <c r="W35" i="54" s="1"/>
  <c r="Q34" i="54"/>
  <c r="W34" i="54" s="1"/>
  <c r="R24" i="54"/>
  <c r="G21" i="54"/>
  <c r="G31" i="54" s="1"/>
  <c r="G32" i="54" s="1"/>
  <c r="O29" i="54"/>
  <c r="P32" i="53"/>
  <c r="Q32" i="53" s="1"/>
  <c r="W32" i="53" s="1"/>
  <c r="Q31" i="53"/>
  <c r="W31" i="53" s="1"/>
  <c r="R24" i="53"/>
  <c r="R40" i="53" s="1"/>
  <c r="C10" i="43" s="1"/>
  <c r="G21" i="53"/>
  <c r="G31" i="53" s="1"/>
  <c r="G32" i="53" s="1"/>
  <c r="P35" i="53"/>
  <c r="Q35" i="53" s="1"/>
  <c r="W35" i="53" s="1"/>
  <c r="Q34" i="53"/>
  <c r="W34" i="53" s="1"/>
  <c r="Q26" i="53"/>
  <c r="W26" i="53" s="1"/>
  <c r="O27" i="53"/>
  <c r="P37" i="53"/>
  <c r="J36" i="52"/>
  <c r="P36" i="52" s="1"/>
  <c r="H36" i="52"/>
  <c r="H15" i="52"/>
  <c r="B17" i="52"/>
  <c r="P26" i="52"/>
  <c r="K28" i="52"/>
  <c r="P28" i="52" s="1"/>
  <c r="H29" i="52"/>
  <c r="H31" i="52"/>
  <c r="H33" i="52"/>
  <c r="H35" i="52"/>
  <c r="C16" i="52"/>
  <c r="C37" i="52" s="1"/>
  <c r="K37" i="52" s="1"/>
  <c r="C36" i="52"/>
  <c r="K36" i="52" s="1"/>
  <c r="W24" i="54" l="1"/>
  <c r="O37" i="54"/>
  <c r="P26" i="54"/>
  <c r="Q25" i="54"/>
  <c r="W25" i="54" s="1"/>
  <c r="X24" i="54"/>
  <c r="X37" i="54" s="1"/>
  <c r="R37" i="54"/>
  <c r="O28" i="53"/>
  <c r="Q27" i="53"/>
  <c r="X24" i="53"/>
  <c r="X37" i="53" s="1"/>
  <c r="R37" i="53"/>
  <c r="C38" i="52"/>
  <c r="C17" i="52"/>
  <c r="H18" i="52" s="1"/>
  <c r="K38" i="52"/>
  <c r="H16" i="52"/>
  <c r="H17" i="52" s="1"/>
  <c r="B37" i="52"/>
  <c r="D8" i="55" l="1"/>
  <c r="C10" i="55"/>
  <c r="D10" i="55"/>
  <c r="F10" i="55" s="1"/>
  <c r="D10" i="43"/>
  <c r="D8" i="43"/>
  <c r="P27" i="54"/>
  <c r="Q26" i="54"/>
  <c r="W26" i="54" s="1"/>
  <c r="W27" i="53"/>
  <c r="O29" i="53"/>
  <c r="Q28" i="53"/>
  <c r="W28" i="53" s="1"/>
  <c r="J37" i="52"/>
  <c r="H37" i="52"/>
  <c r="H39" i="52" s="1"/>
  <c r="B38" i="52"/>
  <c r="H38" i="52" s="1"/>
  <c r="E10" i="55" l="1"/>
  <c r="G10" i="55" s="1"/>
  <c r="F10" i="43"/>
  <c r="E10" i="43"/>
  <c r="G10" i="43" s="1"/>
  <c r="C8" i="43"/>
  <c r="F8" i="43" s="1"/>
  <c r="C8" i="55"/>
  <c r="F8" i="55"/>
  <c r="P28" i="54"/>
  <c r="Q27" i="54"/>
  <c r="W27" i="54" s="1"/>
  <c r="Q29" i="53"/>
  <c r="O37" i="53"/>
  <c r="P37" i="52"/>
  <c r="P38" i="52" s="1"/>
  <c r="J38" i="52"/>
  <c r="P39" i="52" s="1"/>
  <c r="D3" i="55" l="1"/>
  <c r="C19" i="55"/>
  <c r="C21" i="55" s="1"/>
  <c r="E8" i="55"/>
  <c r="G8" i="55" s="1"/>
  <c r="H8" i="55"/>
  <c r="H10" i="43"/>
  <c r="E8" i="43"/>
  <c r="G8" i="43" s="1"/>
  <c r="D3" i="43"/>
  <c r="H10" i="55"/>
  <c r="P29" i="54"/>
  <c r="Q29" i="54" s="1"/>
  <c r="W29" i="54" s="1"/>
  <c r="W37" i="54" s="1"/>
  <c r="Q28" i="54"/>
  <c r="W28" i="54" s="1"/>
  <c r="W29" i="53"/>
  <c r="W37" i="53" s="1"/>
  <c r="Q37" i="53"/>
  <c r="C19" i="43"/>
  <c r="E12" i="43"/>
  <c r="F12" i="43"/>
  <c r="H8" i="43" l="1"/>
  <c r="F3" i="55"/>
  <c r="E3" i="55"/>
  <c r="D19" i="55"/>
  <c r="D21" i="55" s="1"/>
  <c r="D22" i="55" s="1"/>
  <c r="P37" i="54"/>
  <c r="Q37" i="54"/>
  <c r="H12" i="43"/>
  <c r="G12" i="43"/>
  <c r="G3" i="55" l="1"/>
  <c r="G19" i="55" s="1"/>
  <c r="E19" i="55"/>
  <c r="E21" i="55" s="1"/>
  <c r="H3" i="55"/>
  <c r="H19" i="55" s="1"/>
  <c r="F19" i="55"/>
  <c r="F21" i="55" s="1"/>
  <c r="K6" i="24"/>
  <c r="E5" i="43"/>
  <c r="F5" i="43"/>
  <c r="G21" i="55" l="1"/>
  <c r="H20" i="55"/>
  <c r="H21" i="55" s="1"/>
  <c r="H5" i="43"/>
  <c r="G5" i="43"/>
  <c r="R6" i="24" l="1"/>
  <c r="Z72" i="45" l="1"/>
  <c r="H61" i="45" l="1"/>
  <c r="S30" i="45" l="1"/>
  <c r="F18" i="43" l="1"/>
  <c r="J18" i="43" s="1"/>
  <c r="E18" i="43"/>
  <c r="I18" i="43" s="1"/>
  <c r="F17" i="43"/>
  <c r="J17" i="43" s="1"/>
  <c r="E17" i="43"/>
  <c r="I17" i="43" s="1"/>
  <c r="F13" i="43"/>
  <c r="J13" i="43" s="1"/>
  <c r="E13" i="43"/>
  <c r="I13" i="43" s="1"/>
  <c r="F11" i="43"/>
  <c r="E11" i="43"/>
  <c r="F4" i="43"/>
  <c r="E4" i="43"/>
  <c r="F3" i="43"/>
  <c r="E3" i="43"/>
  <c r="H4" i="43" l="1"/>
  <c r="H3" i="43"/>
  <c r="H11" i="43"/>
  <c r="G3" i="43"/>
  <c r="G11" i="43"/>
  <c r="G4" i="43"/>
  <c r="G69" i="45" l="1"/>
  <c r="H69" i="45"/>
  <c r="I69" i="45"/>
  <c r="J69" i="45"/>
  <c r="K69" i="45"/>
  <c r="L69" i="45"/>
  <c r="M69" i="45"/>
  <c r="N69" i="45"/>
  <c r="O69" i="45"/>
  <c r="P69" i="45"/>
  <c r="Q69" i="45"/>
  <c r="R69" i="45"/>
  <c r="S69" i="45"/>
  <c r="T69" i="45"/>
  <c r="U69" i="45"/>
  <c r="V69" i="45"/>
  <c r="W69" i="45"/>
  <c r="X69" i="45"/>
  <c r="Y69" i="45"/>
  <c r="Z69" i="45"/>
  <c r="AA69" i="45"/>
  <c r="AB69" i="45"/>
  <c r="AC69" i="45"/>
  <c r="AD69" i="45"/>
  <c r="AE69" i="45"/>
  <c r="AF69" i="45"/>
  <c r="AG69" i="45"/>
  <c r="AH69" i="45"/>
  <c r="AI69" i="45"/>
  <c r="AJ69" i="45"/>
  <c r="J61" i="45"/>
  <c r="K61" i="45"/>
  <c r="L61" i="45"/>
  <c r="M61" i="45"/>
  <c r="N61" i="45"/>
  <c r="O61" i="45"/>
  <c r="P61" i="45"/>
  <c r="Q61" i="45"/>
  <c r="R61" i="45"/>
  <c r="S61" i="45"/>
  <c r="T61" i="45"/>
  <c r="U61" i="45"/>
  <c r="V61" i="45"/>
  <c r="W61" i="45"/>
  <c r="X61" i="45"/>
  <c r="Y61" i="45"/>
  <c r="AA61" i="45"/>
  <c r="AB61" i="45"/>
  <c r="AC61" i="45"/>
  <c r="AD61" i="45"/>
  <c r="AF61" i="45"/>
  <c r="AG61" i="45"/>
  <c r="AH61" i="45"/>
  <c r="AI61" i="45"/>
  <c r="I19" i="45" l="1"/>
  <c r="AE19" i="45"/>
  <c r="AE20" i="45" s="1"/>
  <c r="F69" i="45"/>
  <c r="C69" i="45"/>
  <c r="F59" i="45"/>
  <c r="F58" i="45"/>
  <c r="F57" i="45"/>
  <c r="F56" i="45"/>
  <c r="F55" i="45"/>
  <c r="F54" i="45"/>
  <c r="F53" i="45"/>
  <c r="F52" i="45"/>
  <c r="F51" i="45"/>
  <c r="F50" i="45"/>
  <c r="F49" i="45"/>
  <c r="F48" i="45"/>
  <c r="F46" i="45"/>
  <c r="F45" i="45"/>
  <c r="F42" i="45"/>
  <c r="F41" i="45"/>
  <c r="F40" i="45"/>
  <c r="F39" i="45"/>
  <c r="F38" i="45"/>
  <c r="F37" i="45"/>
  <c r="D31" i="45"/>
  <c r="F30" i="45"/>
  <c r="C29" i="45"/>
  <c r="F24" i="45"/>
  <c r="F23" i="45"/>
  <c r="F21" i="45"/>
  <c r="AI19" i="45"/>
  <c r="AI20" i="45" s="1"/>
  <c r="AI25" i="45" s="1"/>
  <c r="AI35" i="45" s="1"/>
  <c r="AI73" i="45" s="1"/>
  <c r="AH19" i="45"/>
  <c r="AH20" i="45" s="1"/>
  <c r="AG19" i="45"/>
  <c r="AG20" i="45" s="1"/>
  <c r="AG25" i="45" s="1"/>
  <c r="AG35" i="45" s="1"/>
  <c r="AG73" i="45" s="1"/>
  <c r="AF19" i="45"/>
  <c r="AF20" i="45" s="1"/>
  <c r="AF25" i="45" s="1"/>
  <c r="AF35" i="45" s="1"/>
  <c r="AF73" i="45" s="1"/>
  <c r="AD19" i="45"/>
  <c r="AD20" i="45" s="1"/>
  <c r="AC19" i="45"/>
  <c r="AC20" i="45" s="1"/>
  <c r="AB19" i="45"/>
  <c r="AB20" i="45" s="1"/>
  <c r="AB25" i="45" s="1"/>
  <c r="AB35" i="45" s="1"/>
  <c r="AB73" i="45" s="1"/>
  <c r="AA19" i="45"/>
  <c r="AA20" i="45" s="1"/>
  <c r="AA25" i="45" s="1"/>
  <c r="AA35" i="45" s="1"/>
  <c r="AA73" i="45" s="1"/>
  <c r="Z19" i="45"/>
  <c r="Z20" i="45" s="1"/>
  <c r="Y19" i="45"/>
  <c r="Y20" i="45" s="1"/>
  <c r="X19" i="45"/>
  <c r="X20" i="45" s="1"/>
  <c r="X25" i="45" s="1"/>
  <c r="X35" i="45" s="1"/>
  <c r="X73" i="45" s="1"/>
  <c r="W19" i="45"/>
  <c r="W20" i="45" s="1"/>
  <c r="V19" i="45"/>
  <c r="V20" i="45" s="1"/>
  <c r="V25" i="45" s="1"/>
  <c r="V35" i="45" s="1"/>
  <c r="V73" i="45" s="1"/>
  <c r="U19" i="45"/>
  <c r="T19" i="45"/>
  <c r="T20" i="45" s="1"/>
  <c r="R19" i="45"/>
  <c r="R20" i="45" s="1"/>
  <c r="R25" i="45" s="1"/>
  <c r="R35" i="45" s="1"/>
  <c r="R73" i="45" s="1"/>
  <c r="Q19" i="45"/>
  <c r="Q20" i="45" s="1"/>
  <c r="P19" i="45"/>
  <c r="P20" i="45" s="1"/>
  <c r="P25" i="45" s="1"/>
  <c r="P35" i="45" s="1"/>
  <c r="P73" i="45" s="1"/>
  <c r="O19" i="45"/>
  <c r="O20" i="45" s="1"/>
  <c r="N19" i="45"/>
  <c r="N20" i="45" s="1"/>
  <c r="N25" i="45" s="1"/>
  <c r="N35" i="45" s="1"/>
  <c r="N73" i="45" s="1"/>
  <c r="M19" i="45"/>
  <c r="M20" i="45" s="1"/>
  <c r="M25" i="45" s="1"/>
  <c r="M35" i="45" s="1"/>
  <c r="M73" i="45" s="1"/>
  <c r="L19" i="45"/>
  <c r="L20" i="45" s="1"/>
  <c r="L25" i="45" s="1"/>
  <c r="L35" i="45" s="1"/>
  <c r="L73" i="45" s="1"/>
  <c r="K19" i="45"/>
  <c r="K20" i="45" s="1"/>
  <c r="K25" i="45" s="1"/>
  <c r="K35" i="45" s="1"/>
  <c r="K73" i="45" s="1"/>
  <c r="J19" i="45"/>
  <c r="J20" i="45" s="1"/>
  <c r="H19" i="45"/>
  <c r="H20" i="45" s="1"/>
  <c r="G19" i="45"/>
  <c r="G20" i="45" s="1"/>
  <c r="S19" i="45"/>
  <c r="S20" i="45" s="1"/>
  <c r="F17" i="45"/>
  <c r="AB10" i="45"/>
  <c r="F18" i="45" l="1"/>
  <c r="O25" i="45"/>
  <c r="O35" i="45" s="1"/>
  <c r="O73" i="45" s="1"/>
  <c r="G26" i="45"/>
  <c r="W25" i="45"/>
  <c r="W35" i="45" s="1"/>
  <c r="W73" i="45" s="1"/>
  <c r="U20" i="45"/>
  <c r="AD25" i="45"/>
  <c r="AD35" i="45" s="1"/>
  <c r="Z25" i="45"/>
  <c r="H25" i="45"/>
  <c r="H35" i="45" s="1"/>
  <c r="H73" i="45" s="1"/>
  <c r="Y25" i="45"/>
  <c r="Y35" i="45" s="1"/>
  <c r="Y73" i="45" s="1"/>
  <c r="AC25" i="45"/>
  <c r="AC35" i="45" s="1"/>
  <c r="AC73" i="45" s="1"/>
  <c r="AH25" i="45"/>
  <c r="AH35" i="45" s="1"/>
  <c r="AH73" i="45" s="1"/>
  <c r="T25" i="45"/>
  <c r="T35" i="45" s="1"/>
  <c r="T73" i="45" s="1"/>
  <c r="S25" i="45"/>
  <c r="S35" i="45" s="1"/>
  <c r="J25" i="45"/>
  <c r="J35" i="45" s="1"/>
  <c r="J73" i="45" s="1"/>
  <c r="Q25" i="45"/>
  <c r="Q35" i="45" s="1"/>
  <c r="Q73" i="45" s="1"/>
  <c r="AE25" i="45"/>
  <c r="F22" i="45"/>
  <c r="F29" i="45"/>
  <c r="AL73" i="45"/>
  <c r="F19" i="45"/>
  <c r="I20" i="45"/>
  <c r="F60" i="45"/>
  <c r="AJ19" i="45"/>
  <c r="AJ20" i="45" s="1"/>
  <c r="G25" i="45"/>
  <c r="AE35" i="45" l="1"/>
  <c r="S73" i="45"/>
  <c r="F20" i="45"/>
  <c r="F25" i="45" s="1"/>
  <c r="AM35" i="45"/>
  <c r="AD73" i="45"/>
  <c r="F26" i="45"/>
  <c r="U25" i="45"/>
  <c r="U35" i="45" s="1"/>
  <c r="U73" i="45" s="1"/>
  <c r="I25" i="45"/>
  <c r="I35" i="45" s="1"/>
  <c r="AJ25" i="45"/>
  <c r="AE10" i="45" s="1"/>
  <c r="F47" i="45"/>
  <c r="AK25" i="45" l="1"/>
  <c r="AM36" i="45"/>
  <c r="AM47" i="45" s="1"/>
  <c r="AE61" i="45"/>
  <c r="AE73" i="45" s="1"/>
  <c r="AJ35" i="45"/>
  <c r="AM37" i="45" l="1"/>
  <c r="AM58" i="45"/>
  <c r="AM38" i="45"/>
  <c r="AJ61" i="45"/>
  <c r="AM40" i="45" l="1"/>
  <c r="AJ73" i="45"/>
  <c r="E69" i="9"/>
  <c r="C83" i="9" l="1"/>
  <c r="C80" i="9" l="1"/>
  <c r="K12" i="24"/>
  <c r="C81" i="9" l="1"/>
  <c r="K11" i="24" l="1"/>
  <c r="D49" i="9" l="1"/>
  <c r="D51" i="9"/>
  <c r="D52" i="9"/>
  <c r="K23" i="24" l="1"/>
  <c r="C71" i="45" l="1"/>
  <c r="C61" i="45"/>
  <c r="D50" i="9"/>
  <c r="D47" i="9"/>
  <c r="Z71" i="45" l="1"/>
  <c r="D94" i="9"/>
  <c r="E37" i="9"/>
  <c r="K7" i="23" l="1"/>
  <c r="D95" i="9"/>
  <c r="C84" i="9" l="1"/>
  <c r="C86" i="9" s="1"/>
  <c r="C87" i="9" s="1"/>
  <c r="C88" i="9" s="1"/>
  <c r="E76" i="9" l="1"/>
  <c r="C21" i="43" l="1"/>
  <c r="E6" i="9" l="1"/>
  <c r="I19" i="43"/>
  <c r="J19" i="43"/>
  <c r="J21" i="43" s="1"/>
  <c r="I61" i="45"/>
  <c r="I20" i="43" l="1"/>
  <c r="I73" i="45"/>
  <c r="I21" i="43" l="1"/>
  <c r="E5" i="9"/>
  <c r="E60" i="9" s="1"/>
  <c r="D63" i="9" s="1"/>
  <c r="K22" i="24" l="1"/>
  <c r="E68" i="9"/>
  <c r="H69" i="9" l="1"/>
  <c r="H68" i="9"/>
  <c r="D72" i="9"/>
  <c r="E75" i="9"/>
  <c r="E89" i="9" s="1"/>
  <c r="Y75" i="65" s="1"/>
  <c r="AI75" i="65" s="1"/>
  <c r="AI139" i="65" s="1"/>
  <c r="O144" i="65" l="1"/>
  <c r="O147" i="65" s="1"/>
  <c r="AI144" i="65"/>
  <c r="AI145" i="65" s="1"/>
  <c r="AI146" i="65" s="1"/>
  <c r="C31" i="45"/>
  <c r="K9" i="24"/>
  <c r="E90" i="9"/>
  <c r="F11" i="72" s="1"/>
  <c r="F15" i="72" s="1"/>
  <c r="Z31" i="45" l="1"/>
  <c r="K26" i="24"/>
  <c r="R26" i="24" s="1"/>
  <c r="E19" i="43"/>
  <c r="E21" i="43" s="1"/>
  <c r="H19" i="43"/>
  <c r="F19" i="43"/>
  <c r="F21" i="43" s="1"/>
  <c r="D19" i="43"/>
  <c r="D21" i="43" s="1"/>
  <c r="D22" i="43" s="1"/>
  <c r="G19" i="43"/>
  <c r="Z35" i="45" l="1"/>
  <c r="F43" i="45"/>
  <c r="K4" i="23"/>
  <c r="K8" i="23" s="1"/>
  <c r="K13" i="23" s="1"/>
  <c r="U13" i="23" s="1"/>
  <c r="C28" i="45" s="1"/>
  <c r="G28" i="45" s="1"/>
  <c r="H20" i="43"/>
  <c r="G21" i="43"/>
  <c r="H24" i="43" l="1"/>
  <c r="H23" i="43"/>
  <c r="H21" i="43"/>
  <c r="Z61" i="45"/>
  <c r="F44" i="45"/>
  <c r="G35" i="45"/>
  <c r="F28" i="45"/>
  <c r="F35" i="45" s="1"/>
  <c r="Z73" i="45" l="1"/>
  <c r="F61" i="45" l="1"/>
  <c r="F73" i="45" s="1"/>
  <c r="G61" i="45"/>
  <c r="G73" i="45" l="1"/>
</calcChain>
</file>

<file path=xl/comments1.xml><?xml version="1.0" encoding="utf-8"?>
<comments xmlns="http://schemas.openxmlformats.org/spreadsheetml/2006/main">
  <authors>
    <author>www.intercambiosvirtuales.org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de hoja retiros o dividendos ejercicio</t>
        </r>
      </text>
    </comment>
  </commentList>
</comments>
</file>

<file path=xl/comments2.xml><?xml version="1.0" encoding="utf-8"?>
<comments xmlns="http://schemas.openxmlformats.org/spreadsheetml/2006/main">
  <authors>
    <author>www.intercambiosvirtuales.org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 xml:space="preserve">RECUADRO 13
</t>
        </r>
      </text>
    </comment>
    <comment ref="C29" authorId="0">
      <text>
        <r>
          <rPr>
            <sz val="9"/>
            <color indexed="81"/>
            <rFont val="Tahoma"/>
            <family val="2"/>
          </rPr>
          <t xml:space="preserve">RECUADRO 10
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 xml:space="preserve">DE RLI 
</t>
        </r>
      </text>
    </comment>
    <comment ref="C31" authorId="0">
      <text>
        <r>
          <rPr>
            <b/>
            <sz val="9"/>
            <color indexed="81"/>
            <rFont val="Tahoma"/>
            <family val="2"/>
          </rPr>
          <t xml:space="preserve">RLI
</t>
        </r>
      </text>
    </comment>
    <comment ref="C32" authorId="0">
      <text>
        <r>
          <rPr>
            <b/>
            <sz val="9"/>
            <color indexed="81"/>
            <rFont val="Tahoma"/>
            <family val="2"/>
          </rPr>
          <t>de RLI</t>
        </r>
      </text>
    </comment>
    <comment ref="C33" authorId="0">
      <text>
        <r>
          <rPr>
            <b/>
            <sz val="9"/>
            <color indexed="81"/>
            <rFont val="Tahoma"/>
            <family val="2"/>
          </rPr>
          <t xml:space="preserve">de RLI
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DE RLI</t>
        </r>
      </text>
    </comment>
  </commentList>
</comments>
</file>

<file path=xl/comments3.xml><?xml version="1.0" encoding="utf-8"?>
<comments xmlns="http://schemas.openxmlformats.org/spreadsheetml/2006/main">
  <authors>
    <author>www.intercambiosvirtuales.org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de hoja retiros o dividendos ejercicio</t>
        </r>
      </text>
    </comment>
  </commentList>
</comments>
</file>

<file path=xl/comments4.xml><?xml version="1.0" encoding="utf-8"?>
<comments xmlns="http://schemas.openxmlformats.org/spreadsheetml/2006/main">
  <authors>
    <author>www.intercambiosvirtuales.org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 xml:space="preserve">RECUADRO 13
</t>
        </r>
      </text>
    </comment>
    <comment ref="C29" authorId="0">
      <text>
        <r>
          <rPr>
            <sz val="9"/>
            <color indexed="81"/>
            <rFont val="Tahoma"/>
            <family val="2"/>
          </rPr>
          <t xml:space="preserve">RECUADRO 10
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 xml:space="preserve">DE RLI 
</t>
        </r>
      </text>
    </comment>
    <comment ref="C31" authorId="0">
      <text>
        <r>
          <rPr>
            <b/>
            <sz val="9"/>
            <color indexed="81"/>
            <rFont val="Tahoma"/>
            <family val="2"/>
          </rPr>
          <t xml:space="preserve">RLI
</t>
        </r>
      </text>
    </comment>
    <comment ref="C32" authorId="0">
      <text>
        <r>
          <rPr>
            <b/>
            <sz val="9"/>
            <color indexed="81"/>
            <rFont val="Tahoma"/>
            <family val="2"/>
          </rPr>
          <t>de RLI</t>
        </r>
      </text>
    </comment>
    <comment ref="C33" authorId="0">
      <text>
        <r>
          <rPr>
            <b/>
            <sz val="9"/>
            <color indexed="81"/>
            <rFont val="Tahoma"/>
            <family val="2"/>
          </rPr>
          <t xml:space="preserve">de RLI
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DE RLI</t>
        </r>
      </text>
    </comment>
  </commentList>
</comments>
</file>

<file path=xl/comments5.xml><?xml version="1.0" encoding="utf-8"?>
<comments xmlns="http://schemas.openxmlformats.org/spreadsheetml/2006/main">
  <authors>
    <author>www.intercambiosvirtuales.org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de hoja retiros o dividendos ejercicio</t>
        </r>
      </text>
    </comment>
  </commentList>
</comments>
</file>

<file path=xl/comments6.xml><?xml version="1.0" encoding="utf-8"?>
<comments xmlns="http://schemas.openxmlformats.org/spreadsheetml/2006/main">
  <authors>
    <author>www.intercambiosvirtuales.org</author>
  </authors>
  <commentList>
    <comment ref="C27" authorId="0">
      <text>
        <r>
          <rPr>
            <b/>
            <sz val="9"/>
            <color indexed="81"/>
            <rFont val="Tahoma"/>
            <family val="2"/>
          </rPr>
          <t xml:space="preserve">RECUADRO 13
</t>
        </r>
      </text>
    </comment>
    <comment ref="C29" authorId="0">
      <text>
        <r>
          <rPr>
            <sz val="9"/>
            <color indexed="81"/>
            <rFont val="Tahoma"/>
            <family val="2"/>
          </rPr>
          <t xml:space="preserve">RECUADRO 10
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 xml:space="preserve">DE RLI 
</t>
        </r>
      </text>
    </comment>
    <comment ref="C31" authorId="0">
      <text>
        <r>
          <rPr>
            <b/>
            <sz val="9"/>
            <color indexed="81"/>
            <rFont val="Tahoma"/>
            <family val="2"/>
          </rPr>
          <t xml:space="preserve">RLI
</t>
        </r>
      </text>
    </comment>
    <comment ref="C32" authorId="0">
      <text>
        <r>
          <rPr>
            <b/>
            <sz val="9"/>
            <color indexed="81"/>
            <rFont val="Tahoma"/>
            <family val="2"/>
          </rPr>
          <t>de RLI</t>
        </r>
      </text>
    </comment>
    <comment ref="C33" authorId="0">
      <text>
        <r>
          <rPr>
            <b/>
            <sz val="9"/>
            <color indexed="81"/>
            <rFont val="Tahoma"/>
            <family val="2"/>
          </rPr>
          <t xml:space="preserve">de RLI
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DE RLI</t>
        </r>
      </text>
    </comment>
  </commentList>
</comments>
</file>

<file path=xl/sharedStrings.xml><?xml version="1.0" encoding="utf-8"?>
<sst xmlns="http://schemas.openxmlformats.org/spreadsheetml/2006/main" count="10743" uniqueCount="996">
  <si>
    <t>Sin derecho a devolución</t>
  </si>
  <si>
    <t>Con derecho a devolución</t>
  </si>
  <si>
    <t>+</t>
  </si>
  <si>
    <t>-</t>
  </si>
  <si>
    <t>=</t>
  </si>
  <si>
    <t>20% cuotas fondos de inversión adquiridas antes del 04.06.93, según art. 6 Transitorio Ley N° 19.247</t>
  </si>
  <si>
    <t>PPM puestos a disposición de los propietarios de empresas del régimen de transparencia tributaria del art. 14 letra D) N° 8 LIR</t>
  </si>
  <si>
    <t>ROL ÚNICO TRIBUTARIO</t>
  </si>
  <si>
    <t>RECUADRO N° 6: DATOS INFORMATIVOS</t>
  </si>
  <si>
    <t>Préstamos efectuados a propietarios, socios o accionistas en el ejercicio</t>
  </si>
  <si>
    <t>Total pasivos contraídos en Chile</t>
  </si>
  <si>
    <t>Beneficio antes de gastos financieros (EBITDA)</t>
  </si>
  <si>
    <t>Total del activo</t>
  </si>
  <si>
    <t>Total del pasivo</t>
  </si>
  <si>
    <t>Saldo de caja (sólo dinero en efectivo y documentos al día, según arqueo)</t>
  </si>
  <si>
    <t>Capital efectivo</t>
  </si>
  <si>
    <t>Saldo cuenta corriente bancaria según, conciliación</t>
  </si>
  <si>
    <t>Existencia final</t>
  </si>
  <si>
    <t>Bienes adquiridos contrato leasing</t>
  </si>
  <si>
    <t>Activo inmovilizado</t>
  </si>
  <si>
    <t>Activo gasto diferido goodwill tributario</t>
  </si>
  <si>
    <t>Activo intangible goodwill tributario (Ley N° 20.780)</t>
  </si>
  <si>
    <t>Patrimonio financiero</t>
  </si>
  <si>
    <t>Gastos adeudados o pagados por cuotas de bienes en leasing</t>
  </si>
  <si>
    <t>Retiros, remesas o distribuciones afectos a IGC o IA, imputados a las utilidades de balance en exceso de las tributables (UBET)</t>
  </si>
  <si>
    <t xml:space="preserve">Saldos </t>
  </si>
  <si>
    <t>Saldo total de rentas exentas de IGC (art. 11 Ley N° 18.401, rentas del capitalismo popular)</t>
  </si>
  <si>
    <t>Saldo exceso de retiros de 2014, determinados al 31 de diciembre para ejercicios siguientes</t>
  </si>
  <si>
    <t>Saldo de crédito por IDPC no sujetos a restitución generados hasta el 31.12.2019</t>
  </si>
  <si>
    <t>Saldo de crédito por IDPC no sujetos a restitución generados a contar del 01.01.2020</t>
  </si>
  <si>
    <t>Saldo crédito Impuesto Tasa Adicional ex art. 21 LIR</t>
  </si>
  <si>
    <t>Saldo de excedente base imponible IDPC voluntario a imputar ejercicio siguientes</t>
  </si>
  <si>
    <t>No Sujeto a Restitución</t>
  </si>
  <si>
    <t>DETALLE</t>
  </si>
  <si>
    <t>Ingresos del giro percibidos o devengados</t>
  </si>
  <si>
    <t>Rentas de fuente extranjera</t>
  </si>
  <si>
    <t>Intereses percibidos o devengados</t>
  </si>
  <si>
    <t>Otros ingresos percibidos o devengados</t>
  </si>
  <si>
    <t>Costo directo de los bienes y servicios</t>
  </si>
  <si>
    <t>Remuneraciones</t>
  </si>
  <si>
    <t>Arriendos</t>
  </si>
  <si>
    <t>Depreciación financiera del ejercicio</t>
  </si>
  <si>
    <t>Intereses pagados o adeudados</t>
  </si>
  <si>
    <t>Gastos por donaciones</t>
  </si>
  <si>
    <t>Otros gastos financieros</t>
  </si>
  <si>
    <t>Gastos por exigencias medio ambientales</t>
  </si>
  <si>
    <t>Gasto por indemnización o compensación a clientes o usuarios</t>
  </si>
  <si>
    <t>Costos y gastos necesarios para producir las rentas de fuente extranjera</t>
  </si>
  <si>
    <t>Gastos por impuesto renta e impuesto diferido</t>
  </si>
  <si>
    <t>Otros gastos deducidos de los ingresos brutos</t>
  </si>
  <si>
    <t>Corrección monetaria saldo deudor (art. 32 N° 1 LIR)</t>
  </si>
  <si>
    <t>Corrección monetaria saldo acreedor (art. 32 N° 2 LIR)</t>
  </si>
  <si>
    <t>Partidas del inciso primero no afectas al IU de tasa 40% y del inciso segundo, del art. 21 LIR, reajustados</t>
  </si>
  <si>
    <t>Estimación y/o castigos de deudas incobrables, según criterios financieros</t>
  </si>
  <si>
    <t>Rentas tributables no reconocidas financieramente</t>
  </si>
  <si>
    <t>Gastos agregados por donaciones</t>
  </si>
  <si>
    <t>Gastos que se deben agregar a la RLI según el art. 33 N° 1 LIR</t>
  </si>
  <si>
    <t>Ingreso diferido por cambio de régimen</t>
  </si>
  <si>
    <t>Ingresos devengados por cambio de régimen</t>
  </si>
  <si>
    <t>Depreciación tributaria del ejercicio</t>
  </si>
  <si>
    <t>Gasto goodwill tributario del ejercicio</t>
  </si>
  <si>
    <t>Impuesto específico a la actividad minera</t>
  </si>
  <si>
    <t>Otras partidas</t>
  </si>
  <si>
    <t>Rentas exentas IDPC (art. 33 N°2 LIR )</t>
  </si>
  <si>
    <t>Dividendos y/o utilidades sociales percibidos o devengados (art. 33 N° 2 LIR)</t>
  </si>
  <si>
    <t>Dividendos y/o utilidades sociales percibidas o devengadas (art. 33 N° 2 LIR), ingresos no renta</t>
  </si>
  <si>
    <t>Gastos aceptados por donaciones</t>
  </si>
  <si>
    <t>Ingresos no renta, generados (art. 17 LIR)</t>
  </si>
  <si>
    <t>Pérdidas de ejercicios anteriores (art. 31 N° 3 LIR)</t>
  </si>
  <si>
    <t xml:space="preserve">Pérdida tributaria del ejercicio al 31 de diciembre </t>
  </si>
  <si>
    <t>RECUADRO Nº 13: DETERMINACIÓN DEL RAI RÉGIMEN DEL ARTÍCULO 14 LETRA A) LIR</t>
  </si>
  <si>
    <t>Capital propio tributario positivo</t>
  </si>
  <si>
    <t>Capital propio tributario negativo</t>
  </si>
  <si>
    <t>Saldo negativo del Registro REX al término del ejercicio</t>
  </si>
  <si>
    <t>Remesas, retiros o dividendos distribuidos en el ejercicio, reajustados</t>
  </si>
  <si>
    <t>Subtotal</t>
  </si>
  <si>
    <t>Saldo positivo del Registro REX al término del ejercicio, antes de imputaciones</t>
  </si>
  <si>
    <t>Capital aportado debidamente reajustado (incluye aumentos y disminuciones efectivas)</t>
  </si>
  <si>
    <t>Saldo FUR  (cuando no haya sido considerado dentro del valor del capital aportado a la empresa)</t>
  </si>
  <si>
    <t>Sobreprecio obtenido en la colocación de acciones de propia emisión, debidamente reajustado</t>
  </si>
  <si>
    <t>Rentas afectas a IGC o IA (RAI) del ejercicio</t>
  </si>
  <si>
    <t>RECUADRO Nº 14:  RAZONABILIDAD CAPITAL PROPIO TRIBUTARIO</t>
  </si>
  <si>
    <t>Capital propio tributario positivo inicial</t>
  </si>
  <si>
    <t>Capital propio tributario negativo inicial</t>
  </si>
  <si>
    <t>Corrección monetaria capital propio tributario inicial</t>
  </si>
  <si>
    <t>Aumentos (efectivos) de capital del ejercicio, actualizados</t>
  </si>
  <si>
    <t>Disminuciones (efectivas) de capital del ejercicio, actualizadas</t>
  </si>
  <si>
    <t>Renta líquida imponible afecta a IDPC del ejercicio</t>
  </si>
  <si>
    <t>Rentas exentas e ingresos no renta (positivo), generados por la empresa en el ejercicio</t>
  </si>
  <si>
    <t>Pérdida por rentas exentas e ingresos no renta del ejercicio</t>
  </si>
  <si>
    <t>Retiros o dividendos percibidos en el ejercicio por participaciones en otras empresas</t>
  </si>
  <si>
    <t>Utilidades percibidas afectas a impuestos finales imputadas a la pérdida tributaria del ejercicio</t>
  </si>
  <si>
    <t>Aumentos del ejercicio (por reorganizaciones)</t>
  </si>
  <si>
    <t>Disminuciones del ejercicio (por reorganizaciones)</t>
  </si>
  <si>
    <t>Crédito total disponible imputable contra impuestos finales (IPE), del ejercicio</t>
  </si>
  <si>
    <t>Incentivo al ahorro según art. 14 letra E) LIR</t>
  </si>
  <si>
    <t>Base del IDPC voluntario según  art. 14 letra A) N°  6 LIR</t>
  </si>
  <si>
    <t>Otras partidas a agregar</t>
  </si>
  <si>
    <t>Otras partidas a deducir</t>
  </si>
  <si>
    <t xml:space="preserve">Capital propio tributario negativo </t>
  </si>
  <si>
    <t>RAI</t>
  </si>
  <si>
    <t>DDAN</t>
  </si>
  <si>
    <t>REX</t>
  </si>
  <si>
    <t>STUT</t>
  </si>
  <si>
    <t>INR</t>
  </si>
  <si>
    <t>ISFUT</t>
  </si>
  <si>
    <t>Aumentos del ejercicio (propios)</t>
  </si>
  <si>
    <t>Otros aumentos del ejercicio</t>
  </si>
  <si>
    <t>Otras disminuciones del ejercicio</t>
  </si>
  <si>
    <t>Remanente ejercicio siguiente (saldo positivo)</t>
  </si>
  <si>
    <t>Remanente ejercicio siguiente (saldo negativo)</t>
  </si>
  <si>
    <t>Acumulados a contar desde el 01.01.2017</t>
  </si>
  <si>
    <t>Acumulados hasta el 31.12.2016</t>
  </si>
  <si>
    <t>Sujeto a Restitución</t>
  </si>
  <si>
    <t>IPE</t>
  </si>
  <si>
    <t>Sin D° Devolución</t>
  </si>
  <si>
    <t>Con D° Devolución</t>
  </si>
  <si>
    <t>Pérdida de ejercicios anteriores</t>
  </si>
  <si>
    <t>RUT</t>
  </si>
  <si>
    <t>REGISTRO DE RENTAS EMPRESARIALES 2020</t>
  </si>
  <si>
    <t>Topes de crédito</t>
  </si>
  <si>
    <t>SAC</t>
  </si>
  <si>
    <t>INFORMATIVO</t>
  </si>
  <si>
    <t>CONTROL</t>
  </si>
  <si>
    <t>Rentas contributación cumplida</t>
  </si>
  <si>
    <t>Rentas exentas</t>
  </si>
  <si>
    <t>Ingresos No Constitutivos de Renta</t>
  </si>
  <si>
    <t>Rentas Exentas de Impuesto Global Complementario (IGC) (Artículo 11, Ley 18.401), Afectas a Impuesto Adicional</t>
  </si>
  <si>
    <t>Rentas Exentas de Impuesto Global Complementario (IGC) y/o Impuesto Adicional (IA)</t>
  </si>
  <si>
    <t>Sin devol</t>
  </si>
  <si>
    <t>Con devol</t>
  </si>
  <si>
    <t>sin devol</t>
  </si>
  <si>
    <t>Sin Devol</t>
  </si>
  <si>
    <t>Saldo Inicial</t>
  </si>
  <si>
    <t>Saldo  reajustado</t>
  </si>
  <si>
    <t>A. DETERMINACIÓN DE LA RENTA LÍQUIDA IMPONIBLE:</t>
  </si>
  <si>
    <t>Depreciación financiera</t>
  </si>
  <si>
    <t>Corrección monetaria activos fijos</t>
  </si>
  <si>
    <t>2.- Deducciones: (*)</t>
  </si>
  <si>
    <t xml:space="preserve">Corrección Monetaria CPT </t>
  </si>
  <si>
    <t>Corrección Monetaria Depreciación acumulada</t>
  </si>
  <si>
    <t xml:space="preserve">Corrección Monetaria aumentos de capital </t>
  </si>
  <si>
    <t>Depreciación tributaria</t>
  </si>
  <si>
    <t>Gastos Rechazados artículo 21 inciso 1 pagados</t>
  </si>
  <si>
    <t>Determinación del incentivo a la reinversión</t>
  </si>
  <si>
    <t>RLI PREVIA</t>
  </si>
  <si>
    <t>RETIROS</t>
  </si>
  <si>
    <t>GTOS RECHAZADOS ART 21 Inc 2º</t>
  </si>
  <si>
    <t xml:space="preserve">BASE </t>
  </si>
  <si>
    <t>de dicho monto</t>
  </si>
  <si>
    <t>Pérdida Tributaria</t>
  </si>
  <si>
    <r>
      <t xml:space="preserve">Incremento </t>
    </r>
    <r>
      <rPr>
        <sz val="11"/>
        <rFont val="Calibri"/>
        <family val="2"/>
      </rPr>
      <t>del inciso final del N°1 del artículo 54 y de los artículos 58 N°2 y 62, todos de la LIR</t>
    </r>
    <r>
      <rPr>
        <sz val="11"/>
        <rFont val="Calibri"/>
        <family val="2"/>
      </rPr>
      <t xml:space="preserve"> </t>
    </r>
  </si>
  <si>
    <t>Determinación del PPUA</t>
  </si>
  <si>
    <t>PPUA</t>
  </si>
  <si>
    <t>Crédito no absorbido por la pérdida</t>
  </si>
  <si>
    <r>
      <t xml:space="preserve">Renta Líquida Imponible de Primera Categoría o Pérdida Tributaria </t>
    </r>
    <r>
      <rPr>
        <b/>
        <sz val="12"/>
        <rFont val="Calibri"/>
        <family val="2"/>
      </rPr>
      <t>(**)</t>
    </r>
  </si>
  <si>
    <t>IDPC</t>
  </si>
  <si>
    <t>B. DETERMINACIÓN DE LA RENTA LIQUIDA IMPONIBLE ARTICULO 21 INCISO 1°:</t>
  </si>
  <si>
    <t>Renta Líquida</t>
  </si>
  <si>
    <t>Impuesto Unico</t>
  </si>
  <si>
    <t>(-)</t>
  </si>
  <si>
    <t>Ingresos Anticipados</t>
  </si>
  <si>
    <t>Depreciación financiera Leasing</t>
  </si>
  <si>
    <t xml:space="preserve">Intereses Leasing </t>
  </si>
  <si>
    <t xml:space="preserve">Gastos diferido </t>
  </si>
  <si>
    <t>Corrección monetaria de los PPMO</t>
  </si>
  <si>
    <t>Cuota Leasing</t>
  </si>
  <si>
    <t xml:space="preserve">TOPE  </t>
  </si>
  <si>
    <t xml:space="preserve">MONTO A REBAJAR AÑO SIGUIENTE </t>
  </si>
  <si>
    <t>Depreciación Financiera del ejercicio.</t>
  </si>
  <si>
    <t>Rentas tributables no reconocidas financieramente.</t>
  </si>
  <si>
    <t>Gastos agregados por donaciones.</t>
  </si>
  <si>
    <t>Depreciación Tributaria del ejercicio.</t>
  </si>
  <si>
    <t>Impuesto Específico a la Actividad Minera.</t>
  </si>
  <si>
    <t>Otras Partidas.</t>
  </si>
  <si>
    <t>Gastos aceptados por donaciones.</t>
  </si>
  <si>
    <t>PERIODO</t>
  </si>
  <si>
    <t>ACTUALIZADO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</si>
  <si>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</si>
  <si>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</si>
  <si>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</si>
  <si>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</si>
  <si>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</si>
  <si>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</si>
  <si>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</si>
  <si>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</si>
  <si>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</si>
  <si>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</si>
  <si>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</si>
  <si>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</si>
  <si>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TOTALES</t>
  </si>
  <si>
    <t>HISTORICO</t>
  </si>
  <si>
    <t>factor act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</si>
  <si>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</si>
  <si>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</si>
  <si>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</si>
  <si>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</si>
  <si>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</si>
  <si>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</si>
  <si>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</si>
  <si>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</si>
  <si>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</si>
  <si>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</si>
  <si>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</si>
  <si>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</si>
  <si>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</si>
  <si>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R15 Cod. 1202</t>
  </si>
  <si>
    <t>Retiros en exceso y devoluciones de capital imputados en el ejercicio, reajustados</t>
  </si>
  <si>
    <t>Mes/acc</t>
  </si>
  <si>
    <t>total</t>
  </si>
  <si>
    <t>Estimación y/o castigo deudores incobrables, según criterio financiero</t>
  </si>
  <si>
    <t>Pérdidas por ingresos no renta ( art 17 LIR) generados</t>
  </si>
  <si>
    <t>Proporcionalidad gastos ingresos no rentas</t>
  </si>
  <si>
    <t>Intereses devengados por inversiones bonos del artículo104 LIR</t>
  </si>
  <si>
    <t>Corrección Monetaria Saldo Deudor (Art. 32 Nº 1 LIR).</t>
  </si>
  <si>
    <t>Corrección Monetaria Saldo Acreedor (Art. 32 Nº 2 LIR).</t>
  </si>
  <si>
    <t>Partidas del inciso primero no afectas al 40% del artículo 21 LIR</t>
  </si>
  <si>
    <t>Partidas del inciso segundo del artículo 21 LIR</t>
  </si>
  <si>
    <t>Gastos que se deben agregar a la RLI según el N°1 del Art. 33 LIR</t>
  </si>
  <si>
    <t>Gastos adeudados por cambio de régimen</t>
  </si>
  <si>
    <t>Castigo de deudas incobrables según artículo 31 inc 4º Nº4 LIR</t>
  </si>
  <si>
    <t>Amortización de intangibles artículo 22 transitorio bis 4º,5º y 6º Ley 21210</t>
  </si>
  <si>
    <t>Gasto Goodwill Tributario del ejercicio.</t>
  </si>
  <si>
    <t>Gastos Rechazados afectos a la tributación del Inc. 1° Art. 21 LIR</t>
  </si>
  <si>
    <t>Gastos Rechazados afectos a la tributación del Inc. 3° Art. 21 LIR</t>
  </si>
  <si>
    <t>Rentas Exentas Impto. 1ª Categoría (Art. 33 N°2 LIR).</t>
  </si>
  <si>
    <t>Dividendos y/o Utilidades Sociales percibidos o devengados (Art.33 N°2 LIR).</t>
  </si>
  <si>
    <t>Dividendos y/o Utilidades Sociales percibidos o devengados (Art.33 N°2 LIR) INR</t>
  </si>
  <si>
    <t>Ingresos No Renta (Art. 17 LIR).</t>
  </si>
  <si>
    <t>Pérdidas de Ejercicios Anteriores (Art. 31 N°3 LIR).</t>
  </si>
  <si>
    <t>Gastos de automòviles</t>
  </si>
  <si>
    <t>Multas Fiscales y Legales</t>
  </si>
  <si>
    <t>Corrección monetaria retiros/ dividendos/ remesas</t>
  </si>
  <si>
    <t>Dividendos percibidos</t>
  </si>
  <si>
    <t>Castigo Clientes financieramente</t>
  </si>
  <si>
    <t>Gastos no documentados beneficiario empresa</t>
  </si>
  <si>
    <t>Gastos no documentados beneficiario accionista o socio</t>
  </si>
  <si>
    <t>Castigo clientes aceptados tributariamente</t>
  </si>
  <si>
    <t>3.- Deducción por beneficio establecido en el artículo 14 letra E de la LIR</t>
  </si>
  <si>
    <t>4.- Si el Sub total anterior es positivo, Rebaja por pago del IDPC en carácter de voluntario según articulo 14 letra A Nº 6 LIR con tope</t>
  </si>
  <si>
    <t>5.- Si el Subtotal anterior es negativo imputar a las rentas afectas IGC o IA con tope de dicho monto</t>
  </si>
  <si>
    <t>Rentas provenientes del registro RAP y diferencia inical de sociedad acogida al ex art.14 ter letrta A) ambos Ley 21210</t>
  </si>
  <si>
    <t>Exceso Distribuciones Desproporcionadas (N°9 Art.14 A) Ley 21210</t>
  </si>
  <si>
    <t>Utilidades afectadas con impuesto sustitutivo al FUT (ISFUT) Ley N°20.780 y Ley Nº20.899</t>
  </si>
  <si>
    <t>acumulada 31.12.2019</t>
  </si>
  <si>
    <t>Sin restitución</t>
  </si>
  <si>
    <t>Con restitución</t>
  </si>
  <si>
    <t>TEF</t>
  </si>
  <si>
    <t>ACUMULADAS DESDE 2017</t>
  </si>
  <si>
    <t>HASTA EL 31,12,2016</t>
  </si>
  <si>
    <t>Crèdito</t>
  </si>
  <si>
    <t>factor</t>
  </si>
  <si>
    <t>Reverso de rentas afectas ejercicio anterior</t>
  </si>
  <si>
    <t>Reajuste anual</t>
  </si>
  <si>
    <t>Crédito por IDPC sobre RLI ejercicio</t>
  </si>
  <si>
    <t>Crédito por IDPC sobre dividendos/retiros percibidos</t>
  </si>
  <si>
    <t>REX percibido</t>
  </si>
  <si>
    <t>RAI del ejercicio</t>
  </si>
  <si>
    <t>DDAN del ejercicio</t>
  </si>
  <si>
    <t>Subtotal antes de imputaciones</t>
  </si>
  <si>
    <t>Retiros/remesas/ dividendos del ejercicio</t>
  </si>
  <si>
    <t>mes 2 socio o accionista 1</t>
  </si>
  <si>
    <t>mes 4 socio o accionista 1</t>
  </si>
  <si>
    <t>mes 5 socio o accionista 1</t>
  </si>
  <si>
    <t>mes 7 socio o accionista 1</t>
  </si>
  <si>
    <t>mes 8 socio o accionista 1</t>
  </si>
  <si>
    <t>mes 9 socio o accionista 1</t>
  </si>
  <si>
    <t>mes 10 socio o accionista 1</t>
  </si>
  <si>
    <t>mes 11 socio o accionista 1</t>
  </si>
  <si>
    <t>socio o accionista 1</t>
  </si>
  <si>
    <t>socio o accionista 2</t>
  </si>
  <si>
    <t>socio o accionista 3</t>
  </si>
  <si>
    <t>socio o accionista 4</t>
  </si>
  <si>
    <t>socio o accionista 5</t>
  </si>
  <si>
    <t>socio o accionista 6</t>
  </si>
  <si>
    <t>AJUSTES AL SAC</t>
  </si>
  <si>
    <t>Partidas del inc.1º no afectas al 40% del art.21 LIR</t>
  </si>
  <si>
    <t>CSD</t>
  </si>
  <si>
    <t>CCD</t>
  </si>
  <si>
    <t>FACTOR</t>
  </si>
  <si>
    <t>Gastos por donaciones no aceptados tributariamente</t>
  </si>
  <si>
    <t>Total Retiros/remesas/ dividendos del ejercicio</t>
  </si>
  <si>
    <t>Provisión impuesto único AT-2021</t>
  </si>
  <si>
    <t>Dividendo o utilidades recibidas de otras empresas afectos a IF</t>
  </si>
  <si>
    <t>Dividendo o utilidad incrementada</t>
  </si>
  <si>
    <t>Menor valor</t>
  </si>
  <si>
    <t>90% pèrdida tributaria v/s 90% dividendo o utilidad incrementada</t>
  </si>
  <si>
    <t>Saldo Monto no absorbido (Pérdida Tributaria)</t>
  </si>
  <si>
    <t>Renta absorbida por la pérdida tributaria</t>
  </si>
  <si>
    <t xml:space="preserve">DETALLE </t>
  </si>
  <si>
    <t xml:space="preserve">ACTIVO </t>
  </si>
  <si>
    <t xml:space="preserve">PASIVO </t>
  </si>
  <si>
    <t xml:space="preserve">PERDIDAS </t>
  </si>
  <si>
    <t>GANANCIAS</t>
  </si>
  <si>
    <t xml:space="preserve">CAJA </t>
  </si>
  <si>
    <t>PPM</t>
  </si>
  <si>
    <t xml:space="preserve">CAPITAL </t>
  </si>
  <si>
    <t>Sub Total</t>
  </si>
  <si>
    <t>Utilidad/Pérdida</t>
  </si>
  <si>
    <t>Totales</t>
  </si>
  <si>
    <t>Con restituciòn</t>
  </si>
  <si>
    <t>generadas 01.01.2020</t>
  </si>
  <si>
    <t>asoc a rtas afectas</t>
  </si>
  <si>
    <t>asociadas a rentas exentas</t>
  </si>
  <si>
    <t>asoc a rtas exentas</t>
  </si>
  <si>
    <t>Se retiraan en primer lugar</t>
  </si>
  <si>
    <t>Sin prioridad en orden de imputaciòn</t>
  </si>
  <si>
    <t>Que pueden ser distribuidas en la oportunidad que difine el contribuyente</t>
  </si>
  <si>
    <t xml:space="preserve">Rentas percibidas Art. 14 letra B Nº 1 y 2   </t>
  </si>
  <si>
    <t>Exceso Distribuciones Desproporcionadas deL ISFUT (N°39 TransitorioArt.14 A) Ley 21210</t>
  </si>
  <si>
    <t>IUSCAPT por Diferencia CPT art. 32 transitorio Ley 21210</t>
  </si>
  <si>
    <t xml:space="preserve">Rentas generadas hasta el 31.12.1983 </t>
  </si>
  <si>
    <t>Uutilidades afectadas con impuesto sustitutivo al FUT (ISFUT) LEY N°21.210</t>
  </si>
  <si>
    <t>Crédito por IDPC Voluntario recibido</t>
  </si>
  <si>
    <t>Crédito por impuesto tasa adicional ex tasa artìculo 21 LIR</t>
  </si>
  <si>
    <t>Saldos finales del ejercicio anterior</t>
  </si>
  <si>
    <t>Saldos iniciales por cambio de règimen</t>
  </si>
  <si>
    <t>Reclasificaciòn por Impuesto Sustitutivo al FUT</t>
  </si>
  <si>
    <t>Menos IDPC pagado AT 2020 régimen 14 A al 31.12.2019 reajustado</t>
  </si>
  <si>
    <t>Incorporación de rentas productos de una fusión o reorganizaciòn</t>
  </si>
  <si>
    <t>Reajuste de partidas por fusiòn o reorganizaciòn</t>
  </si>
  <si>
    <t xml:space="preserve">Subtotal </t>
  </si>
  <si>
    <t>Rentas Afectas a los impuestos finales</t>
  </si>
  <si>
    <t>Retiros/remesas/ dividendos del ejercicio en exceso</t>
  </si>
  <si>
    <t>Total Retiros/remesas/ dividendos en exceso</t>
  </si>
  <si>
    <t>Retiros/remesas/ dividendos del ejercicio sin imputar a RRE</t>
  </si>
  <si>
    <t>mes 1 socio o accionista 1</t>
  </si>
  <si>
    <t>mes 1 socio o accionista 2</t>
  </si>
  <si>
    <t>mes 2 socio o accionista 2</t>
  </si>
  <si>
    <t>mes 3 socio o accionista 1</t>
  </si>
  <si>
    <t>mes 3 socio o accionista 2</t>
  </si>
  <si>
    <t>mes 4 socio o accionista 2</t>
  </si>
  <si>
    <t>mes 5 socio o accionista 2</t>
  </si>
  <si>
    <t>mes 6 socio o accionista 1</t>
  </si>
  <si>
    <t>mes 6 socio o accionista 2</t>
  </si>
  <si>
    <t>mes 7 socio o accionista 2</t>
  </si>
  <si>
    <t>mes 8 socio o accionista 2</t>
  </si>
  <si>
    <t>mes 9 socio o accionista 2</t>
  </si>
  <si>
    <t>mes 10 socio o accionista 2</t>
  </si>
  <si>
    <t>mes 11 socio o accionista 2</t>
  </si>
  <si>
    <t>mes 12 socio o accionista 2</t>
  </si>
  <si>
    <t>mes 12 socio o accionista 1</t>
  </si>
  <si>
    <t>DEBITOS</t>
  </si>
  <si>
    <t>CREDITOS</t>
  </si>
  <si>
    <t>DEUDOR</t>
  </si>
  <si>
    <t>ACREEDOR</t>
  </si>
  <si>
    <t>PERDIDAS Y GANANCIAS</t>
  </si>
  <si>
    <t>Impuesto unico a la renta at 2022</t>
  </si>
  <si>
    <t>Impuesto IDPC voluntario at 2022</t>
  </si>
  <si>
    <t>CONTRIBUCIONES BIENES RAICES DFL2</t>
  </si>
  <si>
    <t>COSTOS DE OPERACIÓN</t>
  </si>
  <si>
    <t xml:space="preserve">                                                                                                                                                                                 </t>
  </si>
  <si>
    <t>Reajuste Impuesto a la renta at 2022</t>
  </si>
  <si>
    <t>Subidio sueldo mínimo Mypimes</t>
  </si>
  <si>
    <t>traspasa a RTRE</t>
  </si>
  <si>
    <t>Diferencia de IA por crédito indebido por IDPC o por crédito indebido del art. 41 A en caso de empresas acogidas al régimen del art. 14 letras A) y D) N° 3, según art. 74 N° 4 LIR</t>
  </si>
  <si>
    <t>Retención adicional sobre rentas del art. 42 N° 1 LIR con tasa del 3%, por reintegro del préstamo tasa 0%, según  art. 9 letra a) (art. primero) Ley N° 21.252 (retención a trabajadores dependientes) o art. 11 letra a) Ley N° 21.323</t>
  </si>
  <si>
    <t>BASE IMPONIBLE IDPC AT 2022</t>
  </si>
  <si>
    <t>Provisión impuesto a la renta AT-2023</t>
  </si>
  <si>
    <t>Determinación de la RLI   Régimen de Renta Semi-Integrada  AT 2024    del artículo 14 A</t>
  </si>
  <si>
    <t>Resultado según balance financiero al 31 de diciembre de 2023</t>
  </si>
  <si>
    <t>EL CAPITAL PROPIO TRIBUTARIO AT 2023 RECUADRO 14 CODIGO 645</t>
  </si>
  <si>
    <t>BIEN RAIZ</t>
  </si>
  <si>
    <t>ARRIENDOS PERCIBIDOS</t>
  </si>
  <si>
    <t>RETIROS, REMESAS O DIVIDENDOS PAGADOS EN EL EJERCICIO 2023</t>
  </si>
  <si>
    <t>Impuesto a la renta at 2023</t>
  </si>
  <si>
    <t>Saldo RAI al 31.12.2023</t>
  </si>
  <si>
    <t>CRLOS MARTINEZ Y CIA LTDA</t>
  </si>
  <si>
    <t xml:space="preserve">LIQUIDACION DE REMUNERACIONES </t>
  </si>
  <si>
    <t>ENERO DE 2023</t>
  </si>
  <si>
    <t>NOMBRE</t>
  </si>
  <si>
    <t>CARLOS MARTINEZ</t>
  </si>
  <si>
    <t>7.777.777-7</t>
  </si>
  <si>
    <t>tope legal gratificación</t>
  </si>
  <si>
    <t>TIPO CONTRATO</t>
  </si>
  <si>
    <t>INDEFINIDO</t>
  </si>
  <si>
    <t>FECHA DE INGRESO</t>
  </si>
  <si>
    <t>01 DE ENERO DE 2023</t>
  </si>
  <si>
    <t>FUNCION</t>
  </si>
  <si>
    <t>GERENTE GENERAL</t>
  </si>
  <si>
    <t>DIAS TRABAJADOS</t>
  </si>
  <si>
    <t>HABERES</t>
  </si>
  <si>
    <t>DESCUENTOS</t>
  </si>
  <si>
    <t>Sueldo Base 30 días</t>
  </si>
  <si>
    <t xml:space="preserve">AFP </t>
  </si>
  <si>
    <t xml:space="preserve">Horas y minutos no trabajados  :   </t>
  </si>
  <si>
    <t xml:space="preserve">Capital </t>
  </si>
  <si>
    <t>Horas Extraordinarias :   00 : 00 hrs</t>
  </si>
  <si>
    <t>SALUD</t>
  </si>
  <si>
    <t>Bono Muestra</t>
  </si>
  <si>
    <t>Fonasa %</t>
  </si>
  <si>
    <t>isapre</t>
  </si>
  <si>
    <t>Otras Remuneraciones Imponibles</t>
  </si>
  <si>
    <t>uf</t>
  </si>
  <si>
    <t>Fondo Cesantía</t>
  </si>
  <si>
    <t xml:space="preserve">   </t>
  </si>
  <si>
    <t>Gratificación Legal</t>
  </si>
  <si>
    <t>Impuesto único al Trabajo</t>
  </si>
  <si>
    <t>Tope Legal =  $ 162.292</t>
  </si>
  <si>
    <t>base</t>
  </si>
  <si>
    <t>adicional</t>
  </si>
  <si>
    <t>Aguinaldo</t>
  </si>
  <si>
    <t>TOTAL HABERES IMPONIBLES</t>
  </si>
  <si>
    <t>TOTAL DESCUENTOS LEGALES</t>
  </si>
  <si>
    <t>Número de Cargas Familiares</t>
  </si>
  <si>
    <t>Cargas Fam.</t>
  </si>
  <si>
    <t>tope imponible</t>
  </si>
  <si>
    <t>Movilización</t>
  </si>
  <si>
    <t>Colación</t>
  </si>
  <si>
    <t>fondo cesantia</t>
  </si>
  <si>
    <t>TOTAL HABERES NO IMPONIBLES</t>
  </si>
  <si>
    <t>TOTAL OTROS DESCUENTOS</t>
  </si>
  <si>
    <t>TOTAL HABERES</t>
  </si>
  <si>
    <t>TOTAL DESCUENTOS</t>
  </si>
  <si>
    <t xml:space="preserve">LIQUIDO   </t>
  </si>
  <si>
    <t>APORTE EMPLEADOR</t>
  </si>
  <si>
    <t>seguro accidente</t>
  </si>
  <si>
    <t>seguro de invalidez</t>
  </si>
  <si>
    <t>seguro de cesantía</t>
  </si>
  <si>
    <t>Total Aporte Empleador</t>
  </si>
  <si>
    <t>COSTO PARA LA EMPRESA</t>
  </si>
  <si>
    <t>TRABAJADOR</t>
  </si>
  <si>
    <t>EMPLEADOR</t>
  </si>
  <si>
    <t>AFC</t>
  </si>
  <si>
    <t>ACHS</t>
  </si>
  <si>
    <t>CAJA COMPENSACION</t>
  </si>
  <si>
    <t>IPS</t>
  </si>
  <si>
    <t>FEBRERO DE 2023</t>
  </si>
  <si>
    <t>MARZO DE 2023</t>
  </si>
  <si>
    <t>ABRIL DE 2023</t>
  </si>
  <si>
    <t>MAYO DE 2023</t>
  </si>
  <si>
    <t>JUNIO DE 2023</t>
  </si>
  <si>
    <t>JULIO DE 2023</t>
  </si>
  <si>
    <t>AGOSTO 2023</t>
  </si>
  <si>
    <t>SEPTIEMBRE DE 2023</t>
  </si>
  <si>
    <t>OCTUBRE DE 2023</t>
  </si>
  <si>
    <t>NOVIEMBRE DE 2023</t>
  </si>
  <si>
    <t>DICIEMBRE DE 2023</t>
  </si>
  <si>
    <t>CARLOS</t>
  </si>
  <si>
    <t>JUAN</t>
  </si>
  <si>
    <t>RETIROS, REMESAS O DIVIDENDOS PAGADOS EN EL EJERCICIO 2022</t>
  </si>
  <si>
    <t xml:space="preserve">NOMBRE O RAZON : </t>
  </si>
  <si>
    <t xml:space="preserve">R.U T.  Nº            :  </t>
  </si>
  <si>
    <t xml:space="preserve">DIRECCION             : </t>
  </si>
  <si>
    <t xml:space="preserve">GIRO O ACTIVIDAD      :  </t>
  </si>
  <si>
    <t xml:space="preserve">CERTIFICADO Nº </t>
  </si>
  <si>
    <t>Nº</t>
  </si>
  <si>
    <t xml:space="preserve">                                                     CERTIFICADO SOBRE SUELDOS Y OTRAS RENTAS SIMILARES</t>
  </si>
  <si>
    <t xml:space="preserve">El Empleador </t>
  </si>
  <si>
    <t xml:space="preserve">                      certifica que al Sr.</t>
  </si>
  <si>
    <t xml:space="preserve">R.U.T.  Nº                          </t>
  </si>
  <si>
    <t>que se señalan:</t>
  </si>
  <si>
    <t xml:space="preserve">     MONTOS ACTUALIZADOS</t>
  </si>
  <si>
    <t>SUELDO</t>
  </si>
  <si>
    <t>COTIZAC.</t>
  </si>
  <si>
    <t>RENTA</t>
  </si>
  <si>
    <t>IMPUESTO</t>
  </si>
  <si>
    <t xml:space="preserve">IMPUESTO </t>
  </si>
  <si>
    <t>IMPTO</t>
  </si>
  <si>
    <t>BRUTO</t>
  </si>
  <si>
    <t>PREVIS.</t>
  </si>
  <si>
    <t>IMPONIBLE</t>
  </si>
  <si>
    <t>UNICO</t>
  </si>
  <si>
    <t>EXENTA</t>
  </si>
  <si>
    <t>ACOGIDA</t>
  </si>
  <si>
    <t>ACTUALIZ.</t>
  </si>
  <si>
    <t>RETENIDO</t>
  </si>
  <si>
    <t>ADICIONAL</t>
  </si>
  <si>
    <t>Y/O NO</t>
  </si>
  <si>
    <t>EXENCION</t>
  </si>
  <si>
    <t>GRAVADA</t>
  </si>
  <si>
    <t>ART 13</t>
  </si>
  <si>
    <t>CARLOS MARTINEZ Y CIA LTDA</t>
  </si>
  <si>
    <t>BALANCE AL 31.12.2023</t>
  </si>
  <si>
    <t>CUENTA PARTICULAR CM</t>
  </si>
  <si>
    <t>CUENTA PARTICULAR JC</t>
  </si>
  <si>
    <t xml:space="preserve">REMUNERACIONES </t>
  </si>
  <si>
    <t>BONOS NO IMPONIBLES</t>
  </si>
  <si>
    <t>APORTE PATRONAL</t>
  </si>
  <si>
    <t>REMUNERACIONES POR PAGAR</t>
  </si>
  <si>
    <t>IMPOSICIONES POR PAGAR</t>
  </si>
  <si>
    <t>IMPUESTO UNICO POR PAGAR</t>
  </si>
  <si>
    <t>Oandana</t>
  </si>
  <si>
    <t xml:space="preserve">AÑO TRIBUTARIO 2024
IMPUESTOS ANUALES A LA RENTA
</t>
  </si>
  <si>
    <t>Instrucciones:</t>
  </si>
  <si>
    <t>https://www.sii.cl/servicios_online/renta/2024/rentaform.html</t>
  </si>
  <si>
    <t>TIPOS DE RENTAS Y REBAJAS</t>
  </si>
  <si>
    <t>CRÉDITO POR IMPUESTO DE PRIMERA CATEGORÍA</t>
  </si>
  <si>
    <t>RENTAS Y REBAJAS</t>
  </si>
  <si>
    <t>CON OBLIGACIÓN DE RESTITUCIÓN</t>
  </si>
  <si>
    <t>SIN OBLIGACIÓN DE RESTITUCIÓN</t>
  </si>
  <si>
    <t>Rentas brutas afectas</t>
  </si>
  <si>
    <t>Rentas afectas de fuente nacional o extranjera</t>
  </si>
  <si>
    <t>Retiros o remesas afectos al IGC o IA, según art. 14 letras A) y/o D) N° 3 LIR</t>
  </si>
  <si>
    <t>Dividendos afectos al IGC o IA, según art.14 letras A) y/o D) N° 3 LIR</t>
  </si>
  <si>
    <t>Gastos rechazados y otras partidas referidos en el art. 21 inc. 3° LIR</t>
  </si>
  <si>
    <t>Rentas presuntas propias y/o de terceros, según art. 14 letra B) N° 2 y art. 34 LIR</t>
  </si>
  <si>
    <t>Rentas propias y/o de terceros, provenientes de empresas que determinan su renta efectiva sinCcontabilidad completa, según art. 14 letra B) N° 1 LIR</t>
  </si>
  <si>
    <t>a) Rentas del arrendamiento, subarrendamiento, usufructo o cesión de cualquier otra forma del uso o goce temporal de bienes raíces agrícolas y no agrícolas, determinadas mediante el respectivo contrato</t>
  </si>
  <si>
    <t>b) Rentas por participaciones o cuotas de comunidad obtenidas por la empresa que determina su renta efectiva sin contabilidad completa</t>
  </si>
  <si>
    <t>c) Rentas por participaciones o cuotas de comunidad obtenida por la empresa que determinan su renta efectiva sin contabilidad completa, provenientes de otras empresas en las que participa</t>
  </si>
  <si>
    <t>d) Rentas efectivas de terceros obtenidas por empresas acogidas al régimen de renta presunta</t>
  </si>
  <si>
    <t>e) Rentas esporádicas</t>
  </si>
  <si>
    <t>f) Otras rentas propias y/o de terceros</t>
  </si>
  <si>
    <t>Rentas asignada propias y/o de terceros, provenientes de empresas sujetas al art. 14 letra D) N° 8 LIR</t>
  </si>
  <si>
    <t>Rentas percibidas de los arts. 42 Nº 2 (honorarios) y 48 (rem. directores S.A.) LIR, según Recuadro N° 1</t>
  </si>
  <si>
    <t>Rentas de capitales mobiliarios (art. 20 N° 2 LIR), mayor valor en la enajenación o rescate de cuotas fondos mutuos y fondos de inversión y enajenación de acciones y derechos sociales (art. 17 N° 8 LIR) y retiros de ELD (arts. 42 ter y quáter LIR)</t>
  </si>
  <si>
    <t>a) Rentas de capitales mobiliarios (art. 20 N° 2 LIR)</t>
  </si>
  <si>
    <t>b) Mayor valor obtenido en la enajenación o rescate de cuotas fondos mutuos y fondos de inversión y en la enajenación de acciones y derechos sociales (art. 17 N° 8 LIR)</t>
  </si>
  <si>
    <t>c) Retiros de ELD (arts. 42 ter y quáter LIR)</t>
  </si>
  <si>
    <t>Rentas exentas del IGC, según art. 54 N° 3 LIR</t>
  </si>
  <si>
    <t>a) Rentas de FCH provenientes de capitales mobiliarios, que no excedan los límites de 20 o 30 UTM, según corresponda.</t>
  </si>
  <si>
    <t>b) Retiros y/o dividendos informados por las empresas y sociedades administradoras de FI y FM</t>
  </si>
  <si>
    <t>c) Retiros de ELD del art. 42 ter LIR efectuados durante el año 2023, que no excedan los límites exentos de impuesto de 200 u 800 UTM</t>
  </si>
  <si>
    <t xml:space="preserve">d) Otras Rentas exentas del IGC, según art. 54 N° 3 LIR             </t>
  </si>
  <si>
    <t>Otras rentas de fuente chilena afectas al IGC o IA (según instrucciones)</t>
  </si>
  <si>
    <t>Mayor valor en la enajenación de bienes raíces situados en Chile</t>
  </si>
  <si>
    <t>Otras rentas de fuente extranjera afectas al IGC o IA (según instrucciones)</t>
  </si>
  <si>
    <t>Sueldos, pensiones y otras rentas similares de fuente nacional</t>
  </si>
  <si>
    <t>Sueldos, pensiones y otras rentas similares de fuente extranjera</t>
  </si>
  <si>
    <t>Incremento por IDPC, según arts. 54 N° 1 y 62 LIR</t>
  </si>
  <si>
    <t>Incremento por impuestos soportados en el exterior, según arts. 41 A LIR</t>
  </si>
  <si>
    <t>Rebajas a la renta</t>
  </si>
  <si>
    <t>Impuesto Territorial pagado en el año 2023, según art. 55 letra a) LIR</t>
  </si>
  <si>
    <t>Donaciones, según art. 7° Ley N° 16.282 y D.L. N° 45 de 1973</t>
  </si>
  <si>
    <t>Pérdida en operaciones de capitales mobiliarios y ganancias de capital según códigos 105, 155,152 ,1032, 1891, y 1104 (arts. 54 N° 1 y 62 LIR)</t>
  </si>
  <si>
    <t>Rebaja por donaciones a entidades sin fines de lucro según nuevo Título VIII bis D.L. N° 3.063 de 1979 (incorporado por Ley N° 21.440), efectuadas por contribuyentes del IUSC, IGC o IA</t>
  </si>
  <si>
    <t>SUB TOTAL (Si declara IA trasladar a código 133 o  32)</t>
  </si>
  <si>
    <t>Cotizaciones previsionales correspondientes al empresario o socio, según art. 55 letra b) LIR</t>
  </si>
  <si>
    <t>Intereses pagados por créditos con garantía hipotecaria, según art. 55 bis LIR</t>
  </si>
  <si>
    <t>Dividendos hipotecarios pagados por viviendas nuevas acogidas al D.F.L. N° 2 de 1959, según Ley N° 19.622</t>
  </si>
  <si>
    <t>Ahorro previsional, según art. 42 bis inc. 1° LIR</t>
  </si>
  <si>
    <t>BASE IMPONIBLE ANUAL DE IUSC o IGC</t>
  </si>
  <si>
    <t>IUSC o IGC</t>
  </si>
  <si>
    <t>IUSC o IGC, y débitos fiscales</t>
  </si>
  <si>
    <t>IGC o IUSC, según tabla (arts. 47, 52 o 52 bis LIR)</t>
  </si>
  <si>
    <t>IGC sobre intereses y otros rendimientos, según art. 54 bis LIR</t>
  </si>
  <si>
    <t>Reliquidación IGC por ganancias de capital, según art. 17 N° 8 letras a) literal v) y b) LIR</t>
  </si>
  <si>
    <t>Débito fiscal por ahorro neto negativo (Recuadro N° 3), según art. 3° transitorio numeral VI) Ley N° 20.780 (ex. art. 57 bis LIR)</t>
  </si>
  <si>
    <t>Débito fiscal por restitución crédito por IDPC, según art. 56 N° 3 inc. final LIR</t>
  </si>
  <si>
    <t>Tasa adicional de 10% de IGC, sobre cantidades declaradas en código 106, según art. 21 inc. 3° LIR</t>
  </si>
  <si>
    <t>Créditos al impuesto</t>
  </si>
  <si>
    <t>Crédito al IGC, según art. 52 bis LIR</t>
  </si>
  <si>
    <t>Crédito por asignaciones por causa de muerte Ley N° 16.271, según art. 17 N° 8 letra b) literal vi) LIR</t>
  </si>
  <si>
    <t>Crédito al IGC por fomento forestal, según D.L. N° 701 de 1974</t>
  </si>
  <si>
    <t>Crédito proporcional al IGC por rentas exentas declaradas en código 152, según art. 56 N° 2 LIR</t>
  </si>
  <si>
    <t>Crédito al IGC por Impuesto Tasa Adicional, según ex. art. 21 LIR</t>
  </si>
  <si>
    <t>Crédito al IGC por donaciones para fines deportivos, según art. 62 y sgtes. Ley N° 19.712</t>
  </si>
  <si>
    <t>Crédito al IGC por IDPC sin derecho a devolución, según arts. 20 N° 1 letra a), 41 A N° 4 letra A) letra a) y 56 N° 3 LIR</t>
  </si>
  <si>
    <t>Crédito al IGC del 5% sobre total de retiros o dividendos que excedan de 310 UTA que tengan derecho a crédito por IDPC con obligación de restitución, según art. 56 N° 4 LIR</t>
  </si>
  <si>
    <t>Crédito al IGC por Impuesto Territorial pagado por explotación de bienes raíces no agrícolas, según art. 56 N° 5 LIR</t>
  </si>
  <si>
    <t>Crédito al IGC por art. 33 bis LIR, según art. 14 letra D) N°8 letra a) numeral (v) LIR</t>
  </si>
  <si>
    <t>Crédito al IGC o IUSC por gastos en educación, según art. 55 ter LIR</t>
  </si>
  <si>
    <t>Crédito al IGC o IUSC por donaciones para fines sociales, según art. 1° bis Ley N° 19.885</t>
  </si>
  <si>
    <t>Crédito al IGC por donaciones a universidades, institutos profesionales y centros de formación técnica, según art. 69 Ley N° 18.681</t>
  </si>
  <si>
    <t>Crédito al IGC por ingreso diferido, según art. 14 letra D) N°8 letra d) numeral (ii) LIR</t>
  </si>
  <si>
    <t>Crédito al IUSC  o IGC por impuestos soportados en el exterior, según arts. 41 A N°4 letra B) o N° 5 LIR</t>
  </si>
  <si>
    <t>Crédito al IGC o IUSC por IUSC, según art. 56 N° 2 LIR</t>
  </si>
  <si>
    <t>Crédito al IGC o IUSC por ahorro neto positivo (Recuadro N° 3), según art. 3° transitorio numeral VI) Ley N° 20.780 (ex. art. 57 bis LIR)</t>
  </si>
  <si>
    <t>Crédito al IGC o IUSC por IDPC con derecho a devolución, según art. 56 N° 3 LIR</t>
  </si>
  <si>
    <t>Crédito al IGC por impuestos soportados en el exterior, según art. 41 A N° 4 letra A) letra b) LIR</t>
  </si>
  <si>
    <t>Crédito al IGC por donaciones al Fondo Nacional de Reconstrucción, según arts. 5 y 9 Ley N° 20.444</t>
  </si>
  <si>
    <t>Crédito al IGC o IUSC por donaciones para fines culturales, según art. 8 Ley N° 18.985</t>
  </si>
  <si>
    <t>IGC O IUSC, DÉBITO FISCAL Y/O TASA ADICIONAL DETERMINADO</t>
  </si>
  <si>
    <t>Impuestos anuales a la renta</t>
  </si>
  <si>
    <t>Impuestos determinados</t>
  </si>
  <si>
    <t>IMPUESTOS</t>
  </si>
  <si>
    <t>BASE IMPONIBLE</t>
  </si>
  <si>
    <t>REBAJAS A IMPUESTO</t>
  </si>
  <si>
    <t>IDPC de empresas acogidas al régimen Pro Pyme, según art. 14 letra D) N° 3 LIR</t>
  </si>
  <si>
    <t>IDPC de empresas acogidas al régimen de imputación parcial de créditos, según art. 14 letra A) LIR</t>
  </si>
  <si>
    <t>IDPC contribuyentes  o entidades sin vínculo directo o indirecto con propietarios afectos a IGC o IA, según art. 14
letra G) LIR</t>
  </si>
  <si>
    <t>IDPC sobre rentas presuntas, según art. 34 LIR</t>
  </si>
  <si>
    <t>IDPC sobre rentas efectivas determinadas sin contabilidad completa</t>
  </si>
  <si>
    <t>a) Rentas del arrendamiento, subarrendamiento, usufructo o cesión de cualquier otra forma de uso o goce
temporal de bienes raíces agrícolas y no agrícolas</t>
  </si>
  <si>
    <t>b) Mayor valor en la enajenación de bienes raíces situados en Chile</t>
  </si>
  <si>
    <t>c) Rentas obtenidas por contribuyentes con contabilidad simplificada</t>
  </si>
  <si>
    <t>d) Otras rentas efectivas afectas a lDPC e impuestos finales</t>
  </si>
  <si>
    <t>e) Otras rentas de fuente extranjera afectas</t>
  </si>
  <si>
    <t>Impuesto de 40% empresas del Estado, según art. 2º D.L. N° 2.398 de 1978</t>
  </si>
  <si>
    <t>Pago voluntario a título de IDPC, según art. 14 letra A) N° 6 LIR</t>
  </si>
  <si>
    <t>Diferencia de créditos por IDPC otorgados en forma indebida o en exceso, según art. 14 letra A) N° 7 LIR</t>
  </si>
  <si>
    <t>Impuesto específico a la actividad minera, según art. 64 bis LIR</t>
  </si>
  <si>
    <t>Impuesto único de 10% por enajenación de bienes raíces, según art. 17 N° 8 letra b) LIR y/o art. 4 Ley N° 21.078</t>
  </si>
  <si>
    <t>Impuesto único de 40% sobre gastos rechazados y otras partidas, según art. 21 inc. 1°, art. 14 letra A) N° 9 LIR</t>
  </si>
  <si>
    <t>Impuesto único de 10% por enajenación o rescate de acciones de S.A. con presencia bursátil, de cuotas de
fondos de inversión y fondos mutuos, según art. 107 LIR</t>
  </si>
  <si>
    <t>Contribución para el desarrollo regional según art. 32 Ley N° 21.210</t>
  </si>
  <si>
    <t>IA en carácter de único (activos subyacentes), según art. 58 N° 3 LIR</t>
  </si>
  <si>
    <t>Impuesto único de 10%, según art. 82 del art. 1° Ley N° 20.712</t>
  </si>
  <si>
    <t>Impuesto único por exceso de endeudamiento, según art. 41 F LIR</t>
  </si>
  <si>
    <t>IA según ex D.L. N° 600 de 1974</t>
  </si>
  <si>
    <t>IA según arts. 58 N° 1 y 2 y 60 inc. 1° LIR</t>
  </si>
  <si>
    <t>Impuesto único tasa 25% por distribuciones desproporcionadas, según art. 39° transitorio Ley N° 21.210</t>
  </si>
  <si>
    <t>Tasa adicional de 10% de IA, sobre cantidades declaradas en código 106, según art. 21 inc 3° LIR</t>
  </si>
  <si>
    <t>Retención de impuesto sobre gastos rechazados y otras partidas (tasa 45%), según art. 74 N° 4 LIR</t>
  </si>
  <si>
    <t>Retención de IA en carácter de único (activos subyacentes) (tasa 20% y/o 35%), según art. 74 N° 4 LIR</t>
  </si>
  <si>
    <t>Retención del IA sobre rentas asignadas empresas acogidas al régimen de los arts. 14 letra B) N° 1 , 2 y/o 14 letra D) N° 8, según art. 74 N° 4 LIR</t>
  </si>
  <si>
    <t>Débito fiscal por restitución crédito por IDPC, según art. 63 inc. final LIR</t>
  </si>
  <si>
    <t>Impuesto único talleres artesanales</t>
  </si>
  <si>
    <t>Impuesto único pescadores artesanales</t>
  </si>
  <si>
    <t>Impuesto único por retiros de ahorro previsional, según art. 42 bis inc. 1° N° 3 LIR</t>
  </si>
  <si>
    <t>Restitución crédito por gastos de capacitación excesivo, según  art. 6° Ley N° 20.326</t>
  </si>
  <si>
    <t>Deducciones a los impuestos</t>
  </si>
  <si>
    <t>Reliquidación IGC por término de giro de empresa acogida al régimen del art. 14 letras A) y D) N° 3 y 8, según art. 38 bis N° 3 LIR</t>
  </si>
  <si>
    <t>PPM y remanente del IEAM</t>
  </si>
  <si>
    <t>a) PPM arts. 84 letras a), c) , e), y h) y 14 D N° 3 letra (k) LIR</t>
  </si>
  <si>
    <t>b) PPM de segunda categoría art. 84 letra b) LIR</t>
  </si>
  <si>
    <t>c) PPM Voluntario, según art. 88 incs. 1° y 2° LIR</t>
  </si>
  <si>
    <t>d) Remanente del IEAM anotado en el código 829 del recuadro N° 8</t>
  </si>
  <si>
    <t>Crédito fiscal AFP, según art. 23 D.L. N° 3.500 de 1980</t>
  </si>
  <si>
    <t>Crédito por gastos de capacitación, según Ley N° 19.518</t>
  </si>
  <si>
    <t>Crédito por desembolsos directos por trazabilidad (art. 60 quinquies Código Tributario)</t>
  </si>
  <si>
    <t>Crédito empresas constructoras</t>
  </si>
  <si>
    <t>Crédito por reintegro de peajes, según art. 1° Ley N° 19.764</t>
  </si>
  <si>
    <t>Retenciones por rentas declaradas en código 110 (Recuadro N°1)</t>
  </si>
  <si>
    <t>Mayor retención por sueldos, pensiones y otras rentas similares declaradas en código 1098, según art. 88 inc. final LIR</t>
  </si>
  <si>
    <t>Retenciones efectuadas por instituciones autorizadas con tasa 15%, sobre los retiros de ahorro previsional, según art. 42 bis N° 3 incs. 2° y 3° LIR</t>
  </si>
  <si>
    <t>Retenciones por retiros de seguros de vida con ahorro y seguros dotales, y retenciones efectuadas sobre las rentas de capitales mobiliarios</t>
  </si>
  <si>
    <t>Retenciones por rentas declaradas en códigos 104, 106, 108, 955, 1632, 155, 1032, 1891, 908, 951, 32 y 1829</t>
  </si>
  <si>
    <t>Retenciones por actividades mineras según el N° 6 del art. 74 LIR</t>
  </si>
  <si>
    <t>PPUA sin derecho a devolución, según art. 27° transitorio de la Ley N°
21.210</t>
  </si>
  <si>
    <t>PPUA con derecho a devolución, según art. 27° transitorio de la Ley N°</t>
  </si>
  <si>
    <t>Remanente de crédito por reliquidación del IUSC y/o por ahorro neto positivo, proveniente de códigos 162 y/o 174</t>
  </si>
  <si>
    <t>Remanente de crédito por IDPC proveniente de códigos 1638 y/o</t>
  </si>
  <si>
    <t>Créditos puestos a disposición de los socios por la sociedad respectiva, según instrucciones</t>
  </si>
  <si>
    <t>Crédito por sistemas solares térmicos, según Ley N° 20.365</t>
  </si>
  <si>
    <t>Pago provisional exportadores, según ex-art. 13 Ley N° 18.768</t>
  </si>
  <si>
    <t>Retenciones sobre intereses, según art. 74 N° 7 y 8 LIR</t>
  </si>
  <si>
    <t>Impuestos declarados y pagados en conformidad al art. 69 N° 4 LIR</t>
  </si>
  <si>
    <t>Excedente crédito por IDPC del código 76</t>
  </si>
  <si>
    <t>Deducción de impuesto por tasas rebajadas en virtud de convenios para evitar la doble tributación</t>
  </si>
  <si>
    <t>Crédito por la compra de viviendas nuevas adquiridas con créditos con garantía hipotecaria, según Ley N° 21.631</t>
  </si>
  <si>
    <t>Otros cargos</t>
  </si>
  <si>
    <t>Cargo por cotizaciones previsionales, según arts. 89 y sgtes. D.L. N° 3.500 de 1980</t>
  </si>
  <si>
    <t>Monto a pagar cuota(s) préstamo(s) tasa 0% (préstamos solidarios del Estado)</t>
  </si>
  <si>
    <t>Monto a pagar cuota anticipo solidario para pago de cotizaciones, según art. 21 inc. 1° y 3° Ley N° 21.354</t>
  </si>
  <si>
    <t>RESULTADO LIQUIDACIÓN ANUAL IMPUESTO A LA RENTA   (si el resultado es negativo o cero, deberá declarar por Internet)</t>
  </si>
  <si>
    <t>PRIMER APELLIDO O RAZÓN SOCIAL</t>
  </si>
  <si>
    <t>03</t>
  </si>
  <si>
    <t>01</t>
  </si>
  <si>
    <t>Remanente de crédito</t>
  </si>
  <si>
    <t>SALDO A FAVOR</t>
  </si>
  <si>
    <t>Impuesto a pagar</t>
  </si>
  <si>
    <t>Impuesto adeudado</t>
  </si>
  <si>
    <t>Menos: saldo puesto a disposición de los socios</t>
  </si>
  <si>
    <t>Reajuste art.72 LIR, código 305</t>
  </si>
  <si>
    <t>DEVOLUCIÓN SOLICITADA</t>
  </si>
  <si>
    <t>TOTAL A PAGAR (códigos 90 + 39)</t>
  </si>
  <si>
    <t>Monto</t>
  </si>
  <si>
    <t>RECARGOS POR DECLARACIÓN FUERA DE PLAZO</t>
  </si>
  <si>
    <t>SOLICITO DEPOSITAR REMANENTE EN CUENTA CORRIENTE O DE AHORRO BANCARIA</t>
  </si>
  <si>
    <t>MÁS: reajustes declaración fuera de plazo</t>
  </si>
  <si>
    <t>Nombre institución bancaria</t>
  </si>
  <si>
    <t>MÁS: intereses y multas declaración fuera de plazo</t>
  </si>
  <si>
    <t>Número de cuenta</t>
  </si>
  <si>
    <t>TOTAL A PAGAR (códigos 91 + 92 + 93)</t>
  </si>
  <si>
    <t>Tipo de cuenta</t>
  </si>
  <si>
    <t xml:space="preserve">Cuenta corriente </t>
  </si>
  <si>
    <r>
      <rPr>
        <b/>
        <sz val="7"/>
        <color rgb="FF000000"/>
        <rFont val="Arial"/>
        <family val="2"/>
      </rPr>
      <t>NOTA:</t>
    </r>
    <r>
      <rPr>
        <sz val="7"/>
        <color rgb="FF000000"/>
        <rFont val="Arial"/>
        <family val="2"/>
      </rPr>
      <t xml:space="preserve"> El Rol Único Tributario, nombre o razón social, resultado liquidación anual impuesto a la renta, domicilio, comuna, región y el resto de los datos de identificación son obligatorios.</t>
    </r>
  </si>
  <si>
    <t>Cuenta vista</t>
  </si>
  <si>
    <t>Cuenta RUT</t>
  </si>
  <si>
    <t xml:space="preserve">Cuenta de ahorro </t>
  </si>
  <si>
    <t>Sin tipo de cuenta</t>
  </si>
  <si>
    <t xml:space="preserve">EVITESE PROBLEMAS, DECLARE POR INTERNET www.sii.cl </t>
  </si>
  <si>
    <t>RECUADRO N° 1:  HONORARIOS</t>
  </si>
  <si>
    <t>Rentas de 2ª Categoría</t>
  </si>
  <si>
    <t>Renta actualizada</t>
  </si>
  <si>
    <t>Impuesto retenido actualizado</t>
  </si>
  <si>
    <t>Honorarios anuales con retención</t>
  </si>
  <si>
    <t>Honorarios anuales sin retención</t>
  </si>
  <si>
    <t>Honorarios líquidos percibidos de fuente extranjera</t>
  </si>
  <si>
    <t>Incremento por impuestos soportados en el extranjero</t>
  </si>
  <si>
    <t>Total ingresos brutos</t>
  </si>
  <si>
    <t>Participación en sociedades de profesionales de 2ª Categoría</t>
  </si>
  <si>
    <t>Monto ahorro previsional, según art. 42 bis inc. 1° LIR</t>
  </si>
  <si>
    <t>Gastos por donaciones para fines sociales, según art. 1° bis Ley N° 19.885, y gasto por donaciones de bienes inmuebles en apoyo al plan de emergencia habitacional, art. 26 Ley N° 21.450</t>
  </si>
  <si>
    <t>Gastos efectivos (solo rebajables del código 547)</t>
  </si>
  <si>
    <t>Gastos presuntos: 30% sobre el código 547, con tope de 15 UTA</t>
  </si>
  <si>
    <t>Rebaja por presunción de asignación de zona  D.L. N° 889 de 1975</t>
  </si>
  <si>
    <t>Total honorarios</t>
  </si>
  <si>
    <t>Total remuneraciones directores S.A.</t>
  </si>
  <si>
    <t>Total rentas y retenciones</t>
  </si>
  <si>
    <t>Participaciones en ingresos brutos sociedades de profesionales de 2ª Categoría</t>
  </si>
  <si>
    <t>RECUADRO N° 2: DETERMINACIÓN MAYOR O MENOR VALOR OBTENIDO POR PERSONAS NATURALES EN LAS ENAJENACIONES DE BIENES RAÍCES SITUADOS EN CHILE, NO ASIGNADOS A SU EMPRESA INDIVIDUAL</t>
  </si>
  <si>
    <t>Precios de enajenaciones del conjunto de los bienes raíces situados en Chile</t>
  </si>
  <si>
    <r>
      <rPr>
        <u/>
        <sz val="6.85"/>
        <rFont val="Arial"/>
        <family val="2"/>
      </rPr>
      <t>Menos:</t>
    </r>
    <r>
      <rPr>
        <sz val="7"/>
        <rFont val="Arial"/>
        <family val="2"/>
      </rPr>
      <t xml:space="preserve"> valor de adquisición de los bienes raíces reajustados</t>
    </r>
  </si>
  <si>
    <r>
      <rPr>
        <u/>
        <sz val="6.85"/>
        <rFont val="Arial"/>
        <family val="2"/>
      </rPr>
      <t>Menos:</t>
    </r>
    <r>
      <rPr>
        <sz val="7"/>
        <rFont val="Arial"/>
        <family val="2"/>
      </rPr>
      <t xml:space="preserve"> mejoras que hayan aumentado el valor de los bienes raíces reajustadas</t>
    </r>
  </si>
  <si>
    <t>Mayor o menor valor percibido o devengado</t>
  </si>
  <si>
    <r>
      <rPr>
        <u/>
        <sz val="6.85"/>
        <rFont val="Arial"/>
        <family val="2"/>
      </rPr>
      <t>Menos:</t>
    </r>
    <r>
      <rPr>
        <sz val="7"/>
        <rFont val="Arial"/>
        <family val="2"/>
      </rPr>
      <t xml:space="preserve"> ingreso no renta equivalente a 8.000 UF o saldo del ejercicio anterior</t>
    </r>
  </si>
  <si>
    <t>Mayor valor percibido o devengado afecto a impuesto</t>
  </si>
  <si>
    <t>Saldo de ingreso no renta a utilizar en los ejercicios siguientes</t>
  </si>
  <si>
    <t>Mayor valor percibido en enajenaciones efectuadas en el ejercicio</t>
  </si>
  <si>
    <t>Mayor valor devengado a declarar en el año tributario actual</t>
  </si>
  <si>
    <t>Mayor valor devengado a declarar en los años tributarios siguientes</t>
  </si>
  <si>
    <t>Mayor valor percibido en el ejercicio por enajenaciones efectuadas en el ejercicio anterior</t>
  </si>
  <si>
    <t>Régimen de tributación</t>
  </si>
  <si>
    <t>Mayor valor percibido según códigos 1099 y 1114 anteriores afecto al IGC o IA, a trasladar a código 1891</t>
  </si>
  <si>
    <t>Mayor valor devengado según código 1847 anterior afecto a IGC a reliquidar, según instrucciones código 1033</t>
  </si>
  <si>
    <t>Mayor valor percibido según códigos 1099 y 1114 anteriores afecto al impuesto único y sustitutivo con tasa 10%, a trasladar a código 1043</t>
  </si>
  <si>
    <t>RECUADRO N° 3: DATOS SOBRE INSTRUMENTOS DE AHORRO ACOGIDOS AL EX ART. 57 BIS LIR (ART. 3° TRANSITORIO NUMERAL VI) LEY N° 20.780)</t>
  </si>
  <si>
    <t>Total ahorro neto positivo del ejercicio</t>
  </si>
  <si>
    <t>Ahorro neto positivo utitlizado en el ejercicio</t>
  </si>
  <si>
    <t>Remanente ahorro neto positivo del ejercicio siguiente</t>
  </si>
  <si>
    <t>Total ahorro neto negativo del ejercicio</t>
  </si>
  <si>
    <t>Cuota exenta 10 UTA</t>
  </si>
  <si>
    <t>Base para débito fiscal del ejercicio a registrar en código 201</t>
  </si>
  <si>
    <t>RECUADRO N° 4: ENAJENACIÓN DE ACCIONES, DERECHOS SOCIALES, CUOTAS DE FONDOS MUTUOS Y/O DE INVERSIÓN</t>
  </si>
  <si>
    <t>Acciones</t>
  </si>
  <si>
    <t>Régimen  tributario de la LIR</t>
  </si>
  <si>
    <t>Mayor o menor valor</t>
  </si>
  <si>
    <t>IGC o IA sobre rentas percibidas, según código 1869</t>
  </si>
  <si>
    <t>Opción a reliquidar el IGC sobre renta devengada, según código 1033</t>
  </si>
  <si>
    <t>Derechos</t>
  </si>
  <si>
    <t>Fondos</t>
  </si>
  <si>
    <t>Instrumentos 107 LIR</t>
  </si>
  <si>
    <t>Instrumentos enajenados o rescatados</t>
  </si>
  <si>
    <t>Cuotas de fondos mutuos y/o fondos de inversión</t>
  </si>
  <si>
    <t>Resultado neto de las operaciones del ejercicio</t>
  </si>
  <si>
    <t>Pérdida de arrastre del ejercicio anterior actualizada</t>
  </si>
  <si>
    <t>Base imponible o pérdida del ejercicio</t>
  </si>
  <si>
    <t>RECUADRO N° 5: CRÉDITO POR INGRESO DIFERIDO PROPIETARIOS DE EMPRESAS RÉGIMEN TRANSPARENCIA TRIBUTARIA, ART. 14 LETRA D) N°8 LIR</t>
  </si>
  <si>
    <t>Remanente ejercicio anterior</t>
  </si>
  <si>
    <t>Crédito recibido en el ejercicio</t>
  </si>
  <si>
    <t>Crédito imputado en el ejercicio</t>
  </si>
  <si>
    <t>Remanente para ejercicio siguiente</t>
  </si>
  <si>
    <t>Operaciones internacionales</t>
  </si>
  <si>
    <t>Total de cantidades adeudadas, pagadas, abonadas en cuenta o puestas a disposición de relacionados en el exterior (arts. 31 inc. 3° y 59 LIR)</t>
  </si>
  <si>
    <t>Cantidades adeudadas, pagadas, abonadas en cuenta o puestas a disposición de relacionados en el exterior, cuyo IA no ha sido enterado (arts. 31 inc.  3° y 59 LIR)</t>
  </si>
  <si>
    <t>Renta imponible extranjera (art. 41 A  N° 3 LIR)</t>
  </si>
  <si>
    <t>Datos de balance</t>
  </si>
  <si>
    <t>Otros antecedentes</t>
  </si>
  <si>
    <t>Utilidades financieras capitalizadas</t>
  </si>
  <si>
    <t>Monto del capital directa o indirectamente financiado por partes relacionadas</t>
  </si>
  <si>
    <t>TEX</t>
  </si>
  <si>
    <t>Retiros, remesas o distribuciones afectos a IGC o IA, no Imputados a los RTRE</t>
  </si>
  <si>
    <t>Depreciación acelerada vehículos eléctricos o híbridos con recarga eléctrica exterior u otros calificados como cero emisiones por resolución fundada del Ministerio de Energía (art. 8 Ley N° 21.305)</t>
  </si>
  <si>
    <t>Depreciación normal vehículos eléctricos o híbridos con recarga eléctrica exterior u otros calificados como cero emisiones por resolución fundada del Ministerio de Energía (art. 8 Ley N° 21.305)</t>
  </si>
  <si>
    <t>Cuentas en participación y demás encargos fiduciarios</t>
  </si>
  <si>
    <t>Saldo o aporte inicial del ejercicio de la asociación o cuentas en participación o del encargo fiduciario a informar por el gestor</t>
  </si>
  <si>
    <t>Saldo final del ejercicio de la asociación o cuentas en participación o del encargo fiduciario a informar por el gestor</t>
  </si>
  <si>
    <t>Credito por IDPC asignado en el ejercicio a los partícipes o beneficiarios de la asociación o cuentas en participación o del encargo fiduciario</t>
  </si>
  <si>
    <t>Crédito IPE asignado en el ejercicio a los partícipes o beneficiarios de la asociación o cuentas en participación o del encargo fiduciario</t>
  </si>
  <si>
    <t>RECUADRO N° 7: INGRESO DIFERIDO Y SALDOS PENDIENTES DE AMORTIZACIÓN</t>
  </si>
  <si>
    <t>Detalle</t>
  </si>
  <si>
    <t>Saldo de rentas tributables acumuladas</t>
  </si>
  <si>
    <t xml:space="preserve">
Incremento 
</t>
  </si>
  <si>
    <t xml:space="preserve">Crédito </t>
  </si>
  <si>
    <t xml:space="preserve"> Sujeto a Restitución</t>
  </si>
  <si>
    <t>Saldo de ingreso diferido pendiente de tributación de acuerdo al art. 14 letra D) N°8, letra (d) de la LIR, art. 40° transitorio  de la Ley N° 21.210 y Circular N° 62
de 2020</t>
  </si>
  <si>
    <t>Ingreso diferido a imputar en el ejercicio</t>
  </si>
  <si>
    <t>Saldo de ingreso diferido pendiente de tributación de acuerdo al art. 15° transitorio de la Ley N° 21.210</t>
  </si>
  <si>
    <t>TOTAL saldo ingreso diferido a imputar en los ejercicios siguientes</t>
  </si>
  <si>
    <t>RECUADRO N° 8:  INFORMACIÓN SOBRE DONACIONES Y CRÉDITOS O REBAJAS IMPUTABLES AL IDPC</t>
  </si>
  <si>
    <t>Créditos cuyos remanentes no dan derecho a imputación en los ejercicios siguientes ni a devolución</t>
  </si>
  <si>
    <t>Total gasto</t>
  </si>
  <si>
    <t>Gasto no aceptado</t>
  </si>
  <si>
    <t>Crédito</t>
  </si>
  <si>
    <t>Donaciones al FNR, según arts. 4° y 9° Ley N° 20.444 (no afectas al LGA)</t>
  </si>
  <si>
    <t>Donaciones para fines culturales, según art. 8° Ley N° 18.985 (afectas al LGA)</t>
  </si>
  <si>
    <t>Donaciones para fines educacionales, según art. 3° Ley N° 19.247 (afectas al LGA)</t>
  </si>
  <si>
    <t>Donaciones para fines deportivos, según art. 62 y sgtes. Ley N° 19.712 (afecta al LGA)</t>
  </si>
  <si>
    <t>Donaciones para fines sociales, según art. 1° y sgtes. Ley N° 19.885 (afecta al LGA)</t>
  </si>
  <si>
    <t>Crédito por impuesto territorial (contribuciones de bienes raíces)</t>
  </si>
  <si>
    <t>Crédito por bienes físicos del activo inmovilizado del ejercicio</t>
  </si>
  <si>
    <t>Crédito por rentas de zonas francas</t>
  </si>
  <si>
    <t>Crédito por ingreso diferido</t>
  </si>
  <si>
    <t>Otras rebajas especiales</t>
  </si>
  <si>
    <t>Créditos cuyos remanentes dan solo derecho a imputación en los ejercicios siguientes</t>
  </si>
  <si>
    <t>Remanente de crédito por bienes físicos del activo inmovilizado proveniente de inversiones AT 1999 - 2002</t>
  </si>
  <si>
    <t>Donaciones a universidades, institutos profesionales y centros de formación técnica, según art. 69 Ley N° 18.681 (afectas al</t>
  </si>
  <si>
    <t>Monto inversión Ley Arica</t>
  </si>
  <si>
    <t>Monto inversión  Ley Austral</t>
  </si>
  <si>
    <t>Crédito por impuestos soportados en el extranjero, según art. 41 A LIR</t>
  </si>
  <si>
    <t>Crédito por inversión privada en actividades de investigación y desarrollo Ley N° 20.241</t>
  </si>
  <si>
    <t>Crédito cuyo remanente da derecho a devolución</t>
  </si>
  <si>
    <t>Crédito IEAM del ejercicio</t>
  </si>
  <si>
    <t>Crédito IEAM utilizado en el ejercicio</t>
  </si>
  <si>
    <t>Remanente crédito IEAM a devolver a través de código 36</t>
  </si>
  <si>
    <t>Otras donaciones</t>
  </si>
  <si>
    <t>Otras donaciones, según art. 10 Ley N° 19.885 (afecta al LGA)</t>
  </si>
  <si>
    <t>Donaciones, según art. 7° Ley N° 16.282 (no afectas al LGA)</t>
  </si>
  <si>
    <t>Donaciones, según art. 37 D.L. N° 1.939 de 1977 (no afectas al LGA) y según art. 68 Ley N° 19.300 (no afectas al LGA)</t>
  </si>
  <si>
    <t>Donaciones, según Ley N° 21.015 (no afectas al LGA)</t>
  </si>
  <si>
    <t>Donaciones, según Título VIII bis D.L. N° 3.063 de 1979 (no afectas al LGA)</t>
  </si>
  <si>
    <t>Donaciones, según art. 18° Ley N° 21.258 (no afecta al LGA)</t>
  </si>
  <si>
    <t>Donaciones de bienes inmuebles en apoyo al plan de emergencia habitacional, art. 26 Ley N° 21.450</t>
  </si>
  <si>
    <t>Donaciones para fines culturales según art. 8° Ley N° 18.985</t>
  </si>
  <si>
    <t>Remanente año anterior</t>
  </si>
  <si>
    <t>Imputado en el ejercicio</t>
  </si>
  <si>
    <t>RECUADRO N° 9: REGISTRO FUR</t>
  </si>
  <si>
    <t>Remanente FUR ejercicio anterior debidamente reajustado</t>
  </si>
  <si>
    <t>Rebaja FUR por devolución de capital, enajenación de acciones o derechos sociales y reorganización empresarial, debidamente reajustados</t>
  </si>
  <si>
    <t>Rebaja FUR acogido a IS por devolución de capital, enajenación de acciones o derechos sociales y reorganización empresarial, debidamente reajustados</t>
  </si>
  <si>
    <t>Aumento FUR por reorganización empresarial debidamente reajustado</t>
  </si>
  <si>
    <t>Remanente para el ejercicio siguiente de rentas afectadas con IS</t>
  </si>
  <si>
    <t>Remanente FUR para el ejercicio siguiente afectos a impuestos finales</t>
  </si>
  <si>
    <t>Remanente FUR para el ejercicio siguiente exentos e INR</t>
  </si>
  <si>
    <t>Remanente crédito IDPC ejercicio anterior debidamente reajustado</t>
  </si>
  <si>
    <t>Crédito por IDPC utilizado en el ejercicio</t>
  </si>
  <si>
    <t>Crédito por IDPC recibido en el ejercicio</t>
  </si>
  <si>
    <t>Remanente crédito por IDPC para el ejercicio siguiente</t>
  </si>
  <si>
    <t>RECUADRO N° 10: DEPRECIACIÓN</t>
  </si>
  <si>
    <t>Cantidad de bienes del activo inmovilizado</t>
  </si>
  <si>
    <t>Depreciación acelerada en 1/3  vida útil, del ejercicio (art. 31 N° 5 LIR)</t>
  </si>
  <si>
    <t>Depreciación acelerada en 1/10 vida útil, del ejercicio (art. 31 N° 5 bis LIR)</t>
  </si>
  <si>
    <t>Total depreciación normal de los bienes con depreciación acelerada informada en los códigos 938, 949</t>
  </si>
  <si>
    <t>Diferencia entre depreciaciones aceleradas y normales del ejercicio, anteriores</t>
  </si>
  <si>
    <t>RECUADRO N° 11: ROYALTY MINERO</t>
  </si>
  <si>
    <t>Agregados a la RLI (o pérdida tributaria) de primera categoría, según art. 64 ter LIR</t>
  </si>
  <si>
    <t>Deducciones a la RLI (o pérdida tributaria) de primera categoría, según art. 64 ter LIR</t>
  </si>
  <si>
    <t>Ventas expresadas en toneladas métricas de cobre fino, según art. 64 bis LIR</t>
  </si>
  <si>
    <t>Ventas de relacionados expresadas en toneladas métricas de cobre fino, según art. 64 bis LIR</t>
  </si>
  <si>
    <t>Margen operacional minero según art. 64 bis LIR</t>
  </si>
  <si>
    <t>RECUADRO N° 12: BASE IMPONIBLE DE PRIMERA CATEGORÍA (ART. 14 LETRAS  A) O G) LIR)</t>
  </si>
  <si>
    <t>Resultado financiero</t>
  </si>
  <si>
    <t>Gastos por inversión privada en investigación y desarrollo certificados por CORFO</t>
  </si>
  <si>
    <t>Gastos por inversión privada en Investigación y desarrollo no certificados por CORFO</t>
  </si>
  <si>
    <t>Ajustes al resultado financiero</t>
  </si>
  <si>
    <t>Partidas del inc. 1° no afectas al IU de tasa 40% y del inc. 2° del art. 21 LIR, reajustados</t>
  </si>
  <si>
    <t>Costos y gastos asociados a  ingresos no renta (art. 17 LIR), generados</t>
  </si>
  <si>
    <t>Proporcionalidad gastos imputados a ingresos no renta y/o rentas exentas</t>
  </si>
  <si>
    <t>Intereses devengados por inversiones en bonos del art. 104 LIR</t>
  </si>
  <si>
    <t>Castigo de deudas incobrables, según art. 31 inc. 4° N° 4 LIR</t>
  </si>
  <si>
    <t>Gastos rechazados afectos a la tributación del art. 21 inc. 1°  LIR</t>
  </si>
  <si>
    <t>Gastos rechazados afectos a la tributación del art. 21 inc. 3° LIR</t>
  </si>
  <si>
    <t>Renta líquida imponible antes de rebaja por incentivo al ahorro (art. 14 letra E) LIR) y/o por pago de IDPC voluntario (art. 14 letra A) N°6 LIR y art. 42° transitorio Ley N° 21.210) o
pérdida tributaria</t>
  </si>
  <si>
    <t>Base del IDPC voluntario según  art. 14 letra A) N°  6 LIR y art. 42° transitorio Ley N° 21.210</t>
  </si>
  <si>
    <t>Renta líquida imponible afecta a IDPC (o pérdida tributaria antes de imputar dividendos o retiros percibidos) del ejercicio</t>
  </si>
  <si>
    <t>Imputaciones a la pérdida tributaria del ejercicio</t>
  </si>
  <si>
    <t>Dividendos o retiros percibidos afectos a impuestos finales, que absorben la pérdida tributaria</t>
  </si>
  <si>
    <t>Incremento por IDPC de los dividendos o retiros percibidos afectos a impuestos finales, que absorben la pérdida tributaria</t>
  </si>
  <si>
    <t>Pérdida tributaria del ejercicio al 31 de diciembre</t>
  </si>
  <si>
    <t>RECUADRO N° 13: DETERMINACIÓN DEL RAI (ART. 14 LETRA A) LIR)</t>
  </si>
  <si>
    <t>CPT positivo final (recuadro N° 14)</t>
  </si>
  <si>
    <t>CPT negativo final (recuadro N° 14)</t>
  </si>
  <si>
    <t>Saldo negativo del registro REX al término del ejercicio</t>
  </si>
  <si>
    <t>Remesas, retiros o dividendos repartidos en el ejercicio, reajustados</t>
  </si>
  <si>
    <t>Saldo positivo del registro REX al término del ejercicio, antes de imputaciones</t>
  </si>
  <si>
    <t>RECUADRO N° 14:  RAZONABILIDAD CAPITAL PROPIO TRIBUTARIO (ART. 14 LETRA A) O G) LIR)</t>
  </si>
  <si>
    <t>CPT positivo inicial</t>
  </si>
  <si>
    <t>CPT negativo inicial</t>
  </si>
  <si>
    <t>Rentas exentas del IDPC e ingresos no renta (positivo), generados por la empresa en el ejercicio</t>
  </si>
  <si>
    <t>Pérdida por rentas exentas del IDPC e ingresos no renta del ejercicio</t>
  </si>
  <si>
    <t>CPT positivo final</t>
  </si>
  <si>
    <t>CPT negativo final</t>
  </si>
  <si>
    <t>RECUADRO N° 15: REGISTRO TRIBUTARIO DE RENTAS EMPRESARIALES Y MOVIMIENTO STUT (ART. 14 LETRA A) LIR)</t>
  </si>
  <si>
    <t>Rentas con tributación cumplida</t>
  </si>
  <si>
    <t>RAP y diferencia inicial ex art. 14 ter a)</t>
  </si>
  <si>
    <t>Otras</t>
  </si>
  <si>
    <t>Remanente ejercicio anterior o saldo inicial reajustado (saldo positivo)</t>
  </si>
  <si>
    <t>Remanente ejercicio anterior o saldo inicial reajustado (saldo negativo)</t>
  </si>
  <si>
    <t>Reversos y/o disminuciones del ejercicio (propios)</t>
  </si>
  <si>
    <t>Remesas, retiros o dividendos imputados a los RTRE, reajustados</t>
  </si>
  <si>
    <t>RECUADRO N° 16: REGISTRO SAC (ART. 14 LETRA A) LIR)</t>
  </si>
  <si>
    <t>Remanente ejercicio anterior o saldo inicial (saldo positivo)</t>
  </si>
  <si>
    <t>Remanente ejercicio anterior o saldo inicial (saldo negativo)</t>
  </si>
  <si>
    <t>IDPC e IPE RLI generada en el ejercicio</t>
  </si>
  <si>
    <t>IDPC e IPE retiros o dividendos percibidos</t>
  </si>
  <si>
    <t>Asignado a remesas, retiros o dividendos efectuados en el ejercicio, reajustados</t>
  </si>
  <si>
    <t>Asignado a retiros en exceso y devoluciones de capital efectuados en el ejercicio, reajustados</t>
  </si>
  <si>
    <t>IDPC e IPE asignado a gastos rechazados del art. 21 inc. 1° no afectos a IU 40% y del inc. 2° LIR</t>
  </si>
  <si>
    <t>RECUADRO N° 17: BASE IMPONIBLE RÉGIMEN PRO PYME (ART. 14 LETRA D) N° 3 LIR)</t>
  </si>
  <si>
    <t>Percibido o pagado</t>
  </si>
  <si>
    <t>Ingresos del giro percibidos</t>
  </si>
  <si>
    <t>Ingresos del giro devengados en ejercicios anteriores y percibidos en el ejercicio actual</t>
  </si>
  <si>
    <t>Rentas de fuente extranjera percibidas</t>
  </si>
  <si>
    <t>Intereses y reajustes percibidos por préstamos y otros</t>
  </si>
  <si>
    <t>Mayor valor percibido por rescate o enajenación de inversiones o bienes no depreciables</t>
  </si>
  <si>
    <t>Ingresos percibidos o devengados por operaciones con empresas relacionadas del art. 14 letra A) LIR</t>
  </si>
  <si>
    <t>Ingreso diferido imputado en el ejercicio, debidamente incrementado y reajustado cuando corresponda</t>
  </si>
  <si>
    <t>Crédito sobre activos fijos adquiridos en el ejercicio (art. 33 bis LIR)</t>
  </si>
  <si>
    <t>Total de ingresos anuales</t>
  </si>
  <si>
    <t>Gasto por saldo inicial de existencias o insumos del negocio en cambio de régimen, pagados</t>
  </si>
  <si>
    <t>Gasto por saldo inicial de activos fijos depreciables en cambio de régimen, pagados</t>
  </si>
  <si>
    <t>Gasto por pérdida tributaria en cambio de régimen</t>
  </si>
  <si>
    <t>Existencias, insumos y servicios del negocio, pagados</t>
  </si>
  <si>
    <t>Existencias, insumos y servicios del negocio adeudados en ejercicios anteriores y pagados en el ejercicio actual</t>
  </si>
  <si>
    <t>Gastos de rentas de fuente extranjera, pagados</t>
  </si>
  <si>
    <t>Remuneraciones pagadas</t>
  </si>
  <si>
    <t>Honorarios pagados</t>
  </si>
  <si>
    <t>Adquisición de bienes del activo fijo, pagados</t>
  </si>
  <si>
    <t>Arriendos pagados</t>
  </si>
  <si>
    <t>Gastos por exigencias medio ambientales, pagados</t>
  </si>
  <si>
    <t>Gastos por inversión privada en investigación y desarrollo no certificados por CORFO</t>
  </si>
  <si>
    <t>Intereses y reajustes pagados por préstamos y otros</t>
  </si>
  <si>
    <t>Partidas del art. 21 inc. 1° y 3° LIR pagados</t>
  </si>
  <si>
    <t>Partidas del art. 21 inc. 1° no afectados con IU 40% y del inc. 2° LIR pagados</t>
  </si>
  <si>
    <t>Pérdida en rescate o enajenación de inversiones o bienes no depreciables</t>
  </si>
  <si>
    <t>Otros gastos deducibles de los ingresos</t>
  </si>
  <si>
    <t>Gastos o egresos pagados o adeudados por operaciones con empresas relacionadas del art. 14 letra A) LIR</t>
  </si>
  <si>
    <t>Pérdidas tributarias de ejercicios anteriores</t>
  </si>
  <si>
    <t>Créditos incobrables castigados en el ejercicio (reconocidos sobre ingresos devengados)</t>
  </si>
  <si>
    <t>Total de egresos anuales</t>
  </si>
  <si>
    <t>Partidas del inc. 1° no afectas al IU de tasa 40% y del inc. 2° del art. 21 LIR (históricos), incluidos en el total de egresos</t>
  </si>
  <si>
    <t>Base imponible antes de rebaja por incentivo al ahorro (art. 14 letra E) LIR) y/o por pago de IDPC voluntario (art. 14 letra A) N°6 LIR y art. 42° transitorio Ley N° 21.210) o pérdida tributaria</t>
  </si>
  <si>
    <t>Base Imponible afecta a IDPC (o pérdida tributaria antes de imputar dividendos o retiros percibidos) del ejercicio</t>
  </si>
  <si>
    <t>RECUADRO N° 18 DETERMINACIÓN DEL RAI (ART. 14 LETRA D) N° 3 LIR)</t>
  </si>
  <si>
    <t>CPTS positivo final (recuadro N° 19)</t>
  </si>
  <si>
    <t>CPTS negativo final (recuadro N° 19)</t>
  </si>
  <si>
    <t>Remesas, retiros o dividendos repartidos en el ejercicio, históricos</t>
  </si>
  <si>
    <t>Capital aportado, histórico (incluye aumentos y disminuciones efectivas)</t>
  </si>
  <si>
    <t>Sobreprecio obtenido en la colocación de acciones de propia emisión, histórico</t>
  </si>
  <si>
    <t>RECUADRO N° 19: CPTS RÉGIMEN PRO PYME (ART. 14 LETRA D) N° 3 LIR)
(art. 14 letra D) N° 3 LIR)</t>
  </si>
  <si>
    <t>CPT o CPTS positivo inicial</t>
  </si>
  <si>
    <t>CPT o CPTS negativo inicial</t>
  </si>
  <si>
    <t>Capital aportado empresas que inician actividades en el año comercial que corresponda a esta declaración</t>
  </si>
  <si>
    <t>Aumentos (efectivos) de capital del ejercicio</t>
  </si>
  <si>
    <t>Disminuciones (efectivas) de capital del ejercicio</t>
  </si>
  <si>
    <t>Base imponible afecta a IDPC del ejercicio</t>
  </si>
  <si>
    <t>Remesas, retiros o dividendos repartidos en el ejercicio</t>
  </si>
  <si>
    <t>Partidas del inc. 1° no afectas al IU de tasa 40% y del inc. 2° del art. 21 LIR</t>
  </si>
  <si>
    <t>Base del IDPC voluntario según art. 14 letra A) N° 6 LIR</t>
  </si>
  <si>
    <t>CPTS positivo final</t>
  </si>
  <si>
    <t>CPTS negativo final</t>
  </si>
  <si>
    <t>RECUADRO N° 20: REGISTRO TRIBUTARIO DE RENTAS EMPRESARIALES Y MOVIMIENTO STUT (ART. 14 LETRA D) N° 3 LIR)</t>
  </si>
  <si>
    <t>Retiros, dividendos o remesas imputados a los RTRE</t>
  </si>
  <si>
    <t>Retiros en exceso y devoluciones de capital imputados en el ejercicio</t>
  </si>
  <si>
    <t>RECUADRO N° 21: REGISTRO SAC (ART. 14 LETRA D) N° 3 LIR)</t>
  </si>
  <si>
    <t>IDPC e IPE base imponible generada en el ejercicio</t>
  </si>
  <si>
    <t>Asignado a remesas, retiros o dividendos efectuados en el ejercicio</t>
  </si>
  <si>
    <t>Asignado a retiros en exceso y devoluciones de capital efectuados en el ejercicio</t>
  </si>
  <si>
    <t>IDPC e IPE asignado a gastos rechazados del art. 21 inc. 1° no afectos a IU 40% y del inc.</t>
  </si>
  <si>
    <t>RECUADRO N° 22: BASE IMPONIBLE RÉGIMEN DE TRANSPARENCIA TRIBUTARIA (ART. 14 LETRA D) N° 8 LIR)</t>
  </si>
  <si>
    <t>Dividendos o retiros percibidos en el ejercicio, por participaciones en otras empresas</t>
  </si>
  <si>
    <t>Incremento por IDPC</t>
  </si>
  <si>
    <t>Ingreso diferido imputado en el ejercicio, debidamente incrementado y reajustado, cuando corresponda</t>
  </si>
  <si>
    <t>Crédito por activos fijos adquiridos en el ejercicio (art. 33 bis LIR)</t>
  </si>
  <si>
    <t>Base imponible a asignar a propietarios que son contribuyentes de impuestos finales, o pérdida tributaria del ejercicio</t>
  </si>
  <si>
    <t>RECUADRO N° 23: CPTS RÉGIMEN DE TRANSPARENCIA TRIBUTARIA (ART. 14 LETRA D) N° 8 LIR)</t>
  </si>
  <si>
    <t>Base imponible del ejercicio, asignable a los propietarios</t>
  </si>
  <si>
    <t>Partidas de gastos no aceptados</t>
  </si>
  <si>
    <t>Crédito por IDPC, por participaciones en otras empresas que incrementaron la BI del ejercicio.</t>
  </si>
  <si>
    <t>RECUADRO N° 24: PAGO PRÉSTAMOS TASA 0% PERCIBIDOS EN EL AÑO COMERCIAL 2020 Y/O 2021 (PRÉSTAMOS SOLIDARIOS DEL ESTADO)</t>
  </si>
  <si>
    <t>5% de las rentas que forman parte de la declaración anual de impuestos a la renta según art. 65 LIR (calculado sobre el código 170)</t>
  </si>
  <si>
    <t>Determinación cuota anual</t>
  </si>
  <si>
    <t>Préstamo AC 2020</t>
  </si>
  <si>
    <t>Préstamo AC 2021</t>
  </si>
  <si>
    <t>Cuota anual (30% del monto del préstamo tasa 0%), según art. 6 (art. primero) Ley N° 21.242 y/o art. 7 (art. primero) Ley N° 21.252 o art. 11 inc. 1° Ley N° 21.323</t>
  </si>
  <si>
    <t>Saldo pendiente cuota año anterior</t>
  </si>
  <si>
    <t>Monto a pagar de la(s) cuota(s)</t>
  </si>
  <si>
    <t>Anticipos</t>
  </si>
  <si>
    <t>Pago anticipado por reintegro del préstamo tasa 0% (F-50, F-10 o códigos 1797 o 1842 del F-22 AT 2023), según el art. 6 (art. primero) Ley N° 21.242 y/o art. 7 (art. primero) Ley N° 21.252 o art. 11 inc. 3° Ley N° 21.323</t>
  </si>
  <si>
    <t>Monto a pagar de la(s) cuota(s) después de anticipos</t>
  </si>
  <si>
    <t>Retenciones adicionales y PPMA</t>
  </si>
  <si>
    <t>Retención adicional sobre rentas del art. 42 N° 2 LIR con tasa del 3%, por reintegro del préstamo tasa 0%, según art. 7 (art. primero) Ley N° 21.242 y art. 9 letra b) (art. primero) Ley N° 21.252 (retención a trabajadores independientes) o art. 11 letra b) Ley N° 21.323</t>
  </si>
  <si>
    <t>PPMA Primera Categoría art. 84 letra a) y 14 letra D) N° 3 letra (k) y N° 8 letra (a) numeral (viii) LIR, con tasa 3%, por reintegro de préstamo tasa 0%, según art. 9 letra c) (art. primero) Ley N° 21.252 (EI)  o art. 11 letra c) Ley N° 21.323</t>
  </si>
  <si>
    <t>PPMA Segunda Categoría art. 84 letra b) LIR, con tasa 3%, por reintegro de préstamo  tasa 0%, según art. 7 (art. primero) Ley N° 21.242 y art. 9 letra b) (art. primero) Ley N° 21.252 (trabajadores independientes)  o art. 11 letra b) Ley N° 21.323</t>
  </si>
  <si>
    <t>Total retenciones adicionales y PPMA</t>
  </si>
  <si>
    <t>Reliquidación</t>
  </si>
  <si>
    <t>Monto a pagar de la(s) cuota(s) después de retenciones adicionales y PPMA</t>
  </si>
  <si>
    <t>Saldo a devolver por retenciones adicionales y PPMA en exceso</t>
  </si>
  <si>
    <t>Monto del código 1795 destinado voluntariamente a pagar el saldo pendiente de los préstamos tasa 0% o futuras cuotas de dichos préstamos</t>
  </si>
  <si>
    <t>Renta imponible anual</t>
  </si>
  <si>
    <t>Factor</t>
  </si>
  <si>
    <t>Cantidad a rebajar</t>
  </si>
  <si>
    <t>Desde</t>
  </si>
  <si>
    <t>Hasta</t>
  </si>
  <si>
    <t>$</t>
  </si>
  <si>
    <t>Exento</t>
  </si>
  <si>
    <t>y más</t>
  </si>
  <si>
    <t>RESUMEN</t>
  </si>
  <si>
    <t>IDPC EMPRESA</t>
  </si>
  <si>
    <t>IGC CARLOS</t>
  </si>
  <si>
    <t>IGC JUAN</t>
  </si>
  <si>
    <t>SOCIO 2</t>
  </si>
  <si>
    <t>SOCIO 1</t>
  </si>
  <si>
    <t>DETALLE SOCIOS</t>
  </si>
  <si>
    <t>%</t>
  </si>
  <si>
    <t>DESPROPORCION</t>
  </si>
  <si>
    <t>PARTICIPA</t>
  </si>
  <si>
    <t>SEGÚN</t>
  </si>
  <si>
    <t>SOCIOS</t>
  </si>
  <si>
    <t>RETIRADA</t>
  </si>
  <si>
    <t>CAPITAL</t>
  </si>
  <si>
    <t>AÑO</t>
  </si>
  <si>
    <t>S /  PARTICIPA</t>
  </si>
  <si>
    <t>APORTADO</t>
  </si>
  <si>
    <t>SOCIAL</t>
  </si>
  <si>
    <t>socio 1</t>
  </si>
  <si>
    <t>socio 2</t>
  </si>
  <si>
    <t>DETERMINACIÓN IMPUESTO UNICO DEL 40%</t>
  </si>
  <si>
    <t>RETIRO DESPROPORCIONADO</t>
  </si>
  <si>
    <t>IMPUESTO ÚNICO</t>
  </si>
  <si>
    <t>CREDITO DE IDPC A REINCORPORAR EMPRESA FUENTE</t>
  </si>
  <si>
    <t>AÑO 2023</t>
  </si>
  <si>
    <t xml:space="preserve">1.- </t>
  </si>
  <si>
    <t>SE CITA AL CONTRIBUYENTE</t>
  </si>
  <si>
    <t>2.-</t>
  </si>
  <si>
    <t>SE EXPLICA AL SII</t>
  </si>
  <si>
    <t>3.-</t>
  </si>
  <si>
    <t>CONCILIACIÓN</t>
  </si>
  <si>
    <t>IUT</t>
  </si>
  <si>
    <t>ALT 1</t>
  </si>
  <si>
    <t>ALT 2</t>
  </si>
  <si>
    <t>ALT 3</t>
  </si>
  <si>
    <t>NUNCA SERÁ CITADO EL CONTRIBUYENTE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</si>
</sst>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2" formatCode="_ &quot;$&quot;* #,##0_ ;_ &quot;$&quot;* \-#,##0_ ;_ &quot;$&quot;* &quot;-&quot;_ ;_ @_ "/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_-&quot;$&quot;* #,##0.00_-;\-&quot;$&quot;* #,##0.00_-;_-&quot;$&quot;* &quot;-&quot;??_-;_-@_-"/>
    <numFmt numFmtId="166" formatCode="0.0%"/>
    <numFmt numFmtId="167" formatCode="_-* #,##0.00\ _$_-;\-* #,##0.00\ _$_-;_-* &quot;-&quot;??\ _$_-;_-@_-"/>
    <numFmt numFmtId="168" formatCode="#,##0.000000"/>
    <numFmt numFmtId="169" formatCode="#,##0.0000000"/>
    <numFmt numFmtId="170" formatCode="#,##0.00000"/>
    <numFmt numFmtId="171" formatCode="_(* #,##0.00_);_(* \(#,##0.00\);_(* &quot;-&quot;??_);_(@_)"/>
    <numFmt numFmtId="172" formatCode="#,##0;[Red]\(#,##0\)"/>
    <numFmt numFmtId="173" formatCode="_-* #,##0.00\ _€_-;\-* #,##0.00\ _€_-;_-* &quot;-&quot;??\ _€_-;_-@_-"/>
    <numFmt numFmtId="174" formatCode="_-* #,##0.00\ &quot;€&quot;_-;\-* #,##0.00\ &quot;€&quot;_-;_-* &quot;-&quot;??\ &quot;€&quot;_-;_-@_-"/>
    <numFmt numFmtId="175" formatCode="#,##0.00000000"/>
    <numFmt numFmtId="176" formatCode="_-* #,##0.000000_-;\-* #,##0.000000_-;_-* &quot;-&quot;??_-;_-@_-"/>
    <numFmt numFmtId="177" formatCode="#,##0.000"/>
    <numFmt numFmtId="178" formatCode="0_)"/>
    <numFmt numFmtId="179" formatCode="_(* #,##0_);_(* \(#,##0\);_(* &quot;-&quot;??_);_(@_)"/>
    <numFmt numFmtId="180" formatCode="dd/mm/yyyy;@"/>
    <numFmt numFmtId="181" formatCode="0.0"/>
    <numFmt numFmtId="182" formatCode="_(* #,##0.000_);_(* \(#,##0.000\);_(* &quot;-&quot;??_);_(@_)"/>
    <numFmt numFmtId="183" formatCode="0.000"/>
    <numFmt numFmtId="184" formatCode="_(* #,##0_);_(* \(#,##0\);_(* \-??_);_(@_)"/>
    <numFmt numFmtId="185" formatCode="_(* #,##0.000000_);_(* \(#,##0.000000\);_(* &quot;-&quot;??_);_(@_)"/>
    <numFmt numFmtId="186" formatCode="_-&quot;$&quot;\ * #,##0.00_-;\-&quot;$&quot;\ * #,##0.00_-;_-&quot;$&quot;\ * &quot;-&quot;??_-;_-@_-"/>
    <numFmt numFmtId="187" formatCode="_-[$€-2]\ * #,##0.00_-;\-[$€-2]\ * #,##0.00_-;_-[$€-2]\ * &quot;-&quot;??_-"/>
    <numFmt numFmtId="188" formatCode="&quot;$&quot;\ #,##0"/>
    <numFmt numFmtId="189" formatCode="_-* #,##0_-;\-* #,##0_-;_-* &quot;-&quot;??_-;_-@_-"/>
    <numFmt numFmtId="190" formatCode="00"/>
    <numFmt numFmtId="191" formatCode="0#,##0"/>
    <numFmt numFmtId="192" formatCode="#,##0_);\(#,##0\);&quot;-&quot;_)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b/>
      <sz val="8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10"/>
      <name val="Verdan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0"/>
      <name val="Arial"/>
      <family val="2"/>
      <charset val="1"/>
    </font>
    <font>
      <b/>
      <u/>
      <sz val="11"/>
      <color theme="1"/>
      <name val="Calibri"/>
      <family val="2"/>
      <scheme val="minor"/>
    </font>
    <font>
      <b/>
      <sz val="12"/>
      <name val="Calibri"/>
      <family val="2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alibri"/>
      <family val="2"/>
    </font>
    <font>
      <sz val="10"/>
      <name val="Times New Roman"/>
      <family val="1"/>
      <charset val="134"/>
    </font>
    <font>
      <b/>
      <sz val="10"/>
      <name val="Arial"/>
      <family val="2"/>
    </font>
    <font>
      <sz val="11"/>
      <color indexed="8"/>
      <name val="Verdana"/>
      <family val="2"/>
    </font>
    <font>
      <b/>
      <sz val="12"/>
      <color indexed="8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indexed="8"/>
      <name val="MS Sans Serif"/>
      <family val="2"/>
    </font>
    <font>
      <sz val="8"/>
      <color theme="1"/>
      <name val="Calibri"/>
      <family val="2"/>
      <scheme val="minor"/>
    </font>
    <font>
      <b/>
      <sz val="14"/>
      <color indexed="8"/>
      <name val="Verdana"/>
      <family val="2"/>
    </font>
    <font>
      <u/>
      <sz val="11"/>
      <color indexed="30"/>
      <name val="Arial Black"/>
      <family val="2"/>
    </font>
    <font>
      <sz val="11"/>
      <color indexed="60"/>
      <name val="Tw Cen MT Condensed Extra Bold"/>
      <family val="2"/>
    </font>
    <font>
      <u/>
      <sz val="11"/>
      <color indexed="60"/>
      <name val="Tw Cen MT Condensed Extra Bold"/>
      <family val="2"/>
    </font>
    <font>
      <sz val="11"/>
      <color indexed="60"/>
      <name val="Verdana"/>
      <family val="2"/>
    </font>
    <font>
      <sz val="9"/>
      <name val="Arial"/>
      <family val="2"/>
    </font>
    <font>
      <sz val="8"/>
      <name val="Verdana"/>
      <family val="2"/>
    </font>
    <font>
      <sz val="7"/>
      <name val="Arial"/>
      <family val="2"/>
    </font>
    <font>
      <sz val="14"/>
      <color theme="1"/>
      <name val="Calibri"/>
      <family val="2"/>
      <scheme val="minor"/>
    </font>
    <font>
      <b/>
      <sz val="12"/>
      <name val="Arial"/>
      <family val="2"/>
    </font>
    <font>
      <sz val="11"/>
      <color indexed="9"/>
      <name val="Calibri"/>
      <family val="2"/>
    </font>
    <font>
      <sz val="12"/>
      <color indexed="10"/>
      <name val="Calibri"/>
      <family val="2"/>
      <charset val="136"/>
    </font>
    <font>
      <b/>
      <sz val="12"/>
      <color indexed="52"/>
      <name val="Calibri"/>
      <family val="2"/>
      <charset val="136"/>
    </font>
    <font>
      <b/>
      <sz val="11"/>
      <color indexed="52"/>
      <name val="Calibri"/>
      <family val="2"/>
    </font>
    <font>
      <b/>
      <sz val="12"/>
      <color indexed="9"/>
      <name val="Calibri"/>
      <family val="2"/>
      <charset val="136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  <charset val="136"/>
    </font>
    <font>
      <b/>
      <sz val="15"/>
      <color indexed="56"/>
      <name val="Calibri"/>
      <family val="2"/>
      <charset val="136"/>
    </font>
    <font>
      <b/>
      <sz val="13"/>
      <color indexed="56"/>
      <name val="Calibri"/>
      <family val="2"/>
      <charset val="136"/>
    </font>
    <font>
      <b/>
      <sz val="11"/>
      <color indexed="56"/>
      <name val="Calibri"/>
      <family val="2"/>
      <charset val="136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  <charset val="136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11.65"/>
      <color theme="10"/>
      <name val="Calibri"/>
      <family val="2"/>
    </font>
    <font>
      <sz val="10"/>
      <name val="Arial"/>
      <family val="2"/>
    </font>
    <font>
      <sz val="11"/>
      <name val="Arial"/>
      <family val="2"/>
    </font>
    <font>
      <b/>
      <sz val="10"/>
      <color rgb="FFFF0000"/>
      <name val="Verdana"/>
      <family val="2"/>
    </font>
    <font>
      <sz val="14"/>
      <color rgb="FFFF0000"/>
      <name val="Calibri"/>
      <family val="2"/>
      <scheme val="minor"/>
    </font>
    <font>
      <b/>
      <sz val="9"/>
      <name val="Arial"/>
      <family val="2"/>
    </font>
    <font>
      <sz val="14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imes New Roman"/>
      <family val="1"/>
    </font>
    <font>
      <b/>
      <sz val="8"/>
      <name val="Calibri"/>
      <family val="2"/>
      <scheme val="minor"/>
    </font>
    <font>
      <b/>
      <sz val="12"/>
      <color rgb="FFFF0000"/>
      <name val="Verdana"/>
      <family val="2"/>
    </font>
    <font>
      <b/>
      <sz val="9"/>
      <name val="Arial Narrow"/>
      <family val="2"/>
    </font>
    <font>
      <sz val="11"/>
      <color indexed="17"/>
      <name val="Calibri"/>
      <family val="2"/>
    </font>
    <font>
      <sz val="10"/>
      <color indexed="8"/>
      <name val="Arial"/>
      <family val="2"/>
    </font>
    <font>
      <sz val="10"/>
      <color rgb="FF000000"/>
      <name val="Calibri"/>
      <family val="1"/>
      <scheme val="minor"/>
    </font>
    <font>
      <b/>
      <sz val="15"/>
      <color indexed="56"/>
      <name val="Calibri"/>
      <family val="2"/>
    </font>
    <font>
      <b/>
      <i/>
      <sz val="12"/>
      <name val="Arial"/>
      <family val="2"/>
    </font>
    <font>
      <u/>
      <sz val="12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u/>
      <sz val="9"/>
      <color theme="10"/>
      <name val="Arial"/>
      <family val="2"/>
    </font>
    <font>
      <b/>
      <sz val="7"/>
      <name val="Arial"/>
      <family val="2"/>
    </font>
    <font>
      <sz val="7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7"/>
      <color theme="1"/>
      <name val="Arial"/>
      <family val="2"/>
    </font>
    <font>
      <b/>
      <sz val="6.5"/>
      <name val="Arial"/>
      <family val="2"/>
    </font>
    <font>
      <sz val="10"/>
      <color rgb="FFFF0000"/>
      <name val="Arial"/>
      <family val="2"/>
    </font>
    <font>
      <sz val="7"/>
      <color rgb="FF000000"/>
      <name val="Arial"/>
      <family val="2"/>
    </font>
    <font>
      <b/>
      <sz val="7"/>
      <color rgb="FF000000"/>
      <name val="Arial"/>
      <family val="2"/>
    </font>
    <font>
      <b/>
      <sz val="10"/>
      <color rgb="FF000000"/>
      <name val="Arial"/>
      <family val="2"/>
    </font>
    <font>
      <u/>
      <sz val="6.85"/>
      <name val="Arial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b/>
      <sz val="8"/>
      <color rgb="FF706F6F"/>
      <name val="Arial"/>
      <family val="2"/>
    </font>
    <font>
      <sz val="8"/>
      <color rgb="FF706F6F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0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26"/>
      </patternFill>
    </fill>
    <fill>
      <patternFill patternType="lightDown">
        <bgColor rgb="FFF7F7F7"/>
      </patternFill>
    </fill>
    <fill>
      <patternFill patternType="solid">
        <fgColor rgb="FFF7F7F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DEDED"/>
        <bgColor indexed="64"/>
      </patternFill>
    </fill>
  </fills>
  <borders count="10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30"/>
      </right>
      <top style="thin">
        <color indexed="64"/>
      </top>
      <bottom style="thin">
        <color indexed="64"/>
      </bottom>
      <diagonal/>
    </border>
    <border>
      <left style="hair">
        <color indexed="30"/>
      </left>
      <right style="hair">
        <color indexed="30"/>
      </right>
      <top style="thin">
        <color indexed="64"/>
      </top>
      <bottom style="thin">
        <color indexed="64"/>
      </bottom>
      <diagonal/>
    </border>
    <border>
      <left style="hair">
        <color indexed="3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30"/>
      </bottom>
      <diagonal/>
    </border>
    <border>
      <left/>
      <right/>
      <top/>
      <bottom style="hair">
        <color indexed="3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59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CCCCCC"/>
      </bottom>
      <diagonal/>
    </border>
    <border>
      <left/>
      <right/>
      <top style="medium">
        <color rgb="FFDDDDDD"/>
      </top>
      <bottom style="medium">
        <color rgb="FFCCCCCC"/>
      </bottom>
      <diagonal/>
    </border>
    <border>
      <left/>
      <right style="medium">
        <color rgb="FFCCCCCC"/>
      </right>
      <top style="medium">
        <color rgb="FFDDDDDD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 style="medium">
        <color rgb="FFDDDDDD"/>
      </top>
      <bottom/>
      <diagonal/>
    </border>
    <border>
      <left style="medium">
        <color rgb="FFCCCCCC"/>
      </left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CCCCCC"/>
      </top>
      <bottom style="medium">
        <color rgb="FFCCCCCC"/>
      </bottom>
      <diagonal/>
    </border>
    <border>
      <left/>
      <right style="medium">
        <color rgb="FFDDDDDD"/>
      </right>
      <top/>
      <bottom style="medium">
        <color rgb="FFCCCCCC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CDCDCD"/>
      </bottom>
      <diagonal/>
    </border>
    <border>
      <left style="medium">
        <color rgb="FFDDDDDD"/>
      </left>
      <right/>
      <top style="medium">
        <color rgb="FFDDDDDD"/>
      </top>
      <bottom style="medium">
        <color rgb="FFCDCDC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CDCDCD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0">
    <xf numFmtId="0" fontId="0" fillId="0" borderId="0"/>
    <xf numFmtId="9" fontId="1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0" fontId="5" fillId="0" borderId="0"/>
    <xf numFmtId="0" fontId="12" fillId="0" borderId="0" applyNumberFormat="0" applyFill="0" applyBorder="0" applyAlignment="0" applyProtection="0"/>
    <xf numFmtId="0" fontId="16" fillId="0" borderId="0"/>
    <xf numFmtId="0" fontId="1" fillId="0" borderId="0"/>
    <xf numFmtId="0" fontId="5" fillId="0" borderId="0"/>
    <xf numFmtId="9" fontId="1" fillId="0" borderId="0" applyFont="0" applyFill="0" applyBorder="0" applyAlignment="0" applyProtection="0"/>
    <xf numFmtId="0" fontId="1" fillId="0" borderId="0"/>
    <xf numFmtId="0" fontId="22" fillId="5" borderId="0" applyNumberFormat="0" applyBorder="0" applyAlignment="0" applyProtection="0"/>
    <xf numFmtId="0" fontId="1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3" fillId="0" borderId="0" applyFont="0" applyFill="0" applyBorder="0" applyAlignment="0" applyProtection="0">
      <alignment vertical="center"/>
    </xf>
    <xf numFmtId="171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4" fillId="0" borderId="0">
      <alignment vertical="center"/>
    </xf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1" fillId="0" borderId="0"/>
    <xf numFmtId="0" fontId="8" fillId="0" borderId="0"/>
    <xf numFmtId="0" fontId="5" fillId="0" borderId="0"/>
    <xf numFmtId="0" fontId="5" fillId="0" borderId="0"/>
    <xf numFmtId="0" fontId="5" fillId="0" borderId="0"/>
    <xf numFmtId="41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30" fillId="0" borderId="0"/>
    <xf numFmtId="0" fontId="5" fillId="0" borderId="0"/>
    <xf numFmtId="0" fontId="5" fillId="0" borderId="0"/>
    <xf numFmtId="0" fontId="1" fillId="0" borderId="0"/>
    <xf numFmtId="171" fontId="5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42" fillId="5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3" fillId="0" borderId="0" applyNumberFormat="0" applyFill="0" applyBorder="0" applyAlignment="0" applyProtection="0"/>
    <xf numFmtId="0" fontId="44" fillId="25" borderId="60" applyNumberFormat="0" applyAlignment="0" applyProtection="0"/>
    <xf numFmtId="0" fontId="45" fillId="25" borderId="60" applyNumberFormat="0" applyAlignment="0" applyProtection="0"/>
    <xf numFmtId="0" fontId="46" fillId="26" borderId="61" applyNumberFormat="0" applyAlignment="0" applyProtection="0"/>
    <xf numFmtId="0" fontId="47" fillId="26" borderId="61" applyNumberFormat="0" applyAlignment="0" applyProtection="0"/>
    <xf numFmtId="0" fontId="48" fillId="0" borderId="62" applyNumberFormat="0" applyFill="0" applyAlignment="0" applyProtection="0"/>
    <xf numFmtId="0" fontId="49" fillId="14" borderId="0" applyNumberFormat="0" applyBorder="0" applyAlignment="0" applyProtection="0"/>
    <xf numFmtId="0" fontId="50" fillId="0" borderId="63" applyNumberFormat="0" applyFill="0" applyAlignment="0" applyProtection="0"/>
    <xf numFmtId="0" fontId="51" fillId="0" borderId="64" applyNumberFormat="0" applyFill="0" applyAlignment="0" applyProtection="0"/>
    <xf numFmtId="0" fontId="52" fillId="0" borderId="65" applyNumberFormat="0" applyFill="0" applyAlignment="0" applyProtection="0"/>
    <xf numFmtId="0" fontId="53" fillId="0" borderId="0" applyNumberFormat="0" applyFill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30" borderId="0" applyNumberFormat="0" applyBorder="0" applyAlignment="0" applyProtection="0"/>
    <xf numFmtId="0" fontId="54" fillId="17" borderId="60" applyNumberFormat="0" applyAlignment="0" applyProtection="0"/>
    <xf numFmtId="0" fontId="55" fillId="0" borderId="0" applyNumberFormat="0" applyFill="0" applyBorder="0" applyAlignment="0" applyProtection="0"/>
    <xf numFmtId="0" fontId="56" fillId="13" borderId="0" applyNumberFormat="0" applyBorder="0" applyAlignment="0" applyProtection="0"/>
    <xf numFmtId="0" fontId="57" fillId="31" borderId="0" applyNumberFormat="0" applyBorder="0" applyAlignment="0" applyProtection="0"/>
    <xf numFmtId="0" fontId="5" fillId="31" borderId="66" applyNumberFormat="0" applyFont="0" applyAlignment="0" applyProtection="0"/>
    <xf numFmtId="0" fontId="5" fillId="31" borderId="66" applyNumberFormat="0" applyFont="0" applyAlignment="0" applyProtection="0"/>
    <xf numFmtId="0" fontId="5" fillId="32" borderId="66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8" fillId="25" borderId="67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64" applyNumberFormat="0" applyFill="0" applyAlignment="0" applyProtection="0"/>
    <xf numFmtId="0" fontId="53" fillId="0" borderId="65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68" applyNumberFormat="0" applyFill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3" fontId="65" fillId="0" borderId="0" applyFont="0" applyFill="0" applyBorder="0" applyAlignment="0" applyProtection="0"/>
    <xf numFmtId="173" fontId="65" fillId="0" borderId="0" applyFont="0" applyFill="0" applyBorder="0" applyAlignment="0" applyProtection="0"/>
    <xf numFmtId="174" fontId="65" fillId="0" borderId="0" applyFont="0" applyFill="0" applyBorder="0" applyAlignment="0" applyProtection="0"/>
    <xf numFmtId="174" fontId="65" fillId="0" borderId="0" applyFont="0" applyFill="0" applyBorder="0" applyAlignment="0" applyProtection="0"/>
    <xf numFmtId="0" fontId="65" fillId="0" borderId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7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42" fillId="5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45" fillId="25" borderId="60" applyNumberFormat="0" applyAlignment="0" applyProtection="0"/>
    <xf numFmtId="0" fontId="47" fillId="26" borderId="61" applyNumberFormat="0" applyAlignment="0" applyProtection="0"/>
    <xf numFmtId="0" fontId="48" fillId="0" borderId="62" applyNumberFormat="0" applyFill="0" applyAlignment="0" applyProtection="0"/>
    <xf numFmtId="164" fontId="5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30" borderId="0" applyNumberFormat="0" applyBorder="0" applyAlignment="0" applyProtection="0"/>
    <xf numFmtId="0" fontId="54" fillId="17" borderId="60" applyNumberFormat="0" applyAlignment="0" applyProtection="0"/>
    <xf numFmtId="187" fontId="5" fillId="0" borderId="0" applyFont="0" applyFill="0" applyBorder="0" applyAlignment="0" applyProtection="0"/>
    <xf numFmtId="0" fontId="56" fillId="13" borderId="0" applyNumberFormat="0" applyBorder="0" applyAlignment="0" applyProtection="0"/>
    <xf numFmtId="18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18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0" fontId="57" fillId="31" borderId="0" applyNumberFormat="0" applyBorder="0" applyAlignment="0" applyProtection="0"/>
    <xf numFmtId="0" fontId="78" fillId="0" borderId="0"/>
    <xf numFmtId="0" fontId="78" fillId="0" borderId="0"/>
    <xf numFmtId="0" fontId="5" fillId="0" borderId="0"/>
    <xf numFmtId="0" fontId="3" fillId="0" borderId="0"/>
    <xf numFmtId="0" fontId="30" fillId="0" borderId="0"/>
    <xf numFmtId="0" fontId="5" fillId="0" borderId="0"/>
    <xf numFmtId="0" fontId="5" fillId="0" borderId="0"/>
    <xf numFmtId="0" fontId="1" fillId="0" borderId="0"/>
    <xf numFmtId="0" fontId="5" fillId="32" borderId="66" applyNumberFormat="0" applyFont="0" applyAlignment="0" applyProtection="0"/>
    <xf numFmtId="0" fontId="58" fillId="25" borderId="67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79" fillId="0" borderId="63" applyNumberFormat="0" applyFill="0" applyAlignment="0" applyProtection="0"/>
    <xf numFmtId="0" fontId="61" fillId="0" borderId="64" applyNumberFormat="0" applyFill="0" applyAlignment="0" applyProtection="0"/>
    <xf numFmtId="0" fontId="53" fillId="0" borderId="65" applyNumberFormat="0" applyFill="0" applyAlignment="0" applyProtection="0"/>
    <xf numFmtId="0" fontId="62" fillId="0" borderId="0" applyNumberFormat="0" applyFill="0" applyBorder="0" applyAlignment="0" applyProtection="0"/>
    <xf numFmtId="0" fontId="63" fillId="0" borderId="68" applyNumberFormat="0" applyFill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84">
    <xf numFmtId="0" fontId="0" fillId="0" borderId="0" xfId="0"/>
    <xf numFmtId="0" fontId="0" fillId="0" borderId="0" xfId="0" applyAlignment="1">
      <alignment horizontal="center"/>
    </xf>
    <xf numFmtId="0" fontId="0" fillId="0" borderId="14" xfId="0" applyBorder="1"/>
    <xf numFmtId="0" fontId="9" fillId="0" borderId="0" xfId="0" applyFont="1"/>
    <xf numFmtId="3" fontId="0" fillId="0" borderId="0" xfId="0" applyNumberFormat="1"/>
    <xf numFmtId="168" fontId="2" fillId="0" borderId="0" xfId="0" applyNumberFormat="1" applyFont="1" applyAlignment="1">
      <alignment horizontal="center"/>
    </xf>
    <xf numFmtId="169" fontId="2" fillId="0" borderId="0" xfId="0" applyNumberFormat="1" applyFont="1" applyAlignment="1">
      <alignment horizontal="center"/>
    </xf>
    <xf numFmtId="3" fontId="9" fillId="0" borderId="0" xfId="0" applyNumberFormat="1" applyFont="1"/>
    <xf numFmtId="168" fontId="14" fillId="0" borderId="0" xfId="0" applyNumberFormat="1" applyFont="1" applyAlignment="1">
      <alignment horizontal="center"/>
    </xf>
    <xf numFmtId="170" fontId="9" fillId="0" borderId="0" xfId="0" applyNumberFormat="1" applyFont="1"/>
    <xf numFmtId="0" fontId="0" fillId="2" borderId="0" xfId="0" applyFill="1"/>
    <xf numFmtId="0" fontId="0" fillId="2" borderId="12" xfId="0" applyFill="1" applyBorder="1"/>
    <xf numFmtId="0" fontId="17" fillId="2" borderId="12" xfId="0" applyFont="1" applyFill="1" applyBorder="1"/>
    <xf numFmtId="0" fontId="0" fillId="2" borderId="13" xfId="0" applyFill="1" applyBorder="1"/>
    <xf numFmtId="0" fontId="11" fillId="2" borderId="12" xfId="0" applyFont="1" applyFill="1" applyBorder="1"/>
    <xf numFmtId="3" fontId="6" fillId="2" borderId="52" xfId="0" applyNumberFormat="1" applyFont="1" applyFill="1" applyBorder="1" applyAlignment="1">
      <alignment horizontal="center"/>
    </xf>
    <xf numFmtId="0" fontId="10" fillId="2" borderId="12" xfId="0" applyFont="1" applyFill="1" applyBorder="1"/>
    <xf numFmtId="0" fontId="9" fillId="2" borderId="0" xfId="0" applyFont="1" applyFill="1" applyAlignment="1">
      <alignment horizontal="center"/>
    </xf>
    <xf numFmtId="3" fontId="6" fillId="2" borderId="13" xfId="0" applyNumberFormat="1" applyFont="1" applyFill="1" applyBorder="1" applyAlignment="1">
      <alignment horizontal="center"/>
    </xf>
    <xf numFmtId="3" fontId="6" fillId="4" borderId="38" xfId="0" applyNumberFormat="1" applyFont="1" applyFill="1" applyBorder="1" applyAlignment="1">
      <alignment horizontal="center"/>
    </xf>
    <xf numFmtId="3" fontId="6" fillId="2" borderId="0" xfId="0" applyNumberFormat="1" applyFont="1" applyFill="1" applyAlignment="1">
      <alignment horizontal="center"/>
    </xf>
    <xf numFmtId="0" fontId="0" fillId="2" borderId="13" xfId="0" applyFill="1" applyBorder="1" applyAlignment="1">
      <alignment horizontal="center"/>
    </xf>
    <xf numFmtId="0" fontId="6" fillId="2" borderId="12" xfId="0" applyFont="1" applyFill="1" applyBorder="1"/>
    <xf numFmtId="3" fontId="9" fillId="2" borderId="52" xfId="0" applyNumberFormat="1" applyFont="1" applyFill="1" applyBorder="1" applyAlignment="1">
      <alignment horizontal="center"/>
    </xf>
    <xf numFmtId="0" fontId="18" fillId="2" borderId="12" xfId="0" applyFont="1" applyFill="1" applyBorder="1"/>
    <xf numFmtId="0" fontId="9" fillId="2" borderId="0" xfId="0" applyFont="1" applyFill="1"/>
    <xf numFmtId="0" fontId="19" fillId="2" borderId="12" xfId="0" applyFont="1" applyFill="1" applyBorder="1"/>
    <xf numFmtId="3" fontId="9" fillId="2" borderId="14" xfId="0" applyNumberFormat="1" applyFont="1" applyFill="1" applyBorder="1" applyAlignment="1">
      <alignment horizontal="center"/>
    </xf>
    <xf numFmtId="0" fontId="18" fillId="0" borderId="12" xfId="0" applyFont="1" applyBorder="1"/>
    <xf numFmtId="0" fontId="19" fillId="0" borderId="12" xfId="0" applyFont="1" applyBorder="1"/>
    <xf numFmtId="3" fontId="9" fillId="2" borderId="13" xfId="0" applyNumberFormat="1" applyFont="1" applyFill="1" applyBorder="1" applyAlignment="1">
      <alignment horizontal="center"/>
    </xf>
    <xf numFmtId="0" fontId="20" fillId="2" borderId="12" xfId="0" applyFont="1" applyFill="1" applyBorder="1"/>
    <xf numFmtId="0" fontId="9" fillId="2" borderId="12" xfId="0" applyFont="1" applyFill="1" applyBorder="1"/>
    <xf numFmtId="3" fontId="6" fillId="4" borderId="28" xfId="0" applyNumberFormat="1" applyFont="1" applyFill="1" applyBorder="1" applyAlignment="1">
      <alignment horizontal="center"/>
    </xf>
    <xf numFmtId="166" fontId="0" fillId="2" borderId="0" xfId="0" applyNumberFormat="1" applyFill="1"/>
    <xf numFmtId="3" fontId="6" fillId="4" borderId="53" xfId="0" applyNumberFormat="1" applyFont="1" applyFill="1" applyBorder="1" applyAlignment="1">
      <alignment horizontal="center"/>
    </xf>
    <xf numFmtId="3" fontId="6" fillId="4" borderId="51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4" xfId="0" applyFont="1" applyBorder="1" applyAlignment="1">
      <alignment horizontal="center"/>
    </xf>
    <xf numFmtId="3" fontId="0" fillId="0" borderId="14" xfId="0" applyNumberFormat="1" applyBorder="1"/>
    <xf numFmtId="3" fontId="1" fillId="0" borderId="14" xfId="28" applyNumberFormat="1" applyBorder="1"/>
    <xf numFmtId="3" fontId="0" fillId="0" borderId="28" xfId="0" applyNumberFormat="1" applyBorder="1"/>
    <xf numFmtId="0" fontId="9" fillId="0" borderId="14" xfId="0" applyFont="1" applyBorder="1"/>
    <xf numFmtId="3" fontId="0" fillId="0" borderId="52" xfId="0" applyNumberFormat="1" applyBorder="1"/>
    <xf numFmtId="172" fontId="26" fillId="0" borderId="0" xfId="0" applyNumberFormat="1" applyFont="1"/>
    <xf numFmtId="172" fontId="28" fillId="0" borderId="21" xfId="0" applyNumberFormat="1" applyFont="1" applyBorder="1" applyAlignment="1">
      <alignment horizontal="center" vertical="center"/>
    </xf>
    <xf numFmtId="172" fontId="27" fillId="0" borderId="22" xfId="0" applyNumberFormat="1" applyFont="1" applyBorder="1" applyAlignment="1">
      <alignment horizontal="center" vertical="center"/>
    </xf>
    <xf numFmtId="172" fontId="28" fillId="0" borderId="14" xfId="0" applyNumberFormat="1" applyFont="1" applyBorder="1" applyAlignment="1">
      <alignment horizontal="center" vertical="center"/>
    </xf>
    <xf numFmtId="172" fontId="27" fillId="0" borderId="26" xfId="0" applyNumberFormat="1" applyFont="1" applyBorder="1" applyAlignment="1">
      <alignment horizontal="center" vertical="center"/>
    </xf>
    <xf numFmtId="49" fontId="27" fillId="0" borderId="26" xfId="0" applyNumberFormat="1" applyFont="1" applyBorder="1" applyAlignment="1">
      <alignment horizontal="center" vertical="center"/>
    </xf>
    <xf numFmtId="172" fontId="28" fillId="0" borderId="29" xfId="0" applyNumberFormat="1" applyFont="1" applyBorder="1" applyAlignment="1">
      <alignment horizontal="center" vertical="center"/>
    </xf>
    <xf numFmtId="172" fontId="27" fillId="0" borderId="30" xfId="0" applyNumberFormat="1" applyFont="1" applyBorder="1" applyAlignment="1">
      <alignment horizontal="center" vertical="center"/>
    </xf>
    <xf numFmtId="172" fontId="28" fillId="8" borderId="49" xfId="0" applyNumberFormat="1" applyFont="1" applyFill="1" applyBorder="1" applyAlignment="1">
      <alignment horizontal="center" vertical="center"/>
    </xf>
    <xf numFmtId="172" fontId="28" fillId="0" borderId="38" xfId="0" applyNumberFormat="1" applyFont="1" applyBorder="1" applyAlignment="1">
      <alignment horizontal="center" vertical="center"/>
    </xf>
    <xf numFmtId="172" fontId="28" fillId="8" borderId="34" xfId="0" applyNumberFormat="1" applyFont="1" applyFill="1" applyBorder="1" applyAlignment="1">
      <alignment horizontal="center" vertical="center"/>
    </xf>
    <xf numFmtId="172" fontId="34" fillId="0" borderId="0" xfId="0" applyNumberFormat="1" applyFont="1"/>
    <xf numFmtId="172" fontId="28" fillId="0" borderId="22" xfId="0" applyNumberFormat="1" applyFont="1" applyBorder="1" applyAlignment="1">
      <alignment horizontal="center" vertical="center"/>
    </xf>
    <xf numFmtId="49" fontId="28" fillId="0" borderId="26" xfId="0" applyNumberFormat="1" applyFont="1" applyBorder="1" applyAlignment="1">
      <alignment horizontal="center" vertical="center"/>
    </xf>
    <xf numFmtId="172" fontId="28" fillId="0" borderId="26" xfId="0" applyNumberFormat="1" applyFont="1" applyBorder="1" applyAlignment="1">
      <alignment horizontal="center" vertical="center"/>
    </xf>
    <xf numFmtId="172" fontId="28" fillId="8" borderId="14" xfId="0" applyNumberFormat="1" applyFont="1" applyFill="1" applyBorder="1" applyAlignment="1">
      <alignment horizontal="center" vertical="center"/>
    </xf>
    <xf numFmtId="172" fontId="28" fillId="8" borderId="26" xfId="0" applyNumberFormat="1" applyFont="1" applyFill="1" applyBorder="1" applyAlignment="1">
      <alignment horizontal="center" vertical="center"/>
    </xf>
    <xf numFmtId="172" fontId="35" fillId="0" borderId="0" xfId="0" applyNumberFormat="1" applyFont="1"/>
    <xf numFmtId="172" fontId="28" fillId="0" borderId="49" xfId="0" applyNumberFormat="1" applyFont="1" applyBorder="1" applyAlignment="1">
      <alignment horizontal="center" vertical="center"/>
    </xf>
    <xf numFmtId="49" fontId="28" fillId="0" borderId="50" xfId="0" applyNumberFormat="1" applyFont="1" applyBorder="1" applyAlignment="1">
      <alignment horizontal="center" vertical="center"/>
    </xf>
    <xf numFmtId="172" fontId="28" fillId="8" borderId="50" xfId="0" applyNumberFormat="1" applyFont="1" applyFill="1" applyBorder="1" applyAlignment="1">
      <alignment horizontal="center" vertical="center"/>
    </xf>
    <xf numFmtId="172" fontId="36" fillId="0" borderId="0" xfId="0" applyNumberFormat="1" applyFont="1"/>
    <xf numFmtId="49" fontId="27" fillId="0" borderId="42" xfId="0" applyNumberFormat="1" applyFont="1" applyBorder="1" applyAlignment="1">
      <alignment horizontal="center" vertical="center"/>
    </xf>
    <xf numFmtId="172" fontId="27" fillId="8" borderId="36" xfId="0" applyNumberFormat="1" applyFont="1" applyFill="1" applyBorder="1" applyAlignment="1">
      <alignment horizontal="center" vertical="center"/>
    </xf>
    <xf numFmtId="0" fontId="0" fillId="2" borderId="39" xfId="0" applyFill="1" applyBorder="1"/>
    <xf numFmtId="0" fontId="6" fillId="2" borderId="41" xfId="0" applyFont="1" applyFill="1" applyBorder="1"/>
    <xf numFmtId="0" fontId="0" fillId="2" borderId="35" xfId="0" applyFill="1" applyBorder="1"/>
    <xf numFmtId="0" fontId="38" fillId="0" borderId="14" xfId="2" applyFont="1" applyBorder="1" applyAlignment="1">
      <alignment horizontal="left" vertical="center"/>
    </xf>
    <xf numFmtId="0" fontId="17" fillId="2" borderId="0" xfId="0" applyFont="1" applyFill="1"/>
    <xf numFmtId="0" fontId="11" fillId="2" borderId="0" xfId="0" applyFont="1" applyFill="1"/>
    <xf numFmtId="0" fontId="10" fillId="2" borderId="0" xfId="0" applyFont="1" applyFill="1"/>
    <xf numFmtId="0" fontId="6" fillId="2" borderId="35" xfId="0" applyFont="1" applyFill="1" applyBorder="1"/>
    <xf numFmtId="0" fontId="18" fillId="2" borderId="0" xfId="0" applyFont="1" applyFill="1"/>
    <xf numFmtId="0" fontId="19" fillId="2" borderId="0" xfId="0" applyFont="1" applyFill="1"/>
    <xf numFmtId="3" fontId="6" fillId="4" borderId="15" xfId="0" applyNumberFormat="1" applyFont="1" applyFill="1" applyBorder="1" applyAlignment="1">
      <alignment horizontal="center"/>
    </xf>
    <xf numFmtId="0" fontId="18" fillId="0" borderId="0" xfId="0" applyFont="1"/>
    <xf numFmtId="0" fontId="19" fillId="0" borderId="0" xfId="0" applyFont="1"/>
    <xf numFmtId="0" fontId="6" fillId="2" borderId="0" xfId="0" applyFont="1" applyFill="1"/>
    <xf numFmtId="3" fontId="6" fillId="4" borderId="59" xfId="0" applyNumberFormat="1" applyFont="1" applyFill="1" applyBorder="1" applyAlignment="1">
      <alignment horizontal="center"/>
    </xf>
    <xf numFmtId="0" fontId="0" fillId="2" borderId="53" xfId="0" applyFill="1" applyBorder="1"/>
    <xf numFmtId="0" fontId="0" fillId="2" borderId="51" xfId="0" applyFill="1" applyBorder="1"/>
    <xf numFmtId="9" fontId="19" fillId="0" borderId="0" xfId="0" applyNumberFormat="1" applyFont="1"/>
    <xf numFmtId="0" fontId="38" fillId="0" borderId="39" xfId="2" applyFont="1" applyBorder="1" applyAlignment="1">
      <alignment horizontal="left" vertical="center"/>
    </xf>
    <xf numFmtId="0" fontId="38" fillId="0" borderId="43" xfId="2" applyFont="1" applyBorder="1" applyAlignment="1">
      <alignment horizontal="left" vertical="center"/>
    </xf>
    <xf numFmtId="0" fontId="0" fillId="2" borderId="43" xfId="0" applyFill="1" applyBorder="1"/>
    <xf numFmtId="0" fontId="38" fillId="0" borderId="19" xfId="2" applyFont="1" applyBorder="1" applyAlignment="1">
      <alignment horizontal="left" vertical="center"/>
    </xf>
    <xf numFmtId="0" fontId="0" fillId="2" borderId="0" xfId="0" applyFill="1" applyAlignment="1">
      <alignment horizontal="center"/>
    </xf>
    <xf numFmtId="0" fontId="40" fillId="0" borderId="0" xfId="0" applyFont="1"/>
    <xf numFmtId="0" fontId="11" fillId="0" borderId="12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9" fillId="0" borderId="17" xfId="0" applyFont="1" applyBorder="1" applyAlignment="1">
      <alignment horizontal="center"/>
    </xf>
    <xf numFmtId="9" fontId="9" fillId="0" borderId="44" xfId="0" applyNumberFormat="1" applyFont="1" applyBorder="1" applyAlignment="1">
      <alignment horizontal="center" vertical="center"/>
    </xf>
    <xf numFmtId="0" fontId="9" fillId="0" borderId="52" xfId="0" applyFont="1" applyBorder="1" applyAlignment="1">
      <alignment horizontal="center" vertical="center"/>
    </xf>
    <xf numFmtId="0" fontId="0" fillId="2" borderId="16" xfId="0" applyFill="1" applyBorder="1"/>
    <xf numFmtId="0" fontId="0" fillId="2" borderId="18" xfId="0" applyFill="1" applyBorder="1"/>
    <xf numFmtId="3" fontId="6" fillId="2" borderId="18" xfId="0" applyNumberFormat="1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3" fontId="6" fillId="0" borderId="52" xfId="0" applyNumberFormat="1" applyFont="1" applyBorder="1" applyAlignment="1">
      <alignment horizontal="center"/>
    </xf>
    <xf numFmtId="0" fontId="20" fillId="2" borderId="46" xfId="0" applyFont="1" applyFill="1" applyBorder="1" applyAlignment="1">
      <alignment horizontal="center"/>
    </xf>
    <xf numFmtId="9" fontId="20" fillId="2" borderId="46" xfId="1" applyFont="1" applyFill="1" applyBorder="1" applyAlignment="1">
      <alignment horizontal="center"/>
    </xf>
    <xf numFmtId="3" fontId="9" fillId="2" borderId="15" xfId="0" applyNumberFormat="1" applyFont="1" applyFill="1" applyBorder="1" applyAlignment="1">
      <alignment horizontal="center"/>
    </xf>
    <xf numFmtId="0" fontId="20" fillId="9" borderId="28" xfId="0" applyFont="1" applyFill="1" applyBorder="1" applyAlignment="1">
      <alignment horizontal="center"/>
    </xf>
    <xf numFmtId="9" fontId="20" fillId="9" borderId="38" xfId="1" applyFont="1" applyFill="1" applyBorder="1" applyAlignment="1">
      <alignment horizontal="center"/>
    </xf>
    <xf numFmtId="0" fontId="20" fillId="9" borderId="29" xfId="0" applyFont="1" applyFill="1" applyBorder="1" applyAlignment="1">
      <alignment horizontal="center"/>
    </xf>
    <xf numFmtId="3" fontId="6" fillId="4" borderId="46" xfId="0" applyNumberFormat="1" applyFont="1" applyFill="1" applyBorder="1" applyAlignment="1">
      <alignment horizontal="center"/>
    </xf>
    <xf numFmtId="9" fontId="20" fillId="2" borderId="47" xfId="1" applyFont="1" applyFill="1" applyBorder="1" applyAlignment="1">
      <alignment horizontal="center"/>
    </xf>
    <xf numFmtId="3" fontId="9" fillId="2" borderId="3" xfId="0" applyNumberFormat="1" applyFont="1" applyFill="1" applyBorder="1" applyAlignment="1">
      <alignment horizontal="center"/>
    </xf>
    <xf numFmtId="0" fontId="6" fillId="2" borderId="18" xfId="0" applyFont="1" applyFill="1" applyBorder="1"/>
    <xf numFmtId="3" fontId="6" fillId="9" borderId="38" xfId="0" applyNumberFormat="1" applyFont="1" applyFill="1" applyBorder="1" applyAlignment="1">
      <alignment horizontal="center"/>
    </xf>
    <xf numFmtId="0" fontId="20" fillId="9" borderId="38" xfId="0" applyFont="1" applyFill="1" applyBorder="1" applyAlignment="1">
      <alignment horizontal="center"/>
    </xf>
    <xf numFmtId="9" fontId="20" fillId="9" borderId="29" xfId="1" applyFont="1" applyFill="1" applyBorder="1" applyAlignment="1">
      <alignment horizontal="center"/>
    </xf>
    <xf numFmtId="0" fontId="40" fillId="0" borderId="14" xfId="0" applyFont="1" applyBorder="1"/>
    <xf numFmtId="0" fontId="11" fillId="0" borderId="14" xfId="0" applyFont="1" applyBorder="1"/>
    <xf numFmtId="3" fontId="9" fillId="0" borderId="14" xfId="0" applyNumberFormat="1" applyFont="1" applyBorder="1"/>
    <xf numFmtId="9" fontId="0" fillId="0" borderId="14" xfId="1" applyFont="1" applyBorder="1"/>
    <xf numFmtId="3" fontId="40" fillId="0" borderId="14" xfId="0" applyNumberFormat="1" applyFont="1" applyBorder="1"/>
    <xf numFmtId="0" fontId="40" fillId="0" borderId="28" xfId="0" applyFont="1" applyBorder="1"/>
    <xf numFmtId="0" fontId="0" fillId="0" borderId="28" xfId="0" applyBorder="1"/>
    <xf numFmtId="0" fontId="9" fillId="0" borderId="29" xfId="0" applyFont="1" applyBorder="1"/>
    <xf numFmtId="0" fontId="11" fillId="0" borderId="33" xfId="0" applyFont="1" applyBorder="1"/>
    <xf numFmtId="0" fontId="9" fillId="0" borderId="34" xfId="0" applyFont="1" applyBorder="1"/>
    <xf numFmtId="9" fontId="0" fillId="0" borderId="28" xfId="1" applyFont="1" applyBorder="1"/>
    <xf numFmtId="3" fontId="0" fillId="0" borderId="14" xfId="0" applyNumberFormat="1" applyBorder="1" applyAlignment="1">
      <alignment horizontal="center"/>
    </xf>
    <xf numFmtId="3" fontId="0" fillId="0" borderId="28" xfId="0" applyNumberFormat="1" applyBorder="1" applyAlignment="1">
      <alignment horizontal="center"/>
    </xf>
    <xf numFmtId="3" fontId="9" fillId="0" borderId="34" xfId="0" applyNumberFormat="1" applyFont="1" applyBorder="1" applyAlignment="1">
      <alignment horizontal="center"/>
    </xf>
    <xf numFmtId="3" fontId="9" fillId="0" borderId="36" xfId="0" applyNumberFormat="1" applyFont="1" applyBorder="1" applyAlignment="1">
      <alignment horizontal="center"/>
    </xf>
    <xf numFmtId="3" fontId="9" fillId="0" borderId="29" xfId="0" applyNumberFormat="1" applyFont="1" applyBorder="1" applyAlignment="1">
      <alignment horizontal="center"/>
    </xf>
    <xf numFmtId="172" fontId="26" fillId="0" borderId="52" xfId="0" applyNumberFormat="1" applyFont="1" applyBorder="1"/>
    <xf numFmtId="0" fontId="0" fillId="6" borderId="51" xfId="0" applyFill="1" applyBorder="1"/>
    <xf numFmtId="0" fontId="38" fillId="6" borderId="14" xfId="2" applyFont="1" applyFill="1" applyBorder="1" applyAlignment="1">
      <alignment horizontal="left" vertical="center"/>
    </xf>
    <xf numFmtId="3" fontId="6" fillId="6" borderId="59" xfId="0" applyNumberFormat="1" applyFont="1" applyFill="1" applyBorder="1" applyAlignment="1">
      <alignment horizontal="center"/>
    </xf>
    <xf numFmtId="0" fontId="0" fillId="6" borderId="39" xfId="0" applyFill="1" applyBorder="1"/>
    <xf numFmtId="0" fontId="38" fillId="6" borderId="39" xfId="2" applyFont="1" applyFill="1" applyBorder="1" applyAlignment="1">
      <alignment horizontal="left" vertical="center"/>
    </xf>
    <xf numFmtId="3" fontId="6" fillId="6" borderId="51" xfId="0" applyNumberFormat="1" applyFont="1" applyFill="1" applyBorder="1" applyAlignment="1">
      <alignment horizontal="center"/>
    </xf>
    <xf numFmtId="0" fontId="0" fillId="6" borderId="37" xfId="0" applyFill="1" applyBorder="1"/>
    <xf numFmtId="0" fontId="38" fillId="6" borderId="21" xfId="2" applyFont="1" applyFill="1" applyBorder="1" applyAlignment="1">
      <alignment horizontal="left" vertical="center"/>
    </xf>
    <xf numFmtId="3" fontId="6" fillId="6" borderId="53" xfId="0" applyNumberFormat="1" applyFont="1" applyFill="1" applyBorder="1" applyAlignment="1">
      <alignment horizontal="center"/>
    </xf>
    <xf numFmtId="0" fontId="0" fillId="0" borderId="12" xfId="0" applyBorder="1"/>
    <xf numFmtId="169" fontId="9" fillId="11" borderId="0" xfId="0" applyNumberFormat="1" applyFont="1" applyFill="1"/>
    <xf numFmtId="3" fontId="9" fillId="11" borderId="0" xfId="0" applyNumberFormat="1" applyFont="1" applyFill="1"/>
    <xf numFmtId="3" fontId="0" fillId="11" borderId="0" xfId="0" applyNumberFormat="1" applyFill="1"/>
    <xf numFmtId="3" fontId="9" fillId="0" borderId="28" xfId="0" applyNumberFormat="1" applyFont="1" applyBorder="1"/>
    <xf numFmtId="3" fontId="9" fillId="0" borderId="29" xfId="0" applyNumberFormat="1" applyFont="1" applyBorder="1"/>
    <xf numFmtId="3" fontId="40" fillId="0" borderId="28" xfId="0" applyNumberFormat="1" applyFont="1" applyBorder="1"/>
    <xf numFmtId="0" fontId="9" fillId="0" borderId="34" xfId="0" applyFont="1" applyBorder="1" applyAlignment="1">
      <alignment horizontal="center"/>
    </xf>
    <xf numFmtId="0" fontId="11" fillId="0" borderId="33" xfId="0" applyFont="1" applyBorder="1" applyAlignment="1">
      <alignment horizontal="left"/>
    </xf>
    <xf numFmtId="3" fontId="11" fillId="0" borderId="29" xfId="0" applyNumberFormat="1" applyFont="1" applyBorder="1"/>
    <xf numFmtId="3" fontId="0" fillId="0" borderId="29" xfId="0" applyNumberFormat="1" applyBorder="1" applyAlignment="1">
      <alignment horizontal="center"/>
    </xf>
    <xf numFmtId="0" fontId="0" fillId="0" borderId="8" xfId="0" applyBorder="1"/>
    <xf numFmtId="0" fontId="9" fillId="0" borderId="44" xfId="0" applyFont="1" applyBorder="1" applyAlignment="1">
      <alignment horizontal="center" vertical="center"/>
    </xf>
    <xf numFmtId="0" fontId="9" fillId="0" borderId="32" xfId="0" applyFont="1" applyBorder="1" applyAlignment="1">
      <alignment vertical="center" wrapText="1"/>
    </xf>
    <xf numFmtId="0" fontId="9" fillId="0" borderId="16" xfId="0" applyFont="1" applyBorder="1" applyAlignment="1">
      <alignment vertical="center" wrapText="1"/>
    </xf>
    <xf numFmtId="0" fontId="0" fillId="0" borderId="7" xfId="0" applyBorder="1"/>
    <xf numFmtId="0" fontId="0" fillId="0" borderId="16" xfId="0" applyBorder="1"/>
    <xf numFmtId="168" fontId="9" fillId="0" borderId="52" xfId="0" applyNumberFormat="1" applyFont="1" applyBorder="1" applyAlignment="1">
      <alignment horizontal="center" vertical="center"/>
    </xf>
    <xf numFmtId="172" fontId="26" fillId="10" borderId="0" xfId="0" applyNumberFormat="1" applyFont="1" applyFill="1"/>
    <xf numFmtId="169" fontId="11" fillId="0" borderId="0" xfId="0" applyNumberFormat="1" applyFont="1"/>
    <xf numFmtId="3" fontId="11" fillId="0" borderId="0" xfId="0" applyNumberFormat="1" applyFont="1"/>
    <xf numFmtId="175" fontId="11" fillId="0" borderId="0" xfId="0" applyNumberFormat="1" applyFont="1"/>
    <xf numFmtId="3" fontId="6" fillId="4" borderId="24" xfId="0" applyNumberFormat="1" applyFont="1" applyFill="1" applyBorder="1" applyAlignment="1">
      <alignment horizontal="center"/>
    </xf>
    <xf numFmtId="3" fontId="6" fillId="4" borderId="40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3" borderId="14" xfId="0" applyFill="1" applyBorder="1"/>
    <xf numFmtId="41" fontId="1" fillId="33" borderId="14" xfId="123" applyFont="1" applyFill="1" applyBorder="1"/>
    <xf numFmtId="41" fontId="0" fillId="0" borderId="0" xfId="0" applyNumberFormat="1"/>
    <xf numFmtId="0" fontId="9" fillId="0" borderId="35" xfId="0" applyFont="1" applyBorder="1" applyAlignment="1">
      <alignment horizontal="center"/>
    </xf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20" fillId="0" borderId="14" xfId="0" applyFont="1" applyBorder="1"/>
    <xf numFmtId="0" fontId="11" fillId="0" borderId="8" xfId="0" applyFont="1" applyBorder="1" applyAlignment="1">
      <alignment horizontal="center"/>
    </xf>
    <xf numFmtId="0" fontId="0" fillId="0" borderId="41" xfId="0" applyBorder="1"/>
    <xf numFmtId="0" fontId="0" fillId="0" borderId="35" xfId="0" applyBorder="1"/>
    <xf numFmtId="0" fontId="9" fillId="0" borderId="35" xfId="0" applyFont="1" applyBorder="1" applyAlignment="1">
      <alignment horizontal="center" vertical="center"/>
    </xf>
    <xf numFmtId="176" fontId="9" fillId="0" borderId="9" xfId="124" applyNumberFormat="1" applyFont="1" applyBorder="1" applyAlignment="1">
      <alignment horizontal="center"/>
    </xf>
    <xf numFmtId="0" fontId="9" fillId="0" borderId="53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9" fontId="14" fillId="0" borderId="9" xfId="1" applyFont="1" applyBorder="1" applyAlignment="1">
      <alignment horizontal="center"/>
    </xf>
    <xf numFmtId="0" fontId="9" fillId="0" borderId="23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0" borderId="7" xfId="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9" fillId="0" borderId="32" xfId="0" applyFont="1" applyBorder="1" applyAlignment="1">
      <alignment horizontal="center"/>
    </xf>
    <xf numFmtId="0" fontId="9" fillId="0" borderId="12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9" fontId="9" fillId="0" borderId="35" xfId="0" applyNumberFormat="1" applyFont="1" applyBorder="1" applyAlignment="1">
      <alignment horizontal="center" vertical="center"/>
    </xf>
    <xf numFmtId="168" fontId="14" fillId="0" borderId="7" xfId="0" applyNumberFormat="1" applyFont="1" applyBorder="1" applyAlignment="1">
      <alignment horizontal="center" vertical="center"/>
    </xf>
    <xf numFmtId="168" fontId="14" fillId="0" borderId="8" xfId="0" applyNumberFormat="1" applyFont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168" fontId="9" fillId="0" borderId="17" xfId="0" applyNumberFormat="1" applyFont="1" applyBorder="1" applyAlignment="1">
      <alignment horizontal="center" vertical="center"/>
    </xf>
    <xf numFmtId="168" fontId="14" fillId="0" borderId="16" xfId="0" applyNumberFormat="1" applyFont="1" applyBorder="1" applyAlignment="1">
      <alignment horizontal="center" vertical="center"/>
    </xf>
    <xf numFmtId="168" fontId="14" fillId="0" borderId="17" xfId="0" applyNumberFormat="1" applyFont="1" applyBorder="1" applyAlignment="1">
      <alignment horizontal="center" vertical="center"/>
    </xf>
    <xf numFmtId="9" fontId="9" fillId="0" borderId="17" xfId="0" applyNumberFormat="1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40" fillId="0" borderId="37" xfId="0" applyFont="1" applyBorder="1"/>
    <xf numFmtId="0" fontId="0" fillId="0" borderId="21" xfId="0" applyBorder="1"/>
    <xf numFmtId="3" fontId="0" fillId="0" borderId="21" xfId="0" applyNumberFormat="1" applyBorder="1" applyAlignment="1">
      <alignment horizontal="center"/>
    </xf>
    <xf numFmtId="3" fontId="0" fillId="0" borderId="21" xfId="0" applyNumberFormat="1" applyBorder="1" applyAlignment="1">
      <alignment horizontal="center" wrapText="1"/>
    </xf>
    <xf numFmtId="3" fontId="0" fillId="0" borderId="10" xfId="0" applyNumberFormat="1" applyBorder="1" applyAlignment="1">
      <alignment horizontal="center" wrapText="1"/>
    </xf>
    <xf numFmtId="3" fontId="0" fillId="0" borderId="22" xfId="0" applyNumberFormat="1" applyBorder="1" applyAlignment="1">
      <alignment horizontal="center"/>
    </xf>
    <xf numFmtId="0" fontId="68" fillId="0" borderId="39" xfId="0" applyFont="1" applyBorder="1" applyAlignment="1">
      <alignment horizontal="right"/>
    </xf>
    <xf numFmtId="3" fontId="0" fillId="0" borderId="14" xfId="0" applyNumberFormat="1" applyBorder="1" applyAlignment="1">
      <alignment horizontal="center" wrapText="1"/>
    </xf>
    <xf numFmtId="3" fontId="0" fillId="0" borderId="24" xfId="0" applyNumberFormat="1" applyBorder="1" applyAlignment="1">
      <alignment horizontal="center" wrapText="1"/>
    </xf>
    <xf numFmtId="3" fontId="0" fillId="0" borderId="26" xfId="0" applyNumberFormat="1" applyBorder="1" applyAlignment="1">
      <alignment horizontal="center"/>
    </xf>
    <xf numFmtId="0" fontId="40" fillId="0" borderId="43" xfId="0" applyFont="1" applyBorder="1"/>
    <xf numFmtId="0" fontId="0" fillId="0" borderId="19" xfId="0" applyBorder="1"/>
    <xf numFmtId="10" fontId="0" fillId="0" borderId="19" xfId="0" applyNumberFormat="1" applyBorder="1"/>
    <xf numFmtId="3" fontId="0" fillId="0" borderId="4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3" fontId="0" fillId="0" borderId="31" xfId="0" applyNumberFormat="1" applyBorder="1" applyAlignment="1">
      <alignment horizontal="center"/>
    </xf>
    <xf numFmtId="3" fontId="20" fillId="0" borderId="14" xfId="0" applyNumberFormat="1" applyFont="1" applyBorder="1" applyAlignment="1">
      <alignment horizontal="center"/>
    </xf>
    <xf numFmtId="3" fontId="9" fillId="0" borderId="14" xfId="0" applyNumberFormat="1" applyFont="1" applyBorder="1" applyAlignment="1">
      <alignment horizontal="center"/>
    </xf>
    <xf numFmtId="3" fontId="20" fillId="0" borderId="28" xfId="0" applyNumberFormat="1" applyFont="1" applyBorder="1" applyAlignment="1">
      <alignment horizontal="center"/>
    </xf>
    <xf numFmtId="169" fontId="0" fillId="11" borderId="0" xfId="0" applyNumberFormat="1" applyFill="1"/>
    <xf numFmtId="0" fontId="11" fillId="0" borderId="37" xfId="0" applyFont="1" applyBorder="1"/>
    <xf numFmtId="0" fontId="0" fillId="0" borderId="22" xfId="0" applyBorder="1"/>
    <xf numFmtId="3" fontId="40" fillId="0" borderId="39" xfId="0" applyNumberFormat="1" applyFont="1" applyBorder="1"/>
    <xf numFmtId="3" fontId="0" fillId="0" borderId="26" xfId="0" applyNumberFormat="1" applyBorder="1"/>
    <xf numFmtId="3" fontId="9" fillId="0" borderId="26" xfId="0" applyNumberFormat="1" applyFont="1" applyBorder="1"/>
    <xf numFmtId="3" fontId="40" fillId="0" borderId="43" xfId="0" applyNumberFormat="1" applyFont="1" applyBorder="1"/>
    <xf numFmtId="3" fontId="9" fillId="0" borderId="31" xfId="0" applyNumberFormat="1" applyFont="1" applyBorder="1"/>
    <xf numFmtId="0" fontId="11" fillId="0" borderId="33" xfId="0" applyFont="1" applyBorder="1" applyAlignment="1">
      <alignment horizontal="center"/>
    </xf>
    <xf numFmtId="170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3" fontId="20" fillId="0" borderId="14" xfId="0" applyNumberFormat="1" applyFont="1" applyBorder="1"/>
    <xf numFmtId="3" fontId="20" fillId="0" borderId="14" xfId="123" applyNumberFormat="1" applyFont="1" applyBorder="1"/>
    <xf numFmtId="0" fontId="70" fillId="0" borderId="39" xfId="0" applyFont="1" applyBorder="1" applyAlignment="1">
      <alignment horizontal="right"/>
    </xf>
    <xf numFmtId="0" fontId="70" fillId="0" borderId="14" xfId="0" applyFont="1" applyBorder="1"/>
    <xf numFmtId="0" fontId="70" fillId="0" borderId="29" xfId="0" applyFont="1" applyBorder="1"/>
    <xf numFmtId="0" fontId="9" fillId="0" borderId="9" xfId="0" applyFont="1" applyBorder="1"/>
    <xf numFmtId="0" fontId="0" fillId="0" borderId="9" xfId="0" applyBorder="1"/>
    <xf numFmtId="0" fontId="0" fillId="0" borderId="26" xfId="0" applyBorder="1" applyAlignment="1">
      <alignment horizontal="center"/>
    </xf>
    <xf numFmtId="0" fontId="20" fillId="0" borderId="39" xfId="0" applyFont="1" applyBorder="1"/>
    <xf numFmtId="3" fontId="20" fillId="0" borderId="26" xfId="123" applyNumberFormat="1" applyFont="1" applyBorder="1"/>
    <xf numFmtId="3" fontId="20" fillId="0" borderId="26" xfId="0" applyNumberFormat="1" applyFont="1" applyBorder="1"/>
    <xf numFmtId="0" fontId="20" fillId="0" borderId="39" xfId="0" applyFont="1" applyBorder="1" applyAlignment="1">
      <alignment horizontal="right"/>
    </xf>
    <xf numFmtId="41" fontId="1" fillId="33" borderId="26" xfId="123" applyFont="1" applyFill="1" applyBorder="1"/>
    <xf numFmtId="0" fontId="0" fillId="33" borderId="19" xfId="0" applyFill="1" applyBorder="1"/>
    <xf numFmtId="41" fontId="1" fillId="33" borderId="19" xfId="123" applyFont="1" applyFill="1" applyBorder="1"/>
    <xf numFmtId="41" fontId="1" fillId="33" borderId="31" xfId="123" applyFont="1" applyFill="1" applyBorder="1"/>
    <xf numFmtId="177" fontId="31" fillId="0" borderId="14" xfId="0" applyNumberFormat="1" applyFont="1" applyBorder="1" applyAlignment="1">
      <alignment horizontal="center"/>
    </xf>
    <xf numFmtId="0" fontId="73" fillId="2" borderId="52" xfId="0" applyFont="1" applyFill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/>
    </xf>
    <xf numFmtId="9" fontId="0" fillId="0" borderId="14" xfId="1" applyFont="1" applyFill="1" applyBorder="1"/>
    <xf numFmtId="9" fontId="0" fillId="0" borderId="28" xfId="1" applyFont="1" applyFill="1" applyBorder="1"/>
    <xf numFmtId="169" fontId="20" fillId="0" borderId="0" xfId="0" applyNumberFormat="1" applyFont="1" applyAlignment="1">
      <alignment horizontal="left"/>
    </xf>
    <xf numFmtId="0" fontId="9" fillId="0" borderId="0" xfId="0" applyFont="1" applyAlignment="1">
      <alignment horizontal="center"/>
    </xf>
    <xf numFmtId="0" fontId="9" fillId="0" borderId="3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179" fontId="37" fillId="8" borderId="13" xfId="138" applyNumberFormat="1" applyFont="1" applyFill="1" applyBorder="1" applyAlignment="1">
      <alignment horizontal="right" vertical="center"/>
    </xf>
    <xf numFmtId="171" fontId="37" fillId="8" borderId="13" xfId="138" applyFont="1" applyFill="1" applyBorder="1" applyAlignment="1">
      <alignment horizontal="right" vertical="center"/>
    </xf>
    <xf numFmtId="179" fontId="69" fillId="8" borderId="28" xfId="138" applyNumberFormat="1" applyFont="1" applyFill="1" applyBorder="1" applyAlignment="1">
      <alignment horizontal="right" vertical="center"/>
    </xf>
    <xf numFmtId="171" fontId="37" fillId="8" borderId="0" xfId="138" applyFont="1" applyFill="1" applyBorder="1" applyAlignment="1">
      <alignment horizontal="right" vertical="center"/>
    </xf>
    <xf numFmtId="179" fontId="37" fillId="8" borderId="38" xfId="138" applyNumberFormat="1" applyFont="1" applyFill="1" applyBorder="1" applyAlignment="1">
      <alignment horizontal="right" vertical="center"/>
    </xf>
    <xf numFmtId="10" fontId="5" fillId="8" borderId="27" xfId="108" applyNumberFormat="1" applyFont="1" applyFill="1" applyBorder="1" applyAlignment="1">
      <alignment horizontal="left" vertical="center"/>
    </xf>
    <xf numFmtId="179" fontId="37" fillId="8" borderId="0" xfId="138" applyNumberFormat="1" applyFont="1" applyFill="1" applyBorder="1" applyAlignment="1">
      <alignment horizontal="right" vertical="center"/>
    </xf>
    <xf numFmtId="10" fontId="37" fillId="8" borderId="27" xfId="108" applyNumberFormat="1" applyFont="1" applyFill="1" applyBorder="1" applyAlignment="1">
      <alignment horizontal="left" vertical="center"/>
    </xf>
    <xf numFmtId="182" fontId="37" fillId="8" borderId="13" xfId="138" applyNumberFormat="1" applyFont="1" applyFill="1" applyBorder="1" applyAlignment="1">
      <alignment horizontal="right" vertical="center"/>
    </xf>
    <xf numFmtId="0" fontId="37" fillId="34" borderId="40" xfId="139" applyFont="1" applyFill="1" applyBorder="1" applyAlignment="1">
      <alignment vertical="center"/>
    </xf>
    <xf numFmtId="184" fontId="37" fillId="34" borderId="69" xfId="139" applyNumberFormat="1" applyFont="1" applyFill="1" applyBorder="1" applyAlignment="1">
      <alignment vertical="center"/>
    </xf>
    <xf numFmtId="179" fontId="37" fillId="8" borderId="29" xfId="138" applyNumberFormat="1" applyFont="1" applyFill="1" applyBorder="1" applyAlignment="1">
      <alignment horizontal="right" vertical="center"/>
    </xf>
    <xf numFmtId="185" fontId="37" fillId="8" borderId="0" xfId="138" applyNumberFormat="1" applyFont="1" applyFill="1" applyBorder="1" applyAlignment="1">
      <alignment horizontal="right" vertical="center"/>
    </xf>
    <xf numFmtId="179" fontId="69" fillId="8" borderId="14" xfId="138" applyNumberFormat="1" applyFont="1" applyFill="1" applyBorder="1" applyAlignment="1">
      <alignment horizontal="right" vertical="center"/>
    </xf>
    <xf numFmtId="179" fontId="37" fillId="0" borderId="38" xfId="138" applyNumberFormat="1" applyFont="1" applyFill="1" applyBorder="1" applyAlignment="1">
      <alignment horizontal="right" vertical="center"/>
    </xf>
    <xf numFmtId="179" fontId="37" fillId="8" borderId="17" xfId="138" applyNumberFormat="1" applyFont="1" applyFill="1" applyBorder="1" applyAlignment="1">
      <alignment horizontal="right" vertical="center"/>
    </xf>
    <xf numFmtId="179" fontId="69" fillId="8" borderId="27" xfId="138" applyNumberFormat="1" applyFont="1" applyFill="1" applyBorder="1" applyAlignment="1">
      <alignment horizontal="right" vertical="center"/>
    </xf>
    <xf numFmtId="179" fontId="37" fillId="8" borderId="3" xfId="138" applyNumberFormat="1" applyFont="1" applyFill="1" applyBorder="1" applyAlignment="1">
      <alignment horizontal="right" vertical="center"/>
    </xf>
    <xf numFmtId="179" fontId="37" fillId="8" borderId="27" xfId="138" applyNumberFormat="1" applyFont="1" applyFill="1" applyBorder="1" applyAlignment="1">
      <alignment horizontal="right" vertical="center"/>
    </xf>
    <xf numFmtId="179" fontId="5" fillId="0" borderId="14" xfId="138" applyNumberFormat="1" applyFont="1" applyFill="1" applyBorder="1" applyAlignment="1">
      <alignment horizontal="right" vertical="center"/>
    </xf>
    <xf numFmtId="0" fontId="37" fillId="8" borderId="0" xfId="193" applyFont="1" applyFill="1" applyAlignment="1">
      <alignment vertical="center"/>
    </xf>
    <xf numFmtId="0" fontId="69" fillId="2" borderId="40" xfId="193" applyFont="1" applyFill="1" applyBorder="1" applyAlignment="1">
      <alignment horizontal="left" vertical="center"/>
    </xf>
    <xf numFmtId="0" fontId="69" fillId="2" borderId="0" xfId="193" applyFont="1" applyFill="1" applyAlignment="1">
      <alignment horizontal="left" vertical="center"/>
    </xf>
    <xf numFmtId="0" fontId="37" fillId="2" borderId="0" xfId="193" applyFont="1" applyFill="1"/>
    <xf numFmtId="0" fontId="37" fillId="2" borderId="0" xfId="193" applyFont="1" applyFill="1" applyAlignment="1">
      <alignment horizontal="left" vertical="center"/>
    </xf>
    <xf numFmtId="178" fontId="37" fillId="2" borderId="0" xfId="193" applyNumberFormat="1" applyFont="1" applyFill="1" applyAlignment="1">
      <alignment horizontal="center" vertical="center"/>
    </xf>
    <xf numFmtId="178" fontId="37" fillId="2" borderId="0" xfId="193" applyNumberFormat="1" applyFont="1" applyFill="1" applyAlignment="1">
      <alignment vertical="center"/>
    </xf>
    <xf numFmtId="0" fontId="37" fillId="8" borderId="27" xfId="193" applyFont="1" applyFill="1" applyBorder="1" applyAlignment="1">
      <alignment vertical="center"/>
    </xf>
    <xf numFmtId="0" fontId="37" fillId="8" borderId="7" xfId="193" applyFont="1" applyFill="1" applyBorder="1" applyAlignment="1">
      <alignment vertical="center"/>
    </xf>
    <xf numFmtId="0" fontId="37" fillId="8" borderId="9" xfId="193" applyFont="1" applyFill="1" applyBorder="1" applyAlignment="1">
      <alignment vertical="center"/>
    </xf>
    <xf numFmtId="0" fontId="37" fillId="8" borderId="8" xfId="193" applyFont="1" applyFill="1" applyBorder="1" applyAlignment="1">
      <alignment vertical="center"/>
    </xf>
    <xf numFmtId="0" fontId="69" fillId="2" borderId="40" xfId="193" applyFont="1" applyFill="1" applyBorder="1" applyAlignment="1">
      <alignment vertical="center"/>
    </xf>
    <xf numFmtId="0" fontId="69" fillId="2" borderId="0" xfId="193" applyFont="1" applyFill="1" applyAlignment="1">
      <alignment vertical="center"/>
    </xf>
    <xf numFmtId="0" fontId="37" fillId="2" borderId="0" xfId="193" applyFont="1" applyFill="1" applyAlignment="1">
      <alignment vertical="center"/>
    </xf>
    <xf numFmtId="0" fontId="37" fillId="8" borderId="12" xfId="193" applyFont="1" applyFill="1" applyBorder="1" applyAlignment="1">
      <alignment vertical="center"/>
    </xf>
    <xf numFmtId="14" fontId="69" fillId="2" borderId="0" xfId="193" applyNumberFormat="1" applyFont="1" applyFill="1" applyAlignment="1">
      <alignment vertical="center"/>
    </xf>
    <xf numFmtId="180" fontId="37" fillId="2" borderId="0" xfId="193" applyNumberFormat="1" applyFont="1" applyFill="1" applyAlignment="1">
      <alignment vertical="center"/>
    </xf>
    <xf numFmtId="181" fontId="37" fillId="2" borderId="0" xfId="193" applyNumberFormat="1" applyFont="1" applyFill="1" applyAlignment="1">
      <alignment horizontal="left" vertical="center"/>
    </xf>
    <xf numFmtId="0" fontId="37" fillId="2" borderId="0" xfId="193" applyFont="1" applyFill="1" applyAlignment="1">
      <alignment horizontal="right" vertical="center"/>
    </xf>
    <xf numFmtId="0" fontId="37" fillId="8" borderId="27" xfId="193" applyFont="1" applyFill="1" applyBorder="1" applyAlignment="1">
      <alignment horizontal="left" vertical="center"/>
    </xf>
    <xf numFmtId="179" fontId="37" fillId="8" borderId="0" xfId="193" applyNumberFormat="1" applyFont="1" applyFill="1" applyAlignment="1">
      <alignment vertical="center"/>
    </xf>
    <xf numFmtId="0" fontId="37" fillId="8" borderId="16" xfId="193" applyFont="1" applyFill="1" applyBorder="1" applyAlignment="1">
      <alignment vertical="center"/>
    </xf>
    <xf numFmtId="0" fontId="37" fillId="8" borderId="18" xfId="193" applyFont="1" applyFill="1" applyBorder="1" applyAlignment="1">
      <alignment vertical="center"/>
    </xf>
    <xf numFmtId="0" fontId="37" fillId="8" borderId="17" xfId="193" applyFont="1" applyFill="1" applyBorder="1" applyAlignment="1">
      <alignment vertical="center"/>
    </xf>
    <xf numFmtId="0" fontId="69" fillId="8" borderId="40" xfId="193" applyFont="1" applyFill="1" applyBorder="1" applyAlignment="1">
      <alignment horizontal="left" vertical="center"/>
    </xf>
    <xf numFmtId="0" fontId="37" fillId="8" borderId="1" xfId="193" applyFont="1" applyFill="1" applyBorder="1" applyAlignment="1">
      <alignment horizontal="left" vertical="center"/>
    </xf>
    <xf numFmtId="0" fontId="37" fillId="8" borderId="3" xfId="193" applyFont="1" applyFill="1" applyBorder="1" applyAlignment="1">
      <alignment horizontal="left" vertical="center"/>
    </xf>
    <xf numFmtId="0" fontId="37" fillId="8" borderId="38" xfId="193" applyFont="1" applyFill="1" applyBorder="1" applyAlignment="1">
      <alignment horizontal="right" vertical="center"/>
    </xf>
    <xf numFmtId="0" fontId="37" fillId="8" borderId="40" xfId="193" applyFont="1" applyFill="1" applyBorder="1" applyAlignment="1">
      <alignment horizontal="left" vertical="center"/>
    </xf>
    <xf numFmtId="0" fontId="5" fillId="8" borderId="40" xfId="193" applyFill="1" applyBorder="1" applyAlignment="1">
      <alignment vertical="center"/>
    </xf>
    <xf numFmtId="0" fontId="37" fillId="8" borderId="40" xfId="193" applyFont="1" applyFill="1" applyBorder="1" applyAlignment="1">
      <alignment vertical="center"/>
    </xf>
    <xf numFmtId="183" fontId="37" fillId="8" borderId="27" xfId="193" applyNumberFormat="1" applyFont="1" applyFill="1" applyBorder="1" applyAlignment="1">
      <alignment horizontal="left" vertical="center"/>
    </xf>
    <xf numFmtId="10" fontId="37" fillId="8" borderId="27" xfId="193" applyNumberFormat="1" applyFont="1" applyFill="1" applyBorder="1" applyAlignment="1">
      <alignment horizontal="left" vertical="center"/>
    </xf>
    <xf numFmtId="9" fontId="37" fillId="8" borderId="12" xfId="193" applyNumberFormat="1" applyFont="1" applyFill="1" applyBorder="1" applyAlignment="1">
      <alignment vertical="center"/>
    </xf>
    <xf numFmtId="0" fontId="37" fillId="8" borderId="46" xfId="193" applyFont="1" applyFill="1" applyBorder="1" applyAlignment="1">
      <alignment vertical="center"/>
    </xf>
    <xf numFmtId="179" fontId="37" fillId="8" borderId="27" xfId="193" applyNumberFormat="1" applyFont="1" applyFill="1" applyBorder="1" applyAlignment="1">
      <alignment vertical="center"/>
    </xf>
    <xf numFmtId="0" fontId="69" fillId="8" borderId="14" xfId="193" applyFont="1" applyFill="1" applyBorder="1" applyAlignment="1">
      <alignment horizontal="left" vertical="center"/>
    </xf>
    <xf numFmtId="0" fontId="69" fillId="8" borderId="24" xfId="193" applyFont="1" applyFill="1" applyBorder="1" applyAlignment="1">
      <alignment vertical="center"/>
    </xf>
    <xf numFmtId="0" fontId="37" fillId="8" borderId="15" xfId="193" applyFont="1" applyFill="1" applyBorder="1" applyAlignment="1">
      <alignment vertical="center"/>
    </xf>
    <xf numFmtId="0" fontId="37" fillId="8" borderId="38" xfId="193" applyFont="1" applyFill="1" applyBorder="1" applyAlignment="1">
      <alignment vertical="center"/>
    </xf>
    <xf numFmtId="0" fontId="69" fillId="8" borderId="14" xfId="193" applyFont="1" applyFill="1" applyBorder="1" applyAlignment="1">
      <alignment vertical="center"/>
    </xf>
    <xf numFmtId="0" fontId="37" fillId="8" borderId="29" xfId="193" applyFont="1" applyFill="1" applyBorder="1" applyAlignment="1">
      <alignment vertical="center"/>
    </xf>
    <xf numFmtId="0" fontId="69" fillId="8" borderId="0" xfId="193" applyFont="1" applyFill="1" applyAlignment="1">
      <alignment horizontal="right" vertical="center"/>
    </xf>
    <xf numFmtId="0" fontId="69" fillId="8" borderId="15" xfId="193" applyFont="1" applyFill="1" applyBorder="1" applyAlignment="1">
      <alignment vertical="center"/>
    </xf>
    <xf numFmtId="0" fontId="69" fillId="8" borderId="0" xfId="193" applyFont="1" applyFill="1" applyAlignment="1">
      <alignment vertical="center"/>
    </xf>
    <xf numFmtId="0" fontId="37" fillId="8" borderId="1" xfId="193" applyFont="1" applyFill="1" applyBorder="1" applyAlignment="1">
      <alignment vertical="center"/>
    </xf>
    <xf numFmtId="10" fontId="37" fillId="8" borderId="28" xfId="193" applyNumberFormat="1" applyFont="1" applyFill="1" applyBorder="1" applyAlignment="1">
      <alignment vertical="center"/>
    </xf>
    <xf numFmtId="10" fontId="37" fillId="8" borderId="38" xfId="193" applyNumberFormat="1" applyFont="1" applyFill="1" applyBorder="1" applyAlignment="1">
      <alignment vertical="center"/>
    </xf>
    <xf numFmtId="0" fontId="69" fillId="8" borderId="4" xfId="193" applyFont="1" applyFill="1" applyBorder="1" applyAlignment="1">
      <alignment vertical="center"/>
    </xf>
    <xf numFmtId="10" fontId="69" fillId="8" borderId="29" xfId="193" applyNumberFormat="1" applyFont="1" applyFill="1" applyBorder="1" applyAlignment="1">
      <alignment vertical="center"/>
    </xf>
    <xf numFmtId="179" fontId="69" fillId="8" borderId="6" xfId="193" applyNumberFormat="1" applyFont="1" applyFill="1" applyBorder="1" applyAlignment="1">
      <alignment horizontal="right" vertical="center"/>
    </xf>
    <xf numFmtId="10" fontId="37" fillId="8" borderId="0" xfId="193" applyNumberFormat="1" applyFont="1" applyFill="1" applyAlignment="1">
      <alignment vertical="center"/>
    </xf>
    <xf numFmtId="0" fontId="69" fillId="8" borderId="41" xfId="193" applyFont="1" applyFill="1" applyBorder="1" applyAlignment="1">
      <alignment vertical="center"/>
    </xf>
    <xf numFmtId="10" fontId="37" fillId="8" borderId="35" xfId="193" applyNumberFormat="1" applyFont="1" applyFill="1" applyBorder="1" applyAlignment="1">
      <alignment vertical="center"/>
    </xf>
    <xf numFmtId="179" fontId="69" fillId="8" borderId="44" xfId="193" applyNumberFormat="1" applyFont="1" applyFill="1" applyBorder="1" applyAlignment="1">
      <alignment horizontal="right" vertical="center"/>
    </xf>
    <xf numFmtId="0" fontId="37" fillId="8" borderId="4" xfId="193" applyFont="1" applyFill="1" applyBorder="1" applyAlignment="1">
      <alignment vertical="center"/>
    </xf>
    <xf numFmtId="0" fontId="37" fillId="8" borderId="5" xfId="193" applyFont="1" applyFill="1" applyBorder="1" applyAlignment="1">
      <alignment vertical="center"/>
    </xf>
    <xf numFmtId="14" fontId="37" fillId="8" borderId="5" xfId="193" applyNumberFormat="1" applyFont="1" applyFill="1" applyBorder="1" applyAlignment="1">
      <alignment vertical="center"/>
    </xf>
    <xf numFmtId="0" fontId="37" fillId="8" borderId="6" xfId="193" applyFont="1" applyFill="1" applyBorder="1" applyAlignment="1">
      <alignment vertical="center"/>
    </xf>
    <xf numFmtId="179" fontId="37" fillId="8" borderId="14" xfId="193" applyNumberFormat="1" applyFont="1" applyFill="1" applyBorder="1" applyAlignment="1">
      <alignment vertical="center"/>
    </xf>
    <xf numFmtId="0" fontId="37" fillId="8" borderId="14" xfId="193" applyFont="1" applyFill="1" applyBorder="1" applyAlignment="1">
      <alignment vertical="center"/>
    </xf>
    <xf numFmtId="0" fontId="37" fillId="3" borderId="0" xfId="193" applyFont="1" applyFill="1" applyAlignment="1">
      <alignment vertical="center"/>
    </xf>
    <xf numFmtId="0" fontId="37" fillId="3" borderId="14" xfId="193" applyFont="1" applyFill="1" applyBorder="1" applyAlignment="1">
      <alignment vertical="center"/>
    </xf>
    <xf numFmtId="0" fontId="37" fillId="0" borderId="0" xfId="193" applyFont="1" applyAlignment="1">
      <alignment vertical="center"/>
    </xf>
    <xf numFmtId="0" fontId="9" fillId="0" borderId="0" xfId="0" applyFont="1" applyBorder="1" applyAlignment="1">
      <alignment horizontal="center"/>
    </xf>
    <xf numFmtId="0" fontId="0" fillId="0" borderId="14" xfId="132" applyFont="1" applyBorder="1"/>
    <xf numFmtId="0" fontId="1" fillId="0" borderId="14" xfId="132" applyBorder="1"/>
    <xf numFmtId="0" fontId="9" fillId="0" borderId="14" xfId="0" applyFont="1" applyFill="1" applyBorder="1" applyAlignment="1">
      <alignment horizontal="center"/>
    </xf>
    <xf numFmtId="0" fontId="1" fillId="0" borderId="14" xfId="132" applyFont="1" applyBorder="1"/>
    <xf numFmtId="0" fontId="0" fillId="0" borderId="70" xfId="0" applyFont="1" applyBorder="1"/>
    <xf numFmtId="0" fontId="0" fillId="0" borderId="71" xfId="0" applyFont="1" applyBorder="1"/>
    <xf numFmtId="0" fontId="0" fillId="0" borderId="72" xfId="0" applyFont="1" applyBorder="1"/>
    <xf numFmtId="0" fontId="41" fillId="0" borderId="73" xfId="0" applyFont="1" applyBorder="1" applyAlignment="1" applyProtection="1">
      <alignment horizontal="left"/>
    </xf>
    <xf numFmtId="0" fontId="41" fillId="0" borderId="0" xfId="0" applyFont="1" applyBorder="1"/>
    <xf numFmtId="0" fontId="0" fillId="0" borderId="0" xfId="0" applyFont="1" applyBorder="1"/>
    <xf numFmtId="0" fontId="0" fillId="0" borderId="74" xfId="0" applyFont="1" applyBorder="1"/>
    <xf numFmtId="0" fontId="0" fillId="0" borderId="73" xfId="0" applyFont="1" applyBorder="1"/>
    <xf numFmtId="0" fontId="41" fillId="0" borderId="0" xfId="0" applyFont="1" applyBorder="1" applyAlignment="1" applyProtection="1">
      <alignment horizontal="left"/>
    </xf>
    <xf numFmtId="0" fontId="41" fillId="0" borderId="0" xfId="0" applyFont="1" applyBorder="1" applyAlignment="1">
      <alignment horizontal="center"/>
    </xf>
    <xf numFmtId="0" fontId="41" fillId="0" borderId="0" xfId="0" applyFont="1" applyBorder="1" applyAlignment="1">
      <alignment horizontal="left"/>
    </xf>
    <xf numFmtId="14" fontId="41" fillId="0" borderId="0" xfId="0" applyNumberFormat="1" applyFont="1" applyBorder="1"/>
    <xf numFmtId="0" fontId="80" fillId="0" borderId="0" xfId="0" applyFont="1" applyBorder="1" applyAlignment="1" applyProtection="1">
      <alignment horizontal="left"/>
    </xf>
    <xf numFmtId="0" fontId="81" fillId="0" borderId="0" xfId="0" applyFont="1" applyBorder="1"/>
    <xf numFmtId="0" fontId="0" fillId="0" borderId="0" xfId="0" applyFont="1" applyBorder="1" applyAlignment="1" applyProtection="1">
      <alignment horizontal="fill"/>
    </xf>
    <xf numFmtId="3" fontId="0" fillId="0" borderId="0" xfId="0" applyNumberFormat="1" applyFont="1" applyBorder="1"/>
    <xf numFmtId="0" fontId="41" fillId="0" borderId="73" xfId="0" applyFont="1" applyBorder="1"/>
    <xf numFmtId="0" fontId="41" fillId="0" borderId="76" xfId="0" applyFont="1" applyBorder="1"/>
    <xf numFmtId="0" fontId="41" fillId="0" borderId="77" xfId="0" applyFont="1" applyBorder="1" applyAlignment="1">
      <alignment horizontal="center"/>
    </xf>
    <xf numFmtId="0" fontId="41" fillId="0" borderId="78" xfId="0" applyFont="1" applyBorder="1" applyAlignment="1">
      <alignment horizontal="center"/>
    </xf>
    <xf numFmtId="0" fontId="41" fillId="0" borderId="79" xfId="0" applyFont="1" applyBorder="1" applyAlignment="1">
      <alignment horizontal="center"/>
    </xf>
    <xf numFmtId="0" fontId="41" fillId="0" borderId="80" xfId="0" applyFont="1" applyBorder="1" applyAlignment="1">
      <alignment horizontal="center"/>
    </xf>
    <xf numFmtId="0" fontId="41" fillId="0" borderId="81" xfId="0" applyFont="1" applyBorder="1" applyAlignment="1">
      <alignment horizontal="center"/>
    </xf>
    <xf numFmtId="0" fontId="41" fillId="0" borderId="82" xfId="0" applyFont="1" applyBorder="1"/>
    <xf numFmtId="0" fontId="41" fillId="0" borderId="83" xfId="0" applyFont="1" applyBorder="1"/>
    <xf numFmtId="0" fontId="41" fillId="0" borderId="84" xfId="0" applyFont="1" applyBorder="1"/>
    <xf numFmtId="0" fontId="41" fillId="0" borderId="83" xfId="0" applyFont="1" applyBorder="1" applyAlignment="1">
      <alignment horizontal="center"/>
    </xf>
    <xf numFmtId="0" fontId="41" fillId="0" borderId="84" xfId="0" applyFont="1" applyBorder="1" applyAlignment="1">
      <alignment horizontal="center"/>
    </xf>
    <xf numFmtId="0" fontId="41" fillId="0" borderId="85" xfId="0" applyFont="1" applyBorder="1" applyAlignment="1">
      <alignment horizontal="center"/>
    </xf>
    <xf numFmtId="0" fontId="0" fillId="0" borderId="86" xfId="0" applyFont="1" applyBorder="1"/>
    <xf numFmtId="3" fontId="0" fillId="0" borderId="87" xfId="0" applyNumberFormat="1" applyFont="1" applyBorder="1" applyAlignment="1">
      <alignment horizontal="center"/>
    </xf>
    <xf numFmtId="3" fontId="0" fillId="0" borderId="75" xfId="0" applyNumberFormat="1" applyFont="1" applyBorder="1" applyAlignment="1">
      <alignment horizontal="center"/>
    </xf>
    <xf numFmtId="3" fontId="0" fillId="0" borderId="88" xfId="0" applyNumberFormat="1" applyFont="1" applyBorder="1" applyAlignment="1">
      <alignment horizontal="center"/>
    </xf>
    <xf numFmtId="0" fontId="0" fillId="0" borderId="87" xfId="0" applyFont="1" applyBorder="1" applyAlignment="1">
      <alignment horizontal="center"/>
    </xf>
    <xf numFmtId="0" fontId="41" fillId="0" borderId="86" xfId="0" applyFont="1" applyBorder="1"/>
    <xf numFmtId="3" fontId="41" fillId="0" borderId="87" xfId="0" applyNumberFormat="1" applyFont="1" applyBorder="1" applyAlignment="1">
      <alignment horizontal="center"/>
    </xf>
    <xf numFmtId="3" fontId="37" fillId="8" borderId="0" xfId="193" applyNumberFormat="1" applyFont="1" applyFill="1" applyAlignment="1">
      <alignment vertical="center"/>
    </xf>
    <xf numFmtId="0" fontId="82" fillId="0" borderId="0" xfId="0" applyFont="1" applyAlignment="1">
      <alignment vertical="center"/>
    </xf>
    <xf numFmtId="0" fontId="82" fillId="0" borderId="0" xfId="0" applyFont="1"/>
    <xf numFmtId="0" fontId="37" fillId="0" borderId="0" xfId="0" applyFont="1" applyAlignment="1">
      <alignment horizontal="right"/>
    </xf>
    <xf numFmtId="0" fontId="82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vertical="top"/>
    </xf>
    <xf numFmtId="0" fontId="37" fillId="0" borderId="0" xfId="0" applyFont="1"/>
    <xf numFmtId="0" fontId="84" fillId="0" borderId="0" xfId="5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6" fillId="0" borderId="0" xfId="0" applyFont="1"/>
    <xf numFmtId="0" fontId="82" fillId="2" borderId="0" xfId="0" applyFont="1" applyFill="1"/>
    <xf numFmtId="0" fontId="39" fillId="0" borderId="14" xfId="19" applyFont="1" applyBorder="1" applyAlignment="1">
      <alignment horizontal="center" vertical="center"/>
    </xf>
    <xf numFmtId="0" fontId="39" fillId="0" borderId="24" xfId="19" applyFont="1" applyBorder="1" applyAlignment="1">
      <alignment vertical="center"/>
    </xf>
    <xf numFmtId="0" fontId="39" fillId="0" borderId="25" xfId="19" applyFont="1" applyBorder="1" applyAlignment="1">
      <alignment vertical="center"/>
    </xf>
    <xf numFmtId="0" fontId="39" fillId="0" borderId="15" xfId="19" applyFont="1" applyBorder="1" applyAlignment="1">
      <alignment vertical="center"/>
    </xf>
    <xf numFmtId="0" fontId="85" fillId="0" borderId="29" xfId="19" applyFont="1" applyBorder="1" applyAlignment="1">
      <alignment horizontal="center" vertical="center"/>
    </xf>
    <xf numFmtId="0" fontId="85" fillId="0" borderId="14" xfId="19" applyFont="1" applyBorder="1" applyAlignment="1">
      <alignment horizontal="center" vertical="center"/>
    </xf>
    <xf numFmtId="0" fontId="4" fillId="0" borderId="14" xfId="19" quotePrefix="1" applyFont="1" applyBorder="1" applyAlignment="1">
      <alignment horizontal="center" vertical="center"/>
    </xf>
    <xf numFmtId="0" fontId="82" fillId="0" borderId="25" xfId="0" applyFont="1" applyBorder="1"/>
    <xf numFmtId="0" fontId="39" fillId="0" borderId="29" xfId="19" applyFont="1" applyBorder="1" applyAlignment="1">
      <alignment vertical="center"/>
    </xf>
    <xf numFmtId="0" fontId="4" fillId="0" borderId="28" xfId="19" quotePrefix="1" applyFont="1" applyBorder="1" applyAlignment="1">
      <alignment horizontal="center" vertical="center"/>
    </xf>
    <xf numFmtId="0" fontId="39" fillId="37" borderId="14" xfId="19" applyFont="1" applyFill="1" applyBorder="1" applyAlignment="1">
      <alignment vertical="center"/>
    </xf>
    <xf numFmtId="0" fontId="82" fillId="37" borderId="25" xfId="0" applyFont="1" applyFill="1" applyBorder="1"/>
    <xf numFmtId="0" fontId="82" fillId="37" borderId="14" xfId="0" applyFont="1" applyFill="1" applyBorder="1"/>
    <xf numFmtId="0" fontId="85" fillId="37" borderId="14" xfId="19" applyFont="1" applyFill="1" applyBorder="1" applyAlignment="1">
      <alignment horizontal="center" vertical="center"/>
    </xf>
    <xf numFmtId="0" fontId="4" fillId="0" borderId="38" xfId="19" quotePrefix="1" applyFont="1" applyBorder="1" applyAlignment="1">
      <alignment horizontal="center" vertical="center"/>
    </xf>
    <xf numFmtId="0" fontId="39" fillId="37" borderId="4" xfId="19" applyFont="1" applyFill="1" applyBorder="1" applyAlignment="1">
      <alignment vertical="center"/>
    </xf>
    <xf numFmtId="0" fontId="39" fillId="37" borderId="5" xfId="19" applyFont="1" applyFill="1" applyBorder="1" applyAlignment="1">
      <alignment vertical="center"/>
    </xf>
    <xf numFmtId="0" fontId="82" fillId="37" borderId="0" xfId="0" applyFont="1" applyFill="1"/>
    <xf numFmtId="0" fontId="39" fillId="37" borderId="6" xfId="19" applyFont="1" applyFill="1" applyBorder="1" applyAlignment="1">
      <alignment vertical="center"/>
    </xf>
    <xf numFmtId="0" fontId="39" fillId="37" borderId="14" xfId="19" applyFont="1" applyFill="1" applyBorder="1" applyAlignment="1">
      <alignment horizontal="left" vertical="center"/>
    </xf>
    <xf numFmtId="0" fontId="39" fillId="37" borderId="24" xfId="19" applyFont="1" applyFill="1" applyBorder="1" applyAlignment="1">
      <alignment vertical="center"/>
    </xf>
    <xf numFmtId="0" fontId="39" fillId="37" borderId="25" xfId="19" applyFont="1" applyFill="1" applyBorder="1" applyAlignment="1">
      <alignment vertical="center"/>
    </xf>
    <xf numFmtId="0" fontId="39" fillId="37" borderId="15" xfId="19" applyFont="1" applyFill="1" applyBorder="1" applyAlignment="1">
      <alignment vertical="center"/>
    </xf>
    <xf numFmtId="0" fontId="4" fillId="0" borderId="29" xfId="19" quotePrefix="1" applyFont="1" applyBorder="1" applyAlignment="1">
      <alignment horizontal="center" vertical="center"/>
    </xf>
    <xf numFmtId="0" fontId="4" fillId="0" borderId="29" xfId="19" applyFont="1" applyBorder="1" applyAlignment="1">
      <alignment horizontal="center" vertical="center"/>
    </xf>
    <xf numFmtId="0" fontId="39" fillId="0" borderId="14" xfId="19" applyFont="1" applyBorder="1" applyAlignment="1">
      <alignment vertical="center"/>
    </xf>
    <xf numFmtId="0" fontId="66" fillId="0" borderId="14" xfId="19" applyFont="1" applyBorder="1" applyAlignment="1">
      <alignment vertical="center"/>
    </xf>
    <xf numFmtId="0" fontId="82" fillId="0" borderId="14" xfId="0" applyFont="1" applyBorder="1"/>
    <xf numFmtId="0" fontId="39" fillId="0" borderId="4" xfId="19" applyFont="1" applyBorder="1" applyAlignment="1">
      <alignment vertical="center"/>
    </xf>
    <xf numFmtId="0" fontId="39" fillId="0" borderId="5" xfId="19" applyFont="1" applyBorder="1" applyAlignment="1">
      <alignment vertical="center"/>
    </xf>
    <xf numFmtId="0" fontId="39" fillId="0" borderId="6" xfId="19" applyFont="1" applyBorder="1" applyAlignment="1">
      <alignment vertical="center"/>
    </xf>
    <xf numFmtId="0" fontId="39" fillId="37" borderId="28" xfId="19" applyFont="1" applyFill="1" applyBorder="1" applyAlignment="1">
      <alignment vertical="center"/>
    </xf>
    <xf numFmtId="0" fontId="85" fillId="37" borderId="28" xfId="19" applyFont="1" applyFill="1" applyBorder="1" applyAlignment="1">
      <alignment horizontal="center" vertical="center"/>
    </xf>
    <xf numFmtId="0" fontId="85" fillId="37" borderId="29" xfId="19" applyFont="1" applyFill="1" applyBorder="1" applyAlignment="1">
      <alignment horizontal="center" vertical="center"/>
    </xf>
    <xf numFmtId="0" fontId="39" fillId="37" borderId="14" xfId="19" applyFont="1" applyFill="1" applyBorder="1" applyAlignment="1">
      <alignment horizontal="center" vertical="center"/>
    </xf>
    <xf numFmtId="0" fontId="39" fillId="37" borderId="1" xfId="19" applyFont="1" applyFill="1" applyBorder="1" applyAlignment="1">
      <alignment vertical="center"/>
    </xf>
    <xf numFmtId="0" fontId="39" fillId="37" borderId="2" xfId="19" applyFont="1" applyFill="1" applyBorder="1" applyAlignment="1">
      <alignment vertical="center"/>
    </xf>
    <xf numFmtId="0" fontId="39" fillId="37" borderId="3" xfId="19" applyFont="1" applyFill="1" applyBorder="1" applyAlignment="1">
      <alignment vertical="center"/>
    </xf>
    <xf numFmtId="0" fontId="39" fillId="0" borderId="1" xfId="19" applyFont="1" applyBorder="1" applyAlignment="1">
      <alignment vertical="center"/>
    </xf>
    <xf numFmtId="0" fontId="39" fillId="0" borderId="2" xfId="19" applyFont="1" applyBorder="1" applyAlignment="1">
      <alignment vertical="center"/>
    </xf>
    <xf numFmtId="0" fontId="39" fillId="0" borderId="3" xfId="19" applyFont="1" applyBorder="1" applyAlignment="1">
      <alignment vertical="center"/>
    </xf>
    <xf numFmtId="0" fontId="82" fillId="0" borderId="15" xfId="0" applyFont="1" applyBorder="1"/>
    <xf numFmtId="192" fontId="66" fillId="0" borderId="14" xfId="19" applyNumberFormat="1" applyFont="1" applyBorder="1" applyAlignment="1">
      <alignment vertical="center"/>
    </xf>
    <xf numFmtId="0" fontId="88" fillId="0" borderId="0" xfId="0" applyFont="1" applyAlignment="1">
      <alignment horizontal="center" vertical="center"/>
    </xf>
    <xf numFmtId="0" fontId="85" fillId="0" borderId="24" xfId="19" applyFont="1" applyBorder="1" applyAlignment="1">
      <alignment vertical="center"/>
    </xf>
    <xf numFmtId="0" fontId="85" fillId="0" borderId="25" xfId="19" applyFont="1" applyBorder="1" applyAlignment="1">
      <alignment vertical="center"/>
    </xf>
    <xf numFmtId="0" fontId="88" fillId="0" borderId="25" xfId="0" applyFont="1" applyBorder="1"/>
    <xf numFmtId="0" fontId="85" fillId="0" borderId="15" xfId="19" applyFont="1" applyBorder="1" applyAlignment="1">
      <alignment vertical="center"/>
    </xf>
    <xf numFmtId="0" fontId="90" fillId="0" borderId="0" xfId="0" applyFont="1"/>
    <xf numFmtId="0" fontId="88" fillId="0" borderId="0" xfId="0" applyFont="1"/>
    <xf numFmtId="0" fontId="4" fillId="0" borderId="14" xfId="19" applyFont="1" applyBorder="1" applyAlignment="1">
      <alignment horizontal="center" vertical="center"/>
    </xf>
    <xf numFmtId="192" fontId="5" fillId="0" borderId="29" xfId="19" applyNumberFormat="1" applyFont="1" applyBorder="1" applyAlignment="1">
      <alignment vertical="center"/>
    </xf>
    <xf numFmtId="0" fontId="85" fillId="0" borderId="24" xfId="19" applyFont="1" applyBorder="1" applyAlignment="1">
      <alignment vertical="center" textRotation="90" wrapText="1"/>
    </xf>
    <xf numFmtId="0" fontId="85" fillId="0" borderId="15" xfId="19" applyFont="1" applyBorder="1" applyAlignment="1">
      <alignment vertical="center" textRotation="90" wrapText="1"/>
    </xf>
    <xf numFmtId="0" fontId="85" fillId="0" borderId="1" xfId="19" applyFont="1" applyBorder="1" applyAlignment="1">
      <alignment vertical="center"/>
    </xf>
    <xf numFmtId="0" fontId="85" fillId="0" borderId="2" xfId="19" applyFont="1" applyBorder="1" applyAlignment="1">
      <alignment vertical="center"/>
    </xf>
    <xf numFmtId="0" fontId="85" fillId="0" borderId="3" xfId="19" applyFont="1" applyBorder="1" applyAlignment="1">
      <alignment vertical="center"/>
    </xf>
    <xf numFmtId="0" fontId="85" fillId="0" borderId="14" xfId="19" applyFont="1" applyBorder="1" applyAlignment="1">
      <alignment vertical="center" textRotation="90"/>
    </xf>
    <xf numFmtId="0" fontId="4" fillId="0" borderId="14" xfId="19" quotePrefix="1" applyFont="1" applyBorder="1" applyAlignment="1">
      <alignment horizontal="center" vertical="center" wrapText="1"/>
    </xf>
    <xf numFmtId="0" fontId="85" fillId="0" borderId="14" xfId="19" applyFont="1" applyBorder="1" applyAlignment="1">
      <alignment horizontal="center" vertical="center" wrapText="1"/>
    </xf>
    <xf numFmtId="0" fontId="92" fillId="0" borderId="0" xfId="0" applyFont="1" applyAlignment="1">
      <alignment horizontal="center" vertical="center"/>
    </xf>
    <xf numFmtId="0" fontId="92" fillId="0" borderId="0" xfId="0" applyFont="1"/>
    <xf numFmtId="0" fontId="85" fillId="37" borderId="14" xfId="19" applyFont="1" applyFill="1" applyBorder="1" applyAlignment="1">
      <alignment horizontal="center" vertical="center" wrapText="1"/>
    </xf>
    <xf numFmtId="0" fontId="4" fillId="0" borderId="28" xfId="19" applyFont="1" applyBorder="1" applyAlignment="1">
      <alignment horizontal="center" vertical="center"/>
    </xf>
    <xf numFmtId="0" fontId="4" fillId="0" borderId="38" xfId="19" applyFont="1" applyBorder="1" applyAlignment="1">
      <alignment horizontal="center" vertical="center"/>
    </xf>
    <xf numFmtId="192" fontId="4" fillId="0" borderId="14" xfId="0" applyNumberFormat="1" applyFont="1" applyBorder="1" applyAlignment="1">
      <alignment horizontal="center" vertical="center"/>
    </xf>
    <xf numFmtId="0" fontId="85" fillId="0" borderId="14" xfId="19" quotePrefix="1" applyFont="1" applyBorder="1" applyAlignment="1">
      <alignment horizontal="center" vertical="center"/>
    </xf>
    <xf numFmtId="0" fontId="90" fillId="0" borderId="14" xfId="0" quotePrefix="1" applyFont="1" applyBorder="1" applyAlignment="1">
      <alignment horizontal="center" vertical="center"/>
    </xf>
    <xf numFmtId="0" fontId="86" fillId="0" borderId="1" xfId="0" applyFont="1" applyBorder="1" applyAlignment="1">
      <alignment vertical="center"/>
    </xf>
    <xf numFmtId="0" fontId="86" fillId="0" borderId="2" xfId="0" applyFont="1" applyBorder="1" applyAlignment="1">
      <alignment vertical="center"/>
    </xf>
    <xf numFmtId="0" fontId="39" fillId="0" borderId="25" xfId="19" applyFont="1" applyBorder="1" applyAlignment="1">
      <alignment vertical="center" wrapText="1"/>
    </xf>
    <xf numFmtId="0" fontId="39" fillId="0" borderId="15" xfId="19" applyFont="1" applyBorder="1" applyAlignment="1">
      <alignment vertical="center" wrapText="1"/>
    </xf>
    <xf numFmtId="0" fontId="86" fillId="0" borderId="40" xfId="0" applyFont="1" applyBorder="1" applyAlignment="1">
      <alignment vertical="center"/>
    </xf>
    <xf numFmtId="0" fontId="86" fillId="0" borderId="0" xfId="0" applyFont="1" applyAlignment="1">
      <alignment vertical="center"/>
    </xf>
    <xf numFmtId="166" fontId="39" fillId="0" borderId="29" xfId="19" applyNumberFormat="1" applyFont="1" applyBorder="1" applyAlignment="1">
      <alignment horizontal="center" vertical="center" wrapText="1"/>
    </xf>
    <xf numFmtId="0" fontId="86" fillId="0" borderId="14" xfId="0" applyFont="1" applyBorder="1" applyAlignment="1">
      <alignment vertical="center"/>
    </xf>
    <xf numFmtId="192" fontId="87" fillId="0" borderId="24" xfId="208" applyNumberFormat="1" applyFont="1" applyFill="1" applyBorder="1" applyAlignment="1"/>
    <xf numFmtId="192" fontId="87" fillId="0" borderId="25" xfId="208" applyNumberFormat="1" applyFont="1" applyFill="1" applyBorder="1" applyAlignment="1"/>
    <xf numFmtId="192" fontId="87" fillId="0" borderId="15" xfId="208" applyNumberFormat="1" applyFont="1" applyFill="1" applyBorder="1" applyAlignment="1"/>
    <xf numFmtId="0" fontId="39" fillId="0" borderId="24" xfId="0" applyFont="1" applyBorder="1" applyAlignment="1">
      <alignment vertical="center"/>
    </xf>
    <xf numFmtId="0" fontId="39" fillId="0" borderId="25" xfId="0" applyFont="1" applyBorder="1" applyAlignment="1">
      <alignment vertical="center"/>
    </xf>
    <xf numFmtId="0" fontId="39" fillId="0" borderId="15" xfId="0" applyFont="1" applyBorder="1" applyAlignment="1">
      <alignment vertical="center"/>
    </xf>
    <xf numFmtId="0" fontId="86" fillId="0" borderId="4" xfId="0" applyFont="1" applyBorder="1" applyAlignment="1">
      <alignment vertical="center"/>
    </xf>
    <xf numFmtId="0" fontId="86" fillId="0" borderId="5" xfId="0" applyFont="1" applyBorder="1" applyAlignment="1">
      <alignment vertical="center"/>
    </xf>
    <xf numFmtId="0" fontId="39" fillId="0" borderId="1" xfId="0" applyFont="1" applyBorder="1" applyAlignment="1">
      <alignment vertical="center"/>
    </xf>
    <xf numFmtId="0" fontId="39" fillId="0" borderId="2" xfId="0" applyFont="1" applyBorder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14" xfId="0" applyFont="1" applyBorder="1" applyAlignment="1">
      <alignment vertical="center"/>
    </xf>
    <xf numFmtId="0" fontId="85" fillId="0" borderId="14" xfId="19" applyFont="1" applyBorder="1" applyAlignment="1">
      <alignment vertical="center"/>
    </xf>
    <xf numFmtId="0" fontId="83" fillId="0" borderId="24" xfId="19" applyFont="1" applyBorder="1" applyAlignment="1">
      <alignment vertical="center"/>
    </xf>
    <xf numFmtId="0" fontId="83" fillId="0" borderId="25" xfId="19" applyFont="1" applyBorder="1" applyAlignment="1">
      <alignment vertical="center"/>
    </xf>
    <xf numFmtId="0" fontId="83" fillId="0" borderId="15" xfId="19" applyFont="1" applyBorder="1" applyAlignment="1">
      <alignment vertical="center"/>
    </xf>
    <xf numFmtId="0" fontId="4" fillId="0" borderId="14" xfId="19" applyFont="1" applyBorder="1" applyAlignment="1">
      <alignment vertical="center"/>
    </xf>
    <xf numFmtId="49" fontId="4" fillId="0" borderId="14" xfId="179" applyNumberFormat="1" applyFont="1" applyFill="1" applyBorder="1" applyAlignment="1">
      <alignment horizontal="center" vertical="center"/>
    </xf>
    <xf numFmtId="0" fontId="66" fillId="0" borderId="24" xfId="19" applyFont="1" applyBorder="1" applyAlignment="1">
      <alignment vertical="center"/>
    </xf>
    <xf numFmtId="0" fontId="66" fillId="0" borderId="25" xfId="19" applyFont="1" applyBorder="1" applyAlignment="1">
      <alignment vertical="center"/>
    </xf>
    <xf numFmtId="0" fontId="66" fillId="0" borderId="15" xfId="19" applyFont="1" applyBorder="1" applyAlignment="1">
      <alignment vertical="center"/>
    </xf>
    <xf numFmtId="192" fontId="4" fillId="0" borderId="14" xfId="19" applyNumberFormat="1" applyFont="1" applyBorder="1" applyAlignment="1">
      <alignment horizontal="center" vertical="center"/>
    </xf>
    <xf numFmtId="192" fontId="85" fillId="0" borderId="14" xfId="19" applyNumberFormat="1" applyFont="1" applyBorder="1" applyAlignment="1">
      <alignment horizontal="center" vertical="center"/>
    </xf>
    <xf numFmtId="192" fontId="66" fillId="0" borderId="24" xfId="19" applyNumberFormat="1" applyFont="1" applyBorder="1" applyAlignment="1">
      <alignment vertical="center"/>
    </xf>
    <xf numFmtId="192" fontId="66" fillId="0" borderId="25" xfId="19" applyNumberFormat="1" applyFont="1" applyBorder="1" applyAlignment="1">
      <alignment vertical="center"/>
    </xf>
    <xf numFmtId="192" fontId="66" fillId="0" borderId="15" xfId="19" applyNumberFormat="1" applyFont="1" applyBorder="1" applyAlignment="1">
      <alignment vertical="center"/>
    </xf>
    <xf numFmtId="0" fontId="86" fillId="0" borderId="24" xfId="0" applyFont="1" applyBorder="1"/>
    <xf numFmtId="0" fontId="86" fillId="0" borderId="25" xfId="0" applyFont="1" applyBorder="1"/>
    <xf numFmtId="0" fontId="86" fillId="0" borderId="15" xfId="0" applyFont="1" applyBorder="1"/>
    <xf numFmtId="0" fontId="86" fillId="2" borderId="0" xfId="0" applyFont="1" applyFill="1"/>
    <xf numFmtId="0" fontId="97" fillId="0" borderId="14" xfId="19" applyFont="1" applyBorder="1" applyAlignment="1">
      <alignment horizontal="center" vertical="center"/>
    </xf>
    <xf numFmtId="0" fontId="86" fillId="2" borderId="0" xfId="0" applyFont="1" applyFill="1" applyAlignment="1">
      <alignment vertical="center"/>
    </xf>
    <xf numFmtId="0" fontId="85" fillId="0" borderId="29" xfId="0" applyFont="1" applyBorder="1" applyAlignment="1">
      <alignment horizontal="center" vertical="center"/>
    </xf>
    <xf numFmtId="0" fontId="85" fillId="0" borderId="14" xfId="0" applyFont="1" applyBorder="1" applyAlignment="1">
      <alignment horizontal="center" vertical="center"/>
    </xf>
    <xf numFmtId="0" fontId="85" fillId="0" borderId="14" xfId="0" applyFont="1" applyBorder="1" applyAlignment="1">
      <alignment vertical="center"/>
    </xf>
    <xf numFmtId="0" fontId="39" fillId="0" borderId="24" xfId="4" applyFont="1" applyBorder="1" applyAlignment="1">
      <alignment vertical="center"/>
    </xf>
    <xf numFmtId="0" fontId="39" fillId="0" borderId="25" xfId="4" applyFont="1" applyBorder="1" applyAlignment="1">
      <alignment vertical="center"/>
    </xf>
    <xf numFmtId="0" fontId="39" fillId="0" borderId="15" xfId="4" applyFont="1" applyBorder="1" applyAlignment="1">
      <alignment vertical="center"/>
    </xf>
    <xf numFmtId="0" fontId="85" fillId="0" borderId="14" xfId="4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85" fillId="0" borderId="24" xfId="4" applyFont="1" applyBorder="1" applyAlignment="1">
      <alignment vertical="center"/>
    </xf>
    <xf numFmtId="0" fontId="85" fillId="0" borderId="25" xfId="4" applyFont="1" applyBorder="1" applyAlignment="1">
      <alignment vertical="center"/>
    </xf>
    <xf numFmtId="0" fontId="85" fillId="0" borderId="15" xfId="4" applyFont="1" applyBorder="1" applyAlignment="1">
      <alignment vertical="center"/>
    </xf>
    <xf numFmtId="0" fontId="85" fillId="0" borderId="14" xfId="4" applyFont="1" applyBorder="1" applyAlignment="1">
      <alignment horizontal="center" vertical="center"/>
    </xf>
    <xf numFmtId="0" fontId="85" fillId="0" borderId="14" xfId="0" applyFont="1" applyBorder="1" applyAlignment="1">
      <alignment horizontal="center" vertical="center" textRotation="90" wrapText="1"/>
    </xf>
    <xf numFmtId="0" fontId="39" fillId="0" borderId="14" xfId="4" applyFont="1" applyBorder="1" applyAlignment="1">
      <alignment vertical="center"/>
    </xf>
    <xf numFmtId="0" fontId="85" fillId="0" borderId="14" xfId="4" applyFont="1" applyBorder="1" applyAlignment="1">
      <alignment vertical="center"/>
    </xf>
    <xf numFmtId="0" fontId="39" fillId="37" borderId="24" xfId="0" applyFont="1" applyFill="1" applyBorder="1" applyAlignment="1">
      <alignment vertical="center"/>
    </xf>
    <xf numFmtId="0" fontId="39" fillId="37" borderId="25" xfId="0" applyFont="1" applyFill="1" applyBorder="1" applyAlignment="1">
      <alignment vertical="center"/>
    </xf>
    <xf numFmtId="0" fontId="39" fillId="37" borderId="15" xfId="0" applyFont="1" applyFill="1" applyBorder="1" applyAlignment="1">
      <alignment vertical="center"/>
    </xf>
    <xf numFmtId="0" fontId="85" fillId="37" borderId="14" xfId="4" applyFont="1" applyFill="1" applyBorder="1" applyAlignment="1">
      <alignment horizontal="center" vertical="center" wrapText="1"/>
    </xf>
    <xf numFmtId="192" fontId="83" fillId="0" borderId="14" xfId="208" applyNumberFormat="1" applyFont="1" applyFill="1" applyBorder="1" applyAlignment="1">
      <alignment vertical="center"/>
    </xf>
    <xf numFmtId="3" fontId="85" fillId="0" borderId="14" xfId="0" applyNumberFormat="1" applyFont="1" applyBorder="1" applyAlignment="1">
      <alignment horizontal="center" vertical="center"/>
    </xf>
    <xf numFmtId="0" fontId="86" fillId="0" borderId="14" xfId="0" applyFont="1" applyBorder="1"/>
    <xf numFmtId="192" fontId="4" fillId="0" borderId="29" xfId="208" applyNumberFormat="1" applyFont="1" applyFill="1" applyBorder="1" applyAlignment="1">
      <alignment horizontal="center" vertical="center"/>
    </xf>
    <xf numFmtId="192" fontId="4" fillId="0" borderId="14" xfId="208" applyNumberFormat="1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85" fillId="36" borderId="1" xfId="0" applyFont="1" applyFill="1" applyBorder="1" applyAlignment="1">
      <alignment vertical="center"/>
    </xf>
    <xf numFmtId="0" fontId="85" fillId="36" borderId="2" xfId="0" applyFont="1" applyFill="1" applyBorder="1" applyAlignment="1">
      <alignment vertical="center"/>
    </xf>
    <xf numFmtId="0" fontId="85" fillId="36" borderId="3" xfId="0" applyFont="1" applyFill="1" applyBorder="1" applyAlignment="1">
      <alignment vertical="center"/>
    </xf>
    <xf numFmtId="0" fontId="85" fillId="36" borderId="28" xfId="0" applyFont="1" applyFill="1" applyBorder="1" applyAlignment="1">
      <alignment vertical="center"/>
    </xf>
    <xf numFmtId="0" fontId="85" fillId="36" borderId="40" xfId="0" applyFont="1" applyFill="1" applyBorder="1" applyAlignment="1">
      <alignment vertical="center"/>
    </xf>
    <xf numFmtId="0" fontId="85" fillId="36" borderId="0" xfId="0" applyFont="1" applyFill="1" applyAlignment="1">
      <alignment vertical="center"/>
    </xf>
    <xf numFmtId="0" fontId="85" fillId="36" borderId="27" xfId="0" applyFont="1" applyFill="1" applyBorder="1" applyAlignment="1">
      <alignment vertical="center"/>
    </xf>
    <xf numFmtId="0" fontId="85" fillId="36" borderId="38" xfId="0" applyFont="1" applyFill="1" applyBorder="1" applyAlignment="1">
      <alignment vertical="center"/>
    </xf>
    <xf numFmtId="0" fontId="85" fillId="36" borderId="4" xfId="0" applyFont="1" applyFill="1" applyBorder="1" applyAlignment="1">
      <alignment vertical="center"/>
    </xf>
    <xf numFmtId="0" fontId="85" fillId="36" borderId="5" xfId="0" applyFont="1" applyFill="1" applyBorder="1" applyAlignment="1">
      <alignment vertical="center"/>
    </xf>
    <xf numFmtId="0" fontId="85" fillId="36" borderId="6" xfId="0" applyFont="1" applyFill="1" applyBorder="1" applyAlignment="1">
      <alignment vertical="center"/>
    </xf>
    <xf numFmtId="0" fontId="85" fillId="36" borderId="29" xfId="0" applyFont="1" applyFill="1" applyBorder="1" applyAlignment="1">
      <alignment vertical="center"/>
    </xf>
    <xf numFmtId="0" fontId="98" fillId="0" borderId="14" xfId="0" applyFont="1" applyBorder="1" applyAlignment="1">
      <alignment horizontal="center" vertical="center"/>
    </xf>
    <xf numFmtId="0" fontId="85" fillId="0" borderId="24" xfId="0" applyFont="1" applyBorder="1" applyAlignment="1">
      <alignment vertical="center"/>
    </xf>
    <xf numFmtId="0" fontId="85" fillId="0" borderId="25" xfId="0" applyFont="1" applyBorder="1" applyAlignment="1">
      <alignment vertical="center"/>
    </xf>
    <xf numFmtId="0" fontId="85" fillId="0" borderId="15" xfId="0" applyFont="1" applyBorder="1" applyAlignment="1">
      <alignment vertical="center"/>
    </xf>
    <xf numFmtId="0" fontId="85" fillId="0" borderId="24" xfId="0" applyFont="1" applyBorder="1" applyAlignment="1">
      <alignment horizontal="center" vertical="center"/>
    </xf>
    <xf numFmtId="192" fontId="4" fillId="0" borderId="29" xfId="0" applyNumberFormat="1" applyFont="1" applyBorder="1" applyAlignment="1">
      <alignment horizontal="center" vertical="center"/>
    </xf>
    <xf numFmtId="41" fontId="4" fillId="0" borderId="14" xfId="137" applyFont="1" applyFill="1" applyBorder="1" applyAlignment="1">
      <alignment horizontal="center" vertical="center"/>
    </xf>
    <xf numFmtId="0" fontId="85" fillId="37" borderId="14" xfId="0" applyFont="1" applyFill="1" applyBorder="1" applyAlignment="1">
      <alignment horizontal="center" vertical="center"/>
    </xf>
    <xf numFmtId="0" fontId="39" fillId="0" borderId="4" xfId="0" applyFont="1" applyBorder="1" applyAlignment="1">
      <alignment vertical="center"/>
    </xf>
    <xf numFmtId="0" fontId="39" fillId="0" borderId="5" xfId="0" applyFont="1" applyBorder="1" applyAlignment="1">
      <alignment vertical="center"/>
    </xf>
    <xf numFmtId="0" fontId="39" fillId="0" borderId="6" xfId="0" applyFont="1" applyBorder="1" applyAlignment="1">
      <alignment vertical="center"/>
    </xf>
    <xf numFmtId="0" fontId="90" fillId="0" borderId="14" xfId="0" applyFont="1" applyBorder="1"/>
    <xf numFmtId="0" fontId="82" fillId="0" borderId="0" xfId="0" applyFont="1" applyAlignment="1">
      <alignment horizontal="center" vertical="center" wrapText="1"/>
    </xf>
    <xf numFmtId="0" fontId="98" fillId="0" borderId="14" xfId="0" applyFont="1" applyBorder="1" applyAlignment="1">
      <alignment horizontal="center" vertical="center" wrapText="1"/>
    </xf>
    <xf numFmtId="0" fontId="82" fillId="0" borderId="0" xfId="0" applyFont="1" applyAlignment="1">
      <alignment wrapText="1"/>
    </xf>
    <xf numFmtId="0" fontId="86" fillId="0" borderId="24" xfId="0" applyFont="1" applyBorder="1" applyAlignment="1">
      <alignment horizontal="left" vertical="center"/>
    </xf>
    <xf numFmtId="0" fontId="86" fillId="0" borderId="25" xfId="0" applyFont="1" applyBorder="1" applyAlignment="1">
      <alignment horizontal="center" vertical="center"/>
    </xf>
    <xf numFmtId="0" fontId="90" fillId="0" borderId="14" xfId="0" applyFont="1" applyBorder="1" applyAlignment="1">
      <alignment horizontal="center" vertical="center"/>
    </xf>
    <xf numFmtId="0" fontId="39" fillId="0" borderId="24" xfId="0" applyFont="1" applyBorder="1" applyAlignment="1">
      <alignment horizontal="left" vertical="center"/>
    </xf>
    <xf numFmtId="0" fontId="86" fillId="0" borderId="24" xfId="0" applyFont="1" applyBorder="1" applyAlignment="1">
      <alignment vertical="center"/>
    </xf>
    <xf numFmtId="0" fontId="86" fillId="0" borderId="25" xfId="0" applyFont="1" applyBorder="1" applyAlignment="1">
      <alignment vertical="center"/>
    </xf>
    <xf numFmtId="0" fontId="90" fillId="0" borderId="15" xfId="0" applyFont="1" applyBorder="1" applyAlignment="1">
      <alignment vertical="center"/>
    </xf>
    <xf numFmtId="0" fontId="100" fillId="38" borderId="93" xfId="0" applyFont="1" applyFill="1" applyBorder="1" applyAlignment="1">
      <alignment horizontal="justify" vertical="center" wrapText="1"/>
    </xf>
    <xf numFmtId="4" fontId="100" fillId="38" borderId="93" xfId="0" applyNumberFormat="1" applyFont="1" applyFill="1" applyBorder="1" applyAlignment="1">
      <alignment horizontal="justify" vertical="center" wrapText="1"/>
    </xf>
    <xf numFmtId="0" fontId="100" fillId="38" borderId="102" xfId="0" applyFont="1" applyFill="1" applyBorder="1" applyAlignment="1">
      <alignment horizontal="justify" vertical="center" wrapText="1"/>
    </xf>
    <xf numFmtId="4" fontId="100" fillId="38" borderId="102" xfId="0" applyNumberFormat="1" applyFont="1" applyFill="1" applyBorder="1" applyAlignment="1">
      <alignment horizontal="justify" vertical="center" wrapText="1"/>
    </xf>
    <xf numFmtId="0" fontId="69" fillId="8" borderId="0" xfId="193" applyFont="1" applyFill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20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85" fillId="0" borderId="14" xfId="4" applyFont="1" applyBorder="1" applyAlignment="1">
      <alignment horizontal="center" vertical="center" wrapText="1"/>
    </xf>
    <xf numFmtId="0" fontId="85" fillId="0" borderId="14" xfId="19" applyFont="1" applyBorder="1" applyAlignment="1">
      <alignment horizontal="center" vertical="center" wrapText="1"/>
    </xf>
    <xf numFmtId="0" fontId="85" fillId="0" borderId="14" xfId="4" applyFont="1" applyBorder="1" applyAlignment="1">
      <alignment horizontal="center" vertical="center"/>
    </xf>
    <xf numFmtId="0" fontId="85" fillId="0" borderId="14" xfId="0" applyFont="1" applyBorder="1" applyAlignment="1">
      <alignment horizontal="center" vertical="center" textRotation="90" wrapText="1"/>
    </xf>
    <xf numFmtId="0" fontId="39" fillId="0" borderId="14" xfId="19" applyFont="1" applyBorder="1" applyAlignment="1">
      <alignment horizontal="center" vertical="center"/>
    </xf>
    <xf numFmtId="0" fontId="85" fillId="0" borderId="14" xfId="19" applyFont="1" applyBorder="1" applyAlignment="1">
      <alignment horizontal="center" vertical="center"/>
    </xf>
    <xf numFmtId="0" fontId="90" fillId="0" borderId="14" xfId="0" applyFont="1" applyBorder="1" applyAlignment="1">
      <alignment horizontal="center" vertical="center"/>
    </xf>
    <xf numFmtId="0" fontId="39" fillId="37" borderId="14" xfId="19" applyFont="1" applyFill="1" applyBorder="1" applyAlignment="1">
      <alignment horizontal="center" vertical="center"/>
    </xf>
    <xf numFmtId="0" fontId="41" fillId="0" borderId="75" xfId="0" applyFont="1" applyBorder="1" applyAlignment="1">
      <alignment horizontal="center"/>
    </xf>
    <xf numFmtId="0" fontId="75" fillId="8" borderId="1" xfId="193" applyFont="1" applyFill="1" applyBorder="1" applyAlignment="1">
      <alignment horizontal="center" vertical="center"/>
    </xf>
    <xf numFmtId="0" fontId="75" fillId="8" borderId="2" xfId="193" applyFont="1" applyFill="1" applyBorder="1" applyAlignment="1">
      <alignment horizontal="center" vertical="center"/>
    </xf>
    <xf numFmtId="0" fontId="75" fillId="8" borderId="3" xfId="193" applyFont="1" applyFill="1" applyBorder="1" applyAlignment="1">
      <alignment horizontal="center" vertical="center"/>
    </xf>
    <xf numFmtId="0" fontId="69" fillId="8" borderId="40" xfId="193" applyFont="1" applyFill="1" applyBorder="1" applyAlignment="1">
      <alignment horizontal="center" vertical="center"/>
    </xf>
    <xf numFmtId="0" fontId="69" fillId="8" borderId="0" xfId="193" applyFont="1" applyFill="1" applyAlignment="1">
      <alignment horizontal="center" vertical="center"/>
    </xf>
    <xf numFmtId="0" fontId="69" fillId="8" borderId="27" xfId="193" applyFont="1" applyFill="1" applyBorder="1" applyAlignment="1">
      <alignment horizontal="center" vertical="center"/>
    </xf>
    <xf numFmtId="49" fontId="69" fillId="8" borderId="40" xfId="193" applyNumberFormat="1" applyFont="1" applyFill="1" applyBorder="1" applyAlignment="1">
      <alignment horizontal="center" vertical="center"/>
    </xf>
    <xf numFmtId="49" fontId="69" fillId="8" borderId="0" xfId="193" applyNumberFormat="1" applyFont="1" applyFill="1" applyAlignment="1">
      <alignment horizontal="center" vertical="center"/>
    </xf>
    <xf numFmtId="49" fontId="69" fillId="8" borderId="27" xfId="193" applyNumberFormat="1" applyFont="1" applyFill="1" applyBorder="1" applyAlignment="1">
      <alignment horizontal="center" vertical="center"/>
    </xf>
    <xf numFmtId="0" fontId="69" fillId="8" borderId="24" xfId="193" applyFont="1" applyFill="1" applyBorder="1" applyAlignment="1">
      <alignment horizontal="center" vertical="center"/>
    </xf>
    <xf numFmtId="0" fontId="69" fillId="8" borderId="25" xfId="193" applyFont="1" applyFill="1" applyBorder="1" applyAlignment="1">
      <alignment horizontal="center" vertical="center"/>
    </xf>
    <xf numFmtId="0" fontId="37" fillId="0" borderId="15" xfId="193" applyFont="1" applyBorder="1"/>
    <xf numFmtId="0" fontId="37" fillId="0" borderId="25" xfId="193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1" fillId="4" borderId="41" xfId="0" applyFont="1" applyFill="1" applyBorder="1" applyAlignment="1">
      <alignment horizontal="left" vertical="center"/>
    </xf>
    <xf numFmtId="0" fontId="11" fillId="4" borderId="35" xfId="0" applyFont="1" applyFill="1" applyBorder="1" applyAlignment="1">
      <alignment horizontal="left" vertical="center"/>
    </xf>
    <xf numFmtId="0" fontId="11" fillId="4" borderId="44" xfId="0" applyFont="1" applyFill="1" applyBorder="1" applyAlignment="1">
      <alignment horizontal="left" vertical="center"/>
    </xf>
    <xf numFmtId="172" fontId="29" fillId="0" borderId="57" xfId="0" applyNumberFormat="1" applyFont="1" applyBorder="1" applyAlignment="1">
      <alignment horizontal="left" vertical="center" wrapText="1"/>
    </xf>
    <xf numFmtId="172" fontId="29" fillId="0" borderId="58" xfId="0" applyNumberFormat="1" applyFont="1" applyBorder="1" applyAlignment="1">
      <alignment horizontal="left" vertical="center" wrapText="1"/>
    </xf>
    <xf numFmtId="172" fontId="27" fillId="0" borderId="25" xfId="0" applyNumberFormat="1" applyFont="1" applyBorder="1" applyAlignment="1">
      <alignment vertical="center"/>
    </xf>
    <xf numFmtId="172" fontId="28" fillId="8" borderId="41" xfId="0" applyNumberFormat="1" applyFont="1" applyFill="1" applyBorder="1" applyAlignment="1">
      <alignment horizontal="left" vertical="center" wrapText="1"/>
    </xf>
    <xf numFmtId="172" fontId="28" fillId="8" borderId="35" xfId="0" applyNumberFormat="1" applyFont="1" applyFill="1" applyBorder="1" applyAlignment="1">
      <alignment horizontal="left" vertical="center" wrapText="1"/>
    </xf>
    <xf numFmtId="172" fontId="27" fillId="8" borderId="35" xfId="0" applyNumberFormat="1" applyFont="1" applyFill="1" applyBorder="1" applyAlignment="1">
      <alignment vertical="center"/>
    </xf>
    <xf numFmtId="172" fontId="29" fillId="0" borderId="48" xfId="0" applyNumberFormat="1" applyFont="1" applyBorder="1" applyAlignment="1">
      <alignment horizontal="left" vertical="center" wrapText="1"/>
    </xf>
    <xf numFmtId="172" fontId="29" fillId="0" borderId="5" xfId="0" applyNumberFormat="1" applyFont="1" applyBorder="1" applyAlignment="1">
      <alignment horizontal="left" vertical="center" wrapText="1"/>
    </xf>
    <xf numFmtId="172" fontId="29" fillId="0" borderId="46" xfId="0" applyNumberFormat="1" applyFont="1" applyBorder="1" applyAlignment="1">
      <alignment horizontal="left" vertical="center" wrapText="1"/>
    </xf>
    <xf numFmtId="172" fontId="29" fillId="0" borderId="25" xfId="0" applyNumberFormat="1" applyFont="1" applyBorder="1" applyAlignment="1">
      <alignment horizontal="left" vertical="center" wrapText="1"/>
    </xf>
    <xf numFmtId="172" fontId="33" fillId="7" borderId="7" xfId="5" applyNumberFormat="1" applyFont="1" applyFill="1" applyBorder="1" applyAlignment="1">
      <alignment horizontal="center" vertical="center" wrapText="1"/>
    </xf>
    <xf numFmtId="172" fontId="33" fillId="7" borderId="9" xfId="5" applyNumberFormat="1" applyFont="1" applyFill="1" applyBorder="1" applyAlignment="1">
      <alignment horizontal="center" vertical="center" wrapText="1"/>
    </xf>
    <xf numFmtId="172" fontId="33" fillId="7" borderId="8" xfId="5" applyNumberFormat="1" applyFont="1" applyFill="1" applyBorder="1" applyAlignment="1">
      <alignment horizontal="center" vertical="center" wrapText="1"/>
    </xf>
    <xf numFmtId="172" fontId="33" fillId="7" borderId="16" xfId="5" applyNumberFormat="1" applyFont="1" applyFill="1" applyBorder="1" applyAlignment="1">
      <alignment horizontal="center" vertical="center" wrapText="1"/>
    </xf>
    <xf numFmtId="172" fontId="33" fillId="7" borderId="18" xfId="5" applyNumberFormat="1" applyFont="1" applyFill="1" applyBorder="1" applyAlignment="1">
      <alignment horizontal="center" vertical="center" wrapText="1"/>
    </xf>
    <xf numFmtId="172" fontId="33" fillId="7" borderId="17" xfId="5" applyNumberFormat="1" applyFont="1" applyFill="1" applyBorder="1" applyAlignment="1">
      <alignment horizontal="center" vertical="center" wrapText="1"/>
    </xf>
    <xf numFmtId="172" fontId="29" fillId="0" borderId="45" xfId="0" applyNumberFormat="1" applyFont="1" applyBorder="1" applyAlignment="1">
      <alignment horizontal="left" vertical="center" wrapText="1"/>
    </xf>
    <xf numFmtId="172" fontId="29" fillId="0" borderId="11" xfId="0" applyNumberFormat="1" applyFont="1" applyBorder="1" applyAlignment="1">
      <alignment horizontal="left" vertical="center" wrapText="1"/>
    </xf>
    <xf numFmtId="172" fontId="74" fillId="0" borderId="11" xfId="0" applyNumberFormat="1" applyFont="1" applyBorder="1" applyAlignment="1">
      <alignment vertical="center"/>
    </xf>
    <xf numFmtId="172" fontId="28" fillId="8" borderId="35" xfId="0" applyNumberFormat="1" applyFont="1" applyFill="1" applyBorder="1" applyAlignment="1">
      <alignment horizontal="right" vertical="center"/>
    </xf>
    <xf numFmtId="172" fontId="29" fillId="0" borderId="54" xfId="0" applyNumberFormat="1" applyFont="1" applyBorder="1" applyAlignment="1">
      <alignment horizontal="left" vertical="center" wrapText="1"/>
    </xf>
    <xf numFmtId="172" fontId="29" fillId="0" borderId="55" xfId="0" applyNumberFormat="1" applyFont="1" applyBorder="1" applyAlignment="1">
      <alignment horizontal="left" vertical="center" wrapText="1"/>
    </xf>
    <xf numFmtId="172" fontId="29" fillId="0" borderId="56" xfId="0" applyNumberFormat="1" applyFont="1" applyBorder="1" applyAlignment="1">
      <alignment horizontal="left" vertical="center" wrapText="1"/>
    </xf>
    <xf numFmtId="172" fontId="28" fillId="0" borderId="25" xfId="0" applyNumberFormat="1" applyFont="1" applyBorder="1" applyAlignment="1">
      <alignment horizontal="right" vertical="center"/>
    </xf>
    <xf numFmtId="172" fontId="29" fillId="0" borderId="12" xfId="0" applyNumberFormat="1" applyFont="1" applyBorder="1" applyAlignment="1">
      <alignment horizontal="left" vertical="center" wrapText="1"/>
    </xf>
    <xf numFmtId="172" fontId="29" fillId="0" borderId="0" xfId="0" applyNumberFormat="1" applyFont="1" applyAlignment="1">
      <alignment horizontal="left" vertical="center" wrapText="1"/>
    </xf>
    <xf numFmtId="172" fontId="32" fillId="8" borderId="46" xfId="0" applyNumberFormat="1" applyFont="1" applyFill="1" applyBorder="1" applyAlignment="1">
      <alignment horizontal="left" vertical="center"/>
    </xf>
    <xf numFmtId="172" fontId="32" fillId="8" borderId="25" xfId="0" applyNumberFormat="1" applyFont="1" applyFill="1" applyBorder="1" applyAlignment="1">
      <alignment horizontal="left" vertical="center"/>
    </xf>
    <xf numFmtId="172" fontId="28" fillId="8" borderId="25" xfId="0" applyNumberFormat="1" applyFont="1" applyFill="1" applyBorder="1" applyAlignment="1">
      <alignment horizontal="right" vertical="center"/>
    </xf>
    <xf numFmtId="172" fontId="67" fillId="0" borderId="25" xfId="0" applyNumberFormat="1" applyFont="1" applyBorder="1" applyAlignment="1">
      <alignment horizontal="right" vertical="center"/>
    </xf>
    <xf numFmtId="172" fontId="29" fillId="0" borderId="45" xfId="0" applyNumberFormat="1" applyFont="1" applyBorder="1" applyAlignment="1">
      <alignment horizontal="left" vertical="center"/>
    </xf>
    <xf numFmtId="172" fontId="29" fillId="0" borderId="11" xfId="0" applyNumberFormat="1" applyFont="1" applyBorder="1" applyAlignment="1">
      <alignment horizontal="left" vertical="center"/>
    </xf>
    <xf numFmtId="172" fontId="28" fillId="0" borderId="11" xfId="0" applyNumberFormat="1" applyFont="1" applyBorder="1" applyAlignment="1">
      <alignment horizontal="right" vertical="center"/>
    </xf>
    <xf numFmtId="172" fontId="29" fillId="0" borderId="46" xfId="0" applyNumberFormat="1" applyFont="1" applyBorder="1" applyAlignment="1">
      <alignment horizontal="left" vertical="center"/>
    </xf>
    <xf numFmtId="172" fontId="29" fillId="0" borderId="25" xfId="0" applyNumberFormat="1" applyFont="1" applyBorder="1" applyAlignment="1">
      <alignment horizontal="left" vertical="center"/>
    </xf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1" fillId="0" borderId="41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44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41" xfId="0" applyFont="1" applyBorder="1" applyAlignment="1">
      <alignment horizontal="center"/>
    </xf>
    <xf numFmtId="0" fontId="9" fillId="0" borderId="35" xfId="0" applyFont="1" applyBorder="1" applyAlignment="1">
      <alignment horizontal="center"/>
    </xf>
    <xf numFmtId="0" fontId="9" fillId="0" borderId="44" xfId="0" applyFont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14" fillId="0" borderId="41" xfId="0" applyFont="1" applyBorder="1" applyAlignment="1">
      <alignment horizontal="center"/>
    </xf>
    <xf numFmtId="0" fontId="14" fillId="0" borderId="44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73" fillId="2" borderId="41" xfId="0" applyFont="1" applyFill="1" applyBorder="1" applyAlignment="1">
      <alignment horizontal="center" vertical="center" wrapText="1"/>
    </xf>
    <xf numFmtId="0" fontId="73" fillId="2" borderId="35" xfId="0" applyFont="1" applyFill="1" applyBorder="1" applyAlignment="1">
      <alignment horizontal="center" vertical="center" wrapText="1"/>
    </xf>
    <xf numFmtId="0" fontId="73" fillId="2" borderId="44" xfId="0" applyFont="1" applyFill="1" applyBorder="1" applyAlignment="1">
      <alignment horizontal="center" vertical="center" wrapText="1"/>
    </xf>
    <xf numFmtId="0" fontId="13" fillId="2" borderId="41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83" fillId="0" borderId="0" xfId="0" applyFont="1" applyAlignment="1">
      <alignment horizontal="center" vertical="top" wrapText="1"/>
    </xf>
    <xf numFmtId="190" fontId="85" fillId="35" borderId="14" xfId="19" applyNumberFormat="1" applyFont="1" applyFill="1" applyBorder="1" applyAlignment="1">
      <alignment horizontal="center" vertical="center" wrapText="1"/>
    </xf>
    <xf numFmtId="190" fontId="85" fillId="36" borderId="1" xfId="19" applyNumberFormat="1" applyFont="1" applyFill="1" applyBorder="1" applyAlignment="1">
      <alignment horizontal="center" vertical="center" wrapText="1"/>
    </xf>
    <xf numFmtId="190" fontId="85" fillId="36" borderId="2" xfId="19" applyNumberFormat="1" applyFont="1" applyFill="1" applyBorder="1" applyAlignment="1">
      <alignment horizontal="center" vertical="center" wrapText="1"/>
    </xf>
    <xf numFmtId="190" fontId="85" fillId="36" borderId="3" xfId="19" applyNumberFormat="1" applyFont="1" applyFill="1" applyBorder="1" applyAlignment="1">
      <alignment horizontal="center" vertical="center" wrapText="1"/>
    </xf>
    <xf numFmtId="190" fontId="85" fillId="36" borderId="40" xfId="19" applyNumberFormat="1" applyFont="1" applyFill="1" applyBorder="1" applyAlignment="1">
      <alignment horizontal="center" vertical="center" wrapText="1"/>
    </xf>
    <xf numFmtId="190" fontId="85" fillId="36" borderId="0" xfId="19" applyNumberFormat="1" applyFont="1" applyFill="1" applyAlignment="1">
      <alignment horizontal="center" vertical="center" wrapText="1"/>
    </xf>
    <xf numFmtId="190" fontId="85" fillId="36" borderId="27" xfId="19" applyNumberFormat="1" applyFont="1" applyFill="1" applyBorder="1" applyAlignment="1">
      <alignment horizontal="center" vertical="center" wrapText="1"/>
    </xf>
    <xf numFmtId="190" fontId="85" fillId="36" borderId="4" xfId="19" applyNumberFormat="1" applyFont="1" applyFill="1" applyBorder="1" applyAlignment="1">
      <alignment horizontal="center" vertical="center" wrapText="1"/>
    </xf>
    <xf numFmtId="190" fontId="85" fillId="36" borderId="5" xfId="19" applyNumberFormat="1" applyFont="1" applyFill="1" applyBorder="1" applyAlignment="1">
      <alignment horizontal="center" vertical="center" wrapText="1"/>
    </xf>
    <xf numFmtId="190" fontId="85" fillId="36" borderId="6" xfId="19" applyNumberFormat="1" applyFont="1" applyFill="1" applyBorder="1" applyAlignment="1">
      <alignment horizontal="center" vertical="center" wrapText="1"/>
    </xf>
    <xf numFmtId="190" fontId="85" fillId="36" borderId="24" xfId="19" applyNumberFormat="1" applyFont="1" applyFill="1" applyBorder="1" applyAlignment="1">
      <alignment horizontal="center" vertical="center" wrapText="1"/>
    </xf>
    <xf numFmtId="190" fontId="85" fillId="36" borderId="25" xfId="19" applyNumberFormat="1" applyFont="1" applyFill="1" applyBorder="1" applyAlignment="1">
      <alignment horizontal="center" vertical="center" wrapText="1"/>
    </xf>
    <xf numFmtId="190" fontId="85" fillId="36" borderId="15" xfId="19" applyNumberFormat="1" applyFont="1" applyFill="1" applyBorder="1" applyAlignment="1">
      <alignment horizontal="center" vertical="center" wrapText="1"/>
    </xf>
    <xf numFmtId="191" fontId="85" fillId="36" borderId="1" xfId="19" applyNumberFormat="1" applyFont="1" applyFill="1" applyBorder="1" applyAlignment="1">
      <alignment horizontal="center" vertical="center" wrapText="1"/>
    </xf>
    <xf numFmtId="191" fontId="85" fillId="36" borderId="2" xfId="19" applyNumberFormat="1" applyFont="1" applyFill="1" applyBorder="1" applyAlignment="1">
      <alignment horizontal="center" vertical="center" wrapText="1"/>
    </xf>
    <xf numFmtId="191" fontId="85" fillId="36" borderId="3" xfId="19" applyNumberFormat="1" applyFont="1" applyFill="1" applyBorder="1" applyAlignment="1">
      <alignment horizontal="center" vertical="center" wrapText="1"/>
    </xf>
    <xf numFmtId="191" fontId="85" fillId="36" borderId="40" xfId="19" applyNumberFormat="1" applyFont="1" applyFill="1" applyBorder="1" applyAlignment="1">
      <alignment horizontal="center" vertical="center" wrapText="1"/>
    </xf>
    <xf numFmtId="191" fontId="85" fillId="36" borderId="0" xfId="19" applyNumberFormat="1" applyFont="1" applyFill="1" applyAlignment="1">
      <alignment horizontal="center" vertical="center" wrapText="1"/>
    </xf>
    <xf numFmtId="191" fontId="85" fillId="36" borderId="27" xfId="19" applyNumberFormat="1" applyFont="1" applyFill="1" applyBorder="1" applyAlignment="1">
      <alignment horizontal="center" vertical="center" wrapText="1"/>
    </xf>
    <xf numFmtId="191" fontId="85" fillId="36" borderId="4" xfId="19" applyNumberFormat="1" applyFont="1" applyFill="1" applyBorder="1" applyAlignment="1">
      <alignment horizontal="center" vertical="center" wrapText="1"/>
    </xf>
    <xf numFmtId="191" fontId="85" fillId="36" borderId="5" xfId="19" applyNumberFormat="1" applyFont="1" applyFill="1" applyBorder="1" applyAlignment="1">
      <alignment horizontal="center" vertical="center" wrapText="1"/>
    </xf>
    <xf numFmtId="191" fontId="85" fillId="36" borderId="6" xfId="19" applyNumberFormat="1" applyFont="1" applyFill="1" applyBorder="1" applyAlignment="1">
      <alignment horizontal="center" vertical="center" wrapText="1"/>
    </xf>
    <xf numFmtId="190" fontId="85" fillId="36" borderId="24" xfId="19" applyNumberFormat="1" applyFont="1" applyFill="1" applyBorder="1" applyAlignment="1">
      <alignment horizontal="center" vertical="center"/>
    </xf>
    <xf numFmtId="190" fontId="85" fillId="36" borderId="25" xfId="19" applyNumberFormat="1" applyFont="1" applyFill="1" applyBorder="1" applyAlignment="1">
      <alignment horizontal="center" vertical="center"/>
    </xf>
    <xf numFmtId="190" fontId="85" fillId="36" borderId="15" xfId="19" applyNumberFormat="1" applyFont="1" applyFill="1" applyBorder="1" applyAlignment="1">
      <alignment horizontal="center" vertical="center"/>
    </xf>
    <xf numFmtId="0" fontId="85" fillId="36" borderId="24" xfId="19" applyFont="1" applyFill="1" applyBorder="1" applyAlignment="1">
      <alignment horizontal="center" vertical="center" wrapText="1"/>
    </xf>
    <xf numFmtId="0" fontId="85" fillId="36" borderId="25" xfId="19" applyFont="1" applyFill="1" applyBorder="1" applyAlignment="1">
      <alignment horizontal="center" vertical="center" wrapText="1"/>
    </xf>
    <xf numFmtId="0" fontId="85" fillId="36" borderId="15" xfId="19" applyFont="1" applyFill="1" applyBorder="1" applyAlignment="1">
      <alignment horizontal="center" vertical="center" wrapText="1"/>
    </xf>
    <xf numFmtId="192" fontId="87" fillId="0" borderId="24" xfId="208" applyNumberFormat="1" applyFont="1" applyFill="1" applyBorder="1" applyAlignment="1">
      <alignment horizontal="right" wrapText="1"/>
    </xf>
    <xf numFmtId="192" fontId="87" fillId="0" borderId="25" xfId="208" applyNumberFormat="1" applyFont="1" applyFill="1" applyBorder="1" applyAlignment="1">
      <alignment horizontal="right" wrapText="1"/>
    </xf>
    <xf numFmtId="192" fontId="87" fillId="0" borderId="15" xfId="208" applyNumberFormat="1" applyFont="1" applyFill="1" applyBorder="1" applyAlignment="1">
      <alignment horizontal="right" wrapText="1"/>
    </xf>
    <xf numFmtId="0" fontId="39" fillId="37" borderId="14" xfId="19" applyFont="1" applyFill="1" applyBorder="1" applyAlignment="1">
      <alignment horizontal="center" vertical="center" wrapText="1"/>
    </xf>
    <xf numFmtId="192" fontId="87" fillId="37" borderId="24" xfId="208" applyNumberFormat="1" applyFont="1" applyFill="1" applyBorder="1" applyAlignment="1">
      <alignment horizontal="right" wrapText="1"/>
    </xf>
    <xf numFmtId="192" fontId="87" fillId="37" borderId="25" xfId="208" applyNumberFormat="1" applyFont="1" applyFill="1" applyBorder="1" applyAlignment="1">
      <alignment horizontal="right" wrapText="1"/>
    </xf>
    <xf numFmtId="192" fontId="87" fillId="37" borderId="15" xfId="208" applyNumberFormat="1" applyFont="1" applyFill="1" applyBorder="1" applyAlignment="1">
      <alignment horizontal="right" wrapText="1"/>
    </xf>
    <xf numFmtId="0" fontId="39" fillId="37" borderId="14" xfId="19" applyFont="1" applyFill="1" applyBorder="1" applyAlignment="1">
      <alignment horizontal="center" vertical="center"/>
    </xf>
    <xf numFmtId="192" fontId="89" fillId="0" borderId="24" xfId="208" applyNumberFormat="1" applyFont="1" applyFill="1" applyBorder="1" applyAlignment="1">
      <alignment horizontal="right" wrapText="1"/>
    </xf>
    <xf numFmtId="192" fontId="89" fillId="0" borderId="25" xfId="208" applyNumberFormat="1" applyFont="1" applyFill="1" applyBorder="1" applyAlignment="1">
      <alignment horizontal="right" wrapText="1"/>
    </xf>
    <xf numFmtId="192" fontId="89" fillId="0" borderId="15" xfId="208" applyNumberFormat="1" applyFont="1" applyFill="1" applyBorder="1" applyAlignment="1">
      <alignment horizontal="right" wrapText="1"/>
    </xf>
    <xf numFmtId="0" fontId="85" fillId="0" borderId="14" xfId="19" applyFont="1" applyBorder="1" applyAlignment="1">
      <alignment horizontal="center" vertical="center" textRotation="90" wrapText="1"/>
    </xf>
    <xf numFmtId="0" fontId="85" fillId="0" borderId="14" xfId="19" applyFont="1" applyBorder="1" applyAlignment="1">
      <alignment horizontal="center" vertical="center" textRotation="90"/>
    </xf>
    <xf numFmtId="0" fontId="85" fillId="0" borderId="28" xfId="19" applyFont="1" applyBorder="1" applyAlignment="1">
      <alignment horizontal="center" vertical="center" textRotation="90" wrapText="1"/>
    </xf>
    <xf numFmtId="0" fontId="85" fillId="0" borderId="38" xfId="19" applyFont="1" applyBorder="1" applyAlignment="1">
      <alignment horizontal="center" vertical="center" textRotation="90" wrapText="1"/>
    </xf>
    <xf numFmtId="0" fontId="85" fillId="0" borderId="29" xfId="19" applyFont="1" applyBorder="1" applyAlignment="1">
      <alignment horizontal="center" vertical="center" textRotation="90" wrapText="1"/>
    </xf>
    <xf numFmtId="190" fontId="85" fillId="0" borderId="14" xfId="19" applyNumberFormat="1" applyFont="1" applyBorder="1" applyAlignment="1">
      <alignment horizontal="center" vertical="center" textRotation="90"/>
    </xf>
    <xf numFmtId="0" fontId="85" fillId="0" borderId="28" xfId="19" applyFont="1" applyBorder="1" applyAlignment="1">
      <alignment horizontal="center" vertical="center" textRotation="90"/>
    </xf>
    <xf numFmtId="0" fontId="85" fillId="0" borderId="38" xfId="19" applyFont="1" applyBorder="1" applyAlignment="1">
      <alignment horizontal="center" vertical="center" textRotation="90"/>
    </xf>
    <xf numFmtId="0" fontId="85" fillId="0" borderId="29" xfId="19" applyFont="1" applyBorder="1" applyAlignment="1">
      <alignment horizontal="center" vertical="center" textRotation="90"/>
    </xf>
    <xf numFmtId="0" fontId="85" fillId="0" borderId="24" xfId="19" applyFont="1" applyBorder="1" applyAlignment="1">
      <alignment horizontal="center" vertical="center"/>
    </xf>
    <xf numFmtId="0" fontId="85" fillId="0" borderId="25" xfId="19" applyFont="1" applyBorder="1" applyAlignment="1">
      <alignment horizontal="center" vertical="center"/>
    </xf>
    <xf numFmtId="0" fontId="85" fillId="0" borderId="15" xfId="19" applyFont="1" applyBorder="1" applyAlignment="1">
      <alignment horizontal="center" vertical="center"/>
    </xf>
    <xf numFmtId="0" fontId="85" fillId="0" borderId="14" xfId="19" applyFont="1" applyBorder="1" applyAlignment="1">
      <alignment horizontal="center" vertical="center" wrapText="1"/>
    </xf>
    <xf numFmtId="0" fontId="91" fillId="0" borderId="14" xfId="19" applyFont="1" applyBorder="1" applyAlignment="1">
      <alignment horizontal="center" vertical="center" wrapText="1"/>
    </xf>
    <xf numFmtId="0" fontId="90" fillId="0" borderId="14" xfId="0" applyFont="1" applyBorder="1" applyAlignment="1">
      <alignment horizontal="center" vertical="center" wrapText="1"/>
    </xf>
    <xf numFmtId="0" fontId="39" fillId="0" borderId="14" xfId="19" applyFont="1" applyBorder="1" applyAlignment="1">
      <alignment horizontal="center" vertical="center"/>
    </xf>
    <xf numFmtId="0" fontId="39" fillId="0" borderId="1" xfId="19" applyFont="1" applyBorder="1" applyAlignment="1">
      <alignment horizontal="left" vertical="center"/>
    </xf>
    <xf numFmtId="0" fontId="39" fillId="0" borderId="2" xfId="19" applyFont="1" applyBorder="1" applyAlignment="1">
      <alignment horizontal="left" vertical="center"/>
    </xf>
    <xf numFmtId="0" fontId="39" fillId="0" borderId="3" xfId="19" applyFont="1" applyBorder="1" applyAlignment="1">
      <alignment horizontal="left" vertical="center"/>
    </xf>
    <xf numFmtId="0" fontId="39" fillId="0" borderId="40" xfId="19" applyFont="1" applyBorder="1" applyAlignment="1">
      <alignment horizontal="left" vertical="center"/>
    </xf>
    <xf numFmtId="0" fontId="39" fillId="0" borderId="0" xfId="19" applyFont="1" applyAlignment="1">
      <alignment horizontal="left" vertical="center"/>
    </xf>
    <xf numFmtId="0" fontId="39" fillId="0" borderId="27" xfId="19" applyFont="1" applyBorder="1" applyAlignment="1">
      <alignment horizontal="left" vertical="center"/>
    </xf>
    <xf numFmtId="0" fontId="39" fillId="0" borderId="4" xfId="19" applyFont="1" applyBorder="1" applyAlignment="1">
      <alignment horizontal="left" vertical="center"/>
    </xf>
    <xf numFmtId="0" fontId="39" fillId="0" borderId="5" xfId="19" applyFont="1" applyBorder="1" applyAlignment="1">
      <alignment horizontal="left" vertical="center"/>
    </xf>
    <xf numFmtId="0" fontId="39" fillId="0" borderId="6" xfId="19" applyFont="1" applyBorder="1" applyAlignment="1">
      <alignment horizontal="left" vertical="center"/>
    </xf>
    <xf numFmtId="0" fontId="93" fillId="0" borderId="1" xfId="0" applyFont="1" applyBorder="1" applyAlignment="1">
      <alignment horizontal="center" vertical="center" wrapText="1"/>
    </xf>
    <xf numFmtId="0" fontId="93" fillId="0" borderId="2" xfId="0" applyFont="1" applyBorder="1" applyAlignment="1">
      <alignment horizontal="center" vertical="center" wrapText="1"/>
    </xf>
    <xf numFmtId="0" fontId="93" fillId="0" borderId="3" xfId="0" applyFont="1" applyBorder="1" applyAlignment="1">
      <alignment horizontal="center" vertical="center" wrapText="1"/>
    </xf>
    <xf numFmtId="0" fontId="93" fillId="0" borderId="40" xfId="0" applyFont="1" applyBorder="1" applyAlignment="1">
      <alignment horizontal="center" vertical="center" wrapText="1"/>
    </xf>
    <xf numFmtId="0" fontId="93" fillId="0" borderId="0" xfId="0" applyFont="1" applyAlignment="1">
      <alignment horizontal="center" vertical="center" wrapText="1"/>
    </xf>
    <xf numFmtId="0" fontId="93" fillId="0" borderId="27" xfId="0" applyFont="1" applyBorder="1" applyAlignment="1">
      <alignment horizontal="center" vertical="center" wrapText="1"/>
    </xf>
    <xf numFmtId="0" fontId="93" fillId="0" borderId="4" xfId="0" applyFont="1" applyBorder="1" applyAlignment="1">
      <alignment horizontal="center" vertical="center" wrapText="1"/>
    </xf>
    <xf numFmtId="0" fontId="93" fillId="0" borderId="5" xfId="0" applyFont="1" applyBorder="1" applyAlignment="1">
      <alignment horizontal="center" vertical="center" wrapText="1"/>
    </xf>
    <xf numFmtId="0" fontId="93" fillId="0" borderId="6" xfId="0" applyFont="1" applyBorder="1" applyAlignment="1">
      <alignment horizontal="center" vertical="center" wrapText="1"/>
    </xf>
    <xf numFmtId="0" fontId="95" fillId="0" borderId="24" xfId="0" applyFont="1" applyBorder="1" applyAlignment="1">
      <alignment horizontal="center" vertical="center" wrapText="1"/>
    </xf>
    <xf numFmtId="0" fontId="95" fillId="0" borderId="25" xfId="0" applyFont="1" applyBorder="1" applyAlignment="1">
      <alignment horizontal="center" vertical="center" wrapText="1"/>
    </xf>
    <xf numFmtId="0" fontId="95" fillId="0" borderId="15" xfId="0" applyFont="1" applyBorder="1" applyAlignment="1">
      <alignment horizontal="center" vertical="center" wrapText="1"/>
    </xf>
    <xf numFmtId="0" fontId="90" fillId="36" borderId="14" xfId="0" applyFont="1" applyFill="1" applyBorder="1" applyAlignment="1">
      <alignment horizontal="center" vertical="center"/>
    </xf>
    <xf numFmtId="0" fontId="85" fillId="0" borderId="14" xfId="19" applyFont="1" applyBorder="1" applyAlignment="1">
      <alignment horizontal="center" vertical="center"/>
    </xf>
    <xf numFmtId="0" fontId="90" fillId="0" borderId="24" xfId="0" applyFont="1" applyBorder="1" applyAlignment="1">
      <alignment horizontal="center" vertical="center" wrapText="1"/>
    </xf>
    <xf numFmtId="0" fontId="90" fillId="0" borderId="25" xfId="0" applyFont="1" applyBorder="1" applyAlignment="1">
      <alignment horizontal="center" vertical="center" wrapText="1"/>
    </xf>
    <xf numFmtId="0" fontId="90" fillId="0" borderId="15" xfId="0" applyFont="1" applyBorder="1" applyAlignment="1">
      <alignment horizontal="center" vertical="center" wrapText="1"/>
    </xf>
    <xf numFmtId="0" fontId="90" fillId="0" borderId="14" xfId="0" applyFont="1" applyBorder="1" applyAlignment="1">
      <alignment horizontal="center" vertical="center"/>
    </xf>
    <xf numFmtId="192" fontId="87" fillId="0" borderId="24" xfId="208" applyNumberFormat="1" applyFont="1" applyFill="1" applyBorder="1" applyAlignment="1">
      <alignment horizontal="center" wrapText="1"/>
    </xf>
    <xf numFmtId="192" fontId="87" fillId="0" borderId="25" xfId="208" applyNumberFormat="1" applyFont="1" applyFill="1" applyBorder="1" applyAlignment="1">
      <alignment horizontal="center" wrapText="1"/>
    </xf>
    <xf numFmtId="192" fontId="87" fillId="0" borderId="15" xfId="208" applyNumberFormat="1" applyFont="1" applyFill="1" applyBorder="1" applyAlignment="1">
      <alignment horizontal="center" wrapText="1"/>
    </xf>
    <xf numFmtId="0" fontId="39" fillId="0" borderId="14" xfId="19" applyFont="1" applyBorder="1" applyAlignment="1">
      <alignment horizontal="center" vertical="center" textRotation="90" wrapText="1"/>
    </xf>
    <xf numFmtId="0" fontId="90" fillId="0" borderId="14" xfId="0" applyFont="1" applyBorder="1" applyAlignment="1">
      <alignment horizontal="center" vertical="center" textRotation="90" wrapText="1"/>
    </xf>
    <xf numFmtId="0" fontId="90" fillId="36" borderId="1" xfId="0" applyFont="1" applyFill="1" applyBorder="1" applyAlignment="1">
      <alignment horizontal="center" vertical="center" wrapText="1"/>
    </xf>
    <xf numFmtId="0" fontId="90" fillId="36" borderId="2" xfId="0" applyFont="1" applyFill="1" applyBorder="1" applyAlignment="1">
      <alignment horizontal="center" vertical="center" wrapText="1"/>
    </xf>
    <xf numFmtId="0" fontId="90" fillId="36" borderId="3" xfId="0" applyFont="1" applyFill="1" applyBorder="1" applyAlignment="1">
      <alignment horizontal="center" vertical="center" wrapText="1"/>
    </xf>
    <xf numFmtId="0" fontId="90" fillId="36" borderId="4" xfId="0" applyFont="1" applyFill="1" applyBorder="1" applyAlignment="1">
      <alignment horizontal="center" vertical="center" wrapText="1"/>
    </xf>
    <xf numFmtId="0" fontId="90" fillId="36" borderId="5" xfId="0" applyFont="1" applyFill="1" applyBorder="1" applyAlignment="1">
      <alignment horizontal="center" vertical="center" wrapText="1"/>
    </xf>
    <xf numFmtId="0" fontId="90" fillId="36" borderId="6" xfId="0" applyFont="1" applyFill="1" applyBorder="1" applyAlignment="1">
      <alignment horizontal="center" vertical="center" wrapText="1"/>
    </xf>
    <xf numFmtId="0" fontId="85" fillId="0" borderId="24" xfId="19" applyFont="1" applyBorder="1" applyAlignment="1">
      <alignment horizontal="center" vertical="center" wrapText="1"/>
    </xf>
    <xf numFmtId="0" fontId="85" fillId="0" borderId="25" xfId="19" applyFont="1" applyBorder="1" applyAlignment="1">
      <alignment horizontal="center" vertical="center" wrapText="1"/>
    </xf>
    <xf numFmtId="0" fontId="85" fillId="0" borderId="15" xfId="19" applyFont="1" applyBorder="1" applyAlignment="1">
      <alignment horizontal="center" vertical="center" wrapText="1"/>
    </xf>
    <xf numFmtId="0" fontId="90" fillId="36" borderId="40" xfId="0" applyFont="1" applyFill="1" applyBorder="1" applyAlignment="1">
      <alignment horizontal="center" vertical="center" wrapText="1"/>
    </xf>
    <xf numFmtId="0" fontId="90" fillId="36" borderId="0" xfId="0" applyFont="1" applyFill="1" applyAlignment="1">
      <alignment horizontal="center" vertical="center" wrapText="1"/>
    </xf>
    <xf numFmtId="0" fontId="90" fillId="36" borderId="27" xfId="0" applyFont="1" applyFill="1" applyBorder="1" applyAlignment="1">
      <alignment horizontal="center" vertical="center" wrapText="1"/>
    </xf>
    <xf numFmtId="0" fontId="90" fillId="36" borderId="14" xfId="0" applyFont="1" applyFill="1" applyBorder="1" applyAlignment="1">
      <alignment horizontal="center" vertical="center" wrapText="1"/>
    </xf>
    <xf numFmtId="0" fontId="85" fillId="0" borderId="14" xfId="4" applyFont="1" applyBorder="1" applyAlignment="1">
      <alignment horizontal="center" vertical="center" wrapText="1"/>
    </xf>
    <xf numFmtId="0" fontId="85" fillId="0" borderId="14" xfId="0" applyFont="1" applyBorder="1" applyAlignment="1">
      <alignment horizontal="center" vertical="center" wrapText="1"/>
    </xf>
    <xf numFmtId="0" fontId="85" fillId="36" borderId="14" xfId="0" applyFont="1" applyFill="1" applyBorder="1" applyAlignment="1">
      <alignment horizontal="center" vertical="center" wrapText="1"/>
    </xf>
    <xf numFmtId="0" fontId="85" fillId="0" borderId="14" xfId="0" applyFont="1" applyBorder="1" applyAlignment="1">
      <alignment horizontal="center" vertical="center" textRotation="90" wrapText="1"/>
    </xf>
    <xf numFmtId="0" fontId="85" fillId="0" borderId="14" xfId="4" applyFont="1" applyBorder="1" applyAlignment="1">
      <alignment horizontal="center" vertical="center"/>
    </xf>
    <xf numFmtId="0" fontId="39" fillId="0" borderId="14" xfId="0" applyFont="1" applyBorder="1" applyAlignment="1">
      <alignment vertical="center" wrapText="1"/>
    </xf>
    <xf numFmtId="0" fontId="85" fillId="37" borderId="14" xfId="0" applyFont="1" applyFill="1" applyBorder="1" applyAlignment="1">
      <alignment horizontal="center" vertical="center" textRotation="90" wrapText="1"/>
    </xf>
    <xf numFmtId="0" fontId="85" fillId="0" borderId="29" xfId="0" applyFont="1" applyBorder="1" applyAlignment="1">
      <alignment horizontal="center" vertical="center" textRotation="90"/>
    </xf>
    <xf numFmtId="0" fontId="85" fillId="0" borderId="14" xfId="0" applyFont="1" applyBorder="1" applyAlignment="1">
      <alignment horizontal="center" vertical="center" textRotation="90"/>
    </xf>
    <xf numFmtId="0" fontId="85" fillId="0" borderId="24" xfId="0" applyFont="1" applyBorder="1" applyAlignment="1">
      <alignment horizontal="center" vertical="center" wrapText="1"/>
    </xf>
    <xf numFmtId="0" fontId="85" fillId="0" borderId="25" xfId="0" applyFont="1" applyBorder="1" applyAlignment="1">
      <alignment horizontal="center" vertical="center" wrapText="1"/>
    </xf>
    <xf numFmtId="0" fontId="85" fillId="0" borderId="15" xfId="0" applyFont="1" applyBorder="1" applyAlignment="1">
      <alignment horizontal="center" vertical="center" wrapText="1"/>
    </xf>
    <xf numFmtId="0" fontId="90" fillId="36" borderId="1" xfId="0" applyFont="1" applyFill="1" applyBorder="1" applyAlignment="1">
      <alignment horizontal="center" vertical="center"/>
    </xf>
    <xf numFmtId="0" fontId="90" fillId="36" borderId="2" xfId="0" applyFont="1" applyFill="1" applyBorder="1" applyAlignment="1">
      <alignment horizontal="center" vertical="center"/>
    </xf>
    <xf numFmtId="0" fontId="90" fillId="36" borderId="3" xfId="0" applyFont="1" applyFill="1" applyBorder="1" applyAlignment="1">
      <alignment horizontal="center" vertical="center"/>
    </xf>
    <xf numFmtId="0" fontId="90" fillId="36" borderId="4" xfId="0" applyFont="1" applyFill="1" applyBorder="1" applyAlignment="1">
      <alignment horizontal="center" vertical="center"/>
    </xf>
    <xf numFmtId="0" fontId="90" fillId="36" borderId="5" xfId="0" applyFont="1" applyFill="1" applyBorder="1" applyAlignment="1">
      <alignment horizontal="center" vertical="center"/>
    </xf>
    <xf numFmtId="0" fontId="90" fillId="36" borderId="6" xfId="0" applyFont="1" applyFill="1" applyBorder="1" applyAlignment="1">
      <alignment horizontal="center" vertical="center"/>
    </xf>
    <xf numFmtId="0" fontId="85" fillId="36" borderId="24" xfId="0" applyFont="1" applyFill="1" applyBorder="1" applyAlignment="1">
      <alignment horizontal="center" vertical="center" wrapText="1"/>
    </xf>
    <xf numFmtId="0" fontId="85" fillId="36" borderId="25" xfId="0" applyFont="1" applyFill="1" applyBorder="1" applyAlignment="1">
      <alignment horizontal="center" vertical="center" wrapText="1"/>
    </xf>
    <xf numFmtId="0" fontId="85" fillId="36" borderId="15" xfId="0" applyFont="1" applyFill="1" applyBorder="1" applyAlignment="1">
      <alignment horizontal="center" vertical="center" wrapText="1"/>
    </xf>
    <xf numFmtId="0" fontId="85" fillId="36" borderId="1" xfId="0" applyFont="1" applyFill="1" applyBorder="1" applyAlignment="1">
      <alignment horizontal="center" vertical="center"/>
    </xf>
    <xf numFmtId="0" fontId="85" fillId="36" borderId="2" xfId="0" applyFont="1" applyFill="1" applyBorder="1" applyAlignment="1">
      <alignment horizontal="center" vertical="center"/>
    </xf>
    <xf numFmtId="0" fontId="85" fillId="36" borderId="3" xfId="0" applyFont="1" applyFill="1" applyBorder="1" applyAlignment="1">
      <alignment horizontal="center" vertical="center"/>
    </xf>
    <xf numFmtId="0" fontId="85" fillId="36" borderId="40" xfId="0" applyFont="1" applyFill="1" applyBorder="1" applyAlignment="1">
      <alignment horizontal="center" vertical="center"/>
    </xf>
    <xf numFmtId="0" fontId="85" fillId="36" borderId="0" xfId="0" applyFont="1" applyFill="1" applyAlignment="1">
      <alignment horizontal="center" vertical="center"/>
    </xf>
    <xf numFmtId="0" fontId="85" fillId="36" borderId="27" xfId="0" applyFont="1" applyFill="1" applyBorder="1" applyAlignment="1">
      <alignment horizontal="center" vertical="center"/>
    </xf>
    <xf numFmtId="0" fontId="85" fillId="36" borderId="4" xfId="0" applyFont="1" applyFill="1" applyBorder="1" applyAlignment="1">
      <alignment horizontal="center" vertical="center"/>
    </xf>
    <xf numFmtId="0" fontId="85" fillId="36" borderId="5" xfId="0" applyFont="1" applyFill="1" applyBorder="1" applyAlignment="1">
      <alignment horizontal="center" vertical="center"/>
    </xf>
    <xf numFmtId="0" fontId="85" fillId="36" borderId="6" xfId="0" applyFont="1" applyFill="1" applyBorder="1" applyAlignment="1">
      <alignment horizontal="center" vertical="center"/>
    </xf>
    <xf numFmtId="0" fontId="85" fillId="36" borderId="1" xfId="0" applyFont="1" applyFill="1" applyBorder="1" applyAlignment="1">
      <alignment horizontal="center" vertical="center" wrapText="1"/>
    </xf>
    <xf numFmtId="0" fontId="85" fillId="36" borderId="2" xfId="0" applyFont="1" applyFill="1" applyBorder="1" applyAlignment="1">
      <alignment horizontal="center" vertical="center" wrapText="1"/>
    </xf>
    <xf numFmtId="0" fontId="85" fillId="36" borderId="3" xfId="0" applyFont="1" applyFill="1" applyBorder="1" applyAlignment="1">
      <alignment horizontal="center" vertical="center" wrapText="1"/>
    </xf>
    <xf numFmtId="0" fontId="85" fillId="36" borderId="40" xfId="0" applyFont="1" applyFill="1" applyBorder="1" applyAlignment="1">
      <alignment horizontal="center" vertical="center" wrapText="1"/>
    </xf>
    <xf numFmtId="0" fontId="85" fillId="36" borderId="0" xfId="0" applyFont="1" applyFill="1" applyAlignment="1">
      <alignment horizontal="center" vertical="center" wrapText="1"/>
    </xf>
    <xf numFmtId="0" fontId="85" fillId="36" borderId="27" xfId="0" applyFont="1" applyFill="1" applyBorder="1" applyAlignment="1">
      <alignment horizontal="center" vertical="center" wrapText="1"/>
    </xf>
    <xf numFmtId="0" fontId="85" fillId="36" borderId="4" xfId="0" applyFont="1" applyFill="1" applyBorder="1" applyAlignment="1">
      <alignment horizontal="center" vertical="center" wrapText="1"/>
    </xf>
    <xf numFmtId="0" fontId="85" fillId="36" borderId="5" xfId="0" applyFont="1" applyFill="1" applyBorder="1" applyAlignment="1">
      <alignment horizontal="center" vertical="center" wrapText="1"/>
    </xf>
    <xf numFmtId="0" fontId="85" fillId="36" borderId="6" xfId="0" applyFont="1" applyFill="1" applyBorder="1" applyAlignment="1">
      <alignment horizontal="center" vertical="center" wrapText="1"/>
    </xf>
    <xf numFmtId="0" fontId="85" fillId="36" borderId="24" xfId="0" applyFont="1" applyFill="1" applyBorder="1" applyAlignment="1">
      <alignment horizontal="center" vertical="top" wrapText="1"/>
    </xf>
    <xf numFmtId="0" fontId="85" fillId="36" borderId="25" xfId="0" applyFont="1" applyFill="1" applyBorder="1" applyAlignment="1">
      <alignment horizontal="center" vertical="top" wrapText="1"/>
    </xf>
    <xf numFmtId="0" fontId="85" fillId="36" borderId="15" xfId="0" applyFont="1" applyFill="1" applyBorder="1" applyAlignment="1">
      <alignment horizontal="center" vertical="top" wrapText="1"/>
    </xf>
    <xf numFmtId="192" fontId="85" fillId="0" borderId="24" xfId="208" applyNumberFormat="1" applyFont="1" applyFill="1" applyBorder="1" applyAlignment="1">
      <alignment horizontal="center" vertical="center" wrapText="1"/>
    </xf>
    <xf numFmtId="192" fontId="85" fillId="0" borderId="25" xfId="208" applyNumberFormat="1" applyFont="1" applyFill="1" applyBorder="1" applyAlignment="1">
      <alignment horizontal="center" vertical="center" wrapText="1"/>
    </xf>
    <xf numFmtId="192" fontId="85" fillId="0" borderId="15" xfId="208" applyNumberFormat="1" applyFont="1" applyFill="1" applyBorder="1" applyAlignment="1">
      <alignment horizontal="center" vertical="center" wrapText="1"/>
    </xf>
    <xf numFmtId="0" fontId="39" fillId="0" borderId="24" xfId="0" applyFont="1" applyBorder="1" applyAlignment="1">
      <alignment horizontal="center" vertical="center" wrapText="1"/>
    </xf>
    <xf numFmtId="0" fontId="39" fillId="0" borderId="25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100" fillId="38" borderId="103" xfId="0" applyFont="1" applyFill="1" applyBorder="1" applyAlignment="1">
      <alignment horizontal="justify" vertical="center" wrapText="1"/>
    </xf>
    <xf numFmtId="0" fontId="100" fillId="38" borderId="104" xfId="0" applyFont="1" applyFill="1" applyBorder="1" applyAlignment="1">
      <alignment horizontal="justify" vertical="center" wrapText="1"/>
    </xf>
    <xf numFmtId="0" fontId="99" fillId="39" borderId="94" xfId="0" applyFont="1" applyFill="1" applyBorder="1" applyAlignment="1">
      <alignment horizontal="justify" vertical="center" wrapText="1"/>
    </xf>
    <xf numFmtId="0" fontId="99" fillId="39" borderId="95" xfId="0" applyFont="1" applyFill="1" applyBorder="1" applyAlignment="1">
      <alignment horizontal="justify" vertical="center" wrapText="1"/>
    </xf>
    <xf numFmtId="0" fontId="99" fillId="39" borderId="96" xfId="0" applyFont="1" applyFill="1" applyBorder="1" applyAlignment="1">
      <alignment horizontal="justify" vertical="center" wrapText="1"/>
    </xf>
    <xf numFmtId="0" fontId="99" fillId="39" borderId="97" xfId="0" applyFont="1" applyFill="1" applyBorder="1" applyAlignment="1">
      <alignment horizontal="justify" vertical="center" wrapText="1"/>
    </xf>
    <xf numFmtId="0" fontId="99" fillId="39" borderId="91" xfId="0" applyFont="1" applyFill="1" applyBorder="1" applyAlignment="1">
      <alignment horizontal="justify" vertical="center" wrapText="1"/>
    </xf>
    <xf numFmtId="0" fontId="99" fillId="39" borderId="98" xfId="0" applyFont="1" applyFill="1" applyBorder="1" applyAlignment="1">
      <alignment horizontal="justify" vertical="center" wrapText="1"/>
    </xf>
    <xf numFmtId="0" fontId="99" fillId="39" borderId="99" xfId="0" applyFont="1" applyFill="1" applyBorder="1" applyAlignment="1">
      <alignment horizontal="justify" vertical="center" wrapText="1"/>
    </xf>
    <xf numFmtId="0" fontId="99" fillId="39" borderId="92" xfId="0" applyFont="1" applyFill="1" applyBorder="1" applyAlignment="1">
      <alignment horizontal="justify" vertical="center" wrapText="1"/>
    </xf>
    <xf numFmtId="0" fontId="99" fillId="39" borderId="101" xfId="0" applyFont="1" applyFill="1" applyBorder="1" applyAlignment="1">
      <alignment horizontal="justify" vertical="center" wrapText="1"/>
    </xf>
    <xf numFmtId="0" fontId="99" fillId="39" borderId="100" xfId="0" applyFont="1" applyFill="1" applyBorder="1" applyAlignment="1">
      <alignment horizontal="justify" vertical="center" wrapText="1"/>
    </xf>
    <xf numFmtId="0" fontId="99" fillId="39" borderId="90" xfId="0" applyFont="1" applyFill="1" applyBorder="1" applyAlignment="1">
      <alignment horizontal="justify" vertical="center" wrapText="1"/>
    </xf>
    <xf numFmtId="0" fontId="99" fillId="39" borderId="89" xfId="0" applyFont="1" applyFill="1" applyBorder="1" applyAlignment="1">
      <alignment horizontal="justify" vertical="center" wrapText="1"/>
    </xf>
    <xf numFmtId="0" fontId="9" fillId="0" borderId="0" xfId="0" applyFont="1" applyAlignment="1"/>
    <xf numFmtId="3" fontId="9" fillId="0" borderId="23" xfId="0" applyNumberFormat="1" applyFont="1" applyBorder="1" applyAlignment="1">
      <alignment horizontal="center" vertical="center"/>
    </xf>
    <xf numFmtId="0" fontId="11" fillId="0" borderId="4" xfId="0" applyFont="1" applyBorder="1"/>
    <xf numFmtId="0" fontId="9" fillId="0" borderId="51" xfId="0" applyFont="1" applyBorder="1" applyAlignment="1">
      <alignment horizontal="center"/>
    </xf>
    <xf numFmtId="9" fontId="0" fillId="0" borderId="0" xfId="0" applyNumberFormat="1"/>
    <xf numFmtId="0" fontId="40" fillId="0" borderId="24" xfId="0" applyFont="1" applyBorder="1"/>
    <xf numFmtId="3" fontId="0" fillId="0" borderId="51" xfId="0" applyNumberFormat="1" applyFont="1" applyBorder="1" applyAlignment="1">
      <alignment horizontal="center"/>
    </xf>
    <xf numFmtId="9" fontId="0" fillId="0" borderId="51" xfId="1" applyFont="1" applyBorder="1" applyAlignment="1">
      <alignment horizontal="center"/>
    </xf>
    <xf numFmtId="0" fontId="11" fillId="0" borderId="24" xfId="0" applyFont="1" applyBorder="1" applyAlignment="1">
      <alignment horizontal="left"/>
    </xf>
    <xf numFmtId="3" fontId="9" fillId="0" borderId="105" xfId="0" applyNumberFormat="1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3" fontId="9" fillId="0" borderId="0" xfId="0" applyNumberFormat="1" applyFont="1" applyBorder="1" applyAlignment="1">
      <alignment horizontal="center"/>
    </xf>
    <xf numFmtId="3" fontId="11" fillId="0" borderId="0" xfId="0" applyNumberFormat="1" applyFont="1" applyBorder="1"/>
    <xf numFmtId="0" fontId="0" fillId="0" borderId="0" xfId="0" applyBorder="1" applyAlignment="1">
      <alignment horizontal="center"/>
    </xf>
    <xf numFmtId="3" fontId="40" fillId="0" borderId="1" xfId="0" applyNumberFormat="1" applyFont="1" applyBorder="1"/>
    <xf numFmtId="3" fontId="0" fillId="6" borderId="2" xfId="0" applyNumberFormat="1" applyFont="1" applyFill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40" fillId="0" borderId="40" xfId="0" applyNumberFormat="1" applyFont="1" applyBorder="1"/>
    <xf numFmtId="3" fontId="0" fillId="6" borderId="0" xfId="0" applyNumberFormat="1" applyFont="1" applyFill="1" applyBorder="1" applyAlignment="1">
      <alignment horizontal="center"/>
    </xf>
    <xf numFmtId="9" fontId="0" fillId="0" borderId="0" xfId="1" applyFont="1" applyBorder="1" applyAlignment="1">
      <alignment horizontal="center"/>
    </xf>
    <xf numFmtId="3" fontId="40" fillId="0" borderId="4" xfId="0" applyNumberFormat="1" applyFont="1" applyBorder="1"/>
    <xf numFmtId="3" fontId="9" fillId="6" borderId="5" xfId="0" applyNumberFormat="1" applyFont="1" applyFill="1" applyBorder="1" applyAlignment="1">
      <alignment horizontal="center"/>
    </xf>
    <xf numFmtId="168" fontId="9" fillId="0" borderId="5" xfId="0" applyNumberFormat="1" applyFont="1" applyBorder="1" applyAlignment="1">
      <alignment horizontal="center"/>
    </xf>
    <xf numFmtId="3" fontId="40" fillId="0" borderId="0" xfId="0" applyNumberFormat="1" applyFont="1" applyBorder="1"/>
    <xf numFmtId="3" fontId="0" fillId="0" borderId="0" xfId="0" applyNumberFormat="1" applyFont="1" applyBorder="1" applyAlignment="1">
      <alignment horizontal="center"/>
    </xf>
    <xf numFmtId="0" fontId="40" fillId="0" borderId="0" xfId="0" applyFont="1" applyBorder="1"/>
    <xf numFmtId="0" fontId="0" fillId="0" borderId="0" xfId="0" applyBorder="1"/>
    <xf numFmtId="3" fontId="37" fillId="8" borderId="14" xfId="193" applyNumberFormat="1" applyFont="1" applyFill="1" applyBorder="1" applyAlignment="1">
      <alignment vertical="center"/>
    </xf>
    <xf numFmtId="3" fontId="69" fillId="8" borderId="14" xfId="193" applyNumberFormat="1" applyFont="1" applyFill="1" applyBorder="1" applyAlignment="1">
      <alignment vertical="center"/>
    </xf>
  </cellXfs>
  <cellStyles count="210">
    <cellStyle name="20% - Énfasis1 2" xfId="66"/>
    <cellStyle name="20% - Énfasis1 3" xfId="140"/>
    <cellStyle name="20% - Énfasis2 2" xfId="67"/>
    <cellStyle name="20% - Énfasis2 3" xfId="141"/>
    <cellStyle name="20% - Énfasis3 2" xfId="68"/>
    <cellStyle name="20% - Énfasis3 3" xfId="142"/>
    <cellStyle name="20% - Énfasis4 2" xfId="69"/>
    <cellStyle name="20% - Énfasis4 3" xfId="143"/>
    <cellStyle name="20% - Énfasis5 2" xfId="70"/>
    <cellStyle name="20% - Énfasis5 3" xfId="144"/>
    <cellStyle name="20% - Énfasis6 2" xfId="71"/>
    <cellStyle name="20% - Énfasis6 3" xfId="145"/>
    <cellStyle name="40% - Énfasis1 2" xfId="72"/>
    <cellStyle name="40% - Énfasis1 3" xfId="146"/>
    <cellStyle name="40% - Énfasis2 2" xfId="73"/>
    <cellStyle name="40% - Énfasis2 3" xfId="147"/>
    <cellStyle name="40% - Énfasis3 2" xfId="74"/>
    <cellStyle name="40% - Énfasis3 3" xfId="148"/>
    <cellStyle name="40% - Énfasis4 2" xfId="75"/>
    <cellStyle name="40% - Énfasis4 3" xfId="149"/>
    <cellStyle name="40% - Énfasis5 2" xfId="76"/>
    <cellStyle name="40% - Énfasis5 3" xfId="150"/>
    <cellStyle name="40% - Énfasis6 2" xfId="77"/>
    <cellStyle name="40% - Énfasis6 3" xfId="151"/>
    <cellStyle name="60% - akcent 1" xfId="11"/>
    <cellStyle name="60% - Énfasis1 2" xfId="78"/>
    <cellStyle name="60% - Énfasis1 3" xfId="152"/>
    <cellStyle name="60% - Énfasis2 2" xfId="79"/>
    <cellStyle name="60% - Énfasis2 3" xfId="153"/>
    <cellStyle name="60% - Énfasis3 2" xfId="80"/>
    <cellStyle name="60% - Énfasis3 3" xfId="154"/>
    <cellStyle name="60% - Énfasis4 2" xfId="81"/>
    <cellStyle name="60% - Énfasis4 3" xfId="155"/>
    <cellStyle name="60% - Énfasis5 2" xfId="82"/>
    <cellStyle name="60% - Énfasis5 3" xfId="156"/>
    <cellStyle name="60% - Énfasis6 2" xfId="83"/>
    <cellStyle name="60% - Énfasis6 3" xfId="157"/>
    <cellStyle name="Advertencia" xfId="84"/>
    <cellStyle name="Buena 2" xfId="158"/>
    <cellStyle name="Buena 3" xfId="159"/>
    <cellStyle name="Calcular" xfId="85"/>
    <cellStyle name="Cálculo 2" xfId="86"/>
    <cellStyle name="Cálculo 3" xfId="160"/>
    <cellStyle name="Celda comprob." xfId="87"/>
    <cellStyle name="Celda de comprobación 2" xfId="88"/>
    <cellStyle name="Celda de comprobación 3" xfId="161"/>
    <cellStyle name="Celda vinculada 2" xfId="89"/>
    <cellStyle name="Celda vinculada 3" xfId="162"/>
    <cellStyle name="Comma_RESPALDO BANCO" xfId="163"/>
    <cellStyle name="Correcto" xfId="90"/>
    <cellStyle name="Currency 2" xfId="164"/>
    <cellStyle name="Encabez. 1" xfId="91"/>
    <cellStyle name="Encabez. 2" xfId="92"/>
    <cellStyle name="Encabezado 3" xfId="93"/>
    <cellStyle name="Encabezado 4 2" xfId="94"/>
    <cellStyle name="Encabezado 4 3" xfId="165"/>
    <cellStyle name="Énfasis1 2" xfId="95"/>
    <cellStyle name="Énfasis1 3" xfId="166"/>
    <cellStyle name="Énfasis2 2" xfId="96"/>
    <cellStyle name="Énfasis2 3" xfId="167"/>
    <cellStyle name="Énfasis3 2" xfId="97"/>
    <cellStyle name="Énfasis3 3" xfId="168"/>
    <cellStyle name="Énfasis4 2" xfId="98"/>
    <cellStyle name="Énfasis4 3" xfId="169"/>
    <cellStyle name="Énfasis5 2" xfId="99"/>
    <cellStyle name="Énfasis5 3" xfId="170"/>
    <cellStyle name="Énfasis6 2" xfId="100"/>
    <cellStyle name="Énfasis6 3" xfId="171"/>
    <cellStyle name="Entrada 2" xfId="101"/>
    <cellStyle name="Entrada 3" xfId="172"/>
    <cellStyle name="Euro" xfId="173"/>
    <cellStyle name="Explicación" xfId="102"/>
    <cellStyle name="Hipervínculo" xfId="5" builtinId="8"/>
    <cellStyle name="Hipervínculo 2" xfId="12"/>
    <cellStyle name="Hipervínculo 3" xfId="117"/>
    <cellStyle name="Hipervínculo 4" xfId="127"/>
    <cellStyle name="Incorrecto 2" xfId="103"/>
    <cellStyle name="Incorrecto 3" xfId="174"/>
    <cellStyle name="Millares" xfId="124" builtinId="3"/>
    <cellStyle name="Millares [0]" xfId="137" builtinId="6"/>
    <cellStyle name="Millares [0] 2" xfId="33"/>
    <cellStyle name="Millares [0] 3" xfId="123"/>
    <cellStyle name="Millares [0] 3 2" xfId="175"/>
    <cellStyle name="Millares 10" xfId="176"/>
    <cellStyle name="Millares 10 2" xfId="208"/>
    <cellStyle name="Millares 10 3" xfId="209"/>
    <cellStyle name="Millares 11" xfId="177"/>
    <cellStyle name="Millares 2" xfId="13"/>
    <cellStyle name="Millares 2 2" xfId="14"/>
    <cellStyle name="Millares 2 2 2" xfId="15"/>
    <cellStyle name="Millares 2 3" xfId="16"/>
    <cellStyle name="Millares 2 3 2" xfId="43"/>
    <cellStyle name="Millares 2 4" xfId="44"/>
    <cellStyle name="Millares 2 4 2" xfId="45"/>
    <cellStyle name="Millares 2 5" xfId="118"/>
    <cellStyle name="Millares 2 6" xfId="178"/>
    <cellStyle name="Millares 3" xfId="3"/>
    <cellStyle name="Millares 3 2" xfId="46"/>
    <cellStyle name="Millares 3 2 2" xfId="179"/>
    <cellStyle name="Millares 3 3" xfId="17"/>
    <cellStyle name="Millares 4" xfId="47"/>
    <cellStyle name="Millares 4 2" xfId="180"/>
    <cellStyle name="Millares 5" xfId="48"/>
    <cellStyle name="Millares 5 2" xfId="181"/>
    <cellStyle name="Millares 6" xfId="49"/>
    <cellStyle name="Millares 7" xfId="50"/>
    <cellStyle name="Millares 8" xfId="51"/>
    <cellStyle name="Millares 9" xfId="119"/>
    <cellStyle name="Millares_Formato Liquidación Sueldos" xfId="138"/>
    <cellStyle name="Moneda [0] 2" xfId="182"/>
    <cellStyle name="Moneda [0] 2 2" xfId="183"/>
    <cellStyle name="Moneda [0] 3" xfId="184"/>
    <cellStyle name="Moneda [0] 4" xfId="185"/>
    <cellStyle name="Moneda 2" xfId="34"/>
    <cellStyle name="Moneda 2 2" xfId="120"/>
    <cellStyle name="Moneda 2 3" xfId="186"/>
    <cellStyle name="Moneda 2 4" xfId="187"/>
    <cellStyle name="Moneda 3" xfId="121"/>
    <cellStyle name="Moneda 3 2" xfId="188"/>
    <cellStyle name="Moneda 4" xfId="125"/>
    <cellStyle name="Moneda 5" xfId="189"/>
    <cellStyle name="Neutral 2" xfId="104"/>
    <cellStyle name="Neutral 3" xfId="190"/>
    <cellStyle name="Normal" xfId="0" builtinId="0"/>
    <cellStyle name="Normal 10" xfId="52"/>
    <cellStyle name="Normal 11" xfId="36"/>
    <cellStyle name="Normal 12" xfId="53"/>
    <cellStyle name="Normal 13" xfId="54"/>
    <cellStyle name="Normal 14" xfId="42"/>
    <cellStyle name="Normal 15" xfId="55"/>
    <cellStyle name="Normal 16" xfId="122"/>
    <cellStyle name="Normal 17" xfId="128"/>
    <cellStyle name="Normal 17 2" xfId="129"/>
    <cellStyle name="Normal 18" xfId="191"/>
    <cellStyle name="Normal 19" xfId="192"/>
    <cellStyle name="Normal 2" xfId="6"/>
    <cellStyle name="Normal 2 2" xfId="2"/>
    <cellStyle name="Normal 2 2 2" xfId="18"/>
    <cellStyle name="Normal 2 2 2 2" xfId="19"/>
    <cellStyle name="Normal 2 2 2 3" xfId="193"/>
    <cellStyle name="Normal 2 2 3" xfId="20"/>
    <cellStyle name="Normal 2 2 4" xfId="21"/>
    <cellStyle name="Normal 2 2 4 2" xfId="22"/>
    <cellStyle name="Normal 2 3" xfId="4"/>
    <cellStyle name="Normal 2 3 2" xfId="37"/>
    <cellStyle name="Normal 2 3 2 2" xfId="23"/>
    <cellStyle name="Normal 2 3 3" xfId="194"/>
    <cellStyle name="Normal 2 4" xfId="24"/>
    <cellStyle name="Normal 2 4 2" xfId="25"/>
    <cellStyle name="Normal 2 5" xfId="195"/>
    <cellStyle name="Normal 2 6" xfId="196"/>
    <cellStyle name="Normal 2 7" xfId="130"/>
    <cellStyle name="Normal 2 7 2" xfId="131"/>
    <cellStyle name="Normal 2 8" xfId="26"/>
    <cellStyle name="Normal 2_Copia de VENTAS SEPTIEMBRE 2012-1" xfId="197"/>
    <cellStyle name="Normal 3" xfId="27"/>
    <cellStyle name="Normal 3 2" xfId="7"/>
    <cellStyle name="Normal 3 2 2" xfId="132"/>
    <cellStyle name="Normal 3 3" xfId="28"/>
    <cellStyle name="Normal 3 3 2" xfId="8"/>
    <cellStyle name="Normal 3 3 2 2" xfId="38"/>
    <cellStyle name="Normal 3 4" xfId="56"/>
    <cellStyle name="Normal 3 5" xfId="57"/>
    <cellStyle name="Normal 4" xfId="10"/>
    <cellStyle name="Normal 4 2" xfId="58"/>
    <cellStyle name="Normal 4 2 2" xfId="133"/>
    <cellStyle name="Normal 4 3" xfId="134"/>
    <cellStyle name="Normal 5" xfId="39"/>
    <cellStyle name="Normal 5 2" xfId="40"/>
    <cellStyle name="Normal 5 3" xfId="29"/>
    <cellStyle name="Normal 6" xfId="30"/>
    <cellStyle name="Normal 6 2" xfId="31"/>
    <cellStyle name="Normal 6 2 2" xfId="32"/>
    <cellStyle name="Normal 6 3" xfId="198"/>
    <cellStyle name="Normal 7" xfId="41"/>
    <cellStyle name="Normal 8" xfId="59"/>
    <cellStyle name="Normal 9" xfId="60"/>
    <cellStyle name="Normal 9 2" xfId="61"/>
    <cellStyle name="Normal_LIQUIDACIONES DE SUELDO JULIO 2012  PAOA" xfId="139"/>
    <cellStyle name="Nota" xfId="105"/>
    <cellStyle name="Nota 2" xfId="106"/>
    <cellStyle name="Notas 2" xfId="107"/>
    <cellStyle name="Notas 3" xfId="199"/>
    <cellStyle name="Porcentaje" xfId="1" builtinId="5"/>
    <cellStyle name="Porcentaje 2" xfId="9"/>
    <cellStyle name="Porcentaje 2 2" xfId="108"/>
    <cellStyle name="Porcentaje 2 3" xfId="109"/>
    <cellStyle name="Porcentaje 3" xfId="135"/>
    <cellStyle name="Porcentaje 3 2" xfId="136"/>
    <cellStyle name="Porcentaje 4" xfId="126"/>
    <cellStyle name="Porcentual 2" xfId="35"/>
    <cellStyle name="Porcentual 2 2" xfId="62"/>
    <cellStyle name="Porcentual 2 2 2" xfId="63"/>
    <cellStyle name="Porcentual 2 3" xfId="64"/>
    <cellStyle name="Porcentual 2 3 2" xfId="65"/>
    <cellStyle name="Salida 2" xfId="110"/>
    <cellStyle name="Salida 3" xfId="200"/>
    <cellStyle name="Texto de advertencia 2" xfId="111"/>
    <cellStyle name="Texto de advertencia 3" xfId="201"/>
    <cellStyle name="Texto explicativo 2" xfId="112"/>
    <cellStyle name="Texto explicativo 3" xfId="202"/>
    <cellStyle name="Título 1 2" xfId="203"/>
    <cellStyle name="Título 2 2" xfId="113"/>
    <cellStyle name="Título 2 3" xfId="204"/>
    <cellStyle name="Título 3 2" xfId="114"/>
    <cellStyle name="Título 3 3" xfId="205"/>
    <cellStyle name="Título 4" xfId="115"/>
    <cellStyle name="Título 5" xfId="206"/>
    <cellStyle name="Total 2" xfId="116"/>
    <cellStyle name="Total 3" xfId="207"/>
  </cellStyles>
  <dxfs count="252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239058</xdr:colOff>
      <xdr:row>0</xdr:row>
      <xdr:rowOff>62716</xdr:rowOff>
    </xdr:from>
    <xdr:ext cx="1440000" cy="531962"/>
    <xdr:pic>
      <xdr:nvPicPr>
        <xdr:cNvPr id="2" name="Imagen 4" descr="logo_sii">
          <a:extLst>
            <a:ext uri="{FF2B5EF4-FFF2-40B4-BE49-F238E27FC236}">
              <a16:creationId xmlns="" xmlns:a16="http://schemas.microsoft.com/office/drawing/2014/main" id="{255C5195-6900-4728-82B6-132EDD7C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-636" b="9774"/>
        <a:stretch/>
      </xdr:blipFill>
      <xdr:spPr bwMode="auto">
        <a:xfrm>
          <a:off x="239058" y="62716"/>
          <a:ext cx="1440000" cy="53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239058</xdr:colOff>
      <xdr:row>0</xdr:row>
      <xdr:rowOff>62716</xdr:rowOff>
    </xdr:from>
    <xdr:ext cx="1440000" cy="531962"/>
    <xdr:pic>
      <xdr:nvPicPr>
        <xdr:cNvPr id="2" name="Imagen 4" descr="logo_sii">
          <a:extLst>
            <a:ext uri="{FF2B5EF4-FFF2-40B4-BE49-F238E27FC236}">
              <a16:creationId xmlns="" xmlns:a16="http://schemas.microsoft.com/office/drawing/2014/main" id="{255C5195-6900-4728-82B6-132EDD7C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-636" b="9774"/>
        <a:stretch/>
      </xdr:blipFill>
      <xdr:spPr bwMode="auto">
        <a:xfrm>
          <a:off x="239058" y="62716"/>
          <a:ext cx="1440000" cy="53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239058</xdr:colOff>
      <xdr:row>0</xdr:row>
      <xdr:rowOff>62716</xdr:rowOff>
    </xdr:from>
    <xdr:ext cx="1440000" cy="531962"/>
    <xdr:pic>
      <xdr:nvPicPr>
        <xdr:cNvPr id="2" name="Imagen 4" descr="logo_sii">
          <a:extLst>
            <a:ext uri="{FF2B5EF4-FFF2-40B4-BE49-F238E27FC236}">
              <a16:creationId xmlns="" xmlns:a16="http://schemas.microsoft.com/office/drawing/2014/main" id="{255C5195-6900-4728-82B6-132EDD7C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-636" b="9774"/>
        <a:stretch/>
      </xdr:blipFill>
      <xdr:spPr bwMode="auto">
        <a:xfrm>
          <a:off x="239058" y="62716"/>
          <a:ext cx="1440000" cy="53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239058</xdr:colOff>
      <xdr:row>0</xdr:row>
      <xdr:rowOff>62716</xdr:rowOff>
    </xdr:from>
    <xdr:ext cx="1440000" cy="531962"/>
    <xdr:pic>
      <xdr:nvPicPr>
        <xdr:cNvPr id="2" name="Imagen 4" descr="logo_sii">
          <a:extLst>
            <a:ext uri="{FF2B5EF4-FFF2-40B4-BE49-F238E27FC236}">
              <a16:creationId xmlns="" xmlns:a16="http://schemas.microsoft.com/office/drawing/2014/main" id="{255C5195-6900-4728-82B6-132EDD7C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-636" b="9774"/>
        <a:stretch/>
      </xdr:blipFill>
      <xdr:spPr bwMode="auto">
        <a:xfrm>
          <a:off x="239058" y="62716"/>
          <a:ext cx="1440000" cy="53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239058</xdr:colOff>
      <xdr:row>0</xdr:row>
      <xdr:rowOff>62716</xdr:rowOff>
    </xdr:from>
    <xdr:ext cx="1440000" cy="531962"/>
    <xdr:pic>
      <xdr:nvPicPr>
        <xdr:cNvPr id="2" name="Imagen 4" descr="logo_sii">
          <a:extLst>
            <a:ext uri="{FF2B5EF4-FFF2-40B4-BE49-F238E27FC236}">
              <a16:creationId xmlns="" xmlns:a16="http://schemas.microsoft.com/office/drawing/2014/main" id="{255C5195-6900-4728-82B6-132EDD7C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-636" b="9774"/>
        <a:stretch/>
      </xdr:blipFill>
      <xdr:spPr bwMode="auto">
        <a:xfrm>
          <a:off x="239058" y="62716"/>
          <a:ext cx="1440000" cy="53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239058</xdr:colOff>
      <xdr:row>0</xdr:row>
      <xdr:rowOff>62716</xdr:rowOff>
    </xdr:from>
    <xdr:ext cx="1440000" cy="531962"/>
    <xdr:pic>
      <xdr:nvPicPr>
        <xdr:cNvPr id="2" name="Imagen 4" descr="logo_sii">
          <a:extLst>
            <a:ext uri="{FF2B5EF4-FFF2-40B4-BE49-F238E27FC236}">
              <a16:creationId xmlns="" xmlns:a16="http://schemas.microsoft.com/office/drawing/2014/main" id="{255C5195-6900-4728-82B6-132EDD7C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-636" b="9774"/>
        <a:stretch/>
      </xdr:blipFill>
      <xdr:spPr bwMode="auto">
        <a:xfrm>
          <a:off x="239058" y="62716"/>
          <a:ext cx="1440000" cy="53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239058</xdr:colOff>
      <xdr:row>0</xdr:row>
      <xdr:rowOff>62716</xdr:rowOff>
    </xdr:from>
    <xdr:ext cx="1440000" cy="531962"/>
    <xdr:pic>
      <xdr:nvPicPr>
        <xdr:cNvPr id="2" name="Imagen 4" descr="logo_sii">
          <a:extLst>
            <a:ext uri="{FF2B5EF4-FFF2-40B4-BE49-F238E27FC236}">
              <a16:creationId xmlns="" xmlns:a16="http://schemas.microsoft.com/office/drawing/2014/main" id="{255C5195-6900-4728-82B6-132EDD7C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-636" b="9774"/>
        <a:stretch/>
      </xdr:blipFill>
      <xdr:spPr bwMode="auto">
        <a:xfrm>
          <a:off x="239058" y="62716"/>
          <a:ext cx="1440000" cy="53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LRAMIRE\Capacitacion\Mis%20Documentos\apuntes\Control%20del%20Activo%20Fij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Archivos%20temporales%20de%20Internet\Content.Outlook\Q2W04AWC\F22%20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a%20Macarena\Desktop\GRUPO%20TERCEROS\TEMP\Archivos%20temporales%20de%20Internet\Content.Outlook\Q2W04AWC\F22%20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Archivos%20temporales%20de%20Internet/Content.Outlook/Q2W04AWC/F22%20%20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rchivos%20temporales%20de%20Internet\Content.Outlook\Q2W04AWC\F22%20%202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hilesii-my.sharepoint.com/TEMP/Archivos%20temporales%20de%20Internet/Content.Outlook/Q2W04AWC/F22%20%202017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EJERCICIO%20DE%20SUELDO%20VS%20RETIRO%2023032024%20ALT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RPETA%20VIGENTE%20A%20PARTIR%20ENERO%202021\RENTA%20AT%202021\GENERAL\base%2014%20A%20al%201203202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RPETA%20TRANSITORIA%2013012021\CURSO%20ORENTA%20AT%202021%20ISOLUTION%20ENERO%202021\base%20taller%20renta\Ejercicio%20N&#176;1%2014%20A%20circular%20en%20redaccion%20karina%20260920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EJERCICIO%20RETIRO%20DESPROPORCIONADO%203101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n"/>
      <sheetName val="Planilla"/>
      <sheetName val="calculos planilla"/>
    </sheetNames>
    <sheetDataSet>
      <sheetData sheetId="0"/>
      <sheetData sheetId="1"/>
      <sheetData sheetId="2">
        <row r="2">
          <cell r="A2" t="str">
            <v>ADQUISICION</v>
          </cell>
          <cell r="C2">
            <v>32873</v>
          </cell>
          <cell r="D2">
            <v>33238</v>
          </cell>
          <cell r="E2">
            <v>33603</v>
          </cell>
          <cell r="F2">
            <v>33969</v>
          </cell>
          <cell r="G2">
            <v>34334</v>
          </cell>
          <cell r="H2">
            <v>34699</v>
          </cell>
          <cell r="I2">
            <v>35064</v>
          </cell>
          <cell r="J2">
            <v>35430</v>
          </cell>
          <cell r="K2">
            <v>35795</v>
          </cell>
          <cell r="L2">
            <v>36160</v>
          </cell>
          <cell r="M2">
            <v>36525</v>
          </cell>
        </row>
        <row r="3">
          <cell r="A3">
            <v>32509</v>
          </cell>
          <cell r="B3">
            <v>1.1890000000000001</v>
          </cell>
          <cell r="C3">
            <v>1.1890000000000001</v>
          </cell>
          <cell r="D3">
            <v>1.5385660000000001</v>
          </cell>
          <cell r="E3">
            <v>1.8124307479999999</v>
          </cell>
          <cell r="F3">
            <v>2.0661710527199997</v>
          </cell>
          <cell r="G3">
            <v>2.3161777500991194</v>
          </cell>
          <cell r="H3">
            <v>2.522317569857941</v>
          </cell>
          <cell r="I3">
            <v>2.7291476105862924</v>
          </cell>
          <cell r="J3">
            <v>2.9092713528849878</v>
          </cell>
          <cell r="K3">
            <v>3.0925554481167419</v>
          </cell>
          <cell r="L3">
            <v>3.2255353323857614</v>
          </cell>
          <cell r="M3">
            <v>3.3093992510277914</v>
          </cell>
          <cell r="P3">
            <v>32509</v>
          </cell>
          <cell r="Q3">
            <v>0.18900000000000006</v>
          </cell>
          <cell r="S3">
            <v>1989</v>
          </cell>
          <cell r="T3">
            <v>0.21099999999999999</v>
          </cell>
          <cell r="U3">
            <v>3</v>
          </cell>
        </row>
        <row r="4">
          <cell r="A4">
            <v>32540</v>
          </cell>
          <cell r="B4">
            <v>1.1759999999999999</v>
          </cell>
          <cell r="C4">
            <v>1.1759999999999999</v>
          </cell>
          <cell r="D4">
            <v>1.521744</v>
          </cell>
          <cell r="E4">
            <v>1.7926144319999999</v>
          </cell>
          <cell r="F4">
            <v>2.0435804524799996</v>
          </cell>
          <cell r="G4">
            <v>2.2908536872300798</v>
          </cell>
          <cell r="H4">
            <v>2.4947396653935567</v>
          </cell>
          <cell r="I4">
            <v>2.6993083179558286</v>
          </cell>
          <cell r="J4">
            <v>2.8774626669409136</v>
          </cell>
          <cell r="K4">
            <v>3.0587428149581908</v>
          </cell>
          <cell r="L4">
            <v>3.1902687560013927</v>
          </cell>
          <cell r="M4">
            <v>3.273215743657429</v>
          </cell>
          <cell r="P4">
            <v>32540</v>
          </cell>
          <cell r="Q4">
            <v>0.17599999999999993</v>
          </cell>
          <cell r="S4">
            <v>1990</v>
          </cell>
          <cell r="T4">
            <v>0.29399999999999998</v>
          </cell>
          <cell r="U4">
            <v>4</v>
          </cell>
        </row>
        <row r="5">
          <cell r="A5">
            <v>32568</v>
          </cell>
          <cell r="B5">
            <v>1.1739999999999999</v>
          </cell>
          <cell r="C5">
            <v>1.1739999999999999</v>
          </cell>
          <cell r="D5">
            <v>1.519156</v>
          </cell>
          <cell r="E5">
            <v>1.7895657679999999</v>
          </cell>
          <cell r="F5">
            <v>2.0401049755199998</v>
          </cell>
          <cell r="G5">
            <v>2.2869576775579197</v>
          </cell>
          <cell r="H5">
            <v>2.4904969108605743</v>
          </cell>
          <cell r="I5">
            <v>2.6947176575511418</v>
          </cell>
          <cell r="J5">
            <v>2.8725690229495173</v>
          </cell>
          <cell r="K5">
            <v>3.0535408713953367</v>
          </cell>
          <cell r="L5">
            <v>3.184843128865336</v>
          </cell>
          <cell r="M5">
            <v>3.2676490502158351</v>
          </cell>
          <cell r="P5">
            <v>32568</v>
          </cell>
          <cell r="Q5">
            <v>0.17399999999999993</v>
          </cell>
          <cell r="S5">
            <v>1991</v>
          </cell>
          <cell r="T5">
            <v>0.17799999999999999</v>
          </cell>
          <cell r="U5">
            <v>5</v>
          </cell>
        </row>
        <row r="6">
          <cell r="A6">
            <v>32599</v>
          </cell>
          <cell r="B6">
            <v>1.1519999999999999</v>
          </cell>
          <cell r="C6">
            <v>1.1519999999999999</v>
          </cell>
          <cell r="D6">
            <v>1.490688</v>
          </cell>
          <cell r="E6">
            <v>1.756030464</v>
          </cell>
          <cell r="F6">
            <v>2.0018747289599998</v>
          </cell>
          <cell r="G6">
            <v>2.2441015711641596</v>
          </cell>
          <cell r="H6">
            <v>2.4438266109977698</v>
          </cell>
          <cell r="I6">
            <v>2.6442203930995869</v>
          </cell>
          <cell r="J6">
            <v>2.81873893904416</v>
          </cell>
          <cell r="K6">
            <v>2.9963194922039418</v>
          </cell>
          <cell r="L6">
            <v>3.1251612303687111</v>
          </cell>
          <cell r="M6">
            <v>3.2064154223582975</v>
          </cell>
          <cell r="P6">
            <v>32599</v>
          </cell>
          <cell r="Q6">
            <v>0.15199999999999991</v>
          </cell>
          <cell r="S6">
            <v>1992</v>
          </cell>
          <cell r="T6">
            <v>0.14000000000000001</v>
          </cell>
          <cell r="U6">
            <v>6</v>
          </cell>
        </row>
        <row r="7">
          <cell r="A7">
            <v>32629</v>
          </cell>
          <cell r="B7">
            <v>1.141</v>
          </cell>
          <cell r="C7">
            <v>1.141</v>
          </cell>
          <cell r="D7">
            <v>1.4764540000000002</v>
          </cell>
          <cell r="E7">
            <v>1.739262812</v>
          </cell>
          <cell r="F7">
            <v>1.9827596056799999</v>
          </cell>
          <cell r="G7">
            <v>2.2226735179672796</v>
          </cell>
          <cell r="H7">
            <v>2.4204914610663675</v>
          </cell>
          <cell r="I7">
            <v>2.6189717608738099</v>
          </cell>
          <cell r="J7">
            <v>2.7918238970914815</v>
          </cell>
          <cell r="K7">
            <v>2.9677088026082448</v>
          </cell>
          <cell r="L7">
            <v>3.095320281120399</v>
          </cell>
          <cell r="M7">
            <v>3.1757986084295293</v>
          </cell>
          <cell r="P7">
            <v>32629</v>
          </cell>
          <cell r="Q7">
            <v>0.14100000000000001</v>
          </cell>
          <cell r="S7">
            <v>1993</v>
          </cell>
          <cell r="T7">
            <v>0.121</v>
          </cell>
          <cell r="U7">
            <v>7</v>
          </cell>
        </row>
        <row r="8">
          <cell r="A8">
            <v>32660</v>
          </cell>
          <cell r="B8">
            <v>1.119</v>
          </cell>
          <cell r="C8">
            <v>1.119</v>
          </cell>
          <cell r="D8">
            <v>1.447986</v>
          </cell>
          <cell r="E8">
            <v>1.7057275079999998</v>
          </cell>
          <cell r="F8">
            <v>1.9445293591199997</v>
          </cell>
          <cell r="G8">
            <v>2.1798174115735196</v>
          </cell>
          <cell r="H8">
            <v>2.3738211612035629</v>
          </cell>
          <cell r="I8">
            <v>2.5684744964222554</v>
          </cell>
          <cell r="J8">
            <v>2.7379938131861246</v>
          </cell>
          <cell r="K8">
            <v>2.9104874234168503</v>
          </cell>
          <cell r="L8">
            <v>3.0356383826237745</v>
          </cell>
          <cell r="M8">
            <v>3.1145649805719926</v>
          </cell>
          <cell r="P8">
            <v>32660</v>
          </cell>
          <cell r="Q8">
            <v>0.11899999999999999</v>
          </cell>
          <cell r="S8">
            <v>1994</v>
          </cell>
          <cell r="T8">
            <v>8.8999999999999996E-2</v>
          </cell>
          <cell r="U8">
            <v>8</v>
          </cell>
        </row>
        <row r="9">
          <cell r="A9">
            <v>32690</v>
          </cell>
          <cell r="B9">
            <v>1.099</v>
          </cell>
          <cell r="C9">
            <v>1.099</v>
          </cell>
          <cell r="D9">
            <v>1.4221060000000001</v>
          </cell>
          <cell r="E9">
            <v>1.6752408679999999</v>
          </cell>
          <cell r="F9">
            <v>1.9097745895199998</v>
          </cell>
          <cell r="G9">
            <v>2.1408573148519197</v>
          </cell>
          <cell r="H9">
            <v>2.3313936158737403</v>
          </cell>
          <cell r="I9">
            <v>2.5225678923753874</v>
          </cell>
          <cell r="J9">
            <v>2.689057373272163</v>
          </cell>
          <cell r="K9">
            <v>2.858467987788309</v>
          </cell>
          <cell r="L9">
            <v>2.9813821112632062</v>
          </cell>
          <cell r="M9">
            <v>3.0588980461560498</v>
          </cell>
          <cell r="P9">
            <v>32690</v>
          </cell>
          <cell r="Q9">
            <v>9.8999999999999977E-2</v>
          </cell>
          <cell r="S9">
            <v>1995</v>
          </cell>
          <cell r="T9">
            <v>8.2000000000000003E-2</v>
          </cell>
          <cell r="U9">
            <v>9</v>
          </cell>
        </row>
        <row r="10">
          <cell r="A10">
            <v>32721</v>
          </cell>
          <cell r="B10">
            <v>1.08</v>
          </cell>
          <cell r="C10">
            <v>1.08</v>
          </cell>
          <cell r="D10">
            <v>1.3975200000000001</v>
          </cell>
          <cell r="E10">
            <v>1.6462785600000001</v>
          </cell>
          <cell r="F10">
            <v>1.8767575583999998</v>
          </cell>
          <cell r="G10">
            <v>2.1038452229663998</v>
          </cell>
          <cell r="H10">
            <v>2.2910874478104093</v>
          </cell>
          <cell r="I10">
            <v>2.4789566185308631</v>
          </cell>
          <cell r="J10">
            <v>2.6425677553539004</v>
          </cell>
          <cell r="K10">
            <v>2.8090495239411961</v>
          </cell>
          <cell r="L10">
            <v>2.9298386534706675</v>
          </cell>
          <cell r="M10">
            <v>3.0060144584609048</v>
          </cell>
          <cell r="P10">
            <v>32721</v>
          </cell>
          <cell r="Q10">
            <v>8.0000000000000071E-2</v>
          </cell>
          <cell r="S10">
            <v>1996</v>
          </cell>
          <cell r="T10">
            <v>6.6000000000000003E-2</v>
          </cell>
          <cell r="U10">
            <v>10</v>
          </cell>
        </row>
        <row r="11">
          <cell r="A11">
            <v>32752</v>
          </cell>
          <cell r="B11">
            <v>1.069</v>
          </cell>
          <cell r="C11">
            <v>1.069</v>
          </cell>
          <cell r="D11">
            <v>1.383286</v>
          </cell>
          <cell r="E11">
            <v>1.6295109079999999</v>
          </cell>
          <cell r="F11">
            <v>1.8576424351199996</v>
          </cell>
          <cell r="G11">
            <v>2.0824171697695197</v>
          </cell>
          <cell r="H11">
            <v>2.267752297879007</v>
          </cell>
          <cell r="I11">
            <v>2.4537079863050857</v>
          </cell>
          <cell r="J11">
            <v>2.6156527134012215</v>
          </cell>
          <cell r="K11">
            <v>2.7804388343454982</v>
          </cell>
          <cell r="L11">
            <v>2.8999977042223546</v>
          </cell>
          <cell r="M11">
            <v>2.9753976445321357</v>
          </cell>
          <cell r="P11">
            <v>32752</v>
          </cell>
          <cell r="Q11">
            <v>6.899999999999995E-2</v>
          </cell>
          <cell r="S11">
            <v>1997</v>
          </cell>
          <cell r="T11">
            <v>6.3E-2</v>
          </cell>
          <cell r="U11">
            <v>11</v>
          </cell>
        </row>
        <row r="12">
          <cell r="A12">
            <v>32782</v>
          </cell>
          <cell r="B12">
            <v>1.0469999999999999</v>
          </cell>
          <cell r="C12">
            <v>1.0469999999999999</v>
          </cell>
          <cell r="D12">
            <v>1.3548179999999999</v>
          </cell>
          <cell r="E12">
            <v>1.5959756039999997</v>
          </cell>
          <cell r="F12">
            <v>1.8194121885599994</v>
          </cell>
          <cell r="G12">
            <v>2.0395610633757593</v>
          </cell>
          <cell r="H12">
            <v>2.221081998016202</v>
          </cell>
          <cell r="I12">
            <v>2.4032107218535308</v>
          </cell>
          <cell r="J12">
            <v>2.5618226294958641</v>
          </cell>
          <cell r="K12">
            <v>2.7232174551541033</v>
          </cell>
          <cell r="L12">
            <v>2.8403158057257296</v>
          </cell>
          <cell r="M12">
            <v>2.9141640166745986</v>
          </cell>
          <cell r="P12">
            <v>32782</v>
          </cell>
          <cell r="Q12">
            <v>4.6999999999999931E-2</v>
          </cell>
          <cell r="S12">
            <v>1998</v>
          </cell>
          <cell r="T12">
            <v>4.2999999999999997E-2</v>
          </cell>
          <cell r="U12">
            <v>12</v>
          </cell>
        </row>
        <row r="13">
          <cell r="A13">
            <v>32813</v>
          </cell>
          <cell r="B13">
            <v>1.0169999999999999</v>
          </cell>
          <cell r="C13">
            <v>1.0169999999999999</v>
          </cell>
          <cell r="D13">
            <v>1.315998</v>
          </cell>
          <cell r="E13">
            <v>1.5502456439999999</v>
          </cell>
          <cell r="F13">
            <v>1.7672800341599997</v>
          </cell>
          <cell r="G13">
            <v>1.9811209182933596</v>
          </cell>
          <cell r="H13">
            <v>2.1574406800214687</v>
          </cell>
          <cell r="I13">
            <v>2.3343508157832291</v>
          </cell>
          <cell r="J13">
            <v>2.4884179696249222</v>
          </cell>
          <cell r="K13">
            <v>2.645188301711292</v>
          </cell>
          <cell r="L13">
            <v>2.7589313986848776</v>
          </cell>
          <cell r="M13">
            <v>2.8306636150506845</v>
          </cell>
          <cell r="P13">
            <v>32813</v>
          </cell>
          <cell r="Q13">
            <v>1.6999999999999904E-2</v>
          </cell>
          <cell r="S13">
            <v>1999</v>
          </cell>
          <cell r="T13">
            <v>2.5999999999999999E-2</v>
          </cell>
          <cell r="U13">
            <v>13</v>
          </cell>
        </row>
        <row r="14">
          <cell r="A14">
            <v>32843</v>
          </cell>
          <cell r="B14">
            <v>1</v>
          </cell>
          <cell r="C14">
            <v>1</v>
          </cell>
          <cell r="D14">
            <v>1.294</v>
          </cell>
          <cell r="E14">
            <v>1.524332</v>
          </cell>
          <cell r="F14">
            <v>1.73773848</v>
          </cell>
          <cell r="G14">
            <v>1.94800483608</v>
          </cell>
          <cell r="H14">
            <v>2.1213772664911197</v>
          </cell>
          <cell r="I14">
            <v>2.2953302023433917</v>
          </cell>
          <cell r="J14">
            <v>2.4468219956980555</v>
          </cell>
          <cell r="K14">
            <v>2.6009717814270328</v>
          </cell>
          <cell r="L14">
            <v>2.7128135680283951</v>
          </cell>
          <cell r="M14">
            <v>2.7833467207971334</v>
          </cell>
          <cell r="P14">
            <v>32843</v>
          </cell>
          <cell r="Q14">
            <v>0</v>
          </cell>
          <cell r="S14">
            <v>2000</v>
          </cell>
          <cell r="T14">
            <v>4.7E-2</v>
          </cell>
          <cell r="U14">
            <v>14</v>
          </cell>
        </row>
        <row r="15">
          <cell r="A15">
            <v>32874</v>
          </cell>
          <cell r="B15">
            <v>1.2669999999999999</v>
          </cell>
          <cell r="D15">
            <v>1.2669999999999999</v>
          </cell>
          <cell r="E15">
            <v>1.4925259999999998</v>
          </cell>
          <cell r="F15">
            <v>1.7014796399999996</v>
          </cell>
          <cell r="G15">
            <v>1.9073586764399997</v>
          </cell>
          <cell r="H15">
            <v>2.0771135986431597</v>
          </cell>
          <cell r="I15">
            <v>2.247436913731899</v>
          </cell>
          <cell r="J15">
            <v>2.3957677500382046</v>
          </cell>
          <cell r="K15">
            <v>2.5467011182906112</v>
          </cell>
          <cell r="L15">
            <v>2.6562092663771071</v>
          </cell>
          <cell r="M15">
            <v>2.7252707073029119</v>
          </cell>
          <cell r="P15">
            <v>32874</v>
          </cell>
          <cell r="Q15">
            <v>0.2669999999999999</v>
          </cell>
        </row>
        <row r="16">
          <cell r="A16">
            <v>32905</v>
          </cell>
          <cell r="B16">
            <v>1.236</v>
          </cell>
          <cell r="D16">
            <v>1.236</v>
          </cell>
          <cell r="E16">
            <v>1.456008</v>
          </cell>
          <cell r="F16">
            <v>1.6598491199999998</v>
          </cell>
          <cell r="G16">
            <v>1.8606908635199999</v>
          </cell>
          <cell r="H16">
            <v>2.0262923503732799</v>
          </cell>
          <cell r="I16">
            <v>2.1924483231038892</v>
          </cell>
          <cell r="J16">
            <v>2.337149912428746</v>
          </cell>
          <cell r="K16">
            <v>2.4843903569117569</v>
          </cell>
          <cell r="L16">
            <v>2.5912191422589621</v>
          </cell>
          <cell r="M16">
            <v>2.6585908399576952</v>
          </cell>
          <cell r="P16">
            <v>32905</v>
          </cell>
          <cell r="Q16">
            <v>0.23599999999999999</v>
          </cell>
        </row>
        <row r="17">
          <cell r="A17">
            <v>32933</v>
          </cell>
          <cell r="B17">
            <v>1.232</v>
          </cell>
          <cell r="D17">
            <v>1.232</v>
          </cell>
          <cell r="E17">
            <v>1.4512959999999999</v>
          </cell>
          <cell r="F17">
            <v>1.6544774399999997</v>
          </cell>
          <cell r="G17">
            <v>1.8546692102399998</v>
          </cell>
          <cell r="H17">
            <v>2.0197347699513597</v>
          </cell>
          <cell r="I17">
            <v>2.1853530210873715</v>
          </cell>
          <cell r="J17">
            <v>2.3295863204791383</v>
          </cell>
          <cell r="K17">
            <v>2.4763502586693238</v>
          </cell>
          <cell r="L17">
            <v>2.5828333197921047</v>
          </cell>
          <cell r="M17">
            <v>2.6499869861066996</v>
          </cell>
          <cell r="P17">
            <v>32933</v>
          </cell>
          <cell r="Q17">
            <v>0.23199999999999998</v>
          </cell>
        </row>
        <row r="18">
          <cell r="A18">
            <v>32964</v>
          </cell>
          <cell r="B18">
            <v>1.2030000000000001</v>
          </cell>
          <cell r="D18">
            <v>1.2030000000000001</v>
          </cell>
          <cell r="E18">
            <v>1.4171339999999999</v>
          </cell>
          <cell r="F18">
            <v>1.6155327599999998</v>
          </cell>
          <cell r="G18">
            <v>1.8110122239599997</v>
          </cell>
          <cell r="H18">
            <v>1.9721923118924396</v>
          </cell>
          <cell r="I18">
            <v>2.1339120814676198</v>
          </cell>
          <cell r="J18">
            <v>2.2747502788444827</v>
          </cell>
          <cell r="K18">
            <v>2.4180595464116847</v>
          </cell>
          <cell r="L18">
            <v>2.5220361069073869</v>
          </cell>
          <cell r="M18">
            <v>2.5876090456869791</v>
          </cell>
          <cell r="P18">
            <v>32964</v>
          </cell>
          <cell r="Q18">
            <v>0.20300000000000007</v>
          </cell>
        </row>
        <row r="19">
          <cell r="A19">
            <v>32994</v>
          </cell>
          <cell r="B19">
            <v>1.1819999999999999</v>
          </cell>
          <cell r="D19">
            <v>1.1819999999999999</v>
          </cell>
          <cell r="E19">
            <v>1.3923959999999997</v>
          </cell>
          <cell r="F19">
            <v>1.5873314399999996</v>
          </cell>
          <cell r="G19">
            <v>1.7793985442399995</v>
          </cell>
          <cell r="H19">
            <v>1.9377650146773595</v>
          </cell>
          <cell r="I19">
            <v>2.0966617458809029</v>
          </cell>
          <cell r="J19">
            <v>2.2350414211090426</v>
          </cell>
          <cell r="K19">
            <v>2.375849030638912</v>
          </cell>
          <cell r="L19">
            <v>2.4780105389563851</v>
          </cell>
          <cell r="M19">
            <v>2.5424388129692512</v>
          </cell>
          <cell r="P19">
            <v>32994</v>
          </cell>
          <cell r="Q19">
            <v>0.18199999999999994</v>
          </cell>
        </row>
        <row r="20">
          <cell r="A20">
            <v>33025</v>
          </cell>
          <cell r="B20">
            <v>1.1639999999999999</v>
          </cell>
          <cell r="D20">
            <v>1.1639999999999999</v>
          </cell>
          <cell r="E20">
            <v>1.3711919999999997</v>
          </cell>
          <cell r="F20">
            <v>1.5631588799999996</v>
          </cell>
          <cell r="G20">
            <v>1.7523011044799994</v>
          </cell>
          <cell r="H20">
            <v>1.9082559027787194</v>
          </cell>
          <cell r="I20">
            <v>2.0647328868065746</v>
          </cell>
          <cell r="J20">
            <v>2.2010052573358085</v>
          </cell>
          <cell r="K20">
            <v>2.3396685885479642</v>
          </cell>
          <cell r="L20">
            <v>2.4402743378555267</v>
          </cell>
          <cell r="M20">
            <v>2.5037214706397704</v>
          </cell>
          <cell r="P20">
            <v>33025</v>
          </cell>
          <cell r="Q20">
            <v>0.16399999999999992</v>
          </cell>
        </row>
        <row r="21">
          <cell r="A21">
            <v>33055</v>
          </cell>
          <cell r="B21">
            <v>1.139</v>
          </cell>
          <cell r="D21">
            <v>1.139</v>
          </cell>
          <cell r="E21">
            <v>1.341742</v>
          </cell>
          <cell r="F21">
            <v>1.52958588</v>
          </cell>
          <cell r="G21">
            <v>1.71466577148</v>
          </cell>
          <cell r="H21">
            <v>1.8672710251417199</v>
          </cell>
          <cell r="I21">
            <v>2.020387249203341</v>
          </cell>
          <cell r="J21">
            <v>2.1537328076507616</v>
          </cell>
          <cell r="K21">
            <v>2.2894179745327596</v>
          </cell>
          <cell r="L21">
            <v>2.387862947437668</v>
          </cell>
          <cell r="M21">
            <v>2.4499473840710473</v>
          </cell>
          <cell r="P21">
            <v>33055</v>
          </cell>
          <cell r="Q21">
            <v>0.13900000000000001</v>
          </cell>
        </row>
        <row r="22">
          <cell r="A22">
            <v>33086</v>
          </cell>
          <cell r="B22">
            <v>1.121</v>
          </cell>
          <cell r="D22">
            <v>1.121</v>
          </cell>
          <cell r="E22">
            <v>1.320538</v>
          </cell>
          <cell r="F22">
            <v>1.5054133199999999</v>
          </cell>
          <cell r="G22">
            <v>1.6875683317199999</v>
          </cell>
          <cell r="H22">
            <v>1.8377619132430798</v>
          </cell>
          <cell r="I22">
            <v>1.9884583901290125</v>
          </cell>
          <cell r="J22">
            <v>2.1196966438775275</v>
          </cell>
          <cell r="K22">
            <v>2.2532375324418115</v>
          </cell>
          <cell r="L22">
            <v>2.3501267463368092</v>
          </cell>
          <cell r="M22">
            <v>2.4112300417415664</v>
          </cell>
          <cell r="P22">
            <v>33086</v>
          </cell>
          <cell r="Q22">
            <v>0.121</v>
          </cell>
        </row>
        <row r="23">
          <cell r="A23">
            <v>33117</v>
          </cell>
          <cell r="B23">
            <v>1.099</v>
          </cell>
          <cell r="D23">
            <v>1.099</v>
          </cell>
          <cell r="E23">
            <v>1.2946219999999999</v>
          </cell>
          <cell r="F23">
            <v>1.4758690799999998</v>
          </cell>
          <cell r="G23">
            <v>1.6544492386799998</v>
          </cell>
          <cell r="H23">
            <v>1.8016952209225197</v>
          </cell>
          <cell r="I23">
            <v>1.9494342290381663</v>
          </cell>
          <cell r="J23">
            <v>2.0780968881546853</v>
          </cell>
          <cell r="K23">
            <v>2.2090169921084302</v>
          </cell>
          <cell r="L23">
            <v>2.3040047227690925</v>
          </cell>
          <cell r="M23">
            <v>2.363908845561089</v>
          </cell>
          <cell r="P23">
            <v>33117</v>
          </cell>
          <cell r="Q23">
            <v>9.8999999999999977E-2</v>
          </cell>
        </row>
        <row r="24">
          <cell r="A24">
            <v>33147</v>
          </cell>
          <cell r="B24">
            <v>1.0469999999999999</v>
          </cell>
          <cell r="D24">
            <v>1.0469999999999999</v>
          </cell>
          <cell r="E24">
            <v>1.233366</v>
          </cell>
          <cell r="F24">
            <v>1.4060372399999999</v>
          </cell>
          <cell r="G24">
            <v>1.5761677460399999</v>
          </cell>
          <cell r="H24">
            <v>1.7164466754375598</v>
          </cell>
          <cell r="I24">
            <v>1.8571953028234398</v>
          </cell>
          <cell r="J24">
            <v>1.9797701928097871</v>
          </cell>
          <cell r="K24">
            <v>2.1044957149568035</v>
          </cell>
          <cell r="L24">
            <v>2.1949890306999458</v>
          </cell>
          <cell r="M24">
            <v>2.2520587454981444</v>
          </cell>
          <cell r="P24">
            <v>33147</v>
          </cell>
          <cell r="Q24">
            <v>4.6999999999999931E-2</v>
          </cell>
        </row>
        <row r="25">
          <cell r="A25">
            <v>33178</v>
          </cell>
          <cell r="B25">
            <v>1.0089999999999999</v>
          </cell>
          <cell r="D25">
            <v>1.0089999999999999</v>
          </cell>
          <cell r="E25">
            <v>1.1886019999999997</v>
          </cell>
          <cell r="F25">
            <v>1.3550062799999996</v>
          </cell>
          <cell r="G25">
            <v>1.5189620398799994</v>
          </cell>
          <cell r="H25">
            <v>1.6541496614293194</v>
          </cell>
          <cell r="I25">
            <v>1.7897899336665237</v>
          </cell>
          <cell r="J25">
            <v>1.9079160692885144</v>
          </cell>
          <cell r="K25">
            <v>2.0281147816536906</v>
          </cell>
          <cell r="L25">
            <v>2.1153237172647992</v>
          </cell>
          <cell r="M25">
            <v>2.1703221339136838</v>
          </cell>
          <cell r="P25">
            <v>33178</v>
          </cell>
          <cell r="Q25">
            <v>8.999999999999897E-3</v>
          </cell>
        </row>
        <row r="26">
          <cell r="A26">
            <v>33208</v>
          </cell>
          <cell r="B26">
            <v>1</v>
          </cell>
          <cell r="D26">
            <v>1</v>
          </cell>
          <cell r="E26">
            <v>1.1779999999999999</v>
          </cell>
          <cell r="F26">
            <v>1.3429199999999999</v>
          </cell>
          <cell r="G26">
            <v>1.5054133199999999</v>
          </cell>
          <cell r="H26">
            <v>1.6393951054799998</v>
          </cell>
          <cell r="I26">
            <v>1.7738255041293598</v>
          </cell>
          <cell r="J26">
            <v>1.8908979874018976</v>
          </cell>
          <cell r="K26">
            <v>2.0100245606082172</v>
          </cell>
          <cell r="L26">
            <v>2.0964556167143704</v>
          </cell>
          <cell r="M26">
            <v>2.150963462748944</v>
          </cell>
          <cell r="P26">
            <v>33208</v>
          </cell>
          <cell r="Q26">
            <v>0</v>
          </cell>
        </row>
        <row r="27">
          <cell r="A27">
            <v>33239</v>
          </cell>
          <cell r="B27">
            <v>1.1719999999999999</v>
          </cell>
          <cell r="E27">
            <v>1.1719999999999999</v>
          </cell>
          <cell r="F27">
            <v>1.3360799999999997</v>
          </cell>
          <cell r="G27">
            <v>1.4977456799999997</v>
          </cell>
          <cell r="H27">
            <v>1.6310450455199996</v>
          </cell>
          <cell r="I27">
            <v>1.7647907392526396</v>
          </cell>
          <cell r="J27">
            <v>1.8812669280433139</v>
          </cell>
          <cell r="K27">
            <v>1.9997867445100426</v>
          </cell>
          <cell r="L27">
            <v>2.0857775745239744</v>
          </cell>
          <cell r="M27">
            <v>2.1400077914615978</v>
          </cell>
          <cell r="P27">
            <v>33239</v>
          </cell>
          <cell r="Q27">
            <v>0.17199999999999993</v>
          </cell>
        </row>
        <row r="28">
          <cell r="A28">
            <v>33270</v>
          </cell>
          <cell r="B28">
            <v>1.167</v>
          </cell>
          <cell r="E28">
            <v>1.167</v>
          </cell>
          <cell r="F28">
            <v>1.3303799999999999</v>
          </cell>
          <cell r="G28">
            <v>1.4913559799999998</v>
          </cell>
          <cell r="H28">
            <v>1.6240866622199996</v>
          </cell>
          <cell r="I28">
            <v>1.7572617685220397</v>
          </cell>
          <cell r="J28">
            <v>1.8732410452444945</v>
          </cell>
          <cell r="K28">
            <v>1.9912552310948977</v>
          </cell>
          <cell r="L28">
            <v>2.0768792060319781</v>
          </cell>
          <cell r="M28">
            <v>2.1308780653888095</v>
          </cell>
          <cell r="P28">
            <v>33270</v>
          </cell>
          <cell r="Q28">
            <v>0.16700000000000004</v>
          </cell>
        </row>
        <row r="29">
          <cell r="A29">
            <v>33298</v>
          </cell>
          <cell r="B29">
            <v>1.1659999999999999</v>
          </cell>
          <cell r="E29">
            <v>1.1659999999999999</v>
          </cell>
          <cell r="F29">
            <v>1.3292399999999998</v>
          </cell>
          <cell r="G29">
            <v>1.4900780399999998</v>
          </cell>
          <cell r="H29">
            <v>1.6226949855599997</v>
          </cell>
          <cell r="I29">
            <v>1.7557559743759197</v>
          </cell>
          <cell r="J29">
            <v>1.8716358686847305</v>
          </cell>
          <cell r="K29">
            <v>1.9895489284118684</v>
          </cell>
          <cell r="L29">
            <v>2.0750995323335784</v>
          </cell>
          <cell r="M29">
            <v>2.1290521201742516</v>
          </cell>
          <cell r="P29">
            <v>33298</v>
          </cell>
          <cell r="Q29">
            <v>0.16599999999999993</v>
          </cell>
        </row>
        <row r="30">
          <cell r="A30">
            <v>33329</v>
          </cell>
          <cell r="B30">
            <v>1.1519999999999999</v>
          </cell>
          <cell r="E30">
            <v>1.1519999999999999</v>
          </cell>
          <cell r="F30">
            <v>1.3132799999999998</v>
          </cell>
          <cell r="G30">
            <v>1.4721868799999998</v>
          </cell>
          <cell r="H30">
            <v>1.6032115123199997</v>
          </cell>
          <cell r="I30">
            <v>1.7346748563302399</v>
          </cell>
          <cell r="J30">
            <v>1.8491633968480359</v>
          </cell>
          <cell r="K30">
            <v>1.965660690849462</v>
          </cell>
          <cell r="L30">
            <v>2.0501841005559887</v>
          </cell>
          <cell r="M30">
            <v>2.1034888871704442</v>
          </cell>
          <cell r="P30">
            <v>33329</v>
          </cell>
          <cell r="Q30">
            <v>0.15199999999999991</v>
          </cell>
        </row>
        <row r="31">
          <cell r="A31">
            <v>33359</v>
          </cell>
          <cell r="B31">
            <v>1.131</v>
          </cell>
          <cell r="E31">
            <v>1.131</v>
          </cell>
          <cell r="F31">
            <v>1.2893399999999999</v>
          </cell>
          <cell r="G31">
            <v>1.4453501399999999</v>
          </cell>
          <cell r="H31">
            <v>1.5739863024599998</v>
          </cell>
          <cell r="I31">
            <v>1.7030531792617198</v>
          </cell>
          <cell r="J31">
            <v>1.8154546890929935</v>
          </cell>
          <cell r="K31">
            <v>1.929828334505852</v>
          </cell>
          <cell r="L31">
            <v>2.0128109528896037</v>
          </cell>
          <cell r="M31">
            <v>2.0651440376647332</v>
          </cell>
          <cell r="P31">
            <v>33359</v>
          </cell>
          <cell r="Q31">
            <v>0.13100000000000001</v>
          </cell>
        </row>
        <row r="32">
          <cell r="A32">
            <v>33390</v>
          </cell>
          <cell r="B32">
            <v>1.1040000000000001</v>
          </cell>
          <cell r="E32">
            <v>1.1040000000000001</v>
          </cell>
          <cell r="F32">
            <v>1.2585599999999999</v>
          </cell>
          <cell r="G32">
            <v>1.4108457599999999</v>
          </cell>
          <cell r="H32">
            <v>1.53641103264</v>
          </cell>
          <cell r="I32">
            <v>1.6623967373164801</v>
          </cell>
          <cell r="J32">
            <v>1.7721149219793679</v>
          </cell>
          <cell r="K32">
            <v>1.883758162064068</v>
          </cell>
          <cell r="L32">
            <v>1.9647597630328228</v>
          </cell>
          <cell r="M32">
            <v>2.0158435168716764</v>
          </cell>
          <cell r="P32">
            <v>33390</v>
          </cell>
          <cell r="Q32">
            <v>0.10400000000000009</v>
          </cell>
        </row>
        <row r="33">
          <cell r="A33">
            <v>33420</v>
          </cell>
          <cell r="B33">
            <v>1.0840000000000001</v>
          </cell>
          <cell r="E33">
            <v>1.0840000000000001</v>
          </cell>
          <cell r="F33">
            <v>1.23576</v>
          </cell>
          <cell r="G33">
            <v>1.38528696</v>
          </cell>
          <cell r="H33">
            <v>1.5085774994399999</v>
          </cell>
          <cell r="I33">
            <v>1.6322808543940799</v>
          </cell>
          <cell r="J33">
            <v>1.7400113907840893</v>
          </cell>
          <cell r="K33">
            <v>1.8496321084034868</v>
          </cell>
          <cell r="L33">
            <v>1.9291662890648367</v>
          </cell>
          <cell r="M33">
            <v>1.9793246125805224</v>
          </cell>
          <cell r="P33">
            <v>33420</v>
          </cell>
          <cell r="Q33">
            <v>8.4000000000000075E-2</v>
          </cell>
        </row>
        <row r="34">
          <cell r="A34">
            <v>33451</v>
          </cell>
          <cell r="B34">
            <v>1.0649999999999999</v>
          </cell>
          <cell r="E34">
            <v>1.0649999999999999</v>
          </cell>
          <cell r="F34">
            <v>1.2140999999999997</v>
          </cell>
          <cell r="G34">
            <v>1.3610060999999998</v>
          </cell>
          <cell r="H34">
            <v>1.4821356428999997</v>
          </cell>
          <cell r="I34">
            <v>1.6036707656177998</v>
          </cell>
          <cell r="J34">
            <v>1.7095130361485746</v>
          </cell>
          <cell r="K34">
            <v>1.8172123574259347</v>
          </cell>
          <cell r="L34">
            <v>1.8953524887952498</v>
          </cell>
          <cell r="M34">
            <v>1.9446316535039263</v>
          </cell>
          <cell r="P34">
            <v>33451</v>
          </cell>
          <cell r="Q34">
            <v>6.4999999999999947E-2</v>
          </cell>
        </row>
        <row r="35">
          <cell r="A35">
            <v>33482</v>
          </cell>
          <cell r="B35">
            <v>1.052</v>
          </cell>
          <cell r="E35">
            <v>1.052</v>
          </cell>
          <cell r="F35">
            <v>1.1992799999999999</v>
          </cell>
          <cell r="G35">
            <v>1.3443928799999998</v>
          </cell>
          <cell r="H35">
            <v>1.4640438463199996</v>
          </cell>
          <cell r="I35">
            <v>1.5840954417182398</v>
          </cell>
          <cell r="J35">
            <v>1.6886457408716438</v>
          </cell>
          <cell r="K35">
            <v>1.7950304225465572</v>
          </cell>
          <cell r="L35">
            <v>1.8722167307160591</v>
          </cell>
          <cell r="M35">
            <v>1.9208943657146766</v>
          </cell>
          <cell r="P35">
            <v>33482</v>
          </cell>
          <cell r="Q35">
            <v>5.2000000000000046E-2</v>
          </cell>
        </row>
        <row r="36">
          <cell r="A36">
            <v>33512</v>
          </cell>
          <cell r="B36">
            <v>1.038</v>
          </cell>
          <cell r="E36">
            <v>1.038</v>
          </cell>
          <cell r="F36">
            <v>1.1833199999999999</v>
          </cell>
          <cell r="G36">
            <v>1.32650172</v>
          </cell>
          <cell r="H36">
            <v>1.4445603730799998</v>
          </cell>
          <cell r="I36">
            <v>1.56301432367256</v>
          </cell>
          <cell r="J36">
            <v>1.6661732690349491</v>
          </cell>
          <cell r="K36">
            <v>1.7711421849841509</v>
          </cell>
          <cell r="L36">
            <v>1.8473012989384692</v>
          </cell>
          <cell r="M36">
            <v>1.8953311327108695</v>
          </cell>
          <cell r="P36">
            <v>33512</v>
          </cell>
          <cell r="Q36">
            <v>3.8000000000000034E-2</v>
          </cell>
        </row>
        <row r="37">
          <cell r="A37">
            <v>33543</v>
          </cell>
          <cell r="B37">
            <v>1.0089999999999999</v>
          </cell>
          <cell r="E37">
            <v>1.0089999999999999</v>
          </cell>
          <cell r="F37">
            <v>1.1502599999999998</v>
          </cell>
          <cell r="G37">
            <v>1.2894414599999997</v>
          </cell>
          <cell r="H37">
            <v>1.4042017499399997</v>
          </cell>
          <cell r="I37">
            <v>1.5193462934350799</v>
          </cell>
          <cell r="J37">
            <v>1.6196231488017951</v>
          </cell>
          <cell r="K37">
            <v>1.7216594071763081</v>
          </cell>
          <cell r="L37">
            <v>1.7956907616848892</v>
          </cell>
          <cell r="M37">
            <v>1.8423787214886964</v>
          </cell>
          <cell r="P37">
            <v>33543</v>
          </cell>
          <cell r="Q37">
            <v>8.999999999999897E-3</v>
          </cell>
        </row>
        <row r="38">
          <cell r="A38">
            <v>33573</v>
          </cell>
          <cell r="B38">
            <v>1</v>
          </cell>
          <cell r="E38">
            <v>1</v>
          </cell>
          <cell r="F38">
            <v>1.1399999999999999</v>
          </cell>
          <cell r="G38">
            <v>1.2779399999999999</v>
          </cell>
          <cell r="H38">
            <v>1.3916766599999999</v>
          </cell>
          <cell r="I38">
            <v>1.50579414612</v>
          </cell>
          <cell r="J38">
            <v>1.60517655976392</v>
          </cell>
          <cell r="K38">
            <v>1.7063026830290469</v>
          </cell>
          <cell r="L38">
            <v>1.7796736983992958</v>
          </cell>
          <cell r="M38">
            <v>1.8259452145576776</v>
          </cell>
          <cell r="P38">
            <v>33573</v>
          </cell>
          <cell r="Q38">
            <v>0</v>
          </cell>
        </row>
        <row r="39">
          <cell r="A39">
            <v>33604</v>
          </cell>
          <cell r="B39">
            <v>1.1259999999999999</v>
          </cell>
          <cell r="F39">
            <v>1.1259999999999999</v>
          </cell>
          <cell r="G39">
            <v>1.262246</v>
          </cell>
          <cell r="H39">
            <v>1.374585894</v>
          </cell>
          <cell r="I39">
            <v>1.4873019373080001</v>
          </cell>
          <cell r="J39">
            <v>1.5854638651703281</v>
          </cell>
          <cell r="K39">
            <v>1.6853480886760588</v>
          </cell>
          <cell r="L39">
            <v>1.7578180564891293</v>
          </cell>
          <cell r="M39">
            <v>1.8035213259578466</v>
          </cell>
          <cell r="P39">
            <v>33604</v>
          </cell>
          <cell r="Q39">
            <v>0.12599999999999989</v>
          </cell>
        </row>
        <row r="40">
          <cell r="A40">
            <v>33635</v>
          </cell>
          <cell r="B40">
            <v>1.1140000000000001</v>
          </cell>
          <cell r="F40">
            <v>1.1140000000000001</v>
          </cell>
          <cell r="G40">
            <v>1.2487940000000002</v>
          </cell>
          <cell r="H40">
            <v>1.3599366660000001</v>
          </cell>
          <cell r="I40">
            <v>1.4714514726120003</v>
          </cell>
          <cell r="J40">
            <v>1.5685672698043924</v>
          </cell>
          <cell r="K40">
            <v>1.6673870078020692</v>
          </cell>
          <cell r="L40">
            <v>1.739084649137558</v>
          </cell>
          <cell r="M40">
            <v>1.7843008500151345</v>
          </cell>
          <cell r="P40">
            <v>33635</v>
          </cell>
          <cell r="Q40">
            <v>0.1140000000000001</v>
          </cell>
        </row>
        <row r="41">
          <cell r="A41">
            <v>33664</v>
          </cell>
          <cell r="B41">
            <v>1.121</v>
          </cell>
          <cell r="F41">
            <v>1.121</v>
          </cell>
          <cell r="G41">
            <v>1.2566409999999999</v>
          </cell>
          <cell r="H41">
            <v>1.3684820489999998</v>
          </cell>
          <cell r="I41">
            <v>1.480697577018</v>
          </cell>
          <cell r="J41">
            <v>1.5784236171011881</v>
          </cell>
          <cell r="K41">
            <v>1.6778643049785629</v>
          </cell>
          <cell r="L41">
            <v>1.7500124700926409</v>
          </cell>
          <cell r="M41">
            <v>1.7955127943150497</v>
          </cell>
          <cell r="P41">
            <v>33664</v>
          </cell>
          <cell r="Q41">
            <v>0.121</v>
          </cell>
        </row>
        <row r="42">
          <cell r="A42">
            <v>33695</v>
          </cell>
          <cell r="B42">
            <v>1.113</v>
          </cell>
          <cell r="F42">
            <v>1.113</v>
          </cell>
          <cell r="G42">
            <v>1.247673</v>
          </cell>
          <cell r="H42">
            <v>1.358715897</v>
          </cell>
          <cell r="I42">
            <v>1.470130600554</v>
          </cell>
          <cell r="J42">
            <v>1.5671592201905642</v>
          </cell>
          <cell r="K42">
            <v>1.6658902510625697</v>
          </cell>
          <cell r="L42">
            <v>1.73752353185826</v>
          </cell>
          <cell r="M42">
            <v>1.7826991436865749</v>
          </cell>
          <cell r="P42">
            <v>33695</v>
          </cell>
          <cell r="Q42">
            <v>0.11299999999999999</v>
          </cell>
        </row>
        <row r="43">
          <cell r="A43">
            <v>33725</v>
          </cell>
          <cell r="B43">
            <v>1.099</v>
          </cell>
          <cell r="F43">
            <v>1.099</v>
          </cell>
          <cell r="G43">
            <v>1.2319789999999999</v>
          </cell>
          <cell r="H43">
            <v>1.3416251309999998</v>
          </cell>
          <cell r="I43">
            <v>1.4516383917419999</v>
          </cell>
          <cell r="J43">
            <v>1.547446525596972</v>
          </cell>
          <cell r="K43">
            <v>1.6449356567095812</v>
          </cell>
          <cell r="L43">
            <v>1.7156678899480931</v>
          </cell>
          <cell r="M43">
            <v>1.7602752550867435</v>
          </cell>
          <cell r="P43">
            <v>33725</v>
          </cell>
          <cell r="Q43">
            <v>9.8999999999999977E-2</v>
          </cell>
        </row>
        <row r="44">
          <cell r="A44">
            <v>33756</v>
          </cell>
          <cell r="B44">
            <v>1.087</v>
          </cell>
          <cell r="F44">
            <v>1.087</v>
          </cell>
          <cell r="G44">
            <v>1.2185269999999999</v>
          </cell>
          <cell r="H44">
            <v>1.3269759029999999</v>
          </cell>
          <cell r="I44">
            <v>1.4357879270459999</v>
          </cell>
          <cell r="J44">
            <v>1.5305499302310359</v>
          </cell>
          <cell r="K44">
            <v>1.6269745758355911</v>
          </cell>
          <cell r="L44">
            <v>1.6969344825965214</v>
          </cell>
          <cell r="M44">
            <v>1.741054779144031</v>
          </cell>
          <cell r="P44">
            <v>33756</v>
          </cell>
          <cell r="Q44">
            <v>8.6999999999999966E-2</v>
          </cell>
        </row>
        <row r="45">
          <cell r="A45">
            <v>33786</v>
          </cell>
          <cell r="B45">
            <v>1.08</v>
          </cell>
          <cell r="F45">
            <v>1.08</v>
          </cell>
          <cell r="G45">
            <v>1.21068</v>
          </cell>
          <cell r="H45">
            <v>1.3184305199999999</v>
          </cell>
          <cell r="I45">
            <v>1.42654182264</v>
          </cell>
          <cell r="J45">
            <v>1.5206935829342401</v>
          </cell>
          <cell r="K45">
            <v>1.6164972786590972</v>
          </cell>
          <cell r="L45">
            <v>1.6860066616414382</v>
          </cell>
          <cell r="M45">
            <v>1.7298428348441157</v>
          </cell>
          <cell r="P45">
            <v>33786</v>
          </cell>
          <cell r="Q45">
            <v>8.0000000000000071E-2</v>
          </cell>
        </row>
        <row r="46">
          <cell r="A46">
            <v>33817</v>
          </cell>
          <cell r="B46">
            <v>1.0680000000000001</v>
          </cell>
          <cell r="F46">
            <v>1.0680000000000001</v>
          </cell>
          <cell r="G46">
            <v>1.197228</v>
          </cell>
          <cell r="H46">
            <v>1.3037812919999998</v>
          </cell>
          <cell r="I46">
            <v>1.4106913579439999</v>
          </cell>
          <cell r="J46">
            <v>1.5037969875683039</v>
          </cell>
          <cell r="K46">
            <v>1.5985361977851069</v>
          </cell>
          <cell r="L46">
            <v>1.6672732542898665</v>
          </cell>
          <cell r="M46">
            <v>1.7106223589014031</v>
          </cell>
          <cell r="P46">
            <v>33817</v>
          </cell>
          <cell r="Q46">
            <v>6.800000000000006E-2</v>
          </cell>
        </row>
        <row r="47">
          <cell r="A47">
            <v>33848</v>
          </cell>
          <cell r="B47">
            <v>1.0529999999999999</v>
          </cell>
          <cell r="F47">
            <v>1.0529999999999999</v>
          </cell>
          <cell r="G47">
            <v>1.1804129999999999</v>
          </cell>
          <cell r="H47">
            <v>1.285469757</v>
          </cell>
          <cell r="I47">
            <v>1.390878277074</v>
          </cell>
          <cell r="J47">
            <v>1.4826762433608842</v>
          </cell>
          <cell r="K47">
            <v>1.5760848466926198</v>
          </cell>
          <cell r="L47">
            <v>1.6438564951004024</v>
          </cell>
          <cell r="M47">
            <v>1.6865967639730128</v>
          </cell>
          <cell r="P47">
            <v>33848</v>
          </cell>
          <cell r="Q47">
            <v>5.2999999999999936E-2</v>
          </cell>
        </row>
        <row r="48">
          <cell r="A48">
            <v>33878</v>
          </cell>
          <cell r="B48">
            <v>1.0289999999999999</v>
          </cell>
          <cell r="F48">
            <v>1.0289999999999999</v>
          </cell>
          <cell r="G48">
            <v>1.1535089999999999</v>
          </cell>
          <cell r="H48">
            <v>1.2561713009999997</v>
          </cell>
          <cell r="I48">
            <v>1.3591773476819997</v>
          </cell>
          <cell r="J48">
            <v>1.4488830526290117</v>
          </cell>
          <cell r="K48">
            <v>1.5401626849446395</v>
          </cell>
          <cell r="L48">
            <v>1.6063896803972588</v>
          </cell>
          <cell r="M48">
            <v>1.6481558120875877</v>
          </cell>
          <cell r="P48">
            <v>33878</v>
          </cell>
          <cell r="Q48">
            <v>2.8999999999999915E-2</v>
          </cell>
        </row>
        <row r="49">
          <cell r="A49">
            <v>33909</v>
          </cell>
          <cell r="B49">
            <v>1.014</v>
          </cell>
          <cell r="F49">
            <v>1.014</v>
          </cell>
          <cell r="G49">
            <v>1.1366940000000001</v>
          </cell>
          <cell r="H49">
            <v>1.2378597660000001</v>
          </cell>
          <cell r="I49">
            <v>1.3393642668120003</v>
          </cell>
          <cell r="J49">
            <v>1.4277623084215925</v>
          </cell>
          <cell r="K49">
            <v>1.5177113338521526</v>
          </cell>
          <cell r="L49">
            <v>1.582972921207795</v>
          </cell>
          <cell r="M49">
            <v>1.6241302171591976</v>
          </cell>
          <cell r="P49">
            <v>33909</v>
          </cell>
          <cell r="Q49">
            <v>1.4000000000000012E-2</v>
          </cell>
        </row>
        <row r="50">
          <cell r="A50">
            <v>33939</v>
          </cell>
          <cell r="B50">
            <v>1</v>
          </cell>
          <cell r="F50">
            <v>1</v>
          </cell>
          <cell r="G50">
            <v>1.121</v>
          </cell>
          <cell r="H50">
            <v>1.220769</v>
          </cell>
          <cell r="I50">
            <v>1.3208720580000002</v>
          </cell>
          <cell r="J50">
            <v>1.4080496138280003</v>
          </cell>
          <cell r="K50">
            <v>1.4967567394991643</v>
          </cell>
          <cell r="L50">
            <v>1.5611172792976282</v>
          </cell>
          <cell r="M50">
            <v>1.6017063285593667</v>
          </cell>
          <cell r="P50">
            <v>33939</v>
          </cell>
          <cell r="Q50">
            <v>0</v>
          </cell>
        </row>
        <row r="51">
          <cell r="A51">
            <v>33970</v>
          </cell>
          <cell r="B51">
            <v>1.1200000000000001</v>
          </cell>
          <cell r="G51">
            <v>1.1200000000000001</v>
          </cell>
          <cell r="H51">
            <v>1.2196800000000001</v>
          </cell>
          <cell r="I51">
            <v>1.3196937600000003</v>
          </cell>
          <cell r="J51">
            <v>1.4067935481600005</v>
          </cell>
          <cell r="K51">
            <v>1.4954215416940804</v>
          </cell>
          <cell r="L51">
            <v>1.5597246679869257</v>
          </cell>
          <cell r="M51">
            <v>1.6002775093545858</v>
          </cell>
          <cell r="P51">
            <v>33970</v>
          </cell>
          <cell r="Q51">
            <v>0.12</v>
          </cell>
        </row>
        <row r="52">
          <cell r="A52">
            <v>34001</v>
          </cell>
          <cell r="B52">
            <v>1.1180000000000001</v>
          </cell>
          <cell r="G52">
            <v>1.1180000000000001</v>
          </cell>
          <cell r="H52">
            <v>1.2175020000000001</v>
          </cell>
          <cell r="I52">
            <v>1.3173371640000002</v>
          </cell>
          <cell r="J52">
            <v>1.4042814168240003</v>
          </cell>
          <cell r="K52">
            <v>1.4927511460839122</v>
          </cell>
          <cell r="L52">
            <v>1.5569394453655203</v>
          </cell>
          <cell r="M52">
            <v>1.5974198709450238</v>
          </cell>
          <cell r="P52">
            <v>34001</v>
          </cell>
          <cell r="Q52">
            <v>0.1180000000000001</v>
          </cell>
        </row>
        <row r="53">
          <cell r="A53">
            <v>34029</v>
          </cell>
          <cell r="B53">
            <v>1.1140000000000001</v>
          </cell>
          <cell r="G53">
            <v>1.1140000000000001</v>
          </cell>
          <cell r="H53">
            <v>1.2131460000000001</v>
          </cell>
          <cell r="I53">
            <v>1.3126239720000001</v>
          </cell>
          <cell r="J53">
            <v>1.3992571541520002</v>
          </cell>
          <cell r="K53">
            <v>1.4874103548635762</v>
          </cell>
          <cell r="L53">
            <v>1.5513690001227098</v>
          </cell>
          <cell r="M53">
            <v>1.5917045941259003</v>
          </cell>
          <cell r="P53">
            <v>34029</v>
          </cell>
          <cell r="Q53">
            <v>0.1140000000000001</v>
          </cell>
        </row>
        <row r="54">
          <cell r="A54">
            <v>34060</v>
          </cell>
          <cell r="B54">
            <v>1.107</v>
          </cell>
          <cell r="G54">
            <v>1.107</v>
          </cell>
          <cell r="H54">
            <v>1.2055229999999999</v>
          </cell>
          <cell r="I54">
            <v>1.3043758859999999</v>
          </cell>
          <cell r="J54">
            <v>1.390464694476</v>
          </cell>
          <cell r="K54">
            <v>1.4780639702279879</v>
          </cell>
          <cell r="L54">
            <v>1.5416207209477912</v>
          </cell>
          <cell r="M54">
            <v>1.5817028596924338</v>
          </cell>
          <cell r="P54">
            <v>34060</v>
          </cell>
          <cell r="Q54">
            <v>0.10699999999999998</v>
          </cell>
        </row>
        <row r="55">
          <cell r="A55">
            <v>34090</v>
          </cell>
          <cell r="B55">
            <v>1.0920000000000001</v>
          </cell>
          <cell r="G55">
            <v>1.0920000000000001</v>
          </cell>
          <cell r="H55">
            <v>1.1891880000000001</v>
          </cell>
          <cell r="I55">
            <v>1.2867014160000003</v>
          </cell>
          <cell r="J55">
            <v>1.3716237094560004</v>
          </cell>
          <cell r="K55">
            <v>1.4580360031517283</v>
          </cell>
          <cell r="L55">
            <v>1.5207315512872526</v>
          </cell>
          <cell r="M55">
            <v>1.5602705716207212</v>
          </cell>
          <cell r="P55">
            <v>34090</v>
          </cell>
          <cell r="Q55">
            <v>9.2000000000000082E-2</v>
          </cell>
        </row>
        <row r="56">
          <cell r="A56">
            <v>34121</v>
          </cell>
          <cell r="B56">
            <v>1.0760000000000001</v>
          </cell>
          <cell r="G56">
            <v>1.0760000000000001</v>
          </cell>
          <cell r="H56">
            <v>1.171764</v>
          </cell>
          <cell r="I56">
            <v>1.2678486480000002</v>
          </cell>
          <cell r="J56">
            <v>1.3515266587680004</v>
          </cell>
          <cell r="K56">
            <v>1.4366728382703844</v>
          </cell>
          <cell r="L56">
            <v>1.4984497703160109</v>
          </cell>
          <cell r="M56">
            <v>1.5374094643442273</v>
          </cell>
          <cell r="P56">
            <v>34121</v>
          </cell>
          <cell r="Q56">
            <v>7.6000000000000068E-2</v>
          </cell>
        </row>
        <row r="57">
          <cell r="A57">
            <v>34151</v>
          </cell>
          <cell r="B57">
            <v>1.071</v>
          </cell>
          <cell r="G57">
            <v>1.071</v>
          </cell>
          <cell r="H57">
            <v>1.1663189999999999</v>
          </cell>
          <cell r="I57">
            <v>1.261957158</v>
          </cell>
          <cell r="J57">
            <v>1.345246330428</v>
          </cell>
          <cell r="K57">
            <v>1.429996849244964</v>
          </cell>
          <cell r="L57">
            <v>1.4914867137624972</v>
          </cell>
          <cell r="M57">
            <v>1.5302653683203222</v>
          </cell>
          <cell r="P57">
            <v>34151</v>
          </cell>
          <cell r="Q57">
            <v>7.0999999999999952E-2</v>
          </cell>
        </row>
        <row r="58">
          <cell r="A58">
            <v>34182</v>
          </cell>
          <cell r="B58">
            <v>1.0609999999999999</v>
          </cell>
          <cell r="G58">
            <v>1.0609999999999999</v>
          </cell>
          <cell r="H58">
            <v>1.1554289999999998</v>
          </cell>
          <cell r="I58">
            <v>1.250174178</v>
          </cell>
          <cell r="J58">
            <v>1.332685673748</v>
          </cell>
          <cell r="K58">
            <v>1.416644871194124</v>
          </cell>
          <cell r="L58">
            <v>1.4775606006554711</v>
          </cell>
          <cell r="M58">
            <v>1.5159771762725134</v>
          </cell>
          <cell r="P58">
            <v>34182</v>
          </cell>
          <cell r="Q58">
            <v>6.0999999999999943E-2</v>
          </cell>
        </row>
        <row r="59">
          <cell r="A59">
            <v>34213</v>
          </cell>
          <cell r="B59">
            <v>1.0389999999999999</v>
          </cell>
          <cell r="G59">
            <v>1.0389999999999999</v>
          </cell>
          <cell r="H59">
            <v>1.1314709999999999</v>
          </cell>
          <cell r="I59">
            <v>1.2242516219999999</v>
          </cell>
          <cell r="J59">
            <v>1.3050522290519999</v>
          </cell>
          <cell r="K59">
            <v>1.3872705194822759</v>
          </cell>
          <cell r="L59">
            <v>1.4469231518200136</v>
          </cell>
          <cell r="M59">
            <v>1.4845431537673339</v>
          </cell>
          <cell r="P59">
            <v>34213</v>
          </cell>
          <cell r="Q59">
            <v>3.8999999999999924E-2</v>
          </cell>
        </row>
        <row r="60">
          <cell r="A60">
            <v>34243</v>
          </cell>
          <cell r="B60">
            <v>1.0269999999999999</v>
          </cell>
          <cell r="G60">
            <v>1.0269999999999999</v>
          </cell>
          <cell r="H60">
            <v>1.1184029999999998</v>
          </cell>
          <cell r="I60">
            <v>1.2101120459999999</v>
          </cell>
          <cell r="J60">
            <v>1.2899794410359999</v>
          </cell>
          <cell r="K60">
            <v>1.3712481458212677</v>
          </cell>
          <cell r="L60">
            <v>1.4302118160915822</v>
          </cell>
          <cell r="M60">
            <v>1.4673973233099633</v>
          </cell>
          <cell r="P60">
            <v>34243</v>
          </cell>
          <cell r="Q60">
            <v>2.6999999999999913E-2</v>
          </cell>
        </row>
        <row r="61">
          <cell r="A61">
            <v>34274</v>
          </cell>
          <cell r="B61">
            <v>1.0009999999999999</v>
          </cell>
          <cell r="G61">
            <v>1.0009999999999999</v>
          </cell>
          <cell r="H61">
            <v>1.0900889999999999</v>
          </cell>
          <cell r="I61">
            <v>1.179476298</v>
          </cell>
          <cell r="J61">
            <v>1.257321733668</v>
          </cell>
          <cell r="K61">
            <v>1.3365330028890841</v>
          </cell>
          <cell r="L61">
            <v>1.3940039220133145</v>
          </cell>
          <cell r="M61">
            <v>1.4302480239856608</v>
          </cell>
          <cell r="P61">
            <v>34274</v>
          </cell>
          <cell r="Q61">
            <v>9.9999999999988987E-4</v>
          </cell>
        </row>
        <row r="62">
          <cell r="A62">
            <v>34304</v>
          </cell>
          <cell r="B62">
            <v>1</v>
          </cell>
          <cell r="G62">
            <v>1</v>
          </cell>
          <cell r="H62">
            <v>1.089</v>
          </cell>
          <cell r="I62">
            <v>1.1782980000000001</v>
          </cell>
          <cell r="J62">
            <v>1.2560656680000002</v>
          </cell>
          <cell r="K62">
            <v>1.3351978050840001</v>
          </cell>
          <cell r="L62">
            <v>1.3926113107026119</v>
          </cell>
          <cell r="M62">
            <v>1.4288192047808799</v>
          </cell>
          <cell r="P62">
            <v>34304</v>
          </cell>
          <cell r="Q62">
            <v>0</v>
          </cell>
        </row>
        <row r="63">
          <cell r="A63">
            <v>34335</v>
          </cell>
          <cell r="B63">
            <v>1.0860000000000001</v>
          </cell>
          <cell r="G63">
            <v>0</v>
          </cell>
          <cell r="H63">
            <v>1.0860000000000001</v>
          </cell>
          <cell r="I63">
            <v>1.1750520000000002</v>
          </cell>
          <cell r="J63">
            <v>1.2526054320000002</v>
          </cell>
          <cell r="K63">
            <v>1.3315195742160002</v>
          </cell>
          <cell r="L63">
            <v>1.3887749159072882</v>
          </cell>
          <cell r="M63">
            <v>1.4248830637208778</v>
          </cell>
          <cell r="P63">
            <v>34335</v>
          </cell>
          <cell r="Q63">
            <v>8.6000000000000076E-2</v>
          </cell>
        </row>
        <row r="64">
          <cell r="A64">
            <v>34366</v>
          </cell>
          <cell r="B64">
            <v>1.075</v>
          </cell>
          <cell r="G64">
            <v>0</v>
          </cell>
          <cell r="H64">
            <v>1.075</v>
          </cell>
          <cell r="I64">
            <v>1.1631500000000001</v>
          </cell>
          <cell r="J64">
            <v>1.2399179000000002</v>
          </cell>
          <cell r="K64">
            <v>1.3180327277000001</v>
          </cell>
          <cell r="L64">
            <v>1.3747081349911001</v>
          </cell>
          <cell r="M64">
            <v>1.4104505465008688</v>
          </cell>
          <cell r="P64">
            <v>34366</v>
          </cell>
          <cell r="Q64">
            <v>7.4999999999999997E-2</v>
          </cell>
        </row>
        <row r="65">
          <cell r="A65">
            <v>34394</v>
          </cell>
          <cell r="B65">
            <v>1.0720000000000001</v>
          </cell>
          <cell r="G65">
            <v>0</v>
          </cell>
          <cell r="H65">
            <v>1.0720000000000001</v>
          </cell>
          <cell r="I65">
            <v>1.159904</v>
          </cell>
          <cell r="J65">
            <v>1.236457664</v>
          </cell>
          <cell r="K65">
            <v>1.314354496832</v>
          </cell>
          <cell r="L65">
            <v>1.370871740195776</v>
          </cell>
          <cell r="M65">
            <v>1.4065144054408663</v>
          </cell>
          <cell r="P65">
            <v>34394</v>
          </cell>
          <cell r="Q65">
            <v>7.2000000000000064E-2</v>
          </cell>
        </row>
        <row r="66">
          <cell r="A66">
            <v>34425</v>
          </cell>
          <cell r="B66">
            <v>1.06</v>
          </cell>
          <cell r="G66">
            <v>0</v>
          </cell>
          <cell r="H66">
            <v>1.06</v>
          </cell>
          <cell r="I66">
            <v>1.1469200000000002</v>
          </cell>
          <cell r="J66">
            <v>1.2226167200000002</v>
          </cell>
          <cell r="K66">
            <v>1.2996415733600002</v>
          </cell>
          <cell r="L66">
            <v>1.3555261610144802</v>
          </cell>
          <cell r="M66">
            <v>1.3907698412008567</v>
          </cell>
          <cell r="P66">
            <v>34425</v>
          </cell>
          <cell r="Q66">
            <v>6.0000000000000053E-2</v>
          </cell>
        </row>
        <row r="67">
          <cell r="A67">
            <v>34455</v>
          </cell>
          <cell r="B67">
            <v>1.0549999999999999</v>
          </cell>
          <cell r="G67">
            <v>0</v>
          </cell>
          <cell r="H67">
            <v>1.0549999999999999</v>
          </cell>
          <cell r="I67">
            <v>1.14151</v>
          </cell>
          <cell r="J67">
            <v>1.2168496600000001</v>
          </cell>
          <cell r="K67">
            <v>1.2935111885799999</v>
          </cell>
          <cell r="L67">
            <v>1.3491321696889398</v>
          </cell>
          <cell r="M67">
            <v>1.3842096061008522</v>
          </cell>
          <cell r="P67">
            <v>34455</v>
          </cell>
          <cell r="Q67">
            <v>5.4999999999999938E-2</v>
          </cell>
        </row>
        <row r="68">
          <cell r="A68">
            <v>34486</v>
          </cell>
          <cell r="B68">
            <v>1.04</v>
          </cell>
          <cell r="G68">
            <v>0</v>
          </cell>
          <cell r="H68">
            <v>1.04</v>
          </cell>
          <cell r="I68">
            <v>1.1252800000000001</v>
          </cell>
          <cell r="J68">
            <v>1.19954848</v>
          </cell>
          <cell r="K68">
            <v>1.27512003424</v>
          </cell>
          <cell r="L68">
            <v>1.3299501957123199</v>
          </cell>
          <cell r="M68">
            <v>1.3645289008008403</v>
          </cell>
          <cell r="P68">
            <v>34486</v>
          </cell>
          <cell r="Q68">
            <v>0.04</v>
          </cell>
        </row>
        <row r="69">
          <cell r="A69">
            <v>34516</v>
          </cell>
          <cell r="B69">
            <v>1.034</v>
          </cell>
          <cell r="G69">
            <v>0</v>
          </cell>
          <cell r="H69">
            <v>1.034</v>
          </cell>
          <cell r="I69">
            <v>1.1187880000000001</v>
          </cell>
          <cell r="J69">
            <v>1.1926280080000002</v>
          </cell>
          <cell r="K69">
            <v>1.2677635725040002</v>
          </cell>
          <cell r="L69">
            <v>1.322277406121672</v>
          </cell>
          <cell r="M69">
            <v>1.3566566186808355</v>
          </cell>
          <cell r="P69">
            <v>34516</v>
          </cell>
          <cell r="Q69">
            <v>3.400000000000003E-2</v>
          </cell>
        </row>
        <row r="70">
          <cell r="A70">
            <v>34547</v>
          </cell>
          <cell r="B70">
            <v>1.028</v>
          </cell>
          <cell r="G70">
            <v>0</v>
          </cell>
          <cell r="H70">
            <v>1.028</v>
          </cell>
          <cell r="I70">
            <v>1.1122960000000002</v>
          </cell>
          <cell r="J70">
            <v>1.1857075360000002</v>
          </cell>
          <cell r="K70">
            <v>1.2604071107680002</v>
          </cell>
          <cell r="L70">
            <v>1.3146046165310241</v>
          </cell>
          <cell r="M70">
            <v>1.3487843365608307</v>
          </cell>
          <cell r="P70">
            <v>34547</v>
          </cell>
          <cell r="Q70">
            <v>2.8000000000000025E-2</v>
          </cell>
        </row>
        <row r="71">
          <cell r="A71">
            <v>34578</v>
          </cell>
          <cell r="B71">
            <v>1.0169999999999999</v>
          </cell>
          <cell r="G71">
            <v>0</v>
          </cell>
          <cell r="H71">
            <v>1.0169999999999999</v>
          </cell>
          <cell r="I71">
            <v>1.1003939999999999</v>
          </cell>
          <cell r="J71">
            <v>1.1730200039999998</v>
          </cell>
          <cell r="K71">
            <v>1.2469202642519999</v>
          </cell>
          <cell r="L71">
            <v>1.3005378356148358</v>
          </cell>
          <cell r="M71">
            <v>1.3343518193408215</v>
          </cell>
          <cell r="P71">
            <v>34578</v>
          </cell>
          <cell r="Q71">
            <v>1.6999999999999904E-2</v>
          </cell>
        </row>
        <row r="72">
          <cell r="A72">
            <v>34608</v>
          </cell>
          <cell r="B72">
            <v>1.012</v>
          </cell>
          <cell r="G72">
            <v>0</v>
          </cell>
          <cell r="H72">
            <v>1.012</v>
          </cell>
          <cell r="I72">
            <v>1.0949840000000002</v>
          </cell>
          <cell r="J72">
            <v>1.1672529440000003</v>
          </cell>
          <cell r="K72">
            <v>1.2407898794720003</v>
          </cell>
          <cell r="L72">
            <v>1.2941438442892961</v>
          </cell>
          <cell r="M72">
            <v>1.3277915842408179</v>
          </cell>
          <cell r="P72">
            <v>34608</v>
          </cell>
          <cell r="Q72">
            <v>1.2000000000000011E-2</v>
          </cell>
        </row>
        <row r="73">
          <cell r="A73">
            <v>34639</v>
          </cell>
          <cell r="B73">
            <v>1.006</v>
          </cell>
          <cell r="G73">
            <v>0</v>
          </cell>
          <cell r="H73">
            <v>1.006</v>
          </cell>
          <cell r="I73">
            <v>1.088492</v>
          </cell>
          <cell r="J73">
            <v>1.1603324720000001</v>
          </cell>
          <cell r="K73">
            <v>1.233433417736</v>
          </cell>
          <cell r="L73">
            <v>1.286471054698648</v>
          </cell>
          <cell r="M73">
            <v>1.3199193021208129</v>
          </cell>
          <cell r="P73">
            <v>34639</v>
          </cell>
          <cell r="Q73">
            <v>6.0000000000000053E-3</v>
          </cell>
        </row>
        <row r="74">
          <cell r="A74">
            <v>34669</v>
          </cell>
          <cell r="B74">
            <v>1</v>
          </cell>
          <cell r="G74">
            <v>0</v>
          </cell>
          <cell r="H74">
            <v>1</v>
          </cell>
          <cell r="I74">
            <v>1.0820000000000001</v>
          </cell>
          <cell r="J74">
            <v>1.1534120000000001</v>
          </cell>
          <cell r="K74">
            <v>1.226076956</v>
          </cell>
          <cell r="L74">
            <v>1.2787982651079999</v>
          </cell>
          <cell r="M74">
            <v>1.3120470200008079</v>
          </cell>
          <cell r="P74">
            <v>34669</v>
          </cell>
          <cell r="Q74">
            <v>0</v>
          </cell>
        </row>
        <row r="75">
          <cell r="A75">
            <v>34700</v>
          </cell>
          <cell r="B75">
            <v>1.079</v>
          </cell>
          <cell r="G75">
            <v>0</v>
          </cell>
          <cell r="H75">
            <v>0</v>
          </cell>
          <cell r="I75">
            <v>1.079</v>
          </cell>
          <cell r="J75">
            <v>1.1502140000000001</v>
          </cell>
          <cell r="K75">
            <v>1.2226774819999999</v>
          </cell>
          <cell r="L75">
            <v>1.2752526137259999</v>
          </cell>
          <cell r="M75">
            <v>1.3084091816828758</v>
          </cell>
          <cell r="P75">
            <v>34700</v>
          </cell>
          <cell r="Q75">
            <v>7.8999999999999959E-2</v>
          </cell>
        </row>
        <row r="76">
          <cell r="A76">
            <v>34731</v>
          </cell>
          <cell r="B76">
            <v>1.0720000000000001</v>
          </cell>
          <cell r="G76">
            <v>0</v>
          </cell>
          <cell r="H76">
            <v>0</v>
          </cell>
          <cell r="I76">
            <v>1.0720000000000001</v>
          </cell>
          <cell r="J76">
            <v>1.1427520000000002</v>
          </cell>
          <cell r="K76">
            <v>1.2147453760000002</v>
          </cell>
          <cell r="L76">
            <v>1.2669794271680002</v>
          </cell>
          <cell r="M76">
            <v>1.2999208922743681</v>
          </cell>
          <cell r="P76">
            <v>34731</v>
          </cell>
          <cell r="Q76">
            <v>7.2000000000000064E-2</v>
          </cell>
        </row>
        <row r="77">
          <cell r="A77">
            <v>34759</v>
          </cell>
          <cell r="B77">
            <v>1.0669999999999999</v>
          </cell>
          <cell r="G77">
            <v>0</v>
          </cell>
          <cell r="H77">
            <v>0</v>
          </cell>
          <cell r="I77">
            <v>1.0669999999999999</v>
          </cell>
          <cell r="J77">
            <v>1.1374219999999999</v>
          </cell>
          <cell r="K77">
            <v>1.2090795859999999</v>
          </cell>
          <cell r="L77">
            <v>1.2610700081979997</v>
          </cell>
          <cell r="M77">
            <v>1.2938578284111477</v>
          </cell>
          <cell r="P77">
            <v>34759</v>
          </cell>
          <cell r="Q77">
            <v>6.6999999999999948E-2</v>
          </cell>
        </row>
        <row r="78">
          <cell r="A78">
            <v>34790</v>
          </cell>
          <cell r="B78">
            <v>1.06</v>
          </cell>
          <cell r="G78">
            <v>0</v>
          </cell>
          <cell r="H78">
            <v>0</v>
          </cell>
          <cell r="I78">
            <v>1.06</v>
          </cell>
          <cell r="J78">
            <v>1.1299600000000001</v>
          </cell>
          <cell r="K78">
            <v>1.2011474799999999</v>
          </cell>
          <cell r="L78">
            <v>1.2527968216399998</v>
          </cell>
          <cell r="M78">
            <v>1.2853695390026398</v>
          </cell>
          <cell r="P78">
            <v>34790</v>
          </cell>
          <cell r="Q78">
            <v>6.0000000000000053E-2</v>
          </cell>
        </row>
        <row r="79">
          <cell r="A79">
            <v>34820</v>
          </cell>
          <cell r="B79">
            <v>1.054</v>
          </cell>
          <cell r="G79">
            <v>0</v>
          </cell>
          <cell r="H79">
            <v>0</v>
          </cell>
          <cell r="I79">
            <v>1.054</v>
          </cell>
          <cell r="J79">
            <v>1.123564</v>
          </cell>
          <cell r="K79">
            <v>1.194348532</v>
          </cell>
          <cell r="L79">
            <v>1.245705518876</v>
          </cell>
          <cell r="M79">
            <v>1.2780938623667761</v>
          </cell>
          <cell r="P79">
            <v>34820</v>
          </cell>
          <cell r="Q79">
            <v>5.4000000000000048E-2</v>
          </cell>
        </row>
        <row r="80">
          <cell r="A80">
            <v>34851</v>
          </cell>
          <cell r="B80">
            <v>1.0469999999999999</v>
          </cell>
          <cell r="G80">
            <v>0</v>
          </cell>
          <cell r="H80">
            <v>0</v>
          </cell>
          <cell r="I80">
            <v>1.0469999999999999</v>
          </cell>
          <cell r="J80">
            <v>1.1161019999999999</v>
          </cell>
          <cell r="K80">
            <v>1.1864164259999999</v>
          </cell>
          <cell r="L80">
            <v>1.2374323323179999</v>
          </cell>
          <cell r="M80">
            <v>1.2696055729582678</v>
          </cell>
          <cell r="P80">
            <v>34851</v>
          </cell>
          <cell r="Q80">
            <v>4.6999999999999931E-2</v>
          </cell>
        </row>
        <row r="81">
          <cell r="A81">
            <v>34881</v>
          </cell>
          <cell r="B81">
            <v>1.04</v>
          </cell>
          <cell r="G81">
            <v>0</v>
          </cell>
          <cell r="H81">
            <v>0</v>
          </cell>
          <cell r="I81">
            <v>1.04</v>
          </cell>
          <cell r="J81">
            <v>1.1086400000000001</v>
          </cell>
          <cell r="K81">
            <v>1.1784843199999999</v>
          </cell>
          <cell r="L81">
            <v>1.2291591457599997</v>
          </cell>
          <cell r="M81">
            <v>1.2611172835497597</v>
          </cell>
          <cell r="P81">
            <v>34881</v>
          </cell>
          <cell r="Q81">
            <v>0.04</v>
          </cell>
        </row>
        <row r="82">
          <cell r="A82">
            <v>34912</v>
          </cell>
          <cell r="B82">
            <v>1.0309999999999999</v>
          </cell>
          <cell r="G82">
            <v>0</v>
          </cell>
          <cell r="H82">
            <v>0</v>
          </cell>
          <cell r="I82">
            <v>1.0309999999999999</v>
          </cell>
          <cell r="J82">
            <v>1.099046</v>
          </cell>
          <cell r="K82">
            <v>1.1682858979999999</v>
          </cell>
          <cell r="L82">
            <v>1.2185221916139999</v>
          </cell>
          <cell r="M82">
            <v>1.2502037685959639</v>
          </cell>
          <cell r="P82">
            <v>34912</v>
          </cell>
          <cell r="Q82">
            <v>3.0999999999999917E-2</v>
          </cell>
        </row>
        <row r="83">
          <cell r="A83">
            <v>34943</v>
          </cell>
          <cell r="B83">
            <v>1.014</v>
          </cell>
          <cell r="G83">
            <v>0</v>
          </cell>
          <cell r="H83">
            <v>0</v>
          </cell>
          <cell r="I83">
            <v>1.014</v>
          </cell>
          <cell r="J83">
            <v>1.080924</v>
          </cell>
          <cell r="K83">
            <v>1.149022212</v>
          </cell>
          <cell r="L83">
            <v>1.1984301671159998</v>
          </cell>
          <cell r="M83">
            <v>1.2295893514610159</v>
          </cell>
          <cell r="P83">
            <v>34943</v>
          </cell>
          <cell r="Q83">
            <v>1.4000000000000012E-2</v>
          </cell>
        </row>
        <row r="84">
          <cell r="A84">
            <v>34973</v>
          </cell>
          <cell r="B84">
            <v>1.008</v>
          </cell>
          <cell r="G84">
            <v>0</v>
          </cell>
          <cell r="H84">
            <v>0</v>
          </cell>
          <cell r="I84">
            <v>1.008</v>
          </cell>
          <cell r="J84">
            <v>1.0745280000000001</v>
          </cell>
          <cell r="K84">
            <v>1.1422232640000001</v>
          </cell>
          <cell r="L84">
            <v>1.191338864352</v>
          </cell>
          <cell r="M84">
            <v>1.222313674825152</v>
          </cell>
          <cell r="P84">
            <v>34973</v>
          </cell>
          <cell r="Q84">
            <v>8.0000000000000071E-3</v>
          </cell>
        </row>
        <row r="85">
          <cell r="A85">
            <v>35004</v>
          </cell>
          <cell r="B85">
            <v>1.0009999999999999</v>
          </cell>
          <cell r="G85">
            <v>0</v>
          </cell>
          <cell r="H85">
            <v>0</v>
          </cell>
          <cell r="I85">
            <v>1.0009999999999999</v>
          </cell>
          <cell r="J85">
            <v>1.0670659999999998</v>
          </cell>
          <cell r="K85">
            <v>1.1342911579999997</v>
          </cell>
          <cell r="L85">
            <v>1.1830656777939996</v>
          </cell>
          <cell r="M85">
            <v>1.2138253854166436</v>
          </cell>
          <cell r="P85">
            <v>35004</v>
          </cell>
          <cell r="Q85">
            <v>9.9999999999988987E-4</v>
          </cell>
        </row>
        <row r="86">
          <cell r="A86">
            <v>35034</v>
          </cell>
          <cell r="B86">
            <v>1</v>
          </cell>
          <cell r="G86">
            <v>0</v>
          </cell>
          <cell r="H86">
            <v>0</v>
          </cell>
          <cell r="I86">
            <v>1</v>
          </cell>
          <cell r="J86">
            <v>1.0660000000000001</v>
          </cell>
          <cell r="K86">
            <v>1.1331580000000001</v>
          </cell>
          <cell r="L86">
            <v>1.181883794</v>
          </cell>
          <cell r="M86">
            <v>1.2126127726439999</v>
          </cell>
          <cell r="P86">
            <v>35034</v>
          </cell>
          <cell r="Q86">
            <v>0</v>
          </cell>
        </row>
        <row r="87">
          <cell r="A87">
            <v>35065</v>
          </cell>
          <cell r="B87">
            <v>1.0620000000000001</v>
          </cell>
          <cell r="G87">
            <v>0</v>
          </cell>
          <cell r="H87">
            <v>0</v>
          </cell>
          <cell r="I87">
            <v>0</v>
          </cell>
          <cell r="J87">
            <v>1.0620000000000001</v>
          </cell>
          <cell r="K87">
            <v>1.128906</v>
          </cell>
          <cell r="L87">
            <v>1.1774489579999998</v>
          </cell>
          <cell r="M87">
            <v>1.2080626309079998</v>
          </cell>
          <cell r="P87">
            <v>35065</v>
          </cell>
          <cell r="Q87">
            <v>6.2000000000000055E-2</v>
          </cell>
        </row>
        <row r="88">
          <cell r="A88">
            <v>35096</v>
          </cell>
          <cell r="B88">
            <v>1.06</v>
          </cell>
          <cell r="G88">
            <v>0</v>
          </cell>
          <cell r="H88">
            <v>0</v>
          </cell>
          <cell r="I88">
            <v>0</v>
          </cell>
          <cell r="J88">
            <v>1.06</v>
          </cell>
          <cell r="K88">
            <v>1.1267799999999999</v>
          </cell>
          <cell r="L88">
            <v>1.1752315399999997</v>
          </cell>
          <cell r="M88">
            <v>1.2057875600399997</v>
          </cell>
          <cell r="P88">
            <v>35096</v>
          </cell>
          <cell r="Q88">
            <v>6.0000000000000053E-2</v>
          </cell>
        </row>
        <row r="89">
          <cell r="A89">
            <v>35125</v>
          </cell>
          <cell r="B89">
            <v>1.054</v>
          </cell>
          <cell r="G89">
            <v>0</v>
          </cell>
          <cell r="H89">
            <v>0</v>
          </cell>
          <cell r="I89">
            <v>0</v>
          </cell>
          <cell r="J89">
            <v>1.054</v>
          </cell>
          <cell r="K89">
            <v>1.1204019999999999</v>
          </cell>
          <cell r="L89">
            <v>1.1685792859999997</v>
          </cell>
          <cell r="M89">
            <v>1.1989623474359998</v>
          </cell>
          <cell r="P89">
            <v>35125</v>
          </cell>
          <cell r="Q89">
            <v>5.4000000000000048E-2</v>
          </cell>
        </row>
        <row r="90">
          <cell r="A90">
            <v>35156</v>
          </cell>
          <cell r="B90">
            <v>1.0469999999999999</v>
          </cell>
          <cell r="G90">
            <v>0</v>
          </cell>
          <cell r="H90">
            <v>0</v>
          </cell>
          <cell r="I90">
            <v>0</v>
          </cell>
          <cell r="J90">
            <v>1.0469999999999999</v>
          </cell>
          <cell r="K90">
            <v>1.1129609999999999</v>
          </cell>
          <cell r="L90">
            <v>1.1608183229999998</v>
          </cell>
          <cell r="M90">
            <v>1.1909995993979998</v>
          </cell>
          <cell r="P90">
            <v>35156</v>
          </cell>
          <cell r="Q90">
            <v>4.6999999999999931E-2</v>
          </cell>
        </row>
        <row r="91">
          <cell r="A91">
            <v>35186</v>
          </cell>
          <cell r="B91">
            <v>1.036</v>
          </cell>
          <cell r="G91">
            <v>0</v>
          </cell>
          <cell r="H91">
            <v>0</v>
          </cell>
          <cell r="I91">
            <v>0</v>
          </cell>
          <cell r="J91">
            <v>1.036</v>
          </cell>
          <cell r="K91">
            <v>1.1012679999999999</v>
          </cell>
          <cell r="L91">
            <v>1.1486225239999999</v>
          </cell>
          <cell r="M91">
            <v>1.1784867096239999</v>
          </cell>
          <cell r="P91">
            <v>35186</v>
          </cell>
          <cell r="Q91">
            <v>3.6000000000000032E-2</v>
          </cell>
        </row>
        <row r="92">
          <cell r="A92">
            <v>35217</v>
          </cell>
          <cell r="B92">
            <v>1.028</v>
          </cell>
          <cell r="G92">
            <v>0</v>
          </cell>
          <cell r="H92">
            <v>0</v>
          </cell>
          <cell r="I92">
            <v>0</v>
          </cell>
          <cell r="J92">
            <v>1.028</v>
          </cell>
          <cell r="K92">
            <v>1.0927640000000001</v>
          </cell>
          <cell r="L92">
            <v>1.139752852</v>
          </cell>
          <cell r="M92">
            <v>1.1693864261519999</v>
          </cell>
          <cell r="P92">
            <v>35217</v>
          </cell>
          <cell r="Q92">
            <v>2.8000000000000025E-2</v>
          </cell>
        </row>
        <row r="93">
          <cell r="A93">
            <v>35247</v>
          </cell>
          <cell r="B93">
            <v>1.0229999999999999</v>
          </cell>
          <cell r="G93">
            <v>0</v>
          </cell>
          <cell r="H93">
            <v>0</v>
          </cell>
          <cell r="I93">
            <v>0</v>
          </cell>
          <cell r="J93">
            <v>1.0229999999999999</v>
          </cell>
          <cell r="K93">
            <v>1.0874489999999999</v>
          </cell>
          <cell r="L93">
            <v>1.1342093069999999</v>
          </cell>
          <cell r="M93">
            <v>1.1636987489819999</v>
          </cell>
          <cell r="P93">
            <v>35247</v>
          </cell>
          <cell r="Q93">
            <v>2.2999999999999909E-2</v>
          </cell>
        </row>
        <row r="94">
          <cell r="A94">
            <v>35278</v>
          </cell>
          <cell r="B94">
            <v>1.02</v>
          </cell>
          <cell r="G94">
            <v>0</v>
          </cell>
          <cell r="H94">
            <v>0</v>
          </cell>
          <cell r="I94">
            <v>0</v>
          </cell>
          <cell r="J94">
            <v>1.02</v>
          </cell>
          <cell r="K94">
            <v>1.08426</v>
          </cell>
          <cell r="L94">
            <v>1.1308831799999999</v>
          </cell>
          <cell r="M94">
            <v>1.16028614268</v>
          </cell>
          <cell r="P94">
            <v>35278</v>
          </cell>
          <cell r="Q94">
            <v>0.02</v>
          </cell>
        </row>
        <row r="95">
          <cell r="A95">
            <v>35309</v>
          </cell>
          <cell r="B95">
            <v>1.016</v>
          </cell>
          <cell r="G95">
            <v>0</v>
          </cell>
          <cell r="H95">
            <v>0</v>
          </cell>
          <cell r="I95">
            <v>0</v>
          </cell>
          <cell r="J95">
            <v>1.016</v>
          </cell>
          <cell r="K95">
            <v>1.0800079999999999</v>
          </cell>
          <cell r="L95">
            <v>1.1264483439999997</v>
          </cell>
          <cell r="M95">
            <v>1.1557360009439996</v>
          </cell>
          <cell r="P95">
            <v>35309</v>
          </cell>
          <cell r="Q95">
            <v>1.6000000000000014E-2</v>
          </cell>
        </row>
        <row r="96">
          <cell r="A96">
            <v>35339</v>
          </cell>
          <cell r="B96">
            <v>1.0109999999999999</v>
          </cell>
          <cell r="G96">
            <v>0</v>
          </cell>
          <cell r="H96">
            <v>0</v>
          </cell>
          <cell r="I96">
            <v>0</v>
          </cell>
          <cell r="J96">
            <v>1.0109999999999999</v>
          </cell>
          <cell r="K96">
            <v>1.0746929999999999</v>
          </cell>
          <cell r="L96">
            <v>1.1209047989999998</v>
          </cell>
          <cell r="M96">
            <v>1.1500483237739998</v>
          </cell>
          <cell r="P96">
            <v>35339</v>
          </cell>
          <cell r="Q96">
            <v>1.0999999999999899E-2</v>
          </cell>
        </row>
        <row r="97">
          <cell r="A97">
            <v>35370</v>
          </cell>
          <cell r="B97">
            <v>1.004</v>
          </cell>
          <cell r="G97">
            <v>0</v>
          </cell>
          <cell r="H97">
            <v>0</v>
          </cell>
          <cell r="I97">
            <v>0</v>
          </cell>
          <cell r="J97">
            <v>1.004</v>
          </cell>
          <cell r="K97">
            <v>1.0672519999999999</v>
          </cell>
          <cell r="L97">
            <v>1.1131438359999999</v>
          </cell>
          <cell r="M97">
            <v>1.142085575736</v>
          </cell>
          <cell r="P97">
            <v>35370</v>
          </cell>
          <cell r="Q97">
            <v>4.0000000000000036E-3</v>
          </cell>
        </row>
        <row r="98">
          <cell r="A98">
            <v>35400</v>
          </cell>
          <cell r="B98">
            <v>1</v>
          </cell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1.0629999999999999</v>
          </cell>
          <cell r="L98">
            <v>1.1087089999999999</v>
          </cell>
          <cell r="M98">
            <v>1.1375354339999999</v>
          </cell>
          <cell r="P98">
            <v>35400</v>
          </cell>
          <cell r="Q98">
            <v>0</v>
          </cell>
        </row>
        <row r="99">
          <cell r="A99">
            <v>35431</v>
          </cell>
          <cell r="B99">
            <v>1.0589999999999999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1.0589999999999999</v>
          </cell>
          <cell r="L99">
            <v>1.1045369999999999</v>
          </cell>
          <cell r="M99">
            <v>1.1332549619999999</v>
          </cell>
          <cell r="P99">
            <v>35431</v>
          </cell>
          <cell r="Q99">
            <v>5.8999999999999941E-2</v>
          </cell>
        </row>
        <row r="100">
          <cell r="A100">
            <v>35462</v>
          </cell>
          <cell r="B100">
            <v>1.054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1.054</v>
          </cell>
          <cell r="L100">
            <v>1.0993219999999999</v>
          </cell>
          <cell r="M100">
            <v>1.1279043719999999</v>
          </cell>
          <cell r="P100">
            <v>35462</v>
          </cell>
          <cell r="Q100">
            <v>5.4000000000000048E-2</v>
          </cell>
        </row>
        <row r="101">
          <cell r="A101">
            <v>35490</v>
          </cell>
          <cell r="B101">
            <v>1.0449999999999999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1.0449999999999999</v>
          </cell>
          <cell r="L101">
            <v>1.0899349999999999</v>
          </cell>
          <cell r="M101">
            <v>1.11827331</v>
          </cell>
          <cell r="P101">
            <v>35490</v>
          </cell>
          <cell r="Q101">
            <v>4.4999999999999929E-2</v>
          </cell>
        </row>
        <row r="102">
          <cell r="A102">
            <v>35521</v>
          </cell>
          <cell r="B102">
            <v>1.042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1.042</v>
          </cell>
          <cell r="L102">
            <v>1.0868059999999999</v>
          </cell>
          <cell r="M102">
            <v>1.115062956</v>
          </cell>
          <cell r="P102">
            <v>35521</v>
          </cell>
          <cell r="Q102">
            <v>4.2000000000000037E-2</v>
          </cell>
        </row>
        <row r="103">
          <cell r="A103">
            <v>35551</v>
          </cell>
          <cell r="B103">
            <v>1.038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1.038</v>
          </cell>
          <cell r="L103">
            <v>1.0826339999999999</v>
          </cell>
          <cell r="M103">
            <v>1.1107824839999998</v>
          </cell>
          <cell r="P103">
            <v>35551</v>
          </cell>
          <cell r="Q103">
            <v>3.8000000000000034E-2</v>
          </cell>
        </row>
        <row r="104">
          <cell r="A104">
            <v>35582</v>
          </cell>
          <cell r="B104">
            <v>1.036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1.036</v>
          </cell>
          <cell r="L104">
            <v>1.0805480000000001</v>
          </cell>
          <cell r="M104">
            <v>1.108642248</v>
          </cell>
          <cell r="P104">
            <v>35582</v>
          </cell>
          <cell r="Q104">
            <v>3.6000000000000032E-2</v>
          </cell>
        </row>
        <row r="105">
          <cell r="A105">
            <v>35612</v>
          </cell>
          <cell r="B105">
            <v>1.0329999999999999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1.0329999999999999</v>
          </cell>
          <cell r="L105">
            <v>1.0774189999999999</v>
          </cell>
          <cell r="M105">
            <v>1.1054318939999999</v>
          </cell>
          <cell r="P105">
            <v>35612</v>
          </cell>
          <cell r="Q105">
            <v>3.2999999999999918E-2</v>
          </cell>
        </row>
        <row r="106">
          <cell r="A106">
            <v>35643</v>
          </cell>
          <cell r="B106">
            <v>1.0269999999999999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1.0269999999999999</v>
          </cell>
          <cell r="L106">
            <v>1.0711609999999998</v>
          </cell>
          <cell r="M106">
            <v>1.0990111859999998</v>
          </cell>
          <cell r="P106">
            <v>35643</v>
          </cell>
          <cell r="Q106">
            <v>2.6999999999999913E-2</v>
          </cell>
        </row>
        <row r="107">
          <cell r="A107">
            <v>35674</v>
          </cell>
          <cell r="B107">
            <v>1.0229999999999999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1.0229999999999999</v>
          </cell>
          <cell r="L107">
            <v>1.0669889999999997</v>
          </cell>
          <cell r="M107">
            <v>1.0947307139999998</v>
          </cell>
          <cell r="P107">
            <v>35674</v>
          </cell>
          <cell r="Q107">
            <v>2.2999999999999909E-2</v>
          </cell>
        </row>
        <row r="108">
          <cell r="A108">
            <v>35704</v>
          </cell>
          <cell r="B108">
            <v>1.014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1.014</v>
          </cell>
          <cell r="L108">
            <v>1.0576019999999999</v>
          </cell>
          <cell r="M108">
            <v>1.085099652</v>
          </cell>
          <cell r="P108">
            <v>35704</v>
          </cell>
          <cell r="Q108">
            <v>1.4000000000000012E-2</v>
          </cell>
        </row>
        <row r="109">
          <cell r="A109">
            <v>35735</v>
          </cell>
          <cell r="B109">
            <v>1.0009999999999999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1.0009999999999999</v>
          </cell>
          <cell r="L109">
            <v>1.0440429999999998</v>
          </cell>
          <cell r="M109">
            <v>1.0711881179999998</v>
          </cell>
          <cell r="P109">
            <v>35735</v>
          </cell>
          <cell r="Q109">
            <v>9.9999999999988987E-4</v>
          </cell>
        </row>
        <row r="110">
          <cell r="A110">
            <v>35765</v>
          </cell>
          <cell r="B110">
            <v>1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1</v>
          </cell>
          <cell r="L110">
            <v>1.0429999999999999</v>
          </cell>
          <cell r="M110">
            <v>1.0701179999999999</v>
          </cell>
          <cell r="P110">
            <v>35765</v>
          </cell>
          <cell r="Q110">
            <v>0</v>
          </cell>
        </row>
        <row r="111">
          <cell r="A111">
            <v>35796</v>
          </cell>
          <cell r="B111">
            <v>1.0409999999999999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1.0409999999999999</v>
          </cell>
          <cell r="M111">
            <v>1.068066</v>
          </cell>
          <cell r="P111">
            <v>35796</v>
          </cell>
          <cell r="Q111">
            <v>4.0999999999999925E-2</v>
          </cell>
        </row>
        <row r="112">
          <cell r="A112">
            <v>35827</v>
          </cell>
          <cell r="B112">
            <v>1.034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1.034</v>
          </cell>
          <cell r="M112">
            <v>1.0608840000000002</v>
          </cell>
          <cell r="P112">
            <v>35827</v>
          </cell>
          <cell r="Q112">
            <v>3.400000000000003E-2</v>
          </cell>
        </row>
        <row r="113">
          <cell r="A113">
            <v>35855</v>
          </cell>
          <cell r="B113">
            <v>1.0349999999999999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1.0349999999999999</v>
          </cell>
          <cell r="M113">
            <v>1.0619099999999999</v>
          </cell>
          <cell r="P113">
            <v>35855</v>
          </cell>
          <cell r="Q113">
            <v>3.499999999999992E-2</v>
          </cell>
        </row>
        <row r="114">
          <cell r="A114">
            <v>35886</v>
          </cell>
          <cell r="B114">
            <v>1.0309999999999999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1.0309999999999999</v>
          </cell>
          <cell r="M114">
            <v>1.057806</v>
          </cell>
          <cell r="P114">
            <v>35886</v>
          </cell>
          <cell r="Q114">
            <v>3.0999999999999917E-2</v>
          </cell>
        </row>
        <row r="115">
          <cell r="A115">
            <v>35916</v>
          </cell>
          <cell r="B115">
            <v>1.0269999999999999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1.0269999999999999</v>
          </cell>
          <cell r="M115">
            <v>1.0537019999999999</v>
          </cell>
          <cell r="P115">
            <v>35916</v>
          </cell>
          <cell r="Q115">
            <v>2.6999999999999913E-2</v>
          </cell>
        </row>
        <row r="116">
          <cell r="A116">
            <v>35947</v>
          </cell>
          <cell r="B116">
            <v>1.0249999999999999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1.0249999999999999</v>
          </cell>
          <cell r="M116">
            <v>1.05165</v>
          </cell>
          <cell r="P116">
            <v>35947</v>
          </cell>
          <cell r="Q116">
            <v>2.4999999999999911E-2</v>
          </cell>
        </row>
        <row r="117">
          <cell r="A117">
            <v>35977</v>
          </cell>
          <cell r="B117">
            <v>1.022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1.022</v>
          </cell>
          <cell r="M117">
            <v>1.0485720000000001</v>
          </cell>
          <cell r="P117">
            <v>35977</v>
          </cell>
          <cell r="Q117">
            <v>2.200000000000002E-2</v>
          </cell>
        </row>
        <row r="118">
          <cell r="A118">
            <v>36008</v>
          </cell>
          <cell r="B118">
            <v>1.018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1.018</v>
          </cell>
          <cell r="M118">
            <v>1.044468</v>
          </cell>
          <cell r="P118">
            <v>36008</v>
          </cell>
          <cell r="Q118">
            <v>1.8000000000000016E-2</v>
          </cell>
        </row>
        <row r="119">
          <cell r="A119">
            <v>36039</v>
          </cell>
          <cell r="B119">
            <v>1.014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1.014</v>
          </cell>
          <cell r="M119">
            <v>1.0403640000000001</v>
          </cell>
          <cell r="P119">
            <v>36039</v>
          </cell>
          <cell r="Q119">
            <v>1.4000000000000012E-2</v>
          </cell>
        </row>
        <row r="120">
          <cell r="A120">
            <v>36069</v>
          </cell>
          <cell r="B120">
            <v>1.0089999999999999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1.0089999999999999</v>
          </cell>
          <cell r="M120">
            <v>1.035234</v>
          </cell>
          <cell r="P120">
            <v>36069</v>
          </cell>
          <cell r="Q120">
            <v>8.999999999999897E-3</v>
          </cell>
        </row>
        <row r="121">
          <cell r="A121">
            <v>36100</v>
          </cell>
          <cell r="B121">
            <v>1.0009999999999999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1.0009999999999999</v>
          </cell>
          <cell r="M121">
            <v>1.027026</v>
          </cell>
          <cell r="P121">
            <v>36100</v>
          </cell>
          <cell r="Q121">
            <v>9.9999999999988987E-4</v>
          </cell>
        </row>
        <row r="122">
          <cell r="A122">
            <v>36130</v>
          </cell>
          <cell r="B122">
            <v>1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</v>
          </cell>
          <cell r="M122">
            <v>1.026</v>
          </cell>
          <cell r="P122">
            <v>36130</v>
          </cell>
          <cell r="Q122">
            <v>0</v>
          </cell>
        </row>
        <row r="123">
          <cell r="A123">
            <v>36161</v>
          </cell>
          <cell r="B123">
            <v>1.02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1.02</v>
          </cell>
          <cell r="P123">
            <v>36161</v>
          </cell>
          <cell r="Q123">
            <v>0.02</v>
          </cell>
        </row>
        <row r="124">
          <cell r="A124">
            <v>36192</v>
          </cell>
          <cell r="B124">
            <v>1.024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1.024</v>
          </cell>
          <cell r="P124">
            <v>36192</v>
          </cell>
          <cell r="Q124">
            <v>2.4000000000000021E-2</v>
          </cell>
        </row>
        <row r="125">
          <cell r="A125">
            <v>36220</v>
          </cell>
          <cell r="B125">
            <v>1.0229999999999999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1.0229999999999999</v>
          </cell>
          <cell r="P125">
            <v>36220</v>
          </cell>
          <cell r="Q125">
            <v>2.2999999999999909E-2</v>
          </cell>
        </row>
        <row r="126">
          <cell r="A126">
            <v>36251</v>
          </cell>
          <cell r="B126">
            <v>1.0169999999999999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1.0169999999999999</v>
          </cell>
          <cell r="P126">
            <v>36251</v>
          </cell>
          <cell r="Q126">
            <v>1.6999999999999904E-2</v>
          </cell>
        </row>
        <row r="127">
          <cell r="A127">
            <v>36281</v>
          </cell>
          <cell r="B127">
            <v>1.0129999999999999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1.0129999999999999</v>
          </cell>
          <cell r="P127">
            <v>36281</v>
          </cell>
          <cell r="Q127">
            <v>1.2999999999999901E-2</v>
          </cell>
        </row>
        <row r="128">
          <cell r="A128">
            <v>36312</v>
          </cell>
          <cell r="B128">
            <v>1.012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1.012</v>
          </cell>
          <cell r="P128">
            <v>36312</v>
          </cell>
          <cell r="Q128">
            <v>1.2000000000000011E-2</v>
          </cell>
        </row>
        <row r="129">
          <cell r="A129">
            <v>36342</v>
          </cell>
          <cell r="B129">
            <v>1.01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1.01</v>
          </cell>
          <cell r="P129">
            <v>36342</v>
          </cell>
          <cell r="Q129">
            <v>0.01</v>
          </cell>
        </row>
        <row r="130">
          <cell r="A130">
            <v>36373</v>
          </cell>
          <cell r="B130">
            <v>1.0089999999999999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1.0089999999999999</v>
          </cell>
          <cell r="P130">
            <v>36373</v>
          </cell>
          <cell r="Q130">
            <v>8.999999999999897E-3</v>
          </cell>
        </row>
        <row r="131">
          <cell r="A131">
            <v>36404</v>
          </cell>
          <cell r="B131">
            <v>1.008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1.008</v>
          </cell>
          <cell r="P131">
            <v>36404</v>
          </cell>
          <cell r="Q131">
            <v>8.0000000000000071E-3</v>
          </cell>
        </row>
        <row r="132">
          <cell r="A132">
            <v>36434</v>
          </cell>
          <cell r="B132">
            <v>1.0049999999999999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1.0049999999999999</v>
          </cell>
          <cell r="P132">
            <v>36434</v>
          </cell>
          <cell r="Q132">
            <v>4.9999999999998934E-3</v>
          </cell>
        </row>
        <row r="133">
          <cell r="A133">
            <v>36465</v>
          </cell>
          <cell r="B133">
            <v>1.002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1.002</v>
          </cell>
          <cell r="P133">
            <v>36465</v>
          </cell>
          <cell r="Q133">
            <v>2.0000000000000018E-3</v>
          </cell>
        </row>
        <row r="134">
          <cell r="A134">
            <v>36495</v>
          </cell>
          <cell r="B134">
            <v>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</v>
          </cell>
          <cell r="P134">
            <v>36495</v>
          </cell>
          <cell r="Q134">
            <v>0</v>
          </cell>
        </row>
        <row r="135">
          <cell r="P135">
            <v>36526</v>
          </cell>
          <cell r="Q135">
            <v>4.3999999999999997E-2</v>
          </cell>
        </row>
        <row r="136">
          <cell r="P136">
            <v>36557</v>
          </cell>
          <cell r="Q136">
            <v>4.2000000000000003E-2</v>
          </cell>
        </row>
        <row r="137">
          <cell r="P137">
            <v>36586</v>
          </cell>
          <cell r="Q137">
            <v>3.5999999999999997E-2</v>
          </cell>
        </row>
        <row r="138">
          <cell r="P138">
            <v>36617</v>
          </cell>
          <cell r="Q138">
            <v>2.9000000000000001E-2</v>
          </cell>
        </row>
        <row r="139">
          <cell r="P139">
            <v>36647</v>
          </cell>
          <cell r="Q139">
            <v>2.4E-2</v>
          </cell>
        </row>
        <row r="140">
          <cell r="P140">
            <v>36678</v>
          </cell>
          <cell r="Q140">
            <v>2.1999999999999999E-2</v>
          </cell>
        </row>
        <row r="141">
          <cell r="P141">
            <v>36708</v>
          </cell>
          <cell r="Q141">
            <v>0.02</v>
          </cell>
        </row>
        <row r="142">
          <cell r="P142">
            <v>36739</v>
          </cell>
          <cell r="Q142">
            <v>1.7999999999999999E-2</v>
          </cell>
        </row>
        <row r="143">
          <cell r="P143">
            <v>36770</v>
          </cell>
          <cell r="Q143">
            <v>1.6E-2</v>
          </cell>
        </row>
        <row r="144">
          <cell r="P144">
            <v>36800</v>
          </cell>
          <cell r="Q144">
            <v>8.9999999999999993E-3</v>
          </cell>
        </row>
        <row r="145">
          <cell r="P145">
            <v>36831</v>
          </cell>
          <cell r="Q145">
            <v>3.0000000000000001E-3</v>
          </cell>
        </row>
        <row r="146">
          <cell r="P146">
            <v>36861</v>
          </cell>
          <cell r="Q146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versoCon"/>
      <sheetName val="ReversoCon"/>
      <sheetName val="Registrar "/>
      <sheetName val="AnversoAud"/>
      <sheetName val="ReversoAud"/>
      <sheetName val="Hoja1"/>
      <sheetName val="RUT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 t="str">
            <v xml:space="preserve"> </v>
          </cell>
        </row>
        <row r="3">
          <cell r="A3">
            <v>2</v>
          </cell>
          <cell r="B3" t="str">
            <v xml:space="preserve"> </v>
          </cell>
        </row>
        <row r="4">
          <cell r="A4">
            <v>5</v>
          </cell>
          <cell r="B4" t="str">
            <v xml:space="preserve"> </v>
          </cell>
        </row>
        <row r="5">
          <cell r="A5">
            <v>6</v>
          </cell>
          <cell r="B5" t="str">
            <v xml:space="preserve"> </v>
          </cell>
        </row>
        <row r="6">
          <cell r="A6">
            <v>9</v>
          </cell>
          <cell r="B6" t="str">
            <v xml:space="preserve"> </v>
          </cell>
        </row>
        <row r="7">
          <cell r="A7">
            <v>8</v>
          </cell>
          <cell r="B7" t="str">
            <v xml:space="preserve"> </v>
          </cell>
        </row>
        <row r="8">
          <cell r="A8">
            <v>7</v>
          </cell>
          <cell r="B8" t="str">
            <v xml:space="preserve"> </v>
          </cell>
        </row>
        <row r="9">
          <cell r="A9">
            <v>3</v>
          </cell>
          <cell r="B9" t="str">
            <v xml:space="preserve"> </v>
          </cell>
        </row>
        <row r="10">
          <cell r="A10">
            <v>0</v>
          </cell>
          <cell r="B10" t="str">
            <v xml:space="preserve"> </v>
          </cell>
        </row>
        <row r="11">
          <cell r="A11">
            <v>0</v>
          </cell>
          <cell r="B11" t="str">
            <v xml:space="preserve"> </v>
          </cell>
        </row>
        <row r="12">
          <cell r="A12">
            <v>0</v>
          </cell>
          <cell r="B12">
            <v>0</v>
          </cell>
        </row>
        <row r="13">
          <cell r="A13">
            <v>0</v>
          </cell>
          <cell r="B13">
            <v>0</v>
          </cell>
        </row>
        <row r="14">
          <cell r="A14">
            <v>0</v>
          </cell>
          <cell r="B14">
            <v>0</v>
          </cell>
        </row>
        <row r="15">
          <cell r="A15">
            <v>0</v>
          </cell>
          <cell r="B15">
            <v>0</v>
          </cell>
        </row>
        <row r="16">
          <cell r="A16">
            <v>0</v>
          </cell>
          <cell r="B16">
            <v>0</v>
          </cell>
        </row>
        <row r="17">
          <cell r="A17">
            <v>0</v>
          </cell>
          <cell r="B17">
            <v>0</v>
          </cell>
        </row>
        <row r="18">
          <cell r="A18">
            <v>0</v>
          </cell>
          <cell r="B18">
            <v>0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  <row r="25">
          <cell r="A25">
            <v>0</v>
          </cell>
          <cell r="B25">
            <v>0</v>
          </cell>
        </row>
        <row r="26">
          <cell r="A26">
            <v>0</v>
          </cell>
          <cell r="B26">
            <v>0</v>
          </cell>
        </row>
        <row r="27">
          <cell r="A27">
            <v>0</v>
          </cell>
          <cell r="B27">
            <v>0</v>
          </cell>
        </row>
        <row r="28">
          <cell r="A28">
            <v>0</v>
          </cell>
          <cell r="B28">
            <v>0</v>
          </cell>
        </row>
        <row r="29">
          <cell r="A29">
            <v>0</v>
          </cell>
          <cell r="B29">
            <v>0</v>
          </cell>
        </row>
        <row r="30">
          <cell r="A30">
            <v>0</v>
          </cell>
          <cell r="B30">
            <v>0</v>
          </cell>
        </row>
        <row r="31">
          <cell r="A31">
            <v>0</v>
          </cell>
          <cell r="B31">
            <v>0</v>
          </cell>
        </row>
        <row r="32">
          <cell r="A32">
            <v>0</v>
          </cell>
          <cell r="B32">
            <v>0</v>
          </cell>
        </row>
        <row r="33">
          <cell r="A33">
            <v>0</v>
          </cell>
          <cell r="B33">
            <v>0</v>
          </cell>
        </row>
        <row r="34">
          <cell r="A34">
            <v>0</v>
          </cell>
          <cell r="B34">
            <v>0</v>
          </cell>
        </row>
        <row r="35">
          <cell r="A35">
            <v>0</v>
          </cell>
          <cell r="B35">
            <v>0</v>
          </cell>
        </row>
        <row r="36">
          <cell r="A36">
            <v>0</v>
          </cell>
          <cell r="B36">
            <v>0</v>
          </cell>
        </row>
        <row r="37">
          <cell r="A37">
            <v>0</v>
          </cell>
          <cell r="B37">
            <v>0</v>
          </cell>
        </row>
        <row r="38">
          <cell r="A38">
            <v>0</v>
          </cell>
          <cell r="B38">
            <v>0</v>
          </cell>
        </row>
        <row r="39">
          <cell r="A39">
            <v>0</v>
          </cell>
          <cell r="B39">
            <v>0</v>
          </cell>
        </row>
        <row r="40">
          <cell r="A40">
            <v>0</v>
          </cell>
          <cell r="B40">
            <v>0</v>
          </cell>
        </row>
        <row r="41">
          <cell r="A41">
            <v>0</v>
          </cell>
          <cell r="B41">
            <v>0</v>
          </cell>
        </row>
        <row r="42">
          <cell r="A42">
            <v>0</v>
          </cell>
          <cell r="B42">
            <v>0</v>
          </cell>
        </row>
        <row r="43">
          <cell r="A43">
            <v>0</v>
          </cell>
          <cell r="B43">
            <v>0</v>
          </cell>
        </row>
        <row r="44">
          <cell r="A44">
            <v>0</v>
          </cell>
          <cell r="B44">
            <v>0</v>
          </cell>
        </row>
        <row r="45">
          <cell r="A45">
            <v>0</v>
          </cell>
          <cell r="B45">
            <v>0</v>
          </cell>
        </row>
        <row r="46">
          <cell r="A46">
            <v>0</v>
          </cell>
          <cell r="B46">
            <v>0</v>
          </cell>
        </row>
        <row r="47">
          <cell r="A47">
            <v>0</v>
          </cell>
          <cell r="B47">
            <v>0</v>
          </cell>
        </row>
        <row r="48">
          <cell r="A48">
            <v>0</v>
          </cell>
          <cell r="B48">
            <v>0</v>
          </cell>
        </row>
        <row r="49">
          <cell r="A49">
            <v>0</v>
          </cell>
          <cell r="B49">
            <v>0</v>
          </cell>
        </row>
        <row r="50">
          <cell r="A50">
            <v>0</v>
          </cell>
          <cell r="B50">
            <v>0</v>
          </cell>
        </row>
        <row r="51">
          <cell r="A51">
            <v>0</v>
          </cell>
          <cell r="B51">
            <v>0</v>
          </cell>
        </row>
        <row r="52">
          <cell r="A52">
            <v>0</v>
          </cell>
          <cell r="B52">
            <v>0</v>
          </cell>
        </row>
        <row r="53">
          <cell r="A53">
            <v>0</v>
          </cell>
          <cell r="B53">
            <v>0</v>
          </cell>
        </row>
        <row r="54">
          <cell r="A54">
            <v>0</v>
          </cell>
          <cell r="B54">
            <v>0</v>
          </cell>
        </row>
        <row r="55">
          <cell r="A55">
            <v>0</v>
          </cell>
          <cell r="B55">
            <v>0</v>
          </cell>
        </row>
        <row r="56">
          <cell r="A56">
            <v>0</v>
          </cell>
          <cell r="B56">
            <v>0</v>
          </cell>
        </row>
        <row r="57">
          <cell r="A57">
            <v>0</v>
          </cell>
          <cell r="B57">
            <v>0</v>
          </cell>
        </row>
        <row r="58">
          <cell r="A58">
            <v>0</v>
          </cell>
          <cell r="B58">
            <v>0</v>
          </cell>
        </row>
        <row r="59">
          <cell r="A59">
            <v>0</v>
          </cell>
          <cell r="B59">
            <v>0</v>
          </cell>
        </row>
        <row r="60">
          <cell r="A60">
            <v>0</v>
          </cell>
          <cell r="B60">
            <v>0</v>
          </cell>
        </row>
        <row r="61">
          <cell r="A61">
            <v>0</v>
          </cell>
          <cell r="B61">
            <v>0</v>
          </cell>
        </row>
        <row r="62">
          <cell r="A62">
            <v>0</v>
          </cell>
          <cell r="B62">
            <v>0</v>
          </cell>
        </row>
        <row r="63">
          <cell r="A63">
            <v>0</v>
          </cell>
          <cell r="B63">
            <v>0</v>
          </cell>
        </row>
        <row r="64">
          <cell r="A64">
            <v>0</v>
          </cell>
          <cell r="B64">
            <v>0</v>
          </cell>
        </row>
        <row r="65">
          <cell r="A65">
            <v>0</v>
          </cell>
          <cell r="B65">
            <v>0</v>
          </cell>
        </row>
        <row r="66">
          <cell r="A66">
            <v>0</v>
          </cell>
          <cell r="B66">
            <v>0</v>
          </cell>
        </row>
        <row r="67">
          <cell r="A67">
            <v>0</v>
          </cell>
          <cell r="B67">
            <v>0</v>
          </cell>
        </row>
        <row r="68">
          <cell r="A68">
            <v>0</v>
          </cell>
          <cell r="B68">
            <v>0</v>
          </cell>
        </row>
        <row r="69">
          <cell r="A69">
            <v>0</v>
          </cell>
          <cell r="B69">
            <v>0</v>
          </cell>
        </row>
        <row r="70">
          <cell r="A70">
            <v>0</v>
          </cell>
          <cell r="B70">
            <v>0</v>
          </cell>
        </row>
        <row r="71">
          <cell r="A71">
            <v>0</v>
          </cell>
          <cell r="B71">
            <v>0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  <row r="74">
          <cell r="A74">
            <v>0</v>
          </cell>
          <cell r="B74">
            <v>0</v>
          </cell>
        </row>
        <row r="75">
          <cell r="A75">
            <v>0</v>
          </cell>
          <cell r="B75">
            <v>0</v>
          </cell>
        </row>
        <row r="76">
          <cell r="A76">
            <v>0</v>
          </cell>
          <cell r="B76">
            <v>0</v>
          </cell>
        </row>
        <row r="77">
          <cell r="A77">
            <v>0</v>
          </cell>
          <cell r="B77">
            <v>0</v>
          </cell>
        </row>
        <row r="78">
          <cell r="A78">
            <v>0</v>
          </cell>
          <cell r="B78">
            <v>0</v>
          </cell>
        </row>
        <row r="79">
          <cell r="A79">
            <v>0</v>
          </cell>
          <cell r="B79">
            <v>0</v>
          </cell>
        </row>
        <row r="80">
          <cell r="A80">
            <v>0</v>
          </cell>
          <cell r="B80">
            <v>0</v>
          </cell>
        </row>
        <row r="81">
          <cell r="A81">
            <v>0</v>
          </cell>
          <cell r="B81">
            <v>0</v>
          </cell>
        </row>
        <row r="82">
          <cell r="A82">
            <v>0</v>
          </cell>
          <cell r="B82">
            <v>0</v>
          </cell>
        </row>
        <row r="83">
          <cell r="A83">
            <v>0</v>
          </cell>
          <cell r="B83">
            <v>0</v>
          </cell>
        </row>
        <row r="84">
          <cell r="A84">
            <v>0</v>
          </cell>
          <cell r="B84">
            <v>0</v>
          </cell>
        </row>
        <row r="85">
          <cell r="A85">
            <v>0</v>
          </cell>
          <cell r="B85">
            <v>0</v>
          </cell>
        </row>
        <row r="86">
          <cell r="A86">
            <v>0</v>
          </cell>
          <cell r="B86">
            <v>0</v>
          </cell>
        </row>
        <row r="87">
          <cell r="A87">
            <v>0</v>
          </cell>
          <cell r="B87">
            <v>0</v>
          </cell>
        </row>
        <row r="88">
          <cell r="A88">
            <v>0</v>
          </cell>
          <cell r="B88">
            <v>0</v>
          </cell>
        </row>
        <row r="89">
          <cell r="A89">
            <v>0</v>
          </cell>
          <cell r="B89">
            <v>0</v>
          </cell>
        </row>
        <row r="90">
          <cell r="A90">
            <v>0</v>
          </cell>
          <cell r="B90">
            <v>0</v>
          </cell>
        </row>
        <row r="91">
          <cell r="A91">
            <v>0</v>
          </cell>
          <cell r="B91">
            <v>0</v>
          </cell>
        </row>
        <row r="92">
          <cell r="A92">
            <v>0</v>
          </cell>
          <cell r="B92">
            <v>0</v>
          </cell>
        </row>
        <row r="93">
          <cell r="A93">
            <v>0</v>
          </cell>
          <cell r="B93">
            <v>0</v>
          </cell>
        </row>
        <row r="94">
          <cell r="A94">
            <v>0</v>
          </cell>
          <cell r="B94">
            <v>0</v>
          </cell>
        </row>
        <row r="95">
          <cell r="A95">
            <v>0</v>
          </cell>
          <cell r="B95">
            <v>0</v>
          </cell>
        </row>
        <row r="96">
          <cell r="A96">
            <v>0</v>
          </cell>
          <cell r="B96">
            <v>0</v>
          </cell>
        </row>
        <row r="97">
          <cell r="A97">
            <v>0</v>
          </cell>
          <cell r="B97">
            <v>0</v>
          </cell>
        </row>
        <row r="98">
          <cell r="A98">
            <v>0</v>
          </cell>
          <cell r="B98">
            <v>0</v>
          </cell>
        </row>
        <row r="99">
          <cell r="A99">
            <v>0</v>
          </cell>
          <cell r="B99">
            <v>0</v>
          </cell>
        </row>
        <row r="100">
          <cell r="A100">
            <v>0</v>
          </cell>
          <cell r="B100">
            <v>0</v>
          </cell>
        </row>
        <row r="101">
          <cell r="A101">
            <v>0</v>
          </cell>
          <cell r="B101">
            <v>0</v>
          </cell>
        </row>
        <row r="102">
          <cell r="A102">
            <v>0</v>
          </cell>
          <cell r="B102">
            <v>0</v>
          </cell>
        </row>
        <row r="103">
          <cell r="A103">
            <v>0</v>
          </cell>
          <cell r="B103">
            <v>0</v>
          </cell>
        </row>
        <row r="104">
          <cell r="A104">
            <v>0</v>
          </cell>
          <cell r="B104">
            <v>0</v>
          </cell>
        </row>
        <row r="105">
          <cell r="A105">
            <v>0</v>
          </cell>
          <cell r="B105">
            <v>0</v>
          </cell>
        </row>
        <row r="106">
          <cell r="A106">
            <v>0</v>
          </cell>
          <cell r="B106">
            <v>0</v>
          </cell>
        </row>
        <row r="107">
          <cell r="A107">
            <v>0</v>
          </cell>
          <cell r="B107">
            <v>0</v>
          </cell>
        </row>
        <row r="108">
          <cell r="A108">
            <v>0</v>
          </cell>
          <cell r="B108">
            <v>0</v>
          </cell>
        </row>
        <row r="109">
          <cell r="A109">
            <v>0</v>
          </cell>
          <cell r="B109">
            <v>0</v>
          </cell>
        </row>
        <row r="110">
          <cell r="A110">
            <v>0</v>
          </cell>
          <cell r="B110">
            <v>0</v>
          </cell>
        </row>
        <row r="111">
          <cell r="A111">
            <v>0</v>
          </cell>
          <cell r="B111">
            <v>0</v>
          </cell>
        </row>
        <row r="112">
          <cell r="A112">
            <v>0</v>
          </cell>
          <cell r="B112">
            <v>0</v>
          </cell>
        </row>
        <row r="113">
          <cell r="A113">
            <v>0</v>
          </cell>
          <cell r="B113">
            <v>0</v>
          </cell>
        </row>
        <row r="114">
          <cell r="A114">
            <v>0</v>
          </cell>
          <cell r="B114">
            <v>0</v>
          </cell>
        </row>
        <row r="115">
          <cell r="A115">
            <v>0</v>
          </cell>
          <cell r="B115">
            <v>0</v>
          </cell>
        </row>
        <row r="116">
          <cell r="A116">
            <v>0</v>
          </cell>
          <cell r="B116">
            <v>0</v>
          </cell>
        </row>
        <row r="117">
          <cell r="A117">
            <v>0</v>
          </cell>
          <cell r="B117">
            <v>0</v>
          </cell>
        </row>
        <row r="118">
          <cell r="A118">
            <v>0</v>
          </cell>
          <cell r="B118">
            <v>0</v>
          </cell>
        </row>
        <row r="119">
          <cell r="A119">
            <v>0</v>
          </cell>
          <cell r="B119">
            <v>0</v>
          </cell>
        </row>
        <row r="120">
          <cell r="A120">
            <v>0</v>
          </cell>
          <cell r="B120">
            <v>0</v>
          </cell>
        </row>
        <row r="121">
          <cell r="A121">
            <v>0</v>
          </cell>
          <cell r="B121">
            <v>0</v>
          </cell>
        </row>
        <row r="122">
          <cell r="A122">
            <v>0</v>
          </cell>
          <cell r="B122">
            <v>0</v>
          </cell>
        </row>
        <row r="123">
          <cell r="A123">
            <v>0</v>
          </cell>
          <cell r="B123">
            <v>0</v>
          </cell>
        </row>
        <row r="124">
          <cell r="A124">
            <v>0</v>
          </cell>
          <cell r="B124">
            <v>0</v>
          </cell>
        </row>
        <row r="125">
          <cell r="A125">
            <v>0</v>
          </cell>
          <cell r="B125">
            <v>0</v>
          </cell>
        </row>
        <row r="126">
          <cell r="A126">
            <v>0</v>
          </cell>
          <cell r="B126">
            <v>0</v>
          </cell>
        </row>
        <row r="127">
          <cell r="A127">
            <v>0</v>
          </cell>
          <cell r="B127">
            <v>0</v>
          </cell>
        </row>
        <row r="128">
          <cell r="A128">
            <v>0</v>
          </cell>
          <cell r="B128">
            <v>0</v>
          </cell>
        </row>
        <row r="129">
          <cell r="A129">
            <v>0</v>
          </cell>
          <cell r="B129">
            <v>0</v>
          </cell>
        </row>
        <row r="130">
          <cell r="A130">
            <v>0</v>
          </cell>
          <cell r="B130">
            <v>0</v>
          </cell>
        </row>
        <row r="131">
          <cell r="A131">
            <v>0</v>
          </cell>
          <cell r="B131">
            <v>0</v>
          </cell>
        </row>
        <row r="132">
          <cell r="A132">
            <v>0</v>
          </cell>
          <cell r="B132">
            <v>0</v>
          </cell>
        </row>
        <row r="133">
          <cell r="A133">
            <v>0</v>
          </cell>
          <cell r="B133">
            <v>0</v>
          </cell>
        </row>
        <row r="134">
          <cell r="A134">
            <v>0</v>
          </cell>
          <cell r="B134">
            <v>0</v>
          </cell>
        </row>
        <row r="135">
          <cell r="A135">
            <v>0</v>
          </cell>
          <cell r="B135">
            <v>0</v>
          </cell>
        </row>
        <row r="136">
          <cell r="A136">
            <v>0</v>
          </cell>
          <cell r="B136">
            <v>0</v>
          </cell>
        </row>
        <row r="137">
          <cell r="A137">
            <v>0</v>
          </cell>
          <cell r="B137">
            <v>0</v>
          </cell>
        </row>
        <row r="138">
          <cell r="A138">
            <v>0</v>
          </cell>
          <cell r="B138">
            <v>0</v>
          </cell>
        </row>
        <row r="139">
          <cell r="A139">
            <v>0</v>
          </cell>
          <cell r="B139">
            <v>0</v>
          </cell>
        </row>
        <row r="140">
          <cell r="A140">
            <v>0</v>
          </cell>
          <cell r="B140">
            <v>0</v>
          </cell>
        </row>
        <row r="141">
          <cell r="A141">
            <v>0</v>
          </cell>
          <cell r="B141">
            <v>0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  <row r="145">
          <cell r="A145">
            <v>0</v>
          </cell>
          <cell r="B145">
            <v>0</v>
          </cell>
        </row>
        <row r="146">
          <cell r="A146">
            <v>0</v>
          </cell>
          <cell r="B146">
            <v>0</v>
          </cell>
        </row>
        <row r="147">
          <cell r="A147">
            <v>0</v>
          </cell>
          <cell r="B147">
            <v>0</v>
          </cell>
        </row>
        <row r="148">
          <cell r="A148">
            <v>0</v>
          </cell>
          <cell r="B148">
            <v>0</v>
          </cell>
        </row>
        <row r="149">
          <cell r="A149">
            <v>0</v>
          </cell>
          <cell r="B149">
            <v>0</v>
          </cell>
        </row>
        <row r="150">
          <cell r="A150">
            <v>0</v>
          </cell>
          <cell r="B150">
            <v>0</v>
          </cell>
        </row>
        <row r="151">
          <cell r="A151">
            <v>0</v>
          </cell>
          <cell r="B151">
            <v>0</v>
          </cell>
        </row>
        <row r="152">
          <cell r="A152">
            <v>0</v>
          </cell>
          <cell r="B152">
            <v>0</v>
          </cell>
        </row>
        <row r="153">
          <cell r="A153">
            <v>0</v>
          </cell>
          <cell r="B153">
            <v>0</v>
          </cell>
        </row>
        <row r="154">
          <cell r="A154">
            <v>0</v>
          </cell>
          <cell r="B154">
            <v>0</v>
          </cell>
        </row>
        <row r="155">
          <cell r="A155">
            <v>0</v>
          </cell>
          <cell r="B155">
            <v>0</v>
          </cell>
        </row>
        <row r="156">
          <cell r="A156">
            <v>0</v>
          </cell>
          <cell r="B156">
            <v>0</v>
          </cell>
        </row>
        <row r="157">
          <cell r="A157">
            <v>0</v>
          </cell>
          <cell r="B157">
            <v>0</v>
          </cell>
        </row>
        <row r="158">
          <cell r="A158">
            <v>0</v>
          </cell>
          <cell r="B158">
            <v>0</v>
          </cell>
        </row>
        <row r="159">
          <cell r="A159">
            <v>0</v>
          </cell>
          <cell r="B159">
            <v>0</v>
          </cell>
        </row>
        <row r="160">
          <cell r="A160">
            <v>0</v>
          </cell>
          <cell r="B160">
            <v>0</v>
          </cell>
        </row>
        <row r="161">
          <cell r="A161">
            <v>0</v>
          </cell>
          <cell r="B161">
            <v>0</v>
          </cell>
        </row>
        <row r="162">
          <cell r="A162">
            <v>0</v>
          </cell>
          <cell r="B162">
            <v>0</v>
          </cell>
        </row>
        <row r="163">
          <cell r="A163">
            <v>0</v>
          </cell>
          <cell r="B163">
            <v>0</v>
          </cell>
        </row>
        <row r="164">
          <cell r="A164">
            <v>0</v>
          </cell>
          <cell r="B164">
            <v>0</v>
          </cell>
        </row>
        <row r="165">
          <cell r="A165">
            <v>0</v>
          </cell>
          <cell r="B165">
            <v>0</v>
          </cell>
        </row>
        <row r="166">
          <cell r="A166">
            <v>0</v>
          </cell>
          <cell r="B166">
            <v>0</v>
          </cell>
        </row>
        <row r="167">
          <cell r="A167">
            <v>0</v>
          </cell>
          <cell r="B167">
            <v>0</v>
          </cell>
        </row>
        <row r="168">
          <cell r="A168">
            <v>0</v>
          </cell>
          <cell r="B168">
            <v>0</v>
          </cell>
        </row>
        <row r="169">
          <cell r="A169">
            <v>0</v>
          </cell>
          <cell r="B169">
            <v>0</v>
          </cell>
        </row>
        <row r="170">
          <cell r="A170">
            <v>0</v>
          </cell>
          <cell r="B170">
            <v>0</v>
          </cell>
        </row>
        <row r="171">
          <cell r="A171">
            <v>0</v>
          </cell>
          <cell r="B171">
            <v>0</v>
          </cell>
        </row>
        <row r="172">
          <cell r="A172">
            <v>0</v>
          </cell>
          <cell r="B172">
            <v>0</v>
          </cell>
        </row>
        <row r="173">
          <cell r="A173">
            <v>0</v>
          </cell>
          <cell r="B173">
            <v>0</v>
          </cell>
        </row>
        <row r="174">
          <cell r="A174">
            <v>0</v>
          </cell>
          <cell r="B174">
            <v>0</v>
          </cell>
        </row>
        <row r="175">
          <cell r="A175">
            <v>0</v>
          </cell>
          <cell r="B175">
            <v>0</v>
          </cell>
        </row>
        <row r="176">
          <cell r="A176">
            <v>0</v>
          </cell>
          <cell r="B176">
            <v>0</v>
          </cell>
        </row>
        <row r="177">
          <cell r="A177">
            <v>85</v>
          </cell>
          <cell r="B177">
            <v>0</v>
          </cell>
        </row>
        <row r="178">
          <cell r="A178">
            <v>86</v>
          </cell>
          <cell r="B178">
            <v>0</v>
          </cell>
        </row>
        <row r="179">
          <cell r="A179">
            <v>87</v>
          </cell>
          <cell r="B179">
            <v>0</v>
          </cell>
        </row>
        <row r="180">
          <cell r="A180">
            <v>90</v>
          </cell>
          <cell r="B180">
            <v>0</v>
          </cell>
        </row>
        <row r="181">
          <cell r="A181">
            <v>39</v>
          </cell>
          <cell r="B181">
            <v>0</v>
          </cell>
        </row>
        <row r="182">
          <cell r="A182">
            <v>91</v>
          </cell>
          <cell r="B182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versoCon"/>
      <sheetName val="ReversoCon"/>
      <sheetName val="Registrar "/>
      <sheetName val="AnversoAud"/>
      <sheetName val="ReversoAud"/>
      <sheetName val="Hoja1"/>
      <sheetName val="RUT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>
            <v>0</v>
          </cell>
        </row>
        <row r="3">
          <cell r="A3">
            <v>2</v>
          </cell>
          <cell r="B3">
            <v>0</v>
          </cell>
        </row>
        <row r="4">
          <cell r="A4">
            <v>5</v>
          </cell>
          <cell r="B4">
            <v>0</v>
          </cell>
        </row>
        <row r="5">
          <cell r="A5">
            <v>6</v>
          </cell>
          <cell r="B5">
            <v>0</v>
          </cell>
        </row>
        <row r="6">
          <cell r="A6">
            <v>9</v>
          </cell>
          <cell r="B6">
            <v>0</v>
          </cell>
        </row>
        <row r="7">
          <cell r="A7">
            <v>8</v>
          </cell>
          <cell r="B7">
            <v>0</v>
          </cell>
        </row>
        <row r="8">
          <cell r="A8">
            <v>7</v>
          </cell>
          <cell r="B8">
            <v>0</v>
          </cell>
        </row>
        <row r="9">
          <cell r="A9">
            <v>3</v>
          </cell>
          <cell r="B9">
            <v>0</v>
          </cell>
        </row>
        <row r="10">
          <cell r="A10">
            <v>0</v>
          </cell>
          <cell r="B10">
            <v>0</v>
          </cell>
        </row>
        <row r="11">
          <cell r="A11">
            <v>0</v>
          </cell>
          <cell r="B11">
            <v>0</v>
          </cell>
        </row>
        <row r="12">
          <cell r="A12">
            <v>0</v>
          </cell>
          <cell r="B12">
            <v>0</v>
          </cell>
        </row>
        <row r="13">
          <cell r="A13">
            <v>0</v>
          </cell>
          <cell r="B13">
            <v>0</v>
          </cell>
        </row>
        <row r="14">
          <cell r="A14">
            <v>0</v>
          </cell>
          <cell r="B14">
            <v>0</v>
          </cell>
        </row>
        <row r="15">
          <cell r="A15">
            <v>0</v>
          </cell>
          <cell r="B15">
            <v>0</v>
          </cell>
        </row>
        <row r="16">
          <cell r="A16">
            <v>0</v>
          </cell>
          <cell r="B16">
            <v>0</v>
          </cell>
        </row>
        <row r="17">
          <cell r="A17">
            <v>0</v>
          </cell>
          <cell r="B17">
            <v>0</v>
          </cell>
        </row>
        <row r="18">
          <cell r="A18">
            <v>0</v>
          </cell>
          <cell r="B18">
            <v>0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  <row r="25">
          <cell r="A25">
            <v>0</v>
          </cell>
          <cell r="B25">
            <v>0</v>
          </cell>
        </row>
        <row r="26">
          <cell r="A26">
            <v>0</v>
          </cell>
          <cell r="B26">
            <v>0</v>
          </cell>
        </row>
        <row r="27">
          <cell r="A27">
            <v>0</v>
          </cell>
          <cell r="B27">
            <v>0</v>
          </cell>
        </row>
        <row r="28">
          <cell r="A28">
            <v>0</v>
          </cell>
          <cell r="B28">
            <v>0</v>
          </cell>
        </row>
        <row r="29">
          <cell r="A29">
            <v>0</v>
          </cell>
          <cell r="B29">
            <v>0</v>
          </cell>
        </row>
        <row r="30">
          <cell r="A30">
            <v>0</v>
          </cell>
          <cell r="B30">
            <v>0</v>
          </cell>
        </row>
        <row r="31">
          <cell r="A31">
            <v>0</v>
          </cell>
          <cell r="B31">
            <v>0</v>
          </cell>
        </row>
        <row r="32">
          <cell r="A32">
            <v>0</v>
          </cell>
          <cell r="B32">
            <v>0</v>
          </cell>
        </row>
        <row r="33">
          <cell r="A33">
            <v>0</v>
          </cell>
          <cell r="B33">
            <v>0</v>
          </cell>
        </row>
        <row r="34">
          <cell r="A34">
            <v>0</v>
          </cell>
          <cell r="B34">
            <v>0</v>
          </cell>
        </row>
        <row r="35">
          <cell r="A35">
            <v>0</v>
          </cell>
          <cell r="B35">
            <v>0</v>
          </cell>
        </row>
        <row r="36">
          <cell r="A36">
            <v>0</v>
          </cell>
          <cell r="B36">
            <v>0</v>
          </cell>
        </row>
        <row r="37">
          <cell r="A37">
            <v>0</v>
          </cell>
          <cell r="B37">
            <v>0</v>
          </cell>
        </row>
        <row r="38">
          <cell r="A38">
            <v>0</v>
          </cell>
          <cell r="B38">
            <v>0</v>
          </cell>
        </row>
        <row r="39">
          <cell r="A39">
            <v>0</v>
          </cell>
          <cell r="B39">
            <v>0</v>
          </cell>
        </row>
        <row r="40">
          <cell r="A40">
            <v>0</v>
          </cell>
          <cell r="B40">
            <v>0</v>
          </cell>
        </row>
        <row r="41">
          <cell r="A41">
            <v>0</v>
          </cell>
          <cell r="B41">
            <v>0</v>
          </cell>
        </row>
        <row r="42">
          <cell r="A42">
            <v>0</v>
          </cell>
          <cell r="B42">
            <v>0</v>
          </cell>
        </row>
        <row r="43">
          <cell r="A43">
            <v>0</v>
          </cell>
          <cell r="B43">
            <v>0</v>
          </cell>
        </row>
        <row r="44">
          <cell r="A44">
            <v>0</v>
          </cell>
          <cell r="B44">
            <v>0</v>
          </cell>
        </row>
        <row r="45">
          <cell r="A45">
            <v>0</v>
          </cell>
          <cell r="B45">
            <v>0</v>
          </cell>
        </row>
        <row r="46">
          <cell r="A46">
            <v>0</v>
          </cell>
          <cell r="B46">
            <v>0</v>
          </cell>
        </row>
        <row r="47">
          <cell r="A47">
            <v>0</v>
          </cell>
          <cell r="B47">
            <v>0</v>
          </cell>
        </row>
        <row r="48">
          <cell r="A48">
            <v>0</v>
          </cell>
          <cell r="B48">
            <v>0</v>
          </cell>
        </row>
        <row r="49">
          <cell r="A49">
            <v>0</v>
          </cell>
          <cell r="B49">
            <v>0</v>
          </cell>
        </row>
        <row r="50">
          <cell r="A50">
            <v>0</v>
          </cell>
          <cell r="B50">
            <v>0</v>
          </cell>
        </row>
        <row r="51">
          <cell r="A51">
            <v>0</v>
          </cell>
          <cell r="B51">
            <v>0</v>
          </cell>
        </row>
        <row r="52">
          <cell r="A52">
            <v>0</v>
          </cell>
          <cell r="B52">
            <v>0</v>
          </cell>
        </row>
        <row r="53">
          <cell r="A53">
            <v>0</v>
          </cell>
          <cell r="B53">
            <v>0</v>
          </cell>
        </row>
        <row r="54">
          <cell r="A54">
            <v>0</v>
          </cell>
          <cell r="B54">
            <v>0</v>
          </cell>
        </row>
        <row r="55">
          <cell r="A55">
            <v>0</v>
          </cell>
          <cell r="B55">
            <v>0</v>
          </cell>
        </row>
        <row r="56">
          <cell r="A56">
            <v>0</v>
          </cell>
          <cell r="B56">
            <v>0</v>
          </cell>
        </row>
        <row r="57">
          <cell r="A57">
            <v>0</v>
          </cell>
          <cell r="B57">
            <v>0</v>
          </cell>
        </row>
        <row r="58">
          <cell r="A58">
            <v>0</v>
          </cell>
          <cell r="B58">
            <v>0</v>
          </cell>
        </row>
        <row r="59">
          <cell r="A59">
            <v>0</v>
          </cell>
          <cell r="B59">
            <v>0</v>
          </cell>
        </row>
        <row r="60">
          <cell r="A60">
            <v>0</v>
          </cell>
          <cell r="B60">
            <v>0</v>
          </cell>
        </row>
        <row r="61">
          <cell r="A61">
            <v>0</v>
          </cell>
          <cell r="B61">
            <v>0</v>
          </cell>
        </row>
        <row r="62">
          <cell r="A62">
            <v>0</v>
          </cell>
          <cell r="B62">
            <v>0</v>
          </cell>
        </row>
        <row r="63">
          <cell r="A63">
            <v>0</v>
          </cell>
          <cell r="B63">
            <v>0</v>
          </cell>
        </row>
        <row r="64">
          <cell r="A64">
            <v>0</v>
          </cell>
          <cell r="B64">
            <v>0</v>
          </cell>
        </row>
        <row r="65">
          <cell r="A65">
            <v>0</v>
          </cell>
          <cell r="B65">
            <v>0</v>
          </cell>
        </row>
        <row r="66">
          <cell r="A66">
            <v>0</v>
          </cell>
          <cell r="B66">
            <v>0</v>
          </cell>
        </row>
        <row r="67">
          <cell r="A67">
            <v>0</v>
          </cell>
          <cell r="B67">
            <v>0</v>
          </cell>
        </row>
        <row r="68">
          <cell r="A68">
            <v>0</v>
          </cell>
          <cell r="B68">
            <v>0</v>
          </cell>
        </row>
        <row r="69">
          <cell r="A69">
            <v>0</v>
          </cell>
          <cell r="B69">
            <v>0</v>
          </cell>
        </row>
        <row r="70">
          <cell r="A70">
            <v>0</v>
          </cell>
          <cell r="B70">
            <v>0</v>
          </cell>
        </row>
        <row r="71">
          <cell r="A71">
            <v>0</v>
          </cell>
          <cell r="B71">
            <v>0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  <row r="74">
          <cell r="A74">
            <v>0</v>
          </cell>
          <cell r="B74">
            <v>0</v>
          </cell>
        </row>
        <row r="75">
          <cell r="A75">
            <v>0</v>
          </cell>
          <cell r="B75">
            <v>0</v>
          </cell>
        </row>
        <row r="76">
          <cell r="A76">
            <v>0</v>
          </cell>
          <cell r="B76">
            <v>0</v>
          </cell>
        </row>
        <row r="77">
          <cell r="A77">
            <v>0</v>
          </cell>
          <cell r="B77">
            <v>0</v>
          </cell>
        </row>
        <row r="78">
          <cell r="A78">
            <v>0</v>
          </cell>
          <cell r="B78">
            <v>0</v>
          </cell>
        </row>
        <row r="79">
          <cell r="A79">
            <v>0</v>
          </cell>
          <cell r="B79">
            <v>0</v>
          </cell>
        </row>
        <row r="80">
          <cell r="A80">
            <v>0</v>
          </cell>
          <cell r="B80">
            <v>0</v>
          </cell>
        </row>
        <row r="81">
          <cell r="A81">
            <v>0</v>
          </cell>
          <cell r="B81">
            <v>0</v>
          </cell>
        </row>
        <row r="82">
          <cell r="A82">
            <v>0</v>
          </cell>
          <cell r="B82">
            <v>0</v>
          </cell>
        </row>
        <row r="83">
          <cell r="A83">
            <v>0</v>
          </cell>
          <cell r="B83">
            <v>0</v>
          </cell>
        </row>
        <row r="84">
          <cell r="A84">
            <v>0</v>
          </cell>
          <cell r="B84">
            <v>0</v>
          </cell>
        </row>
        <row r="85">
          <cell r="A85">
            <v>0</v>
          </cell>
          <cell r="B85">
            <v>0</v>
          </cell>
        </row>
        <row r="86">
          <cell r="A86">
            <v>0</v>
          </cell>
          <cell r="B86">
            <v>0</v>
          </cell>
        </row>
        <row r="87">
          <cell r="A87">
            <v>0</v>
          </cell>
          <cell r="B87">
            <v>0</v>
          </cell>
        </row>
        <row r="88">
          <cell r="A88">
            <v>0</v>
          </cell>
          <cell r="B88">
            <v>0</v>
          </cell>
        </row>
        <row r="89">
          <cell r="A89">
            <v>0</v>
          </cell>
          <cell r="B89">
            <v>0</v>
          </cell>
        </row>
        <row r="90">
          <cell r="A90">
            <v>0</v>
          </cell>
          <cell r="B90">
            <v>0</v>
          </cell>
        </row>
        <row r="91">
          <cell r="A91">
            <v>0</v>
          </cell>
          <cell r="B91">
            <v>0</v>
          </cell>
        </row>
        <row r="92">
          <cell r="A92">
            <v>0</v>
          </cell>
          <cell r="B92">
            <v>0</v>
          </cell>
        </row>
        <row r="93">
          <cell r="A93">
            <v>0</v>
          </cell>
          <cell r="B93">
            <v>0</v>
          </cell>
        </row>
        <row r="94">
          <cell r="A94">
            <v>0</v>
          </cell>
          <cell r="B94">
            <v>0</v>
          </cell>
        </row>
        <row r="95">
          <cell r="A95">
            <v>0</v>
          </cell>
          <cell r="B95">
            <v>0</v>
          </cell>
        </row>
        <row r="96">
          <cell r="A96">
            <v>0</v>
          </cell>
          <cell r="B96">
            <v>0</v>
          </cell>
        </row>
        <row r="97">
          <cell r="A97">
            <v>0</v>
          </cell>
          <cell r="B97">
            <v>0</v>
          </cell>
        </row>
        <row r="98">
          <cell r="A98">
            <v>0</v>
          </cell>
          <cell r="B98">
            <v>0</v>
          </cell>
        </row>
        <row r="99">
          <cell r="A99">
            <v>0</v>
          </cell>
          <cell r="B99">
            <v>0</v>
          </cell>
        </row>
        <row r="100">
          <cell r="A100">
            <v>0</v>
          </cell>
          <cell r="B100">
            <v>0</v>
          </cell>
        </row>
        <row r="101">
          <cell r="A101">
            <v>0</v>
          </cell>
          <cell r="B101">
            <v>0</v>
          </cell>
        </row>
        <row r="102">
          <cell r="A102">
            <v>0</v>
          </cell>
          <cell r="B102">
            <v>0</v>
          </cell>
        </row>
        <row r="103">
          <cell r="A103">
            <v>0</v>
          </cell>
          <cell r="B103">
            <v>0</v>
          </cell>
        </row>
        <row r="104">
          <cell r="A104">
            <v>0</v>
          </cell>
          <cell r="B104">
            <v>0</v>
          </cell>
        </row>
        <row r="105">
          <cell r="A105">
            <v>0</v>
          </cell>
          <cell r="B105">
            <v>0</v>
          </cell>
        </row>
        <row r="106">
          <cell r="A106">
            <v>0</v>
          </cell>
          <cell r="B106">
            <v>0</v>
          </cell>
        </row>
        <row r="107">
          <cell r="A107">
            <v>0</v>
          </cell>
          <cell r="B107">
            <v>0</v>
          </cell>
        </row>
        <row r="108">
          <cell r="A108">
            <v>0</v>
          </cell>
          <cell r="B108">
            <v>0</v>
          </cell>
        </row>
        <row r="109">
          <cell r="A109">
            <v>0</v>
          </cell>
          <cell r="B109">
            <v>0</v>
          </cell>
        </row>
        <row r="110">
          <cell r="A110">
            <v>0</v>
          </cell>
          <cell r="B110">
            <v>0</v>
          </cell>
        </row>
        <row r="111">
          <cell r="A111">
            <v>0</v>
          </cell>
          <cell r="B111">
            <v>0</v>
          </cell>
        </row>
        <row r="112">
          <cell r="A112">
            <v>0</v>
          </cell>
          <cell r="B112">
            <v>0</v>
          </cell>
        </row>
        <row r="113">
          <cell r="A113">
            <v>0</v>
          </cell>
          <cell r="B113">
            <v>0</v>
          </cell>
        </row>
        <row r="114">
          <cell r="A114">
            <v>0</v>
          </cell>
          <cell r="B114">
            <v>0</v>
          </cell>
        </row>
        <row r="115">
          <cell r="A115">
            <v>0</v>
          </cell>
          <cell r="B115">
            <v>0</v>
          </cell>
        </row>
        <row r="116">
          <cell r="A116">
            <v>0</v>
          </cell>
          <cell r="B116">
            <v>0</v>
          </cell>
        </row>
        <row r="117">
          <cell r="A117">
            <v>0</v>
          </cell>
          <cell r="B117">
            <v>0</v>
          </cell>
        </row>
        <row r="118">
          <cell r="A118">
            <v>0</v>
          </cell>
          <cell r="B118">
            <v>0</v>
          </cell>
        </row>
        <row r="119">
          <cell r="A119">
            <v>0</v>
          </cell>
          <cell r="B119">
            <v>0</v>
          </cell>
        </row>
        <row r="120">
          <cell r="A120">
            <v>0</v>
          </cell>
          <cell r="B120">
            <v>0</v>
          </cell>
        </row>
        <row r="121">
          <cell r="A121">
            <v>0</v>
          </cell>
          <cell r="B121">
            <v>0</v>
          </cell>
        </row>
        <row r="122">
          <cell r="A122">
            <v>0</v>
          </cell>
          <cell r="B122">
            <v>0</v>
          </cell>
        </row>
        <row r="123">
          <cell r="A123">
            <v>0</v>
          </cell>
          <cell r="B123">
            <v>0</v>
          </cell>
        </row>
        <row r="124">
          <cell r="A124">
            <v>0</v>
          </cell>
          <cell r="B124">
            <v>0</v>
          </cell>
        </row>
        <row r="125">
          <cell r="A125">
            <v>0</v>
          </cell>
          <cell r="B125">
            <v>0</v>
          </cell>
        </row>
        <row r="126">
          <cell r="A126">
            <v>0</v>
          </cell>
          <cell r="B126">
            <v>0</v>
          </cell>
        </row>
        <row r="127">
          <cell r="A127">
            <v>0</v>
          </cell>
          <cell r="B127">
            <v>0</v>
          </cell>
        </row>
        <row r="128">
          <cell r="A128">
            <v>0</v>
          </cell>
          <cell r="B128">
            <v>0</v>
          </cell>
        </row>
        <row r="129">
          <cell r="A129">
            <v>0</v>
          </cell>
          <cell r="B129">
            <v>0</v>
          </cell>
        </row>
        <row r="130">
          <cell r="A130">
            <v>0</v>
          </cell>
          <cell r="B130">
            <v>0</v>
          </cell>
        </row>
        <row r="131">
          <cell r="A131">
            <v>0</v>
          </cell>
          <cell r="B131">
            <v>0</v>
          </cell>
        </row>
        <row r="132">
          <cell r="A132">
            <v>0</v>
          </cell>
          <cell r="B132">
            <v>0</v>
          </cell>
        </row>
        <row r="133">
          <cell r="A133">
            <v>0</v>
          </cell>
          <cell r="B133">
            <v>0</v>
          </cell>
        </row>
        <row r="134">
          <cell r="A134">
            <v>0</v>
          </cell>
          <cell r="B134">
            <v>0</v>
          </cell>
        </row>
        <row r="135">
          <cell r="A135">
            <v>0</v>
          </cell>
          <cell r="B135">
            <v>0</v>
          </cell>
        </row>
        <row r="136">
          <cell r="A136">
            <v>0</v>
          </cell>
          <cell r="B136">
            <v>0</v>
          </cell>
        </row>
        <row r="137">
          <cell r="A137">
            <v>0</v>
          </cell>
          <cell r="B137">
            <v>0</v>
          </cell>
        </row>
        <row r="138">
          <cell r="A138">
            <v>0</v>
          </cell>
          <cell r="B138">
            <v>0</v>
          </cell>
        </row>
        <row r="139">
          <cell r="A139">
            <v>0</v>
          </cell>
          <cell r="B139">
            <v>0</v>
          </cell>
        </row>
        <row r="140">
          <cell r="A140">
            <v>0</v>
          </cell>
          <cell r="B140">
            <v>0</v>
          </cell>
        </row>
        <row r="141">
          <cell r="A141">
            <v>0</v>
          </cell>
          <cell r="B141">
            <v>0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  <row r="145">
          <cell r="A145">
            <v>0</v>
          </cell>
          <cell r="B145">
            <v>0</v>
          </cell>
        </row>
        <row r="146">
          <cell r="A146">
            <v>0</v>
          </cell>
          <cell r="B146">
            <v>0</v>
          </cell>
        </row>
        <row r="147">
          <cell r="A147">
            <v>0</v>
          </cell>
          <cell r="B147">
            <v>0</v>
          </cell>
        </row>
        <row r="148">
          <cell r="A148">
            <v>0</v>
          </cell>
          <cell r="B148">
            <v>0</v>
          </cell>
        </row>
        <row r="149">
          <cell r="A149">
            <v>0</v>
          </cell>
          <cell r="B149">
            <v>0</v>
          </cell>
        </row>
        <row r="150">
          <cell r="A150">
            <v>0</v>
          </cell>
          <cell r="B150">
            <v>0</v>
          </cell>
        </row>
        <row r="151">
          <cell r="A151">
            <v>0</v>
          </cell>
          <cell r="B151">
            <v>0</v>
          </cell>
        </row>
        <row r="152">
          <cell r="A152">
            <v>0</v>
          </cell>
          <cell r="B152">
            <v>0</v>
          </cell>
        </row>
        <row r="153">
          <cell r="A153">
            <v>0</v>
          </cell>
          <cell r="B153">
            <v>0</v>
          </cell>
        </row>
        <row r="154">
          <cell r="A154">
            <v>0</v>
          </cell>
          <cell r="B154">
            <v>0</v>
          </cell>
        </row>
        <row r="155">
          <cell r="A155">
            <v>0</v>
          </cell>
          <cell r="B155">
            <v>0</v>
          </cell>
        </row>
        <row r="156">
          <cell r="A156">
            <v>0</v>
          </cell>
          <cell r="B156">
            <v>0</v>
          </cell>
        </row>
        <row r="157">
          <cell r="A157">
            <v>0</v>
          </cell>
          <cell r="B157">
            <v>0</v>
          </cell>
        </row>
        <row r="158">
          <cell r="A158">
            <v>0</v>
          </cell>
          <cell r="B158">
            <v>0</v>
          </cell>
        </row>
        <row r="159">
          <cell r="A159">
            <v>0</v>
          </cell>
          <cell r="B159">
            <v>0</v>
          </cell>
        </row>
        <row r="160">
          <cell r="A160">
            <v>0</v>
          </cell>
          <cell r="B160">
            <v>0</v>
          </cell>
        </row>
        <row r="161">
          <cell r="A161">
            <v>0</v>
          </cell>
          <cell r="B161">
            <v>0</v>
          </cell>
        </row>
        <row r="162">
          <cell r="A162">
            <v>0</v>
          </cell>
          <cell r="B162">
            <v>0</v>
          </cell>
        </row>
        <row r="163">
          <cell r="A163">
            <v>0</v>
          </cell>
          <cell r="B163">
            <v>0</v>
          </cell>
        </row>
        <row r="164">
          <cell r="A164">
            <v>0</v>
          </cell>
          <cell r="B164">
            <v>0</v>
          </cell>
        </row>
        <row r="165">
          <cell r="A165">
            <v>0</v>
          </cell>
          <cell r="B165">
            <v>0</v>
          </cell>
        </row>
        <row r="166">
          <cell r="A166">
            <v>0</v>
          </cell>
          <cell r="B166">
            <v>0</v>
          </cell>
        </row>
        <row r="167">
          <cell r="A167">
            <v>0</v>
          </cell>
          <cell r="B167">
            <v>0</v>
          </cell>
        </row>
        <row r="168">
          <cell r="A168">
            <v>0</v>
          </cell>
          <cell r="B168">
            <v>0</v>
          </cell>
        </row>
        <row r="169">
          <cell r="A169">
            <v>0</v>
          </cell>
          <cell r="B169">
            <v>0</v>
          </cell>
        </row>
        <row r="170">
          <cell r="A170">
            <v>0</v>
          </cell>
          <cell r="B170">
            <v>0</v>
          </cell>
        </row>
        <row r="171">
          <cell r="A171">
            <v>0</v>
          </cell>
          <cell r="B171">
            <v>0</v>
          </cell>
        </row>
        <row r="172">
          <cell r="A172">
            <v>0</v>
          </cell>
          <cell r="B172">
            <v>0</v>
          </cell>
        </row>
        <row r="173">
          <cell r="A173">
            <v>0</v>
          </cell>
          <cell r="B173">
            <v>0</v>
          </cell>
        </row>
        <row r="174">
          <cell r="A174">
            <v>0</v>
          </cell>
          <cell r="B174">
            <v>0</v>
          </cell>
        </row>
        <row r="175">
          <cell r="A175">
            <v>0</v>
          </cell>
          <cell r="B175">
            <v>0</v>
          </cell>
        </row>
        <row r="176">
          <cell r="A176">
            <v>0</v>
          </cell>
          <cell r="B176">
            <v>0</v>
          </cell>
        </row>
        <row r="177">
          <cell r="A177">
            <v>85</v>
          </cell>
          <cell r="B177">
            <v>0</v>
          </cell>
        </row>
        <row r="178">
          <cell r="A178">
            <v>86</v>
          </cell>
          <cell r="B178">
            <v>0</v>
          </cell>
        </row>
        <row r="179">
          <cell r="A179">
            <v>87</v>
          </cell>
          <cell r="B179">
            <v>0</v>
          </cell>
        </row>
        <row r="180">
          <cell r="A180">
            <v>90</v>
          </cell>
          <cell r="B180">
            <v>0</v>
          </cell>
        </row>
        <row r="181">
          <cell r="A181">
            <v>39</v>
          </cell>
          <cell r="B181">
            <v>0</v>
          </cell>
        </row>
        <row r="182">
          <cell r="A182">
            <v>91</v>
          </cell>
          <cell r="B182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versoCon"/>
      <sheetName val="ReversoCon"/>
      <sheetName val="Registrar "/>
      <sheetName val="AnversoAud"/>
      <sheetName val="ReversoAud"/>
      <sheetName val="Hoja1"/>
      <sheetName val="RUT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 t="str">
            <v xml:space="preserve"> </v>
          </cell>
        </row>
        <row r="3">
          <cell r="A3">
            <v>2</v>
          </cell>
          <cell r="B3" t="str">
            <v xml:space="preserve"> </v>
          </cell>
        </row>
        <row r="4">
          <cell r="A4">
            <v>5</v>
          </cell>
          <cell r="B4" t="str">
            <v xml:space="preserve"> </v>
          </cell>
        </row>
        <row r="5">
          <cell r="A5">
            <v>6</v>
          </cell>
          <cell r="B5" t="str">
            <v xml:space="preserve"> </v>
          </cell>
        </row>
        <row r="6">
          <cell r="A6">
            <v>9</v>
          </cell>
          <cell r="B6" t="str">
            <v xml:space="preserve"> </v>
          </cell>
        </row>
        <row r="7">
          <cell r="A7">
            <v>8</v>
          </cell>
          <cell r="B7" t="str">
            <v xml:space="preserve"> </v>
          </cell>
        </row>
        <row r="8">
          <cell r="A8">
            <v>7</v>
          </cell>
          <cell r="B8" t="str">
            <v xml:space="preserve"> </v>
          </cell>
        </row>
        <row r="9">
          <cell r="A9">
            <v>3</v>
          </cell>
          <cell r="B9" t="str">
            <v xml:space="preserve"> </v>
          </cell>
        </row>
        <row r="10">
          <cell r="A10">
            <v>0</v>
          </cell>
          <cell r="B10" t="str">
            <v xml:space="preserve"> </v>
          </cell>
        </row>
        <row r="11">
          <cell r="A11">
            <v>0</v>
          </cell>
          <cell r="B11" t="str">
            <v xml:space="preserve"> </v>
          </cell>
        </row>
        <row r="12">
          <cell r="A12">
            <v>0</v>
          </cell>
          <cell r="B12">
            <v>0</v>
          </cell>
        </row>
        <row r="13">
          <cell r="A13">
            <v>0</v>
          </cell>
          <cell r="B13">
            <v>0</v>
          </cell>
        </row>
        <row r="14">
          <cell r="A14">
            <v>0</v>
          </cell>
          <cell r="B14">
            <v>0</v>
          </cell>
        </row>
        <row r="15">
          <cell r="A15">
            <v>0</v>
          </cell>
          <cell r="B15">
            <v>0</v>
          </cell>
        </row>
        <row r="16">
          <cell r="A16">
            <v>0</v>
          </cell>
          <cell r="B16">
            <v>0</v>
          </cell>
        </row>
        <row r="17">
          <cell r="A17">
            <v>0</v>
          </cell>
          <cell r="B17">
            <v>0</v>
          </cell>
        </row>
        <row r="18">
          <cell r="A18">
            <v>0</v>
          </cell>
          <cell r="B18">
            <v>0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  <row r="25">
          <cell r="A25">
            <v>0</v>
          </cell>
          <cell r="B25">
            <v>0</v>
          </cell>
        </row>
        <row r="26">
          <cell r="A26">
            <v>0</v>
          </cell>
          <cell r="B26">
            <v>0</v>
          </cell>
        </row>
        <row r="27">
          <cell r="A27">
            <v>0</v>
          </cell>
          <cell r="B27">
            <v>0</v>
          </cell>
        </row>
        <row r="28">
          <cell r="A28">
            <v>0</v>
          </cell>
          <cell r="B28">
            <v>0</v>
          </cell>
        </row>
        <row r="29">
          <cell r="A29">
            <v>0</v>
          </cell>
          <cell r="B29">
            <v>0</v>
          </cell>
        </row>
        <row r="30">
          <cell r="A30">
            <v>0</v>
          </cell>
          <cell r="B30">
            <v>0</v>
          </cell>
        </row>
        <row r="31">
          <cell r="A31">
            <v>0</v>
          </cell>
          <cell r="B31">
            <v>0</v>
          </cell>
        </row>
        <row r="32">
          <cell r="A32">
            <v>0</v>
          </cell>
          <cell r="B32">
            <v>0</v>
          </cell>
        </row>
        <row r="33">
          <cell r="A33">
            <v>0</v>
          </cell>
          <cell r="B33">
            <v>0</v>
          </cell>
        </row>
        <row r="34">
          <cell r="A34">
            <v>0</v>
          </cell>
          <cell r="B34">
            <v>0</v>
          </cell>
        </row>
        <row r="35">
          <cell r="A35">
            <v>0</v>
          </cell>
          <cell r="B35">
            <v>0</v>
          </cell>
        </row>
        <row r="36">
          <cell r="A36">
            <v>0</v>
          </cell>
          <cell r="B36">
            <v>0</v>
          </cell>
        </row>
        <row r="37">
          <cell r="A37">
            <v>0</v>
          </cell>
          <cell r="B37">
            <v>0</v>
          </cell>
        </row>
        <row r="38">
          <cell r="A38">
            <v>0</v>
          </cell>
          <cell r="B38">
            <v>0</v>
          </cell>
        </row>
        <row r="39">
          <cell r="A39">
            <v>0</v>
          </cell>
          <cell r="B39">
            <v>0</v>
          </cell>
        </row>
        <row r="40">
          <cell r="A40">
            <v>0</v>
          </cell>
          <cell r="B40">
            <v>0</v>
          </cell>
        </row>
        <row r="41">
          <cell r="A41">
            <v>0</v>
          </cell>
          <cell r="B41">
            <v>0</v>
          </cell>
        </row>
        <row r="42">
          <cell r="A42">
            <v>0</v>
          </cell>
          <cell r="B42">
            <v>0</v>
          </cell>
        </row>
        <row r="43">
          <cell r="A43">
            <v>0</v>
          </cell>
          <cell r="B43">
            <v>0</v>
          </cell>
        </row>
        <row r="44">
          <cell r="A44">
            <v>0</v>
          </cell>
          <cell r="B44">
            <v>0</v>
          </cell>
        </row>
        <row r="45">
          <cell r="A45">
            <v>0</v>
          </cell>
          <cell r="B45">
            <v>0</v>
          </cell>
        </row>
        <row r="46">
          <cell r="A46">
            <v>0</v>
          </cell>
          <cell r="B46">
            <v>0</v>
          </cell>
        </row>
        <row r="47">
          <cell r="A47">
            <v>0</v>
          </cell>
          <cell r="B47">
            <v>0</v>
          </cell>
        </row>
        <row r="48">
          <cell r="A48">
            <v>0</v>
          </cell>
          <cell r="B48">
            <v>0</v>
          </cell>
        </row>
        <row r="49">
          <cell r="A49">
            <v>0</v>
          </cell>
          <cell r="B49">
            <v>0</v>
          </cell>
        </row>
        <row r="50">
          <cell r="A50">
            <v>0</v>
          </cell>
          <cell r="B50">
            <v>0</v>
          </cell>
        </row>
        <row r="51">
          <cell r="A51">
            <v>0</v>
          </cell>
          <cell r="B51">
            <v>0</v>
          </cell>
        </row>
        <row r="52">
          <cell r="A52">
            <v>0</v>
          </cell>
          <cell r="B52">
            <v>0</v>
          </cell>
        </row>
        <row r="53">
          <cell r="A53">
            <v>0</v>
          </cell>
          <cell r="B53">
            <v>0</v>
          </cell>
        </row>
        <row r="54">
          <cell r="A54">
            <v>0</v>
          </cell>
          <cell r="B54">
            <v>0</v>
          </cell>
        </row>
        <row r="55">
          <cell r="A55">
            <v>0</v>
          </cell>
          <cell r="B55">
            <v>0</v>
          </cell>
        </row>
        <row r="56">
          <cell r="A56">
            <v>0</v>
          </cell>
          <cell r="B56">
            <v>0</v>
          </cell>
        </row>
        <row r="57">
          <cell r="A57">
            <v>0</v>
          </cell>
          <cell r="B57">
            <v>0</v>
          </cell>
        </row>
        <row r="58">
          <cell r="A58">
            <v>0</v>
          </cell>
          <cell r="B58">
            <v>0</v>
          </cell>
        </row>
        <row r="59">
          <cell r="A59">
            <v>0</v>
          </cell>
          <cell r="B59">
            <v>0</v>
          </cell>
        </row>
        <row r="60">
          <cell r="A60">
            <v>0</v>
          </cell>
          <cell r="B60">
            <v>0</v>
          </cell>
        </row>
        <row r="61">
          <cell r="A61">
            <v>0</v>
          </cell>
          <cell r="B61">
            <v>0</v>
          </cell>
        </row>
        <row r="62">
          <cell r="A62">
            <v>0</v>
          </cell>
          <cell r="B62">
            <v>0</v>
          </cell>
        </row>
        <row r="63">
          <cell r="A63">
            <v>0</v>
          </cell>
          <cell r="B63">
            <v>0</v>
          </cell>
        </row>
        <row r="64">
          <cell r="A64">
            <v>0</v>
          </cell>
          <cell r="B64">
            <v>0</v>
          </cell>
        </row>
        <row r="65">
          <cell r="A65">
            <v>0</v>
          </cell>
          <cell r="B65">
            <v>0</v>
          </cell>
        </row>
        <row r="66">
          <cell r="A66">
            <v>0</v>
          </cell>
          <cell r="B66">
            <v>0</v>
          </cell>
        </row>
        <row r="67">
          <cell r="A67">
            <v>0</v>
          </cell>
          <cell r="B67">
            <v>0</v>
          </cell>
        </row>
        <row r="68">
          <cell r="A68">
            <v>0</v>
          </cell>
          <cell r="B68">
            <v>0</v>
          </cell>
        </row>
        <row r="69">
          <cell r="A69">
            <v>0</v>
          </cell>
          <cell r="B69">
            <v>0</v>
          </cell>
        </row>
        <row r="70">
          <cell r="A70">
            <v>0</v>
          </cell>
          <cell r="B70">
            <v>0</v>
          </cell>
        </row>
        <row r="71">
          <cell r="A71">
            <v>0</v>
          </cell>
          <cell r="B71">
            <v>0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  <row r="74">
          <cell r="A74">
            <v>0</v>
          </cell>
          <cell r="B74">
            <v>0</v>
          </cell>
        </row>
        <row r="75">
          <cell r="A75">
            <v>0</v>
          </cell>
          <cell r="B75">
            <v>0</v>
          </cell>
        </row>
        <row r="76">
          <cell r="A76">
            <v>0</v>
          </cell>
          <cell r="B76">
            <v>0</v>
          </cell>
        </row>
        <row r="77">
          <cell r="A77">
            <v>0</v>
          </cell>
          <cell r="B77">
            <v>0</v>
          </cell>
        </row>
        <row r="78">
          <cell r="A78">
            <v>0</v>
          </cell>
          <cell r="B78">
            <v>0</v>
          </cell>
        </row>
        <row r="79">
          <cell r="A79">
            <v>0</v>
          </cell>
          <cell r="B79">
            <v>0</v>
          </cell>
        </row>
        <row r="80">
          <cell r="A80">
            <v>0</v>
          </cell>
          <cell r="B80">
            <v>0</v>
          </cell>
        </row>
        <row r="81">
          <cell r="A81">
            <v>0</v>
          </cell>
          <cell r="B81">
            <v>0</v>
          </cell>
        </row>
        <row r="82">
          <cell r="A82">
            <v>0</v>
          </cell>
          <cell r="B82">
            <v>0</v>
          </cell>
        </row>
        <row r="83">
          <cell r="A83">
            <v>0</v>
          </cell>
          <cell r="B83">
            <v>0</v>
          </cell>
        </row>
        <row r="84">
          <cell r="A84">
            <v>0</v>
          </cell>
          <cell r="B84">
            <v>0</v>
          </cell>
        </row>
        <row r="85">
          <cell r="A85">
            <v>0</v>
          </cell>
          <cell r="B85">
            <v>0</v>
          </cell>
        </row>
        <row r="86">
          <cell r="A86">
            <v>0</v>
          </cell>
          <cell r="B86">
            <v>0</v>
          </cell>
        </row>
        <row r="87">
          <cell r="A87">
            <v>0</v>
          </cell>
          <cell r="B87">
            <v>0</v>
          </cell>
        </row>
        <row r="88">
          <cell r="A88">
            <v>0</v>
          </cell>
          <cell r="B88">
            <v>0</v>
          </cell>
        </row>
        <row r="89">
          <cell r="A89">
            <v>0</v>
          </cell>
          <cell r="B89">
            <v>0</v>
          </cell>
        </row>
        <row r="90">
          <cell r="A90">
            <v>0</v>
          </cell>
          <cell r="B90">
            <v>0</v>
          </cell>
        </row>
        <row r="91">
          <cell r="A91">
            <v>0</v>
          </cell>
          <cell r="B91">
            <v>0</v>
          </cell>
        </row>
        <row r="92">
          <cell r="A92">
            <v>0</v>
          </cell>
          <cell r="B92">
            <v>0</v>
          </cell>
        </row>
        <row r="93">
          <cell r="A93">
            <v>0</v>
          </cell>
          <cell r="B93">
            <v>0</v>
          </cell>
        </row>
        <row r="94">
          <cell r="A94">
            <v>0</v>
          </cell>
          <cell r="B94">
            <v>0</v>
          </cell>
        </row>
        <row r="95">
          <cell r="A95">
            <v>0</v>
          </cell>
          <cell r="B95">
            <v>0</v>
          </cell>
        </row>
        <row r="96">
          <cell r="A96">
            <v>0</v>
          </cell>
          <cell r="B96">
            <v>0</v>
          </cell>
        </row>
        <row r="97">
          <cell r="A97">
            <v>0</v>
          </cell>
          <cell r="B97">
            <v>0</v>
          </cell>
        </row>
        <row r="98">
          <cell r="A98">
            <v>0</v>
          </cell>
          <cell r="B98">
            <v>0</v>
          </cell>
        </row>
        <row r="99">
          <cell r="A99">
            <v>0</v>
          </cell>
          <cell r="B99">
            <v>0</v>
          </cell>
        </row>
        <row r="100">
          <cell r="A100">
            <v>0</v>
          </cell>
          <cell r="B100">
            <v>0</v>
          </cell>
        </row>
        <row r="101">
          <cell r="A101">
            <v>0</v>
          </cell>
          <cell r="B101">
            <v>0</v>
          </cell>
        </row>
        <row r="102">
          <cell r="A102">
            <v>0</v>
          </cell>
          <cell r="B102">
            <v>0</v>
          </cell>
        </row>
        <row r="103">
          <cell r="A103">
            <v>0</v>
          </cell>
          <cell r="B103">
            <v>0</v>
          </cell>
        </row>
        <row r="104">
          <cell r="A104">
            <v>0</v>
          </cell>
          <cell r="B104">
            <v>0</v>
          </cell>
        </row>
        <row r="105">
          <cell r="A105">
            <v>0</v>
          </cell>
          <cell r="B105">
            <v>0</v>
          </cell>
        </row>
        <row r="106">
          <cell r="A106">
            <v>0</v>
          </cell>
          <cell r="B106">
            <v>0</v>
          </cell>
        </row>
        <row r="107">
          <cell r="A107">
            <v>0</v>
          </cell>
          <cell r="B107">
            <v>0</v>
          </cell>
        </row>
        <row r="108">
          <cell r="A108">
            <v>0</v>
          </cell>
          <cell r="B108">
            <v>0</v>
          </cell>
        </row>
        <row r="109">
          <cell r="A109">
            <v>0</v>
          </cell>
          <cell r="B109">
            <v>0</v>
          </cell>
        </row>
        <row r="110">
          <cell r="A110">
            <v>0</v>
          </cell>
          <cell r="B110">
            <v>0</v>
          </cell>
        </row>
        <row r="111">
          <cell r="A111">
            <v>0</v>
          </cell>
          <cell r="B111">
            <v>0</v>
          </cell>
        </row>
        <row r="112">
          <cell r="A112">
            <v>0</v>
          </cell>
          <cell r="B112">
            <v>0</v>
          </cell>
        </row>
        <row r="113">
          <cell r="A113">
            <v>0</v>
          </cell>
          <cell r="B113">
            <v>0</v>
          </cell>
        </row>
        <row r="114">
          <cell r="A114">
            <v>0</v>
          </cell>
          <cell r="B114">
            <v>0</v>
          </cell>
        </row>
        <row r="115">
          <cell r="A115">
            <v>0</v>
          </cell>
          <cell r="B115">
            <v>0</v>
          </cell>
        </row>
        <row r="116">
          <cell r="A116">
            <v>0</v>
          </cell>
          <cell r="B116">
            <v>0</v>
          </cell>
        </row>
        <row r="117">
          <cell r="A117">
            <v>0</v>
          </cell>
          <cell r="B117">
            <v>0</v>
          </cell>
        </row>
        <row r="118">
          <cell r="A118">
            <v>0</v>
          </cell>
          <cell r="B118">
            <v>0</v>
          </cell>
        </row>
        <row r="119">
          <cell r="A119">
            <v>0</v>
          </cell>
          <cell r="B119">
            <v>0</v>
          </cell>
        </row>
        <row r="120">
          <cell r="A120">
            <v>0</v>
          </cell>
          <cell r="B120">
            <v>0</v>
          </cell>
        </row>
        <row r="121">
          <cell r="A121">
            <v>0</v>
          </cell>
          <cell r="B121">
            <v>0</v>
          </cell>
        </row>
        <row r="122">
          <cell r="A122">
            <v>0</v>
          </cell>
          <cell r="B122">
            <v>0</v>
          </cell>
        </row>
        <row r="123">
          <cell r="A123">
            <v>0</v>
          </cell>
          <cell r="B123">
            <v>0</v>
          </cell>
        </row>
        <row r="124">
          <cell r="A124">
            <v>0</v>
          </cell>
          <cell r="B124">
            <v>0</v>
          </cell>
        </row>
        <row r="125">
          <cell r="A125">
            <v>0</v>
          </cell>
          <cell r="B125">
            <v>0</v>
          </cell>
        </row>
        <row r="126">
          <cell r="A126">
            <v>0</v>
          </cell>
          <cell r="B126">
            <v>0</v>
          </cell>
        </row>
        <row r="127">
          <cell r="A127">
            <v>0</v>
          </cell>
          <cell r="B127">
            <v>0</v>
          </cell>
        </row>
        <row r="128">
          <cell r="A128">
            <v>0</v>
          </cell>
          <cell r="B128">
            <v>0</v>
          </cell>
        </row>
        <row r="129">
          <cell r="A129">
            <v>0</v>
          </cell>
          <cell r="B129">
            <v>0</v>
          </cell>
        </row>
        <row r="130">
          <cell r="A130">
            <v>0</v>
          </cell>
          <cell r="B130">
            <v>0</v>
          </cell>
        </row>
        <row r="131">
          <cell r="A131">
            <v>0</v>
          </cell>
          <cell r="B131">
            <v>0</v>
          </cell>
        </row>
        <row r="132">
          <cell r="A132">
            <v>0</v>
          </cell>
          <cell r="B132">
            <v>0</v>
          </cell>
        </row>
        <row r="133">
          <cell r="A133">
            <v>0</v>
          </cell>
          <cell r="B133">
            <v>0</v>
          </cell>
        </row>
        <row r="134">
          <cell r="A134">
            <v>0</v>
          </cell>
          <cell r="B134">
            <v>0</v>
          </cell>
        </row>
        <row r="135">
          <cell r="A135">
            <v>0</v>
          </cell>
          <cell r="B135">
            <v>0</v>
          </cell>
        </row>
        <row r="136">
          <cell r="A136">
            <v>0</v>
          </cell>
          <cell r="B136">
            <v>0</v>
          </cell>
        </row>
        <row r="137">
          <cell r="A137">
            <v>0</v>
          </cell>
          <cell r="B137">
            <v>0</v>
          </cell>
        </row>
        <row r="138">
          <cell r="A138">
            <v>0</v>
          </cell>
          <cell r="B138">
            <v>0</v>
          </cell>
        </row>
        <row r="139">
          <cell r="A139">
            <v>0</v>
          </cell>
          <cell r="B139">
            <v>0</v>
          </cell>
        </row>
        <row r="140">
          <cell r="A140">
            <v>0</v>
          </cell>
          <cell r="B140">
            <v>0</v>
          </cell>
        </row>
        <row r="141">
          <cell r="A141">
            <v>0</v>
          </cell>
          <cell r="B141">
            <v>0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  <row r="145">
          <cell r="A145">
            <v>0</v>
          </cell>
          <cell r="B145">
            <v>0</v>
          </cell>
        </row>
        <row r="146">
          <cell r="A146">
            <v>0</v>
          </cell>
          <cell r="B146">
            <v>0</v>
          </cell>
        </row>
        <row r="147">
          <cell r="A147">
            <v>0</v>
          </cell>
          <cell r="B147">
            <v>0</v>
          </cell>
        </row>
        <row r="148">
          <cell r="A148">
            <v>0</v>
          </cell>
          <cell r="B148">
            <v>0</v>
          </cell>
        </row>
        <row r="149">
          <cell r="A149">
            <v>0</v>
          </cell>
          <cell r="B149">
            <v>0</v>
          </cell>
        </row>
        <row r="150">
          <cell r="A150">
            <v>0</v>
          </cell>
          <cell r="B150">
            <v>0</v>
          </cell>
        </row>
        <row r="151">
          <cell r="A151">
            <v>0</v>
          </cell>
          <cell r="B151">
            <v>0</v>
          </cell>
        </row>
        <row r="152">
          <cell r="A152">
            <v>0</v>
          </cell>
          <cell r="B152">
            <v>0</v>
          </cell>
        </row>
        <row r="153">
          <cell r="A153">
            <v>0</v>
          </cell>
          <cell r="B153">
            <v>0</v>
          </cell>
        </row>
        <row r="154">
          <cell r="A154">
            <v>0</v>
          </cell>
          <cell r="B154">
            <v>0</v>
          </cell>
        </row>
        <row r="155">
          <cell r="A155">
            <v>0</v>
          </cell>
          <cell r="B155">
            <v>0</v>
          </cell>
        </row>
        <row r="156">
          <cell r="A156">
            <v>0</v>
          </cell>
          <cell r="B156">
            <v>0</v>
          </cell>
        </row>
        <row r="157">
          <cell r="A157">
            <v>0</v>
          </cell>
          <cell r="B157">
            <v>0</v>
          </cell>
        </row>
        <row r="158">
          <cell r="A158">
            <v>0</v>
          </cell>
          <cell r="B158">
            <v>0</v>
          </cell>
        </row>
        <row r="159">
          <cell r="A159">
            <v>0</v>
          </cell>
          <cell r="B159">
            <v>0</v>
          </cell>
        </row>
        <row r="160">
          <cell r="A160">
            <v>0</v>
          </cell>
          <cell r="B160">
            <v>0</v>
          </cell>
        </row>
        <row r="161">
          <cell r="A161">
            <v>0</v>
          </cell>
          <cell r="B161">
            <v>0</v>
          </cell>
        </row>
        <row r="162">
          <cell r="A162">
            <v>0</v>
          </cell>
          <cell r="B162">
            <v>0</v>
          </cell>
        </row>
        <row r="163">
          <cell r="A163">
            <v>0</v>
          </cell>
          <cell r="B163">
            <v>0</v>
          </cell>
        </row>
        <row r="164">
          <cell r="A164">
            <v>0</v>
          </cell>
          <cell r="B164">
            <v>0</v>
          </cell>
        </row>
        <row r="165">
          <cell r="A165">
            <v>0</v>
          </cell>
          <cell r="B165">
            <v>0</v>
          </cell>
        </row>
        <row r="166">
          <cell r="A166">
            <v>0</v>
          </cell>
          <cell r="B166">
            <v>0</v>
          </cell>
        </row>
        <row r="167">
          <cell r="A167">
            <v>0</v>
          </cell>
          <cell r="B167">
            <v>0</v>
          </cell>
        </row>
        <row r="168">
          <cell r="A168">
            <v>0</v>
          </cell>
          <cell r="B168">
            <v>0</v>
          </cell>
        </row>
        <row r="169">
          <cell r="A169">
            <v>0</v>
          </cell>
          <cell r="B169">
            <v>0</v>
          </cell>
        </row>
        <row r="170">
          <cell r="A170">
            <v>0</v>
          </cell>
          <cell r="B170">
            <v>0</v>
          </cell>
        </row>
        <row r="171">
          <cell r="A171">
            <v>0</v>
          </cell>
          <cell r="B171">
            <v>0</v>
          </cell>
        </row>
        <row r="172">
          <cell r="A172">
            <v>0</v>
          </cell>
          <cell r="B172">
            <v>0</v>
          </cell>
        </row>
        <row r="173">
          <cell r="A173">
            <v>0</v>
          </cell>
          <cell r="B173">
            <v>0</v>
          </cell>
        </row>
        <row r="174">
          <cell r="A174">
            <v>0</v>
          </cell>
          <cell r="B174">
            <v>0</v>
          </cell>
        </row>
        <row r="175">
          <cell r="A175">
            <v>0</v>
          </cell>
          <cell r="B175">
            <v>0</v>
          </cell>
        </row>
        <row r="176">
          <cell r="A176">
            <v>0</v>
          </cell>
          <cell r="B176">
            <v>0</v>
          </cell>
        </row>
        <row r="177">
          <cell r="A177">
            <v>85</v>
          </cell>
          <cell r="B177">
            <v>0</v>
          </cell>
        </row>
        <row r="178">
          <cell r="A178">
            <v>86</v>
          </cell>
          <cell r="B178">
            <v>0</v>
          </cell>
        </row>
        <row r="179">
          <cell r="A179">
            <v>87</v>
          </cell>
          <cell r="B179">
            <v>0</v>
          </cell>
        </row>
        <row r="180">
          <cell r="A180">
            <v>90</v>
          </cell>
          <cell r="B180">
            <v>0</v>
          </cell>
        </row>
        <row r="181">
          <cell r="A181">
            <v>39</v>
          </cell>
          <cell r="B181">
            <v>0</v>
          </cell>
        </row>
        <row r="182">
          <cell r="A182">
            <v>91</v>
          </cell>
          <cell r="B182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versoCon"/>
      <sheetName val="ReversoCon"/>
      <sheetName val="Registrar "/>
      <sheetName val="AnversoAud"/>
      <sheetName val="ReversoAud"/>
      <sheetName val="Hoja1"/>
      <sheetName val="RUT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>
            <v>0</v>
          </cell>
        </row>
        <row r="3">
          <cell r="A3">
            <v>2</v>
          </cell>
          <cell r="B3">
            <v>0</v>
          </cell>
        </row>
        <row r="4">
          <cell r="A4">
            <v>5</v>
          </cell>
          <cell r="B4">
            <v>0</v>
          </cell>
        </row>
        <row r="5">
          <cell r="A5">
            <v>6</v>
          </cell>
          <cell r="B5">
            <v>0</v>
          </cell>
        </row>
        <row r="6">
          <cell r="A6">
            <v>9</v>
          </cell>
          <cell r="B6">
            <v>0</v>
          </cell>
        </row>
        <row r="7">
          <cell r="A7">
            <v>8</v>
          </cell>
          <cell r="B7">
            <v>0</v>
          </cell>
        </row>
        <row r="8">
          <cell r="A8">
            <v>7</v>
          </cell>
          <cell r="B8">
            <v>0</v>
          </cell>
        </row>
        <row r="9">
          <cell r="A9">
            <v>3</v>
          </cell>
          <cell r="B9">
            <v>0</v>
          </cell>
        </row>
        <row r="10">
          <cell r="A10">
            <v>0</v>
          </cell>
          <cell r="B10">
            <v>0</v>
          </cell>
        </row>
        <row r="11">
          <cell r="A11">
            <v>0</v>
          </cell>
          <cell r="B11">
            <v>0</v>
          </cell>
        </row>
        <row r="12">
          <cell r="A12">
            <v>0</v>
          </cell>
          <cell r="B12">
            <v>0</v>
          </cell>
        </row>
        <row r="13">
          <cell r="A13">
            <v>0</v>
          </cell>
          <cell r="B13">
            <v>0</v>
          </cell>
        </row>
        <row r="14">
          <cell r="A14">
            <v>0</v>
          </cell>
          <cell r="B14">
            <v>0</v>
          </cell>
        </row>
        <row r="15">
          <cell r="A15">
            <v>0</v>
          </cell>
          <cell r="B15">
            <v>0</v>
          </cell>
        </row>
        <row r="16">
          <cell r="A16">
            <v>0</v>
          </cell>
          <cell r="B16">
            <v>0</v>
          </cell>
        </row>
        <row r="17">
          <cell r="A17">
            <v>0</v>
          </cell>
          <cell r="B17">
            <v>0</v>
          </cell>
        </row>
        <row r="18">
          <cell r="A18">
            <v>0</v>
          </cell>
          <cell r="B18">
            <v>0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  <row r="25">
          <cell r="A25">
            <v>0</v>
          </cell>
          <cell r="B25">
            <v>0</v>
          </cell>
        </row>
        <row r="26">
          <cell r="A26">
            <v>0</v>
          </cell>
          <cell r="B26">
            <v>0</v>
          </cell>
        </row>
        <row r="27">
          <cell r="A27">
            <v>0</v>
          </cell>
          <cell r="B27">
            <v>0</v>
          </cell>
        </row>
        <row r="28">
          <cell r="A28">
            <v>0</v>
          </cell>
          <cell r="B28">
            <v>0</v>
          </cell>
        </row>
        <row r="29">
          <cell r="A29">
            <v>0</v>
          </cell>
          <cell r="B29">
            <v>0</v>
          </cell>
        </row>
        <row r="30">
          <cell r="A30">
            <v>0</v>
          </cell>
          <cell r="B30">
            <v>0</v>
          </cell>
        </row>
        <row r="31">
          <cell r="A31">
            <v>0</v>
          </cell>
          <cell r="B31">
            <v>0</v>
          </cell>
        </row>
        <row r="32">
          <cell r="A32">
            <v>0</v>
          </cell>
          <cell r="B32">
            <v>0</v>
          </cell>
        </row>
        <row r="33">
          <cell r="A33">
            <v>0</v>
          </cell>
          <cell r="B33">
            <v>0</v>
          </cell>
        </row>
        <row r="34">
          <cell r="A34">
            <v>0</v>
          </cell>
          <cell r="B34">
            <v>0</v>
          </cell>
        </row>
        <row r="35">
          <cell r="A35">
            <v>0</v>
          </cell>
          <cell r="B35">
            <v>0</v>
          </cell>
        </row>
        <row r="36">
          <cell r="A36">
            <v>0</v>
          </cell>
          <cell r="B36">
            <v>0</v>
          </cell>
        </row>
        <row r="37">
          <cell r="A37">
            <v>0</v>
          </cell>
          <cell r="B37">
            <v>0</v>
          </cell>
        </row>
        <row r="38">
          <cell r="A38">
            <v>0</v>
          </cell>
          <cell r="B38">
            <v>0</v>
          </cell>
        </row>
        <row r="39">
          <cell r="A39">
            <v>0</v>
          </cell>
          <cell r="B39">
            <v>0</v>
          </cell>
        </row>
        <row r="40">
          <cell r="A40">
            <v>0</v>
          </cell>
          <cell r="B40">
            <v>0</v>
          </cell>
        </row>
        <row r="41">
          <cell r="A41">
            <v>0</v>
          </cell>
          <cell r="B41">
            <v>0</v>
          </cell>
        </row>
        <row r="42">
          <cell r="A42">
            <v>0</v>
          </cell>
          <cell r="B42">
            <v>0</v>
          </cell>
        </row>
        <row r="43">
          <cell r="A43">
            <v>0</v>
          </cell>
          <cell r="B43">
            <v>0</v>
          </cell>
        </row>
        <row r="44">
          <cell r="A44">
            <v>0</v>
          </cell>
          <cell r="B44">
            <v>0</v>
          </cell>
        </row>
        <row r="45">
          <cell r="A45">
            <v>0</v>
          </cell>
          <cell r="B45">
            <v>0</v>
          </cell>
        </row>
        <row r="46">
          <cell r="A46">
            <v>0</v>
          </cell>
          <cell r="B46">
            <v>0</v>
          </cell>
        </row>
        <row r="47">
          <cell r="A47">
            <v>0</v>
          </cell>
          <cell r="B47">
            <v>0</v>
          </cell>
        </row>
        <row r="48">
          <cell r="A48">
            <v>0</v>
          </cell>
          <cell r="B48">
            <v>0</v>
          </cell>
        </row>
        <row r="49">
          <cell r="A49">
            <v>0</v>
          </cell>
          <cell r="B49">
            <v>0</v>
          </cell>
        </row>
        <row r="50">
          <cell r="A50">
            <v>0</v>
          </cell>
          <cell r="B50">
            <v>0</v>
          </cell>
        </row>
        <row r="51">
          <cell r="A51">
            <v>0</v>
          </cell>
          <cell r="B51">
            <v>0</v>
          </cell>
        </row>
        <row r="52">
          <cell r="A52">
            <v>0</v>
          </cell>
          <cell r="B52">
            <v>0</v>
          </cell>
        </row>
        <row r="53">
          <cell r="A53">
            <v>0</v>
          </cell>
          <cell r="B53">
            <v>0</v>
          </cell>
        </row>
        <row r="54">
          <cell r="A54">
            <v>0</v>
          </cell>
          <cell r="B54">
            <v>0</v>
          </cell>
        </row>
        <row r="55">
          <cell r="A55">
            <v>0</v>
          </cell>
          <cell r="B55">
            <v>0</v>
          </cell>
        </row>
        <row r="56">
          <cell r="A56">
            <v>0</v>
          </cell>
          <cell r="B56">
            <v>0</v>
          </cell>
        </row>
        <row r="57">
          <cell r="A57">
            <v>0</v>
          </cell>
          <cell r="B57">
            <v>0</v>
          </cell>
        </row>
        <row r="58">
          <cell r="A58">
            <v>0</v>
          </cell>
          <cell r="B58">
            <v>0</v>
          </cell>
        </row>
        <row r="59">
          <cell r="A59">
            <v>0</v>
          </cell>
          <cell r="B59">
            <v>0</v>
          </cell>
        </row>
        <row r="60">
          <cell r="A60">
            <v>0</v>
          </cell>
          <cell r="B60">
            <v>0</v>
          </cell>
        </row>
        <row r="61">
          <cell r="A61">
            <v>0</v>
          </cell>
          <cell r="B61">
            <v>0</v>
          </cell>
        </row>
        <row r="62">
          <cell r="A62">
            <v>0</v>
          </cell>
          <cell r="B62">
            <v>0</v>
          </cell>
        </row>
        <row r="63">
          <cell r="A63">
            <v>0</v>
          </cell>
          <cell r="B63">
            <v>0</v>
          </cell>
        </row>
        <row r="64">
          <cell r="A64">
            <v>0</v>
          </cell>
          <cell r="B64">
            <v>0</v>
          </cell>
        </row>
        <row r="65">
          <cell r="A65">
            <v>0</v>
          </cell>
          <cell r="B65">
            <v>0</v>
          </cell>
        </row>
        <row r="66">
          <cell r="A66">
            <v>0</v>
          </cell>
          <cell r="B66">
            <v>0</v>
          </cell>
        </row>
        <row r="67">
          <cell r="A67">
            <v>0</v>
          </cell>
          <cell r="B67">
            <v>0</v>
          </cell>
        </row>
        <row r="68">
          <cell r="A68">
            <v>0</v>
          </cell>
          <cell r="B68">
            <v>0</v>
          </cell>
        </row>
        <row r="69">
          <cell r="A69">
            <v>0</v>
          </cell>
          <cell r="B69">
            <v>0</v>
          </cell>
        </row>
        <row r="70">
          <cell r="A70">
            <v>0</v>
          </cell>
          <cell r="B70">
            <v>0</v>
          </cell>
        </row>
        <row r="71">
          <cell r="A71">
            <v>0</v>
          </cell>
          <cell r="B71">
            <v>0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  <row r="74">
          <cell r="A74">
            <v>0</v>
          </cell>
          <cell r="B74">
            <v>0</v>
          </cell>
        </row>
        <row r="75">
          <cell r="A75">
            <v>0</v>
          </cell>
          <cell r="B75">
            <v>0</v>
          </cell>
        </row>
        <row r="76">
          <cell r="A76">
            <v>0</v>
          </cell>
          <cell r="B76">
            <v>0</v>
          </cell>
        </row>
        <row r="77">
          <cell r="A77">
            <v>0</v>
          </cell>
          <cell r="B77">
            <v>0</v>
          </cell>
        </row>
        <row r="78">
          <cell r="A78">
            <v>0</v>
          </cell>
          <cell r="B78">
            <v>0</v>
          </cell>
        </row>
        <row r="79">
          <cell r="A79">
            <v>0</v>
          </cell>
          <cell r="B79">
            <v>0</v>
          </cell>
        </row>
        <row r="80">
          <cell r="A80">
            <v>0</v>
          </cell>
          <cell r="B80">
            <v>0</v>
          </cell>
        </row>
        <row r="81">
          <cell r="A81">
            <v>0</v>
          </cell>
          <cell r="B81">
            <v>0</v>
          </cell>
        </row>
        <row r="82">
          <cell r="A82">
            <v>0</v>
          </cell>
          <cell r="B82">
            <v>0</v>
          </cell>
        </row>
        <row r="83">
          <cell r="A83">
            <v>0</v>
          </cell>
          <cell r="B83">
            <v>0</v>
          </cell>
        </row>
        <row r="84">
          <cell r="A84">
            <v>0</v>
          </cell>
          <cell r="B84">
            <v>0</v>
          </cell>
        </row>
        <row r="85">
          <cell r="A85">
            <v>0</v>
          </cell>
          <cell r="B85">
            <v>0</v>
          </cell>
        </row>
        <row r="86">
          <cell r="A86">
            <v>0</v>
          </cell>
          <cell r="B86">
            <v>0</v>
          </cell>
        </row>
        <row r="87">
          <cell r="A87">
            <v>0</v>
          </cell>
          <cell r="B87">
            <v>0</v>
          </cell>
        </row>
        <row r="88">
          <cell r="A88">
            <v>0</v>
          </cell>
          <cell r="B88">
            <v>0</v>
          </cell>
        </row>
        <row r="89">
          <cell r="A89">
            <v>0</v>
          </cell>
          <cell r="B89">
            <v>0</v>
          </cell>
        </row>
        <row r="90">
          <cell r="A90">
            <v>0</v>
          </cell>
          <cell r="B90">
            <v>0</v>
          </cell>
        </row>
        <row r="91">
          <cell r="A91">
            <v>0</v>
          </cell>
          <cell r="B91">
            <v>0</v>
          </cell>
        </row>
        <row r="92">
          <cell r="A92">
            <v>0</v>
          </cell>
          <cell r="B92">
            <v>0</v>
          </cell>
        </row>
        <row r="93">
          <cell r="A93">
            <v>0</v>
          </cell>
          <cell r="B93">
            <v>0</v>
          </cell>
        </row>
        <row r="94">
          <cell r="A94">
            <v>0</v>
          </cell>
          <cell r="B94">
            <v>0</v>
          </cell>
        </row>
        <row r="95">
          <cell r="A95">
            <v>0</v>
          </cell>
          <cell r="B95">
            <v>0</v>
          </cell>
        </row>
        <row r="96">
          <cell r="A96">
            <v>0</v>
          </cell>
          <cell r="B96">
            <v>0</v>
          </cell>
        </row>
        <row r="97">
          <cell r="A97">
            <v>0</v>
          </cell>
          <cell r="B97">
            <v>0</v>
          </cell>
        </row>
        <row r="98">
          <cell r="A98">
            <v>0</v>
          </cell>
          <cell r="B98">
            <v>0</v>
          </cell>
        </row>
        <row r="99">
          <cell r="A99">
            <v>0</v>
          </cell>
          <cell r="B99">
            <v>0</v>
          </cell>
        </row>
        <row r="100">
          <cell r="A100">
            <v>0</v>
          </cell>
          <cell r="B100">
            <v>0</v>
          </cell>
        </row>
        <row r="101">
          <cell r="A101">
            <v>0</v>
          </cell>
          <cell r="B101">
            <v>0</v>
          </cell>
        </row>
        <row r="102">
          <cell r="A102">
            <v>0</v>
          </cell>
          <cell r="B102">
            <v>0</v>
          </cell>
        </row>
        <row r="103">
          <cell r="A103">
            <v>0</v>
          </cell>
          <cell r="B103">
            <v>0</v>
          </cell>
        </row>
        <row r="104">
          <cell r="A104">
            <v>0</v>
          </cell>
          <cell r="B104">
            <v>0</v>
          </cell>
        </row>
        <row r="105">
          <cell r="A105">
            <v>0</v>
          </cell>
          <cell r="B105">
            <v>0</v>
          </cell>
        </row>
        <row r="106">
          <cell r="A106">
            <v>0</v>
          </cell>
          <cell r="B106">
            <v>0</v>
          </cell>
        </row>
        <row r="107">
          <cell r="A107">
            <v>0</v>
          </cell>
          <cell r="B107">
            <v>0</v>
          </cell>
        </row>
        <row r="108">
          <cell r="A108">
            <v>0</v>
          </cell>
          <cell r="B108">
            <v>0</v>
          </cell>
        </row>
        <row r="109">
          <cell r="A109">
            <v>0</v>
          </cell>
          <cell r="B109">
            <v>0</v>
          </cell>
        </row>
        <row r="110">
          <cell r="A110">
            <v>0</v>
          </cell>
          <cell r="B110">
            <v>0</v>
          </cell>
        </row>
        <row r="111">
          <cell r="A111">
            <v>0</v>
          </cell>
          <cell r="B111">
            <v>0</v>
          </cell>
        </row>
        <row r="112">
          <cell r="A112">
            <v>0</v>
          </cell>
          <cell r="B112">
            <v>0</v>
          </cell>
        </row>
        <row r="113">
          <cell r="A113">
            <v>0</v>
          </cell>
          <cell r="B113">
            <v>0</v>
          </cell>
        </row>
        <row r="114">
          <cell r="A114">
            <v>0</v>
          </cell>
          <cell r="B114">
            <v>0</v>
          </cell>
        </row>
        <row r="115">
          <cell r="A115">
            <v>0</v>
          </cell>
          <cell r="B115">
            <v>0</v>
          </cell>
        </row>
        <row r="116">
          <cell r="A116">
            <v>0</v>
          </cell>
          <cell r="B116">
            <v>0</v>
          </cell>
        </row>
        <row r="117">
          <cell r="A117">
            <v>0</v>
          </cell>
          <cell r="B117">
            <v>0</v>
          </cell>
        </row>
        <row r="118">
          <cell r="A118">
            <v>0</v>
          </cell>
          <cell r="B118">
            <v>0</v>
          </cell>
        </row>
        <row r="119">
          <cell r="A119">
            <v>0</v>
          </cell>
          <cell r="B119">
            <v>0</v>
          </cell>
        </row>
        <row r="120">
          <cell r="A120">
            <v>0</v>
          </cell>
          <cell r="B120">
            <v>0</v>
          </cell>
        </row>
        <row r="121">
          <cell r="A121">
            <v>0</v>
          </cell>
          <cell r="B121">
            <v>0</v>
          </cell>
        </row>
        <row r="122">
          <cell r="A122">
            <v>0</v>
          </cell>
          <cell r="B122">
            <v>0</v>
          </cell>
        </row>
        <row r="123">
          <cell r="A123">
            <v>0</v>
          </cell>
          <cell r="B123">
            <v>0</v>
          </cell>
        </row>
        <row r="124">
          <cell r="A124">
            <v>0</v>
          </cell>
          <cell r="B124">
            <v>0</v>
          </cell>
        </row>
        <row r="125">
          <cell r="A125">
            <v>0</v>
          </cell>
          <cell r="B125">
            <v>0</v>
          </cell>
        </row>
        <row r="126">
          <cell r="A126">
            <v>0</v>
          </cell>
          <cell r="B126">
            <v>0</v>
          </cell>
        </row>
        <row r="127">
          <cell r="A127">
            <v>0</v>
          </cell>
          <cell r="B127">
            <v>0</v>
          </cell>
        </row>
        <row r="128">
          <cell r="A128">
            <v>0</v>
          </cell>
          <cell r="B128">
            <v>0</v>
          </cell>
        </row>
        <row r="129">
          <cell r="A129">
            <v>0</v>
          </cell>
          <cell r="B129">
            <v>0</v>
          </cell>
        </row>
        <row r="130">
          <cell r="A130">
            <v>0</v>
          </cell>
          <cell r="B130">
            <v>0</v>
          </cell>
        </row>
        <row r="131">
          <cell r="A131">
            <v>0</v>
          </cell>
          <cell r="B131">
            <v>0</v>
          </cell>
        </row>
        <row r="132">
          <cell r="A132">
            <v>0</v>
          </cell>
          <cell r="B132">
            <v>0</v>
          </cell>
        </row>
        <row r="133">
          <cell r="A133">
            <v>0</v>
          </cell>
          <cell r="B133">
            <v>0</v>
          </cell>
        </row>
        <row r="134">
          <cell r="A134">
            <v>0</v>
          </cell>
          <cell r="B134">
            <v>0</v>
          </cell>
        </row>
        <row r="135">
          <cell r="A135">
            <v>0</v>
          </cell>
          <cell r="B135">
            <v>0</v>
          </cell>
        </row>
        <row r="136">
          <cell r="A136">
            <v>0</v>
          </cell>
          <cell r="B136">
            <v>0</v>
          </cell>
        </row>
        <row r="137">
          <cell r="A137">
            <v>0</v>
          </cell>
          <cell r="B137">
            <v>0</v>
          </cell>
        </row>
        <row r="138">
          <cell r="A138">
            <v>0</v>
          </cell>
          <cell r="B138">
            <v>0</v>
          </cell>
        </row>
        <row r="139">
          <cell r="A139">
            <v>0</v>
          </cell>
          <cell r="B139">
            <v>0</v>
          </cell>
        </row>
        <row r="140">
          <cell r="A140">
            <v>0</v>
          </cell>
          <cell r="B140">
            <v>0</v>
          </cell>
        </row>
        <row r="141">
          <cell r="A141">
            <v>0</v>
          </cell>
          <cell r="B141">
            <v>0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  <row r="145">
          <cell r="A145">
            <v>0</v>
          </cell>
          <cell r="B145">
            <v>0</v>
          </cell>
        </row>
        <row r="146">
          <cell r="A146">
            <v>0</v>
          </cell>
          <cell r="B146">
            <v>0</v>
          </cell>
        </row>
        <row r="147">
          <cell r="A147">
            <v>0</v>
          </cell>
          <cell r="B147">
            <v>0</v>
          </cell>
        </row>
        <row r="148">
          <cell r="A148">
            <v>0</v>
          </cell>
          <cell r="B148">
            <v>0</v>
          </cell>
        </row>
        <row r="149">
          <cell r="A149">
            <v>0</v>
          </cell>
          <cell r="B149">
            <v>0</v>
          </cell>
        </row>
        <row r="150">
          <cell r="A150">
            <v>0</v>
          </cell>
          <cell r="B150">
            <v>0</v>
          </cell>
        </row>
        <row r="151">
          <cell r="A151">
            <v>0</v>
          </cell>
          <cell r="B151">
            <v>0</v>
          </cell>
        </row>
        <row r="152">
          <cell r="A152">
            <v>0</v>
          </cell>
          <cell r="B152">
            <v>0</v>
          </cell>
        </row>
        <row r="153">
          <cell r="A153">
            <v>0</v>
          </cell>
          <cell r="B153">
            <v>0</v>
          </cell>
        </row>
        <row r="154">
          <cell r="A154">
            <v>0</v>
          </cell>
          <cell r="B154">
            <v>0</v>
          </cell>
        </row>
        <row r="155">
          <cell r="A155">
            <v>0</v>
          </cell>
          <cell r="B155">
            <v>0</v>
          </cell>
        </row>
        <row r="156">
          <cell r="A156">
            <v>0</v>
          </cell>
          <cell r="B156">
            <v>0</v>
          </cell>
        </row>
        <row r="157">
          <cell r="A157">
            <v>0</v>
          </cell>
          <cell r="B157">
            <v>0</v>
          </cell>
        </row>
        <row r="158">
          <cell r="A158">
            <v>0</v>
          </cell>
          <cell r="B158">
            <v>0</v>
          </cell>
        </row>
        <row r="159">
          <cell r="A159">
            <v>0</v>
          </cell>
          <cell r="B159">
            <v>0</v>
          </cell>
        </row>
        <row r="160">
          <cell r="A160">
            <v>0</v>
          </cell>
          <cell r="B160">
            <v>0</v>
          </cell>
        </row>
        <row r="161">
          <cell r="A161">
            <v>0</v>
          </cell>
          <cell r="B161">
            <v>0</v>
          </cell>
        </row>
        <row r="162">
          <cell r="A162">
            <v>0</v>
          </cell>
          <cell r="B162">
            <v>0</v>
          </cell>
        </row>
        <row r="163">
          <cell r="A163">
            <v>0</v>
          </cell>
          <cell r="B163">
            <v>0</v>
          </cell>
        </row>
        <row r="164">
          <cell r="A164">
            <v>0</v>
          </cell>
          <cell r="B164">
            <v>0</v>
          </cell>
        </row>
        <row r="165">
          <cell r="A165">
            <v>0</v>
          </cell>
          <cell r="B165">
            <v>0</v>
          </cell>
        </row>
        <row r="166">
          <cell r="A166">
            <v>0</v>
          </cell>
          <cell r="B166">
            <v>0</v>
          </cell>
        </row>
        <row r="167">
          <cell r="A167">
            <v>0</v>
          </cell>
          <cell r="B167">
            <v>0</v>
          </cell>
        </row>
        <row r="168">
          <cell r="A168">
            <v>0</v>
          </cell>
          <cell r="B168">
            <v>0</v>
          </cell>
        </row>
        <row r="169">
          <cell r="A169">
            <v>0</v>
          </cell>
          <cell r="B169">
            <v>0</v>
          </cell>
        </row>
        <row r="170">
          <cell r="A170">
            <v>0</v>
          </cell>
          <cell r="B170">
            <v>0</v>
          </cell>
        </row>
        <row r="171">
          <cell r="A171">
            <v>0</v>
          </cell>
          <cell r="B171">
            <v>0</v>
          </cell>
        </row>
        <row r="172">
          <cell r="A172">
            <v>0</v>
          </cell>
          <cell r="B172">
            <v>0</v>
          </cell>
        </row>
        <row r="173">
          <cell r="A173">
            <v>0</v>
          </cell>
          <cell r="B173">
            <v>0</v>
          </cell>
        </row>
        <row r="174">
          <cell r="A174">
            <v>0</v>
          </cell>
          <cell r="B174">
            <v>0</v>
          </cell>
        </row>
        <row r="175">
          <cell r="A175">
            <v>0</v>
          </cell>
          <cell r="B175">
            <v>0</v>
          </cell>
        </row>
        <row r="176">
          <cell r="A176">
            <v>0</v>
          </cell>
          <cell r="B176">
            <v>0</v>
          </cell>
        </row>
        <row r="177">
          <cell r="A177">
            <v>85</v>
          </cell>
          <cell r="B177">
            <v>0</v>
          </cell>
        </row>
        <row r="178">
          <cell r="A178">
            <v>86</v>
          </cell>
          <cell r="B178">
            <v>0</v>
          </cell>
        </row>
        <row r="179">
          <cell r="A179">
            <v>87</v>
          </cell>
          <cell r="B179">
            <v>0</v>
          </cell>
        </row>
        <row r="180">
          <cell r="A180">
            <v>90</v>
          </cell>
          <cell r="B180">
            <v>0</v>
          </cell>
        </row>
        <row r="181">
          <cell r="A181">
            <v>39</v>
          </cell>
          <cell r="B181">
            <v>0</v>
          </cell>
        </row>
        <row r="182">
          <cell r="A182">
            <v>91</v>
          </cell>
          <cell r="B182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versoCon"/>
      <sheetName val="ReversoCon"/>
      <sheetName val="Registrar "/>
      <sheetName val="AnversoAud"/>
      <sheetName val="ReversoAud"/>
      <sheetName val="Hoja1"/>
      <sheetName val="RUT"/>
    </sheetNames>
    <sheetDataSet>
      <sheetData sheetId="0" refreshError="1"/>
      <sheetData sheetId="1" refreshError="1"/>
      <sheetData sheetId="2" refreshError="1">
        <row r="2">
          <cell r="A2">
            <v>1</v>
          </cell>
          <cell r="B2" t="str">
            <v xml:space="preserve"> </v>
          </cell>
        </row>
        <row r="3">
          <cell r="A3">
            <v>2</v>
          </cell>
          <cell r="B3" t="str">
            <v xml:space="preserve"> </v>
          </cell>
        </row>
        <row r="4">
          <cell r="A4">
            <v>5</v>
          </cell>
          <cell r="B4" t="str">
            <v xml:space="preserve"> </v>
          </cell>
        </row>
        <row r="5">
          <cell r="A5">
            <v>6</v>
          </cell>
          <cell r="B5" t="str">
            <v xml:space="preserve"> </v>
          </cell>
        </row>
        <row r="6">
          <cell r="A6">
            <v>9</v>
          </cell>
          <cell r="B6" t="str">
            <v xml:space="preserve"> </v>
          </cell>
        </row>
        <row r="7">
          <cell r="A7">
            <v>8</v>
          </cell>
          <cell r="B7" t="str">
            <v xml:space="preserve"> </v>
          </cell>
        </row>
        <row r="8">
          <cell r="A8">
            <v>7</v>
          </cell>
          <cell r="B8" t="str">
            <v xml:space="preserve"> </v>
          </cell>
        </row>
        <row r="9">
          <cell r="A9">
            <v>3</v>
          </cell>
          <cell r="B9" t="str">
            <v xml:space="preserve"> </v>
          </cell>
        </row>
        <row r="10">
          <cell r="A10">
            <v>0</v>
          </cell>
          <cell r="B10" t="str">
            <v xml:space="preserve"> </v>
          </cell>
        </row>
        <row r="11">
          <cell r="A11">
            <v>0</v>
          </cell>
          <cell r="B11" t="str">
            <v xml:space="preserve"> </v>
          </cell>
        </row>
        <row r="12">
          <cell r="A12">
            <v>0</v>
          </cell>
          <cell r="B12">
            <v>0</v>
          </cell>
        </row>
        <row r="13">
          <cell r="A13">
            <v>0</v>
          </cell>
          <cell r="B13">
            <v>0</v>
          </cell>
        </row>
        <row r="14">
          <cell r="A14">
            <v>0</v>
          </cell>
          <cell r="B14">
            <v>0</v>
          </cell>
        </row>
        <row r="15">
          <cell r="A15">
            <v>0</v>
          </cell>
          <cell r="B15">
            <v>0</v>
          </cell>
        </row>
        <row r="16">
          <cell r="A16">
            <v>0</v>
          </cell>
          <cell r="B16">
            <v>0</v>
          </cell>
        </row>
        <row r="17">
          <cell r="A17">
            <v>0</v>
          </cell>
          <cell r="B17">
            <v>0</v>
          </cell>
        </row>
        <row r="18">
          <cell r="A18">
            <v>0</v>
          </cell>
          <cell r="B18">
            <v>0</v>
          </cell>
        </row>
        <row r="19">
          <cell r="A19">
            <v>0</v>
          </cell>
          <cell r="B19">
            <v>0</v>
          </cell>
        </row>
        <row r="20">
          <cell r="A20">
            <v>0</v>
          </cell>
          <cell r="B20">
            <v>0</v>
          </cell>
        </row>
        <row r="21">
          <cell r="A21">
            <v>0</v>
          </cell>
          <cell r="B21">
            <v>0</v>
          </cell>
        </row>
        <row r="22">
          <cell r="A22">
            <v>0</v>
          </cell>
          <cell r="B22">
            <v>0</v>
          </cell>
        </row>
        <row r="23">
          <cell r="A23">
            <v>0</v>
          </cell>
          <cell r="B23">
            <v>0</v>
          </cell>
        </row>
        <row r="24">
          <cell r="A24">
            <v>0</v>
          </cell>
          <cell r="B24">
            <v>0</v>
          </cell>
        </row>
        <row r="25">
          <cell r="A25">
            <v>0</v>
          </cell>
          <cell r="B25">
            <v>0</v>
          </cell>
        </row>
        <row r="26">
          <cell r="A26">
            <v>0</v>
          </cell>
          <cell r="B26">
            <v>0</v>
          </cell>
        </row>
        <row r="27">
          <cell r="A27">
            <v>0</v>
          </cell>
          <cell r="B27">
            <v>0</v>
          </cell>
        </row>
        <row r="28">
          <cell r="A28">
            <v>0</v>
          </cell>
          <cell r="B28">
            <v>0</v>
          </cell>
        </row>
        <row r="29">
          <cell r="A29">
            <v>0</v>
          </cell>
          <cell r="B29">
            <v>0</v>
          </cell>
        </row>
        <row r="30">
          <cell r="A30">
            <v>0</v>
          </cell>
          <cell r="B30">
            <v>0</v>
          </cell>
        </row>
        <row r="31">
          <cell r="A31">
            <v>0</v>
          </cell>
          <cell r="B31">
            <v>0</v>
          </cell>
        </row>
        <row r="32">
          <cell r="A32">
            <v>0</v>
          </cell>
          <cell r="B32">
            <v>0</v>
          </cell>
        </row>
        <row r="33">
          <cell r="A33">
            <v>0</v>
          </cell>
          <cell r="B33">
            <v>0</v>
          </cell>
        </row>
        <row r="34">
          <cell r="A34">
            <v>0</v>
          </cell>
          <cell r="B34">
            <v>0</v>
          </cell>
        </row>
        <row r="35">
          <cell r="A35">
            <v>0</v>
          </cell>
          <cell r="B35">
            <v>0</v>
          </cell>
        </row>
        <row r="36">
          <cell r="A36">
            <v>0</v>
          </cell>
          <cell r="B36">
            <v>0</v>
          </cell>
        </row>
        <row r="37">
          <cell r="A37">
            <v>0</v>
          </cell>
          <cell r="B37">
            <v>0</v>
          </cell>
        </row>
        <row r="38">
          <cell r="A38">
            <v>0</v>
          </cell>
          <cell r="B38">
            <v>0</v>
          </cell>
        </row>
        <row r="39">
          <cell r="A39">
            <v>0</v>
          </cell>
          <cell r="B39">
            <v>0</v>
          </cell>
        </row>
        <row r="40">
          <cell r="A40">
            <v>0</v>
          </cell>
          <cell r="B40">
            <v>0</v>
          </cell>
        </row>
        <row r="41">
          <cell r="A41">
            <v>0</v>
          </cell>
          <cell r="B41">
            <v>0</v>
          </cell>
        </row>
        <row r="42">
          <cell r="A42">
            <v>0</v>
          </cell>
          <cell r="B42">
            <v>0</v>
          </cell>
        </row>
        <row r="43">
          <cell r="A43">
            <v>0</v>
          </cell>
          <cell r="B43">
            <v>0</v>
          </cell>
        </row>
        <row r="44">
          <cell r="A44">
            <v>0</v>
          </cell>
          <cell r="B44">
            <v>0</v>
          </cell>
        </row>
        <row r="45">
          <cell r="A45">
            <v>0</v>
          </cell>
          <cell r="B45">
            <v>0</v>
          </cell>
        </row>
        <row r="46">
          <cell r="A46">
            <v>0</v>
          </cell>
          <cell r="B46">
            <v>0</v>
          </cell>
        </row>
        <row r="47">
          <cell r="A47">
            <v>0</v>
          </cell>
          <cell r="B47">
            <v>0</v>
          </cell>
        </row>
        <row r="48">
          <cell r="A48">
            <v>0</v>
          </cell>
          <cell r="B48">
            <v>0</v>
          </cell>
        </row>
        <row r="49">
          <cell r="A49">
            <v>0</v>
          </cell>
          <cell r="B49">
            <v>0</v>
          </cell>
        </row>
        <row r="50">
          <cell r="A50">
            <v>0</v>
          </cell>
          <cell r="B50">
            <v>0</v>
          </cell>
        </row>
        <row r="51">
          <cell r="A51">
            <v>0</v>
          </cell>
          <cell r="B51">
            <v>0</v>
          </cell>
        </row>
        <row r="52">
          <cell r="A52">
            <v>0</v>
          </cell>
          <cell r="B52">
            <v>0</v>
          </cell>
        </row>
        <row r="53">
          <cell r="A53">
            <v>0</v>
          </cell>
          <cell r="B53">
            <v>0</v>
          </cell>
        </row>
        <row r="54">
          <cell r="A54">
            <v>0</v>
          </cell>
          <cell r="B54">
            <v>0</v>
          </cell>
        </row>
        <row r="55">
          <cell r="A55">
            <v>0</v>
          </cell>
          <cell r="B55">
            <v>0</v>
          </cell>
        </row>
        <row r="56">
          <cell r="A56">
            <v>0</v>
          </cell>
          <cell r="B56">
            <v>0</v>
          </cell>
        </row>
        <row r="57">
          <cell r="A57">
            <v>0</v>
          </cell>
          <cell r="B57">
            <v>0</v>
          </cell>
        </row>
        <row r="58">
          <cell r="A58">
            <v>0</v>
          </cell>
          <cell r="B58">
            <v>0</v>
          </cell>
        </row>
        <row r="59">
          <cell r="A59">
            <v>0</v>
          </cell>
          <cell r="B59">
            <v>0</v>
          </cell>
        </row>
        <row r="60">
          <cell r="A60">
            <v>0</v>
          </cell>
          <cell r="B60">
            <v>0</v>
          </cell>
        </row>
        <row r="61">
          <cell r="A61">
            <v>0</v>
          </cell>
          <cell r="B61">
            <v>0</v>
          </cell>
        </row>
        <row r="62">
          <cell r="A62">
            <v>0</v>
          </cell>
          <cell r="B62">
            <v>0</v>
          </cell>
        </row>
        <row r="63">
          <cell r="A63">
            <v>0</v>
          </cell>
          <cell r="B63">
            <v>0</v>
          </cell>
        </row>
        <row r="64">
          <cell r="A64">
            <v>0</v>
          </cell>
          <cell r="B64">
            <v>0</v>
          </cell>
        </row>
        <row r="65">
          <cell r="A65">
            <v>0</v>
          </cell>
          <cell r="B65">
            <v>0</v>
          </cell>
        </row>
        <row r="66">
          <cell r="A66">
            <v>0</v>
          </cell>
          <cell r="B66">
            <v>0</v>
          </cell>
        </row>
        <row r="67">
          <cell r="A67">
            <v>0</v>
          </cell>
          <cell r="B67">
            <v>0</v>
          </cell>
        </row>
        <row r="68">
          <cell r="A68">
            <v>0</v>
          </cell>
          <cell r="B68">
            <v>0</v>
          </cell>
        </row>
        <row r="69">
          <cell r="A69">
            <v>0</v>
          </cell>
          <cell r="B69">
            <v>0</v>
          </cell>
        </row>
        <row r="70">
          <cell r="A70">
            <v>0</v>
          </cell>
          <cell r="B70">
            <v>0</v>
          </cell>
        </row>
        <row r="71">
          <cell r="A71">
            <v>0</v>
          </cell>
          <cell r="B71">
            <v>0</v>
          </cell>
        </row>
        <row r="72">
          <cell r="A72">
            <v>0</v>
          </cell>
          <cell r="B72">
            <v>0</v>
          </cell>
        </row>
        <row r="73">
          <cell r="A73">
            <v>0</v>
          </cell>
          <cell r="B73">
            <v>0</v>
          </cell>
        </row>
        <row r="74">
          <cell r="A74">
            <v>0</v>
          </cell>
          <cell r="B74">
            <v>0</v>
          </cell>
        </row>
        <row r="75">
          <cell r="A75">
            <v>0</v>
          </cell>
          <cell r="B75">
            <v>0</v>
          </cell>
        </row>
        <row r="76">
          <cell r="A76">
            <v>0</v>
          </cell>
          <cell r="B76">
            <v>0</v>
          </cell>
        </row>
        <row r="77">
          <cell r="A77">
            <v>0</v>
          </cell>
          <cell r="B77">
            <v>0</v>
          </cell>
        </row>
        <row r="78">
          <cell r="A78">
            <v>0</v>
          </cell>
          <cell r="B78">
            <v>0</v>
          </cell>
        </row>
        <row r="79">
          <cell r="A79">
            <v>0</v>
          </cell>
          <cell r="B79">
            <v>0</v>
          </cell>
        </row>
        <row r="80">
          <cell r="A80">
            <v>0</v>
          </cell>
          <cell r="B80">
            <v>0</v>
          </cell>
        </row>
        <row r="81">
          <cell r="A81">
            <v>0</v>
          </cell>
          <cell r="B81">
            <v>0</v>
          </cell>
        </row>
        <row r="82">
          <cell r="A82">
            <v>0</v>
          </cell>
          <cell r="B82">
            <v>0</v>
          </cell>
        </row>
        <row r="83">
          <cell r="A83">
            <v>0</v>
          </cell>
          <cell r="B83">
            <v>0</v>
          </cell>
        </row>
        <row r="84">
          <cell r="A84">
            <v>0</v>
          </cell>
          <cell r="B84">
            <v>0</v>
          </cell>
        </row>
        <row r="85">
          <cell r="A85">
            <v>0</v>
          </cell>
          <cell r="B85">
            <v>0</v>
          </cell>
        </row>
        <row r="86">
          <cell r="A86">
            <v>0</v>
          </cell>
          <cell r="B86">
            <v>0</v>
          </cell>
        </row>
        <row r="87">
          <cell r="A87">
            <v>0</v>
          </cell>
          <cell r="B87">
            <v>0</v>
          </cell>
        </row>
        <row r="88">
          <cell r="A88">
            <v>0</v>
          </cell>
          <cell r="B88">
            <v>0</v>
          </cell>
        </row>
        <row r="89">
          <cell r="A89">
            <v>0</v>
          </cell>
          <cell r="B89">
            <v>0</v>
          </cell>
        </row>
        <row r="90">
          <cell r="A90">
            <v>0</v>
          </cell>
          <cell r="B90">
            <v>0</v>
          </cell>
        </row>
        <row r="91">
          <cell r="A91">
            <v>0</v>
          </cell>
          <cell r="B91">
            <v>0</v>
          </cell>
        </row>
        <row r="92">
          <cell r="A92">
            <v>0</v>
          </cell>
          <cell r="B92">
            <v>0</v>
          </cell>
        </row>
        <row r="93">
          <cell r="A93">
            <v>0</v>
          </cell>
          <cell r="B93">
            <v>0</v>
          </cell>
        </row>
        <row r="94">
          <cell r="A94">
            <v>0</v>
          </cell>
          <cell r="B94">
            <v>0</v>
          </cell>
        </row>
        <row r="95">
          <cell r="A95">
            <v>0</v>
          </cell>
          <cell r="B95">
            <v>0</v>
          </cell>
        </row>
        <row r="96">
          <cell r="A96">
            <v>0</v>
          </cell>
          <cell r="B96">
            <v>0</v>
          </cell>
        </row>
        <row r="97">
          <cell r="A97">
            <v>0</v>
          </cell>
          <cell r="B97">
            <v>0</v>
          </cell>
        </row>
        <row r="98">
          <cell r="A98">
            <v>0</v>
          </cell>
          <cell r="B98">
            <v>0</v>
          </cell>
        </row>
        <row r="99">
          <cell r="A99">
            <v>0</v>
          </cell>
          <cell r="B99">
            <v>0</v>
          </cell>
        </row>
        <row r="100">
          <cell r="A100">
            <v>0</v>
          </cell>
          <cell r="B100">
            <v>0</v>
          </cell>
        </row>
        <row r="101">
          <cell r="A101">
            <v>0</v>
          </cell>
          <cell r="B101">
            <v>0</v>
          </cell>
        </row>
        <row r="102">
          <cell r="A102">
            <v>0</v>
          </cell>
          <cell r="B102">
            <v>0</v>
          </cell>
        </row>
        <row r="103">
          <cell r="A103">
            <v>0</v>
          </cell>
          <cell r="B103">
            <v>0</v>
          </cell>
        </row>
        <row r="104">
          <cell r="A104">
            <v>0</v>
          </cell>
          <cell r="B104">
            <v>0</v>
          </cell>
        </row>
        <row r="105">
          <cell r="A105">
            <v>0</v>
          </cell>
          <cell r="B105">
            <v>0</v>
          </cell>
        </row>
        <row r="106">
          <cell r="A106">
            <v>0</v>
          </cell>
          <cell r="B106">
            <v>0</v>
          </cell>
        </row>
        <row r="107">
          <cell r="A107">
            <v>0</v>
          </cell>
          <cell r="B107">
            <v>0</v>
          </cell>
        </row>
        <row r="108">
          <cell r="A108">
            <v>0</v>
          </cell>
          <cell r="B108">
            <v>0</v>
          </cell>
        </row>
        <row r="109">
          <cell r="A109">
            <v>0</v>
          </cell>
          <cell r="B109">
            <v>0</v>
          </cell>
        </row>
        <row r="110">
          <cell r="A110">
            <v>0</v>
          </cell>
          <cell r="B110">
            <v>0</v>
          </cell>
        </row>
        <row r="111">
          <cell r="A111">
            <v>0</v>
          </cell>
          <cell r="B111">
            <v>0</v>
          </cell>
        </row>
        <row r="112">
          <cell r="A112">
            <v>0</v>
          </cell>
          <cell r="B112">
            <v>0</v>
          </cell>
        </row>
        <row r="113">
          <cell r="A113">
            <v>0</v>
          </cell>
          <cell r="B113">
            <v>0</v>
          </cell>
        </row>
        <row r="114">
          <cell r="A114">
            <v>0</v>
          </cell>
          <cell r="B114">
            <v>0</v>
          </cell>
        </row>
        <row r="115">
          <cell r="A115">
            <v>0</v>
          </cell>
          <cell r="B115">
            <v>0</v>
          </cell>
        </row>
        <row r="116">
          <cell r="A116">
            <v>0</v>
          </cell>
          <cell r="B116">
            <v>0</v>
          </cell>
        </row>
        <row r="117">
          <cell r="A117">
            <v>0</v>
          </cell>
          <cell r="B117">
            <v>0</v>
          </cell>
        </row>
        <row r="118">
          <cell r="A118">
            <v>0</v>
          </cell>
          <cell r="B118">
            <v>0</v>
          </cell>
        </row>
        <row r="119">
          <cell r="A119">
            <v>0</v>
          </cell>
          <cell r="B119">
            <v>0</v>
          </cell>
        </row>
        <row r="120">
          <cell r="A120">
            <v>0</v>
          </cell>
          <cell r="B120">
            <v>0</v>
          </cell>
        </row>
        <row r="121">
          <cell r="A121">
            <v>0</v>
          </cell>
          <cell r="B121">
            <v>0</v>
          </cell>
        </row>
        <row r="122">
          <cell r="A122">
            <v>0</v>
          </cell>
          <cell r="B122">
            <v>0</v>
          </cell>
        </row>
        <row r="123">
          <cell r="A123">
            <v>0</v>
          </cell>
          <cell r="B123">
            <v>0</v>
          </cell>
        </row>
        <row r="124">
          <cell r="A124">
            <v>0</v>
          </cell>
          <cell r="B124">
            <v>0</v>
          </cell>
        </row>
        <row r="125">
          <cell r="A125">
            <v>0</v>
          </cell>
          <cell r="B125">
            <v>0</v>
          </cell>
        </row>
        <row r="126">
          <cell r="A126">
            <v>0</v>
          </cell>
          <cell r="B126">
            <v>0</v>
          </cell>
        </row>
        <row r="127">
          <cell r="A127">
            <v>0</v>
          </cell>
          <cell r="B127">
            <v>0</v>
          </cell>
        </row>
        <row r="128">
          <cell r="A128">
            <v>0</v>
          </cell>
          <cell r="B128">
            <v>0</v>
          </cell>
        </row>
        <row r="129">
          <cell r="A129">
            <v>0</v>
          </cell>
          <cell r="B129">
            <v>0</v>
          </cell>
        </row>
        <row r="130">
          <cell r="A130">
            <v>0</v>
          </cell>
          <cell r="B130">
            <v>0</v>
          </cell>
        </row>
        <row r="131">
          <cell r="A131">
            <v>0</v>
          </cell>
          <cell r="B131">
            <v>0</v>
          </cell>
        </row>
        <row r="132">
          <cell r="A132">
            <v>0</v>
          </cell>
          <cell r="B132">
            <v>0</v>
          </cell>
        </row>
        <row r="133">
          <cell r="A133">
            <v>0</v>
          </cell>
          <cell r="B133">
            <v>0</v>
          </cell>
        </row>
        <row r="134">
          <cell r="A134">
            <v>0</v>
          </cell>
          <cell r="B134">
            <v>0</v>
          </cell>
        </row>
        <row r="135">
          <cell r="A135">
            <v>0</v>
          </cell>
          <cell r="B135">
            <v>0</v>
          </cell>
        </row>
        <row r="136">
          <cell r="A136">
            <v>0</v>
          </cell>
          <cell r="B136">
            <v>0</v>
          </cell>
        </row>
        <row r="137">
          <cell r="A137">
            <v>0</v>
          </cell>
          <cell r="B137">
            <v>0</v>
          </cell>
        </row>
        <row r="138">
          <cell r="A138">
            <v>0</v>
          </cell>
          <cell r="B138">
            <v>0</v>
          </cell>
        </row>
        <row r="139">
          <cell r="A139">
            <v>0</v>
          </cell>
          <cell r="B139">
            <v>0</v>
          </cell>
        </row>
        <row r="140">
          <cell r="A140">
            <v>0</v>
          </cell>
          <cell r="B140">
            <v>0</v>
          </cell>
        </row>
        <row r="141">
          <cell r="A141">
            <v>0</v>
          </cell>
          <cell r="B141">
            <v>0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  <row r="145">
          <cell r="A145">
            <v>0</v>
          </cell>
          <cell r="B145">
            <v>0</v>
          </cell>
        </row>
        <row r="146">
          <cell r="A146">
            <v>0</v>
          </cell>
          <cell r="B146">
            <v>0</v>
          </cell>
        </row>
        <row r="147">
          <cell r="A147">
            <v>0</v>
          </cell>
          <cell r="B147">
            <v>0</v>
          </cell>
        </row>
        <row r="148">
          <cell r="A148">
            <v>0</v>
          </cell>
          <cell r="B148">
            <v>0</v>
          </cell>
        </row>
        <row r="149">
          <cell r="A149">
            <v>0</v>
          </cell>
          <cell r="B149">
            <v>0</v>
          </cell>
        </row>
        <row r="150">
          <cell r="A150">
            <v>0</v>
          </cell>
          <cell r="B150">
            <v>0</v>
          </cell>
        </row>
        <row r="151">
          <cell r="A151">
            <v>0</v>
          </cell>
          <cell r="B151">
            <v>0</v>
          </cell>
        </row>
        <row r="152">
          <cell r="A152">
            <v>0</v>
          </cell>
          <cell r="B152">
            <v>0</v>
          </cell>
        </row>
        <row r="153">
          <cell r="A153">
            <v>0</v>
          </cell>
          <cell r="B153">
            <v>0</v>
          </cell>
        </row>
        <row r="154">
          <cell r="A154">
            <v>0</v>
          </cell>
          <cell r="B154">
            <v>0</v>
          </cell>
        </row>
        <row r="155">
          <cell r="A155">
            <v>0</v>
          </cell>
          <cell r="B155">
            <v>0</v>
          </cell>
        </row>
        <row r="156">
          <cell r="A156">
            <v>0</v>
          </cell>
          <cell r="B156">
            <v>0</v>
          </cell>
        </row>
        <row r="157">
          <cell r="A157">
            <v>0</v>
          </cell>
          <cell r="B157">
            <v>0</v>
          </cell>
        </row>
        <row r="158">
          <cell r="A158">
            <v>0</v>
          </cell>
          <cell r="B158">
            <v>0</v>
          </cell>
        </row>
        <row r="159">
          <cell r="A159">
            <v>0</v>
          </cell>
          <cell r="B159">
            <v>0</v>
          </cell>
        </row>
        <row r="160">
          <cell r="A160">
            <v>0</v>
          </cell>
          <cell r="B160">
            <v>0</v>
          </cell>
        </row>
        <row r="161">
          <cell r="A161">
            <v>0</v>
          </cell>
          <cell r="B161">
            <v>0</v>
          </cell>
        </row>
        <row r="162">
          <cell r="A162">
            <v>0</v>
          </cell>
          <cell r="B162">
            <v>0</v>
          </cell>
        </row>
        <row r="163">
          <cell r="A163">
            <v>0</v>
          </cell>
          <cell r="B163">
            <v>0</v>
          </cell>
        </row>
        <row r="164">
          <cell r="A164">
            <v>0</v>
          </cell>
          <cell r="B164">
            <v>0</v>
          </cell>
        </row>
        <row r="165">
          <cell r="A165">
            <v>0</v>
          </cell>
          <cell r="B165">
            <v>0</v>
          </cell>
        </row>
        <row r="166">
          <cell r="A166">
            <v>0</v>
          </cell>
          <cell r="B166">
            <v>0</v>
          </cell>
        </row>
        <row r="167">
          <cell r="A167">
            <v>0</v>
          </cell>
          <cell r="B167">
            <v>0</v>
          </cell>
        </row>
        <row r="168">
          <cell r="A168">
            <v>0</v>
          </cell>
          <cell r="B168">
            <v>0</v>
          </cell>
        </row>
        <row r="169">
          <cell r="A169">
            <v>0</v>
          </cell>
          <cell r="B169">
            <v>0</v>
          </cell>
        </row>
        <row r="170">
          <cell r="A170">
            <v>0</v>
          </cell>
          <cell r="B170">
            <v>0</v>
          </cell>
        </row>
        <row r="171">
          <cell r="A171">
            <v>0</v>
          </cell>
          <cell r="B171">
            <v>0</v>
          </cell>
        </row>
        <row r="172">
          <cell r="A172">
            <v>0</v>
          </cell>
          <cell r="B172">
            <v>0</v>
          </cell>
        </row>
        <row r="173">
          <cell r="A173">
            <v>0</v>
          </cell>
          <cell r="B173">
            <v>0</v>
          </cell>
        </row>
        <row r="174">
          <cell r="A174">
            <v>0</v>
          </cell>
          <cell r="B174">
            <v>0</v>
          </cell>
        </row>
        <row r="175">
          <cell r="A175">
            <v>0</v>
          </cell>
          <cell r="B175">
            <v>0</v>
          </cell>
        </row>
        <row r="176">
          <cell r="A176">
            <v>0</v>
          </cell>
          <cell r="B176">
            <v>0</v>
          </cell>
        </row>
        <row r="177">
          <cell r="A177">
            <v>85</v>
          </cell>
          <cell r="B177">
            <v>0</v>
          </cell>
        </row>
        <row r="178">
          <cell r="A178">
            <v>86</v>
          </cell>
          <cell r="B178">
            <v>0</v>
          </cell>
        </row>
        <row r="179">
          <cell r="A179">
            <v>87</v>
          </cell>
          <cell r="B179">
            <v>0</v>
          </cell>
        </row>
        <row r="180">
          <cell r="A180">
            <v>90</v>
          </cell>
          <cell r="B180">
            <v>0</v>
          </cell>
        </row>
        <row r="181">
          <cell r="A181">
            <v>39</v>
          </cell>
          <cell r="B181">
            <v>0</v>
          </cell>
        </row>
        <row r="182">
          <cell r="A182">
            <v>91</v>
          </cell>
          <cell r="B182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ERNATIVA 1"/>
      <sheetName val="ALTERNATIVA 2"/>
      <sheetName val="ALTERNATIVA 3 "/>
      <sheetName val="tabla iut"/>
    </sheetNames>
    <sheetDataSet>
      <sheetData sheetId="0"/>
      <sheetData sheetId="1"/>
      <sheetData sheetId="2" refreshError="1"/>
      <sheetData sheetId="3">
        <row r="8">
          <cell r="E8">
            <v>0.08</v>
          </cell>
          <cell r="F8">
            <v>107478.06</v>
          </cell>
        </row>
        <row r="19">
          <cell r="E19">
            <v>0.08</v>
          </cell>
          <cell r="F19">
            <v>107799.96</v>
          </cell>
        </row>
        <row r="31">
          <cell r="E31">
            <v>0.08</v>
          </cell>
          <cell r="F31">
            <v>108663</v>
          </cell>
        </row>
        <row r="44">
          <cell r="E44">
            <v>0.08</v>
          </cell>
          <cell r="F44">
            <v>108555.12</v>
          </cell>
        </row>
        <row r="57">
          <cell r="E57">
            <v>0.08</v>
          </cell>
          <cell r="F57">
            <v>109748.76</v>
          </cell>
        </row>
        <row r="70">
          <cell r="E70">
            <v>0.08</v>
          </cell>
          <cell r="F70">
            <v>110077.62</v>
          </cell>
        </row>
        <row r="83">
          <cell r="E83">
            <v>0.08</v>
          </cell>
          <cell r="F83">
            <v>110187.24</v>
          </cell>
        </row>
        <row r="84">
          <cell r="E84">
            <v>0.13500000000000001</v>
          </cell>
          <cell r="F84">
            <v>284333.74</v>
          </cell>
        </row>
        <row r="96">
          <cell r="E96">
            <v>0.08</v>
          </cell>
          <cell r="F96">
            <v>109966.26</v>
          </cell>
        </row>
        <row r="97">
          <cell r="E97">
            <v>0.13500000000000001</v>
          </cell>
          <cell r="F97">
            <v>283763.51</v>
          </cell>
        </row>
        <row r="109">
          <cell r="E109">
            <v>0.08</v>
          </cell>
          <cell r="F109">
            <v>110406.48</v>
          </cell>
        </row>
        <row r="110">
          <cell r="E110">
            <v>0.13500000000000001</v>
          </cell>
          <cell r="F110">
            <v>284899.48</v>
          </cell>
        </row>
        <row r="123">
          <cell r="E123">
            <v>0.13500000000000001</v>
          </cell>
          <cell r="F123">
            <v>285182.34999999998</v>
          </cell>
        </row>
        <row r="124">
          <cell r="E124">
            <v>0.23</v>
          </cell>
          <cell r="F124">
            <v>707557.1</v>
          </cell>
        </row>
        <row r="136">
          <cell r="E136">
            <v>0.13500000000000001</v>
          </cell>
          <cell r="F136">
            <v>287180.40000000002</v>
          </cell>
        </row>
        <row r="137">
          <cell r="E137">
            <v>0.23</v>
          </cell>
          <cell r="F137">
            <v>712514.4</v>
          </cell>
        </row>
        <row r="149">
          <cell r="E149">
            <v>0.13500000000000001</v>
          </cell>
          <cell r="F149">
            <v>288329.84000000003</v>
          </cell>
        </row>
        <row r="150">
          <cell r="E150">
            <v>0.23</v>
          </cell>
          <cell r="F150">
            <v>715366.24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TECEDENTES "/>
      <sheetName val="BALANCE ANTES IMPTO"/>
      <sheetName val="CPT 31122020"/>
      <sheetName val="retiros o dividendos ejercicio"/>
      <sheetName val="GTO RECHAZADO"/>
      <sheetName val="RLI  final"/>
      <sheetName val="RAI al 01012020"/>
      <sheetName val="RREE  final"/>
      <sheetName val="F1909"/>
      <sheetName val="ddjj1847"/>
      <sheetName val="DJ 1926 seccion B  "/>
      <sheetName val="DJ 1926 seccion C y D"/>
      <sheetName val="ddjj 1948"/>
      <sheetName val="Anverso"/>
      <sheetName val=" R6  14 A-D3-D8"/>
      <sheetName val="R7   14 A-D3-D8"/>
      <sheetName val="R8 14 A-D3"/>
      <sheetName val="R9  14 A-D3"/>
      <sheetName val="R10  14A"/>
      <sheetName val="R11 14A"/>
      <sheetName val="R12 14A"/>
      <sheetName val="R13 14A"/>
      <sheetName val="R14 14A"/>
      <sheetName val="R15 14A"/>
      <sheetName val="R16 14A"/>
      <sheetName val="anverso 1"/>
      <sheetName val="anverso 2"/>
      <sheetName val="anverso 3"/>
      <sheetName val="Reverso F22 P.N"/>
      <sheetName val="Indice F22"/>
      <sheetName val="cm (2)"/>
      <sheetName val="TASAS"/>
      <sheetName val="ANEXO N°1 (DDJJ 1847)"/>
      <sheetName val="ANEXO N°1 (DDJJ 1926)"/>
      <sheetName val="BALANCE"/>
      <sheetName val="DJ 1926 seccion B "/>
      <sheetName val="ddjj 1948 "/>
      <sheetName val="cm"/>
      <sheetName val="RLI "/>
      <sheetName val="CALCULO IDPC VOL 2019"/>
      <sheetName val="CALCULO IDPC VOL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tecedentes 14 A"/>
      <sheetName val="RREE 14 A 2020"/>
      <sheetName val="1948 14 A"/>
      <sheetName val="F22 Anverso Empres 14 A"/>
      <sheetName val="Socio 1"/>
      <sheetName val="Socio 2 PJ Si es A"/>
      <sheetName val="Socio 2 PJ si D3"/>
      <sheetName val="Tablas"/>
      <sheetName val="CM"/>
    </sheetNames>
    <sheetDataSet>
      <sheetData sheetId="0">
        <row r="30">
          <cell r="L30">
            <v>0.27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iros  at2023"/>
      <sheetName val="RTRE  at2023 "/>
      <sheetName val="RTRE  at2023 corregido"/>
      <sheetName val="retiros at2024"/>
      <sheetName val="RTRE AT 2024"/>
      <sheetName val="RTRE AT 2024 final "/>
      <sheetName val="RETIRO DESPROPORCIONADO"/>
      <sheetName val="F22 AT20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sii.cl/servicios_online/renta/2024/rentaform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sii.cl/servicios_online/renta/2024/rentaform.htm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sii.cl/servicios_online/renta/2024/rentaform.html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sii.cl/servicios_online/renta/2024/rentaform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sii.cl/servicios_online/renta/2024/rentaform.html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sii.cl/servicios_online/renta/2024/rentaform.html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sii.cl/servicios_online/renta/2024/rentaform.html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0:H16"/>
  <sheetViews>
    <sheetView zoomScale="190" zoomScaleNormal="190" workbookViewId="0">
      <selection activeCell="G7" sqref="G7"/>
    </sheetView>
  </sheetViews>
  <sheetFormatPr baseColWidth="10" defaultRowHeight="15"/>
  <cols>
    <col min="5" max="5" width="19.42578125" customWidth="1"/>
    <col min="6" max="6" width="13.5703125" customWidth="1"/>
  </cols>
  <sheetData>
    <row r="10" spans="5:8">
      <c r="E10" s="583" t="s">
        <v>960</v>
      </c>
      <c r="F10" s="583" t="s">
        <v>992</v>
      </c>
      <c r="G10" s="583" t="s">
        <v>993</v>
      </c>
      <c r="H10" s="583" t="s">
        <v>994</v>
      </c>
    </row>
    <row r="11" spans="5:8">
      <c r="E11" s="355" t="s">
        <v>961</v>
      </c>
      <c r="F11" s="882">
        <f>+'RLI ALT 1 '!E90</f>
        <v>36005642.910000004</v>
      </c>
      <c r="G11" s="39">
        <f>+'RLI   ALT 2'!E90</f>
        <v>36546601.410000004</v>
      </c>
      <c r="H11" s="39">
        <f>+'RLI   ALT 3'!E90</f>
        <v>48356725.410000004</v>
      </c>
    </row>
    <row r="12" spans="5:8">
      <c r="E12" s="355" t="s">
        <v>991</v>
      </c>
      <c r="F12" s="882">
        <f>+'ALTERNATIVA 1'!R37</f>
        <v>1447448.91</v>
      </c>
      <c r="G12" s="39">
        <f>+'ALTERNATIVA 2'!R37</f>
        <v>2426743.0099999998</v>
      </c>
      <c r="H12" s="2"/>
    </row>
    <row r="13" spans="5:8">
      <c r="E13" s="355" t="s">
        <v>962</v>
      </c>
      <c r="F13" s="882">
        <v>-136527.67569999979</v>
      </c>
      <c r="G13" s="39">
        <v>-350380.68319999985</v>
      </c>
      <c r="H13" s="39">
        <v>-5318784.4461400006</v>
      </c>
    </row>
    <row r="14" spans="5:8">
      <c r="E14" s="355" t="s">
        <v>963</v>
      </c>
      <c r="F14" s="882">
        <v>-1176450.983825</v>
      </c>
      <c r="G14" s="39">
        <f>+F14</f>
        <v>-1176450.983825</v>
      </c>
      <c r="H14" s="39">
        <f>+G14</f>
        <v>-1176450.983825</v>
      </c>
    </row>
    <row r="15" spans="5:8">
      <c r="E15" s="355"/>
      <c r="F15" s="883">
        <f>SUM(F11:F14)</f>
        <v>36140113.160475001</v>
      </c>
      <c r="G15" s="883">
        <f>SUM(G11:G14)</f>
        <v>37446512.752975002</v>
      </c>
      <c r="H15" s="883">
        <f>SUM(H11:H14)</f>
        <v>41861489.980035007</v>
      </c>
    </row>
    <row r="16" spans="5:8">
      <c r="E16" s="2"/>
      <c r="F16" s="2"/>
      <c r="G16" s="2"/>
      <c r="H16" s="2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DC665"/>
  <sheetViews>
    <sheetView showGridLines="0" zoomScale="112" zoomScaleNormal="112" zoomScaleSheetLayoutView="40" workbookViewId="0">
      <pane ySplit="4" topLeftCell="A62" activePane="bottomLeft" state="frozen"/>
      <selection pane="bottomLeft" activeCell="AI75" sqref="AI75:AL75"/>
    </sheetView>
  </sheetViews>
  <sheetFormatPr baseColWidth="10" defaultColWidth="3.85546875" defaultRowHeight="12.75"/>
  <cols>
    <col min="1" max="1" width="3.7109375" style="404" customWidth="1"/>
    <col min="2" max="4" width="3.7109375" style="402" customWidth="1"/>
    <col min="5" max="49" width="4.7109375" style="402" customWidth="1"/>
    <col min="50" max="16384" width="3.85546875" style="402"/>
  </cols>
  <sheetData>
    <row r="1" spans="1:69">
      <c r="A1" s="401"/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M1" s="403" t="s">
        <v>482</v>
      </c>
    </row>
    <row r="2" spans="1:69" ht="14.45" customHeight="1">
      <c r="C2" s="405"/>
      <c r="D2" s="405"/>
      <c r="E2" s="405"/>
      <c r="F2" s="405"/>
      <c r="G2" s="405"/>
      <c r="H2" s="405"/>
      <c r="I2" s="405"/>
      <c r="J2" s="405"/>
      <c r="K2" s="405"/>
      <c r="L2" s="405"/>
      <c r="N2" s="406"/>
      <c r="O2" s="691" t="s">
        <v>483</v>
      </c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E2" s="407" t="s">
        <v>484</v>
      </c>
      <c r="AG2" s="405"/>
      <c r="AH2" s="405"/>
    </row>
    <row r="3" spans="1:69"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06"/>
      <c r="O3" s="691"/>
      <c r="P3" s="691"/>
      <c r="Q3" s="691"/>
      <c r="R3" s="691"/>
      <c r="S3" s="691"/>
      <c r="T3" s="691"/>
      <c r="U3" s="691"/>
      <c r="V3" s="691"/>
      <c r="W3" s="691"/>
      <c r="X3" s="691"/>
      <c r="Y3" s="691"/>
      <c r="Z3" s="691"/>
      <c r="AA3" s="691"/>
      <c r="AE3" s="408" t="s">
        <v>485</v>
      </c>
      <c r="AG3" s="405"/>
      <c r="AH3" s="405"/>
      <c r="AI3" s="401"/>
      <c r="AJ3" s="401"/>
    </row>
    <row r="4" spans="1:69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F4" s="405"/>
      <c r="AG4" s="405"/>
      <c r="AH4" s="405"/>
      <c r="AI4" s="405"/>
    </row>
    <row r="5" spans="1:69" s="411" customFormat="1">
      <c r="A5" s="409"/>
      <c r="B5" s="692"/>
      <c r="C5" s="692"/>
      <c r="D5" s="693" t="s">
        <v>486</v>
      </c>
      <c r="E5" s="694"/>
      <c r="F5" s="694"/>
      <c r="G5" s="694"/>
      <c r="H5" s="694"/>
      <c r="I5" s="694"/>
      <c r="J5" s="694"/>
      <c r="K5" s="694"/>
      <c r="L5" s="694"/>
      <c r="M5" s="695"/>
      <c r="N5" s="702" t="s">
        <v>487</v>
      </c>
      <c r="O5" s="703"/>
      <c r="P5" s="703"/>
      <c r="Q5" s="703"/>
      <c r="R5" s="703"/>
      <c r="S5" s="703"/>
      <c r="T5" s="703"/>
      <c r="U5" s="703"/>
      <c r="V5" s="703"/>
      <c r="W5" s="703"/>
      <c r="X5" s="703"/>
      <c r="Y5" s="703"/>
      <c r="Z5" s="703"/>
      <c r="AA5" s="703"/>
      <c r="AB5" s="703"/>
      <c r="AC5" s="703"/>
      <c r="AD5" s="703"/>
      <c r="AE5" s="703"/>
      <c r="AF5" s="703"/>
      <c r="AG5" s="704"/>
      <c r="AH5" s="705" t="s">
        <v>488</v>
      </c>
      <c r="AI5" s="706"/>
      <c r="AJ5" s="706"/>
      <c r="AK5" s="706"/>
      <c r="AL5" s="706"/>
      <c r="AM5" s="707"/>
      <c r="AN5" s="410"/>
      <c r="AO5" s="410"/>
      <c r="AP5" s="410"/>
      <c r="AQ5" s="410"/>
      <c r="AR5" s="410"/>
      <c r="AS5" s="410"/>
      <c r="AT5" s="410"/>
      <c r="AU5" s="410"/>
      <c r="AV5" s="410"/>
      <c r="AW5" s="410"/>
      <c r="AX5" s="410"/>
      <c r="AY5" s="410"/>
      <c r="AZ5" s="410"/>
      <c r="BA5" s="410"/>
      <c r="BB5" s="410"/>
      <c r="BC5" s="410"/>
      <c r="BD5" s="410"/>
      <c r="BE5" s="410"/>
      <c r="BF5" s="410"/>
      <c r="BG5" s="410"/>
      <c r="BH5" s="410"/>
      <c r="BI5" s="410"/>
      <c r="BJ5" s="410"/>
      <c r="BK5" s="410"/>
      <c r="BL5" s="410"/>
      <c r="BM5" s="410"/>
      <c r="BN5" s="410"/>
      <c r="BO5" s="410"/>
      <c r="BP5" s="410"/>
      <c r="BQ5" s="410"/>
    </row>
    <row r="6" spans="1:69" s="411" customFormat="1">
      <c r="A6" s="409"/>
      <c r="B6" s="692"/>
      <c r="C6" s="692"/>
      <c r="D6" s="696"/>
      <c r="E6" s="697"/>
      <c r="F6" s="697"/>
      <c r="G6" s="697"/>
      <c r="H6" s="697"/>
      <c r="I6" s="697"/>
      <c r="J6" s="697"/>
      <c r="K6" s="697"/>
      <c r="L6" s="697"/>
      <c r="M6" s="698"/>
      <c r="N6" s="702" t="s">
        <v>489</v>
      </c>
      <c r="O6" s="703"/>
      <c r="P6" s="703"/>
      <c r="Q6" s="703"/>
      <c r="R6" s="703"/>
      <c r="S6" s="703"/>
      <c r="T6" s="703"/>
      <c r="U6" s="703"/>
      <c r="V6" s="703"/>
      <c r="W6" s="704"/>
      <c r="X6" s="702" t="s">
        <v>490</v>
      </c>
      <c r="Y6" s="703"/>
      <c r="Z6" s="703"/>
      <c r="AA6" s="703"/>
      <c r="AB6" s="703"/>
      <c r="AC6" s="703"/>
      <c r="AD6" s="703"/>
      <c r="AE6" s="703"/>
      <c r="AF6" s="703"/>
      <c r="AG6" s="704"/>
      <c r="AH6" s="708"/>
      <c r="AI6" s="709"/>
      <c r="AJ6" s="709"/>
      <c r="AK6" s="709"/>
      <c r="AL6" s="709"/>
      <c r="AM6" s="710"/>
      <c r="AN6" s="410"/>
      <c r="AO6" s="410"/>
      <c r="AP6" s="410"/>
      <c r="AQ6" s="410"/>
      <c r="AR6" s="410"/>
      <c r="AS6" s="410"/>
      <c r="AT6" s="410"/>
      <c r="AU6" s="410"/>
      <c r="AV6" s="410"/>
      <c r="AW6" s="410"/>
      <c r="AX6" s="410"/>
      <c r="AY6" s="410"/>
      <c r="AZ6" s="410"/>
      <c r="BA6" s="410"/>
      <c r="BB6" s="410"/>
      <c r="BC6" s="410"/>
      <c r="BD6" s="410"/>
      <c r="BE6" s="410"/>
      <c r="BF6" s="410"/>
      <c r="BG6" s="410"/>
      <c r="BH6" s="410"/>
      <c r="BI6" s="410"/>
      <c r="BJ6" s="410"/>
      <c r="BK6" s="410"/>
      <c r="BL6" s="410"/>
      <c r="BM6" s="410"/>
      <c r="BN6" s="410"/>
      <c r="BO6" s="410"/>
      <c r="BP6" s="410"/>
      <c r="BQ6" s="410"/>
    </row>
    <row r="7" spans="1:69" s="411" customFormat="1">
      <c r="A7" s="409"/>
      <c r="B7" s="692"/>
      <c r="C7" s="692"/>
      <c r="D7" s="699"/>
      <c r="E7" s="700"/>
      <c r="F7" s="700"/>
      <c r="G7" s="700"/>
      <c r="H7" s="700"/>
      <c r="I7" s="700"/>
      <c r="J7" s="700"/>
      <c r="K7" s="700"/>
      <c r="L7" s="700"/>
      <c r="M7" s="701"/>
      <c r="N7" s="714" t="s">
        <v>0</v>
      </c>
      <c r="O7" s="715"/>
      <c r="P7" s="715"/>
      <c r="Q7" s="715"/>
      <c r="R7" s="716"/>
      <c r="S7" s="717" t="s">
        <v>1</v>
      </c>
      <c r="T7" s="718"/>
      <c r="U7" s="718"/>
      <c r="V7" s="718"/>
      <c r="W7" s="719"/>
      <c r="X7" s="714" t="s">
        <v>0</v>
      </c>
      <c r="Y7" s="715"/>
      <c r="Z7" s="715"/>
      <c r="AA7" s="715"/>
      <c r="AB7" s="716"/>
      <c r="AC7" s="717" t="s">
        <v>1</v>
      </c>
      <c r="AD7" s="718"/>
      <c r="AE7" s="718"/>
      <c r="AF7" s="718"/>
      <c r="AG7" s="719"/>
      <c r="AH7" s="711"/>
      <c r="AI7" s="712"/>
      <c r="AJ7" s="712"/>
      <c r="AK7" s="712"/>
      <c r="AL7" s="712"/>
      <c r="AM7" s="713"/>
      <c r="AN7" s="410"/>
      <c r="AO7" s="410"/>
      <c r="AP7" s="410"/>
      <c r="AQ7" s="410"/>
      <c r="AR7" s="410"/>
      <c r="AS7" s="410"/>
      <c r="AT7" s="410"/>
      <c r="AU7" s="410"/>
      <c r="AV7" s="410"/>
      <c r="AW7" s="410"/>
      <c r="AX7" s="410"/>
      <c r="AY7" s="410"/>
      <c r="AZ7" s="410"/>
      <c r="BA7" s="410"/>
      <c r="BB7" s="410"/>
      <c r="BC7" s="410"/>
      <c r="BD7" s="410"/>
      <c r="BE7" s="410"/>
      <c r="BF7" s="410"/>
      <c r="BG7" s="410"/>
      <c r="BH7" s="410"/>
      <c r="BI7" s="410"/>
      <c r="BJ7" s="410"/>
      <c r="BK7" s="410"/>
      <c r="BL7" s="410"/>
      <c r="BM7" s="410"/>
      <c r="BN7" s="410"/>
      <c r="BO7" s="410"/>
      <c r="BP7" s="410"/>
      <c r="BQ7" s="410"/>
    </row>
    <row r="8" spans="1:69" ht="14.25">
      <c r="B8" s="733" t="s">
        <v>491</v>
      </c>
      <c r="C8" s="736" t="s">
        <v>492</v>
      </c>
      <c r="D8" s="412">
        <v>1</v>
      </c>
      <c r="E8" s="413" t="s">
        <v>493</v>
      </c>
      <c r="F8" s="414"/>
      <c r="G8" s="414"/>
      <c r="H8" s="414"/>
      <c r="I8" s="414"/>
      <c r="J8" s="414"/>
      <c r="K8" s="414"/>
      <c r="L8" s="414"/>
      <c r="M8" s="415"/>
      <c r="N8" s="416">
        <v>1592</v>
      </c>
      <c r="O8" s="720"/>
      <c r="P8" s="721"/>
      <c r="Q8" s="721"/>
      <c r="R8" s="722"/>
      <c r="S8" s="416">
        <v>1024</v>
      </c>
      <c r="T8" s="720"/>
      <c r="U8" s="721"/>
      <c r="V8" s="721"/>
      <c r="W8" s="722"/>
      <c r="X8" s="416">
        <v>1593</v>
      </c>
      <c r="Y8" s="720"/>
      <c r="Z8" s="721"/>
      <c r="AA8" s="721"/>
      <c r="AB8" s="722"/>
      <c r="AC8" s="416">
        <v>1025</v>
      </c>
      <c r="AD8" s="720"/>
      <c r="AE8" s="721"/>
      <c r="AF8" s="721"/>
      <c r="AG8" s="722"/>
      <c r="AH8" s="417">
        <v>104</v>
      </c>
      <c r="AI8" s="720"/>
      <c r="AJ8" s="721"/>
      <c r="AK8" s="721"/>
      <c r="AL8" s="722"/>
      <c r="AM8" s="418" t="s">
        <v>2</v>
      </c>
      <c r="AN8" s="410"/>
      <c r="AO8" s="410"/>
      <c r="AP8" s="410"/>
      <c r="AQ8" s="410"/>
      <c r="AR8" s="410"/>
      <c r="AS8" s="410"/>
      <c r="AT8" s="410"/>
      <c r="AU8" s="410"/>
      <c r="AV8" s="410"/>
      <c r="AW8" s="410"/>
      <c r="AX8" s="410"/>
      <c r="AY8" s="410"/>
      <c r="AZ8" s="410"/>
      <c r="BA8" s="410"/>
      <c r="BB8" s="410"/>
      <c r="BC8" s="410"/>
      <c r="BD8" s="410"/>
      <c r="BE8" s="410"/>
      <c r="BF8" s="410"/>
      <c r="BG8" s="410"/>
      <c r="BH8" s="410"/>
      <c r="BI8" s="410"/>
      <c r="BJ8" s="410"/>
      <c r="BK8" s="410"/>
      <c r="BL8" s="410"/>
      <c r="BM8" s="410"/>
      <c r="BN8" s="410"/>
      <c r="BO8" s="410"/>
      <c r="BP8" s="410"/>
      <c r="BQ8" s="410"/>
    </row>
    <row r="9" spans="1:69" ht="14.25">
      <c r="B9" s="734"/>
      <c r="C9" s="736"/>
      <c r="D9" s="412">
        <v>2</v>
      </c>
      <c r="E9" s="413" t="s">
        <v>494</v>
      </c>
      <c r="F9" s="414"/>
      <c r="G9" s="414"/>
      <c r="H9" s="414"/>
      <c r="I9" s="414"/>
      <c r="J9" s="414"/>
      <c r="K9" s="414"/>
      <c r="L9" s="414"/>
      <c r="M9" s="415"/>
      <c r="N9" s="417">
        <v>1594</v>
      </c>
      <c r="O9" s="720"/>
      <c r="P9" s="721"/>
      <c r="Q9" s="721"/>
      <c r="R9" s="722"/>
      <c r="S9" s="417">
        <v>1026</v>
      </c>
      <c r="T9" s="720"/>
      <c r="U9" s="721"/>
      <c r="V9" s="721"/>
      <c r="W9" s="722"/>
      <c r="X9" s="417">
        <v>1595</v>
      </c>
      <c r="Y9" s="720"/>
      <c r="Z9" s="721"/>
      <c r="AA9" s="721"/>
      <c r="AB9" s="722"/>
      <c r="AC9" s="417">
        <v>1027</v>
      </c>
      <c r="AD9" s="720"/>
      <c r="AE9" s="721"/>
      <c r="AF9" s="721"/>
      <c r="AG9" s="722"/>
      <c r="AH9" s="417">
        <v>105</v>
      </c>
      <c r="AI9" s="720"/>
      <c r="AJ9" s="721"/>
      <c r="AK9" s="721"/>
      <c r="AL9" s="722"/>
      <c r="AM9" s="418" t="s">
        <v>2</v>
      </c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</row>
    <row r="10" spans="1:69" ht="14.25">
      <c r="B10" s="734"/>
      <c r="C10" s="736"/>
      <c r="D10" s="412">
        <v>3</v>
      </c>
      <c r="E10" s="413" t="s">
        <v>495</v>
      </c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5"/>
      <c r="AH10" s="417">
        <v>106</v>
      </c>
      <c r="AI10" s="720"/>
      <c r="AJ10" s="721"/>
      <c r="AK10" s="721"/>
      <c r="AL10" s="722"/>
      <c r="AM10" s="418" t="s">
        <v>2</v>
      </c>
      <c r="AN10" s="410"/>
      <c r="AO10" s="410"/>
      <c r="AP10" s="410"/>
      <c r="AQ10" s="410"/>
      <c r="AR10" s="410"/>
      <c r="AS10" s="410"/>
      <c r="AT10" s="410"/>
      <c r="AU10" s="410"/>
      <c r="AV10" s="410"/>
      <c r="AW10" s="410"/>
      <c r="AX10" s="410"/>
      <c r="AY10" s="410"/>
      <c r="AZ10" s="410"/>
      <c r="BA10" s="410"/>
      <c r="BB10" s="410"/>
      <c r="BC10" s="410"/>
      <c r="BD10" s="410"/>
      <c r="BE10" s="410"/>
      <c r="BF10" s="410"/>
      <c r="BG10" s="410"/>
      <c r="BH10" s="410"/>
      <c r="BI10" s="410"/>
      <c r="BJ10" s="410"/>
      <c r="BK10" s="410"/>
      <c r="BL10" s="410"/>
      <c r="BM10" s="410"/>
      <c r="BN10" s="410"/>
      <c r="BO10" s="410"/>
      <c r="BP10" s="410"/>
      <c r="BQ10" s="410"/>
    </row>
    <row r="11" spans="1:69" ht="14.25">
      <c r="B11" s="734"/>
      <c r="C11" s="736"/>
      <c r="D11" s="412">
        <v>4</v>
      </c>
      <c r="E11" s="413" t="s">
        <v>496</v>
      </c>
      <c r="F11" s="414"/>
      <c r="G11" s="414"/>
      <c r="H11" s="414"/>
      <c r="I11" s="414"/>
      <c r="J11" s="414"/>
      <c r="K11" s="414"/>
      <c r="L11" s="414"/>
      <c r="M11" s="414"/>
      <c r="N11" s="414"/>
      <c r="O11" s="419"/>
      <c r="P11" s="414"/>
      <c r="Q11" s="414"/>
      <c r="R11" s="414"/>
      <c r="S11" s="414"/>
      <c r="T11" s="419"/>
      <c r="U11" s="414"/>
      <c r="V11" s="414"/>
      <c r="W11" s="414"/>
      <c r="X11" s="414"/>
      <c r="Y11" s="419"/>
      <c r="Z11" s="414"/>
      <c r="AA11" s="414"/>
      <c r="AB11" s="415"/>
      <c r="AC11" s="416">
        <v>603</v>
      </c>
      <c r="AD11" s="720"/>
      <c r="AE11" s="721"/>
      <c r="AF11" s="721"/>
      <c r="AG11" s="722"/>
      <c r="AH11" s="417">
        <v>108</v>
      </c>
      <c r="AI11" s="720"/>
      <c r="AJ11" s="721"/>
      <c r="AK11" s="721"/>
      <c r="AL11" s="722"/>
      <c r="AM11" s="418" t="s">
        <v>2</v>
      </c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  <c r="AZ11" s="410"/>
      <c r="BA11" s="410"/>
      <c r="BB11" s="410"/>
      <c r="BC11" s="410"/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</row>
    <row r="12" spans="1:69" ht="14.25">
      <c r="B12" s="734"/>
      <c r="C12" s="736"/>
      <c r="D12" s="723">
        <v>5</v>
      </c>
      <c r="E12" s="420" t="s">
        <v>497</v>
      </c>
      <c r="F12" s="420"/>
      <c r="G12" s="420"/>
      <c r="H12" s="420"/>
      <c r="I12" s="420"/>
      <c r="J12" s="420"/>
      <c r="K12" s="420"/>
      <c r="L12" s="420"/>
      <c r="M12" s="420"/>
      <c r="N12" s="416">
        <v>1721</v>
      </c>
      <c r="O12" s="720">
        <f>+$O$15+$O$16</f>
        <v>0</v>
      </c>
      <c r="P12" s="721"/>
      <c r="Q12" s="721"/>
      <c r="R12" s="722"/>
      <c r="S12" s="416">
        <v>1722</v>
      </c>
      <c r="T12" s="720">
        <f>+$T$15+$T$16</f>
        <v>0</v>
      </c>
      <c r="U12" s="721"/>
      <c r="V12" s="721"/>
      <c r="W12" s="722"/>
      <c r="X12" s="416">
        <v>1596</v>
      </c>
      <c r="Y12" s="720">
        <f>+$Y$13+$Y$14+$Y$15+$Y$16+$Y$18</f>
        <v>0</v>
      </c>
      <c r="Z12" s="721"/>
      <c r="AA12" s="721"/>
      <c r="AB12" s="722"/>
      <c r="AC12" s="417">
        <v>954</v>
      </c>
      <c r="AD12" s="720">
        <f>+SUM(AD13:$AG$18)</f>
        <v>0</v>
      </c>
      <c r="AE12" s="721"/>
      <c r="AF12" s="721"/>
      <c r="AG12" s="722"/>
      <c r="AH12" s="417">
        <v>955</v>
      </c>
      <c r="AI12" s="720">
        <f>+SUM($AI$13:$AL$18)</f>
        <v>0</v>
      </c>
      <c r="AJ12" s="721"/>
      <c r="AK12" s="721"/>
      <c r="AL12" s="722"/>
      <c r="AM12" s="421" t="s">
        <v>2</v>
      </c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AZ12" s="410"/>
      <c r="BA12" s="410"/>
      <c r="BB12" s="410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</row>
    <row r="13" spans="1:69" ht="14.25">
      <c r="B13" s="734"/>
      <c r="C13" s="736"/>
      <c r="D13" s="723"/>
      <c r="E13" s="422" t="s">
        <v>498</v>
      </c>
      <c r="F13" s="422"/>
      <c r="G13" s="422"/>
      <c r="H13" s="422"/>
      <c r="I13" s="422"/>
      <c r="J13" s="422"/>
      <c r="K13" s="422"/>
      <c r="L13" s="422"/>
      <c r="M13" s="422"/>
      <c r="N13" s="422"/>
      <c r="O13" s="423"/>
      <c r="P13" s="422"/>
      <c r="Q13" s="422"/>
      <c r="R13" s="422"/>
      <c r="S13" s="422"/>
      <c r="T13" s="423"/>
      <c r="U13" s="422"/>
      <c r="V13" s="422"/>
      <c r="W13" s="424"/>
      <c r="X13" s="425">
        <v>1917</v>
      </c>
      <c r="Y13" s="724"/>
      <c r="Z13" s="725"/>
      <c r="AA13" s="725"/>
      <c r="AB13" s="726"/>
      <c r="AC13" s="425">
        <v>1848</v>
      </c>
      <c r="AD13" s="724"/>
      <c r="AE13" s="725"/>
      <c r="AF13" s="725"/>
      <c r="AG13" s="726"/>
      <c r="AH13" s="425">
        <v>1849</v>
      </c>
      <c r="AI13" s="724"/>
      <c r="AJ13" s="725"/>
      <c r="AK13" s="725"/>
      <c r="AL13" s="726"/>
      <c r="AM13" s="426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410"/>
      <c r="BC13" s="410"/>
      <c r="BD13" s="410"/>
      <c r="BE13" s="410"/>
      <c r="BF13" s="410"/>
      <c r="BG13" s="410"/>
      <c r="BH13" s="410"/>
      <c r="BI13" s="410"/>
      <c r="BJ13" s="410"/>
      <c r="BK13" s="410"/>
      <c r="BL13" s="410"/>
      <c r="BM13" s="410"/>
      <c r="BN13" s="410"/>
      <c r="BO13" s="410"/>
      <c r="BP13" s="410"/>
      <c r="BQ13" s="410"/>
    </row>
    <row r="14" spans="1:69" ht="14.25">
      <c r="B14" s="734"/>
      <c r="C14" s="736"/>
      <c r="D14" s="723"/>
      <c r="E14" s="427" t="s">
        <v>499</v>
      </c>
      <c r="F14" s="428"/>
      <c r="G14" s="428"/>
      <c r="H14" s="428"/>
      <c r="I14" s="428"/>
      <c r="J14" s="428"/>
      <c r="K14" s="428"/>
      <c r="L14" s="428"/>
      <c r="M14" s="428"/>
      <c r="N14" s="428"/>
      <c r="O14" s="429"/>
      <c r="P14" s="428"/>
      <c r="Q14" s="428"/>
      <c r="R14" s="428"/>
      <c r="S14" s="428"/>
      <c r="T14" s="429"/>
      <c r="U14" s="428"/>
      <c r="V14" s="428"/>
      <c r="W14" s="430"/>
      <c r="X14" s="425">
        <v>1850</v>
      </c>
      <c r="Y14" s="724"/>
      <c r="Z14" s="725"/>
      <c r="AA14" s="725"/>
      <c r="AB14" s="726"/>
      <c r="AC14" s="425">
        <v>1851</v>
      </c>
      <c r="AD14" s="724"/>
      <c r="AE14" s="725"/>
      <c r="AF14" s="725"/>
      <c r="AG14" s="726"/>
      <c r="AH14" s="425">
        <v>1852</v>
      </c>
      <c r="AI14" s="724"/>
      <c r="AJ14" s="725"/>
      <c r="AK14" s="725"/>
      <c r="AL14" s="726"/>
      <c r="AM14" s="426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  <c r="AZ14" s="410"/>
      <c r="BA14" s="410"/>
      <c r="BB14" s="410"/>
      <c r="BC14" s="410"/>
      <c r="BD14" s="410"/>
      <c r="BE14" s="410"/>
      <c r="BF14" s="410"/>
      <c r="BG14" s="410"/>
      <c r="BH14" s="410"/>
      <c r="BI14" s="410"/>
      <c r="BJ14" s="410"/>
      <c r="BK14" s="410"/>
      <c r="BL14" s="410"/>
      <c r="BM14" s="410"/>
      <c r="BN14" s="410"/>
      <c r="BO14" s="410"/>
      <c r="BP14" s="410"/>
      <c r="BQ14" s="410"/>
    </row>
    <row r="15" spans="1:69" ht="14.25">
      <c r="B15" s="734"/>
      <c r="C15" s="736"/>
      <c r="D15" s="723"/>
      <c r="E15" s="431" t="s">
        <v>500</v>
      </c>
      <c r="F15" s="422"/>
      <c r="G15" s="422"/>
      <c r="H15" s="422"/>
      <c r="I15" s="422"/>
      <c r="J15" s="422"/>
      <c r="K15" s="422"/>
      <c r="L15" s="422"/>
      <c r="M15" s="422"/>
      <c r="N15" s="425">
        <v>1853</v>
      </c>
      <c r="O15" s="724"/>
      <c r="P15" s="725"/>
      <c r="Q15" s="725"/>
      <c r="R15" s="726"/>
      <c r="S15" s="425">
        <v>1854</v>
      </c>
      <c r="T15" s="724"/>
      <c r="U15" s="725"/>
      <c r="V15" s="725"/>
      <c r="W15" s="726"/>
      <c r="X15" s="425">
        <v>1855</v>
      </c>
      <c r="Y15" s="724"/>
      <c r="Z15" s="725"/>
      <c r="AA15" s="725"/>
      <c r="AB15" s="726"/>
      <c r="AC15" s="425">
        <v>1856</v>
      </c>
      <c r="AD15" s="724"/>
      <c r="AE15" s="725"/>
      <c r="AF15" s="725"/>
      <c r="AG15" s="726"/>
      <c r="AH15" s="425">
        <v>1857</v>
      </c>
      <c r="AI15" s="724"/>
      <c r="AJ15" s="725"/>
      <c r="AK15" s="725"/>
      <c r="AL15" s="726"/>
      <c r="AM15" s="426"/>
      <c r="AN15" s="410"/>
      <c r="AO15" s="410"/>
      <c r="AP15" s="410"/>
      <c r="AQ15" s="410"/>
      <c r="AR15" s="410"/>
      <c r="AS15" s="410"/>
      <c r="AT15" s="410"/>
      <c r="AU15" s="410"/>
      <c r="AV15" s="410"/>
      <c r="AW15" s="410"/>
      <c r="AX15" s="410"/>
      <c r="AY15" s="410"/>
      <c r="AZ15" s="410"/>
      <c r="BA15" s="410"/>
      <c r="BB15" s="410"/>
      <c r="BC15" s="410"/>
      <c r="BD15" s="410"/>
      <c r="BE15" s="410"/>
      <c r="BF15" s="410"/>
      <c r="BG15" s="410"/>
      <c r="BH15" s="410"/>
      <c r="BI15" s="410"/>
      <c r="BJ15" s="410"/>
      <c r="BK15" s="410"/>
      <c r="BL15" s="410"/>
      <c r="BM15" s="410"/>
      <c r="BN15" s="410"/>
      <c r="BO15" s="410"/>
      <c r="BP15" s="410"/>
      <c r="BQ15" s="410"/>
    </row>
    <row r="16" spans="1:69" ht="14.25">
      <c r="B16" s="734"/>
      <c r="C16" s="736"/>
      <c r="D16" s="723"/>
      <c r="E16" s="431" t="s">
        <v>501</v>
      </c>
      <c r="F16" s="422"/>
      <c r="G16" s="422"/>
      <c r="H16" s="422"/>
      <c r="I16" s="422"/>
      <c r="J16" s="422"/>
      <c r="K16" s="422"/>
      <c r="L16" s="422"/>
      <c r="M16" s="422"/>
      <c r="N16" s="425">
        <v>1858</v>
      </c>
      <c r="O16" s="724"/>
      <c r="P16" s="725"/>
      <c r="Q16" s="725"/>
      <c r="R16" s="726"/>
      <c r="S16" s="425">
        <v>1859</v>
      </c>
      <c r="T16" s="724"/>
      <c r="U16" s="725"/>
      <c r="V16" s="725"/>
      <c r="W16" s="726"/>
      <c r="X16" s="425">
        <v>1860</v>
      </c>
      <c r="Y16" s="724"/>
      <c r="Z16" s="725"/>
      <c r="AA16" s="725"/>
      <c r="AB16" s="726"/>
      <c r="AC16" s="425">
        <v>1861</v>
      </c>
      <c r="AD16" s="724"/>
      <c r="AE16" s="725"/>
      <c r="AF16" s="725"/>
      <c r="AG16" s="726"/>
      <c r="AH16" s="425">
        <v>1862</v>
      </c>
      <c r="AI16" s="724"/>
      <c r="AJ16" s="725"/>
      <c r="AK16" s="725"/>
      <c r="AL16" s="726"/>
      <c r="AM16" s="426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  <c r="AZ16" s="410"/>
      <c r="BA16" s="410"/>
      <c r="BB16" s="410"/>
      <c r="BC16" s="410"/>
      <c r="BD16" s="410"/>
      <c r="BE16" s="410"/>
      <c r="BF16" s="410"/>
      <c r="BG16" s="410"/>
      <c r="BH16" s="410"/>
      <c r="BI16" s="410"/>
      <c r="BJ16" s="410"/>
      <c r="BK16" s="410"/>
      <c r="BL16" s="410"/>
      <c r="BM16" s="410"/>
      <c r="BN16" s="410"/>
      <c r="BO16" s="410"/>
      <c r="BP16" s="410"/>
      <c r="BQ16" s="410"/>
    </row>
    <row r="17" spans="2:69" ht="14.25">
      <c r="B17" s="734"/>
      <c r="C17" s="736"/>
      <c r="D17" s="723"/>
      <c r="E17" s="432" t="s">
        <v>502</v>
      </c>
      <c r="F17" s="433"/>
      <c r="G17" s="433"/>
      <c r="H17" s="433"/>
      <c r="I17" s="433"/>
      <c r="J17" s="433"/>
      <c r="K17" s="433"/>
      <c r="L17" s="433"/>
      <c r="M17" s="433"/>
      <c r="N17" s="433"/>
      <c r="O17" s="423"/>
      <c r="P17" s="433"/>
      <c r="Q17" s="433"/>
      <c r="R17" s="433"/>
      <c r="S17" s="433"/>
      <c r="T17" s="423"/>
      <c r="U17" s="433"/>
      <c r="V17" s="433"/>
      <c r="W17" s="433"/>
      <c r="X17" s="433"/>
      <c r="Y17" s="423"/>
      <c r="Z17" s="433"/>
      <c r="AA17" s="433"/>
      <c r="AB17" s="434"/>
      <c r="AC17" s="425">
        <v>1872</v>
      </c>
      <c r="AD17" s="724"/>
      <c r="AE17" s="725"/>
      <c r="AF17" s="725"/>
      <c r="AG17" s="726"/>
      <c r="AH17" s="425">
        <v>1873</v>
      </c>
      <c r="AI17" s="724"/>
      <c r="AJ17" s="725"/>
      <c r="AK17" s="725"/>
      <c r="AL17" s="726"/>
      <c r="AM17" s="426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  <c r="AZ17" s="410"/>
      <c r="BA17" s="410"/>
      <c r="BB17" s="410"/>
      <c r="BC17" s="410"/>
      <c r="BD17" s="410"/>
      <c r="BE17" s="410"/>
      <c r="BF17" s="410"/>
      <c r="BG17" s="410"/>
      <c r="BH17" s="410"/>
      <c r="BI17" s="410"/>
      <c r="BJ17" s="410"/>
      <c r="BK17" s="410"/>
      <c r="BL17" s="410"/>
      <c r="BM17" s="410"/>
      <c r="BN17" s="410"/>
      <c r="BO17" s="410"/>
      <c r="BP17" s="410"/>
      <c r="BQ17" s="410"/>
    </row>
    <row r="18" spans="2:69" ht="14.25">
      <c r="B18" s="734"/>
      <c r="C18" s="736"/>
      <c r="D18" s="723"/>
      <c r="E18" s="432" t="s">
        <v>503</v>
      </c>
      <c r="F18" s="433"/>
      <c r="G18" s="433"/>
      <c r="H18" s="433"/>
      <c r="I18" s="433"/>
      <c r="J18" s="433"/>
      <c r="K18" s="433"/>
      <c r="L18" s="433"/>
      <c r="M18" s="433"/>
      <c r="N18" s="433"/>
      <c r="O18" s="423"/>
      <c r="P18" s="433"/>
      <c r="Q18" s="433"/>
      <c r="R18" s="433"/>
      <c r="S18" s="433"/>
      <c r="T18" s="423"/>
      <c r="U18" s="433"/>
      <c r="V18" s="433"/>
      <c r="W18" s="434"/>
      <c r="X18" s="425">
        <v>1863</v>
      </c>
      <c r="Y18" s="724"/>
      <c r="Z18" s="725"/>
      <c r="AA18" s="725"/>
      <c r="AB18" s="726"/>
      <c r="AC18" s="425">
        <v>1864</v>
      </c>
      <c r="AD18" s="724"/>
      <c r="AE18" s="725"/>
      <c r="AF18" s="725"/>
      <c r="AG18" s="726"/>
      <c r="AH18" s="425">
        <v>1865</v>
      </c>
      <c r="AI18" s="724"/>
      <c r="AJ18" s="725"/>
      <c r="AK18" s="725"/>
      <c r="AL18" s="726"/>
      <c r="AM18" s="435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  <c r="BF18" s="410"/>
      <c r="BG18" s="410"/>
      <c r="BH18" s="410"/>
      <c r="BI18" s="410"/>
      <c r="BJ18" s="410"/>
      <c r="BK18" s="410"/>
      <c r="BL18" s="410"/>
      <c r="BM18" s="410"/>
      <c r="BN18" s="410"/>
      <c r="BO18" s="410"/>
      <c r="BP18" s="410"/>
      <c r="BQ18" s="410"/>
    </row>
    <row r="19" spans="2:69" ht="14.25">
      <c r="B19" s="734"/>
      <c r="C19" s="736"/>
      <c r="D19" s="412">
        <v>6</v>
      </c>
      <c r="E19" s="420" t="s">
        <v>504</v>
      </c>
      <c r="F19" s="420"/>
      <c r="G19" s="420"/>
      <c r="H19" s="420"/>
      <c r="I19" s="420"/>
      <c r="J19" s="420"/>
      <c r="K19" s="420"/>
      <c r="L19" s="420"/>
      <c r="M19" s="420"/>
      <c r="N19" s="416">
        <v>1597</v>
      </c>
      <c r="O19" s="720"/>
      <c r="P19" s="721"/>
      <c r="Q19" s="721"/>
      <c r="R19" s="722"/>
      <c r="S19" s="416">
        <v>1598</v>
      </c>
      <c r="T19" s="720"/>
      <c r="U19" s="721"/>
      <c r="V19" s="721"/>
      <c r="W19" s="722"/>
      <c r="X19" s="416">
        <v>1599</v>
      </c>
      <c r="Y19" s="720"/>
      <c r="Z19" s="721"/>
      <c r="AA19" s="721"/>
      <c r="AB19" s="722"/>
      <c r="AC19" s="416">
        <v>1631</v>
      </c>
      <c r="AD19" s="720"/>
      <c r="AE19" s="721"/>
      <c r="AF19" s="721"/>
      <c r="AG19" s="722"/>
      <c r="AH19" s="416">
        <v>1632</v>
      </c>
      <c r="AI19" s="720"/>
      <c r="AJ19" s="721"/>
      <c r="AK19" s="721"/>
      <c r="AL19" s="722"/>
      <c r="AM19" s="436" t="s">
        <v>2</v>
      </c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  <c r="AZ19" s="410"/>
      <c r="BA19" s="410"/>
      <c r="BB19" s="410"/>
      <c r="BC19" s="410"/>
      <c r="BD19" s="410"/>
      <c r="BE19" s="410"/>
      <c r="BF19" s="410"/>
      <c r="BG19" s="410"/>
      <c r="BH19" s="410"/>
      <c r="BI19" s="410"/>
      <c r="BJ19" s="410"/>
      <c r="BK19" s="410"/>
      <c r="BL19" s="410"/>
      <c r="BM19" s="410"/>
      <c r="BN19" s="410"/>
      <c r="BO19" s="410"/>
      <c r="BP19" s="410"/>
      <c r="BQ19" s="410"/>
    </row>
    <row r="20" spans="2:69" ht="14.25">
      <c r="B20" s="734"/>
      <c r="C20" s="736"/>
      <c r="D20" s="412">
        <v>7</v>
      </c>
      <c r="E20" s="413" t="s">
        <v>505</v>
      </c>
      <c r="F20" s="414"/>
      <c r="G20" s="414"/>
      <c r="H20" s="414"/>
      <c r="I20" s="414"/>
      <c r="J20" s="414"/>
      <c r="K20" s="414"/>
      <c r="L20" s="414"/>
      <c r="M20" s="414"/>
      <c r="N20" s="414"/>
      <c r="O20" s="419"/>
      <c r="P20" s="414"/>
      <c r="Q20" s="414"/>
      <c r="R20" s="414"/>
      <c r="S20" s="414"/>
      <c r="T20" s="419"/>
      <c r="U20" s="414"/>
      <c r="V20" s="414"/>
      <c r="W20" s="414"/>
      <c r="X20" s="414"/>
      <c r="Y20" s="419"/>
      <c r="Z20" s="414"/>
      <c r="AA20" s="414"/>
      <c r="AB20" s="414"/>
      <c r="AC20" s="414"/>
      <c r="AD20" s="419"/>
      <c r="AE20" s="414"/>
      <c r="AF20" s="414"/>
      <c r="AG20" s="415"/>
      <c r="AH20" s="417">
        <v>110</v>
      </c>
      <c r="AI20" s="720"/>
      <c r="AJ20" s="721"/>
      <c r="AK20" s="721"/>
      <c r="AL20" s="722"/>
      <c r="AM20" s="418" t="s">
        <v>2</v>
      </c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  <c r="BJ20" s="410"/>
      <c r="BK20" s="410"/>
      <c r="BL20" s="410"/>
      <c r="BM20" s="410"/>
      <c r="BN20" s="410"/>
      <c r="BO20" s="410"/>
      <c r="BP20" s="410"/>
      <c r="BQ20" s="410"/>
    </row>
    <row r="21" spans="2:69" ht="14.25">
      <c r="B21" s="734"/>
      <c r="C21" s="736"/>
      <c r="D21" s="727">
        <v>8</v>
      </c>
      <c r="E21" s="437" t="s">
        <v>506</v>
      </c>
      <c r="F21" s="437"/>
      <c r="G21" s="437"/>
      <c r="H21" s="437"/>
      <c r="I21" s="437"/>
      <c r="J21" s="437"/>
      <c r="K21" s="437"/>
      <c r="L21" s="437"/>
      <c r="M21" s="437"/>
      <c r="N21" s="437"/>
      <c r="O21" s="419"/>
      <c r="P21" s="437"/>
      <c r="Q21" s="437"/>
      <c r="R21" s="437"/>
      <c r="S21" s="437"/>
      <c r="T21" s="419"/>
      <c r="U21" s="438"/>
      <c r="V21" s="438"/>
      <c r="W21" s="439"/>
      <c r="X21" s="437"/>
      <c r="Y21" s="419"/>
      <c r="Z21" s="438"/>
      <c r="AA21" s="439"/>
      <c r="AB21" s="437"/>
      <c r="AC21" s="416">
        <v>605</v>
      </c>
      <c r="AD21" s="720">
        <f>+$AD$22</f>
        <v>0</v>
      </c>
      <c r="AE21" s="721"/>
      <c r="AF21" s="721"/>
      <c r="AG21" s="722"/>
      <c r="AH21" s="417">
        <v>155</v>
      </c>
      <c r="AI21" s="720">
        <f>+SUM(AI22:$AL$24)</f>
        <v>0</v>
      </c>
      <c r="AJ21" s="721"/>
      <c r="AK21" s="721"/>
      <c r="AL21" s="722"/>
      <c r="AM21" s="421" t="s">
        <v>2</v>
      </c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  <c r="BJ21" s="410"/>
      <c r="BK21" s="410"/>
      <c r="BL21" s="410"/>
      <c r="BM21" s="410"/>
      <c r="BN21" s="410"/>
      <c r="BO21" s="410"/>
      <c r="BP21" s="410"/>
      <c r="BQ21" s="410"/>
    </row>
    <row r="22" spans="2:69" ht="14.25">
      <c r="B22" s="734"/>
      <c r="C22" s="736"/>
      <c r="D22" s="727"/>
      <c r="E22" s="432" t="s">
        <v>507</v>
      </c>
      <c r="F22" s="433"/>
      <c r="G22" s="433"/>
      <c r="H22" s="433"/>
      <c r="I22" s="433"/>
      <c r="J22" s="433"/>
      <c r="K22" s="433"/>
      <c r="L22" s="433"/>
      <c r="M22" s="433"/>
      <c r="N22" s="433"/>
      <c r="O22" s="423"/>
      <c r="P22" s="433"/>
      <c r="Q22" s="433"/>
      <c r="R22" s="433"/>
      <c r="S22" s="433"/>
      <c r="T22" s="423"/>
      <c r="U22" s="433"/>
      <c r="V22" s="433"/>
      <c r="W22" s="433"/>
      <c r="X22" s="433"/>
      <c r="Y22" s="423"/>
      <c r="Z22" s="433"/>
      <c r="AA22" s="433"/>
      <c r="AB22" s="434"/>
      <c r="AC22" s="425">
        <v>1866</v>
      </c>
      <c r="AD22" s="724"/>
      <c r="AE22" s="725"/>
      <c r="AF22" s="725"/>
      <c r="AG22" s="726"/>
      <c r="AH22" s="425">
        <v>1867</v>
      </c>
      <c r="AI22" s="724"/>
      <c r="AJ22" s="725"/>
      <c r="AK22" s="725"/>
      <c r="AL22" s="726"/>
      <c r="AM22" s="426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  <c r="BJ22" s="410"/>
      <c r="BK22" s="410"/>
      <c r="BL22" s="410"/>
      <c r="BM22" s="410"/>
      <c r="BN22" s="410"/>
      <c r="BO22" s="410"/>
      <c r="BP22" s="410"/>
      <c r="BQ22" s="410"/>
    </row>
    <row r="23" spans="2:69" ht="14.25">
      <c r="B23" s="734"/>
      <c r="C23" s="736"/>
      <c r="D23" s="727"/>
      <c r="E23" s="432" t="s">
        <v>508</v>
      </c>
      <c r="F23" s="433"/>
      <c r="G23" s="433"/>
      <c r="H23" s="433"/>
      <c r="I23" s="433"/>
      <c r="J23" s="433"/>
      <c r="K23" s="433"/>
      <c r="L23" s="433"/>
      <c r="M23" s="433"/>
      <c r="N23" s="433"/>
      <c r="O23" s="423"/>
      <c r="P23" s="433"/>
      <c r="Q23" s="433"/>
      <c r="R23" s="433"/>
      <c r="S23" s="433"/>
      <c r="T23" s="423"/>
      <c r="U23" s="433"/>
      <c r="V23" s="433"/>
      <c r="W23" s="433"/>
      <c r="X23" s="433"/>
      <c r="Y23" s="423"/>
      <c r="Z23" s="433"/>
      <c r="AA23" s="433"/>
      <c r="AB23" s="433"/>
      <c r="AC23" s="433"/>
      <c r="AD23" s="423"/>
      <c r="AE23" s="433"/>
      <c r="AF23" s="433"/>
      <c r="AG23" s="434"/>
      <c r="AH23" s="425">
        <v>1869</v>
      </c>
      <c r="AI23" s="724"/>
      <c r="AJ23" s="725"/>
      <c r="AK23" s="725"/>
      <c r="AL23" s="726"/>
      <c r="AM23" s="426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  <c r="BJ23" s="410"/>
      <c r="BK23" s="410"/>
      <c r="BL23" s="410"/>
      <c r="BM23" s="410"/>
      <c r="BN23" s="410"/>
      <c r="BO23" s="410"/>
      <c r="BP23" s="410"/>
      <c r="BQ23" s="410"/>
    </row>
    <row r="24" spans="2:69" ht="14.25">
      <c r="B24" s="734"/>
      <c r="C24" s="736"/>
      <c r="D24" s="727"/>
      <c r="E24" s="432" t="s">
        <v>509</v>
      </c>
      <c r="F24" s="433"/>
      <c r="G24" s="433"/>
      <c r="H24" s="433"/>
      <c r="I24" s="433"/>
      <c r="J24" s="433"/>
      <c r="K24" s="433"/>
      <c r="L24" s="433"/>
      <c r="M24" s="433"/>
      <c r="N24" s="433"/>
      <c r="O24" s="423"/>
      <c r="P24" s="433"/>
      <c r="Q24" s="433"/>
      <c r="R24" s="433"/>
      <c r="S24" s="433"/>
      <c r="T24" s="423"/>
      <c r="U24" s="433"/>
      <c r="V24" s="433"/>
      <c r="W24" s="433"/>
      <c r="X24" s="433"/>
      <c r="Y24" s="423"/>
      <c r="Z24" s="433"/>
      <c r="AA24" s="433"/>
      <c r="AB24" s="433"/>
      <c r="AC24" s="433"/>
      <c r="AD24" s="423"/>
      <c r="AE24" s="433"/>
      <c r="AF24" s="433"/>
      <c r="AG24" s="434"/>
      <c r="AH24" s="425">
        <v>1871</v>
      </c>
      <c r="AI24" s="724"/>
      <c r="AJ24" s="725"/>
      <c r="AK24" s="725"/>
      <c r="AL24" s="726"/>
      <c r="AM24" s="435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0"/>
      <c r="BP24" s="410"/>
      <c r="BQ24" s="410"/>
    </row>
    <row r="25" spans="2:69" ht="14.25">
      <c r="B25" s="734"/>
      <c r="C25" s="736"/>
      <c r="D25" s="727">
        <v>9</v>
      </c>
      <c r="E25" s="440" t="s">
        <v>510</v>
      </c>
      <c r="F25" s="441"/>
      <c r="G25" s="441"/>
      <c r="H25" s="441"/>
      <c r="I25" s="441"/>
      <c r="J25" s="441"/>
      <c r="K25" s="441"/>
      <c r="L25" s="441"/>
      <c r="M25" s="442"/>
      <c r="N25" s="416">
        <v>1633</v>
      </c>
      <c r="O25" s="720">
        <f>+$O$26+$O$27+$O$29</f>
        <v>0</v>
      </c>
      <c r="P25" s="721"/>
      <c r="Q25" s="721"/>
      <c r="R25" s="722"/>
      <c r="S25" s="416">
        <v>1105</v>
      </c>
      <c r="T25" s="720">
        <f>+$T$26+$T$27+$T$29</f>
        <v>0</v>
      </c>
      <c r="U25" s="721"/>
      <c r="V25" s="721"/>
      <c r="W25" s="722"/>
      <c r="X25" s="416">
        <v>1634</v>
      </c>
      <c r="Y25" s="720">
        <f>+$Y$26+$Y$27+$Y$29</f>
        <v>0</v>
      </c>
      <c r="Z25" s="721"/>
      <c r="AA25" s="721"/>
      <c r="AB25" s="722"/>
      <c r="AC25" s="416">
        <v>606</v>
      </c>
      <c r="AD25" s="720">
        <f>+$AD$26+$AD$27+$AD$29</f>
        <v>0</v>
      </c>
      <c r="AE25" s="721"/>
      <c r="AF25" s="721"/>
      <c r="AG25" s="722"/>
      <c r="AH25" s="416">
        <v>152</v>
      </c>
      <c r="AI25" s="720">
        <f>+SUM(AI26:$AL$29)</f>
        <v>0</v>
      </c>
      <c r="AJ25" s="721"/>
      <c r="AK25" s="721"/>
      <c r="AL25" s="722"/>
      <c r="AM25" s="421" t="s">
        <v>2</v>
      </c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  <c r="BJ25" s="410"/>
      <c r="BK25" s="410"/>
      <c r="BL25" s="410"/>
      <c r="BM25" s="410"/>
      <c r="BN25" s="410"/>
      <c r="BO25" s="410"/>
      <c r="BP25" s="410"/>
      <c r="BQ25" s="410"/>
    </row>
    <row r="26" spans="2:69" ht="14.25">
      <c r="B26" s="734"/>
      <c r="C26" s="736"/>
      <c r="D26" s="727"/>
      <c r="E26" s="422" t="s">
        <v>511</v>
      </c>
      <c r="F26" s="422"/>
      <c r="G26" s="422"/>
      <c r="H26" s="422"/>
      <c r="I26" s="422"/>
      <c r="J26" s="422"/>
      <c r="K26" s="422"/>
      <c r="L26" s="422"/>
      <c r="M26" s="422"/>
      <c r="N26" s="425">
        <v>1874</v>
      </c>
      <c r="O26" s="724"/>
      <c r="P26" s="725"/>
      <c r="Q26" s="725"/>
      <c r="R26" s="726"/>
      <c r="S26" s="425">
        <v>1875</v>
      </c>
      <c r="T26" s="724"/>
      <c r="U26" s="725"/>
      <c r="V26" s="725"/>
      <c r="W26" s="726"/>
      <c r="X26" s="425">
        <v>1876</v>
      </c>
      <c r="Y26" s="724"/>
      <c r="Z26" s="725"/>
      <c r="AA26" s="725"/>
      <c r="AB26" s="726"/>
      <c r="AC26" s="425">
        <v>1877</v>
      </c>
      <c r="AD26" s="724"/>
      <c r="AE26" s="725"/>
      <c r="AF26" s="725"/>
      <c r="AG26" s="726"/>
      <c r="AH26" s="425">
        <v>1878</v>
      </c>
      <c r="AI26" s="724"/>
      <c r="AJ26" s="725"/>
      <c r="AK26" s="725"/>
      <c r="AL26" s="726"/>
      <c r="AM26" s="426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  <c r="BJ26" s="410"/>
      <c r="BK26" s="410"/>
      <c r="BL26" s="410"/>
      <c r="BM26" s="410"/>
      <c r="BN26" s="410"/>
      <c r="BO26" s="410"/>
      <c r="BP26" s="410"/>
      <c r="BQ26" s="410"/>
    </row>
    <row r="27" spans="2:69" ht="14.25">
      <c r="B27" s="734"/>
      <c r="C27" s="736"/>
      <c r="D27" s="727"/>
      <c r="E27" s="443" t="s">
        <v>512</v>
      </c>
      <c r="F27" s="443"/>
      <c r="G27" s="443"/>
      <c r="H27" s="443"/>
      <c r="I27" s="443"/>
      <c r="J27" s="443"/>
      <c r="K27" s="443"/>
      <c r="L27" s="443"/>
      <c r="M27" s="443"/>
      <c r="N27" s="444">
        <v>1879</v>
      </c>
      <c r="O27" s="724"/>
      <c r="P27" s="725"/>
      <c r="Q27" s="725"/>
      <c r="R27" s="726"/>
      <c r="S27" s="444">
        <v>1880</v>
      </c>
      <c r="T27" s="724"/>
      <c r="U27" s="725"/>
      <c r="V27" s="725"/>
      <c r="W27" s="726"/>
      <c r="X27" s="444">
        <v>1881</v>
      </c>
      <c r="Y27" s="724"/>
      <c r="Z27" s="725"/>
      <c r="AA27" s="725"/>
      <c r="AB27" s="726"/>
      <c r="AC27" s="444">
        <v>1882</v>
      </c>
      <c r="AD27" s="724"/>
      <c r="AE27" s="725"/>
      <c r="AF27" s="725"/>
      <c r="AG27" s="726"/>
      <c r="AH27" s="425">
        <v>1883</v>
      </c>
      <c r="AI27" s="724"/>
      <c r="AJ27" s="725"/>
      <c r="AK27" s="725"/>
      <c r="AL27" s="726"/>
      <c r="AM27" s="426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  <c r="BJ27" s="410"/>
      <c r="BK27" s="410"/>
      <c r="BL27" s="410"/>
      <c r="BM27" s="410"/>
      <c r="BN27" s="410"/>
      <c r="BO27" s="410"/>
      <c r="BP27" s="410"/>
      <c r="BQ27" s="410"/>
    </row>
    <row r="28" spans="2:69" ht="14.25">
      <c r="B28" s="734"/>
      <c r="C28" s="736"/>
      <c r="D28" s="727"/>
      <c r="E28" s="432" t="s">
        <v>513</v>
      </c>
      <c r="F28" s="433"/>
      <c r="G28" s="433"/>
      <c r="H28" s="433"/>
      <c r="I28" s="433"/>
      <c r="J28" s="433"/>
      <c r="K28" s="433"/>
      <c r="L28" s="433"/>
      <c r="M28" s="433"/>
      <c r="N28" s="433"/>
      <c r="O28" s="423"/>
      <c r="P28" s="433"/>
      <c r="Q28" s="433"/>
      <c r="R28" s="433"/>
      <c r="S28" s="433"/>
      <c r="T28" s="423"/>
      <c r="U28" s="433"/>
      <c r="V28" s="433"/>
      <c r="W28" s="433"/>
      <c r="X28" s="433"/>
      <c r="Y28" s="423"/>
      <c r="Z28" s="433"/>
      <c r="AA28" s="433"/>
      <c r="AB28" s="433"/>
      <c r="AC28" s="433"/>
      <c r="AD28" s="423"/>
      <c r="AE28" s="433"/>
      <c r="AF28" s="433"/>
      <c r="AG28" s="434"/>
      <c r="AH28" s="425">
        <v>1884</v>
      </c>
      <c r="AI28" s="724"/>
      <c r="AJ28" s="725"/>
      <c r="AK28" s="725"/>
      <c r="AL28" s="726"/>
      <c r="AM28" s="426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  <c r="BJ28" s="410"/>
      <c r="BK28" s="410"/>
      <c r="BL28" s="410"/>
      <c r="BM28" s="410"/>
      <c r="BN28" s="410"/>
      <c r="BO28" s="410"/>
      <c r="BP28" s="410"/>
      <c r="BQ28" s="410"/>
    </row>
    <row r="29" spans="2:69" ht="14.25">
      <c r="B29" s="734"/>
      <c r="C29" s="736"/>
      <c r="D29" s="727"/>
      <c r="E29" s="427" t="s">
        <v>514</v>
      </c>
      <c r="F29" s="428"/>
      <c r="G29" s="428"/>
      <c r="H29" s="428"/>
      <c r="I29" s="428"/>
      <c r="J29" s="428"/>
      <c r="K29" s="428"/>
      <c r="L29" s="428"/>
      <c r="M29" s="430"/>
      <c r="N29" s="445">
        <v>1885</v>
      </c>
      <c r="O29" s="724"/>
      <c r="P29" s="725"/>
      <c r="Q29" s="725"/>
      <c r="R29" s="726"/>
      <c r="S29" s="445">
        <v>1886</v>
      </c>
      <c r="T29" s="724"/>
      <c r="U29" s="725"/>
      <c r="V29" s="725"/>
      <c r="W29" s="726"/>
      <c r="X29" s="445">
        <v>1887</v>
      </c>
      <c r="Y29" s="724"/>
      <c r="Z29" s="725"/>
      <c r="AA29" s="725"/>
      <c r="AB29" s="726"/>
      <c r="AC29" s="445">
        <v>1888</v>
      </c>
      <c r="AD29" s="724"/>
      <c r="AE29" s="725"/>
      <c r="AF29" s="725"/>
      <c r="AG29" s="726"/>
      <c r="AH29" s="425">
        <v>1889</v>
      </c>
      <c r="AI29" s="724"/>
      <c r="AJ29" s="725"/>
      <c r="AK29" s="725"/>
      <c r="AL29" s="726"/>
      <c r="AM29" s="435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  <c r="AZ29" s="410"/>
      <c r="BA29" s="410"/>
      <c r="BB29" s="410"/>
      <c r="BC29" s="410"/>
      <c r="BD29" s="410"/>
      <c r="BE29" s="410"/>
      <c r="BF29" s="410"/>
      <c r="BG29" s="410"/>
      <c r="BH29" s="410"/>
      <c r="BI29" s="410"/>
      <c r="BJ29" s="410"/>
      <c r="BK29" s="410"/>
      <c r="BL29" s="410"/>
      <c r="BM29" s="410"/>
      <c r="BN29" s="410"/>
      <c r="BO29" s="410"/>
      <c r="BP29" s="410"/>
      <c r="BQ29" s="410"/>
    </row>
    <row r="30" spans="2:69" ht="14.25">
      <c r="B30" s="734"/>
      <c r="C30" s="736"/>
      <c r="D30" s="412">
        <v>10</v>
      </c>
      <c r="E30" s="413" t="s">
        <v>515</v>
      </c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5"/>
      <c r="X30" s="417">
        <v>1635</v>
      </c>
      <c r="Y30" s="720"/>
      <c r="Z30" s="721"/>
      <c r="AA30" s="721"/>
      <c r="AB30" s="722"/>
      <c r="AC30" s="417">
        <v>1031</v>
      </c>
      <c r="AD30" s="720"/>
      <c r="AE30" s="721"/>
      <c r="AF30" s="721"/>
      <c r="AG30" s="722"/>
      <c r="AH30" s="417">
        <v>1032</v>
      </c>
      <c r="AI30" s="720"/>
      <c r="AJ30" s="721"/>
      <c r="AK30" s="721"/>
      <c r="AL30" s="722"/>
      <c r="AM30" s="435" t="s">
        <v>2</v>
      </c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  <c r="AZ30" s="410"/>
      <c r="BA30" s="410"/>
      <c r="BB30" s="410"/>
      <c r="BC30" s="410"/>
      <c r="BD30" s="410"/>
      <c r="BE30" s="410"/>
      <c r="BF30" s="410"/>
      <c r="BG30" s="410"/>
      <c r="BH30" s="410"/>
      <c r="BI30" s="410"/>
      <c r="BJ30" s="410"/>
      <c r="BK30" s="410"/>
      <c r="BL30" s="410"/>
      <c r="BM30" s="410"/>
      <c r="BN30" s="410"/>
      <c r="BO30" s="410"/>
      <c r="BP30" s="410"/>
      <c r="BQ30" s="410"/>
    </row>
    <row r="31" spans="2:69" ht="14.25">
      <c r="B31" s="734"/>
      <c r="C31" s="736"/>
      <c r="D31" s="446">
        <v>11</v>
      </c>
      <c r="E31" s="447" t="s">
        <v>516</v>
      </c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9"/>
      <c r="AC31" s="425">
        <v>1890</v>
      </c>
      <c r="AD31" s="724"/>
      <c r="AE31" s="725"/>
      <c r="AF31" s="725"/>
      <c r="AG31" s="726"/>
      <c r="AH31" s="425">
        <v>1891</v>
      </c>
      <c r="AI31" s="724"/>
      <c r="AJ31" s="725"/>
      <c r="AK31" s="725"/>
      <c r="AL31" s="726"/>
      <c r="AM31" s="435" t="s">
        <v>2</v>
      </c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  <c r="AZ31" s="410"/>
      <c r="BA31" s="410"/>
      <c r="BB31" s="410"/>
      <c r="BC31" s="410"/>
      <c r="BD31" s="410"/>
      <c r="BE31" s="410"/>
      <c r="BF31" s="410"/>
      <c r="BG31" s="410"/>
      <c r="BH31" s="410"/>
      <c r="BI31" s="410"/>
      <c r="BJ31" s="410"/>
      <c r="BK31" s="410"/>
      <c r="BL31" s="410"/>
      <c r="BM31" s="410"/>
      <c r="BN31" s="410"/>
      <c r="BO31" s="410"/>
      <c r="BP31" s="410"/>
      <c r="BQ31" s="410"/>
    </row>
    <row r="32" spans="2:69" ht="14.25">
      <c r="B32" s="734"/>
      <c r="C32" s="736"/>
      <c r="D32" s="412">
        <v>12</v>
      </c>
      <c r="E32" s="413" t="s">
        <v>517</v>
      </c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5"/>
      <c r="AC32" s="425">
        <v>1914</v>
      </c>
      <c r="AD32" s="724"/>
      <c r="AE32" s="725"/>
      <c r="AF32" s="725"/>
      <c r="AG32" s="726"/>
      <c r="AH32" s="417">
        <v>1104</v>
      </c>
      <c r="AI32" s="720"/>
      <c r="AJ32" s="721"/>
      <c r="AK32" s="721"/>
      <c r="AL32" s="722"/>
      <c r="AM32" s="418" t="s">
        <v>2</v>
      </c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410"/>
      <c r="BC32" s="410"/>
      <c r="BD32" s="410"/>
      <c r="BE32" s="410"/>
      <c r="BF32" s="410"/>
      <c r="BG32" s="410"/>
      <c r="BH32" s="410"/>
      <c r="BI32" s="410"/>
      <c r="BJ32" s="410"/>
      <c r="BK32" s="410"/>
      <c r="BL32" s="410"/>
      <c r="BM32" s="410"/>
      <c r="BN32" s="410"/>
      <c r="BO32" s="410"/>
      <c r="BP32" s="410"/>
      <c r="BQ32" s="410"/>
    </row>
    <row r="33" spans="1:89" ht="14.25">
      <c r="B33" s="734"/>
      <c r="C33" s="736"/>
      <c r="D33" s="412">
        <v>13</v>
      </c>
      <c r="E33" s="450" t="s">
        <v>518</v>
      </c>
      <c r="F33" s="451"/>
      <c r="G33" s="451"/>
      <c r="H33" s="451"/>
      <c r="I33" s="451"/>
      <c r="J33" s="451"/>
      <c r="K33" s="451"/>
      <c r="L33" s="451"/>
      <c r="M33" s="452"/>
      <c r="N33" s="416">
        <v>1098</v>
      </c>
      <c r="O33" s="720"/>
      <c r="P33" s="721"/>
      <c r="Q33" s="721"/>
      <c r="R33" s="722"/>
      <c r="S33" s="413" t="s">
        <v>519</v>
      </c>
      <c r="T33" s="414"/>
      <c r="U33" s="414"/>
      <c r="V33" s="414"/>
      <c r="W33" s="414"/>
      <c r="X33" s="414"/>
      <c r="Y33" s="415"/>
      <c r="Z33" s="419"/>
      <c r="AA33" s="419"/>
      <c r="AB33" s="453"/>
      <c r="AC33" s="417">
        <v>1030</v>
      </c>
      <c r="AD33" s="720"/>
      <c r="AE33" s="721"/>
      <c r="AF33" s="721"/>
      <c r="AG33" s="722"/>
      <c r="AH33" s="417">
        <v>161</v>
      </c>
      <c r="AI33" s="720">
        <f>+$O$33+$AD$33</f>
        <v>0</v>
      </c>
      <c r="AJ33" s="721"/>
      <c r="AK33" s="721"/>
      <c r="AL33" s="722"/>
      <c r="AM33" s="418" t="s">
        <v>2</v>
      </c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  <c r="AZ33" s="410"/>
      <c r="BA33" s="410"/>
      <c r="BB33" s="410"/>
      <c r="BC33" s="410"/>
      <c r="BD33" s="410"/>
      <c r="BE33" s="410"/>
      <c r="BF33" s="410"/>
      <c r="BG33" s="410"/>
      <c r="BH33" s="410"/>
      <c r="BI33" s="410"/>
      <c r="BJ33" s="410"/>
      <c r="BK33" s="410"/>
      <c r="BL33" s="410"/>
      <c r="BM33" s="410"/>
      <c r="BN33" s="410"/>
      <c r="BO33" s="410"/>
      <c r="BP33" s="410"/>
      <c r="BQ33" s="410"/>
    </row>
    <row r="34" spans="1:89" ht="14.25">
      <c r="B34" s="734"/>
      <c r="C34" s="736"/>
      <c r="D34" s="412">
        <v>14</v>
      </c>
      <c r="E34" s="450" t="s">
        <v>520</v>
      </c>
      <c r="F34" s="451"/>
      <c r="G34" s="451"/>
      <c r="H34" s="451"/>
      <c r="I34" s="451"/>
      <c r="J34" s="451"/>
      <c r="K34" s="451"/>
      <c r="L34" s="451"/>
      <c r="M34" s="452"/>
      <c r="N34" s="417">
        <v>159</v>
      </c>
      <c r="O34" s="720"/>
      <c r="P34" s="721"/>
      <c r="Q34" s="721"/>
      <c r="R34" s="722"/>
      <c r="S34" s="437" t="s">
        <v>521</v>
      </c>
      <c r="T34" s="437"/>
      <c r="U34" s="437"/>
      <c r="V34" s="437"/>
      <c r="W34" s="437"/>
      <c r="X34" s="419"/>
      <c r="Y34" s="454"/>
      <c r="Z34" s="419"/>
      <c r="AA34" s="419"/>
      <c r="AB34" s="453"/>
      <c r="AC34" s="417">
        <v>748</v>
      </c>
      <c r="AD34" s="720"/>
      <c r="AE34" s="721"/>
      <c r="AF34" s="721"/>
      <c r="AG34" s="722"/>
      <c r="AH34" s="417">
        <v>749</v>
      </c>
      <c r="AI34" s="720">
        <f>+$O$34+AD34</f>
        <v>0</v>
      </c>
      <c r="AJ34" s="721"/>
      <c r="AK34" s="721"/>
      <c r="AL34" s="722"/>
      <c r="AM34" s="418" t="s">
        <v>2</v>
      </c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  <c r="AZ34" s="410"/>
      <c r="BA34" s="410"/>
      <c r="BB34" s="410"/>
      <c r="BC34" s="410"/>
      <c r="BD34" s="410"/>
      <c r="BE34" s="410"/>
      <c r="BF34" s="410"/>
      <c r="BG34" s="410"/>
      <c r="BH34" s="410"/>
      <c r="BI34" s="410"/>
      <c r="BJ34" s="410"/>
      <c r="BK34" s="410"/>
      <c r="BL34" s="410"/>
      <c r="BM34" s="410"/>
      <c r="BN34" s="410"/>
      <c r="BO34" s="410"/>
      <c r="BP34" s="410"/>
      <c r="BQ34" s="410"/>
    </row>
    <row r="35" spans="1:89" ht="14.25">
      <c r="B35" s="734"/>
      <c r="C35" s="732" t="s">
        <v>522</v>
      </c>
      <c r="D35" s="446">
        <v>15</v>
      </c>
      <c r="E35" s="432" t="s">
        <v>523</v>
      </c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23"/>
      <c r="AA35" s="423"/>
      <c r="AB35" s="423"/>
      <c r="AC35" s="433"/>
      <c r="AD35" s="423"/>
      <c r="AE35" s="433"/>
      <c r="AF35" s="433"/>
      <c r="AG35" s="434"/>
      <c r="AH35" s="425">
        <v>166</v>
      </c>
      <c r="AI35" s="724"/>
      <c r="AJ35" s="725"/>
      <c r="AK35" s="725"/>
      <c r="AL35" s="726"/>
      <c r="AM35" s="418" t="s">
        <v>3</v>
      </c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0"/>
      <c r="BP35" s="410"/>
      <c r="BQ35" s="410"/>
    </row>
    <row r="36" spans="1:89" ht="14.25">
      <c r="B36" s="734"/>
      <c r="C36" s="732"/>
      <c r="D36" s="446">
        <v>16</v>
      </c>
      <c r="E36" s="432" t="s">
        <v>524</v>
      </c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23"/>
      <c r="AA36" s="423"/>
      <c r="AB36" s="423"/>
      <c r="AC36" s="433"/>
      <c r="AD36" s="423"/>
      <c r="AE36" s="433"/>
      <c r="AF36" s="433"/>
      <c r="AG36" s="434"/>
      <c r="AH36" s="425">
        <v>907</v>
      </c>
      <c r="AI36" s="724"/>
      <c r="AJ36" s="725"/>
      <c r="AK36" s="725"/>
      <c r="AL36" s="726"/>
      <c r="AM36" s="418" t="s">
        <v>3</v>
      </c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  <c r="AZ36" s="410"/>
      <c r="BA36" s="410"/>
      <c r="BB36" s="410"/>
      <c r="BC36" s="410"/>
      <c r="BD36" s="410"/>
      <c r="BE36" s="410"/>
      <c r="BF36" s="410"/>
      <c r="BG36" s="410"/>
      <c r="BH36" s="410"/>
      <c r="BI36" s="410"/>
      <c r="BJ36" s="410"/>
      <c r="BK36" s="410"/>
      <c r="BL36" s="410"/>
      <c r="BM36" s="410"/>
      <c r="BN36" s="410"/>
      <c r="BO36" s="410"/>
      <c r="BP36" s="410"/>
      <c r="BQ36" s="410"/>
    </row>
    <row r="37" spans="1:89" ht="14.25">
      <c r="B37" s="734"/>
      <c r="C37" s="732"/>
      <c r="D37" s="412">
        <v>17</v>
      </c>
      <c r="E37" s="413" t="s">
        <v>525</v>
      </c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9"/>
      <c r="AA37" s="419"/>
      <c r="AB37" s="419"/>
      <c r="AC37" s="414"/>
      <c r="AD37" s="419"/>
      <c r="AE37" s="414"/>
      <c r="AF37" s="414"/>
      <c r="AG37" s="415"/>
      <c r="AH37" s="417">
        <v>169</v>
      </c>
      <c r="AI37" s="720"/>
      <c r="AJ37" s="721"/>
      <c r="AK37" s="721"/>
      <c r="AL37" s="722"/>
      <c r="AM37" s="418" t="s">
        <v>3</v>
      </c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</row>
    <row r="38" spans="1:89" ht="14.25">
      <c r="B38" s="734"/>
      <c r="C38" s="732"/>
      <c r="D38" s="412">
        <v>18</v>
      </c>
      <c r="E38" s="413" t="s">
        <v>526</v>
      </c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  <c r="T38" s="414"/>
      <c r="U38" s="414"/>
      <c r="V38" s="414"/>
      <c r="W38" s="414"/>
      <c r="X38" s="414"/>
      <c r="Y38" s="414"/>
      <c r="Z38" s="419"/>
      <c r="AA38" s="419"/>
      <c r="AB38" s="419"/>
      <c r="AC38" s="414"/>
      <c r="AD38" s="419"/>
      <c r="AE38" s="414"/>
      <c r="AF38" s="414"/>
      <c r="AG38" s="415"/>
      <c r="AH38" s="417">
        <v>1833</v>
      </c>
      <c r="AI38" s="720"/>
      <c r="AJ38" s="721"/>
      <c r="AK38" s="721"/>
      <c r="AL38" s="722"/>
      <c r="AM38" s="418" t="s">
        <v>3</v>
      </c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410"/>
      <c r="BC38" s="410"/>
      <c r="BD38" s="410"/>
      <c r="BE38" s="410"/>
      <c r="BF38" s="410"/>
      <c r="BG38" s="410"/>
      <c r="BH38" s="410"/>
      <c r="BI38" s="410"/>
      <c r="BJ38" s="410"/>
      <c r="BK38" s="410"/>
      <c r="BL38" s="410"/>
      <c r="BM38" s="410"/>
      <c r="BN38" s="410"/>
      <c r="BO38" s="410"/>
      <c r="BP38" s="410"/>
      <c r="BQ38" s="410"/>
    </row>
    <row r="39" spans="1:89" s="461" customFormat="1" ht="15">
      <c r="A39" s="455"/>
      <c r="B39" s="734"/>
      <c r="C39" s="732"/>
      <c r="D39" s="417">
        <v>19</v>
      </c>
      <c r="E39" s="456" t="s">
        <v>527</v>
      </c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8"/>
      <c r="AA39" s="458"/>
      <c r="AB39" s="458"/>
      <c r="AC39" s="457"/>
      <c r="AD39" s="458"/>
      <c r="AE39" s="457"/>
      <c r="AF39" s="457"/>
      <c r="AG39" s="459"/>
      <c r="AH39" s="417">
        <v>158</v>
      </c>
      <c r="AI39" s="728">
        <f>+($AI$8+$AI$9+$AI$10+$AI$11+$AI$12+$AI$19+$AI$20+$AI$21+$AI$25)+SUM($AI$30:$AL$34)-SUM($AI$35:$AL$38)</f>
        <v>0</v>
      </c>
      <c r="AJ39" s="729"/>
      <c r="AK39" s="729"/>
      <c r="AL39" s="730"/>
      <c r="AM39" s="418" t="s">
        <v>4</v>
      </c>
      <c r="AN39" s="460"/>
      <c r="AO39" s="460"/>
      <c r="AP39" s="460"/>
      <c r="AQ39" s="460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</row>
    <row r="40" spans="1:89" ht="14.25">
      <c r="B40" s="734"/>
      <c r="C40" s="732"/>
      <c r="D40" s="412">
        <v>20</v>
      </c>
      <c r="E40" s="413" t="s">
        <v>528</v>
      </c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9"/>
      <c r="AA40" s="419"/>
      <c r="AB40" s="419"/>
      <c r="AC40" s="414"/>
      <c r="AD40" s="419"/>
      <c r="AE40" s="414"/>
      <c r="AF40" s="414"/>
      <c r="AG40" s="415"/>
      <c r="AH40" s="417">
        <v>111</v>
      </c>
      <c r="AI40" s="720"/>
      <c r="AJ40" s="721"/>
      <c r="AK40" s="721"/>
      <c r="AL40" s="722"/>
      <c r="AM40" s="462" t="s">
        <v>3</v>
      </c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410"/>
      <c r="BC40" s="410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0"/>
      <c r="BP40" s="410"/>
      <c r="BQ40" s="410"/>
    </row>
    <row r="41" spans="1:89" ht="14.25">
      <c r="B41" s="734"/>
      <c r="C41" s="732"/>
      <c r="D41" s="412">
        <v>21</v>
      </c>
      <c r="E41" s="420" t="s">
        <v>529</v>
      </c>
      <c r="F41" s="420"/>
      <c r="G41" s="420"/>
      <c r="H41" s="420"/>
      <c r="I41" s="420"/>
      <c r="J41" s="420"/>
      <c r="K41" s="420"/>
      <c r="L41" s="420"/>
      <c r="N41" s="416">
        <v>750</v>
      </c>
      <c r="O41" s="720"/>
      <c r="P41" s="721"/>
      <c r="Q41" s="721"/>
      <c r="R41" s="722"/>
      <c r="S41" s="420" t="s">
        <v>530</v>
      </c>
      <c r="T41" s="420"/>
      <c r="U41" s="420"/>
      <c r="V41" s="420"/>
      <c r="W41" s="420"/>
      <c r="Y41" s="463"/>
      <c r="AC41" s="416">
        <v>740</v>
      </c>
      <c r="AD41" s="720"/>
      <c r="AE41" s="721"/>
      <c r="AF41" s="721"/>
      <c r="AG41" s="722"/>
      <c r="AH41" s="417">
        <v>751</v>
      </c>
      <c r="AI41" s="720">
        <f>+$O$41+$AD$41</f>
        <v>0</v>
      </c>
      <c r="AJ41" s="721"/>
      <c r="AK41" s="721"/>
      <c r="AL41" s="722"/>
      <c r="AM41" s="418" t="s">
        <v>3</v>
      </c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</row>
    <row r="42" spans="1:89" ht="14.25">
      <c r="B42" s="734"/>
      <c r="C42" s="732"/>
      <c r="D42" s="446">
        <v>22</v>
      </c>
      <c r="E42" s="447" t="s">
        <v>5</v>
      </c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  <c r="AF42" s="448"/>
      <c r="AG42" s="449"/>
      <c r="AH42" s="425">
        <v>822</v>
      </c>
      <c r="AI42" s="724"/>
      <c r="AJ42" s="725"/>
      <c r="AK42" s="725"/>
      <c r="AL42" s="726"/>
      <c r="AM42" s="418" t="s">
        <v>3</v>
      </c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</row>
    <row r="43" spans="1:89" ht="14.25">
      <c r="B43" s="735"/>
      <c r="C43" s="732"/>
      <c r="D43" s="446">
        <v>23</v>
      </c>
      <c r="E43" s="447" t="s">
        <v>531</v>
      </c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  <c r="AF43" s="448"/>
      <c r="AG43" s="449"/>
      <c r="AH43" s="425">
        <v>765</v>
      </c>
      <c r="AI43" s="724"/>
      <c r="AJ43" s="725"/>
      <c r="AK43" s="725"/>
      <c r="AL43" s="726"/>
      <c r="AM43" s="418" t="s">
        <v>3</v>
      </c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0"/>
      <c r="BP43" s="410"/>
      <c r="BQ43" s="410"/>
    </row>
    <row r="44" spans="1:89" ht="15">
      <c r="B44" s="464"/>
      <c r="C44" s="465"/>
      <c r="D44" s="417">
        <v>24</v>
      </c>
      <c r="E44" s="466" t="s">
        <v>532</v>
      </c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7"/>
      <c r="Y44" s="467"/>
      <c r="Z44" s="467"/>
      <c r="AA44" s="467"/>
      <c r="AB44" s="467"/>
      <c r="AC44" s="467"/>
      <c r="AD44" s="467"/>
      <c r="AE44" s="467"/>
      <c r="AF44" s="467"/>
      <c r="AG44" s="468"/>
      <c r="AH44" s="417">
        <v>170</v>
      </c>
      <c r="AI44" s="728">
        <f>+AI39-SUM(AI40:$AL$43)</f>
        <v>0</v>
      </c>
      <c r="AJ44" s="729"/>
      <c r="AK44" s="729"/>
      <c r="AL44" s="730"/>
      <c r="AM44" s="418" t="s">
        <v>4</v>
      </c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0"/>
      <c r="BP44" s="410"/>
      <c r="BQ44" s="410"/>
    </row>
    <row r="45" spans="1:89" ht="14.25">
      <c r="B45" s="731" t="s">
        <v>533</v>
      </c>
      <c r="C45" s="731" t="s">
        <v>534</v>
      </c>
      <c r="D45" s="412">
        <v>25</v>
      </c>
      <c r="E45" s="413" t="s">
        <v>535</v>
      </c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7">
        <v>157</v>
      </c>
      <c r="AD45" s="720"/>
      <c r="AE45" s="721"/>
      <c r="AF45" s="721"/>
      <c r="AG45" s="722"/>
      <c r="AH45" s="418" t="s">
        <v>2</v>
      </c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  <c r="AZ45" s="410"/>
      <c r="BA45" s="410"/>
      <c r="BB45" s="410"/>
      <c r="BC45" s="410"/>
      <c r="BD45" s="410"/>
      <c r="BE45" s="410"/>
      <c r="BF45" s="410"/>
      <c r="BG45" s="410"/>
      <c r="BH45" s="410"/>
      <c r="BI45" s="410"/>
      <c r="BJ45" s="410"/>
      <c r="BK45" s="410"/>
      <c r="BL45" s="410"/>
      <c r="BM45" s="410"/>
      <c r="BN45" s="410"/>
      <c r="BO45" s="410"/>
      <c r="BP45" s="410"/>
      <c r="BQ45" s="410"/>
      <c r="BR45" s="410"/>
      <c r="BS45" s="410"/>
      <c r="BT45" s="410"/>
      <c r="BU45" s="410"/>
      <c r="BV45" s="410"/>
      <c r="BW45" s="410"/>
      <c r="BX45" s="410"/>
      <c r="BY45" s="410"/>
      <c r="BZ45" s="410"/>
      <c r="CA45" s="410"/>
      <c r="CB45" s="410"/>
      <c r="CC45" s="410"/>
      <c r="CD45" s="410"/>
      <c r="CE45" s="410"/>
      <c r="CF45" s="410"/>
      <c r="CG45" s="410"/>
      <c r="CH45" s="410"/>
      <c r="CI45" s="410"/>
      <c r="CJ45" s="410"/>
      <c r="CK45" s="410"/>
    </row>
    <row r="46" spans="1:89" ht="14.25">
      <c r="B46" s="731"/>
      <c r="C46" s="731"/>
      <c r="D46" s="412">
        <v>26</v>
      </c>
      <c r="E46" s="413" t="s">
        <v>536</v>
      </c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7">
        <v>1017</v>
      </c>
      <c r="AD46" s="720"/>
      <c r="AE46" s="721"/>
      <c r="AF46" s="721"/>
      <c r="AG46" s="722"/>
      <c r="AH46" s="418" t="s">
        <v>2</v>
      </c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  <c r="AZ46" s="410"/>
      <c r="BA46" s="410"/>
      <c r="BB46" s="410"/>
      <c r="BC46" s="410"/>
      <c r="BD46" s="410"/>
      <c r="BE46" s="410"/>
      <c r="BF46" s="410"/>
      <c r="BG46" s="410"/>
      <c r="BH46" s="410"/>
      <c r="BI46" s="410"/>
      <c r="BJ46" s="410"/>
      <c r="BK46" s="410"/>
      <c r="BL46" s="410"/>
      <c r="BM46" s="410"/>
      <c r="BN46" s="410"/>
      <c r="BO46" s="410"/>
      <c r="BP46" s="410"/>
      <c r="BQ46" s="410"/>
      <c r="BR46" s="410"/>
      <c r="BS46" s="410"/>
      <c r="BT46" s="410"/>
      <c r="BU46" s="410"/>
      <c r="BV46" s="410"/>
      <c r="BW46" s="410"/>
      <c r="BX46" s="410"/>
      <c r="BY46" s="410"/>
      <c r="BZ46" s="410"/>
      <c r="CA46" s="410"/>
      <c r="CB46" s="410"/>
      <c r="CC46" s="410"/>
      <c r="CD46" s="410"/>
      <c r="CE46" s="410"/>
      <c r="CF46" s="410"/>
      <c r="CG46" s="410"/>
      <c r="CH46" s="410"/>
      <c r="CI46" s="410"/>
      <c r="CJ46" s="410"/>
      <c r="CK46" s="410"/>
    </row>
    <row r="47" spans="1:89" ht="14.25">
      <c r="B47" s="731"/>
      <c r="C47" s="731"/>
      <c r="D47" s="412">
        <v>27</v>
      </c>
      <c r="E47" s="413" t="s">
        <v>537</v>
      </c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417">
        <v>1033</v>
      </c>
      <c r="AD47" s="720"/>
      <c r="AE47" s="721"/>
      <c r="AF47" s="721"/>
      <c r="AG47" s="722"/>
      <c r="AH47" s="418" t="s">
        <v>2</v>
      </c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410"/>
      <c r="BS47" s="410"/>
      <c r="BT47" s="410"/>
      <c r="BU47" s="410"/>
      <c r="BV47" s="410"/>
      <c r="BW47" s="410"/>
      <c r="BX47" s="410"/>
      <c r="BY47" s="410"/>
      <c r="BZ47" s="410"/>
      <c r="CA47" s="410"/>
      <c r="CB47" s="410"/>
      <c r="CC47" s="410"/>
      <c r="CD47" s="410"/>
      <c r="CE47" s="410"/>
      <c r="CF47" s="410"/>
      <c r="CG47" s="410"/>
      <c r="CH47" s="410"/>
      <c r="CI47" s="410"/>
      <c r="CJ47" s="410"/>
      <c r="CK47" s="410"/>
    </row>
    <row r="48" spans="1:89" ht="14.25">
      <c r="B48" s="731"/>
      <c r="C48" s="731"/>
      <c r="D48" s="412">
        <v>28</v>
      </c>
      <c r="E48" s="413" t="s">
        <v>538</v>
      </c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417">
        <v>201</v>
      </c>
      <c r="AD48" s="720"/>
      <c r="AE48" s="721"/>
      <c r="AF48" s="721"/>
      <c r="AG48" s="722"/>
      <c r="AH48" s="418" t="s">
        <v>2</v>
      </c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  <c r="AZ48" s="410"/>
      <c r="BA48" s="410"/>
      <c r="BB48" s="410"/>
      <c r="BC48" s="410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0"/>
      <c r="BP48" s="410"/>
      <c r="BQ48" s="410"/>
      <c r="BR48" s="410"/>
      <c r="BS48" s="410"/>
      <c r="BT48" s="410"/>
      <c r="BU48" s="410"/>
      <c r="BV48" s="410"/>
      <c r="BW48" s="410"/>
      <c r="BX48" s="410"/>
      <c r="BY48" s="410"/>
      <c r="BZ48" s="410"/>
      <c r="CA48" s="410"/>
      <c r="CB48" s="410"/>
      <c r="CC48" s="410"/>
      <c r="CD48" s="410"/>
      <c r="CE48" s="410"/>
      <c r="CF48" s="410"/>
      <c r="CG48" s="410"/>
      <c r="CH48" s="410"/>
      <c r="CI48" s="410"/>
      <c r="CJ48" s="410"/>
      <c r="CK48" s="410"/>
    </row>
    <row r="49" spans="2:89" ht="14.25">
      <c r="B49" s="731"/>
      <c r="C49" s="731"/>
      <c r="D49" s="412">
        <v>29</v>
      </c>
      <c r="E49" s="413" t="s">
        <v>539</v>
      </c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417">
        <v>1035</v>
      </c>
      <c r="AD49" s="720"/>
      <c r="AE49" s="721"/>
      <c r="AF49" s="721"/>
      <c r="AG49" s="722"/>
      <c r="AH49" s="418" t="s">
        <v>2</v>
      </c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  <c r="AZ49" s="410"/>
      <c r="BA49" s="410"/>
      <c r="BB49" s="410"/>
      <c r="BC49" s="410"/>
      <c r="BD49" s="410"/>
      <c r="BE49" s="410"/>
      <c r="BF49" s="410"/>
      <c r="BG49" s="410"/>
      <c r="BH49" s="410"/>
      <c r="BI49" s="410"/>
      <c r="BJ49" s="410"/>
      <c r="BK49" s="410"/>
      <c r="BL49" s="410"/>
      <c r="BM49" s="410"/>
      <c r="BN49" s="410"/>
      <c r="BO49" s="410"/>
      <c r="BP49" s="410"/>
      <c r="BQ49" s="410"/>
      <c r="BR49" s="410"/>
      <c r="BS49" s="410"/>
      <c r="BT49" s="410"/>
      <c r="BU49" s="410"/>
      <c r="BV49" s="410"/>
      <c r="BW49" s="410"/>
      <c r="BX49" s="410"/>
      <c r="BY49" s="410"/>
      <c r="BZ49" s="410"/>
      <c r="CA49" s="410"/>
      <c r="CB49" s="410"/>
      <c r="CC49" s="410"/>
      <c r="CD49" s="410"/>
      <c r="CE49" s="410"/>
      <c r="CF49" s="410"/>
      <c r="CG49" s="410"/>
      <c r="CH49" s="410"/>
      <c r="CI49" s="410"/>
      <c r="CJ49" s="410"/>
      <c r="CK49" s="410"/>
    </row>
    <row r="50" spans="2:89" ht="14.25">
      <c r="B50" s="731"/>
      <c r="C50" s="731"/>
      <c r="D50" s="412">
        <v>30</v>
      </c>
      <c r="E50" s="413" t="s">
        <v>540</v>
      </c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417">
        <v>910</v>
      </c>
      <c r="AD50" s="720"/>
      <c r="AE50" s="721"/>
      <c r="AF50" s="721"/>
      <c r="AG50" s="722"/>
      <c r="AH50" s="418" t="s">
        <v>2</v>
      </c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  <c r="AZ50" s="410"/>
      <c r="BA50" s="410"/>
      <c r="BB50" s="410"/>
      <c r="BC50" s="410"/>
      <c r="BD50" s="410"/>
      <c r="BE50" s="410"/>
      <c r="BF50" s="410"/>
      <c r="BG50" s="410"/>
      <c r="BH50" s="410"/>
      <c r="BI50" s="410"/>
      <c r="BJ50" s="410"/>
      <c r="BK50" s="410"/>
      <c r="BL50" s="410"/>
      <c r="BM50" s="410"/>
      <c r="BN50" s="410"/>
      <c r="BO50" s="410"/>
      <c r="BP50" s="410"/>
      <c r="BQ50" s="410"/>
      <c r="BR50" s="410"/>
      <c r="BS50" s="410"/>
      <c r="BT50" s="410"/>
      <c r="BU50" s="410"/>
      <c r="BV50" s="410"/>
      <c r="BW50" s="410"/>
      <c r="BX50" s="410"/>
      <c r="BY50" s="410"/>
      <c r="BZ50" s="410"/>
      <c r="CA50" s="410"/>
      <c r="CB50" s="410"/>
      <c r="CC50" s="410"/>
      <c r="CD50" s="410"/>
      <c r="CE50" s="410"/>
      <c r="CF50" s="410"/>
      <c r="CG50" s="410"/>
      <c r="CH50" s="410"/>
      <c r="CI50" s="410"/>
      <c r="CJ50" s="410"/>
      <c r="CK50" s="410"/>
    </row>
    <row r="51" spans="2:89" ht="14.25">
      <c r="B51" s="731"/>
      <c r="C51" s="731" t="s">
        <v>541</v>
      </c>
      <c r="D51" s="412">
        <v>31</v>
      </c>
      <c r="E51" s="413" t="s">
        <v>542</v>
      </c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417">
        <v>1036</v>
      </c>
      <c r="AD51" s="720"/>
      <c r="AE51" s="721"/>
      <c r="AF51" s="721"/>
      <c r="AG51" s="722"/>
      <c r="AH51" s="418" t="s">
        <v>3</v>
      </c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  <c r="AZ51" s="410"/>
      <c r="BA51" s="410"/>
      <c r="BB51" s="410"/>
      <c r="BC51" s="410"/>
      <c r="BD51" s="410"/>
      <c r="BE51" s="410"/>
      <c r="BF51" s="410"/>
      <c r="BG51" s="410"/>
      <c r="BH51" s="410"/>
      <c r="BI51" s="410"/>
      <c r="BJ51" s="410"/>
      <c r="BK51" s="410"/>
      <c r="BL51" s="410"/>
      <c r="BM51" s="410"/>
      <c r="BN51" s="410"/>
      <c r="BO51" s="410"/>
      <c r="BP51" s="410"/>
      <c r="BQ51" s="410"/>
      <c r="BR51" s="410"/>
      <c r="BS51" s="410"/>
      <c r="BT51" s="410"/>
      <c r="BU51" s="410"/>
      <c r="BV51" s="410"/>
      <c r="BW51" s="410"/>
      <c r="BX51" s="410"/>
      <c r="BY51" s="410"/>
      <c r="BZ51" s="410"/>
      <c r="CA51" s="410"/>
      <c r="CB51" s="410"/>
      <c r="CC51" s="410"/>
      <c r="CD51" s="410"/>
      <c r="CE51" s="410"/>
      <c r="CF51" s="410"/>
      <c r="CG51" s="410"/>
      <c r="CH51" s="410"/>
      <c r="CI51" s="410"/>
      <c r="CJ51" s="410"/>
      <c r="CK51" s="410"/>
    </row>
    <row r="52" spans="2:89" ht="14.25">
      <c r="B52" s="731"/>
      <c r="C52" s="731"/>
      <c r="D52" s="412">
        <v>32</v>
      </c>
      <c r="E52" s="413" t="s">
        <v>543</v>
      </c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7">
        <v>1101</v>
      </c>
      <c r="AD52" s="720"/>
      <c r="AE52" s="721"/>
      <c r="AF52" s="721"/>
      <c r="AG52" s="722"/>
      <c r="AH52" s="418" t="s">
        <v>3</v>
      </c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  <c r="AZ52" s="410"/>
      <c r="BA52" s="410"/>
      <c r="BB52" s="410"/>
      <c r="BC52" s="410"/>
      <c r="BD52" s="410"/>
      <c r="BE52" s="410"/>
      <c r="BF52" s="410"/>
      <c r="BG52" s="410"/>
      <c r="BH52" s="410"/>
      <c r="BI52" s="410"/>
      <c r="BJ52" s="410"/>
      <c r="BK52" s="410"/>
      <c r="BL52" s="410"/>
      <c r="BM52" s="410"/>
      <c r="BN52" s="410"/>
      <c r="BO52" s="410"/>
      <c r="BP52" s="410"/>
      <c r="BQ52" s="410"/>
      <c r="BR52" s="410"/>
      <c r="BS52" s="410"/>
      <c r="BT52" s="410"/>
      <c r="BU52" s="410"/>
      <c r="BV52" s="410"/>
      <c r="BW52" s="410"/>
      <c r="BX52" s="410"/>
      <c r="BY52" s="410"/>
      <c r="BZ52" s="410"/>
      <c r="CA52" s="410"/>
      <c r="CB52" s="410"/>
      <c r="CC52" s="410"/>
      <c r="CD52" s="410"/>
      <c r="CE52" s="410"/>
      <c r="CF52" s="410"/>
      <c r="CG52" s="410"/>
      <c r="CH52" s="410"/>
      <c r="CI52" s="410"/>
      <c r="CJ52" s="410"/>
      <c r="CK52" s="410"/>
    </row>
    <row r="53" spans="2:89" ht="14.25">
      <c r="B53" s="731"/>
      <c r="C53" s="731"/>
      <c r="D53" s="412">
        <v>33</v>
      </c>
      <c r="E53" s="413" t="s">
        <v>544</v>
      </c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417">
        <v>135</v>
      </c>
      <c r="AD53" s="720"/>
      <c r="AE53" s="721"/>
      <c r="AF53" s="721"/>
      <c r="AG53" s="722"/>
      <c r="AH53" s="418" t="s">
        <v>3</v>
      </c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  <c r="AZ53" s="410"/>
      <c r="BA53" s="410"/>
      <c r="BB53" s="410"/>
      <c r="BC53" s="410"/>
      <c r="BD53" s="410"/>
      <c r="BE53" s="410"/>
      <c r="BF53" s="410"/>
      <c r="BG53" s="410"/>
      <c r="BH53" s="410"/>
      <c r="BI53" s="410"/>
      <c r="BJ53" s="410"/>
      <c r="BK53" s="410"/>
      <c r="BL53" s="410"/>
      <c r="BM53" s="410"/>
      <c r="BN53" s="410"/>
      <c r="BO53" s="410"/>
      <c r="BP53" s="410"/>
      <c r="BQ53" s="410"/>
      <c r="BR53" s="410"/>
      <c r="BS53" s="410"/>
      <c r="BT53" s="410"/>
      <c r="BU53" s="410"/>
      <c r="BV53" s="410"/>
      <c r="BW53" s="410"/>
      <c r="BX53" s="410"/>
      <c r="BY53" s="410"/>
      <c r="BZ53" s="410"/>
      <c r="CA53" s="410"/>
      <c r="CB53" s="410"/>
      <c r="CC53" s="410"/>
      <c r="CD53" s="410"/>
      <c r="CE53" s="410"/>
      <c r="CF53" s="410"/>
      <c r="CG53" s="410"/>
      <c r="CH53" s="410"/>
      <c r="CI53" s="410"/>
      <c r="CJ53" s="410"/>
      <c r="CK53" s="410"/>
    </row>
    <row r="54" spans="2:89" ht="14.25">
      <c r="B54" s="731"/>
      <c r="C54" s="731"/>
      <c r="D54" s="412">
        <v>34</v>
      </c>
      <c r="E54" s="413" t="s">
        <v>545</v>
      </c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417">
        <v>136</v>
      </c>
      <c r="AD54" s="720"/>
      <c r="AE54" s="721"/>
      <c r="AF54" s="721"/>
      <c r="AG54" s="722"/>
      <c r="AH54" s="418" t="s">
        <v>3</v>
      </c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  <c r="AZ54" s="410"/>
      <c r="BA54" s="410"/>
      <c r="BB54" s="410"/>
      <c r="BC54" s="410"/>
      <c r="BD54" s="410"/>
      <c r="BE54" s="410"/>
      <c r="BF54" s="410"/>
      <c r="BG54" s="410"/>
      <c r="BH54" s="410"/>
      <c r="BI54" s="410"/>
      <c r="BJ54" s="410"/>
      <c r="BK54" s="410"/>
      <c r="BL54" s="410"/>
      <c r="BM54" s="410"/>
      <c r="BN54" s="410"/>
      <c r="BO54" s="410"/>
      <c r="BP54" s="410"/>
      <c r="BQ54" s="410"/>
      <c r="BR54" s="410"/>
      <c r="BS54" s="410"/>
      <c r="BT54" s="410"/>
      <c r="BU54" s="410"/>
      <c r="BV54" s="410"/>
      <c r="BW54" s="410"/>
      <c r="BX54" s="410"/>
      <c r="BY54" s="410"/>
      <c r="BZ54" s="410"/>
      <c r="CA54" s="410"/>
      <c r="CB54" s="410"/>
      <c r="CC54" s="410"/>
      <c r="CD54" s="410"/>
      <c r="CE54" s="410"/>
      <c r="CF54" s="410"/>
      <c r="CG54" s="410"/>
      <c r="CH54" s="410"/>
      <c r="CI54" s="410"/>
      <c r="CJ54" s="410"/>
      <c r="CK54" s="410"/>
    </row>
    <row r="55" spans="2:89" ht="14.25">
      <c r="B55" s="731"/>
      <c r="C55" s="731"/>
      <c r="D55" s="412">
        <v>35</v>
      </c>
      <c r="E55" s="413" t="s">
        <v>546</v>
      </c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7">
        <v>176</v>
      </c>
      <c r="AD55" s="720"/>
      <c r="AE55" s="721"/>
      <c r="AF55" s="721"/>
      <c r="AG55" s="722"/>
      <c r="AH55" s="418" t="s">
        <v>3</v>
      </c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  <c r="AZ55" s="410"/>
      <c r="BA55" s="410"/>
      <c r="BB55" s="410"/>
      <c r="BC55" s="410"/>
      <c r="BD55" s="410"/>
      <c r="BE55" s="410"/>
      <c r="BF55" s="410"/>
      <c r="BG55" s="410"/>
      <c r="BH55" s="410"/>
      <c r="BI55" s="410"/>
      <c r="BJ55" s="410"/>
      <c r="BK55" s="410"/>
      <c r="BL55" s="410"/>
      <c r="BM55" s="410"/>
      <c r="BN55" s="410"/>
      <c r="BO55" s="410"/>
      <c r="BP55" s="410"/>
      <c r="BQ55" s="410"/>
      <c r="BR55" s="410"/>
      <c r="BS55" s="410"/>
      <c r="BT55" s="410"/>
      <c r="BU55" s="410"/>
      <c r="BV55" s="410"/>
      <c r="BW55" s="410"/>
      <c r="BX55" s="410"/>
      <c r="BY55" s="410"/>
      <c r="BZ55" s="410"/>
      <c r="CA55" s="410"/>
      <c r="CB55" s="410"/>
      <c r="CC55" s="410"/>
      <c r="CD55" s="410"/>
      <c r="CE55" s="410"/>
      <c r="CF55" s="410"/>
      <c r="CG55" s="410"/>
      <c r="CH55" s="410"/>
      <c r="CI55" s="410"/>
      <c r="CJ55" s="410"/>
      <c r="CK55" s="410"/>
    </row>
    <row r="56" spans="2:89" ht="14.25">
      <c r="B56" s="731"/>
      <c r="C56" s="731"/>
      <c r="D56" s="412">
        <v>36</v>
      </c>
      <c r="E56" s="413" t="s">
        <v>547</v>
      </c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417">
        <v>752</v>
      </c>
      <c r="AD56" s="720"/>
      <c r="AE56" s="721"/>
      <c r="AF56" s="721"/>
      <c r="AG56" s="722"/>
      <c r="AH56" s="418" t="s">
        <v>3</v>
      </c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  <c r="AZ56" s="410"/>
      <c r="BA56" s="410"/>
      <c r="BB56" s="410"/>
      <c r="BC56" s="410"/>
      <c r="BD56" s="410"/>
      <c r="BE56" s="410"/>
      <c r="BF56" s="410"/>
      <c r="BG56" s="410"/>
      <c r="BH56" s="410"/>
      <c r="BI56" s="410"/>
      <c r="BJ56" s="410"/>
      <c r="BK56" s="410"/>
      <c r="BL56" s="410"/>
      <c r="BM56" s="410"/>
      <c r="BN56" s="410"/>
      <c r="BO56" s="410"/>
      <c r="BP56" s="410"/>
      <c r="BQ56" s="410"/>
      <c r="BR56" s="410"/>
      <c r="BS56" s="410"/>
      <c r="BT56" s="410"/>
      <c r="BU56" s="410"/>
      <c r="BV56" s="410"/>
      <c r="BW56" s="410"/>
      <c r="BX56" s="410"/>
      <c r="BY56" s="410"/>
      <c r="BZ56" s="410"/>
      <c r="CA56" s="410"/>
      <c r="CB56" s="410"/>
      <c r="CC56" s="410"/>
      <c r="CD56" s="410"/>
      <c r="CE56" s="410"/>
      <c r="CF56" s="410"/>
      <c r="CG56" s="410"/>
      <c r="CH56" s="410"/>
      <c r="CI56" s="410"/>
      <c r="CJ56" s="410"/>
      <c r="CK56" s="410"/>
    </row>
    <row r="57" spans="2:89" ht="14.25">
      <c r="B57" s="731"/>
      <c r="C57" s="731"/>
      <c r="D57" s="412">
        <v>37</v>
      </c>
      <c r="E57" s="413" t="s">
        <v>548</v>
      </c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417">
        <v>608</v>
      </c>
      <c r="AD57" s="720"/>
      <c r="AE57" s="721"/>
      <c r="AF57" s="721"/>
      <c r="AG57" s="722"/>
      <c r="AH57" s="418" t="s">
        <v>3</v>
      </c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  <c r="AZ57" s="410"/>
      <c r="BA57" s="410"/>
      <c r="BB57" s="410"/>
      <c r="BC57" s="410"/>
      <c r="BD57" s="410"/>
      <c r="BE57" s="410"/>
      <c r="BF57" s="410"/>
      <c r="BG57" s="410"/>
      <c r="BH57" s="410"/>
      <c r="BI57" s="410"/>
      <c r="BJ57" s="410"/>
      <c r="BK57" s="410"/>
      <c r="BL57" s="410"/>
      <c r="BM57" s="410"/>
      <c r="BN57" s="410"/>
      <c r="BO57" s="410"/>
      <c r="BP57" s="410"/>
      <c r="BQ57" s="410"/>
      <c r="BR57" s="410"/>
      <c r="BS57" s="410"/>
      <c r="BT57" s="410"/>
      <c r="BU57" s="410"/>
      <c r="BV57" s="410"/>
      <c r="BW57" s="410"/>
      <c r="BX57" s="410"/>
      <c r="BY57" s="410"/>
      <c r="BZ57" s="410"/>
      <c r="CA57" s="410"/>
      <c r="CB57" s="410"/>
      <c r="CC57" s="410"/>
      <c r="CD57" s="410"/>
      <c r="CE57" s="410"/>
      <c r="CF57" s="410"/>
      <c r="CG57" s="410"/>
      <c r="CH57" s="410"/>
      <c r="CI57" s="410"/>
      <c r="CJ57" s="410"/>
      <c r="CK57" s="410"/>
    </row>
    <row r="58" spans="2:89" ht="14.25">
      <c r="B58" s="731"/>
      <c r="C58" s="731"/>
      <c r="D58" s="412">
        <v>38</v>
      </c>
      <c r="E58" s="413" t="s">
        <v>549</v>
      </c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417">
        <v>1636</v>
      </c>
      <c r="AD58" s="720"/>
      <c r="AE58" s="721"/>
      <c r="AF58" s="721"/>
      <c r="AG58" s="722"/>
      <c r="AH58" s="418" t="s">
        <v>3</v>
      </c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  <c r="AZ58" s="410"/>
      <c r="BA58" s="410"/>
      <c r="BB58" s="410"/>
      <c r="BC58" s="410"/>
      <c r="BD58" s="410"/>
      <c r="BE58" s="410"/>
      <c r="BF58" s="410"/>
      <c r="BG58" s="410"/>
      <c r="BH58" s="410"/>
      <c r="BI58" s="410"/>
      <c r="BJ58" s="410"/>
      <c r="BK58" s="410"/>
      <c r="BL58" s="410"/>
      <c r="BM58" s="410"/>
      <c r="BN58" s="410"/>
      <c r="BO58" s="410"/>
      <c r="BP58" s="410"/>
      <c r="BQ58" s="410"/>
      <c r="BR58" s="410"/>
      <c r="BS58" s="410"/>
      <c r="BT58" s="410"/>
      <c r="BU58" s="410"/>
      <c r="BV58" s="410"/>
      <c r="BW58" s="410"/>
      <c r="BX58" s="410"/>
      <c r="BY58" s="410"/>
      <c r="BZ58" s="410"/>
      <c r="CA58" s="410"/>
      <c r="CB58" s="410"/>
      <c r="CC58" s="410"/>
      <c r="CD58" s="410"/>
      <c r="CE58" s="410"/>
      <c r="CF58" s="410"/>
      <c r="CG58" s="410"/>
      <c r="CH58" s="410"/>
      <c r="CI58" s="410"/>
      <c r="CJ58" s="410"/>
      <c r="CK58" s="410"/>
    </row>
    <row r="59" spans="2:89" ht="14.25">
      <c r="B59" s="731"/>
      <c r="C59" s="731"/>
      <c r="D59" s="412">
        <v>39</v>
      </c>
      <c r="E59" s="413" t="s">
        <v>550</v>
      </c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417">
        <v>1637</v>
      </c>
      <c r="AD59" s="720"/>
      <c r="AE59" s="721"/>
      <c r="AF59" s="721"/>
      <c r="AG59" s="722"/>
      <c r="AH59" s="418" t="s">
        <v>3</v>
      </c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  <c r="AZ59" s="410"/>
      <c r="BA59" s="410"/>
      <c r="BB59" s="410"/>
      <c r="BC59" s="410"/>
      <c r="BD59" s="410"/>
      <c r="BE59" s="410"/>
      <c r="BF59" s="410"/>
      <c r="BG59" s="410"/>
      <c r="BH59" s="410"/>
      <c r="BI59" s="410"/>
      <c r="BJ59" s="410"/>
      <c r="BK59" s="410"/>
      <c r="BL59" s="410"/>
      <c r="BM59" s="410"/>
      <c r="BN59" s="410"/>
      <c r="BO59" s="410"/>
      <c r="BP59" s="410"/>
      <c r="BQ59" s="410"/>
      <c r="BR59" s="410"/>
      <c r="BS59" s="410"/>
      <c r="BT59" s="410"/>
      <c r="BU59" s="410"/>
      <c r="BV59" s="410"/>
      <c r="BW59" s="410"/>
      <c r="BX59" s="410"/>
      <c r="BY59" s="410"/>
      <c r="BZ59" s="410"/>
      <c r="CA59" s="410"/>
      <c r="CB59" s="410"/>
      <c r="CC59" s="410"/>
      <c r="CD59" s="410"/>
      <c r="CE59" s="410"/>
      <c r="CF59" s="410"/>
      <c r="CG59" s="410"/>
      <c r="CH59" s="410"/>
      <c r="CI59" s="410"/>
      <c r="CJ59" s="410"/>
      <c r="CK59" s="410"/>
    </row>
    <row r="60" spans="2:89" ht="14.25">
      <c r="B60" s="731"/>
      <c r="C60" s="731"/>
      <c r="D60" s="412">
        <v>40</v>
      </c>
      <c r="E60" s="413" t="s">
        <v>551</v>
      </c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417">
        <v>1638</v>
      </c>
      <c r="AD60" s="720"/>
      <c r="AE60" s="721"/>
      <c r="AF60" s="721"/>
      <c r="AG60" s="722"/>
      <c r="AH60" s="418" t="s">
        <v>3</v>
      </c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  <c r="AZ60" s="410"/>
      <c r="BA60" s="410"/>
      <c r="BB60" s="410"/>
      <c r="BC60" s="410"/>
      <c r="BD60" s="410"/>
      <c r="BE60" s="410"/>
      <c r="BF60" s="410"/>
      <c r="BG60" s="410"/>
      <c r="BH60" s="410"/>
      <c r="BI60" s="410"/>
      <c r="BJ60" s="410"/>
      <c r="BK60" s="410"/>
      <c r="BL60" s="410"/>
      <c r="BM60" s="410"/>
      <c r="BN60" s="410"/>
      <c r="BO60" s="410"/>
      <c r="BP60" s="410"/>
      <c r="BQ60" s="410"/>
      <c r="BR60" s="410"/>
      <c r="BS60" s="410"/>
      <c r="BT60" s="410"/>
      <c r="BU60" s="410"/>
      <c r="BV60" s="410"/>
      <c r="BW60" s="410"/>
      <c r="BX60" s="410"/>
      <c r="BY60" s="410"/>
      <c r="BZ60" s="410"/>
      <c r="CA60" s="410"/>
      <c r="CB60" s="410"/>
      <c r="CC60" s="410"/>
      <c r="CD60" s="410"/>
      <c r="CE60" s="410"/>
      <c r="CF60" s="410"/>
      <c r="CG60" s="410"/>
      <c r="CH60" s="410"/>
      <c r="CI60" s="410"/>
      <c r="CJ60" s="410"/>
      <c r="CK60" s="410"/>
    </row>
    <row r="61" spans="2:89" ht="14.25">
      <c r="B61" s="731"/>
      <c r="C61" s="731"/>
      <c r="D61" s="412">
        <v>41</v>
      </c>
      <c r="E61" s="413" t="s">
        <v>552</v>
      </c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417">
        <v>895</v>
      </c>
      <c r="AD61" s="720"/>
      <c r="AE61" s="721"/>
      <c r="AF61" s="721"/>
      <c r="AG61" s="722"/>
      <c r="AH61" s="418" t="s">
        <v>3</v>
      </c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  <c r="AZ61" s="410"/>
      <c r="BA61" s="410"/>
      <c r="BB61" s="410"/>
      <c r="BC61" s="410"/>
      <c r="BD61" s="410"/>
      <c r="BE61" s="410"/>
      <c r="BF61" s="410"/>
      <c r="BG61" s="410"/>
      <c r="BH61" s="410"/>
      <c r="BI61" s="410"/>
      <c r="BJ61" s="410"/>
      <c r="BK61" s="410"/>
      <c r="BL61" s="410"/>
      <c r="BM61" s="410"/>
      <c r="BN61" s="410"/>
      <c r="BO61" s="410"/>
      <c r="BP61" s="410"/>
      <c r="BQ61" s="410"/>
      <c r="BR61" s="410"/>
      <c r="BS61" s="410"/>
      <c r="BT61" s="410"/>
      <c r="BU61" s="410"/>
      <c r="BV61" s="410"/>
      <c r="BW61" s="410"/>
      <c r="BX61" s="410"/>
      <c r="BY61" s="410"/>
      <c r="BZ61" s="410"/>
      <c r="CA61" s="410"/>
      <c r="CB61" s="410"/>
      <c r="CC61" s="410"/>
      <c r="CD61" s="410"/>
      <c r="CE61" s="410"/>
      <c r="CF61" s="410"/>
      <c r="CG61" s="410"/>
      <c r="CH61" s="410"/>
      <c r="CI61" s="410"/>
      <c r="CJ61" s="410"/>
      <c r="CK61" s="410"/>
    </row>
    <row r="62" spans="2:89" ht="14.25">
      <c r="B62" s="731"/>
      <c r="C62" s="731"/>
      <c r="D62" s="412">
        <v>42</v>
      </c>
      <c r="E62" s="413" t="s">
        <v>553</v>
      </c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417">
        <v>867</v>
      </c>
      <c r="AD62" s="720"/>
      <c r="AE62" s="721"/>
      <c r="AF62" s="721"/>
      <c r="AG62" s="722"/>
      <c r="AH62" s="418" t="s">
        <v>3</v>
      </c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  <c r="AZ62" s="410"/>
      <c r="BA62" s="410"/>
      <c r="BB62" s="410"/>
      <c r="BC62" s="410"/>
      <c r="BD62" s="410"/>
      <c r="BE62" s="410"/>
      <c r="BF62" s="410"/>
      <c r="BG62" s="410"/>
      <c r="BH62" s="410"/>
      <c r="BI62" s="410"/>
      <c r="BJ62" s="410"/>
      <c r="BK62" s="410"/>
      <c r="BL62" s="410"/>
      <c r="BM62" s="410"/>
      <c r="BN62" s="410"/>
      <c r="BO62" s="410"/>
      <c r="BP62" s="410"/>
      <c r="BQ62" s="410"/>
      <c r="BR62" s="410"/>
      <c r="BS62" s="410"/>
      <c r="BT62" s="410"/>
      <c r="BU62" s="410"/>
      <c r="BV62" s="410"/>
      <c r="BW62" s="410"/>
      <c r="BX62" s="410"/>
      <c r="BY62" s="410"/>
      <c r="BZ62" s="410"/>
      <c r="CA62" s="410"/>
      <c r="CB62" s="410"/>
      <c r="CC62" s="410"/>
      <c r="CD62" s="410"/>
      <c r="CE62" s="410"/>
      <c r="CF62" s="410"/>
      <c r="CG62" s="410"/>
      <c r="CH62" s="410"/>
      <c r="CI62" s="410"/>
      <c r="CJ62" s="410"/>
      <c r="CK62" s="410"/>
    </row>
    <row r="63" spans="2:89" ht="14.25">
      <c r="B63" s="731"/>
      <c r="C63" s="731"/>
      <c r="D63" s="412">
        <v>43</v>
      </c>
      <c r="E63" s="413" t="s">
        <v>554</v>
      </c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417">
        <v>609</v>
      </c>
      <c r="AD63" s="720"/>
      <c r="AE63" s="721"/>
      <c r="AF63" s="721"/>
      <c r="AG63" s="722"/>
      <c r="AH63" s="418" t="s">
        <v>3</v>
      </c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  <c r="AZ63" s="410"/>
      <c r="BA63" s="410"/>
      <c r="BB63" s="410"/>
      <c r="BC63" s="410"/>
      <c r="BD63" s="410"/>
      <c r="BE63" s="410"/>
      <c r="BF63" s="410"/>
      <c r="BG63" s="410"/>
      <c r="BH63" s="410"/>
      <c r="BI63" s="410"/>
      <c r="BJ63" s="410"/>
      <c r="BK63" s="410"/>
      <c r="BL63" s="410"/>
      <c r="BM63" s="410"/>
      <c r="BN63" s="410"/>
      <c r="BO63" s="410"/>
      <c r="BP63" s="410"/>
      <c r="BQ63" s="410"/>
      <c r="BR63" s="410"/>
      <c r="BS63" s="410"/>
      <c r="BT63" s="410"/>
      <c r="BU63" s="410"/>
      <c r="BV63" s="410"/>
      <c r="BW63" s="410"/>
      <c r="BX63" s="410"/>
      <c r="BY63" s="410"/>
      <c r="BZ63" s="410"/>
      <c r="CA63" s="410"/>
      <c r="CB63" s="410"/>
      <c r="CC63" s="410"/>
      <c r="CD63" s="410"/>
      <c r="CE63" s="410"/>
      <c r="CF63" s="410"/>
      <c r="CG63" s="410"/>
      <c r="CH63" s="410"/>
      <c r="CI63" s="410"/>
      <c r="CJ63" s="410"/>
      <c r="CK63" s="410"/>
    </row>
    <row r="64" spans="2:89" ht="14.25">
      <c r="B64" s="731"/>
      <c r="C64" s="731"/>
      <c r="D64" s="412">
        <v>44</v>
      </c>
      <c r="E64" s="413" t="s">
        <v>555</v>
      </c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417">
        <v>1639</v>
      </c>
      <c r="AD64" s="720"/>
      <c r="AE64" s="721"/>
      <c r="AF64" s="721"/>
      <c r="AG64" s="722"/>
      <c r="AH64" s="418" t="s">
        <v>3</v>
      </c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  <c r="AZ64" s="410"/>
      <c r="BA64" s="410"/>
      <c r="BB64" s="410"/>
      <c r="BC64" s="410"/>
      <c r="BD64" s="410"/>
      <c r="BE64" s="410"/>
      <c r="BF64" s="410"/>
      <c r="BG64" s="410"/>
      <c r="BH64" s="410"/>
      <c r="BI64" s="410"/>
      <c r="BJ64" s="410"/>
      <c r="BK64" s="410"/>
      <c r="BL64" s="410"/>
      <c r="BM64" s="410"/>
      <c r="BN64" s="410"/>
      <c r="BO64" s="410"/>
      <c r="BP64" s="410"/>
      <c r="BQ64" s="410"/>
      <c r="BR64" s="410"/>
      <c r="BS64" s="410"/>
      <c r="BT64" s="410"/>
      <c r="BU64" s="410"/>
      <c r="BV64" s="410"/>
      <c r="BW64" s="410"/>
      <c r="BX64" s="410"/>
      <c r="BY64" s="410"/>
      <c r="BZ64" s="410"/>
      <c r="CA64" s="410"/>
      <c r="CB64" s="410"/>
      <c r="CC64" s="410"/>
      <c r="CD64" s="410"/>
      <c r="CE64" s="410"/>
      <c r="CF64" s="410"/>
      <c r="CG64" s="410"/>
      <c r="CH64" s="410"/>
      <c r="CI64" s="410"/>
      <c r="CJ64" s="410"/>
      <c r="CK64" s="410"/>
    </row>
    <row r="65" spans="1:99" ht="14.25">
      <c r="B65" s="731"/>
      <c r="C65" s="731"/>
      <c r="D65" s="412">
        <v>45</v>
      </c>
      <c r="E65" s="413" t="s">
        <v>556</v>
      </c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7">
        <v>1018</v>
      </c>
      <c r="AD65" s="720"/>
      <c r="AE65" s="721"/>
      <c r="AF65" s="721"/>
      <c r="AG65" s="722"/>
      <c r="AH65" s="418" t="s">
        <v>3</v>
      </c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  <c r="AZ65" s="410"/>
      <c r="BA65" s="410"/>
      <c r="BB65" s="410"/>
      <c r="BC65" s="410"/>
      <c r="BD65" s="410"/>
      <c r="BE65" s="410"/>
      <c r="BF65" s="410"/>
      <c r="BG65" s="410"/>
      <c r="BH65" s="410"/>
      <c r="BI65" s="410"/>
      <c r="BJ65" s="410"/>
      <c r="BK65" s="410"/>
      <c r="BL65" s="410"/>
      <c r="BM65" s="410"/>
      <c r="BN65" s="410"/>
      <c r="BO65" s="410"/>
      <c r="BP65" s="410"/>
      <c r="BQ65" s="410"/>
      <c r="BR65" s="410"/>
      <c r="BS65" s="410"/>
      <c r="BT65" s="410"/>
      <c r="BU65" s="410"/>
      <c r="BV65" s="410"/>
      <c r="BW65" s="410"/>
      <c r="BX65" s="410"/>
      <c r="BY65" s="410"/>
      <c r="BZ65" s="410"/>
      <c r="CA65" s="410"/>
      <c r="CB65" s="410"/>
      <c r="CC65" s="410"/>
      <c r="CD65" s="410"/>
      <c r="CE65" s="410"/>
      <c r="CF65" s="410"/>
      <c r="CG65" s="410"/>
      <c r="CH65" s="410"/>
      <c r="CI65" s="410"/>
      <c r="CJ65" s="410"/>
      <c r="CK65" s="410"/>
    </row>
    <row r="66" spans="1:99" ht="14.25">
      <c r="B66" s="731"/>
      <c r="C66" s="731"/>
      <c r="D66" s="412">
        <v>46</v>
      </c>
      <c r="E66" s="413" t="s">
        <v>557</v>
      </c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7">
        <v>162</v>
      </c>
      <c r="AD66" s="720"/>
      <c r="AE66" s="721"/>
      <c r="AF66" s="721"/>
      <c r="AG66" s="722"/>
      <c r="AH66" s="418" t="s">
        <v>3</v>
      </c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410"/>
      <c r="BL66" s="410"/>
      <c r="BM66" s="410"/>
      <c r="BN66" s="410"/>
      <c r="BO66" s="410"/>
      <c r="BP66" s="410"/>
      <c r="BQ66" s="410"/>
      <c r="BR66" s="410"/>
      <c r="BS66" s="410"/>
      <c r="BT66" s="410"/>
      <c r="BU66" s="410"/>
      <c r="BV66" s="410"/>
      <c r="BW66" s="410"/>
      <c r="BX66" s="410"/>
      <c r="BY66" s="410"/>
      <c r="BZ66" s="410"/>
      <c r="CA66" s="410"/>
      <c r="CB66" s="410"/>
      <c r="CC66" s="410"/>
      <c r="CD66" s="410"/>
      <c r="CE66" s="410"/>
      <c r="CF66" s="410"/>
      <c r="CG66" s="410"/>
      <c r="CH66" s="410"/>
      <c r="CI66" s="410"/>
      <c r="CJ66" s="410"/>
      <c r="CK66" s="410"/>
    </row>
    <row r="67" spans="1:99" ht="14.25">
      <c r="B67" s="731"/>
      <c r="C67" s="731"/>
      <c r="D67" s="412">
        <v>47</v>
      </c>
      <c r="E67" s="413" t="s">
        <v>558</v>
      </c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417">
        <v>174</v>
      </c>
      <c r="AD67" s="720"/>
      <c r="AE67" s="721"/>
      <c r="AF67" s="721"/>
      <c r="AG67" s="722"/>
      <c r="AH67" s="418" t="s">
        <v>3</v>
      </c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  <c r="AZ67" s="410"/>
      <c r="BA67" s="410"/>
      <c r="BB67" s="410"/>
      <c r="BC67" s="410"/>
      <c r="BD67" s="410"/>
      <c r="BE67" s="410"/>
      <c r="BF67" s="410"/>
      <c r="BG67" s="410"/>
      <c r="BH67" s="410"/>
      <c r="BI67" s="410"/>
      <c r="BJ67" s="410"/>
      <c r="BK67" s="410"/>
      <c r="BL67" s="410"/>
      <c r="BM67" s="410"/>
      <c r="BN67" s="410"/>
      <c r="BO67" s="410"/>
      <c r="BP67" s="410"/>
      <c r="BQ67" s="410"/>
      <c r="BR67" s="410"/>
      <c r="BS67" s="410"/>
      <c r="BT67" s="410"/>
      <c r="BU67" s="410"/>
      <c r="BV67" s="410"/>
      <c r="BW67" s="410"/>
      <c r="BX67" s="410"/>
      <c r="BY67" s="410"/>
      <c r="BZ67" s="410"/>
      <c r="CA67" s="410"/>
      <c r="CB67" s="410"/>
      <c r="CC67" s="410"/>
      <c r="CD67" s="410"/>
      <c r="CE67" s="410"/>
      <c r="CF67" s="410"/>
      <c r="CG67" s="410"/>
      <c r="CH67" s="410"/>
      <c r="CI67" s="410"/>
      <c r="CJ67" s="410"/>
      <c r="CK67" s="410"/>
    </row>
    <row r="68" spans="1:99" ht="14.25">
      <c r="B68" s="731"/>
      <c r="C68" s="731"/>
      <c r="D68" s="412">
        <v>48</v>
      </c>
      <c r="E68" s="413" t="s">
        <v>559</v>
      </c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7">
        <v>610</v>
      </c>
      <c r="AD68" s="720"/>
      <c r="AE68" s="721"/>
      <c r="AF68" s="721"/>
      <c r="AG68" s="722"/>
      <c r="AH68" s="418" t="s">
        <v>3</v>
      </c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  <c r="AZ68" s="410"/>
      <c r="BA68" s="410"/>
      <c r="BB68" s="410"/>
      <c r="BC68" s="410"/>
      <c r="BD68" s="410"/>
      <c r="BE68" s="410"/>
      <c r="BF68" s="410"/>
      <c r="BG68" s="410"/>
      <c r="BH68" s="410"/>
      <c r="BI68" s="410"/>
      <c r="BJ68" s="410"/>
      <c r="BK68" s="410"/>
      <c r="BL68" s="410"/>
      <c r="BM68" s="410"/>
      <c r="BN68" s="410"/>
      <c r="BO68" s="410"/>
      <c r="BP68" s="410"/>
      <c r="BQ68" s="410"/>
      <c r="BR68" s="410"/>
      <c r="BS68" s="410"/>
      <c r="BT68" s="410"/>
      <c r="BU68" s="410"/>
      <c r="BV68" s="410"/>
      <c r="BW68" s="410"/>
      <c r="BX68" s="410"/>
      <c r="BY68" s="410"/>
      <c r="BZ68" s="410"/>
      <c r="CA68" s="410"/>
      <c r="CB68" s="410"/>
      <c r="CC68" s="410"/>
      <c r="CD68" s="410"/>
      <c r="CE68" s="410"/>
      <c r="CF68" s="410"/>
      <c r="CG68" s="410"/>
      <c r="CH68" s="410"/>
      <c r="CI68" s="410"/>
      <c r="CJ68" s="410"/>
      <c r="CK68" s="410"/>
    </row>
    <row r="69" spans="1:99" ht="14.25">
      <c r="B69" s="731"/>
      <c r="C69" s="731"/>
      <c r="D69" s="412">
        <v>49</v>
      </c>
      <c r="E69" s="413" t="s">
        <v>560</v>
      </c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417">
        <v>746</v>
      </c>
      <c r="AD69" s="720"/>
      <c r="AE69" s="721"/>
      <c r="AF69" s="721"/>
      <c r="AG69" s="722"/>
      <c r="AH69" s="418" t="s">
        <v>3</v>
      </c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  <c r="AZ69" s="410"/>
      <c r="BA69" s="410"/>
      <c r="BB69" s="410"/>
      <c r="BC69" s="410"/>
      <c r="BD69" s="410"/>
      <c r="BE69" s="410"/>
      <c r="BF69" s="410"/>
      <c r="BG69" s="410"/>
      <c r="BH69" s="410"/>
      <c r="BI69" s="410"/>
      <c r="BJ69" s="410"/>
      <c r="BK69" s="410"/>
      <c r="BL69" s="410"/>
      <c r="BM69" s="410"/>
      <c r="BN69" s="410"/>
      <c r="BO69" s="410"/>
      <c r="BP69" s="410"/>
      <c r="BQ69" s="410"/>
      <c r="BR69" s="410"/>
      <c r="BS69" s="410"/>
      <c r="BT69" s="410"/>
      <c r="BU69" s="410"/>
      <c r="BV69" s="410"/>
      <c r="BW69" s="410"/>
      <c r="BX69" s="410"/>
      <c r="BY69" s="410"/>
      <c r="BZ69" s="410"/>
      <c r="CA69" s="410"/>
      <c r="CB69" s="410"/>
      <c r="CC69" s="410"/>
      <c r="CD69" s="410"/>
      <c r="CE69" s="410"/>
      <c r="CF69" s="410"/>
      <c r="CG69" s="410"/>
      <c r="CH69" s="410"/>
      <c r="CI69" s="410"/>
      <c r="CJ69" s="410"/>
      <c r="CK69" s="410"/>
    </row>
    <row r="70" spans="1:99" ht="14.25">
      <c r="B70" s="731"/>
      <c r="C70" s="731"/>
      <c r="D70" s="412">
        <v>50</v>
      </c>
      <c r="E70" s="413" t="s">
        <v>561</v>
      </c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417">
        <v>866</v>
      </c>
      <c r="AD70" s="720"/>
      <c r="AE70" s="721"/>
      <c r="AF70" s="721"/>
      <c r="AG70" s="722"/>
      <c r="AH70" s="418" t="s">
        <v>3</v>
      </c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  <c r="AZ70" s="410"/>
      <c r="BA70" s="410"/>
      <c r="BB70" s="410"/>
      <c r="BC70" s="410"/>
      <c r="BD70" s="410"/>
      <c r="BE70" s="410"/>
      <c r="BF70" s="410"/>
      <c r="BG70" s="410"/>
      <c r="BH70" s="410"/>
      <c r="BI70" s="410"/>
      <c r="BJ70" s="410"/>
      <c r="BK70" s="410"/>
      <c r="BL70" s="410"/>
      <c r="BM70" s="410"/>
      <c r="BN70" s="410"/>
      <c r="BO70" s="410"/>
      <c r="BP70" s="410"/>
      <c r="BQ70" s="410"/>
      <c r="BR70" s="410"/>
      <c r="BS70" s="410"/>
      <c r="BT70" s="410"/>
      <c r="BU70" s="410"/>
      <c r="BV70" s="410"/>
      <c r="BW70" s="410"/>
      <c r="BX70" s="410"/>
      <c r="BY70" s="410"/>
      <c r="BZ70" s="410"/>
      <c r="CA70" s="410"/>
      <c r="CB70" s="410"/>
      <c r="CC70" s="410"/>
      <c r="CD70" s="410"/>
      <c r="CE70" s="410"/>
      <c r="CF70" s="410"/>
      <c r="CG70" s="410"/>
      <c r="CH70" s="410"/>
      <c r="CI70" s="410"/>
      <c r="CJ70" s="410"/>
      <c r="CK70" s="410"/>
    </row>
    <row r="71" spans="1:99" ht="14.25">
      <c r="B71" s="731"/>
      <c r="C71" s="731"/>
      <c r="D71" s="412">
        <v>51</v>
      </c>
      <c r="E71" s="413" t="s">
        <v>562</v>
      </c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417">
        <v>607</v>
      </c>
      <c r="AD71" s="720"/>
      <c r="AE71" s="721"/>
      <c r="AF71" s="721"/>
      <c r="AG71" s="722"/>
      <c r="AH71" s="418" t="s">
        <v>3</v>
      </c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  <c r="AZ71" s="410"/>
      <c r="BA71" s="410"/>
      <c r="BB71" s="410"/>
      <c r="BC71" s="410"/>
      <c r="BD71" s="410"/>
      <c r="BE71" s="410"/>
      <c r="BF71" s="410"/>
      <c r="BG71" s="410"/>
      <c r="BH71" s="410"/>
      <c r="BI71" s="410"/>
      <c r="BJ71" s="410"/>
      <c r="BK71" s="410"/>
      <c r="BL71" s="410"/>
      <c r="BM71" s="410"/>
      <c r="BN71" s="410"/>
      <c r="BO71" s="410"/>
      <c r="BP71" s="410"/>
      <c r="BQ71" s="410"/>
      <c r="BR71" s="410"/>
      <c r="BS71" s="410"/>
      <c r="BT71" s="410"/>
      <c r="BU71" s="410"/>
      <c r="BV71" s="410"/>
      <c r="BW71" s="410"/>
      <c r="BX71" s="410"/>
      <c r="BY71" s="410"/>
      <c r="BZ71" s="410"/>
      <c r="CA71" s="410"/>
      <c r="CB71" s="410"/>
      <c r="CC71" s="410"/>
      <c r="CD71" s="410"/>
      <c r="CE71" s="410"/>
      <c r="CF71" s="410"/>
      <c r="CG71" s="410"/>
      <c r="CH71" s="410"/>
      <c r="CI71" s="410"/>
      <c r="CJ71" s="410"/>
      <c r="CK71" s="410"/>
    </row>
    <row r="72" spans="1:99" s="461" customFormat="1" ht="15">
      <c r="A72" s="455"/>
      <c r="B72" s="469"/>
      <c r="C72" s="469"/>
      <c r="D72" s="417">
        <v>52</v>
      </c>
      <c r="E72" s="456" t="s">
        <v>563</v>
      </c>
      <c r="F72" s="457"/>
      <c r="G72" s="457"/>
      <c r="H72" s="457"/>
      <c r="I72" s="457"/>
      <c r="J72" s="457"/>
      <c r="K72" s="457"/>
      <c r="L72" s="457"/>
      <c r="M72" s="457"/>
      <c r="N72" s="457"/>
      <c r="O72" s="457"/>
      <c r="P72" s="457"/>
      <c r="Q72" s="457"/>
      <c r="R72" s="457"/>
      <c r="S72" s="457"/>
      <c r="T72" s="457"/>
      <c r="U72" s="457"/>
      <c r="V72" s="457"/>
      <c r="W72" s="457"/>
      <c r="X72" s="457"/>
      <c r="Y72" s="457"/>
      <c r="Z72" s="457"/>
      <c r="AA72" s="457"/>
      <c r="AB72" s="457"/>
      <c r="AC72" s="417">
        <v>304</v>
      </c>
      <c r="AD72" s="728">
        <f>+SUM($AD$45:$AG$50)-SUM($AD$51:$AG$71)</f>
        <v>0</v>
      </c>
      <c r="AE72" s="729"/>
      <c r="AF72" s="729"/>
      <c r="AG72" s="730"/>
      <c r="AH72" s="470" t="s">
        <v>4</v>
      </c>
      <c r="AI72" s="460"/>
      <c r="AJ72" s="460"/>
      <c r="AK72" s="460"/>
      <c r="AL72" s="460"/>
      <c r="AM72" s="460"/>
      <c r="AN72" s="460"/>
      <c r="AO72" s="460"/>
      <c r="AP72" s="460"/>
      <c r="AQ72" s="460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</row>
    <row r="73" spans="1:99" ht="14.25">
      <c r="B73" s="732" t="s">
        <v>564</v>
      </c>
      <c r="C73" s="737" t="s">
        <v>565</v>
      </c>
      <c r="D73" s="412">
        <v>53</v>
      </c>
      <c r="E73" s="740" t="s">
        <v>566</v>
      </c>
      <c r="F73" s="741"/>
      <c r="G73" s="741"/>
      <c r="H73" s="741"/>
      <c r="I73" s="741"/>
      <c r="J73" s="741"/>
      <c r="K73" s="741"/>
      <c r="L73" s="741"/>
      <c r="M73" s="741"/>
      <c r="N73" s="741"/>
      <c r="O73" s="741"/>
      <c r="P73" s="741"/>
      <c r="Q73" s="741"/>
      <c r="R73" s="741"/>
      <c r="S73" s="741"/>
      <c r="T73" s="741"/>
      <c r="U73" s="741"/>
      <c r="V73" s="741"/>
      <c r="W73" s="742"/>
      <c r="X73" s="417"/>
      <c r="Y73" s="743" t="s">
        <v>567</v>
      </c>
      <c r="Z73" s="743"/>
      <c r="AA73" s="743"/>
      <c r="AB73" s="743"/>
      <c r="AC73" s="417"/>
      <c r="AD73" s="744" t="s">
        <v>568</v>
      </c>
      <c r="AE73" s="744"/>
      <c r="AF73" s="744"/>
      <c r="AG73" s="744"/>
      <c r="AH73" s="471">
        <v>31</v>
      </c>
      <c r="AI73" s="720">
        <f>+IF($AD$72&gt;0,$AD$72,0)</f>
        <v>0</v>
      </c>
      <c r="AJ73" s="721"/>
      <c r="AK73" s="721"/>
      <c r="AL73" s="722"/>
      <c r="AM73" s="418" t="s">
        <v>2</v>
      </c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  <c r="AZ73" s="410"/>
      <c r="BA73" s="410"/>
      <c r="BB73" s="410"/>
      <c r="BC73" s="410"/>
      <c r="BD73" s="410"/>
      <c r="BE73" s="410"/>
      <c r="BF73" s="410"/>
      <c r="BG73" s="410"/>
      <c r="BH73" s="410"/>
      <c r="BI73" s="410"/>
      <c r="BJ73" s="410"/>
      <c r="BK73" s="410"/>
      <c r="BL73" s="410"/>
      <c r="BM73" s="410"/>
      <c r="BN73" s="410"/>
      <c r="BO73" s="410"/>
      <c r="BP73" s="410"/>
      <c r="BQ73" s="410"/>
      <c r="BR73" s="410"/>
      <c r="BS73" s="410"/>
      <c r="BT73" s="410"/>
      <c r="BU73" s="410"/>
      <c r="BV73" s="410"/>
      <c r="BW73" s="410"/>
      <c r="BX73" s="410"/>
      <c r="BY73" s="410"/>
      <c r="BZ73" s="410"/>
      <c r="CA73" s="410"/>
      <c r="CB73" s="410"/>
      <c r="CC73" s="410"/>
      <c r="CD73" s="410"/>
      <c r="CE73" s="410"/>
      <c r="CF73" s="410"/>
      <c r="CG73" s="410"/>
      <c r="CH73" s="410"/>
      <c r="CI73" s="410"/>
      <c r="CJ73" s="410"/>
      <c r="CK73" s="410"/>
      <c r="CL73" s="410"/>
      <c r="CM73" s="410"/>
      <c r="CN73" s="410"/>
      <c r="CO73" s="410"/>
      <c r="CP73" s="410"/>
      <c r="CQ73" s="410"/>
      <c r="CR73" s="410"/>
      <c r="CS73" s="410"/>
      <c r="CT73" s="410"/>
      <c r="CU73" s="410"/>
    </row>
    <row r="74" spans="1:99" ht="14.25">
      <c r="B74" s="732"/>
      <c r="C74" s="738"/>
      <c r="D74" s="412">
        <v>54</v>
      </c>
      <c r="E74" s="413" t="s">
        <v>569</v>
      </c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5"/>
      <c r="X74" s="417">
        <v>18</v>
      </c>
      <c r="Y74" s="720"/>
      <c r="Z74" s="721"/>
      <c r="AA74" s="721"/>
      <c r="AB74" s="722"/>
      <c r="AC74" s="417">
        <v>19</v>
      </c>
      <c r="AD74" s="720"/>
      <c r="AE74" s="721"/>
      <c r="AF74" s="721"/>
      <c r="AG74" s="722"/>
      <c r="AH74" s="471">
        <v>20</v>
      </c>
      <c r="AI74" s="720"/>
      <c r="AJ74" s="721"/>
      <c r="AK74" s="721"/>
      <c r="AL74" s="722"/>
      <c r="AM74" s="418" t="s">
        <v>2</v>
      </c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  <c r="AY74" s="410"/>
      <c r="AZ74" s="410"/>
      <c r="BA74" s="410"/>
      <c r="BB74" s="410"/>
      <c r="BC74" s="410"/>
      <c r="BD74" s="410"/>
      <c r="BE74" s="410"/>
      <c r="BF74" s="410"/>
      <c r="BG74" s="410"/>
      <c r="BH74" s="410"/>
      <c r="BI74" s="410"/>
      <c r="BJ74" s="410"/>
      <c r="BK74" s="410"/>
      <c r="BL74" s="410"/>
      <c r="BM74" s="410"/>
      <c r="BN74" s="410"/>
      <c r="BO74" s="410"/>
      <c r="BP74" s="410"/>
      <c r="BQ74" s="410"/>
      <c r="BR74" s="410"/>
      <c r="BS74" s="410"/>
      <c r="BT74" s="410"/>
      <c r="BU74" s="410"/>
      <c r="BV74" s="410"/>
      <c r="BW74" s="410"/>
      <c r="BX74" s="410"/>
      <c r="BY74" s="410"/>
      <c r="BZ74" s="410"/>
      <c r="CA74" s="410"/>
      <c r="CB74" s="410"/>
      <c r="CC74" s="410"/>
      <c r="CD74" s="410"/>
      <c r="CE74" s="410"/>
      <c r="CF74" s="410"/>
      <c r="CG74" s="410"/>
      <c r="CH74" s="410"/>
      <c r="CI74" s="410"/>
      <c r="CJ74" s="410"/>
      <c r="CK74" s="410"/>
      <c r="CL74" s="410"/>
      <c r="CM74" s="410"/>
      <c r="CN74" s="410"/>
      <c r="CO74" s="410"/>
      <c r="CP74" s="410"/>
      <c r="CQ74" s="410"/>
      <c r="CR74" s="410"/>
      <c r="CS74" s="410"/>
      <c r="CT74" s="410"/>
      <c r="CU74" s="410"/>
    </row>
    <row r="75" spans="1:99" ht="14.25">
      <c r="B75" s="732"/>
      <c r="C75" s="738"/>
      <c r="D75" s="412">
        <v>55</v>
      </c>
      <c r="E75" s="413" t="s">
        <v>570</v>
      </c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5"/>
      <c r="X75" s="417">
        <v>1109</v>
      </c>
      <c r="Y75" s="720">
        <f>+'RLI ALT 1 '!E89</f>
        <v>133354233</v>
      </c>
      <c r="Z75" s="721"/>
      <c r="AA75" s="721"/>
      <c r="AB75" s="722"/>
      <c r="AC75" s="417">
        <v>1111</v>
      </c>
      <c r="AD75" s="720">
        <v>0</v>
      </c>
      <c r="AE75" s="721"/>
      <c r="AF75" s="721"/>
      <c r="AG75" s="722"/>
      <c r="AH75" s="471">
        <v>1113</v>
      </c>
      <c r="AI75" s="720">
        <f>+ROUND(Y75*27%,0)-AD75</f>
        <v>36005643</v>
      </c>
      <c r="AJ75" s="721"/>
      <c r="AK75" s="721"/>
      <c r="AL75" s="722"/>
      <c r="AM75" s="418" t="s">
        <v>2</v>
      </c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  <c r="AY75" s="410"/>
      <c r="AZ75" s="410"/>
      <c r="BA75" s="410"/>
      <c r="BB75" s="410"/>
      <c r="BC75" s="410"/>
      <c r="BD75" s="410"/>
      <c r="BE75" s="410"/>
      <c r="BF75" s="410"/>
      <c r="BG75" s="410"/>
      <c r="BH75" s="410"/>
      <c r="BI75" s="410"/>
      <c r="BJ75" s="410"/>
      <c r="BK75" s="410"/>
      <c r="BL75" s="410"/>
      <c r="BM75" s="410"/>
      <c r="BN75" s="410"/>
      <c r="BO75" s="410"/>
      <c r="BP75" s="410"/>
      <c r="BQ75" s="410"/>
      <c r="BR75" s="410"/>
      <c r="BS75" s="410"/>
      <c r="BT75" s="410"/>
      <c r="BU75" s="410"/>
      <c r="BV75" s="410"/>
      <c r="BW75" s="410"/>
      <c r="BX75" s="410"/>
      <c r="BY75" s="410"/>
      <c r="BZ75" s="410"/>
      <c r="CA75" s="410"/>
      <c r="CB75" s="410"/>
      <c r="CC75" s="410"/>
      <c r="CD75" s="410"/>
      <c r="CE75" s="410"/>
      <c r="CF75" s="410"/>
      <c r="CG75" s="410"/>
      <c r="CH75" s="410"/>
      <c r="CI75" s="410"/>
      <c r="CJ75" s="410"/>
      <c r="CK75" s="410"/>
      <c r="CL75" s="410"/>
      <c r="CM75" s="410"/>
      <c r="CN75" s="410"/>
      <c r="CO75" s="410"/>
      <c r="CP75" s="410"/>
      <c r="CQ75" s="410"/>
      <c r="CR75" s="410"/>
      <c r="CS75" s="410"/>
      <c r="CT75" s="410"/>
      <c r="CU75" s="410"/>
    </row>
    <row r="76" spans="1:99" s="473" customFormat="1" ht="14.25">
      <c r="A76" s="472"/>
      <c r="B76" s="732"/>
      <c r="C76" s="738"/>
      <c r="D76" s="412">
        <v>56</v>
      </c>
      <c r="E76" s="413" t="s">
        <v>571</v>
      </c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5"/>
      <c r="X76" s="417">
        <v>1640</v>
      </c>
      <c r="Y76" s="720"/>
      <c r="Z76" s="721"/>
      <c r="AA76" s="721"/>
      <c r="AB76" s="722"/>
      <c r="AC76" s="417">
        <v>1641</v>
      </c>
      <c r="AD76" s="720"/>
      <c r="AE76" s="721"/>
      <c r="AF76" s="721"/>
      <c r="AG76" s="722"/>
      <c r="AH76" s="471">
        <v>1642</v>
      </c>
      <c r="AI76" s="720"/>
      <c r="AJ76" s="721"/>
      <c r="AK76" s="721"/>
      <c r="AL76" s="722"/>
      <c r="AM76" s="418" t="s">
        <v>2</v>
      </c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  <c r="AY76" s="410"/>
      <c r="AZ76" s="410"/>
      <c r="BA76" s="410"/>
      <c r="BB76" s="410"/>
      <c r="BC76" s="410"/>
      <c r="BD76" s="410"/>
      <c r="BE76" s="410"/>
      <c r="BF76" s="410"/>
      <c r="BG76" s="410"/>
      <c r="BH76" s="410"/>
      <c r="BI76" s="410"/>
      <c r="BJ76" s="410"/>
      <c r="BK76" s="410"/>
      <c r="BL76" s="410"/>
      <c r="BM76" s="410"/>
      <c r="BN76" s="410"/>
      <c r="BO76" s="410"/>
      <c r="BP76" s="410"/>
      <c r="BQ76" s="410"/>
      <c r="BR76" s="410"/>
      <c r="BS76" s="410"/>
      <c r="BT76" s="410"/>
      <c r="BU76" s="410"/>
      <c r="BV76" s="410"/>
      <c r="BW76" s="410"/>
      <c r="BX76" s="410"/>
      <c r="BY76" s="410"/>
      <c r="BZ76" s="410"/>
      <c r="CA76" s="410"/>
      <c r="CB76" s="410"/>
      <c r="CC76" s="410"/>
      <c r="CD76" s="410"/>
      <c r="CE76" s="410"/>
      <c r="CF76" s="410"/>
      <c r="CG76" s="410"/>
      <c r="CH76" s="410"/>
      <c r="CI76" s="410"/>
      <c r="CJ76" s="410"/>
      <c r="CK76" s="410"/>
      <c r="CL76" s="410"/>
      <c r="CM76" s="410"/>
      <c r="CN76" s="410"/>
      <c r="CO76" s="410"/>
      <c r="CP76" s="410"/>
      <c r="CQ76" s="410"/>
      <c r="CR76" s="410"/>
      <c r="CS76" s="410"/>
      <c r="CT76" s="410"/>
      <c r="CU76" s="410"/>
    </row>
    <row r="77" spans="1:99" ht="14.25">
      <c r="B77" s="732"/>
      <c r="C77" s="738"/>
      <c r="D77" s="412">
        <v>57</v>
      </c>
      <c r="E77" s="413" t="s">
        <v>572</v>
      </c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5"/>
      <c r="X77" s="417">
        <v>187</v>
      </c>
      <c r="Y77" s="720"/>
      <c r="Z77" s="721"/>
      <c r="AA77" s="721"/>
      <c r="AB77" s="722"/>
      <c r="AC77" s="417">
        <v>188</v>
      </c>
      <c r="AD77" s="720"/>
      <c r="AE77" s="721"/>
      <c r="AF77" s="721"/>
      <c r="AG77" s="722"/>
      <c r="AH77" s="417">
        <v>189</v>
      </c>
      <c r="AI77" s="720"/>
      <c r="AJ77" s="721"/>
      <c r="AK77" s="721"/>
      <c r="AL77" s="722"/>
      <c r="AM77" s="418" t="s">
        <v>2</v>
      </c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  <c r="AY77" s="410"/>
      <c r="AZ77" s="410"/>
      <c r="BA77" s="410"/>
      <c r="BB77" s="410"/>
      <c r="BC77" s="410"/>
      <c r="BD77" s="410"/>
      <c r="BE77" s="410"/>
      <c r="BF77" s="410"/>
      <c r="BG77" s="410"/>
      <c r="BH77" s="410"/>
      <c r="BI77" s="410"/>
      <c r="BJ77" s="410"/>
      <c r="BK77" s="410"/>
      <c r="BL77" s="410"/>
      <c r="BM77" s="410"/>
      <c r="BN77" s="410"/>
      <c r="BO77" s="410"/>
      <c r="BP77" s="410"/>
      <c r="BQ77" s="410"/>
      <c r="BR77" s="410"/>
      <c r="BS77" s="410"/>
      <c r="BT77" s="410"/>
      <c r="BU77" s="410"/>
      <c r="BV77" s="410"/>
      <c r="BW77" s="410"/>
      <c r="BX77" s="410"/>
      <c r="BY77" s="410"/>
      <c r="BZ77" s="410"/>
      <c r="CA77" s="410"/>
      <c r="CB77" s="410"/>
      <c r="CC77" s="410"/>
      <c r="CD77" s="410"/>
      <c r="CE77" s="410"/>
      <c r="CF77" s="410"/>
      <c r="CG77" s="410"/>
      <c r="CH77" s="410"/>
      <c r="CI77" s="410"/>
      <c r="CJ77" s="410"/>
      <c r="CK77" s="410"/>
      <c r="CL77" s="410"/>
      <c r="CM77" s="410"/>
      <c r="CN77" s="410"/>
      <c r="CO77" s="410"/>
      <c r="CP77" s="410"/>
      <c r="CQ77" s="410"/>
      <c r="CR77" s="410"/>
      <c r="CS77" s="410"/>
      <c r="CT77" s="410"/>
      <c r="CU77" s="410"/>
    </row>
    <row r="78" spans="1:99" ht="14.25">
      <c r="B78" s="732"/>
      <c r="C78" s="738"/>
      <c r="D78" s="723">
        <v>58</v>
      </c>
      <c r="E78" s="413" t="s">
        <v>573</v>
      </c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5"/>
      <c r="X78" s="417">
        <v>1037</v>
      </c>
      <c r="Y78" s="720"/>
      <c r="Z78" s="721"/>
      <c r="AA78" s="721"/>
      <c r="AB78" s="722"/>
      <c r="AC78" s="471">
        <v>1038</v>
      </c>
      <c r="AD78" s="720"/>
      <c r="AE78" s="721"/>
      <c r="AF78" s="721"/>
      <c r="AG78" s="722"/>
      <c r="AH78" s="417">
        <v>1039</v>
      </c>
      <c r="AI78" s="720"/>
      <c r="AJ78" s="721"/>
      <c r="AK78" s="721"/>
      <c r="AL78" s="722"/>
      <c r="AM78" s="421" t="s">
        <v>2</v>
      </c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  <c r="AY78" s="410"/>
      <c r="AZ78" s="410"/>
      <c r="BA78" s="410"/>
      <c r="BB78" s="410"/>
      <c r="BC78" s="410"/>
      <c r="BD78" s="410"/>
      <c r="BE78" s="410"/>
      <c r="BF78" s="410"/>
      <c r="BG78" s="410"/>
      <c r="BH78" s="410"/>
      <c r="BI78" s="410"/>
      <c r="BJ78" s="410"/>
      <c r="BK78" s="410"/>
      <c r="BL78" s="410"/>
      <c r="BM78" s="410"/>
      <c r="BN78" s="410"/>
      <c r="BO78" s="410"/>
      <c r="BP78" s="410"/>
      <c r="BQ78" s="410"/>
      <c r="BR78" s="410"/>
      <c r="BS78" s="410"/>
      <c r="BT78" s="410"/>
      <c r="BU78" s="410"/>
      <c r="BV78" s="410"/>
      <c r="BW78" s="410"/>
      <c r="BX78" s="410"/>
      <c r="BY78" s="410"/>
      <c r="BZ78" s="410"/>
      <c r="CA78" s="410"/>
      <c r="CB78" s="410"/>
      <c r="CC78" s="410"/>
      <c r="CD78" s="410"/>
      <c r="CE78" s="410"/>
      <c r="CF78" s="410"/>
      <c r="CG78" s="410"/>
      <c r="CH78" s="410"/>
      <c r="CI78" s="410"/>
      <c r="CJ78" s="410"/>
      <c r="CK78" s="410"/>
      <c r="CL78" s="410"/>
      <c r="CM78" s="410"/>
      <c r="CN78" s="410"/>
      <c r="CO78" s="410"/>
      <c r="CP78" s="410"/>
      <c r="CQ78" s="410"/>
      <c r="CR78" s="410"/>
      <c r="CS78" s="410"/>
      <c r="CT78" s="410"/>
      <c r="CU78" s="410"/>
    </row>
    <row r="79" spans="1:99" ht="14.25">
      <c r="B79" s="732"/>
      <c r="C79" s="738"/>
      <c r="D79" s="723"/>
      <c r="E79" s="432" t="s">
        <v>574</v>
      </c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4"/>
      <c r="X79" s="425">
        <v>1892</v>
      </c>
      <c r="Y79" s="724"/>
      <c r="Z79" s="725"/>
      <c r="AA79" s="725"/>
      <c r="AB79" s="726"/>
      <c r="AC79" s="474">
        <v>1893</v>
      </c>
      <c r="AD79" s="724"/>
      <c r="AE79" s="725"/>
      <c r="AF79" s="725"/>
      <c r="AG79" s="726"/>
      <c r="AH79" s="425">
        <v>1894</v>
      </c>
      <c r="AI79" s="724"/>
      <c r="AJ79" s="725"/>
      <c r="AK79" s="725"/>
      <c r="AL79" s="726"/>
      <c r="AM79" s="426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  <c r="AY79" s="410"/>
      <c r="AZ79" s="410"/>
      <c r="BA79" s="410"/>
      <c r="BB79" s="410"/>
      <c r="BC79" s="410"/>
      <c r="BD79" s="410"/>
      <c r="BE79" s="410"/>
      <c r="BF79" s="410"/>
      <c r="BG79" s="410"/>
      <c r="BH79" s="410"/>
      <c r="BI79" s="410"/>
      <c r="BJ79" s="410"/>
      <c r="BK79" s="410"/>
      <c r="BL79" s="410"/>
      <c r="BM79" s="410"/>
      <c r="BN79" s="410"/>
      <c r="BO79" s="410"/>
      <c r="BP79" s="410"/>
      <c r="BQ79" s="410"/>
      <c r="BR79" s="410"/>
      <c r="BS79" s="410"/>
      <c r="BT79" s="410"/>
      <c r="BU79" s="410"/>
      <c r="BV79" s="410"/>
      <c r="BW79" s="410"/>
      <c r="BX79" s="410"/>
      <c r="BY79" s="410"/>
      <c r="BZ79" s="410"/>
      <c r="CA79" s="410"/>
      <c r="CB79" s="410"/>
      <c r="CC79" s="410"/>
      <c r="CD79" s="410"/>
      <c r="CE79" s="410"/>
      <c r="CF79" s="410"/>
      <c r="CG79" s="410"/>
      <c r="CH79" s="410"/>
      <c r="CI79" s="410"/>
      <c r="CJ79" s="410"/>
      <c r="CK79" s="410"/>
      <c r="CL79" s="410"/>
      <c r="CM79" s="410"/>
      <c r="CN79" s="410"/>
      <c r="CO79" s="410"/>
      <c r="CP79" s="410"/>
      <c r="CQ79" s="410"/>
      <c r="CR79" s="410"/>
      <c r="CS79" s="410"/>
      <c r="CT79" s="410"/>
      <c r="CU79" s="410"/>
    </row>
    <row r="80" spans="1:99" ht="14.25">
      <c r="B80" s="732"/>
      <c r="C80" s="738"/>
      <c r="D80" s="723"/>
      <c r="E80" s="432" t="s">
        <v>575</v>
      </c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4"/>
      <c r="X80" s="425">
        <v>1895</v>
      </c>
      <c r="Y80" s="724"/>
      <c r="Z80" s="725"/>
      <c r="AA80" s="725"/>
      <c r="AB80" s="726"/>
      <c r="AC80" s="474">
        <v>1896</v>
      </c>
      <c r="AD80" s="724"/>
      <c r="AE80" s="725"/>
      <c r="AF80" s="725"/>
      <c r="AG80" s="726"/>
      <c r="AH80" s="425">
        <v>1897</v>
      </c>
      <c r="AI80" s="724"/>
      <c r="AJ80" s="725"/>
      <c r="AK80" s="725"/>
      <c r="AL80" s="726"/>
      <c r="AM80" s="426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  <c r="AY80" s="410"/>
      <c r="AZ80" s="410"/>
      <c r="BA80" s="410"/>
      <c r="BB80" s="410"/>
      <c r="BC80" s="410"/>
      <c r="BD80" s="410"/>
      <c r="BE80" s="410"/>
      <c r="BF80" s="410"/>
      <c r="BG80" s="410"/>
      <c r="BH80" s="410"/>
      <c r="BI80" s="410"/>
      <c r="BJ80" s="410"/>
      <c r="BK80" s="410"/>
      <c r="BL80" s="410"/>
      <c r="BM80" s="410"/>
      <c r="BN80" s="410"/>
      <c r="BO80" s="410"/>
      <c r="BP80" s="410"/>
      <c r="BQ80" s="410"/>
      <c r="BR80" s="410"/>
      <c r="BS80" s="410"/>
      <c r="BT80" s="410"/>
      <c r="BU80" s="410"/>
      <c r="BV80" s="410"/>
      <c r="BW80" s="410"/>
      <c r="BX80" s="410"/>
      <c r="BY80" s="410"/>
      <c r="BZ80" s="410"/>
      <c r="CA80" s="410"/>
      <c r="CB80" s="410"/>
      <c r="CC80" s="410"/>
      <c r="CD80" s="410"/>
      <c r="CE80" s="410"/>
      <c r="CF80" s="410"/>
      <c r="CG80" s="410"/>
      <c r="CH80" s="410"/>
      <c r="CI80" s="410"/>
      <c r="CJ80" s="410"/>
      <c r="CK80" s="410"/>
      <c r="CL80" s="410"/>
      <c r="CM80" s="410"/>
      <c r="CN80" s="410"/>
      <c r="CO80" s="410"/>
      <c r="CP80" s="410"/>
      <c r="CQ80" s="410"/>
      <c r="CR80" s="410"/>
      <c r="CS80" s="410"/>
      <c r="CT80" s="410"/>
      <c r="CU80" s="410"/>
    </row>
    <row r="81" spans="2:99" ht="14.25">
      <c r="B81" s="732"/>
      <c r="C81" s="738"/>
      <c r="D81" s="723"/>
      <c r="E81" s="432" t="s">
        <v>576</v>
      </c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4"/>
      <c r="X81" s="425">
        <v>1898</v>
      </c>
      <c r="Y81" s="724"/>
      <c r="Z81" s="725"/>
      <c r="AA81" s="725"/>
      <c r="AB81" s="726"/>
      <c r="AC81" s="474">
        <v>1899</v>
      </c>
      <c r="AD81" s="724"/>
      <c r="AE81" s="725"/>
      <c r="AF81" s="725"/>
      <c r="AG81" s="726"/>
      <c r="AH81" s="425">
        <v>1900</v>
      </c>
      <c r="AI81" s="724"/>
      <c r="AJ81" s="725"/>
      <c r="AK81" s="725"/>
      <c r="AL81" s="726"/>
      <c r="AM81" s="426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  <c r="AY81" s="410"/>
      <c r="AZ81" s="410"/>
      <c r="BA81" s="410"/>
      <c r="BB81" s="410"/>
      <c r="BC81" s="410"/>
      <c r="BD81" s="410"/>
      <c r="BE81" s="410"/>
      <c r="BF81" s="410"/>
      <c r="BG81" s="410"/>
      <c r="BH81" s="410"/>
      <c r="BI81" s="410"/>
      <c r="BJ81" s="410"/>
      <c r="BK81" s="410"/>
      <c r="BL81" s="410"/>
      <c r="BM81" s="410"/>
      <c r="BN81" s="410"/>
      <c r="BO81" s="410"/>
      <c r="BP81" s="410"/>
      <c r="BQ81" s="410"/>
      <c r="BR81" s="410"/>
      <c r="BS81" s="410"/>
      <c r="BT81" s="410"/>
      <c r="BU81" s="410"/>
      <c r="BV81" s="410"/>
      <c r="BW81" s="410"/>
      <c r="BX81" s="410"/>
      <c r="BY81" s="410"/>
      <c r="BZ81" s="410"/>
      <c r="CA81" s="410"/>
      <c r="CB81" s="410"/>
      <c r="CC81" s="410"/>
      <c r="CD81" s="410"/>
      <c r="CE81" s="410"/>
      <c r="CF81" s="410"/>
      <c r="CG81" s="410"/>
      <c r="CH81" s="410"/>
      <c r="CI81" s="410"/>
      <c r="CJ81" s="410"/>
      <c r="CK81" s="410"/>
      <c r="CL81" s="410"/>
      <c r="CM81" s="410"/>
      <c r="CN81" s="410"/>
      <c r="CO81" s="410"/>
      <c r="CP81" s="410"/>
      <c r="CQ81" s="410"/>
      <c r="CR81" s="410"/>
      <c r="CS81" s="410"/>
      <c r="CT81" s="410"/>
      <c r="CU81" s="410"/>
    </row>
    <row r="82" spans="2:99" ht="14.25">
      <c r="B82" s="732"/>
      <c r="C82" s="738"/>
      <c r="D82" s="723"/>
      <c r="E82" s="432" t="s">
        <v>577</v>
      </c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4"/>
      <c r="X82" s="425">
        <v>1901</v>
      </c>
      <c r="Y82" s="724"/>
      <c r="Z82" s="725"/>
      <c r="AA82" s="725"/>
      <c r="AB82" s="726"/>
      <c r="AC82" s="474">
        <v>1902</v>
      </c>
      <c r="AD82" s="724"/>
      <c r="AE82" s="725"/>
      <c r="AF82" s="725"/>
      <c r="AG82" s="726"/>
      <c r="AH82" s="425">
        <v>1903</v>
      </c>
      <c r="AI82" s="724"/>
      <c r="AJ82" s="725"/>
      <c r="AK82" s="725"/>
      <c r="AL82" s="726"/>
      <c r="AM82" s="426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  <c r="AZ82" s="410"/>
      <c r="BA82" s="410"/>
      <c r="BB82" s="410"/>
      <c r="BC82" s="410"/>
      <c r="BD82" s="410"/>
      <c r="BE82" s="410"/>
      <c r="BF82" s="410"/>
      <c r="BG82" s="410"/>
      <c r="BH82" s="410"/>
      <c r="BI82" s="410"/>
      <c r="BJ82" s="410"/>
      <c r="BK82" s="410"/>
      <c r="BL82" s="410"/>
      <c r="BM82" s="410"/>
      <c r="BN82" s="410"/>
      <c r="BO82" s="410"/>
      <c r="BP82" s="410"/>
      <c r="BQ82" s="410"/>
      <c r="BR82" s="410"/>
      <c r="BS82" s="410"/>
      <c r="BT82" s="410"/>
      <c r="BU82" s="410"/>
      <c r="BV82" s="410"/>
      <c r="BW82" s="410"/>
      <c r="BX82" s="410"/>
      <c r="BY82" s="410"/>
      <c r="BZ82" s="410"/>
      <c r="CA82" s="410"/>
      <c r="CB82" s="410"/>
      <c r="CC82" s="410"/>
      <c r="CD82" s="410"/>
      <c r="CE82" s="410"/>
      <c r="CF82" s="410"/>
      <c r="CG82" s="410"/>
      <c r="CH82" s="410"/>
      <c r="CI82" s="410"/>
      <c r="CJ82" s="410"/>
      <c r="CK82" s="410"/>
      <c r="CL82" s="410"/>
      <c r="CM82" s="410"/>
      <c r="CN82" s="410"/>
      <c r="CO82" s="410"/>
      <c r="CP82" s="410"/>
      <c r="CQ82" s="410"/>
      <c r="CR82" s="410"/>
      <c r="CS82" s="410"/>
      <c r="CT82" s="410"/>
      <c r="CU82" s="410"/>
    </row>
    <row r="83" spans="2:99" ht="14.25">
      <c r="B83" s="732"/>
      <c r="C83" s="738"/>
      <c r="D83" s="723"/>
      <c r="E83" s="432" t="s">
        <v>578</v>
      </c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4"/>
      <c r="X83" s="425">
        <v>1912</v>
      </c>
      <c r="Y83" s="724"/>
      <c r="Z83" s="725"/>
      <c r="AA83" s="725"/>
      <c r="AB83" s="726"/>
      <c r="AC83" s="474">
        <v>1918</v>
      </c>
      <c r="AD83" s="724"/>
      <c r="AE83" s="725"/>
      <c r="AF83" s="725"/>
      <c r="AG83" s="726"/>
      <c r="AH83" s="425">
        <v>1913</v>
      </c>
      <c r="AI83" s="724"/>
      <c r="AJ83" s="725"/>
      <c r="AK83" s="725"/>
      <c r="AL83" s="726"/>
      <c r="AM83" s="435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  <c r="AY83" s="410"/>
      <c r="AZ83" s="410"/>
      <c r="BA83" s="410"/>
      <c r="BB83" s="410"/>
      <c r="BC83" s="410"/>
      <c r="BD83" s="410"/>
      <c r="BE83" s="410"/>
      <c r="BF83" s="410"/>
      <c r="BG83" s="410"/>
      <c r="BH83" s="410"/>
      <c r="BI83" s="410"/>
      <c r="BJ83" s="410"/>
      <c r="BK83" s="410"/>
      <c r="BL83" s="410"/>
      <c r="BM83" s="410"/>
      <c r="BN83" s="410"/>
      <c r="BO83" s="410"/>
      <c r="BP83" s="410"/>
      <c r="BQ83" s="410"/>
      <c r="BR83" s="410"/>
      <c r="BS83" s="410"/>
      <c r="BT83" s="410"/>
      <c r="BU83" s="410"/>
      <c r="BV83" s="410"/>
      <c r="BW83" s="410"/>
      <c r="BX83" s="410"/>
      <c r="BY83" s="410"/>
      <c r="BZ83" s="410"/>
      <c r="CA83" s="410"/>
      <c r="CB83" s="410"/>
      <c r="CC83" s="410"/>
      <c r="CD83" s="410"/>
      <c r="CE83" s="410"/>
      <c r="CF83" s="410"/>
      <c r="CG83" s="410"/>
      <c r="CH83" s="410"/>
      <c r="CI83" s="410"/>
      <c r="CJ83" s="410"/>
      <c r="CK83" s="410"/>
      <c r="CL83" s="410"/>
      <c r="CM83" s="410"/>
      <c r="CN83" s="410"/>
      <c r="CO83" s="410"/>
      <c r="CP83" s="410"/>
      <c r="CQ83" s="410"/>
      <c r="CR83" s="410"/>
      <c r="CS83" s="410"/>
      <c r="CT83" s="410"/>
      <c r="CU83" s="410"/>
    </row>
    <row r="84" spans="2:99" ht="14.25">
      <c r="B84" s="732"/>
      <c r="C84" s="738"/>
      <c r="D84" s="412">
        <v>59</v>
      </c>
      <c r="E84" s="413" t="s">
        <v>579</v>
      </c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5"/>
      <c r="X84" s="417">
        <v>77</v>
      </c>
      <c r="Y84" s="720"/>
      <c r="Z84" s="721"/>
      <c r="AA84" s="721"/>
      <c r="AB84" s="722"/>
      <c r="AC84" s="417">
        <v>74</v>
      </c>
      <c r="AD84" s="720"/>
      <c r="AE84" s="721"/>
      <c r="AF84" s="721"/>
      <c r="AG84" s="722"/>
      <c r="AH84" s="417">
        <v>79</v>
      </c>
      <c r="AI84" s="720"/>
      <c r="AJ84" s="721"/>
      <c r="AK84" s="721"/>
      <c r="AL84" s="722"/>
      <c r="AM84" s="418" t="s">
        <v>2</v>
      </c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  <c r="AY84" s="410"/>
      <c r="AZ84" s="410"/>
      <c r="BA84" s="410"/>
      <c r="BB84" s="410"/>
      <c r="BC84" s="410"/>
      <c r="BD84" s="410"/>
      <c r="BE84" s="410"/>
      <c r="BF84" s="410"/>
      <c r="BG84" s="410"/>
      <c r="BH84" s="410"/>
      <c r="BI84" s="410"/>
      <c r="BJ84" s="410"/>
      <c r="BK84" s="410"/>
      <c r="BL84" s="410"/>
      <c r="BM84" s="410"/>
      <c r="BN84" s="410"/>
      <c r="BO84" s="410"/>
      <c r="BP84" s="410"/>
      <c r="BQ84" s="410"/>
      <c r="BR84" s="410"/>
      <c r="BS84" s="410"/>
      <c r="BT84" s="410"/>
      <c r="BU84" s="410"/>
      <c r="BV84" s="410"/>
      <c r="BW84" s="410"/>
      <c r="BX84" s="410"/>
      <c r="BY84" s="410"/>
      <c r="BZ84" s="410"/>
      <c r="CA84" s="410"/>
      <c r="CB84" s="410"/>
      <c r="CC84" s="410"/>
      <c r="CD84" s="410"/>
      <c r="CE84" s="410"/>
      <c r="CF84" s="410"/>
      <c r="CG84" s="410"/>
      <c r="CH84" s="410"/>
      <c r="CI84" s="410"/>
      <c r="CJ84" s="410"/>
      <c r="CK84" s="410"/>
      <c r="CL84" s="410"/>
      <c r="CM84" s="410"/>
      <c r="CN84" s="410"/>
      <c r="CO84" s="410"/>
      <c r="CP84" s="410"/>
      <c r="CQ84" s="410"/>
      <c r="CR84" s="410"/>
      <c r="CS84" s="410"/>
      <c r="CT84" s="410"/>
      <c r="CU84" s="410"/>
    </row>
    <row r="85" spans="2:99" ht="14.25">
      <c r="B85" s="732"/>
      <c r="C85" s="738"/>
      <c r="D85" s="412">
        <v>60</v>
      </c>
      <c r="E85" s="413" t="s">
        <v>580</v>
      </c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5"/>
      <c r="X85" s="417">
        <v>1040</v>
      </c>
      <c r="Y85" s="720"/>
      <c r="Z85" s="721"/>
      <c r="AA85" s="721"/>
      <c r="AB85" s="722"/>
      <c r="AC85" s="413"/>
      <c r="AD85" s="414"/>
      <c r="AE85" s="414"/>
      <c r="AF85" s="414"/>
      <c r="AG85" s="415"/>
      <c r="AH85" s="417">
        <v>1041</v>
      </c>
      <c r="AI85" s="720"/>
      <c r="AJ85" s="721"/>
      <c r="AK85" s="721"/>
      <c r="AL85" s="722"/>
      <c r="AM85" s="418" t="s">
        <v>2</v>
      </c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  <c r="AY85" s="410"/>
      <c r="AZ85" s="410"/>
      <c r="BA85" s="410"/>
      <c r="BB85" s="410"/>
      <c r="BC85" s="410"/>
      <c r="BD85" s="410"/>
      <c r="BE85" s="410"/>
      <c r="BF85" s="410"/>
      <c r="BG85" s="410"/>
      <c r="BH85" s="410"/>
      <c r="BI85" s="410"/>
      <c r="BJ85" s="410"/>
      <c r="BK85" s="410"/>
      <c r="BL85" s="410"/>
      <c r="BM85" s="410"/>
      <c r="BN85" s="410"/>
      <c r="BO85" s="410"/>
      <c r="BP85" s="410"/>
      <c r="BQ85" s="410"/>
      <c r="BR85" s="410"/>
      <c r="BS85" s="410"/>
      <c r="BT85" s="410"/>
      <c r="BU85" s="410"/>
      <c r="BV85" s="410"/>
      <c r="BW85" s="410"/>
      <c r="BX85" s="410"/>
      <c r="BY85" s="410"/>
      <c r="BZ85" s="410"/>
      <c r="CA85" s="410"/>
      <c r="CB85" s="410"/>
      <c r="CC85" s="410"/>
      <c r="CD85" s="410"/>
      <c r="CE85" s="410"/>
      <c r="CF85" s="410"/>
      <c r="CG85" s="410"/>
      <c r="CH85" s="410"/>
      <c r="CI85" s="410"/>
      <c r="CJ85" s="410"/>
      <c r="CK85" s="410"/>
      <c r="CL85" s="410"/>
      <c r="CM85" s="410"/>
      <c r="CN85" s="410"/>
      <c r="CO85" s="410"/>
      <c r="CP85" s="410"/>
      <c r="CQ85" s="410"/>
      <c r="CR85" s="410"/>
      <c r="CS85" s="410"/>
      <c r="CT85" s="410"/>
      <c r="CU85" s="410"/>
    </row>
    <row r="86" spans="2:99" ht="14.25">
      <c r="B86" s="732"/>
      <c r="C86" s="738"/>
      <c r="D86" s="412">
        <v>61</v>
      </c>
      <c r="E86" s="413" t="s">
        <v>581</v>
      </c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5"/>
      <c r="AH86" s="417">
        <v>1042</v>
      </c>
      <c r="AI86" s="720"/>
      <c r="AJ86" s="721"/>
      <c r="AK86" s="721"/>
      <c r="AL86" s="722"/>
      <c r="AM86" s="418" t="s">
        <v>2</v>
      </c>
      <c r="AN86" s="410"/>
      <c r="AO86" s="410"/>
      <c r="AP86" s="410"/>
      <c r="AQ86" s="410"/>
      <c r="AR86" s="410"/>
      <c r="AS86" s="410"/>
      <c r="AT86" s="410"/>
      <c r="AU86" s="410"/>
      <c r="AV86" s="410"/>
      <c r="AW86" s="410"/>
      <c r="AX86" s="410"/>
      <c r="AY86" s="410"/>
      <c r="AZ86" s="410"/>
      <c r="BA86" s="410"/>
      <c r="BB86" s="410"/>
      <c r="BC86" s="410"/>
      <c r="BD86" s="410"/>
      <c r="BE86" s="410"/>
      <c r="BF86" s="410"/>
      <c r="BG86" s="410"/>
      <c r="BH86" s="410"/>
      <c r="BI86" s="410"/>
      <c r="BJ86" s="410"/>
      <c r="BK86" s="410"/>
      <c r="BL86" s="410"/>
      <c r="BM86" s="410"/>
      <c r="BN86" s="410"/>
      <c r="BO86" s="410"/>
      <c r="BP86" s="410"/>
      <c r="BQ86" s="410"/>
      <c r="BR86" s="410"/>
      <c r="BS86" s="410"/>
      <c r="BT86" s="410"/>
      <c r="BU86" s="410"/>
      <c r="BV86" s="410"/>
      <c r="BW86" s="410"/>
      <c r="BX86" s="410"/>
      <c r="BY86" s="410"/>
      <c r="BZ86" s="410"/>
      <c r="CA86" s="410"/>
      <c r="CB86" s="410"/>
      <c r="CC86" s="410"/>
      <c r="CD86" s="410"/>
      <c r="CE86" s="410"/>
      <c r="CF86" s="410"/>
      <c r="CG86" s="410"/>
      <c r="CH86" s="410"/>
      <c r="CI86" s="410"/>
      <c r="CJ86" s="410"/>
      <c r="CK86" s="410"/>
      <c r="CL86" s="410"/>
      <c r="CM86" s="410"/>
      <c r="CN86" s="410"/>
      <c r="CO86" s="410"/>
      <c r="CP86" s="410"/>
      <c r="CQ86" s="410"/>
      <c r="CR86" s="410"/>
      <c r="CS86" s="410"/>
      <c r="CT86" s="410"/>
      <c r="CU86" s="410"/>
    </row>
    <row r="87" spans="2:99" ht="14.25">
      <c r="B87" s="732"/>
      <c r="C87" s="738"/>
      <c r="D87" s="412">
        <v>62</v>
      </c>
      <c r="E87" s="413" t="s">
        <v>582</v>
      </c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5"/>
      <c r="X87" s="417">
        <v>824</v>
      </c>
      <c r="Y87" s="720"/>
      <c r="Z87" s="721"/>
      <c r="AA87" s="721"/>
      <c r="AB87" s="722"/>
      <c r="AC87" s="413"/>
      <c r="AD87" s="414"/>
      <c r="AE87" s="414"/>
      <c r="AF87" s="414"/>
      <c r="AG87" s="415"/>
      <c r="AH87" s="417">
        <v>825</v>
      </c>
      <c r="AI87" s="720"/>
      <c r="AJ87" s="721"/>
      <c r="AK87" s="721"/>
      <c r="AL87" s="722"/>
      <c r="AM87" s="418" t="s">
        <v>2</v>
      </c>
      <c r="AN87" s="410"/>
      <c r="AO87" s="410"/>
      <c r="AP87" s="410"/>
      <c r="AQ87" s="410"/>
      <c r="AR87" s="410"/>
      <c r="AS87" s="410"/>
      <c r="AT87" s="410"/>
      <c r="AU87" s="410"/>
      <c r="AV87" s="410"/>
      <c r="AW87" s="410"/>
      <c r="AX87" s="410"/>
      <c r="AY87" s="410"/>
      <c r="AZ87" s="410"/>
      <c r="BA87" s="410"/>
      <c r="BB87" s="410"/>
      <c r="BC87" s="410"/>
      <c r="BD87" s="410"/>
      <c r="BE87" s="410"/>
      <c r="BF87" s="410"/>
      <c r="BG87" s="410"/>
      <c r="BH87" s="410"/>
      <c r="BI87" s="410"/>
      <c r="BJ87" s="410"/>
      <c r="BK87" s="410"/>
      <c r="BL87" s="410"/>
      <c r="BM87" s="410"/>
      <c r="BN87" s="410"/>
      <c r="BO87" s="410"/>
      <c r="BP87" s="410"/>
      <c r="BQ87" s="410"/>
      <c r="BR87" s="410"/>
      <c r="BS87" s="410"/>
      <c r="BT87" s="410"/>
      <c r="BU87" s="410"/>
      <c r="BV87" s="410"/>
      <c r="BW87" s="410"/>
      <c r="BX87" s="410"/>
      <c r="BY87" s="410"/>
      <c r="BZ87" s="410"/>
      <c r="CA87" s="410"/>
      <c r="CB87" s="410"/>
      <c r="CC87" s="410"/>
      <c r="CD87" s="410"/>
      <c r="CE87" s="410"/>
      <c r="CF87" s="410"/>
      <c r="CG87" s="410"/>
      <c r="CH87" s="410"/>
      <c r="CI87" s="410"/>
      <c r="CJ87" s="410"/>
      <c r="CK87" s="410"/>
      <c r="CL87" s="410"/>
      <c r="CM87" s="410"/>
      <c r="CN87" s="410"/>
      <c r="CO87" s="410"/>
      <c r="CP87" s="410"/>
      <c r="CQ87" s="410"/>
      <c r="CR87" s="410"/>
      <c r="CS87" s="410"/>
      <c r="CT87" s="410"/>
      <c r="CU87" s="410"/>
    </row>
    <row r="88" spans="2:99" ht="14.25">
      <c r="B88" s="732"/>
      <c r="C88" s="738"/>
      <c r="D88" s="412">
        <v>63</v>
      </c>
      <c r="E88" s="413" t="s">
        <v>583</v>
      </c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5"/>
      <c r="X88" s="417">
        <v>1043</v>
      </c>
      <c r="Y88" s="720"/>
      <c r="Z88" s="721"/>
      <c r="AA88" s="721"/>
      <c r="AB88" s="722"/>
      <c r="AC88" s="471">
        <v>1102</v>
      </c>
      <c r="AD88" s="720"/>
      <c r="AE88" s="721"/>
      <c r="AF88" s="721"/>
      <c r="AG88" s="722"/>
      <c r="AH88" s="417">
        <v>1044</v>
      </c>
      <c r="AI88" s="720"/>
      <c r="AJ88" s="721"/>
      <c r="AK88" s="721"/>
      <c r="AL88" s="722"/>
      <c r="AM88" s="418" t="s">
        <v>2</v>
      </c>
      <c r="AN88" s="410"/>
      <c r="AO88" s="410"/>
      <c r="AP88" s="410"/>
      <c r="AQ88" s="410"/>
      <c r="AR88" s="410"/>
      <c r="AS88" s="410"/>
      <c r="AT88" s="410"/>
      <c r="AU88" s="410"/>
      <c r="AV88" s="410"/>
      <c r="AW88" s="410"/>
      <c r="AX88" s="410"/>
      <c r="AY88" s="410"/>
      <c r="AZ88" s="410"/>
      <c r="BA88" s="410"/>
      <c r="BB88" s="410"/>
      <c r="BC88" s="410"/>
      <c r="BD88" s="410"/>
      <c r="BE88" s="410"/>
      <c r="BF88" s="410"/>
      <c r="BG88" s="410"/>
      <c r="BH88" s="410"/>
      <c r="BI88" s="410"/>
      <c r="BJ88" s="410"/>
      <c r="BK88" s="410"/>
      <c r="BL88" s="410"/>
      <c r="BM88" s="410"/>
      <c r="BN88" s="410"/>
      <c r="BO88" s="410"/>
      <c r="BP88" s="410"/>
      <c r="BQ88" s="410"/>
      <c r="BR88" s="410"/>
      <c r="BS88" s="410"/>
      <c r="BT88" s="410"/>
      <c r="BU88" s="410"/>
      <c r="BV88" s="410"/>
      <c r="BW88" s="410"/>
      <c r="BX88" s="410"/>
      <c r="BY88" s="410"/>
      <c r="BZ88" s="410"/>
      <c r="CA88" s="410"/>
      <c r="CB88" s="410"/>
      <c r="CC88" s="410"/>
      <c r="CD88" s="410"/>
      <c r="CE88" s="410"/>
      <c r="CF88" s="410"/>
      <c r="CG88" s="410"/>
      <c r="CH88" s="410"/>
      <c r="CI88" s="410"/>
      <c r="CJ88" s="410"/>
      <c r="CK88" s="410"/>
      <c r="CL88" s="410"/>
      <c r="CM88" s="410"/>
      <c r="CN88" s="410"/>
      <c r="CO88" s="410"/>
      <c r="CP88" s="410"/>
      <c r="CQ88" s="410"/>
      <c r="CR88" s="410"/>
      <c r="CS88" s="410"/>
      <c r="CT88" s="410"/>
      <c r="CU88" s="410"/>
    </row>
    <row r="89" spans="2:99" ht="14.25">
      <c r="B89" s="732"/>
      <c r="C89" s="738"/>
      <c r="D89" s="412">
        <v>64</v>
      </c>
      <c r="E89" s="413" t="s">
        <v>584</v>
      </c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5"/>
      <c r="X89" s="417">
        <v>113</v>
      </c>
      <c r="Y89" s="720"/>
      <c r="Z89" s="721"/>
      <c r="AA89" s="721"/>
      <c r="AB89" s="722"/>
      <c r="AC89" s="417">
        <v>1007</v>
      </c>
      <c r="AD89" s="720">
        <v>0</v>
      </c>
      <c r="AE89" s="721"/>
      <c r="AF89" s="721"/>
      <c r="AG89" s="722"/>
      <c r="AH89" s="417">
        <v>114</v>
      </c>
      <c r="AI89" s="720">
        <f>+ROUND(Y89*40%,0)-AD89</f>
        <v>0</v>
      </c>
      <c r="AJ89" s="721"/>
      <c r="AK89" s="721"/>
      <c r="AL89" s="722"/>
      <c r="AM89" s="418" t="s">
        <v>2</v>
      </c>
      <c r="AN89" s="410"/>
      <c r="AO89" s="410"/>
      <c r="AP89" s="410"/>
      <c r="AQ89" s="410"/>
      <c r="AR89" s="410"/>
      <c r="AS89" s="410"/>
      <c r="AT89" s="410"/>
      <c r="AU89" s="410"/>
      <c r="AV89" s="410"/>
      <c r="AW89" s="410"/>
      <c r="AX89" s="410"/>
      <c r="AY89" s="410"/>
      <c r="AZ89" s="410"/>
      <c r="BA89" s="410"/>
      <c r="BB89" s="410"/>
      <c r="BC89" s="410"/>
      <c r="BD89" s="410"/>
      <c r="BE89" s="410"/>
      <c r="BF89" s="410"/>
      <c r="BG89" s="410"/>
      <c r="BH89" s="410"/>
      <c r="BI89" s="410"/>
      <c r="BJ89" s="410"/>
      <c r="BK89" s="410"/>
      <c r="BL89" s="410"/>
      <c r="BM89" s="410"/>
      <c r="BN89" s="410"/>
      <c r="BO89" s="410"/>
      <c r="BP89" s="410"/>
      <c r="BQ89" s="410"/>
      <c r="BR89" s="410"/>
      <c r="BS89" s="410"/>
      <c r="BT89" s="410"/>
      <c r="BU89" s="410"/>
      <c r="BV89" s="410"/>
      <c r="BW89" s="410"/>
      <c r="BX89" s="410"/>
      <c r="BY89" s="410"/>
      <c r="BZ89" s="410"/>
      <c r="CA89" s="410"/>
      <c r="CB89" s="410"/>
      <c r="CC89" s="410"/>
      <c r="CD89" s="410"/>
      <c r="CE89" s="410"/>
      <c r="CF89" s="410"/>
      <c r="CG89" s="410"/>
      <c r="CH89" s="410"/>
      <c r="CI89" s="410"/>
      <c r="CJ89" s="410"/>
      <c r="CK89" s="410"/>
      <c r="CL89" s="410"/>
      <c r="CM89" s="410"/>
      <c r="CN89" s="410"/>
      <c r="CO89" s="410"/>
      <c r="CP89" s="410"/>
      <c r="CQ89" s="410"/>
      <c r="CR89" s="410"/>
      <c r="CS89" s="410"/>
      <c r="CT89" s="410"/>
      <c r="CU89" s="410"/>
    </row>
    <row r="90" spans="2:99" ht="14.25">
      <c r="B90" s="732"/>
      <c r="C90" s="738"/>
      <c r="D90" s="412">
        <v>65</v>
      </c>
      <c r="E90" s="413" t="s">
        <v>585</v>
      </c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5"/>
      <c r="X90" s="417">
        <v>1829</v>
      </c>
      <c r="Y90" s="720"/>
      <c r="Z90" s="721"/>
      <c r="AA90" s="721"/>
      <c r="AB90" s="722"/>
      <c r="AC90" s="413"/>
      <c r="AD90" s="414"/>
      <c r="AE90" s="414"/>
      <c r="AF90" s="414"/>
      <c r="AG90" s="415"/>
      <c r="AH90" s="417">
        <v>1830</v>
      </c>
      <c r="AI90" s="720"/>
      <c r="AJ90" s="721"/>
      <c r="AK90" s="721"/>
      <c r="AL90" s="722"/>
      <c r="AM90" s="418" t="s">
        <v>2</v>
      </c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  <c r="AZ90" s="410"/>
      <c r="BA90" s="410"/>
      <c r="BB90" s="410"/>
      <c r="BC90" s="410"/>
      <c r="BD90" s="410"/>
      <c r="BE90" s="410"/>
      <c r="BF90" s="410"/>
      <c r="BG90" s="410"/>
      <c r="BH90" s="410"/>
      <c r="BI90" s="410"/>
      <c r="BJ90" s="410"/>
      <c r="BK90" s="410"/>
      <c r="BL90" s="410"/>
      <c r="BM90" s="410"/>
      <c r="BN90" s="410"/>
      <c r="BO90" s="410"/>
      <c r="BP90" s="410"/>
      <c r="BQ90" s="410"/>
      <c r="BR90" s="410"/>
      <c r="BS90" s="410"/>
      <c r="BT90" s="410"/>
      <c r="BU90" s="410"/>
      <c r="BV90" s="410"/>
      <c r="BW90" s="410"/>
      <c r="BX90" s="410"/>
      <c r="BY90" s="410"/>
      <c r="BZ90" s="410"/>
      <c r="CA90" s="410"/>
      <c r="CB90" s="410"/>
      <c r="CC90" s="410"/>
      <c r="CD90" s="410"/>
      <c r="CE90" s="410"/>
      <c r="CF90" s="410"/>
      <c r="CG90" s="410"/>
      <c r="CH90" s="410"/>
      <c r="CI90" s="410"/>
      <c r="CJ90" s="410"/>
      <c r="CK90" s="410"/>
      <c r="CL90" s="410"/>
      <c r="CM90" s="410"/>
      <c r="CN90" s="410"/>
      <c r="CO90" s="410"/>
      <c r="CP90" s="410"/>
      <c r="CQ90" s="410"/>
      <c r="CR90" s="410"/>
      <c r="CS90" s="410"/>
      <c r="CT90" s="410"/>
      <c r="CU90" s="410"/>
    </row>
    <row r="91" spans="2:99" ht="14.25">
      <c r="B91" s="732"/>
      <c r="C91" s="738"/>
      <c r="D91" s="412">
        <v>66</v>
      </c>
      <c r="E91" s="413" t="s">
        <v>586</v>
      </c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5"/>
      <c r="X91" s="417">
        <v>1835</v>
      </c>
      <c r="Y91" s="720"/>
      <c r="Z91" s="721"/>
      <c r="AA91" s="721"/>
      <c r="AB91" s="722"/>
      <c r="AC91" s="417">
        <v>1836</v>
      </c>
      <c r="AD91" s="720"/>
      <c r="AE91" s="721"/>
      <c r="AF91" s="721"/>
      <c r="AG91" s="722"/>
      <c r="AH91" s="417">
        <v>1837</v>
      </c>
      <c r="AI91" s="720"/>
      <c r="AJ91" s="721"/>
      <c r="AK91" s="721"/>
      <c r="AL91" s="722"/>
      <c r="AM91" s="418" t="s">
        <v>2</v>
      </c>
      <c r="AN91" s="410"/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  <c r="AZ91" s="410"/>
      <c r="BA91" s="410"/>
      <c r="BB91" s="410"/>
      <c r="BC91" s="410"/>
      <c r="BD91" s="410"/>
      <c r="BE91" s="410"/>
      <c r="BF91" s="410"/>
      <c r="BG91" s="410"/>
      <c r="BH91" s="410"/>
      <c r="BI91" s="410"/>
      <c r="BJ91" s="410"/>
      <c r="BK91" s="410"/>
      <c r="BL91" s="410"/>
      <c r="BM91" s="410"/>
      <c r="BN91" s="410"/>
      <c r="BO91" s="410"/>
      <c r="BP91" s="410"/>
      <c r="BQ91" s="410"/>
      <c r="BR91" s="410"/>
      <c r="BS91" s="410"/>
      <c r="BT91" s="410"/>
      <c r="BU91" s="410"/>
      <c r="BV91" s="410"/>
      <c r="BW91" s="410"/>
      <c r="BX91" s="410"/>
      <c r="BY91" s="410"/>
      <c r="BZ91" s="410"/>
      <c r="CA91" s="410"/>
      <c r="CB91" s="410"/>
      <c r="CC91" s="410"/>
      <c r="CD91" s="410"/>
      <c r="CE91" s="410"/>
      <c r="CF91" s="410"/>
      <c r="CG91" s="410"/>
      <c r="CH91" s="410"/>
      <c r="CI91" s="410"/>
      <c r="CJ91" s="410"/>
      <c r="CK91" s="410"/>
      <c r="CL91" s="410"/>
      <c r="CM91" s="410"/>
      <c r="CN91" s="410"/>
      <c r="CO91" s="410"/>
      <c r="CP91" s="410"/>
      <c r="CQ91" s="410"/>
      <c r="CR91" s="410"/>
      <c r="CS91" s="410"/>
      <c r="CT91" s="410"/>
      <c r="CU91" s="410"/>
    </row>
    <row r="92" spans="2:99" ht="14.25">
      <c r="B92" s="732"/>
      <c r="C92" s="738"/>
      <c r="D92" s="412">
        <v>67</v>
      </c>
      <c r="E92" s="413" t="s">
        <v>587</v>
      </c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5"/>
      <c r="X92" s="417">
        <v>908</v>
      </c>
      <c r="Y92" s="720"/>
      <c r="Z92" s="721"/>
      <c r="AA92" s="721"/>
      <c r="AB92" s="722"/>
      <c r="AC92" s="413"/>
      <c r="AD92" s="414"/>
      <c r="AE92" s="414"/>
      <c r="AF92" s="414"/>
      <c r="AG92" s="415"/>
      <c r="AH92" s="417">
        <v>909</v>
      </c>
      <c r="AI92" s="720"/>
      <c r="AJ92" s="721"/>
      <c r="AK92" s="721"/>
      <c r="AL92" s="722"/>
      <c r="AM92" s="418" t="s">
        <v>2</v>
      </c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  <c r="AZ92" s="410"/>
      <c r="BA92" s="410"/>
      <c r="BB92" s="410"/>
      <c r="BC92" s="410"/>
      <c r="BD92" s="410"/>
      <c r="BE92" s="410"/>
      <c r="BF92" s="410"/>
      <c r="BG92" s="410"/>
      <c r="BH92" s="410"/>
      <c r="BI92" s="410"/>
      <c r="BJ92" s="410"/>
      <c r="BK92" s="410"/>
      <c r="BL92" s="410"/>
      <c r="BM92" s="410"/>
      <c r="BN92" s="410"/>
      <c r="BO92" s="410"/>
      <c r="BP92" s="410"/>
      <c r="BQ92" s="410"/>
      <c r="BR92" s="410"/>
      <c r="BS92" s="410"/>
      <c r="BT92" s="410"/>
      <c r="BU92" s="410"/>
      <c r="BV92" s="410"/>
      <c r="BW92" s="410"/>
      <c r="BX92" s="410"/>
      <c r="BY92" s="410"/>
      <c r="BZ92" s="410"/>
      <c r="CA92" s="410"/>
      <c r="CB92" s="410"/>
      <c r="CC92" s="410"/>
      <c r="CD92" s="410"/>
      <c r="CE92" s="410"/>
      <c r="CF92" s="410"/>
      <c r="CG92" s="410"/>
      <c r="CH92" s="410"/>
      <c r="CI92" s="410"/>
      <c r="CJ92" s="410"/>
      <c r="CK92" s="410"/>
      <c r="CL92" s="410"/>
      <c r="CM92" s="410"/>
      <c r="CN92" s="410"/>
      <c r="CO92" s="410"/>
      <c r="CP92" s="410"/>
      <c r="CQ92" s="410"/>
      <c r="CR92" s="410"/>
      <c r="CS92" s="410"/>
      <c r="CT92" s="410"/>
      <c r="CU92" s="410"/>
    </row>
    <row r="93" spans="2:99" ht="14.25">
      <c r="B93" s="732"/>
      <c r="C93" s="738"/>
      <c r="D93" s="412">
        <v>68</v>
      </c>
      <c r="E93" s="413" t="s">
        <v>588</v>
      </c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5"/>
      <c r="X93" s="417">
        <v>951</v>
      </c>
      <c r="Y93" s="720"/>
      <c r="Z93" s="721"/>
      <c r="AA93" s="721"/>
      <c r="AB93" s="722"/>
      <c r="AC93" s="413"/>
      <c r="AD93" s="414"/>
      <c r="AE93" s="414"/>
      <c r="AF93" s="414"/>
      <c r="AG93" s="415"/>
      <c r="AH93" s="417">
        <v>952</v>
      </c>
      <c r="AI93" s="720"/>
      <c r="AJ93" s="721"/>
      <c r="AK93" s="721"/>
      <c r="AL93" s="722"/>
      <c r="AM93" s="418" t="s">
        <v>2</v>
      </c>
      <c r="AN93" s="410"/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  <c r="AZ93" s="410"/>
      <c r="BA93" s="410"/>
      <c r="BB93" s="410"/>
      <c r="BC93" s="410"/>
      <c r="BD93" s="410"/>
      <c r="BE93" s="410"/>
      <c r="BF93" s="410"/>
      <c r="BG93" s="410"/>
      <c r="BH93" s="410"/>
      <c r="BI93" s="410"/>
      <c r="BJ93" s="410"/>
      <c r="BK93" s="410"/>
      <c r="BL93" s="410"/>
      <c r="BM93" s="410"/>
      <c r="BN93" s="410"/>
      <c r="BO93" s="410"/>
      <c r="BP93" s="410"/>
      <c r="BQ93" s="410"/>
      <c r="BR93" s="410"/>
      <c r="BS93" s="410"/>
      <c r="BT93" s="410"/>
      <c r="BU93" s="410"/>
      <c r="BV93" s="410"/>
      <c r="BW93" s="410"/>
      <c r="BX93" s="410"/>
      <c r="BY93" s="410"/>
      <c r="BZ93" s="410"/>
      <c r="CA93" s="410"/>
      <c r="CB93" s="410"/>
      <c r="CC93" s="410"/>
      <c r="CD93" s="410"/>
      <c r="CE93" s="410"/>
      <c r="CF93" s="410"/>
      <c r="CG93" s="410"/>
      <c r="CH93" s="410"/>
      <c r="CI93" s="410"/>
      <c r="CJ93" s="410"/>
      <c r="CK93" s="410"/>
      <c r="CL93" s="410"/>
      <c r="CM93" s="410"/>
      <c r="CN93" s="410"/>
      <c r="CO93" s="410"/>
      <c r="CP93" s="410"/>
      <c r="CQ93" s="410"/>
      <c r="CR93" s="410"/>
      <c r="CS93" s="410"/>
      <c r="CT93" s="410"/>
      <c r="CU93" s="410"/>
    </row>
    <row r="94" spans="2:99" ht="14.25">
      <c r="B94" s="732"/>
      <c r="C94" s="738"/>
      <c r="D94" s="412">
        <v>69</v>
      </c>
      <c r="E94" s="413" t="s">
        <v>589</v>
      </c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5"/>
      <c r="X94" s="417">
        <v>753</v>
      </c>
      <c r="Y94" s="720"/>
      <c r="Z94" s="721"/>
      <c r="AA94" s="721"/>
      <c r="AB94" s="722"/>
      <c r="AC94" s="417">
        <v>754</v>
      </c>
      <c r="AD94" s="720"/>
      <c r="AE94" s="721"/>
      <c r="AF94" s="721"/>
      <c r="AG94" s="722"/>
      <c r="AH94" s="417">
        <v>755</v>
      </c>
      <c r="AI94" s="720"/>
      <c r="AJ94" s="721"/>
      <c r="AK94" s="721"/>
      <c r="AL94" s="722"/>
      <c r="AM94" s="418" t="s">
        <v>2</v>
      </c>
      <c r="AN94" s="410"/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  <c r="AZ94" s="410"/>
      <c r="BA94" s="410"/>
      <c r="BB94" s="410"/>
      <c r="BC94" s="410"/>
      <c r="BD94" s="410"/>
      <c r="BE94" s="410"/>
      <c r="BF94" s="410"/>
      <c r="BG94" s="410"/>
      <c r="BH94" s="410"/>
      <c r="BI94" s="410"/>
      <c r="BJ94" s="410"/>
      <c r="BK94" s="410"/>
      <c r="BL94" s="410"/>
      <c r="BM94" s="410"/>
      <c r="BN94" s="410"/>
      <c r="BO94" s="410"/>
      <c r="BP94" s="410"/>
      <c r="BQ94" s="410"/>
      <c r="BR94" s="410"/>
      <c r="BS94" s="410"/>
      <c r="BT94" s="410"/>
      <c r="BU94" s="410"/>
      <c r="BV94" s="410"/>
      <c r="BW94" s="410"/>
      <c r="BX94" s="410"/>
      <c r="BY94" s="410"/>
      <c r="BZ94" s="410"/>
      <c r="CA94" s="410"/>
      <c r="CB94" s="410"/>
      <c r="CC94" s="410"/>
      <c r="CD94" s="410"/>
      <c r="CE94" s="410"/>
      <c r="CF94" s="410"/>
      <c r="CG94" s="410"/>
      <c r="CH94" s="410"/>
      <c r="CI94" s="410"/>
      <c r="CJ94" s="410"/>
      <c r="CK94" s="410"/>
      <c r="CL94" s="410"/>
      <c r="CM94" s="410"/>
      <c r="CN94" s="410"/>
      <c r="CO94" s="410"/>
      <c r="CP94" s="410"/>
      <c r="CQ94" s="410"/>
      <c r="CR94" s="410"/>
      <c r="CS94" s="410"/>
      <c r="CT94" s="410"/>
      <c r="CU94" s="410"/>
    </row>
    <row r="95" spans="2:99" ht="14.25">
      <c r="B95" s="732"/>
      <c r="C95" s="738"/>
      <c r="D95" s="412">
        <v>70</v>
      </c>
      <c r="E95" s="413" t="s">
        <v>590</v>
      </c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5"/>
      <c r="X95" s="417">
        <v>133</v>
      </c>
      <c r="Y95" s="720"/>
      <c r="Z95" s="721"/>
      <c r="AA95" s="721"/>
      <c r="AB95" s="722"/>
      <c r="AC95" s="417">
        <v>138</v>
      </c>
      <c r="AD95" s="720"/>
      <c r="AE95" s="721"/>
      <c r="AF95" s="721"/>
      <c r="AG95" s="722"/>
      <c r="AH95" s="417">
        <v>134</v>
      </c>
      <c r="AI95" s="720"/>
      <c r="AJ95" s="721"/>
      <c r="AK95" s="721"/>
      <c r="AL95" s="722"/>
      <c r="AM95" s="418" t="s">
        <v>2</v>
      </c>
      <c r="AN95" s="410"/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  <c r="AZ95" s="410"/>
      <c r="BA95" s="410"/>
      <c r="BB95" s="410"/>
      <c r="BC95" s="410"/>
      <c r="BD95" s="410"/>
      <c r="BE95" s="410"/>
      <c r="BF95" s="410"/>
      <c r="BG95" s="410"/>
      <c r="BH95" s="410"/>
      <c r="BI95" s="410"/>
      <c r="BJ95" s="410"/>
      <c r="BK95" s="410"/>
      <c r="BL95" s="410"/>
      <c r="BM95" s="410"/>
      <c r="BN95" s="410"/>
      <c r="BO95" s="410"/>
      <c r="BP95" s="410"/>
      <c r="BQ95" s="410"/>
      <c r="BR95" s="410"/>
      <c r="BS95" s="410"/>
      <c r="BT95" s="410"/>
      <c r="BU95" s="410"/>
      <c r="BV95" s="410"/>
      <c r="BW95" s="410"/>
      <c r="BX95" s="410"/>
      <c r="BY95" s="410"/>
      <c r="BZ95" s="410"/>
      <c r="CA95" s="410"/>
      <c r="CB95" s="410"/>
      <c r="CC95" s="410"/>
      <c r="CD95" s="410"/>
      <c r="CE95" s="410"/>
      <c r="CF95" s="410"/>
      <c r="CG95" s="410"/>
      <c r="CH95" s="410"/>
      <c r="CI95" s="410"/>
      <c r="CJ95" s="410"/>
      <c r="CK95" s="410"/>
      <c r="CL95" s="410"/>
      <c r="CM95" s="410"/>
      <c r="CN95" s="410"/>
      <c r="CO95" s="410"/>
      <c r="CP95" s="410"/>
      <c r="CQ95" s="410"/>
      <c r="CR95" s="410"/>
      <c r="CS95" s="410"/>
      <c r="CT95" s="410"/>
      <c r="CU95" s="410"/>
    </row>
    <row r="96" spans="2:99" ht="14.25">
      <c r="B96" s="732"/>
      <c r="C96" s="738"/>
      <c r="D96" s="412">
        <v>71</v>
      </c>
      <c r="E96" s="413" t="s">
        <v>591</v>
      </c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5"/>
      <c r="X96" s="417">
        <v>32</v>
      </c>
      <c r="Y96" s="720"/>
      <c r="Z96" s="721"/>
      <c r="AA96" s="721"/>
      <c r="AB96" s="722"/>
      <c r="AC96" s="417">
        <v>76</v>
      </c>
      <c r="AD96" s="720"/>
      <c r="AE96" s="721"/>
      <c r="AF96" s="721"/>
      <c r="AG96" s="722"/>
      <c r="AH96" s="417">
        <v>34</v>
      </c>
      <c r="AI96" s="720"/>
      <c r="AJ96" s="721"/>
      <c r="AK96" s="721"/>
      <c r="AL96" s="722"/>
      <c r="AM96" s="418" t="s">
        <v>2</v>
      </c>
      <c r="AN96" s="410"/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  <c r="AZ96" s="410"/>
      <c r="BA96" s="410"/>
      <c r="BB96" s="410"/>
      <c r="BC96" s="410"/>
      <c r="BD96" s="410"/>
      <c r="BE96" s="410"/>
      <c r="BF96" s="410"/>
      <c r="BG96" s="410"/>
      <c r="BH96" s="410"/>
      <c r="BI96" s="410"/>
      <c r="BJ96" s="410"/>
      <c r="BK96" s="410"/>
      <c r="BL96" s="410"/>
      <c r="BM96" s="410"/>
      <c r="BN96" s="410"/>
      <c r="BO96" s="410"/>
      <c r="BP96" s="410"/>
      <c r="BQ96" s="410"/>
      <c r="BR96" s="410"/>
      <c r="BS96" s="410"/>
      <c r="BT96" s="410"/>
      <c r="BU96" s="410"/>
      <c r="BV96" s="410"/>
      <c r="BW96" s="410"/>
      <c r="BX96" s="410"/>
      <c r="BY96" s="410"/>
      <c r="BZ96" s="410"/>
      <c r="CA96" s="410"/>
      <c r="CB96" s="410"/>
      <c r="CC96" s="410"/>
      <c r="CD96" s="410"/>
      <c r="CE96" s="410"/>
      <c r="CF96" s="410"/>
      <c r="CG96" s="410"/>
      <c r="CH96" s="410"/>
      <c r="CI96" s="410"/>
      <c r="CJ96" s="410"/>
      <c r="CK96" s="410"/>
      <c r="CL96" s="410"/>
      <c r="CM96" s="410"/>
      <c r="CN96" s="410"/>
      <c r="CO96" s="410"/>
      <c r="CP96" s="410"/>
      <c r="CQ96" s="410"/>
      <c r="CR96" s="410"/>
      <c r="CS96" s="410"/>
      <c r="CT96" s="410"/>
      <c r="CU96" s="410"/>
    </row>
    <row r="97" spans="2:99" ht="14.25">
      <c r="B97" s="732"/>
      <c r="C97" s="738"/>
      <c r="D97" s="412">
        <v>72</v>
      </c>
      <c r="E97" s="413" t="s">
        <v>592</v>
      </c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5"/>
      <c r="X97" s="417">
        <v>1643</v>
      </c>
      <c r="Y97" s="720"/>
      <c r="Z97" s="721"/>
      <c r="AA97" s="721"/>
      <c r="AB97" s="722"/>
      <c r="AC97" s="413"/>
      <c r="AD97" s="414"/>
      <c r="AE97" s="414"/>
      <c r="AF97" s="414"/>
      <c r="AG97" s="415"/>
      <c r="AH97" s="417">
        <v>1644</v>
      </c>
      <c r="AI97" s="720"/>
      <c r="AJ97" s="721"/>
      <c r="AK97" s="721"/>
      <c r="AL97" s="722"/>
      <c r="AM97" s="418" t="s">
        <v>2</v>
      </c>
      <c r="AN97" s="410"/>
      <c r="AO97" s="410"/>
      <c r="AP97" s="410"/>
      <c r="AQ97" s="410"/>
      <c r="AR97" s="410"/>
      <c r="AS97" s="410"/>
      <c r="AT97" s="410"/>
      <c r="AU97" s="410"/>
      <c r="AV97" s="410"/>
      <c r="AW97" s="410"/>
      <c r="AX97" s="410"/>
      <c r="AY97" s="410"/>
      <c r="AZ97" s="410"/>
      <c r="BA97" s="410"/>
      <c r="BB97" s="410"/>
      <c r="BC97" s="410"/>
      <c r="BD97" s="410"/>
      <c r="BE97" s="410"/>
      <c r="BF97" s="410"/>
      <c r="BG97" s="410"/>
      <c r="BH97" s="410"/>
      <c r="BI97" s="410"/>
      <c r="BJ97" s="410"/>
      <c r="BK97" s="410"/>
      <c r="BL97" s="410"/>
      <c r="BM97" s="410"/>
      <c r="BN97" s="410"/>
      <c r="BO97" s="410"/>
      <c r="BP97" s="410"/>
      <c r="BQ97" s="410"/>
      <c r="BR97" s="410"/>
      <c r="BS97" s="410"/>
      <c r="BT97" s="410"/>
      <c r="BU97" s="410"/>
      <c r="BV97" s="410"/>
      <c r="BW97" s="410"/>
      <c r="BX97" s="410"/>
      <c r="BY97" s="410"/>
      <c r="BZ97" s="410"/>
      <c r="CA97" s="410"/>
      <c r="CB97" s="410"/>
      <c r="CC97" s="410"/>
      <c r="CD97" s="410"/>
      <c r="CE97" s="410"/>
      <c r="CF97" s="410"/>
      <c r="CG97" s="410"/>
      <c r="CH97" s="410"/>
      <c r="CI97" s="410"/>
      <c r="CJ97" s="410"/>
      <c r="CK97" s="410"/>
      <c r="CL97" s="410"/>
      <c r="CM97" s="410"/>
      <c r="CN97" s="410"/>
      <c r="CO97" s="410"/>
      <c r="CP97" s="410"/>
      <c r="CQ97" s="410"/>
      <c r="CR97" s="410"/>
      <c r="CS97" s="410"/>
      <c r="CT97" s="410"/>
      <c r="CU97" s="410"/>
    </row>
    <row r="98" spans="2:99" ht="14.25">
      <c r="B98" s="732"/>
      <c r="C98" s="738"/>
      <c r="D98" s="446">
        <v>73</v>
      </c>
      <c r="E98" s="432" t="s">
        <v>355</v>
      </c>
      <c r="F98" s="433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  <c r="Y98" s="433"/>
      <c r="Z98" s="433"/>
      <c r="AA98" s="433"/>
      <c r="AB98" s="433"/>
      <c r="AC98" s="433"/>
      <c r="AD98" s="433"/>
      <c r="AE98" s="433"/>
      <c r="AF98" s="433"/>
      <c r="AG98" s="434"/>
      <c r="AH98" s="425">
        <v>911</v>
      </c>
      <c r="AI98" s="724"/>
      <c r="AJ98" s="725"/>
      <c r="AK98" s="725"/>
      <c r="AL98" s="726"/>
      <c r="AM98" s="418" t="s">
        <v>2</v>
      </c>
      <c r="AN98" s="410"/>
      <c r="AO98" s="410"/>
      <c r="AP98" s="410"/>
      <c r="AQ98" s="410"/>
      <c r="AR98" s="410"/>
      <c r="AS98" s="410"/>
      <c r="AT98" s="410"/>
      <c r="AU98" s="410"/>
      <c r="AV98" s="410"/>
      <c r="AW98" s="410"/>
      <c r="AX98" s="410"/>
      <c r="AY98" s="410"/>
      <c r="AZ98" s="410"/>
      <c r="BA98" s="410"/>
      <c r="BB98" s="410"/>
      <c r="BC98" s="410"/>
      <c r="BD98" s="410"/>
      <c r="BE98" s="410"/>
      <c r="BF98" s="410"/>
      <c r="BG98" s="410"/>
      <c r="BH98" s="410"/>
      <c r="BI98" s="410"/>
      <c r="BJ98" s="410"/>
      <c r="BK98" s="410"/>
      <c r="BL98" s="410"/>
      <c r="BM98" s="410"/>
      <c r="BN98" s="410"/>
      <c r="BO98" s="410"/>
      <c r="BP98" s="410"/>
      <c r="BQ98" s="410"/>
      <c r="BR98" s="410"/>
      <c r="BS98" s="410"/>
      <c r="BT98" s="410"/>
      <c r="BU98" s="410"/>
      <c r="BV98" s="410"/>
      <c r="BW98" s="410"/>
      <c r="BX98" s="410"/>
      <c r="BY98" s="410"/>
      <c r="BZ98" s="410"/>
      <c r="CA98" s="410"/>
      <c r="CB98" s="410"/>
      <c r="CC98" s="410"/>
      <c r="CD98" s="410"/>
      <c r="CE98" s="410"/>
      <c r="CF98" s="410"/>
      <c r="CG98" s="410"/>
      <c r="CH98" s="410"/>
      <c r="CI98" s="410"/>
      <c r="CJ98" s="410"/>
      <c r="CK98" s="410"/>
      <c r="CL98" s="410"/>
      <c r="CM98" s="410"/>
      <c r="CN98" s="410"/>
      <c r="CO98" s="410"/>
      <c r="CP98" s="410"/>
      <c r="CQ98" s="410"/>
      <c r="CR98" s="410"/>
      <c r="CS98" s="410"/>
      <c r="CT98" s="410"/>
      <c r="CU98" s="410"/>
    </row>
    <row r="99" spans="2:99" ht="14.25">
      <c r="B99" s="732"/>
      <c r="C99" s="738"/>
      <c r="D99" s="446">
        <v>74</v>
      </c>
      <c r="E99" s="432" t="s">
        <v>593</v>
      </c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  <c r="Z99" s="433"/>
      <c r="AA99" s="433"/>
      <c r="AB99" s="433"/>
      <c r="AC99" s="433"/>
      <c r="AD99" s="433"/>
      <c r="AE99" s="433"/>
      <c r="AF99" s="433"/>
      <c r="AG99" s="434"/>
      <c r="AH99" s="425">
        <v>913</v>
      </c>
      <c r="AI99" s="724"/>
      <c r="AJ99" s="725"/>
      <c r="AK99" s="725"/>
      <c r="AL99" s="726"/>
      <c r="AM99" s="418" t="s">
        <v>2</v>
      </c>
      <c r="AN99" s="410"/>
      <c r="AO99" s="410"/>
      <c r="AP99" s="410"/>
      <c r="AQ99" s="410"/>
      <c r="AR99" s="410"/>
      <c r="AS99" s="410"/>
      <c r="AT99" s="410"/>
      <c r="AU99" s="410"/>
      <c r="AV99" s="410"/>
      <c r="AW99" s="410"/>
      <c r="AX99" s="410"/>
      <c r="AY99" s="410"/>
      <c r="AZ99" s="410"/>
      <c r="BA99" s="410"/>
      <c r="BB99" s="410"/>
      <c r="BC99" s="410"/>
      <c r="BD99" s="410"/>
      <c r="BE99" s="410"/>
      <c r="BF99" s="410"/>
      <c r="BG99" s="410"/>
      <c r="BH99" s="410"/>
      <c r="BI99" s="410"/>
      <c r="BJ99" s="410"/>
      <c r="BK99" s="410"/>
      <c r="BL99" s="410"/>
      <c r="BM99" s="410"/>
      <c r="BN99" s="410"/>
      <c r="BO99" s="410"/>
      <c r="BP99" s="410"/>
      <c r="BQ99" s="410"/>
      <c r="BR99" s="410"/>
      <c r="BS99" s="410"/>
      <c r="BT99" s="410"/>
      <c r="BU99" s="410"/>
      <c r="BV99" s="410"/>
      <c r="BW99" s="410"/>
      <c r="BX99" s="410"/>
      <c r="BY99" s="410"/>
      <c r="BZ99" s="410"/>
      <c r="CA99" s="410"/>
      <c r="CB99" s="410"/>
      <c r="CC99" s="410"/>
      <c r="CD99" s="410"/>
      <c r="CE99" s="410"/>
      <c r="CF99" s="410"/>
      <c r="CG99" s="410"/>
      <c r="CH99" s="410"/>
      <c r="CI99" s="410"/>
      <c r="CJ99" s="410"/>
      <c r="CK99" s="410"/>
      <c r="CL99" s="410"/>
      <c r="CM99" s="410"/>
      <c r="CN99" s="410"/>
      <c r="CO99" s="410"/>
      <c r="CP99" s="410"/>
      <c r="CQ99" s="410"/>
      <c r="CR99" s="410"/>
      <c r="CS99" s="410"/>
      <c r="CT99" s="410"/>
      <c r="CU99" s="410"/>
    </row>
    <row r="100" spans="2:99" ht="14.25">
      <c r="B100" s="732"/>
      <c r="C100" s="738"/>
      <c r="D100" s="446">
        <v>75</v>
      </c>
      <c r="E100" s="432" t="s">
        <v>594</v>
      </c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  <c r="Y100" s="433"/>
      <c r="Z100" s="433"/>
      <c r="AA100" s="433"/>
      <c r="AB100" s="433"/>
      <c r="AC100" s="433"/>
      <c r="AD100" s="433"/>
      <c r="AE100" s="433"/>
      <c r="AF100" s="433"/>
      <c r="AG100" s="434"/>
      <c r="AH100" s="425">
        <v>923</v>
      </c>
      <c r="AI100" s="724"/>
      <c r="AJ100" s="725"/>
      <c r="AK100" s="725"/>
      <c r="AL100" s="726"/>
      <c r="AM100" s="418" t="s">
        <v>2</v>
      </c>
      <c r="AN100" s="410"/>
      <c r="AO100" s="410"/>
      <c r="AP100" s="410"/>
      <c r="AQ100" s="410"/>
      <c r="AR100" s="410"/>
      <c r="AS100" s="410"/>
      <c r="AT100" s="410"/>
      <c r="AU100" s="410"/>
      <c r="AV100" s="410"/>
      <c r="AW100" s="410"/>
      <c r="AX100" s="410"/>
      <c r="AY100" s="410"/>
      <c r="AZ100" s="410"/>
      <c r="BA100" s="410"/>
      <c r="BB100" s="410"/>
      <c r="BC100" s="410"/>
      <c r="BD100" s="410"/>
      <c r="BE100" s="410"/>
      <c r="BF100" s="410"/>
      <c r="BG100" s="410"/>
      <c r="BH100" s="410"/>
      <c r="BI100" s="410"/>
      <c r="BJ100" s="410"/>
      <c r="BK100" s="410"/>
      <c r="BL100" s="410"/>
      <c r="BM100" s="410"/>
      <c r="BN100" s="410"/>
      <c r="BO100" s="410"/>
      <c r="BP100" s="410"/>
      <c r="BQ100" s="410"/>
      <c r="BR100" s="410"/>
      <c r="BS100" s="410"/>
      <c r="BT100" s="410"/>
      <c r="BU100" s="410"/>
      <c r="BV100" s="410"/>
      <c r="BW100" s="410"/>
      <c r="BX100" s="410"/>
      <c r="BY100" s="410"/>
      <c r="BZ100" s="410"/>
      <c r="CA100" s="410"/>
      <c r="CB100" s="410"/>
      <c r="CC100" s="410"/>
      <c r="CD100" s="410"/>
      <c r="CE100" s="410"/>
      <c r="CF100" s="410"/>
      <c r="CG100" s="410"/>
      <c r="CH100" s="410"/>
      <c r="CI100" s="410"/>
      <c r="CJ100" s="410"/>
      <c r="CK100" s="410"/>
      <c r="CL100" s="410"/>
      <c r="CM100" s="410"/>
      <c r="CN100" s="410"/>
      <c r="CO100" s="410"/>
      <c r="CP100" s="410"/>
      <c r="CQ100" s="410"/>
      <c r="CR100" s="410"/>
      <c r="CS100" s="410"/>
      <c r="CT100" s="410"/>
      <c r="CU100" s="410"/>
    </row>
    <row r="101" spans="2:99" ht="14.25">
      <c r="B101" s="732"/>
      <c r="C101" s="738"/>
      <c r="D101" s="446">
        <v>76</v>
      </c>
      <c r="E101" s="432" t="s">
        <v>595</v>
      </c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  <c r="AF101" s="433"/>
      <c r="AG101" s="434"/>
      <c r="AH101" s="425">
        <v>924</v>
      </c>
      <c r="AI101" s="724"/>
      <c r="AJ101" s="725"/>
      <c r="AK101" s="725"/>
      <c r="AL101" s="726"/>
      <c r="AM101" s="418" t="s">
        <v>2</v>
      </c>
      <c r="AN101" s="410"/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  <c r="AZ101" s="410"/>
      <c r="BA101" s="410"/>
      <c r="BB101" s="410"/>
      <c r="BC101" s="410"/>
      <c r="BD101" s="410"/>
      <c r="BE101" s="410"/>
      <c r="BF101" s="410"/>
      <c r="BG101" s="410"/>
      <c r="BH101" s="410"/>
      <c r="BI101" s="410"/>
      <c r="BJ101" s="410"/>
      <c r="BK101" s="410"/>
      <c r="BL101" s="410"/>
      <c r="BM101" s="410"/>
      <c r="BN101" s="410"/>
      <c r="BO101" s="410"/>
      <c r="BP101" s="410"/>
      <c r="BQ101" s="410"/>
      <c r="BR101" s="410"/>
      <c r="BS101" s="410"/>
      <c r="BT101" s="410"/>
      <c r="BU101" s="410"/>
      <c r="BV101" s="410"/>
      <c r="BW101" s="410"/>
      <c r="BX101" s="410"/>
      <c r="BY101" s="410"/>
      <c r="BZ101" s="410"/>
      <c r="CA101" s="410"/>
      <c r="CB101" s="410"/>
      <c r="CC101" s="410"/>
      <c r="CD101" s="410"/>
      <c r="CE101" s="410"/>
      <c r="CF101" s="410"/>
      <c r="CG101" s="410"/>
      <c r="CH101" s="410"/>
      <c r="CI101" s="410"/>
      <c r="CJ101" s="410"/>
      <c r="CK101" s="410"/>
      <c r="CL101" s="410"/>
      <c r="CM101" s="410"/>
      <c r="CN101" s="410"/>
      <c r="CO101" s="410"/>
      <c r="CP101" s="410"/>
      <c r="CQ101" s="410"/>
      <c r="CR101" s="410"/>
      <c r="CS101" s="410"/>
      <c r="CT101" s="410"/>
      <c r="CU101" s="410"/>
    </row>
    <row r="102" spans="2:99" ht="14.25">
      <c r="B102" s="732"/>
      <c r="C102" s="738"/>
      <c r="D102" s="446">
        <v>77</v>
      </c>
      <c r="E102" s="432" t="s">
        <v>596</v>
      </c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  <c r="AF102" s="433"/>
      <c r="AG102" s="434"/>
      <c r="AH102" s="425">
        <v>1051</v>
      </c>
      <c r="AI102" s="724"/>
      <c r="AJ102" s="725"/>
      <c r="AK102" s="725"/>
      <c r="AL102" s="726"/>
      <c r="AM102" s="418" t="s">
        <v>2</v>
      </c>
      <c r="AN102" s="410"/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  <c r="AZ102" s="410"/>
      <c r="BA102" s="410"/>
      <c r="BB102" s="410"/>
      <c r="BC102" s="410"/>
      <c r="BD102" s="410"/>
      <c r="BE102" s="410"/>
      <c r="BF102" s="410"/>
      <c r="BG102" s="410"/>
      <c r="BH102" s="410"/>
      <c r="BI102" s="410"/>
      <c r="BJ102" s="410"/>
      <c r="BK102" s="410"/>
      <c r="BL102" s="410"/>
      <c r="BM102" s="410"/>
      <c r="BN102" s="410"/>
      <c r="BO102" s="410"/>
      <c r="BP102" s="410"/>
      <c r="BQ102" s="410"/>
      <c r="BR102" s="410"/>
      <c r="BS102" s="410"/>
      <c r="BT102" s="410"/>
      <c r="BU102" s="410"/>
      <c r="BV102" s="410"/>
      <c r="BW102" s="410"/>
      <c r="BX102" s="410"/>
      <c r="BY102" s="410"/>
      <c r="BZ102" s="410"/>
      <c r="CA102" s="410"/>
      <c r="CB102" s="410"/>
      <c r="CC102" s="410"/>
      <c r="CD102" s="410"/>
      <c r="CE102" s="410"/>
      <c r="CF102" s="410"/>
      <c r="CG102" s="410"/>
      <c r="CH102" s="410"/>
      <c r="CI102" s="410"/>
      <c r="CJ102" s="410"/>
      <c r="CK102" s="410"/>
      <c r="CL102" s="410"/>
      <c r="CM102" s="410"/>
      <c r="CN102" s="410"/>
      <c r="CO102" s="410"/>
      <c r="CP102" s="410"/>
      <c r="CQ102" s="410"/>
      <c r="CR102" s="410"/>
      <c r="CS102" s="410"/>
      <c r="CT102" s="410"/>
      <c r="CU102" s="410"/>
    </row>
    <row r="103" spans="2:99" ht="14.25">
      <c r="B103" s="732"/>
      <c r="C103" s="738"/>
      <c r="D103" s="446">
        <v>78</v>
      </c>
      <c r="E103" s="432" t="s">
        <v>597</v>
      </c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  <c r="Z103" s="433"/>
      <c r="AA103" s="433"/>
      <c r="AB103" s="433"/>
      <c r="AC103" s="433"/>
      <c r="AD103" s="433"/>
      <c r="AE103" s="433"/>
      <c r="AF103" s="433"/>
      <c r="AG103" s="434"/>
      <c r="AH103" s="425">
        <v>1052</v>
      </c>
      <c r="AI103" s="724"/>
      <c r="AJ103" s="725"/>
      <c r="AK103" s="725"/>
      <c r="AL103" s="726"/>
      <c r="AM103" s="418" t="s">
        <v>2</v>
      </c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  <c r="AZ103" s="410"/>
      <c r="BA103" s="410"/>
      <c r="BB103" s="410"/>
      <c r="BC103" s="410"/>
      <c r="BD103" s="410"/>
      <c r="BE103" s="410"/>
      <c r="BF103" s="410"/>
      <c r="BG103" s="410"/>
      <c r="BH103" s="410"/>
      <c r="BI103" s="410"/>
      <c r="BJ103" s="410"/>
      <c r="BK103" s="410"/>
      <c r="BL103" s="410"/>
      <c r="BM103" s="410"/>
      <c r="BN103" s="410"/>
      <c r="BO103" s="410"/>
      <c r="BP103" s="410"/>
      <c r="BQ103" s="410"/>
      <c r="BR103" s="410"/>
      <c r="BS103" s="410"/>
      <c r="BT103" s="410"/>
      <c r="BU103" s="410"/>
      <c r="BV103" s="410"/>
      <c r="BW103" s="410"/>
      <c r="BX103" s="410"/>
      <c r="BY103" s="410"/>
      <c r="BZ103" s="410"/>
      <c r="CA103" s="410"/>
      <c r="CB103" s="410"/>
      <c r="CC103" s="410"/>
      <c r="CD103" s="410"/>
      <c r="CE103" s="410"/>
      <c r="CF103" s="410"/>
      <c r="CG103" s="410"/>
      <c r="CH103" s="410"/>
      <c r="CI103" s="410"/>
      <c r="CJ103" s="410"/>
      <c r="CK103" s="410"/>
      <c r="CL103" s="410"/>
      <c r="CM103" s="410"/>
      <c r="CN103" s="410"/>
      <c r="CO103" s="410"/>
      <c r="CP103" s="410"/>
      <c r="CQ103" s="410"/>
      <c r="CR103" s="410"/>
      <c r="CS103" s="410"/>
      <c r="CT103" s="410"/>
      <c r="CU103" s="410"/>
    </row>
    <row r="104" spans="2:99" ht="14.25">
      <c r="B104" s="732"/>
      <c r="C104" s="738"/>
      <c r="D104" s="446">
        <v>79</v>
      </c>
      <c r="E104" s="432" t="s">
        <v>598</v>
      </c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  <c r="AB104" s="433"/>
      <c r="AC104" s="433"/>
      <c r="AD104" s="433"/>
      <c r="AE104" s="433"/>
      <c r="AF104" s="433"/>
      <c r="AG104" s="434"/>
      <c r="AH104" s="425">
        <v>21</v>
      </c>
      <c r="AI104" s="724"/>
      <c r="AJ104" s="725"/>
      <c r="AK104" s="725"/>
      <c r="AL104" s="726"/>
      <c r="AM104" s="418" t="s">
        <v>2</v>
      </c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  <c r="AZ104" s="410"/>
      <c r="BA104" s="410"/>
      <c r="BB104" s="410"/>
      <c r="BC104" s="410"/>
      <c r="BD104" s="410"/>
      <c r="BE104" s="410"/>
      <c r="BF104" s="410"/>
      <c r="BG104" s="410"/>
      <c r="BH104" s="410"/>
      <c r="BI104" s="410"/>
      <c r="BJ104" s="410"/>
      <c r="BK104" s="410"/>
      <c r="BL104" s="410"/>
      <c r="BM104" s="410"/>
      <c r="BN104" s="410"/>
      <c r="BO104" s="410"/>
      <c r="BP104" s="410"/>
      <c r="BQ104" s="410"/>
      <c r="BR104" s="410"/>
      <c r="BS104" s="410"/>
      <c r="BT104" s="410"/>
      <c r="BU104" s="410"/>
      <c r="BV104" s="410"/>
      <c r="BW104" s="410"/>
      <c r="BX104" s="410"/>
      <c r="BY104" s="410"/>
      <c r="BZ104" s="410"/>
      <c r="CA104" s="410"/>
      <c r="CB104" s="410"/>
      <c r="CC104" s="410"/>
      <c r="CD104" s="410"/>
      <c r="CE104" s="410"/>
      <c r="CF104" s="410"/>
      <c r="CG104" s="410"/>
      <c r="CH104" s="410"/>
      <c r="CI104" s="410"/>
      <c r="CJ104" s="410"/>
      <c r="CK104" s="410"/>
      <c r="CL104" s="410"/>
      <c r="CM104" s="410"/>
      <c r="CN104" s="410"/>
      <c r="CO104" s="410"/>
      <c r="CP104" s="410"/>
      <c r="CQ104" s="410"/>
      <c r="CR104" s="410"/>
      <c r="CS104" s="410"/>
      <c r="CT104" s="410"/>
      <c r="CU104" s="410"/>
    </row>
    <row r="105" spans="2:99" ht="14.25">
      <c r="B105" s="732"/>
      <c r="C105" s="738"/>
      <c r="D105" s="446">
        <v>80</v>
      </c>
      <c r="E105" s="432" t="s">
        <v>599</v>
      </c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  <c r="Z105" s="433"/>
      <c r="AA105" s="433"/>
      <c r="AB105" s="433"/>
      <c r="AC105" s="433"/>
      <c r="AD105" s="433"/>
      <c r="AE105" s="433"/>
      <c r="AF105" s="433"/>
      <c r="AG105" s="434"/>
      <c r="AH105" s="425">
        <v>43</v>
      </c>
      <c r="AI105" s="724"/>
      <c r="AJ105" s="725"/>
      <c r="AK105" s="725"/>
      <c r="AL105" s="726"/>
      <c r="AM105" s="418" t="s">
        <v>2</v>
      </c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  <c r="AZ105" s="410"/>
      <c r="BA105" s="410"/>
      <c r="BB105" s="410"/>
      <c r="BC105" s="410"/>
      <c r="BD105" s="410"/>
      <c r="BE105" s="410"/>
      <c r="BF105" s="410"/>
      <c r="BG105" s="410"/>
      <c r="BH105" s="410"/>
      <c r="BI105" s="410"/>
      <c r="BJ105" s="410"/>
      <c r="BK105" s="410"/>
      <c r="BL105" s="410"/>
      <c r="BM105" s="410"/>
      <c r="BN105" s="410"/>
      <c r="BO105" s="410"/>
      <c r="BP105" s="410"/>
      <c r="BQ105" s="410"/>
      <c r="BR105" s="410"/>
      <c r="BS105" s="410"/>
      <c r="BT105" s="410"/>
      <c r="BU105" s="410"/>
      <c r="BV105" s="410"/>
      <c r="BW105" s="410"/>
      <c r="BX105" s="410"/>
      <c r="BY105" s="410"/>
      <c r="BZ105" s="410"/>
      <c r="CA105" s="410"/>
      <c r="CB105" s="410"/>
      <c r="CC105" s="410"/>
      <c r="CD105" s="410"/>
      <c r="CE105" s="410"/>
      <c r="CF105" s="410"/>
      <c r="CG105" s="410"/>
      <c r="CH105" s="410"/>
      <c r="CI105" s="410"/>
      <c r="CJ105" s="410"/>
      <c r="CK105" s="410"/>
      <c r="CL105" s="410"/>
      <c r="CM105" s="410"/>
      <c r="CN105" s="410"/>
      <c r="CO105" s="410"/>
      <c r="CP105" s="410"/>
      <c r="CQ105" s="410"/>
      <c r="CR105" s="410"/>
      <c r="CS105" s="410"/>
      <c r="CT105" s="410"/>
      <c r="CU105" s="410"/>
    </row>
    <row r="106" spans="2:99" ht="14.25">
      <c r="B106" s="732"/>
      <c r="C106" s="738"/>
      <c r="D106" s="446">
        <v>81</v>
      </c>
      <c r="E106" s="432" t="s">
        <v>600</v>
      </c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  <c r="Z106" s="433"/>
      <c r="AA106" s="433"/>
      <c r="AB106" s="433"/>
      <c r="AC106" s="433"/>
      <c r="AD106" s="433"/>
      <c r="AE106" s="433"/>
      <c r="AF106" s="433"/>
      <c r="AG106" s="434"/>
      <c r="AH106" s="425">
        <v>767</v>
      </c>
      <c r="AI106" s="724"/>
      <c r="AJ106" s="725"/>
      <c r="AK106" s="725"/>
      <c r="AL106" s="726"/>
      <c r="AM106" s="418" t="s">
        <v>2</v>
      </c>
      <c r="AN106" s="410"/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  <c r="AZ106" s="410"/>
      <c r="BA106" s="410"/>
      <c r="BB106" s="410"/>
      <c r="BC106" s="410"/>
      <c r="BD106" s="410"/>
      <c r="BE106" s="410"/>
      <c r="BF106" s="410"/>
      <c r="BG106" s="410"/>
      <c r="BH106" s="410"/>
      <c r="BI106" s="410"/>
      <c r="BJ106" s="410"/>
      <c r="BK106" s="410"/>
      <c r="BL106" s="410"/>
      <c r="BM106" s="410"/>
      <c r="BN106" s="410"/>
      <c r="BO106" s="410"/>
      <c r="BP106" s="410"/>
      <c r="BQ106" s="410"/>
      <c r="BR106" s="410"/>
      <c r="BS106" s="410"/>
      <c r="BT106" s="410"/>
      <c r="BU106" s="410"/>
      <c r="BV106" s="410"/>
      <c r="BW106" s="410"/>
      <c r="BX106" s="410"/>
      <c r="BY106" s="410"/>
      <c r="BZ106" s="410"/>
      <c r="CA106" s="410"/>
      <c r="CB106" s="410"/>
      <c r="CC106" s="410"/>
      <c r="CD106" s="410"/>
      <c r="CE106" s="410"/>
      <c r="CF106" s="410"/>
      <c r="CG106" s="410"/>
      <c r="CH106" s="410"/>
      <c r="CI106" s="410"/>
      <c r="CJ106" s="410"/>
      <c r="CK106" s="410"/>
      <c r="CL106" s="410"/>
      <c r="CM106" s="410"/>
      <c r="CN106" s="410"/>
      <c r="CO106" s="410"/>
      <c r="CP106" s="410"/>
      <c r="CQ106" s="410"/>
      <c r="CR106" s="410"/>
      <c r="CS106" s="410"/>
      <c r="CT106" s="410"/>
      <c r="CU106" s="410"/>
    </row>
    <row r="107" spans="2:99" ht="14.25">
      <c r="B107" s="732"/>
      <c r="C107" s="739"/>
      <c r="D107" s="446">
        <v>82</v>
      </c>
      <c r="E107" s="432" t="s">
        <v>601</v>
      </c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  <c r="Z107" s="433"/>
      <c r="AA107" s="433"/>
      <c r="AB107" s="433"/>
      <c r="AC107" s="433"/>
      <c r="AD107" s="433"/>
      <c r="AE107" s="433"/>
      <c r="AF107" s="433"/>
      <c r="AG107" s="434"/>
      <c r="AH107" s="425">
        <v>862</v>
      </c>
      <c r="AI107" s="724"/>
      <c r="AJ107" s="725"/>
      <c r="AK107" s="725"/>
      <c r="AL107" s="726"/>
      <c r="AM107" s="418" t="s">
        <v>2</v>
      </c>
      <c r="AN107" s="410"/>
      <c r="AO107" s="410"/>
      <c r="AP107" s="410"/>
      <c r="AQ107" s="410"/>
      <c r="AR107" s="410"/>
      <c r="AS107" s="410"/>
      <c r="AT107" s="410"/>
      <c r="AU107" s="410"/>
      <c r="AV107" s="410"/>
      <c r="AW107" s="410"/>
      <c r="AX107" s="410"/>
      <c r="AY107" s="410"/>
      <c r="AZ107" s="410"/>
      <c r="BA107" s="410"/>
      <c r="BB107" s="410"/>
      <c r="BC107" s="410"/>
      <c r="BD107" s="410"/>
      <c r="BE107" s="410"/>
      <c r="BF107" s="410"/>
      <c r="BG107" s="410"/>
      <c r="BH107" s="410"/>
      <c r="BI107" s="410"/>
      <c r="BJ107" s="410"/>
      <c r="BK107" s="410"/>
      <c r="BL107" s="410"/>
      <c r="BM107" s="410"/>
      <c r="BN107" s="410"/>
      <c r="BO107" s="410"/>
      <c r="BP107" s="410"/>
      <c r="BQ107" s="410"/>
      <c r="BR107" s="410"/>
      <c r="BS107" s="410"/>
      <c r="BT107" s="410"/>
      <c r="BU107" s="410"/>
      <c r="BV107" s="410"/>
      <c r="BW107" s="410"/>
      <c r="BX107" s="410"/>
      <c r="BY107" s="410"/>
      <c r="BZ107" s="410"/>
      <c r="CA107" s="410"/>
      <c r="CB107" s="410"/>
      <c r="CC107" s="410"/>
      <c r="CD107" s="410"/>
      <c r="CE107" s="410"/>
      <c r="CF107" s="410"/>
      <c r="CG107" s="410"/>
      <c r="CH107" s="410"/>
      <c r="CI107" s="410"/>
      <c r="CJ107" s="410"/>
      <c r="CK107" s="410"/>
      <c r="CL107" s="410"/>
      <c r="CM107" s="410"/>
      <c r="CN107" s="410"/>
      <c r="CO107" s="410"/>
      <c r="CP107" s="410"/>
      <c r="CQ107" s="410"/>
      <c r="CR107" s="410"/>
      <c r="CS107" s="410"/>
      <c r="CT107" s="410"/>
      <c r="CU107" s="410"/>
    </row>
    <row r="108" spans="2:99" ht="14.25">
      <c r="B108" s="732"/>
      <c r="C108" s="731" t="s">
        <v>602</v>
      </c>
      <c r="D108" s="412">
        <v>83</v>
      </c>
      <c r="E108" s="413" t="s">
        <v>603</v>
      </c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5"/>
      <c r="X108" s="417">
        <v>51</v>
      </c>
      <c r="Y108" s="720"/>
      <c r="Z108" s="721"/>
      <c r="AA108" s="721"/>
      <c r="AB108" s="722"/>
      <c r="AC108" s="417">
        <v>63</v>
      </c>
      <c r="AD108" s="720"/>
      <c r="AE108" s="721"/>
      <c r="AF108" s="721"/>
      <c r="AG108" s="722"/>
      <c r="AH108" s="417">
        <v>71</v>
      </c>
      <c r="AI108" s="720"/>
      <c r="AJ108" s="721"/>
      <c r="AK108" s="721"/>
      <c r="AL108" s="722"/>
      <c r="AM108" s="418" t="s">
        <v>2</v>
      </c>
      <c r="AN108" s="410"/>
      <c r="AO108" s="410"/>
      <c r="AP108" s="410"/>
      <c r="AQ108" s="410"/>
      <c r="AR108" s="410"/>
      <c r="AS108" s="410"/>
      <c r="AT108" s="410"/>
      <c r="AU108" s="410"/>
      <c r="AV108" s="410"/>
      <c r="AW108" s="410"/>
      <c r="AX108" s="410"/>
      <c r="AY108" s="410"/>
      <c r="AZ108" s="410"/>
      <c r="BA108" s="410"/>
      <c r="BB108" s="410"/>
      <c r="BC108" s="410"/>
      <c r="BD108" s="410"/>
      <c r="BE108" s="410"/>
      <c r="BF108" s="410"/>
      <c r="BG108" s="410"/>
      <c r="BH108" s="410"/>
      <c r="BI108" s="410"/>
      <c r="BJ108" s="410"/>
      <c r="BK108" s="410"/>
      <c r="BL108" s="410"/>
      <c r="BM108" s="410"/>
      <c r="BN108" s="410"/>
      <c r="BO108" s="410"/>
      <c r="BP108" s="410"/>
      <c r="BQ108" s="410"/>
      <c r="BR108" s="410"/>
      <c r="BS108" s="410"/>
      <c r="BT108" s="410"/>
      <c r="BU108" s="410"/>
      <c r="BV108" s="410"/>
      <c r="BW108" s="410"/>
      <c r="BX108" s="410"/>
      <c r="BY108" s="410"/>
      <c r="BZ108" s="410"/>
      <c r="CA108" s="410"/>
      <c r="CB108" s="410"/>
      <c r="CC108" s="410"/>
      <c r="CD108" s="410"/>
      <c r="CE108" s="410"/>
      <c r="CF108" s="410"/>
      <c r="CG108" s="410"/>
      <c r="CH108" s="410"/>
      <c r="CI108" s="410"/>
      <c r="CJ108" s="410"/>
      <c r="CK108" s="410"/>
      <c r="CL108" s="410"/>
      <c r="CM108" s="410"/>
      <c r="CN108" s="410"/>
      <c r="CO108" s="410"/>
      <c r="CP108" s="410"/>
      <c r="CQ108" s="410"/>
      <c r="CR108" s="410"/>
      <c r="CS108" s="410"/>
      <c r="CT108" s="410"/>
      <c r="CU108" s="410"/>
    </row>
    <row r="109" spans="2:99" ht="14.25">
      <c r="B109" s="732"/>
      <c r="C109" s="731"/>
      <c r="D109" s="723">
        <v>84</v>
      </c>
      <c r="E109" s="413" t="s">
        <v>604</v>
      </c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5"/>
      <c r="AH109" s="417">
        <v>36</v>
      </c>
      <c r="AI109" s="720">
        <f>+SUM(AI110:AL113)</f>
        <v>0</v>
      </c>
      <c r="AJ109" s="721"/>
      <c r="AK109" s="721"/>
      <c r="AL109" s="722"/>
      <c r="AM109" s="475" t="s">
        <v>3</v>
      </c>
      <c r="AN109" s="410"/>
      <c r="AO109" s="410"/>
      <c r="AP109" s="410"/>
      <c r="AQ109" s="410"/>
      <c r="AR109" s="410"/>
      <c r="AS109" s="410"/>
      <c r="AT109" s="410"/>
      <c r="AU109" s="410"/>
      <c r="AV109" s="410"/>
      <c r="AW109" s="410"/>
      <c r="AX109" s="410"/>
      <c r="AY109" s="410"/>
      <c r="AZ109" s="410"/>
      <c r="BA109" s="410"/>
      <c r="BB109" s="410"/>
      <c r="BC109" s="410"/>
      <c r="BD109" s="410"/>
      <c r="BE109" s="410"/>
      <c r="BF109" s="410"/>
      <c r="BG109" s="410"/>
      <c r="BH109" s="410"/>
      <c r="BI109" s="410"/>
      <c r="BJ109" s="410"/>
      <c r="BK109" s="410"/>
      <c r="BL109" s="410"/>
      <c r="BM109" s="410"/>
      <c r="BN109" s="410"/>
      <c r="BO109" s="410"/>
      <c r="BP109" s="410"/>
      <c r="BQ109" s="410"/>
      <c r="BR109" s="410"/>
      <c r="BS109" s="410"/>
      <c r="BT109" s="410"/>
      <c r="BU109" s="410"/>
      <c r="BV109" s="410"/>
      <c r="BW109" s="410"/>
      <c r="BX109" s="410"/>
      <c r="BY109" s="410"/>
      <c r="BZ109" s="410"/>
      <c r="CA109" s="410"/>
      <c r="CB109" s="410"/>
      <c r="CC109" s="410"/>
      <c r="CD109" s="410"/>
      <c r="CE109" s="410"/>
      <c r="CF109" s="410"/>
      <c r="CG109" s="410"/>
      <c r="CH109" s="410"/>
      <c r="CI109" s="410"/>
      <c r="CJ109" s="410"/>
      <c r="CK109" s="410"/>
      <c r="CL109" s="410"/>
      <c r="CM109" s="410"/>
      <c r="CN109" s="410"/>
      <c r="CO109" s="410"/>
      <c r="CP109" s="410"/>
      <c r="CQ109" s="410"/>
      <c r="CR109" s="410"/>
      <c r="CS109" s="410"/>
      <c r="CT109" s="410"/>
      <c r="CU109" s="410"/>
    </row>
    <row r="110" spans="2:99" ht="14.25">
      <c r="B110" s="732"/>
      <c r="C110" s="731"/>
      <c r="D110" s="723"/>
      <c r="E110" s="432" t="s">
        <v>605</v>
      </c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  <c r="Z110" s="433"/>
      <c r="AA110" s="433"/>
      <c r="AB110" s="433"/>
      <c r="AC110" s="433"/>
      <c r="AD110" s="433"/>
      <c r="AE110" s="433"/>
      <c r="AF110" s="433"/>
      <c r="AG110" s="434"/>
      <c r="AH110" s="425">
        <v>1904</v>
      </c>
      <c r="AI110" s="724"/>
      <c r="AJ110" s="725"/>
      <c r="AK110" s="725"/>
      <c r="AL110" s="726"/>
      <c r="AM110" s="476"/>
      <c r="AN110" s="410"/>
      <c r="AO110" s="410"/>
      <c r="AP110" s="410"/>
      <c r="AQ110" s="410"/>
      <c r="AR110" s="410"/>
      <c r="AS110" s="410"/>
      <c r="AT110" s="410"/>
      <c r="AU110" s="410"/>
      <c r="AV110" s="410"/>
      <c r="AW110" s="410"/>
      <c r="AX110" s="410"/>
      <c r="AY110" s="410"/>
      <c r="AZ110" s="410"/>
      <c r="BA110" s="410"/>
      <c r="BB110" s="410"/>
      <c r="BC110" s="410"/>
      <c r="BD110" s="410"/>
      <c r="BE110" s="410"/>
      <c r="BF110" s="410"/>
      <c r="BG110" s="410"/>
      <c r="BH110" s="410"/>
      <c r="BI110" s="410"/>
      <c r="BJ110" s="410"/>
      <c r="BK110" s="410"/>
      <c r="BL110" s="410"/>
      <c r="BM110" s="410"/>
      <c r="BN110" s="410"/>
      <c r="BO110" s="410"/>
      <c r="BP110" s="410"/>
      <c r="BQ110" s="410"/>
      <c r="BR110" s="410"/>
      <c r="BS110" s="410"/>
      <c r="BT110" s="410"/>
      <c r="BU110" s="410"/>
      <c r="BV110" s="410"/>
      <c r="BW110" s="410"/>
      <c r="BX110" s="410"/>
      <c r="BY110" s="410"/>
      <c r="BZ110" s="410"/>
      <c r="CA110" s="410"/>
      <c r="CB110" s="410"/>
      <c r="CC110" s="410"/>
      <c r="CD110" s="410"/>
      <c r="CE110" s="410"/>
      <c r="CF110" s="410"/>
      <c r="CG110" s="410"/>
      <c r="CH110" s="410"/>
      <c r="CI110" s="410"/>
      <c r="CJ110" s="410"/>
      <c r="CK110" s="410"/>
      <c r="CL110" s="410"/>
      <c r="CM110" s="410"/>
      <c r="CN110" s="410"/>
      <c r="CO110" s="410"/>
      <c r="CP110" s="410"/>
      <c r="CQ110" s="410"/>
      <c r="CR110" s="410"/>
      <c r="CS110" s="410"/>
      <c r="CT110" s="410"/>
      <c r="CU110" s="410"/>
    </row>
    <row r="111" spans="2:99" ht="14.25">
      <c r="B111" s="732"/>
      <c r="C111" s="731"/>
      <c r="D111" s="723"/>
      <c r="E111" s="432" t="s">
        <v>606</v>
      </c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4"/>
      <c r="AH111" s="425">
        <v>1905</v>
      </c>
      <c r="AI111" s="724"/>
      <c r="AJ111" s="725"/>
      <c r="AK111" s="725"/>
      <c r="AL111" s="726"/>
      <c r="AM111" s="476"/>
      <c r="AN111" s="410"/>
      <c r="AO111" s="410"/>
      <c r="AP111" s="410"/>
      <c r="AQ111" s="410"/>
      <c r="AR111" s="410"/>
      <c r="AS111" s="410"/>
      <c r="AT111" s="410"/>
      <c r="AU111" s="410"/>
      <c r="AV111" s="410"/>
      <c r="AW111" s="410"/>
      <c r="AX111" s="410"/>
      <c r="AY111" s="410"/>
      <c r="AZ111" s="410"/>
      <c r="BA111" s="410"/>
      <c r="BB111" s="410"/>
      <c r="BC111" s="410"/>
      <c r="BD111" s="410"/>
      <c r="BE111" s="410"/>
      <c r="BF111" s="410"/>
      <c r="BG111" s="410"/>
      <c r="BH111" s="410"/>
      <c r="BI111" s="410"/>
      <c r="BJ111" s="410"/>
      <c r="BK111" s="410"/>
      <c r="BL111" s="410"/>
      <c r="BM111" s="410"/>
      <c r="BN111" s="410"/>
      <c r="BO111" s="410"/>
      <c r="BP111" s="410"/>
      <c r="BQ111" s="410"/>
      <c r="BR111" s="410"/>
      <c r="BS111" s="410"/>
      <c r="BT111" s="410"/>
      <c r="BU111" s="410"/>
      <c r="BV111" s="410"/>
      <c r="BW111" s="410"/>
      <c r="BX111" s="410"/>
      <c r="BY111" s="410"/>
      <c r="BZ111" s="410"/>
      <c r="CA111" s="410"/>
      <c r="CB111" s="410"/>
      <c r="CC111" s="410"/>
      <c r="CD111" s="410"/>
      <c r="CE111" s="410"/>
      <c r="CF111" s="410"/>
      <c r="CG111" s="410"/>
      <c r="CH111" s="410"/>
      <c r="CI111" s="410"/>
      <c r="CJ111" s="410"/>
      <c r="CK111" s="410"/>
      <c r="CL111" s="410"/>
      <c r="CM111" s="410"/>
      <c r="CN111" s="410"/>
      <c r="CO111" s="410"/>
      <c r="CP111" s="410"/>
      <c r="CQ111" s="410"/>
      <c r="CR111" s="410"/>
      <c r="CS111" s="410"/>
      <c r="CT111" s="410"/>
      <c r="CU111" s="410"/>
    </row>
    <row r="112" spans="2:99" ht="14.25">
      <c r="B112" s="732"/>
      <c r="C112" s="731"/>
      <c r="D112" s="723"/>
      <c r="E112" s="432" t="s">
        <v>607</v>
      </c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4"/>
      <c r="AH112" s="425">
        <v>1906</v>
      </c>
      <c r="AI112" s="724"/>
      <c r="AJ112" s="725"/>
      <c r="AK112" s="725"/>
      <c r="AL112" s="726"/>
      <c r="AM112" s="476"/>
      <c r="AN112" s="410"/>
      <c r="AO112" s="410"/>
      <c r="AP112" s="410"/>
      <c r="AQ112" s="410"/>
      <c r="AR112" s="410"/>
      <c r="AS112" s="410"/>
      <c r="AT112" s="410"/>
      <c r="AU112" s="410"/>
      <c r="AV112" s="410"/>
      <c r="AW112" s="410"/>
      <c r="AX112" s="410"/>
      <c r="AY112" s="410"/>
      <c r="AZ112" s="410"/>
      <c r="BA112" s="410"/>
      <c r="BB112" s="410"/>
      <c r="BC112" s="410"/>
      <c r="BD112" s="410"/>
      <c r="BE112" s="410"/>
      <c r="BF112" s="410"/>
      <c r="BG112" s="410"/>
      <c r="BH112" s="410"/>
      <c r="BI112" s="410"/>
      <c r="BJ112" s="410"/>
      <c r="BK112" s="410"/>
      <c r="BL112" s="410"/>
      <c r="BM112" s="410"/>
      <c r="BN112" s="410"/>
      <c r="BO112" s="410"/>
      <c r="BP112" s="410"/>
      <c r="BQ112" s="410"/>
      <c r="BR112" s="410"/>
      <c r="BS112" s="410"/>
      <c r="BT112" s="410"/>
      <c r="BU112" s="410"/>
      <c r="BV112" s="410"/>
      <c r="BW112" s="410"/>
      <c r="BX112" s="410"/>
      <c r="BY112" s="410"/>
      <c r="BZ112" s="410"/>
      <c r="CA112" s="410"/>
      <c r="CB112" s="410"/>
      <c r="CC112" s="410"/>
      <c r="CD112" s="410"/>
      <c r="CE112" s="410"/>
      <c r="CF112" s="410"/>
      <c r="CG112" s="410"/>
      <c r="CH112" s="410"/>
      <c r="CI112" s="410"/>
      <c r="CJ112" s="410"/>
      <c r="CK112" s="410"/>
      <c r="CL112" s="410"/>
      <c r="CM112" s="410"/>
      <c r="CN112" s="410"/>
      <c r="CO112" s="410"/>
      <c r="CP112" s="410"/>
      <c r="CQ112" s="410"/>
      <c r="CR112" s="410"/>
      <c r="CS112" s="410"/>
      <c r="CT112" s="410"/>
      <c r="CU112" s="410"/>
    </row>
    <row r="113" spans="1:99" ht="14.25">
      <c r="B113" s="732"/>
      <c r="C113" s="731"/>
      <c r="D113" s="723"/>
      <c r="E113" s="432" t="s">
        <v>608</v>
      </c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  <c r="Z113" s="433"/>
      <c r="AA113" s="433"/>
      <c r="AB113" s="433"/>
      <c r="AC113" s="433"/>
      <c r="AD113" s="433"/>
      <c r="AE113" s="433"/>
      <c r="AF113" s="433"/>
      <c r="AG113" s="434"/>
      <c r="AH113" s="425">
        <v>1916</v>
      </c>
      <c r="AI113" s="724"/>
      <c r="AJ113" s="725"/>
      <c r="AK113" s="725"/>
      <c r="AL113" s="726"/>
      <c r="AM113" s="436"/>
      <c r="AN113" s="410"/>
      <c r="AO113" s="410"/>
      <c r="AP113" s="410"/>
      <c r="AQ113" s="410"/>
      <c r="AR113" s="410"/>
      <c r="AS113" s="410"/>
      <c r="AT113" s="410"/>
      <c r="AU113" s="410"/>
      <c r="AV113" s="410"/>
      <c r="AW113" s="410"/>
      <c r="AX113" s="410"/>
      <c r="AY113" s="410"/>
      <c r="AZ113" s="410"/>
      <c r="BA113" s="410"/>
      <c r="BB113" s="410"/>
      <c r="BC113" s="410"/>
      <c r="BD113" s="410"/>
      <c r="BE113" s="410"/>
      <c r="BF113" s="410"/>
      <c r="BG113" s="410"/>
      <c r="BH113" s="410"/>
      <c r="BI113" s="410"/>
      <c r="BJ113" s="410"/>
      <c r="BK113" s="410"/>
      <c r="BL113" s="410"/>
      <c r="BM113" s="410"/>
      <c r="BN113" s="410"/>
      <c r="BO113" s="410"/>
      <c r="BP113" s="410"/>
      <c r="BQ113" s="410"/>
      <c r="BR113" s="410"/>
      <c r="BS113" s="410"/>
      <c r="BT113" s="410"/>
      <c r="BU113" s="410"/>
      <c r="BV113" s="410"/>
      <c r="BW113" s="410"/>
      <c r="BX113" s="410"/>
      <c r="BY113" s="410"/>
      <c r="BZ113" s="410"/>
      <c r="CA113" s="410"/>
      <c r="CB113" s="410"/>
      <c r="CC113" s="410"/>
      <c r="CD113" s="410"/>
      <c r="CE113" s="410"/>
      <c r="CF113" s="410"/>
      <c r="CG113" s="410"/>
      <c r="CH113" s="410"/>
      <c r="CI113" s="410"/>
      <c r="CJ113" s="410"/>
      <c r="CK113" s="410"/>
      <c r="CL113" s="410"/>
      <c r="CM113" s="410"/>
      <c r="CN113" s="410"/>
      <c r="CO113" s="410"/>
      <c r="CP113" s="410"/>
      <c r="CQ113" s="410"/>
      <c r="CR113" s="410"/>
      <c r="CS113" s="410"/>
      <c r="CT113" s="410"/>
      <c r="CU113" s="410"/>
    </row>
    <row r="114" spans="1:99" ht="14.25">
      <c r="B114" s="732"/>
      <c r="C114" s="731"/>
      <c r="D114" s="446">
        <v>85</v>
      </c>
      <c r="E114" s="432" t="s">
        <v>609</v>
      </c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  <c r="Z114" s="433"/>
      <c r="AA114" s="433"/>
      <c r="AB114" s="433"/>
      <c r="AC114" s="433"/>
      <c r="AD114" s="433"/>
      <c r="AE114" s="433"/>
      <c r="AF114" s="433"/>
      <c r="AG114" s="434"/>
      <c r="AH114" s="425">
        <v>848</v>
      </c>
      <c r="AI114" s="724"/>
      <c r="AJ114" s="725"/>
      <c r="AK114" s="725"/>
      <c r="AL114" s="726"/>
      <c r="AM114" s="462" t="s">
        <v>3</v>
      </c>
      <c r="AN114" s="410"/>
      <c r="AO114" s="410"/>
      <c r="AP114" s="410"/>
      <c r="AQ114" s="410"/>
      <c r="AR114" s="410"/>
      <c r="AS114" s="410"/>
      <c r="AT114" s="410"/>
      <c r="AU114" s="410"/>
      <c r="AV114" s="410"/>
      <c r="AW114" s="410"/>
      <c r="AX114" s="410"/>
      <c r="AY114" s="410"/>
      <c r="AZ114" s="410"/>
      <c r="BA114" s="410"/>
      <c r="BB114" s="410"/>
      <c r="BC114" s="410"/>
      <c r="BD114" s="410"/>
      <c r="BE114" s="410"/>
      <c r="BF114" s="410"/>
      <c r="BG114" s="410"/>
      <c r="BH114" s="410"/>
      <c r="BI114" s="410"/>
      <c r="BJ114" s="410"/>
      <c r="BK114" s="410"/>
      <c r="BL114" s="410"/>
      <c r="BM114" s="410"/>
      <c r="BN114" s="410"/>
      <c r="BO114" s="410"/>
      <c r="BP114" s="410"/>
      <c r="BQ114" s="410"/>
      <c r="BR114" s="410"/>
      <c r="BS114" s="410"/>
      <c r="BT114" s="410"/>
      <c r="BU114" s="410"/>
      <c r="BV114" s="410"/>
      <c r="BW114" s="410"/>
      <c r="BX114" s="410"/>
      <c r="BY114" s="410"/>
      <c r="BZ114" s="410"/>
      <c r="CA114" s="410"/>
      <c r="CB114" s="410"/>
      <c r="CC114" s="410"/>
      <c r="CD114" s="410"/>
      <c r="CE114" s="410"/>
      <c r="CF114" s="410"/>
      <c r="CG114" s="410"/>
      <c r="CH114" s="410"/>
      <c r="CI114" s="410"/>
      <c r="CJ114" s="410"/>
      <c r="CK114" s="410"/>
      <c r="CL114" s="410"/>
      <c r="CM114" s="410"/>
      <c r="CN114" s="410"/>
      <c r="CO114" s="410"/>
      <c r="CP114" s="410"/>
      <c r="CQ114" s="410"/>
      <c r="CR114" s="410"/>
      <c r="CS114" s="410"/>
      <c r="CT114" s="410"/>
      <c r="CU114" s="410"/>
    </row>
    <row r="115" spans="1:99" ht="14.25">
      <c r="B115" s="732"/>
      <c r="C115" s="731"/>
      <c r="D115" s="446">
        <v>86</v>
      </c>
      <c r="E115" s="432" t="s">
        <v>610</v>
      </c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  <c r="Z115" s="433"/>
      <c r="AA115" s="433"/>
      <c r="AB115" s="433"/>
      <c r="AC115" s="433"/>
      <c r="AD115" s="433"/>
      <c r="AE115" s="433"/>
      <c r="AF115" s="433"/>
      <c r="AG115" s="434"/>
      <c r="AH115" s="425">
        <v>82</v>
      </c>
      <c r="AI115" s="724"/>
      <c r="AJ115" s="725"/>
      <c r="AK115" s="725"/>
      <c r="AL115" s="726"/>
      <c r="AM115" s="462" t="s">
        <v>3</v>
      </c>
      <c r="AN115" s="410"/>
      <c r="AO115" s="410"/>
      <c r="AP115" s="410"/>
      <c r="AQ115" s="410"/>
      <c r="AR115" s="410"/>
      <c r="AS115" s="410"/>
      <c r="AT115" s="410"/>
      <c r="AU115" s="410"/>
      <c r="AV115" s="410"/>
      <c r="AW115" s="410"/>
      <c r="AX115" s="410"/>
      <c r="AY115" s="410"/>
      <c r="AZ115" s="410"/>
      <c r="BA115" s="410"/>
      <c r="BB115" s="410"/>
      <c r="BC115" s="410"/>
      <c r="BD115" s="410"/>
      <c r="BE115" s="410"/>
      <c r="BF115" s="410"/>
      <c r="BG115" s="410"/>
      <c r="BH115" s="410"/>
      <c r="BI115" s="410"/>
      <c r="BJ115" s="410"/>
      <c r="BK115" s="410"/>
      <c r="BL115" s="410"/>
      <c r="BM115" s="410"/>
      <c r="BN115" s="410"/>
      <c r="BO115" s="410"/>
      <c r="BP115" s="410"/>
      <c r="BQ115" s="410"/>
      <c r="BR115" s="410"/>
      <c r="BS115" s="410"/>
      <c r="BT115" s="410"/>
      <c r="BU115" s="410"/>
      <c r="BV115" s="410"/>
      <c r="BW115" s="410"/>
      <c r="BX115" s="410"/>
      <c r="BY115" s="410"/>
      <c r="BZ115" s="410"/>
      <c r="CA115" s="410"/>
      <c r="CB115" s="410"/>
      <c r="CC115" s="410"/>
      <c r="CD115" s="410"/>
      <c r="CE115" s="410"/>
      <c r="CF115" s="410"/>
      <c r="CG115" s="410"/>
      <c r="CH115" s="410"/>
      <c r="CI115" s="410"/>
      <c r="CJ115" s="410"/>
      <c r="CK115" s="410"/>
      <c r="CL115" s="410"/>
      <c r="CM115" s="410"/>
      <c r="CN115" s="410"/>
      <c r="CO115" s="410"/>
      <c r="CP115" s="410"/>
      <c r="CQ115" s="410"/>
      <c r="CR115" s="410"/>
      <c r="CS115" s="410"/>
      <c r="CT115" s="410"/>
      <c r="CU115" s="410"/>
    </row>
    <row r="116" spans="1:99" ht="14.25">
      <c r="B116" s="732"/>
      <c r="C116" s="731"/>
      <c r="D116" s="446">
        <v>87</v>
      </c>
      <c r="E116" s="432" t="s">
        <v>611</v>
      </c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  <c r="Z116" s="433"/>
      <c r="AA116" s="433"/>
      <c r="AB116" s="433"/>
      <c r="AC116" s="433"/>
      <c r="AD116" s="433"/>
      <c r="AE116" s="433"/>
      <c r="AF116" s="433"/>
      <c r="AG116" s="434"/>
      <c r="AH116" s="425">
        <v>1123</v>
      </c>
      <c r="AI116" s="724"/>
      <c r="AJ116" s="725"/>
      <c r="AK116" s="725"/>
      <c r="AL116" s="726"/>
      <c r="AM116" s="462" t="s">
        <v>3</v>
      </c>
      <c r="AN116" s="410"/>
      <c r="AO116" s="410"/>
      <c r="AP116" s="410"/>
      <c r="AQ116" s="410"/>
      <c r="AR116" s="410"/>
      <c r="AS116" s="410"/>
      <c r="AT116" s="410"/>
      <c r="AU116" s="410"/>
      <c r="AV116" s="410"/>
      <c r="AW116" s="410"/>
      <c r="AX116" s="410"/>
      <c r="AY116" s="410"/>
      <c r="AZ116" s="410"/>
      <c r="BA116" s="410"/>
      <c r="BB116" s="410"/>
      <c r="BC116" s="410"/>
      <c r="BD116" s="410"/>
      <c r="BE116" s="410"/>
      <c r="BF116" s="410"/>
      <c r="BG116" s="410"/>
      <c r="BH116" s="410"/>
      <c r="BI116" s="410"/>
      <c r="BJ116" s="410"/>
      <c r="BK116" s="410"/>
      <c r="BL116" s="410"/>
      <c r="BM116" s="410"/>
      <c r="BN116" s="410"/>
      <c r="BO116" s="410"/>
      <c r="BP116" s="410"/>
      <c r="BQ116" s="410"/>
      <c r="BR116" s="410"/>
      <c r="BS116" s="410"/>
      <c r="BT116" s="410"/>
      <c r="BU116" s="410"/>
      <c r="BV116" s="410"/>
      <c r="BW116" s="410"/>
      <c r="BX116" s="410"/>
      <c r="BY116" s="410"/>
      <c r="BZ116" s="410"/>
      <c r="CA116" s="410"/>
      <c r="CB116" s="410"/>
      <c r="CC116" s="410"/>
      <c r="CD116" s="410"/>
      <c r="CE116" s="410"/>
      <c r="CF116" s="410"/>
      <c r="CG116" s="410"/>
      <c r="CH116" s="410"/>
      <c r="CI116" s="410"/>
      <c r="CJ116" s="410"/>
      <c r="CK116" s="410"/>
      <c r="CL116" s="410"/>
      <c r="CM116" s="410"/>
      <c r="CN116" s="410"/>
      <c r="CO116" s="410"/>
      <c r="CP116" s="410"/>
      <c r="CQ116" s="410"/>
      <c r="CR116" s="410"/>
      <c r="CS116" s="410"/>
      <c r="CT116" s="410"/>
      <c r="CU116" s="410"/>
    </row>
    <row r="117" spans="1:99" ht="14.25">
      <c r="B117" s="732"/>
      <c r="C117" s="731"/>
      <c r="D117" s="446">
        <v>88</v>
      </c>
      <c r="E117" s="432" t="s">
        <v>612</v>
      </c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  <c r="Z117" s="433"/>
      <c r="AA117" s="433"/>
      <c r="AB117" s="433"/>
      <c r="AC117" s="433"/>
      <c r="AD117" s="433"/>
      <c r="AE117" s="433"/>
      <c r="AF117" s="433"/>
      <c r="AG117" s="434"/>
      <c r="AH117" s="425">
        <v>83</v>
      </c>
      <c r="AI117" s="724"/>
      <c r="AJ117" s="725"/>
      <c r="AK117" s="725"/>
      <c r="AL117" s="726"/>
      <c r="AM117" s="462" t="s">
        <v>3</v>
      </c>
      <c r="AN117" s="410"/>
      <c r="AO117" s="410"/>
      <c r="AP117" s="410"/>
      <c r="AQ117" s="410"/>
      <c r="AR117" s="410"/>
      <c r="AS117" s="410"/>
      <c r="AT117" s="410"/>
      <c r="AU117" s="410"/>
      <c r="AV117" s="410"/>
      <c r="AW117" s="410"/>
      <c r="AX117" s="410"/>
      <c r="AY117" s="410"/>
      <c r="AZ117" s="410"/>
      <c r="BA117" s="410"/>
      <c r="BB117" s="410"/>
      <c r="BC117" s="410"/>
      <c r="BD117" s="410"/>
      <c r="BE117" s="410"/>
      <c r="BF117" s="410"/>
      <c r="BG117" s="410"/>
      <c r="BH117" s="410"/>
      <c r="BI117" s="410"/>
      <c r="BJ117" s="410"/>
      <c r="BK117" s="410"/>
      <c r="BL117" s="410"/>
      <c r="BM117" s="410"/>
      <c r="BN117" s="410"/>
      <c r="BO117" s="410"/>
      <c r="BP117" s="410"/>
      <c r="BQ117" s="410"/>
      <c r="BR117" s="410"/>
      <c r="BS117" s="410"/>
      <c r="BT117" s="410"/>
      <c r="BU117" s="410"/>
      <c r="BV117" s="410"/>
      <c r="BW117" s="410"/>
      <c r="BX117" s="410"/>
      <c r="BY117" s="410"/>
      <c r="BZ117" s="410"/>
      <c r="CA117" s="410"/>
      <c r="CB117" s="410"/>
      <c r="CC117" s="410"/>
      <c r="CD117" s="410"/>
      <c r="CE117" s="410"/>
      <c r="CF117" s="410"/>
      <c r="CG117" s="410"/>
      <c r="CH117" s="410"/>
      <c r="CI117" s="410"/>
      <c r="CJ117" s="410"/>
      <c r="CK117" s="410"/>
      <c r="CL117" s="410"/>
      <c r="CM117" s="410"/>
      <c r="CN117" s="410"/>
      <c r="CO117" s="410"/>
      <c r="CP117" s="410"/>
      <c r="CQ117" s="410"/>
      <c r="CR117" s="410"/>
      <c r="CS117" s="410"/>
      <c r="CT117" s="410"/>
      <c r="CU117" s="410"/>
    </row>
    <row r="118" spans="1:99" ht="14.25">
      <c r="B118" s="732"/>
      <c r="C118" s="731"/>
      <c r="D118" s="446">
        <v>89</v>
      </c>
      <c r="E118" s="432" t="s">
        <v>613</v>
      </c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  <c r="Z118" s="433"/>
      <c r="AA118" s="433"/>
      <c r="AB118" s="433"/>
      <c r="AC118" s="433"/>
      <c r="AD118" s="433"/>
      <c r="AE118" s="433"/>
      <c r="AF118" s="433"/>
      <c r="AG118" s="434"/>
      <c r="AH118" s="425">
        <v>173</v>
      </c>
      <c r="AI118" s="724"/>
      <c r="AJ118" s="725"/>
      <c r="AK118" s="725"/>
      <c r="AL118" s="726"/>
      <c r="AM118" s="462" t="s">
        <v>3</v>
      </c>
      <c r="AN118" s="410"/>
      <c r="AO118" s="410"/>
      <c r="AP118" s="410"/>
      <c r="AQ118" s="410"/>
      <c r="AR118" s="410"/>
      <c r="AS118" s="410"/>
      <c r="AT118" s="410"/>
      <c r="AU118" s="410"/>
      <c r="AV118" s="410"/>
      <c r="AW118" s="410"/>
      <c r="AX118" s="410"/>
      <c r="AY118" s="410"/>
      <c r="AZ118" s="410"/>
      <c r="BA118" s="410"/>
      <c r="BB118" s="410"/>
      <c r="BC118" s="410"/>
      <c r="BD118" s="410"/>
      <c r="BE118" s="410"/>
      <c r="BF118" s="410"/>
      <c r="BG118" s="410"/>
      <c r="BH118" s="410"/>
      <c r="BI118" s="410"/>
      <c r="BJ118" s="410"/>
      <c r="BK118" s="410"/>
      <c r="BL118" s="410"/>
      <c r="BM118" s="410"/>
      <c r="BN118" s="410"/>
      <c r="BO118" s="410"/>
      <c r="BP118" s="410"/>
      <c r="BQ118" s="410"/>
      <c r="BR118" s="410"/>
      <c r="BS118" s="410"/>
      <c r="BT118" s="410"/>
      <c r="BU118" s="410"/>
      <c r="BV118" s="410"/>
      <c r="BW118" s="410"/>
      <c r="BX118" s="410"/>
      <c r="BY118" s="410"/>
      <c r="BZ118" s="410"/>
      <c r="CA118" s="410"/>
      <c r="CB118" s="410"/>
      <c r="CC118" s="410"/>
      <c r="CD118" s="410"/>
      <c r="CE118" s="410"/>
      <c r="CF118" s="410"/>
      <c r="CG118" s="410"/>
      <c r="CH118" s="410"/>
      <c r="CI118" s="410"/>
      <c r="CJ118" s="410"/>
      <c r="CK118" s="410"/>
      <c r="CL118" s="410"/>
      <c r="CM118" s="410"/>
      <c r="CN118" s="410"/>
      <c r="CO118" s="410"/>
      <c r="CP118" s="410"/>
      <c r="CQ118" s="410"/>
      <c r="CR118" s="410"/>
      <c r="CS118" s="410"/>
      <c r="CT118" s="410"/>
      <c r="CU118" s="410"/>
    </row>
    <row r="119" spans="1:99" ht="14.25">
      <c r="B119" s="732"/>
      <c r="C119" s="731"/>
      <c r="D119" s="446">
        <v>90</v>
      </c>
      <c r="E119" s="432" t="s">
        <v>614</v>
      </c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  <c r="Z119" s="433"/>
      <c r="AA119" s="433"/>
      <c r="AB119" s="433"/>
      <c r="AC119" s="433"/>
      <c r="AD119" s="433"/>
      <c r="AE119" s="433"/>
      <c r="AF119" s="433"/>
      <c r="AG119" s="434"/>
      <c r="AH119" s="425">
        <v>198</v>
      </c>
      <c r="AI119" s="724"/>
      <c r="AJ119" s="725"/>
      <c r="AK119" s="725"/>
      <c r="AL119" s="726"/>
      <c r="AM119" s="462" t="s">
        <v>3</v>
      </c>
      <c r="AN119" s="410"/>
      <c r="AO119" s="410"/>
      <c r="AP119" s="410"/>
      <c r="AQ119" s="410"/>
      <c r="AR119" s="410"/>
      <c r="AS119" s="410"/>
      <c r="AT119" s="410"/>
      <c r="AU119" s="410"/>
      <c r="AV119" s="410"/>
      <c r="AW119" s="410"/>
      <c r="AX119" s="410"/>
      <c r="AY119" s="410"/>
      <c r="AZ119" s="410"/>
      <c r="BA119" s="410"/>
      <c r="BB119" s="410"/>
      <c r="BC119" s="410"/>
      <c r="BD119" s="410"/>
      <c r="BE119" s="410"/>
      <c r="BF119" s="410"/>
      <c r="BG119" s="410"/>
      <c r="BH119" s="410"/>
      <c r="BI119" s="410"/>
      <c r="BJ119" s="410"/>
      <c r="BK119" s="410"/>
      <c r="BL119" s="410"/>
      <c r="BM119" s="410"/>
      <c r="BN119" s="410"/>
      <c r="BO119" s="410"/>
      <c r="BP119" s="410"/>
      <c r="BQ119" s="410"/>
      <c r="BR119" s="410"/>
      <c r="BS119" s="410"/>
      <c r="BT119" s="410"/>
      <c r="BU119" s="410"/>
      <c r="BV119" s="410"/>
      <c r="BW119" s="410"/>
      <c r="BX119" s="410"/>
      <c r="BY119" s="410"/>
      <c r="BZ119" s="410"/>
      <c r="CA119" s="410"/>
      <c r="CB119" s="410"/>
      <c r="CC119" s="410"/>
      <c r="CD119" s="410"/>
      <c r="CE119" s="410"/>
      <c r="CF119" s="410"/>
      <c r="CG119" s="410"/>
      <c r="CH119" s="410"/>
      <c r="CI119" s="410"/>
      <c r="CJ119" s="410"/>
      <c r="CK119" s="410"/>
      <c r="CL119" s="410"/>
      <c r="CM119" s="410"/>
      <c r="CN119" s="410"/>
      <c r="CO119" s="410"/>
      <c r="CP119" s="410"/>
      <c r="CQ119" s="410"/>
      <c r="CR119" s="410"/>
      <c r="CS119" s="410"/>
      <c r="CT119" s="410"/>
      <c r="CU119" s="410"/>
    </row>
    <row r="120" spans="1:99" ht="14.25">
      <c r="B120" s="732"/>
      <c r="C120" s="731"/>
      <c r="D120" s="446">
        <v>91</v>
      </c>
      <c r="E120" s="432" t="s">
        <v>615</v>
      </c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  <c r="Z120" s="433"/>
      <c r="AA120" s="433"/>
      <c r="AB120" s="433"/>
      <c r="AC120" s="433"/>
      <c r="AD120" s="433"/>
      <c r="AE120" s="433"/>
      <c r="AF120" s="433"/>
      <c r="AG120" s="434"/>
      <c r="AH120" s="425">
        <v>54</v>
      </c>
      <c r="AI120" s="724"/>
      <c r="AJ120" s="725"/>
      <c r="AK120" s="725"/>
      <c r="AL120" s="726"/>
      <c r="AM120" s="462" t="s">
        <v>3</v>
      </c>
      <c r="AN120" s="410"/>
      <c r="AO120" s="410"/>
      <c r="AP120" s="410"/>
      <c r="AQ120" s="410"/>
      <c r="AR120" s="410"/>
      <c r="AS120" s="410"/>
      <c r="AT120" s="410"/>
      <c r="AU120" s="410"/>
      <c r="AV120" s="410"/>
      <c r="AW120" s="410"/>
      <c r="AX120" s="410"/>
      <c r="AY120" s="410"/>
      <c r="AZ120" s="410"/>
      <c r="BA120" s="410"/>
      <c r="BB120" s="410"/>
      <c r="BC120" s="410"/>
      <c r="BD120" s="410"/>
      <c r="BE120" s="410"/>
      <c r="BF120" s="410"/>
      <c r="BG120" s="410"/>
      <c r="BH120" s="410"/>
      <c r="BI120" s="410"/>
      <c r="BJ120" s="410"/>
      <c r="BK120" s="410"/>
      <c r="BL120" s="410"/>
      <c r="BM120" s="410"/>
      <c r="BN120" s="410"/>
      <c r="BO120" s="410"/>
      <c r="BP120" s="410"/>
      <c r="BQ120" s="410"/>
      <c r="BR120" s="410"/>
      <c r="BS120" s="410"/>
      <c r="BT120" s="410"/>
      <c r="BU120" s="410"/>
      <c r="BV120" s="410"/>
      <c r="BW120" s="410"/>
      <c r="BX120" s="410"/>
      <c r="BY120" s="410"/>
      <c r="BZ120" s="410"/>
      <c r="CA120" s="410"/>
      <c r="CB120" s="410"/>
      <c r="CC120" s="410"/>
      <c r="CD120" s="410"/>
      <c r="CE120" s="410"/>
      <c r="CF120" s="410"/>
      <c r="CG120" s="410"/>
      <c r="CH120" s="410"/>
      <c r="CI120" s="410"/>
      <c r="CJ120" s="410"/>
      <c r="CK120" s="410"/>
      <c r="CL120" s="410"/>
      <c r="CM120" s="410"/>
      <c r="CN120" s="410"/>
      <c r="CO120" s="410"/>
      <c r="CP120" s="410"/>
      <c r="CQ120" s="410"/>
      <c r="CR120" s="410"/>
      <c r="CS120" s="410"/>
      <c r="CT120" s="410"/>
      <c r="CU120" s="410"/>
    </row>
    <row r="121" spans="1:99" ht="14.25">
      <c r="B121" s="732"/>
      <c r="C121" s="731"/>
      <c r="D121" s="446">
        <v>92</v>
      </c>
      <c r="E121" s="432" t="s">
        <v>616</v>
      </c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  <c r="Z121" s="433"/>
      <c r="AA121" s="433"/>
      <c r="AB121" s="433"/>
      <c r="AC121" s="433"/>
      <c r="AD121" s="433"/>
      <c r="AE121" s="433"/>
      <c r="AF121" s="433"/>
      <c r="AG121" s="434"/>
      <c r="AH121" s="425">
        <v>832</v>
      </c>
      <c r="AI121" s="724"/>
      <c r="AJ121" s="725"/>
      <c r="AK121" s="725"/>
      <c r="AL121" s="726"/>
      <c r="AM121" s="462" t="s">
        <v>3</v>
      </c>
      <c r="AN121" s="410"/>
      <c r="AO121" s="410"/>
      <c r="AP121" s="410"/>
      <c r="AQ121" s="410"/>
      <c r="AR121" s="410"/>
      <c r="AS121" s="410"/>
      <c r="AT121" s="410"/>
      <c r="AU121" s="410"/>
      <c r="AV121" s="410"/>
      <c r="AW121" s="410"/>
      <c r="AX121" s="410"/>
      <c r="AY121" s="410"/>
      <c r="AZ121" s="410"/>
      <c r="BA121" s="410"/>
      <c r="BB121" s="410"/>
      <c r="BC121" s="410"/>
      <c r="BD121" s="410"/>
      <c r="BE121" s="410"/>
      <c r="BF121" s="410"/>
      <c r="BG121" s="410"/>
      <c r="BH121" s="410"/>
      <c r="BI121" s="410"/>
      <c r="BJ121" s="410"/>
      <c r="BK121" s="410"/>
      <c r="BL121" s="410"/>
      <c r="BM121" s="410"/>
      <c r="BN121" s="410"/>
      <c r="BO121" s="410"/>
      <c r="BP121" s="410"/>
      <c r="BQ121" s="410"/>
      <c r="BR121" s="410"/>
      <c r="BS121" s="410"/>
      <c r="BT121" s="410"/>
      <c r="BU121" s="410"/>
      <c r="BV121" s="410"/>
      <c r="BW121" s="410"/>
      <c r="BX121" s="410"/>
      <c r="BY121" s="410"/>
      <c r="BZ121" s="410"/>
      <c r="CA121" s="410"/>
      <c r="CB121" s="410"/>
      <c r="CC121" s="410"/>
      <c r="CD121" s="410"/>
      <c r="CE121" s="410"/>
      <c r="CF121" s="410"/>
      <c r="CG121" s="410"/>
      <c r="CH121" s="410"/>
      <c r="CI121" s="410"/>
      <c r="CJ121" s="410"/>
      <c r="CK121" s="410"/>
      <c r="CL121" s="410"/>
      <c r="CM121" s="410"/>
      <c r="CN121" s="410"/>
      <c r="CO121" s="410"/>
      <c r="CP121" s="410"/>
      <c r="CQ121" s="410"/>
      <c r="CR121" s="410"/>
      <c r="CS121" s="410"/>
      <c r="CT121" s="410"/>
      <c r="CU121" s="410"/>
    </row>
    <row r="122" spans="1:99" ht="14.25">
      <c r="B122" s="732"/>
      <c r="C122" s="731"/>
      <c r="D122" s="446">
        <v>93</v>
      </c>
      <c r="E122" s="432" t="s">
        <v>617</v>
      </c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  <c r="Z122" s="433"/>
      <c r="AA122" s="433"/>
      <c r="AB122" s="433"/>
      <c r="AC122" s="433"/>
      <c r="AD122" s="433"/>
      <c r="AE122" s="433"/>
      <c r="AF122" s="433"/>
      <c r="AG122" s="434"/>
      <c r="AH122" s="425">
        <v>1907</v>
      </c>
      <c r="AI122" s="724"/>
      <c r="AJ122" s="725"/>
      <c r="AK122" s="725"/>
      <c r="AL122" s="726"/>
      <c r="AM122" s="462" t="s">
        <v>3</v>
      </c>
      <c r="AN122" s="410"/>
      <c r="AO122" s="410"/>
      <c r="AP122" s="410"/>
      <c r="AQ122" s="410"/>
      <c r="AR122" s="410"/>
      <c r="AS122" s="410"/>
      <c r="AT122" s="410"/>
      <c r="AU122" s="410"/>
      <c r="AV122" s="410"/>
      <c r="AW122" s="410"/>
      <c r="AX122" s="410"/>
      <c r="AY122" s="410"/>
      <c r="AZ122" s="410"/>
      <c r="BA122" s="410"/>
      <c r="BB122" s="410"/>
      <c r="BC122" s="410"/>
      <c r="BD122" s="410"/>
      <c r="BE122" s="410"/>
      <c r="BF122" s="410"/>
      <c r="BG122" s="410"/>
      <c r="BH122" s="410"/>
      <c r="BI122" s="410"/>
      <c r="BJ122" s="410"/>
      <c r="BK122" s="410"/>
      <c r="BL122" s="410"/>
      <c r="BM122" s="410"/>
      <c r="BN122" s="410"/>
      <c r="BO122" s="410"/>
      <c r="BP122" s="410"/>
      <c r="BQ122" s="410"/>
      <c r="BR122" s="410"/>
      <c r="BS122" s="410"/>
      <c r="BT122" s="410"/>
      <c r="BU122" s="410"/>
      <c r="BV122" s="410"/>
      <c r="BW122" s="410"/>
      <c r="BX122" s="410"/>
      <c r="BY122" s="410"/>
      <c r="BZ122" s="410"/>
      <c r="CA122" s="410"/>
      <c r="CB122" s="410"/>
      <c r="CC122" s="410"/>
      <c r="CD122" s="410"/>
      <c r="CE122" s="410"/>
      <c r="CF122" s="410"/>
      <c r="CG122" s="410"/>
      <c r="CH122" s="410"/>
      <c r="CI122" s="410"/>
      <c r="CJ122" s="410"/>
      <c r="CK122" s="410"/>
      <c r="CL122" s="410"/>
      <c r="CM122" s="410"/>
      <c r="CN122" s="410"/>
      <c r="CO122" s="410"/>
      <c r="CP122" s="410"/>
      <c r="CQ122" s="410"/>
      <c r="CR122" s="410"/>
      <c r="CS122" s="410"/>
      <c r="CT122" s="410"/>
      <c r="CU122" s="410"/>
    </row>
    <row r="123" spans="1:99" ht="14.25">
      <c r="B123" s="732"/>
      <c r="C123" s="731"/>
      <c r="D123" s="446">
        <v>94</v>
      </c>
      <c r="E123" s="432" t="s">
        <v>618</v>
      </c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  <c r="Z123" s="433"/>
      <c r="AA123" s="433"/>
      <c r="AB123" s="433"/>
      <c r="AC123" s="433"/>
      <c r="AD123" s="433"/>
      <c r="AE123" s="433"/>
      <c r="AF123" s="433"/>
      <c r="AG123" s="434"/>
      <c r="AH123" s="425">
        <v>833</v>
      </c>
      <c r="AI123" s="724"/>
      <c r="AJ123" s="725"/>
      <c r="AK123" s="725"/>
      <c r="AL123" s="726"/>
      <c r="AM123" s="462" t="s">
        <v>3</v>
      </c>
      <c r="AN123" s="410"/>
      <c r="AO123" s="410"/>
      <c r="AP123" s="410"/>
      <c r="AQ123" s="410"/>
      <c r="AR123" s="410"/>
      <c r="AS123" s="410"/>
      <c r="AT123" s="410"/>
      <c r="AU123" s="410"/>
      <c r="AV123" s="410"/>
      <c r="AW123" s="410"/>
      <c r="AX123" s="410"/>
      <c r="AY123" s="410"/>
      <c r="AZ123" s="410"/>
      <c r="BA123" s="410"/>
      <c r="BB123" s="410"/>
      <c r="BC123" s="410"/>
      <c r="BD123" s="410"/>
      <c r="BE123" s="410"/>
      <c r="BF123" s="410"/>
      <c r="BG123" s="410"/>
      <c r="BH123" s="410"/>
      <c r="BI123" s="410"/>
      <c r="BJ123" s="410"/>
      <c r="BK123" s="410"/>
      <c r="BL123" s="410"/>
      <c r="BM123" s="410"/>
      <c r="BN123" s="410"/>
      <c r="BO123" s="410"/>
      <c r="BP123" s="410"/>
      <c r="BQ123" s="410"/>
      <c r="BR123" s="410"/>
      <c r="BS123" s="410"/>
      <c r="BT123" s="410"/>
      <c r="BU123" s="410"/>
      <c r="BV123" s="410"/>
      <c r="BW123" s="410"/>
      <c r="BX123" s="410"/>
      <c r="BY123" s="410"/>
      <c r="BZ123" s="410"/>
      <c r="CA123" s="410"/>
      <c r="CB123" s="410"/>
      <c r="CC123" s="410"/>
      <c r="CD123" s="410"/>
      <c r="CE123" s="410"/>
      <c r="CF123" s="410"/>
      <c r="CG123" s="410"/>
      <c r="CH123" s="410"/>
      <c r="CI123" s="410"/>
      <c r="CJ123" s="410"/>
      <c r="CK123" s="410"/>
      <c r="CL123" s="410"/>
      <c r="CM123" s="410"/>
      <c r="CN123" s="410"/>
      <c r="CO123" s="410"/>
      <c r="CP123" s="410"/>
      <c r="CQ123" s="410"/>
      <c r="CR123" s="410"/>
      <c r="CS123" s="410"/>
      <c r="CT123" s="410"/>
      <c r="CU123" s="410"/>
    </row>
    <row r="124" spans="1:99" ht="14.25">
      <c r="B124" s="732"/>
      <c r="C124" s="731"/>
      <c r="D124" s="446">
        <v>95</v>
      </c>
      <c r="E124" s="432" t="s">
        <v>619</v>
      </c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  <c r="Z124" s="433"/>
      <c r="AA124" s="433"/>
      <c r="AB124" s="433"/>
      <c r="AC124" s="433"/>
      <c r="AD124" s="433"/>
      <c r="AE124" s="433"/>
      <c r="AF124" s="433"/>
      <c r="AG124" s="434"/>
      <c r="AH124" s="425">
        <v>1908</v>
      </c>
      <c r="AI124" s="724"/>
      <c r="AJ124" s="725"/>
      <c r="AK124" s="725"/>
      <c r="AL124" s="726"/>
      <c r="AM124" s="462" t="s">
        <v>3</v>
      </c>
      <c r="AN124" s="410"/>
      <c r="AO124" s="410"/>
      <c r="AP124" s="410"/>
      <c r="AQ124" s="410"/>
      <c r="AR124" s="410"/>
      <c r="AS124" s="410"/>
      <c r="AT124" s="410"/>
      <c r="AU124" s="410"/>
      <c r="AV124" s="410"/>
      <c r="AW124" s="410"/>
      <c r="AX124" s="410"/>
      <c r="AY124" s="410"/>
      <c r="AZ124" s="410"/>
      <c r="BA124" s="410"/>
      <c r="BB124" s="410"/>
      <c r="BC124" s="410"/>
      <c r="BD124" s="410"/>
      <c r="BE124" s="410"/>
      <c r="BF124" s="410"/>
      <c r="BG124" s="410"/>
      <c r="BH124" s="410"/>
      <c r="BI124" s="410"/>
      <c r="BJ124" s="410"/>
      <c r="BK124" s="410"/>
      <c r="BL124" s="410"/>
      <c r="BM124" s="410"/>
      <c r="BN124" s="410"/>
      <c r="BO124" s="410"/>
      <c r="BP124" s="410"/>
      <c r="BQ124" s="410"/>
      <c r="BR124" s="410"/>
      <c r="BS124" s="410"/>
      <c r="BT124" s="410"/>
      <c r="BU124" s="410"/>
      <c r="BV124" s="410"/>
      <c r="BW124" s="410"/>
      <c r="BX124" s="410"/>
      <c r="BY124" s="410"/>
      <c r="BZ124" s="410"/>
      <c r="CA124" s="410"/>
      <c r="CB124" s="410"/>
      <c r="CC124" s="410"/>
      <c r="CD124" s="410"/>
      <c r="CE124" s="410"/>
      <c r="CF124" s="410"/>
      <c r="CG124" s="410"/>
      <c r="CH124" s="410"/>
      <c r="CI124" s="410"/>
      <c r="CJ124" s="410"/>
      <c r="CK124" s="410"/>
      <c r="CL124" s="410"/>
      <c r="CM124" s="410"/>
      <c r="CN124" s="410"/>
      <c r="CO124" s="410"/>
      <c r="CP124" s="410"/>
      <c r="CQ124" s="410"/>
      <c r="CR124" s="410"/>
      <c r="CS124" s="410"/>
      <c r="CT124" s="410"/>
      <c r="CU124" s="410"/>
    </row>
    <row r="125" spans="1:99" ht="14.25">
      <c r="B125" s="732"/>
      <c r="C125" s="731"/>
      <c r="D125" s="412">
        <v>96</v>
      </c>
      <c r="E125" s="437" t="s">
        <v>620</v>
      </c>
      <c r="F125" s="437"/>
      <c r="G125" s="437"/>
      <c r="H125" s="437"/>
      <c r="I125" s="437"/>
      <c r="J125" s="437"/>
      <c r="K125" s="437"/>
      <c r="L125" s="437"/>
      <c r="M125" s="437"/>
      <c r="N125" s="417">
        <v>912</v>
      </c>
      <c r="O125" s="720"/>
      <c r="P125" s="721"/>
      <c r="Q125" s="721"/>
      <c r="R125" s="722"/>
      <c r="S125" s="450" t="s">
        <v>621</v>
      </c>
      <c r="T125" s="451"/>
      <c r="U125" s="451"/>
      <c r="V125" s="451"/>
      <c r="W125" s="451"/>
      <c r="X125" s="451"/>
      <c r="Y125" s="451"/>
      <c r="Z125" s="451"/>
      <c r="AA125" s="451"/>
      <c r="AB125" s="452"/>
      <c r="AC125" s="417">
        <v>167</v>
      </c>
      <c r="AD125" s="720"/>
      <c r="AE125" s="721"/>
      <c r="AF125" s="721"/>
      <c r="AG125" s="722"/>
      <c r="AH125" s="417">
        <v>747</v>
      </c>
      <c r="AI125" s="720">
        <f>+$O$125+$AD$125</f>
        <v>0</v>
      </c>
      <c r="AJ125" s="721"/>
      <c r="AK125" s="721"/>
      <c r="AL125" s="722"/>
      <c r="AM125" s="418" t="s">
        <v>3</v>
      </c>
      <c r="AN125" s="410"/>
      <c r="AO125" s="410"/>
      <c r="AP125" s="410"/>
      <c r="AQ125" s="410"/>
      <c r="AR125" s="410"/>
      <c r="AS125" s="410"/>
      <c r="AT125" s="410"/>
      <c r="AU125" s="410"/>
      <c r="AV125" s="410"/>
      <c r="AW125" s="410"/>
      <c r="AX125" s="410"/>
      <c r="AY125" s="410"/>
      <c r="AZ125" s="410"/>
      <c r="BA125" s="410"/>
      <c r="BB125" s="410"/>
      <c r="BC125" s="410"/>
      <c r="BD125" s="410"/>
      <c r="BE125" s="410"/>
      <c r="BF125" s="410"/>
      <c r="BG125" s="410"/>
      <c r="BH125" s="410"/>
      <c r="BI125" s="410"/>
      <c r="BJ125" s="410"/>
      <c r="BK125" s="410"/>
      <c r="BL125" s="410"/>
      <c r="BM125" s="410"/>
      <c r="BN125" s="410"/>
      <c r="BO125" s="410"/>
      <c r="BP125" s="410"/>
      <c r="BQ125" s="410"/>
      <c r="BR125" s="410"/>
      <c r="BS125" s="410"/>
      <c r="BT125" s="410"/>
      <c r="BU125" s="410"/>
      <c r="BV125" s="410"/>
      <c r="BW125" s="410"/>
      <c r="BX125" s="410"/>
      <c r="BY125" s="410"/>
      <c r="BZ125" s="410"/>
      <c r="CA125" s="410"/>
      <c r="CB125" s="410"/>
      <c r="CC125" s="410"/>
      <c r="CD125" s="410"/>
      <c r="CE125" s="410"/>
      <c r="CF125" s="410"/>
      <c r="CG125" s="410"/>
      <c r="CH125" s="410"/>
      <c r="CI125" s="410"/>
      <c r="CJ125" s="410"/>
      <c r="CK125" s="410"/>
      <c r="CL125" s="410"/>
      <c r="CM125" s="410"/>
      <c r="CN125" s="410"/>
      <c r="CO125" s="410"/>
      <c r="CP125" s="410"/>
      <c r="CQ125" s="410"/>
      <c r="CR125" s="410"/>
      <c r="CS125" s="410"/>
      <c r="CT125" s="410"/>
      <c r="CU125" s="410"/>
    </row>
    <row r="126" spans="1:99" s="401" customFormat="1" ht="14.25">
      <c r="A126" s="404"/>
      <c r="B126" s="732"/>
      <c r="C126" s="731"/>
      <c r="D126" s="412">
        <v>97</v>
      </c>
      <c r="E126" s="437" t="s">
        <v>622</v>
      </c>
      <c r="F126" s="437"/>
      <c r="G126" s="437"/>
      <c r="H126" s="437"/>
      <c r="I126" s="437"/>
      <c r="J126" s="437"/>
      <c r="K126" s="437"/>
      <c r="L126" s="437"/>
      <c r="M126" s="437"/>
      <c r="N126" s="417">
        <v>119</v>
      </c>
      <c r="O126" s="720"/>
      <c r="P126" s="721"/>
      <c r="Q126" s="721"/>
      <c r="R126" s="722"/>
      <c r="S126" s="450" t="s">
        <v>623</v>
      </c>
      <c r="T126" s="451"/>
      <c r="U126" s="451"/>
      <c r="V126" s="451"/>
      <c r="W126" s="451"/>
      <c r="X126" s="451"/>
      <c r="Y126" s="451"/>
      <c r="Z126" s="451"/>
      <c r="AA126" s="451"/>
      <c r="AB126" s="452"/>
      <c r="AC126" s="417">
        <v>116</v>
      </c>
      <c r="AD126" s="720"/>
      <c r="AE126" s="721"/>
      <c r="AF126" s="721"/>
      <c r="AG126" s="722"/>
      <c r="AH126" s="417">
        <v>757</v>
      </c>
      <c r="AI126" s="720">
        <f>+$O$126+$AD$126</f>
        <v>0</v>
      </c>
      <c r="AJ126" s="721"/>
      <c r="AK126" s="721"/>
      <c r="AL126" s="722"/>
      <c r="AM126" s="418" t="s">
        <v>3</v>
      </c>
      <c r="AN126" s="410"/>
      <c r="AO126" s="410"/>
      <c r="AP126" s="410"/>
      <c r="AQ126" s="410"/>
      <c r="AR126" s="410"/>
      <c r="AS126" s="410"/>
      <c r="AT126" s="410"/>
      <c r="AU126" s="410"/>
      <c r="AV126" s="410"/>
      <c r="AW126" s="410"/>
      <c r="AX126" s="410"/>
      <c r="AY126" s="410"/>
      <c r="AZ126" s="410"/>
      <c r="BA126" s="410"/>
      <c r="BB126" s="410"/>
      <c r="BC126" s="410"/>
      <c r="BD126" s="410"/>
      <c r="BE126" s="410"/>
      <c r="BF126" s="410"/>
      <c r="BG126" s="410"/>
      <c r="BH126" s="410"/>
      <c r="BI126" s="410"/>
      <c r="BJ126" s="410"/>
      <c r="BK126" s="410"/>
      <c r="BL126" s="410"/>
      <c r="BM126" s="410"/>
      <c r="BN126" s="410"/>
      <c r="BO126" s="410"/>
      <c r="BP126" s="410"/>
      <c r="BQ126" s="410"/>
      <c r="BR126" s="410"/>
      <c r="BS126" s="410"/>
      <c r="BT126" s="410"/>
      <c r="BU126" s="410"/>
      <c r="BV126" s="410"/>
      <c r="BW126" s="410"/>
      <c r="BX126" s="410"/>
      <c r="BY126" s="410"/>
      <c r="BZ126" s="410"/>
      <c r="CA126" s="410"/>
      <c r="CB126" s="410"/>
      <c r="CC126" s="410"/>
      <c r="CD126" s="410"/>
      <c r="CE126" s="410"/>
      <c r="CF126" s="410"/>
      <c r="CG126" s="410"/>
      <c r="CH126" s="410"/>
      <c r="CI126" s="410"/>
      <c r="CJ126" s="410"/>
      <c r="CK126" s="410"/>
      <c r="CL126" s="410"/>
      <c r="CM126" s="410"/>
      <c r="CN126" s="410"/>
      <c r="CO126" s="410"/>
      <c r="CP126" s="410"/>
      <c r="CQ126" s="410"/>
      <c r="CR126" s="410"/>
      <c r="CS126" s="410"/>
      <c r="CT126" s="410"/>
      <c r="CU126" s="410"/>
    </row>
    <row r="127" spans="1:99" ht="14.25">
      <c r="B127" s="732"/>
      <c r="C127" s="731"/>
      <c r="D127" s="412">
        <v>98</v>
      </c>
      <c r="E127" s="413" t="s">
        <v>624</v>
      </c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  <c r="AA127" s="414"/>
      <c r="AB127" s="414"/>
      <c r="AC127" s="414"/>
      <c r="AD127" s="414"/>
      <c r="AE127" s="414"/>
      <c r="AF127" s="414"/>
      <c r="AG127" s="415"/>
      <c r="AH127" s="417">
        <v>58</v>
      </c>
      <c r="AI127" s="720"/>
      <c r="AJ127" s="721"/>
      <c r="AK127" s="721"/>
      <c r="AL127" s="722"/>
      <c r="AM127" s="418" t="s">
        <v>3</v>
      </c>
      <c r="AN127" s="410"/>
      <c r="AO127" s="410"/>
      <c r="AP127" s="410"/>
      <c r="AQ127" s="410"/>
      <c r="AR127" s="410"/>
      <c r="AS127" s="410"/>
      <c r="AT127" s="410"/>
      <c r="AU127" s="410"/>
      <c r="AV127" s="410"/>
      <c r="AW127" s="410"/>
      <c r="AX127" s="410"/>
      <c r="AY127" s="410"/>
      <c r="AZ127" s="410"/>
      <c r="BA127" s="410"/>
      <c r="BB127" s="410"/>
      <c r="BC127" s="410"/>
      <c r="BD127" s="410"/>
      <c r="BE127" s="410"/>
      <c r="BF127" s="410"/>
      <c r="BG127" s="410"/>
      <c r="BH127" s="410"/>
      <c r="BI127" s="410"/>
      <c r="BJ127" s="410"/>
      <c r="BK127" s="410"/>
      <c r="BL127" s="410"/>
      <c r="BM127" s="410"/>
      <c r="BN127" s="410"/>
      <c r="BO127" s="410"/>
      <c r="BP127" s="410"/>
      <c r="BQ127" s="410"/>
      <c r="BR127" s="410"/>
      <c r="BS127" s="410"/>
      <c r="BT127" s="410"/>
      <c r="BU127" s="410"/>
      <c r="BV127" s="410"/>
      <c r="BW127" s="410"/>
      <c r="BX127" s="410"/>
      <c r="BY127" s="410"/>
      <c r="BZ127" s="410"/>
      <c r="CA127" s="410"/>
      <c r="CB127" s="410"/>
      <c r="CC127" s="410"/>
      <c r="CD127" s="410"/>
      <c r="CE127" s="410"/>
      <c r="CF127" s="410"/>
      <c r="CG127" s="410"/>
      <c r="CH127" s="410"/>
      <c r="CI127" s="410"/>
      <c r="CJ127" s="410"/>
      <c r="CK127" s="410"/>
      <c r="CL127" s="410"/>
      <c r="CM127" s="410"/>
      <c r="CN127" s="410"/>
      <c r="CO127" s="410"/>
      <c r="CP127" s="410"/>
      <c r="CQ127" s="410"/>
      <c r="CR127" s="410"/>
      <c r="CS127" s="410"/>
      <c r="CT127" s="410"/>
      <c r="CU127" s="410"/>
    </row>
    <row r="128" spans="1:99" ht="14.25">
      <c r="B128" s="732"/>
      <c r="C128" s="731"/>
      <c r="D128" s="412">
        <v>99</v>
      </c>
      <c r="E128" s="413" t="s">
        <v>625</v>
      </c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  <c r="AA128" s="414"/>
      <c r="AB128" s="414"/>
      <c r="AC128" s="414"/>
      <c r="AD128" s="414"/>
      <c r="AE128" s="414"/>
      <c r="AF128" s="414"/>
      <c r="AG128" s="415"/>
      <c r="AH128" s="417">
        <v>870</v>
      </c>
      <c r="AI128" s="720"/>
      <c r="AJ128" s="721"/>
      <c r="AK128" s="721"/>
      <c r="AL128" s="722"/>
      <c r="AM128" s="418" t="s">
        <v>3</v>
      </c>
      <c r="AN128" s="410"/>
      <c r="AO128" s="410"/>
      <c r="AP128" s="410"/>
      <c r="AQ128" s="410"/>
      <c r="AR128" s="410"/>
      <c r="AS128" s="410"/>
      <c r="AT128" s="410"/>
      <c r="AU128" s="410"/>
      <c r="AV128" s="410"/>
      <c r="AW128" s="410"/>
      <c r="AX128" s="410"/>
      <c r="AY128" s="410"/>
      <c r="AZ128" s="410"/>
      <c r="BA128" s="410"/>
      <c r="BB128" s="410"/>
      <c r="BC128" s="410"/>
      <c r="BD128" s="410"/>
      <c r="BE128" s="410"/>
      <c r="BF128" s="410"/>
      <c r="BG128" s="410"/>
      <c r="BH128" s="410"/>
      <c r="BI128" s="410"/>
      <c r="BJ128" s="410"/>
      <c r="BK128" s="410"/>
      <c r="BL128" s="410"/>
      <c r="BM128" s="410"/>
      <c r="BN128" s="410"/>
      <c r="BO128" s="410"/>
      <c r="BP128" s="410"/>
      <c r="BQ128" s="410"/>
      <c r="BR128" s="410"/>
      <c r="BS128" s="410"/>
      <c r="BT128" s="410"/>
      <c r="BU128" s="410"/>
      <c r="BV128" s="410"/>
      <c r="BW128" s="410"/>
      <c r="BX128" s="410"/>
      <c r="BY128" s="410"/>
      <c r="BZ128" s="410"/>
      <c r="CA128" s="410"/>
      <c r="CB128" s="410"/>
      <c r="CC128" s="410"/>
      <c r="CD128" s="410"/>
      <c r="CE128" s="410"/>
      <c r="CF128" s="410"/>
      <c r="CG128" s="410"/>
      <c r="CH128" s="410"/>
      <c r="CI128" s="410"/>
      <c r="CJ128" s="410"/>
      <c r="CK128" s="410"/>
      <c r="CL128" s="410"/>
      <c r="CM128" s="410"/>
      <c r="CN128" s="410"/>
      <c r="CO128" s="410"/>
      <c r="CP128" s="410"/>
      <c r="CQ128" s="410"/>
      <c r="CR128" s="410"/>
      <c r="CS128" s="410"/>
      <c r="CT128" s="410"/>
      <c r="CU128" s="410"/>
    </row>
    <row r="129" spans="1:99" ht="14.25">
      <c r="B129" s="732"/>
      <c r="C129" s="731"/>
      <c r="D129" s="412">
        <v>100</v>
      </c>
      <c r="E129" s="413" t="s">
        <v>6</v>
      </c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  <c r="AA129" s="414"/>
      <c r="AB129" s="414"/>
      <c r="AC129" s="414"/>
      <c r="AD129" s="414"/>
      <c r="AE129" s="414"/>
      <c r="AF129" s="414"/>
      <c r="AG129" s="415"/>
      <c r="AH129" s="417">
        <v>1645</v>
      </c>
      <c r="AI129" s="720"/>
      <c r="AJ129" s="721"/>
      <c r="AK129" s="721"/>
      <c r="AL129" s="722"/>
      <c r="AM129" s="418" t="s">
        <v>3</v>
      </c>
      <c r="AN129" s="410"/>
      <c r="AO129" s="410"/>
      <c r="AP129" s="410"/>
      <c r="AQ129" s="410"/>
      <c r="AR129" s="410"/>
      <c r="AS129" s="410"/>
      <c r="AT129" s="410"/>
      <c r="AU129" s="410"/>
      <c r="AV129" s="410"/>
      <c r="AW129" s="410"/>
      <c r="AX129" s="410"/>
      <c r="AY129" s="410"/>
      <c r="AZ129" s="410"/>
      <c r="BA129" s="410"/>
      <c r="BB129" s="410"/>
      <c r="BC129" s="410"/>
      <c r="BD129" s="410"/>
      <c r="BE129" s="410"/>
      <c r="BF129" s="410"/>
      <c r="BG129" s="410"/>
      <c r="BH129" s="410"/>
      <c r="BI129" s="410"/>
      <c r="BJ129" s="410"/>
      <c r="BK129" s="410"/>
      <c r="BL129" s="410"/>
      <c r="BM129" s="410"/>
      <c r="BN129" s="410"/>
      <c r="BO129" s="410"/>
      <c r="BP129" s="410"/>
      <c r="BQ129" s="410"/>
      <c r="BR129" s="410"/>
      <c r="BS129" s="410"/>
      <c r="BT129" s="410"/>
      <c r="BU129" s="410"/>
      <c r="BV129" s="410"/>
      <c r="BW129" s="410"/>
      <c r="BX129" s="410"/>
      <c r="BY129" s="410"/>
      <c r="BZ129" s="410"/>
      <c r="CA129" s="410"/>
      <c r="CB129" s="410"/>
      <c r="CC129" s="410"/>
      <c r="CD129" s="410"/>
      <c r="CE129" s="410"/>
      <c r="CF129" s="410"/>
      <c r="CG129" s="410"/>
      <c r="CH129" s="410"/>
      <c r="CI129" s="410"/>
      <c r="CJ129" s="410"/>
      <c r="CK129" s="410"/>
      <c r="CL129" s="410"/>
      <c r="CM129" s="410"/>
      <c r="CN129" s="410"/>
      <c r="CO129" s="410"/>
      <c r="CP129" s="410"/>
      <c r="CQ129" s="410"/>
      <c r="CR129" s="410"/>
      <c r="CS129" s="410"/>
      <c r="CT129" s="410"/>
      <c r="CU129" s="410"/>
    </row>
    <row r="130" spans="1:99" ht="14.25">
      <c r="B130" s="732"/>
      <c r="C130" s="731"/>
      <c r="D130" s="446">
        <v>101</v>
      </c>
      <c r="E130" s="432" t="s">
        <v>626</v>
      </c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3"/>
      <c r="AB130" s="433"/>
      <c r="AC130" s="433"/>
      <c r="AD130" s="433"/>
      <c r="AE130" s="433"/>
      <c r="AF130" s="433"/>
      <c r="AG130" s="434"/>
      <c r="AH130" s="425">
        <v>181</v>
      </c>
      <c r="AI130" s="724">
        <f>+'BALANCE ALTERNATIVA 1'!G4+'RLI ALT 1 '!D8</f>
        <v>25564583</v>
      </c>
      <c r="AJ130" s="725"/>
      <c r="AK130" s="725"/>
      <c r="AL130" s="726"/>
      <c r="AM130" s="418" t="s">
        <v>3</v>
      </c>
      <c r="AN130" s="410"/>
      <c r="AO130" s="410"/>
      <c r="AP130" s="410"/>
      <c r="AQ130" s="410"/>
      <c r="AR130" s="410"/>
      <c r="AS130" s="410"/>
      <c r="AT130" s="410"/>
      <c r="AU130" s="410"/>
      <c r="AV130" s="410"/>
      <c r="AW130" s="410"/>
      <c r="AX130" s="410"/>
      <c r="AY130" s="410"/>
      <c r="AZ130" s="410"/>
      <c r="BA130" s="410"/>
      <c r="BB130" s="410"/>
      <c r="BC130" s="410"/>
      <c r="BD130" s="410"/>
      <c r="BE130" s="410"/>
      <c r="BF130" s="410"/>
      <c r="BG130" s="410"/>
      <c r="BH130" s="410"/>
      <c r="BI130" s="410"/>
      <c r="BJ130" s="410"/>
      <c r="BK130" s="410"/>
      <c r="BL130" s="410"/>
      <c r="BM130" s="410"/>
      <c r="BN130" s="410"/>
      <c r="BO130" s="410"/>
      <c r="BP130" s="410"/>
      <c r="BQ130" s="410"/>
      <c r="BR130" s="410"/>
      <c r="BS130" s="410"/>
      <c r="BT130" s="410"/>
      <c r="BU130" s="410"/>
      <c r="BV130" s="410"/>
      <c r="BW130" s="410"/>
      <c r="BX130" s="410"/>
      <c r="BY130" s="410"/>
      <c r="BZ130" s="410"/>
      <c r="CA130" s="410"/>
      <c r="CB130" s="410"/>
      <c r="CC130" s="410"/>
      <c r="CD130" s="410"/>
      <c r="CE130" s="410"/>
      <c r="CF130" s="410"/>
      <c r="CG130" s="410"/>
      <c r="CH130" s="410"/>
      <c r="CI130" s="410"/>
      <c r="CJ130" s="410"/>
      <c r="CK130" s="410"/>
      <c r="CL130" s="410"/>
      <c r="CM130" s="410"/>
      <c r="CN130" s="410"/>
      <c r="CO130" s="410"/>
      <c r="CP130" s="410"/>
      <c r="CQ130" s="410"/>
      <c r="CR130" s="410"/>
      <c r="CS130" s="410"/>
      <c r="CT130" s="410"/>
      <c r="CU130" s="410"/>
    </row>
    <row r="131" spans="1:99" ht="14.25">
      <c r="B131" s="732"/>
      <c r="C131" s="731"/>
      <c r="D131" s="446">
        <v>102</v>
      </c>
      <c r="E131" s="432" t="s">
        <v>627</v>
      </c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  <c r="Z131" s="433"/>
      <c r="AA131" s="433"/>
      <c r="AB131" s="433"/>
      <c r="AC131" s="433"/>
      <c r="AD131" s="433"/>
      <c r="AE131" s="433"/>
      <c r="AF131" s="433"/>
      <c r="AG131" s="434"/>
      <c r="AH131" s="425">
        <v>881</v>
      </c>
      <c r="AI131" s="724"/>
      <c r="AJ131" s="725"/>
      <c r="AK131" s="725"/>
      <c r="AL131" s="726"/>
      <c r="AM131" s="418" t="s">
        <v>3</v>
      </c>
      <c r="AN131" s="410"/>
      <c r="AO131" s="410"/>
      <c r="AP131" s="410"/>
      <c r="AQ131" s="410"/>
      <c r="AR131" s="410"/>
      <c r="AS131" s="410"/>
      <c r="AT131" s="410"/>
      <c r="AU131" s="410"/>
      <c r="AV131" s="410"/>
      <c r="AW131" s="410"/>
      <c r="AX131" s="410"/>
      <c r="AY131" s="410"/>
      <c r="AZ131" s="410"/>
      <c r="BA131" s="410"/>
      <c r="BB131" s="410"/>
      <c r="BC131" s="410"/>
      <c r="BD131" s="410"/>
      <c r="BE131" s="410"/>
      <c r="BF131" s="410"/>
      <c r="BG131" s="410"/>
      <c r="BH131" s="410"/>
      <c r="BI131" s="410"/>
      <c r="BJ131" s="410"/>
      <c r="BK131" s="410"/>
      <c r="BL131" s="410"/>
      <c r="BM131" s="410"/>
      <c r="BN131" s="410"/>
      <c r="BO131" s="410"/>
      <c r="BP131" s="410"/>
      <c r="BQ131" s="410"/>
      <c r="BR131" s="410"/>
      <c r="BS131" s="410"/>
      <c r="BT131" s="410"/>
      <c r="BU131" s="410"/>
      <c r="BV131" s="410"/>
      <c r="BW131" s="410"/>
      <c r="BX131" s="410"/>
      <c r="BY131" s="410"/>
      <c r="BZ131" s="410"/>
      <c r="CA131" s="410"/>
      <c r="CB131" s="410"/>
      <c r="CC131" s="410"/>
      <c r="CD131" s="410"/>
      <c r="CE131" s="410"/>
      <c r="CF131" s="410"/>
      <c r="CG131" s="410"/>
      <c r="CH131" s="410"/>
      <c r="CI131" s="410"/>
      <c r="CJ131" s="410"/>
      <c r="CK131" s="410"/>
      <c r="CL131" s="410"/>
      <c r="CM131" s="410"/>
      <c r="CN131" s="410"/>
      <c r="CO131" s="410"/>
      <c r="CP131" s="410"/>
      <c r="CQ131" s="410"/>
      <c r="CR131" s="410"/>
      <c r="CS131" s="410"/>
      <c r="CT131" s="410"/>
      <c r="CU131" s="410"/>
    </row>
    <row r="132" spans="1:99" ht="14.25">
      <c r="B132" s="732"/>
      <c r="C132" s="731"/>
      <c r="D132" s="446">
        <v>103</v>
      </c>
      <c r="E132" s="432" t="s">
        <v>628</v>
      </c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  <c r="Z132" s="433"/>
      <c r="AA132" s="433"/>
      <c r="AB132" s="433"/>
      <c r="AC132" s="433"/>
      <c r="AD132" s="433"/>
      <c r="AE132" s="433"/>
      <c r="AF132" s="433"/>
      <c r="AG132" s="434"/>
      <c r="AH132" s="425">
        <v>1646</v>
      </c>
      <c r="AI132" s="724"/>
      <c r="AJ132" s="725"/>
      <c r="AK132" s="725"/>
      <c r="AL132" s="726"/>
      <c r="AM132" s="418" t="s">
        <v>3</v>
      </c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  <c r="AZ132" s="410"/>
      <c r="BA132" s="410"/>
      <c r="BB132" s="410"/>
      <c r="BC132" s="410"/>
      <c r="BD132" s="410"/>
      <c r="BE132" s="410"/>
      <c r="BF132" s="410"/>
      <c r="BG132" s="410"/>
      <c r="BH132" s="410"/>
      <c r="BI132" s="410"/>
      <c r="BJ132" s="410"/>
      <c r="BK132" s="410"/>
      <c r="BL132" s="410"/>
      <c r="BM132" s="410"/>
      <c r="BN132" s="410"/>
      <c r="BO132" s="410"/>
      <c r="BP132" s="410"/>
      <c r="BQ132" s="410"/>
      <c r="BR132" s="410"/>
      <c r="BS132" s="410"/>
      <c r="BT132" s="410"/>
      <c r="BU132" s="410"/>
      <c r="BV132" s="410"/>
      <c r="BW132" s="410"/>
      <c r="BX132" s="410"/>
      <c r="BY132" s="410"/>
      <c r="BZ132" s="410"/>
      <c r="CA132" s="410"/>
      <c r="CB132" s="410"/>
      <c r="CC132" s="410"/>
      <c r="CD132" s="410"/>
      <c r="CE132" s="410"/>
      <c r="CF132" s="410"/>
      <c r="CG132" s="410"/>
      <c r="CH132" s="410"/>
      <c r="CI132" s="410"/>
      <c r="CJ132" s="410"/>
      <c r="CK132" s="410"/>
      <c r="CL132" s="410"/>
      <c r="CM132" s="410"/>
      <c r="CN132" s="410"/>
      <c r="CO132" s="410"/>
      <c r="CP132" s="410"/>
      <c r="CQ132" s="410"/>
      <c r="CR132" s="410"/>
      <c r="CS132" s="410"/>
      <c r="CT132" s="410"/>
      <c r="CU132" s="410"/>
    </row>
    <row r="133" spans="1:99" ht="14.25">
      <c r="B133" s="732"/>
      <c r="C133" s="731"/>
      <c r="D133" s="446">
        <v>104</v>
      </c>
      <c r="E133" s="432" t="s">
        <v>629</v>
      </c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  <c r="Z133" s="433"/>
      <c r="AA133" s="433"/>
      <c r="AB133" s="433"/>
      <c r="AC133" s="433"/>
      <c r="AD133" s="433"/>
      <c r="AE133" s="433"/>
      <c r="AF133" s="433"/>
      <c r="AG133" s="434"/>
      <c r="AH133" s="425">
        <v>1647</v>
      </c>
      <c r="AI133" s="724"/>
      <c r="AJ133" s="725"/>
      <c r="AK133" s="725"/>
      <c r="AL133" s="726"/>
      <c r="AM133" s="418" t="s">
        <v>3</v>
      </c>
      <c r="AN133" s="410"/>
      <c r="AO133" s="410"/>
      <c r="AP133" s="410"/>
      <c r="AQ133" s="410"/>
      <c r="AR133" s="410"/>
      <c r="AS133" s="410"/>
      <c r="AT133" s="410"/>
      <c r="AU133" s="410"/>
      <c r="AV133" s="410"/>
      <c r="AW133" s="410"/>
      <c r="AX133" s="410"/>
      <c r="AY133" s="410"/>
      <c r="AZ133" s="410"/>
      <c r="BA133" s="410"/>
      <c r="BB133" s="410"/>
      <c r="BC133" s="410"/>
      <c r="BD133" s="410"/>
      <c r="BE133" s="410"/>
      <c r="BF133" s="410"/>
      <c r="BG133" s="410"/>
      <c r="BH133" s="410"/>
      <c r="BI133" s="410"/>
      <c r="BJ133" s="410"/>
      <c r="BK133" s="410"/>
      <c r="BL133" s="410"/>
      <c r="BM133" s="410"/>
      <c r="BN133" s="410"/>
      <c r="BO133" s="410"/>
      <c r="BP133" s="410"/>
      <c r="BQ133" s="410"/>
      <c r="BR133" s="410"/>
      <c r="BS133" s="410"/>
      <c r="BT133" s="410"/>
      <c r="BU133" s="410"/>
      <c r="BV133" s="410"/>
      <c r="BW133" s="410"/>
      <c r="BX133" s="410"/>
      <c r="BY133" s="410"/>
      <c r="BZ133" s="410"/>
      <c r="CA133" s="410"/>
      <c r="CB133" s="410"/>
      <c r="CC133" s="410"/>
      <c r="CD133" s="410"/>
      <c r="CE133" s="410"/>
      <c r="CF133" s="410"/>
      <c r="CG133" s="410"/>
      <c r="CH133" s="410"/>
      <c r="CI133" s="410"/>
      <c r="CJ133" s="410"/>
      <c r="CK133" s="410"/>
      <c r="CL133" s="410"/>
      <c r="CM133" s="410"/>
      <c r="CN133" s="410"/>
      <c r="CO133" s="410"/>
      <c r="CP133" s="410"/>
      <c r="CQ133" s="410"/>
      <c r="CR133" s="410"/>
      <c r="CS133" s="410"/>
      <c r="CT133" s="410"/>
      <c r="CU133" s="410"/>
    </row>
    <row r="134" spans="1:99" ht="14.25">
      <c r="B134" s="732"/>
      <c r="C134" s="731"/>
      <c r="D134" s="446">
        <v>105</v>
      </c>
      <c r="E134" s="432" t="s">
        <v>630</v>
      </c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  <c r="Z134" s="433"/>
      <c r="AA134" s="433"/>
      <c r="AB134" s="433"/>
      <c r="AC134" s="433"/>
      <c r="AD134" s="433"/>
      <c r="AE134" s="433"/>
      <c r="AF134" s="433"/>
      <c r="AG134" s="434"/>
      <c r="AH134" s="425">
        <v>1910</v>
      </c>
      <c r="AI134" s="724"/>
      <c r="AJ134" s="725"/>
      <c r="AK134" s="725"/>
      <c r="AL134" s="726"/>
      <c r="AM134" s="418" t="s">
        <v>3</v>
      </c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  <c r="AZ134" s="410"/>
      <c r="BA134" s="410"/>
      <c r="BB134" s="410"/>
      <c r="BC134" s="410"/>
      <c r="BD134" s="410"/>
      <c r="BE134" s="410"/>
      <c r="BF134" s="410"/>
      <c r="BG134" s="410"/>
      <c r="BH134" s="410"/>
      <c r="BI134" s="410"/>
      <c r="BJ134" s="410"/>
      <c r="BK134" s="410"/>
      <c r="BL134" s="410"/>
      <c r="BM134" s="410"/>
      <c r="BN134" s="410"/>
      <c r="BO134" s="410"/>
      <c r="BP134" s="410"/>
      <c r="BQ134" s="410"/>
      <c r="BR134" s="410"/>
      <c r="BS134" s="410"/>
      <c r="BT134" s="410"/>
      <c r="BU134" s="410"/>
      <c r="BV134" s="410"/>
      <c r="BW134" s="410"/>
      <c r="BX134" s="410"/>
      <c r="BY134" s="410"/>
      <c r="BZ134" s="410"/>
      <c r="CA134" s="410"/>
      <c r="CB134" s="410"/>
      <c r="CC134" s="410"/>
      <c r="CD134" s="410"/>
      <c r="CE134" s="410"/>
      <c r="CF134" s="410"/>
      <c r="CG134" s="410"/>
      <c r="CH134" s="410"/>
      <c r="CI134" s="410"/>
      <c r="CJ134" s="410"/>
      <c r="CK134" s="410"/>
      <c r="CL134" s="410"/>
      <c r="CM134" s="410"/>
      <c r="CN134" s="410"/>
      <c r="CO134" s="410"/>
      <c r="CP134" s="410"/>
      <c r="CQ134" s="410"/>
      <c r="CR134" s="410"/>
      <c r="CS134" s="410"/>
      <c r="CT134" s="410"/>
      <c r="CU134" s="410"/>
    </row>
    <row r="135" spans="1:99" ht="14.25">
      <c r="B135" s="732"/>
      <c r="C135" s="731"/>
      <c r="D135" s="446">
        <v>106</v>
      </c>
      <c r="E135" s="432" t="s">
        <v>631</v>
      </c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  <c r="Z135" s="433"/>
      <c r="AA135" s="433"/>
      <c r="AB135" s="433"/>
      <c r="AC135" s="433"/>
      <c r="AD135" s="433"/>
      <c r="AE135" s="433"/>
      <c r="AF135" s="433"/>
      <c r="AG135" s="434"/>
      <c r="AH135" s="425">
        <v>1915</v>
      </c>
      <c r="AI135" s="724"/>
      <c r="AJ135" s="725"/>
      <c r="AK135" s="725"/>
      <c r="AL135" s="726"/>
      <c r="AM135" s="418" t="s">
        <v>3</v>
      </c>
      <c r="AN135" s="410"/>
      <c r="AO135" s="410"/>
      <c r="AP135" s="410"/>
      <c r="AQ135" s="410"/>
      <c r="AR135" s="410"/>
      <c r="AS135" s="410"/>
      <c r="AT135" s="410"/>
      <c r="AU135" s="410"/>
      <c r="AV135" s="410"/>
      <c r="AW135" s="410"/>
      <c r="AX135" s="410"/>
      <c r="AY135" s="410"/>
      <c r="AZ135" s="410"/>
      <c r="BA135" s="410"/>
      <c r="BB135" s="410"/>
      <c r="BC135" s="410"/>
      <c r="BD135" s="410"/>
      <c r="BE135" s="410"/>
      <c r="BF135" s="410"/>
      <c r="BG135" s="410"/>
      <c r="BH135" s="410"/>
      <c r="BI135" s="410"/>
      <c r="BJ135" s="410"/>
      <c r="BK135" s="410"/>
      <c r="BL135" s="410"/>
      <c r="BM135" s="410"/>
      <c r="BN135" s="410"/>
      <c r="BO135" s="410"/>
      <c r="BP135" s="410"/>
      <c r="BQ135" s="410"/>
      <c r="BR135" s="410"/>
      <c r="BS135" s="410"/>
      <c r="BT135" s="410"/>
      <c r="BU135" s="410"/>
      <c r="BV135" s="410"/>
      <c r="BW135" s="410"/>
      <c r="BX135" s="410"/>
      <c r="BY135" s="410"/>
      <c r="BZ135" s="410"/>
      <c r="CA135" s="410"/>
      <c r="CB135" s="410"/>
      <c r="CC135" s="410"/>
      <c r="CD135" s="410"/>
      <c r="CE135" s="410"/>
      <c r="CF135" s="410"/>
      <c r="CG135" s="410"/>
      <c r="CH135" s="410"/>
      <c r="CI135" s="410"/>
      <c r="CJ135" s="410"/>
      <c r="CK135" s="410"/>
      <c r="CL135" s="410"/>
      <c r="CM135" s="410"/>
      <c r="CN135" s="410"/>
      <c r="CO135" s="410"/>
      <c r="CP135" s="410"/>
      <c r="CQ135" s="410"/>
      <c r="CR135" s="410"/>
      <c r="CS135" s="410"/>
      <c r="CT135" s="410"/>
      <c r="CU135" s="410"/>
    </row>
    <row r="136" spans="1:99" ht="14.25">
      <c r="B136" s="732"/>
      <c r="C136" s="731" t="s">
        <v>632</v>
      </c>
      <c r="D136" s="412">
        <v>107</v>
      </c>
      <c r="E136" s="413" t="s">
        <v>633</v>
      </c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  <c r="AA136" s="414"/>
      <c r="AB136" s="414"/>
      <c r="AC136" s="414"/>
      <c r="AD136" s="414"/>
      <c r="AE136" s="414"/>
      <c r="AF136" s="414"/>
      <c r="AG136" s="415"/>
      <c r="AH136" s="417">
        <v>900</v>
      </c>
      <c r="AI136" s="720"/>
      <c r="AJ136" s="721"/>
      <c r="AK136" s="721"/>
      <c r="AL136" s="722"/>
      <c r="AM136" s="418" t="s">
        <v>2</v>
      </c>
      <c r="AN136" s="410"/>
      <c r="AO136" s="410"/>
      <c r="AP136" s="410"/>
      <c r="AQ136" s="410"/>
      <c r="AR136" s="410"/>
      <c r="AS136" s="410"/>
      <c r="AT136" s="410"/>
      <c r="AU136" s="410"/>
      <c r="AV136" s="410"/>
      <c r="AW136" s="410"/>
      <c r="AX136" s="410"/>
      <c r="AY136" s="410"/>
      <c r="AZ136" s="410"/>
      <c r="BA136" s="410"/>
      <c r="BB136" s="410"/>
      <c r="BC136" s="410"/>
      <c r="BD136" s="410"/>
      <c r="BE136" s="410"/>
      <c r="BF136" s="410"/>
      <c r="BG136" s="410"/>
      <c r="BH136" s="410"/>
      <c r="BI136" s="410"/>
      <c r="BJ136" s="410"/>
      <c r="BK136" s="410"/>
      <c r="BL136" s="410"/>
      <c r="BM136" s="410"/>
      <c r="BN136" s="410"/>
      <c r="BO136" s="410"/>
      <c r="BP136" s="410"/>
      <c r="BQ136" s="410"/>
      <c r="BR136" s="410"/>
      <c r="BS136" s="410"/>
      <c r="BT136" s="410"/>
      <c r="BU136" s="410"/>
      <c r="BV136" s="410"/>
      <c r="BW136" s="410"/>
      <c r="BX136" s="410"/>
      <c r="BY136" s="410"/>
      <c r="BZ136" s="410"/>
      <c r="CA136" s="410"/>
      <c r="CB136" s="410"/>
      <c r="CC136" s="410"/>
      <c r="CD136" s="410"/>
      <c r="CE136" s="410"/>
      <c r="CF136" s="410"/>
      <c r="CG136" s="410"/>
      <c r="CH136" s="410"/>
      <c r="CI136" s="410"/>
      <c r="CJ136" s="410"/>
      <c r="CK136" s="410"/>
      <c r="CL136" s="410"/>
      <c r="CM136" s="410"/>
      <c r="CN136" s="410"/>
      <c r="CO136" s="410"/>
      <c r="CP136" s="410"/>
      <c r="CQ136" s="410"/>
      <c r="CR136" s="410"/>
      <c r="CS136" s="410"/>
      <c r="CT136" s="410"/>
      <c r="CU136" s="410"/>
    </row>
    <row r="137" spans="1:99" ht="14.25">
      <c r="B137" s="732"/>
      <c r="C137" s="731"/>
      <c r="D137" s="412">
        <v>108</v>
      </c>
      <c r="E137" s="413" t="s">
        <v>634</v>
      </c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  <c r="AA137" s="414"/>
      <c r="AB137" s="414"/>
      <c r="AC137" s="414"/>
      <c r="AD137" s="414"/>
      <c r="AE137" s="414"/>
      <c r="AF137" s="414"/>
      <c r="AG137" s="415"/>
      <c r="AH137" s="417">
        <v>1796</v>
      </c>
      <c r="AI137" s="720"/>
      <c r="AJ137" s="721"/>
      <c r="AK137" s="721"/>
      <c r="AL137" s="722"/>
      <c r="AM137" s="418" t="s">
        <v>2</v>
      </c>
      <c r="AN137" s="410"/>
      <c r="AO137" s="410"/>
      <c r="AP137" s="410"/>
      <c r="AQ137" s="410"/>
      <c r="AR137" s="410"/>
      <c r="AS137" s="410"/>
      <c r="AT137" s="410"/>
      <c r="AU137" s="410"/>
      <c r="AV137" s="410"/>
      <c r="AW137" s="410"/>
      <c r="AX137" s="410"/>
      <c r="AY137" s="410"/>
      <c r="AZ137" s="410"/>
      <c r="BA137" s="410"/>
      <c r="BB137" s="410"/>
      <c r="BC137" s="410"/>
      <c r="BD137" s="410"/>
      <c r="BE137" s="410"/>
      <c r="BF137" s="410"/>
      <c r="BG137" s="410"/>
      <c r="BH137" s="410"/>
      <c r="BI137" s="410"/>
      <c r="BJ137" s="410"/>
      <c r="BK137" s="410"/>
      <c r="BL137" s="410"/>
      <c r="BM137" s="410"/>
      <c r="BN137" s="410"/>
      <c r="BO137" s="410"/>
      <c r="BP137" s="410"/>
      <c r="BQ137" s="410"/>
      <c r="BR137" s="410"/>
      <c r="BS137" s="410"/>
      <c r="BT137" s="410"/>
      <c r="BU137" s="410"/>
      <c r="BV137" s="410"/>
      <c r="BW137" s="410"/>
      <c r="BX137" s="410"/>
      <c r="BY137" s="410"/>
      <c r="BZ137" s="410"/>
      <c r="CA137" s="410"/>
      <c r="CB137" s="410"/>
      <c r="CC137" s="410"/>
      <c r="CD137" s="410"/>
      <c r="CE137" s="410"/>
      <c r="CF137" s="410"/>
      <c r="CG137" s="410"/>
      <c r="CH137" s="410"/>
      <c r="CI137" s="410"/>
      <c r="CJ137" s="410"/>
      <c r="CK137" s="410"/>
      <c r="CL137" s="410"/>
      <c r="CM137" s="410"/>
      <c r="CN137" s="410"/>
      <c r="CO137" s="410"/>
      <c r="CP137" s="410"/>
      <c r="CQ137" s="410"/>
      <c r="CR137" s="410"/>
      <c r="CS137" s="410"/>
      <c r="CT137" s="410"/>
      <c r="CU137" s="410"/>
    </row>
    <row r="138" spans="1:99" ht="14.25">
      <c r="B138" s="732"/>
      <c r="C138" s="731"/>
      <c r="D138" s="412">
        <v>109</v>
      </c>
      <c r="E138" s="413" t="s">
        <v>635</v>
      </c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  <c r="AA138" s="414"/>
      <c r="AB138" s="414"/>
      <c r="AC138" s="414"/>
      <c r="AD138" s="414"/>
      <c r="AE138" s="414"/>
      <c r="AF138" s="414"/>
      <c r="AG138" s="415"/>
      <c r="AH138" s="417">
        <v>1827</v>
      </c>
      <c r="AI138" s="720"/>
      <c r="AJ138" s="721"/>
      <c r="AK138" s="721"/>
      <c r="AL138" s="722"/>
      <c r="AM138" s="418" t="s">
        <v>2</v>
      </c>
      <c r="AN138" s="410"/>
      <c r="AO138" s="410"/>
      <c r="AP138" s="410"/>
      <c r="AQ138" s="410"/>
      <c r="AR138" s="410"/>
      <c r="AS138" s="410"/>
      <c r="AT138" s="410"/>
      <c r="AU138" s="410"/>
      <c r="AV138" s="410"/>
      <c r="AW138" s="410"/>
      <c r="AX138" s="410"/>
      <c r="AY138" s="410"/>
      <c r="AZ138" s="410"/>
      <c r="BA138" s="410"/>
      <c r="BB138" s="410"/>
      <c r="BC138" s="410"/>
      <c r="BD138" s="410"/>
      <c r="BE138" s="410"/>
      <c r="BF138" s="410"/>
      <c r="BG138" s="410"/>
      <c r="BH138" s="410"/>
      <c r="BI138" s="410"/>
      <c r="BJ138" s="410"/>
      <c r="BK138" s="410"/>
      <c r="BL138" s="410"/>
      <c r="BM138" s="410"/>
      <c r="BN138" s="410"/>
      <c r="BO138" s="410"/>
      <c r="BP138" s="410"/>
      <c r="BQ138" s="410"/>
      <c r="BR138" s="410"/>
      <c r="BS138" s="410"/>
      <c r="BT138" s="410"/>
      <c r="BU138" s="410"/>
      <c r="BV138" s="410"/>
      <c r="BW138" s="410"/>
      <c r="BX138" s="410"/>
      <c r="BY138" s="410"/>
      <c r="BZ138" s="410"/>
      <c r="CA138" s="410"/>
      <c r="CB138" s="410"/>
      <c r="CC138" s="410"/>
      <c r="CD138" s="410"/>
      <c r="CE138" s="410"/>
      <c r="CF138" s="410"/>
      <c r="CG138" s="410"/>
      <c r="CH138" s="410"/>
      <c r="CI138" s="410"/>
      <c r="CJ138" s="410"/>
      <c r="CK138" s="410"/>
      <c r="CL138" s="410"/>
      <c r="CM138" s="410"/>
      <c r="CN138" s="410"/>
      <c r="CO138" s="410"/>
      <c r="CP138" s="410"/>
      <c r="CQ138" s="410"/>
      <c r="CR138" s="410"/>
      <c r="CS138" s="410"/>
      <c r="CT138" s="410"/>
      <c r="CU138" s="410"/>
    </row>
    <row r="139" spans="1:99" s="461" customFormat="1" ht="15">
      <c r="A139" s="455"/>
      <c r="B139" s="732"/>
      <c r="C139" s="731"/>
      <c r="D139" s="417">
        <v>110</v>
      </c>
      <c r="E139" s="456" t="s">
        <v>636</v>
      </c>
      <c r="F139" s="457"/>
      <c r="G139" s="457"/>
      <c r="H139" s="457"/>
      <c r="I139" s="457"/>
      <c r="J139" s="457"/>
      <c r="K139" s="457"/>
      <c r="L139" s="457"/>
      <c r="M139" s="457"/>
      <c r="N139" s="457"/>
      <c r="O139" s="457"/>
      <c r="P139" s="457"/>
      <c r="Q139" s="457"/>
      <c r="R139" s="457"/>
      <c r="S139" s="457"/>
      <c r="T139" s="457"/>
      <c r="U139" s="457"/>
      <c r="V139" s="457"/>
      <c r="W139" s="457"/>
      <c r="X139" s="457"/>
      <c r="Y139" s="457"/>
      <c r="Z139" s="457"/>
      <c r="AA139" s="457"/>
      <c r="AB139" s="457"/>
      <c r="AC139" s="457"/>
      <c r="AD139" s="457"/>
      <c r="AE139" s="457"/>
      <c r="AF139" s="457"/>
      <c r="AG139" s="459"/>
      <c r="AH139" s="417">
        <v>305</v>
      </c>
      <c r="AI139" s="728">
        <f>+SUM(AI73:$AL$78)+SUM($AI$84:$AL$108)-$AI$109-SUM($AI$114:$AL$135)+SUM($AI$136:$AL$138)</f>
        <v>10441060</v>
      </c>
      <c r="AJ139" s="729"/>
      <c r="AK139" s="729"/>
      <c r="AL139" s="730"/>
      <c r="AM139" s="477" t="s">
        <v>4</v>
      </c>
      <c r="AN139" s="460"/>
      <c r="AO139" s="460"/>
      <c r="AP139" s="460"/>
      <c r="AQ139" s="460"/>
      <c r="AR139" s="460"/>
      <c r="AS139" s="460"/>
      <c r="AT139" s="460"/>
      <c r="AU139" s="460"/>
      <c r="AV139" s="460"/>
      <c r="AW139" s="460"/>
      <c r="AX139" s="460"/>
      <c r="AY139" s="460"/>
      <c r="AZ139" s="460"/>
      <c r="BA139" s="460"/>
      <c r="BB139" s="460"/>
      <c r="BC139" s="460"/>
      <c r="BD139" s="460"/>
      <c r="BE139" s="460"/>
      <c r="BF139" s="460"/>
      <c r="BG139" s="460"/>
      <c r="BH139" s="460"/>
      <c r="BI139" s="460"/>
      <c r="BJ139" s="460"/>
      <c r="BK139" s="460"/>
      <c r="BL139" s="460"/>
      <c r="BM139" s="460"/>
      <c r="BN139" s="460"/>
      <c r="BO139" s="460"/>
      <c r="BP139" s="460"/>
      <c r="BQ139" s="460"/>
      <c r="BR139" s="460"/>
      <c r="BS139" s="460"/>
      <c r="BT139" s="460"/>
      <c r="BU139" s="460"/>
      <c r="BV139" s="460"/>
      <c r="BW139" s="460"/>
      <c r="BX139" s="460"/>
      <c r="BY139" s="460"/>
      <c r="BZ139" s="460"/>
      <c r="CA139" s="460"/>
      <c r="CB139" s="460"/>
      <c r="CC139" s="460"/>
      <c r="CD139" s="460"/>
      <c r="CE139" s="460"/>
      <c r="CF139" s="460"/>
      <c r="CG139" s="460"/>
      <c r="CH139" s="460"/>
      <c r="CI139" s="460"/>
      <c r="CJ139" s="460"/>
      <c r="CK139" s="460"/>
      <c r="CL139" s="460"/>
      <c r="CM139" s="460"/>
      <c r="CN139" s="460"/>
      <c r="CO139" s="460"/>
      <c r="CP139" s="460"/>
      <c r="CQ139" s="460"/>
      <c r="CR139" s="460"/>
      <c r="CS139" s="460"/>
      <c r="CT139" s="460"/>
      <c r="CU139" s="460"/>
    </row>
    <row r="140" spans="1:99">
      <c r="B140" s="410"/>
      <c r="C140" s="410"/>
      <c r="D140" s="410"/>
      <c r="E140" s="410"/>
      <c r="F140" s="410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410"/>
      <c r="AG140" s="410"/>
      <c r="AH140" s="410"/>
      <c r="AJ140" s="410"/>
      <c r="AK140" s="410"/>
      <c r="AL140" s="410"/>
      <c r="AM140" s="410"/>
      <c r="AN140" s="410"/>
      <c r="AO140" s="410"/>
      <c r="AP140" s="410"/>
      <c r="AQ140" s="410"/>
      <c r="AR140" s="410"/>
      <c r="AS140" s="410"/>
      <c r="AT140" s="410"/>
      <c r="AU140" s="410"/>
      <c r="AV140" s="410"/>
      <c r="AW140" s="410"/>
      <c r="AX140" s="410"/>
      <c r="AY140" s="410"/>
      <c r="AZ140" s="410"/>
      <c r="BA140" s="410"/>
      <c r="BB140" s="410"/>
      <c r="BC140" s="410"/>
      <c r="BD140" s="410"/>
      <c r="BE140" s="410"/>
      <c r="BF140" s="410"/>
      <c r="BG140" s="410"/>
      <c r="BH140" s="410"/>
      <c r="BI140" s="410"/>
      <c r="BJ140" s="410"/>
      <c r="BK140" s="410"/>
      <c r="BL140" s="410"/>
      <c r="BM140" s="410"/>
      <c r="BN140" s="410"/>
      <c r="BO140" s="410"/>
      <c r="BP140" s="410"/>
      <c r="BQ140" s="410"/>
      <c r="BR140" s="410"/>
      <c r="BS140" s="410"/>
      <c r="BT140" s="410"/>
      <c r="BU140" s="410"/>
      <c r="BV140" s="410"/>
      <c r="BW140" s="410"/>
      <c r="BX140" s="410"/>
      <c r="BY140" s="410"/>
      <c r="BZ140" s="410"/>
      <c r="CA140" s="410"/>
      <c r="CB140" s="410"/>
      <c r="CC140" s="410"/>
      <c r="CD140" s="410"/>
      <c r="CE140" s="410"/>
      <c r="CF140" s="410"/>
      <c r="CG140" s="410"/>
      <c r="CH140" s="410"/>
      <c r="CI140" s="410"/>
      <c r="CJ140" s="410"/>
      <c r="CK140" s="410"/>
      <c r="CL140" s="410"/>
      <c r="CM140" s="410"/>
      <c r="CN140" s="410"/>
      <c r="CO140" s="410"/>
      <c r="CP140" s="410"/>
      <c r="CQ140" s="410"/>
      <c r="CR140" s="410"/>
      <c r="CS140" s="410"/>
      <c r="CT140" s="410"/>
      <c r="CU140" s="410"/>
    </row>
    <row r="141" spans="1:99">
      <c r="B141" s="745" t="s">
        <v>7</v>
      </c>
      <c r="C141" s="745"/>
      <c r="D141" s="745"/>
      <c r="E141" s="745"/>
      <c r="F141" s="745"/>
      <c r="G141" s="745"/>
      <c r="H141" s="745"/>
      <c r="I141" s="745"/>
      <c r="J141" s="745"/>
      <c r="K141" s="745"/>
      <c r="L141" s="745"/>
      <c r="M141" s="745"/>
      <c r="N141" s="745"/>
      <c r="O141" s="745"/>
      <c r="P141" s="745"/>
      <c r="Q141" s="745"/>
      <c r="R141" s="745"/>
      <c r="S141" s="745"/>
      <c r="T141" s="745"/>
      <c r="U141" s="743" t="s">
        <v>637</v>
      </c>
      <c r="V141" s="743"/>
      <c r="W141" s="743"/>
      <c r="X141" s="743"/>
      <c r="Y141" s="743"/>
      <c r="Z141" s="743"/>
      <c r="AA141" s="743"/>
      <c r="AB141" s="743"/>
      <c r="AC141" s="743"/>
      <c r="AD141" s="743"/>
      <c r="AE141" s="743"/>
      <c r="AF141" s="743"/>
      <c r="AG141" s="743"/>
      <c r="AH141" s="743"/>
      <c r="AI141" s="743"/>
      <c r="AJ141" s="743"/>
      <c r="AK141" s="743"/>
      <c r="AL141" s="743"/>
      <c r="AM141" s="743"/>
      <c r="AN141" s="410"/>
      <c r="AO141" s="410"/>
      <c r="AP141" s="410"/>
      <c r="AQ141" s="410"/>
      <c r="AR141" s="410"/>
      <c r="AS141" s="410"/>
      <c r="AT141" s="410"/>
      <c r="AU141" s="410"/>
      <c r="AV141" s="410"/>
      <c r="AW141" s="410"/>
      <c r="AX141" s="410"/>
      <c r="AY141" s="410"/>
      <c r="AZ141" s="410"/>
      <c r="BA141" s="410"/>
      <c r="BB141" s="410"/>
      <c r="BC141" s="410"/>
      <c r="BD141" s="410"/>
      <c r="BE141" s="410"/>
      <c r="BF141" s="410"/>
      <c r="BG141" s="410"/>
      <c r="BH141" s="410"/>
      <c r="BI141" s="410"/>
      <c r="BJ141" s="410"/>
      <c r="BK141" s="410"/>
      <c r="BL141" s="410"/>
      <c r="BM141" s="410"/>
      <c r="BN141" s="410"/>
      <c r="BO141" s="410"/>
      <c r="BP141" s="410"/>
      <c r="BQ141" s="410"/>
      <c r="BR141" s="410"/>
      <c r="BS141" s="410"/>
      <c r="BT141" s="410"/>
      <c r="BU141" s="410"/>
      <c r="BV141" s="410"/>
      <c r="BW141" s="410"/>
      <c r="BX141" s="410"/>
      <c r="BY141" s="410"/>
      <c r="BZ141" s="410"/>
      <c r="CA141" s="410"/>
      <c r="CB141" s="410"/>
      <c r="CC141" s="410"/>
      <c r="CD141" s="410"/>
      <c r="CE141" s="410"/>
      <c r="CF141" s="410"/>
      <c r="CG141" s="410"/>
      <c r="CH141" s="410"/>
      <c r="CI141" s="410"/>
      <c r="CJ141" s="410"/>
      <c r="CK141" s="410"/>
      <c r="CL141" s="410"/>
      <c r="CM141" s="410"/>
      <c r="CN141" s="410"/>
      <c r="CO141" s="410"/>
      <c r="CP141" s="410"/>
      <c r="CQ141" s="410"/>
      <c r="CR141" s="410"/>
      <c r="CS141" s="410"/>
      <c r="CT141" s="410"/>
      <c r="CU141" s="410"/>
    </row>
    <row r="142" spans="1:99" ht="14.25">
      <c r="B142" s="478" t="s">
        <v>638</v>
      </c>
      <c r="C142" s="774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6"/>
      <c r="U142" s="479" t="s">
        <v>639</v>
      </c>
      <c r="V142" s="774"/>
      <c r="W142" s="775"/>
      <c r="X142" s="775"/>
      <c r="Y142" s="775"/>
      <c r="Z142" s="775"/>
      <c r="AA142" s="775"/>
      <c r="AB142" s="775"/>
      <c r="AC142" s="775"/>
      <c r="AD142" s="775"/>
      <c r="AE142" s="775"/>
      <c r="AF142" s="775"/>
      <c r="AG142" s="775"/>
      <c r="AH142" s="775"/>
      <c r="AI142" s="775"/>
      <c r="AJ142" s="775"/>
      <c r="AK142" s="775"/>
      <c r="AL142" s="775"/>
      <c r="AM142" s="776"/>
      <c r="AN142" s="410"/>
      <c r="AO142" s="410"/>
      <c r="AP142" s="410"/>
      <c r="AQ142" s="410"/>
      <c r="AR142" s="410"/>
      <c r="AS142" s="410"/>
      <c r="AT142" s="410"/>
      <c r="AU142" s="410"/>
      <c r="AV142" s="410"/>
      <c r="AW142" s="410"/>
      <c r="AX142" s="410"/>
      <c r="AY142" s="410"/>
      <c r="AZ142" s="410"/>
      <c r="BA142" s="410"/>
      <c r="BB142" s="410"/>
      <c r="BC142" s="410"/>
      <c r="BD142" s="410"/>
      <c r="BE142" s="410"/>
      <c r="BF142" s="410"/>
      <c r="BG142" s="410"/>
      <c r="BH142" s="410"/>
      <c r="BI142" s="410"/>
      <c r="BJ142" s="410"/>
      <c r="BK142" s="410"/>
      <c r="BL142" s="410"/>
      <c r="BM142" s="410"/>
      <c r="BN142" s="410"/>
      <c r="BO142" s="410"/>
      <c r="BP142" s="410"/>
      <c r="BQ142" s="410"/>
      <c r="BR142" s="410"/>
      <c r="BS142" s="410"/>
      <c r="BT142" s="410"/>
      <c r="BU142" s="410"/>
      <c r="BV142" s="410"/>
      <c r="BW142" s="410"/>
      <c r="BX142" s="410"/>
      <c r="BY142" s="410"/>
      <c r="BZ142" s="410"/>
      <c r="CA142" s="410"/>
      <c r="CB142" s="410"/>
      <c r="CC142" s="410"/>
      <c r="CD142" s="410"/>
      <c r="CE142" s="410"/>
      <c r="CF142" s="410"/>
      <c r="CG142" s="410"/>
      <c r="CH142" s="410"/>
      <c r="CI142" s="410"/>
      <c r="CJ142" s="410"/>
      <c r="CK142" s="410"/>
      <c r="CL142" s="410"/>
      <c r="CM142" s="410"/>
      <c r="CN142" s="410"/>
      <c r="CO142" s="410"/>
      <c r="CP142" s="410"/>
      <c r="CQ142" s="410"/>
      <c r="CR142" s="410"/>
      <c r="CS142" s="410"/>
      <c r="CT142" s="410"/>
      <c r="CU142" s="410"/>
    </row>
    <row r="143" spans="1:99">
      <c r="B143" s="410"/>
      <c r="C143" s="410"/>
      <c r="D143" s="410"/>
      <c r="E143" s="410"/>
      <c r="F143" s="410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  <c r="Y143" s="410"/>
      <c r="Z143" s="410"/>
      <c r="AA143" s="410"/>
      <c r="AB143" s="410"/>
      <c r="AC143" s="410"/>
      <c r="AD143" s="410"/>
      <c r="AE143" s="410"/>
      <c r="AF143" s="410"/>
      <c r="AG143" s="410"/>
      <c r="AH143" s="410"/>
      <c r="AJ143" s="410"/>
      <c r="AK143" s="410"/>
      <c r="AL143" s="410"/>
      <c r="AM143" s="410"/>
      <c r="AN143" s="410"/>
      <c r="AO143" s="410"/>
      <c r="AP143" s="410"/>
      <c r="AQ143" s="410"/>
      <c r="AR143" s="410"/>
      <c r="AS143" s="410"/>
      <c r="AT143" s="410"/>
      <c r="AU143" s="410"/>
      <c r="AV143" s="410"/>
      <c r="AW143" s="410"/>
      <c r="AX143" s="410"/>
      <c r="AY143" s="410"/>
      <c r="AZ143" s="410"/>
      <c r="BA143" s="410"/>
      <c r="BB143" s="410"/>
      <c r="BC143" s="410"/>
      <c r="BD143" s="410"/>
      <c r="BE143" s="410"/>
      <c r="BF143" s="410"/>
      <c r="BG143" s="410"/>
      <c r="BH143" s="410"/>
      <c r="BI143" s="410"/>
      <c r="BJ143" s="410"/>
      <c r="BK143" s="410"/>
      <c r="BL143" s="410"/>
      <c r="BM143" s="410"/>
      <c r="BN143" s="410"/>
      <c r="BO143" s="410"/>
      <c r="BP143" s="410"/>
      <c r="BQ143" s="410"/>
      <c r="BR143" s="410"/>
      <c r="BS143" s="410"/>
      <c r="BT143" s="410"/>
      <c r="BU143" s="410"/>
      <c r="BV143" s="410"/>
      <c r="BW143" s="410"/>
      <c r="BX143" s="410"/>
      <c r="BY143" s="410"/>
      <c r="BZ143" s="410"/>
      <c r="CA143" s="410"/>
      <c r="CB143" s="410"/>
      <c r="CC143" s="410"/>
      <c r="CD143" s="410"/>
      <c r="CE143" s="410"/>
      <c r="CF143" s="410"/>
      <c r="CG143" s="410"/>
      <c r="CH143" s="410"/>
      <c r="CI143" s="410"/>
      <c r="CJ143" s="410"/>
      <c r="CK143" s="410"/>
      <c r="CL143" s="410"/>
      <c r="CM143" s="410"/>
      <c r="CN143" s="410"/>
      <c r="CO143" s="410"/>
      <c r="CP143" s="410"/>
      <c r="CQ143" s="410"/>
      <c r="CR143" s="410"/>
      <c r="CS143" s="410"/>
      <c r="CT143" s="410"/>
      <c r="CU143" s="410"/>
    </row>
    <row r="144" spans="1:99" ht="14.25">
      <c r="B144" s="731" t="s">
        <v>640</v>
      </c>
      <c r="C144" s="412">
        <v>111</v>
      </c>
      <c r="D144" s="413" t="s">
        <v>641</v>
      </c>
      <c r="E144" s="457"/>
      <c r="F144" s="457"/>
      <c r="G144" s="457"/>
      <c r="H144" s="457"/>
      <c r="I144" s="457"/>
      <c r="J144" s="457"/>
      <c r="K144" s="457"/>
      <c r="L144" s="457"/>
      <c r="M144" s="459"/>
      <c r="N144" s="417">
        <v>85</v>
      </c>
      <c r="O144" s="720">
        <f>-IF($AI$139&lt;0,$AI$139,0)</f>
        <v>0</v>
      </c>
      <c r="P144" s="721"/>
      <c r="Q144" s="721"/>
      <c r="R144" s="722"/>
      <c r="S144" s="417" t="s">
        <v>2</v>
      </c>
      <c r="T144" s="778" t="s">
        <v>642</v>
      </c>
      <c r="U144" s="480"/>
      <c r="V144" s="481"/>
      <c r="W144" s="481"/>
      <c r="X144" s="481"/>
      <c r="Y144" s="481"/>
      <c r="Z144" s="412">
        <v>114</v>
      </c>
      <c r="AA144" s="413" t="s">
        <v>643</v>
      </c>
      <c r="AB144" s="414"/>
      <c r="AC144" s="414"/>
      <c r="AD144" s="414"/>
      <c r="AE144" s="414"/>
      <c r="AF144" s="419"/>
      <c r="AG144" s="415"/>
      <c r="AH144" s="417">
        <v>90</v>
      </c>
      <c r="AI144" s="720">
        <f>+IF($AI$139&gt;0,$AI$139,0)</f>
        <v>10441060</v>
      </c>
      <c r="AJ144" s="721"/>
      <c r="AK144" s="721"/>
      <c r="AL144" s="722"/>
      <c r="AM144" s="418" t="s">
        <v>2</v>
      </c>
      <c r="AN144" s="410"/>
      <c r="AO144" s="410"/>
      <c r="AP144" s="410"/>
      <c r="AQ144" s="410"/>
      <c r="AR144" s="410"/>
      <c r="AS144" s="410"/>
      <c r="AT144" s="410"/>
      <c r="AU144" s="410"/>
      <c r="AV144" s="410"/>
      <c r="AW144" s="410"/>
      <c r="AX144" s="410"/>
      <c r="AY144" s="410"/>
      <c r="AZ144" s="410"/>
      <c r="BA144" s="410"/>
      <c r="BB144" s="410"/>
      <c r="BC144" s="410"/>
      <c r="BD144" s="410"/>
      <c r="BE144" s="410"/>
      <c r="BF144" s="410"/>
      <c r="BG144" s="410"/>
      <c r="BH144" s="410"/>
      <c r="BI144" s="410"/>
      <c r="BJ144" s="410"/>
      <c r="BK144" s="410"/>
      <c r="BL144" s="410"/>
      <c r="BM144" s="410"/>
      <c r="BN144" s="410"/>
      <c r="BO144" s="410"/>
      <c r="BP144" s="410"/>
      <c r="BQ144" s="410"/>
      <c r="BR144" s="410"/>
      <c r="BS144" s="410"/>
      <c r="BT144" s="410"/>
      <c r="BU144" s="410"/>
      <c r="BV144" s="410"/>
      <c r="BW144" s="410"/>
      <c r="BX144" s="410"/>
      <c r="BY144" s="410"/>
      <c r="BZ144" s="410"/>
      <c r="CA144" s="410"/>
      <c r="CB144" s="410"/>
      <c r="CC144" s="410"/>
      <c r="CD144" s="410"/>
      <c r="CE144" s="410"/>
      <c r="CF144" s="410"/>
      <c r="CG144" s="410"/>
      <c r="CH144" s="410"/>
      <c r="CI144" s="410"/>
      <c r="CJ144" s="410"/>
      <c r="CK144" s="410"/>
      <c r="CL144" s="410"/>
      <c r="CM144" s="410"/>
      <c r="CN144" s="410"/>
      <c r="CO144" s="410"/>
      <c r="CP144" s="410"/>
      <c r="CQ144" s="410"/>
      <c r="CR144" s="410"/>
      <c r="CS144" s="410"/>
      <c r="CT144" s="410"/>
      <c r="CU144" s="410"/>
    </row>
    <row r="145" spans="1:99" ht="14.25">
      <c r="B145" s="777"/>
      <c r="C145" s="412">
        <v>112</v>
      </c>
      <c r="D145" s="413" t="s">
        <v>644</v>
      </c>
      <c r="E145" s="482"/>
      <c r="F145" s="482"/>
      <c r="G145" s="482"/>
      <c r="H145" s="482"/>
      <c r="I145" s="482"/>
      <c r="J145" s="482"/>
      <c r="K145" s="482"/>
      <c r="L145" s="482"/>
      <c r="M145" s="483"/>
      <c r="N145" s="417">
        <v>86</v>
      </c>
      <c r="O145" s="720">
        <v>0</v>
      </c>
      <c r="P145" s="721"/>
      <c r="Q145" s="721"/>
      <c r="R145" s="722"/>
      <c r="S145" s="417" t="s">
        <v>3</v>
      </c>
      <c r="T145" s="778"/>
      <c r="U145" s="484"/>
      <c r="V145" s="485"/>
      <c r="W145" s="485"/>
      <c r="X145" s="485"/>
      <c r="Y145" s="485"/>
      <c r="Z145" s="412">
        <v>115</v>
      </c>
      <c r="AA145" s="413" t="s">
        <v>645</v>
      </c>
      <c r="AB145" s="414"/>
      <c r="AC145" s="414"/>
      <c r="AD145" s="414"/>
      <c r="AE145" s="414"/>
      <c r="AF145" s="415"/>
      <c r="AG145" s="486">
        <v>0</v>
      </c>
      <c r="AH145" s="417">
        <v>39</v>
      </c>
      <c r="AI145" s="720">
        <f>+ROUND($AI$144*$AG$145,0)</f>
        <v>0</v>
      </c>
      <c r="AJ145" s="721"/>
      <c r="AK145" s="721"/>
      <c r="AL145" s="722"/>
      <c r="AM145" s="418" t="s">
        <v>2</v>
      </c>
      <c r="AN145" s="410"/>
      <c r="AO145" s="410"/>
      <c r="AP145" s="410"/>
      <c r="AQ145" s="410"/>
      <c r="AR145" s="410"/>
      <c r="AS145" s="410"/>
      <c r="AT145" s="410"/>
      <c r="AU145" s="410"/>
      <c r="AV145" s="410"/>
      <c r="AW145" s="410"/>
      <c r="AX145" s="410"/>
      <c r="AY145" s="410"/>
      <c r="AZ145" s="410"/>
      <c r="BA145" s="410"/>
      <c r="BB145" s="410"/>
      <c r="BC145" s="410"/>
      <c r="BD145" s="410"/>
      <c r="BE145" s="410"/>
      <c r="BF145" s="410"/>
      <c r="BG145" s="410"/>
      <c r="BH145" s="410"/>
      <c r="BI145" s="410"/>
      <c r="BJ145" s="410"/>
      <c r="BK145" s="410"/>
      <c r="BL145" s="410"/>
      <c r="BM145" s="410"/>
      <c r="BN145" s="410"/>
      <c r="BO145" s="410"/>
      <c r="BP145" s="410"/>
      <c r="BQ145" s="410"/>
      <c r="BR145" s="410"/>
      <c r="BS145" s="410"/>
      <c r="BT145" s="410"/>
      <c r="BU145" s="410"/>
      <c r="BV145" s="410"/>
      <c r="BW145" s="410"/>
      <c r="BX145" s="410"/>
      <c r="BY145" s="410"/>
      <c r="BZ145" s="410"/>
      <c r="CA145" s="410"/>
      <c r="CB145" s="410"/>
      <c r="CC145" s="410"/>
      <c r="CD145" s="410"/>
      <c r="CE145" s="410"/>
      <c r="CF145" s="410"/>
      <c r="CG145" s="410"/>
      <c r="CH145" s="410"/>
      <c r="CI145" s="410"/>
      <c r="CJ145" s="410"/>
      <c r="CK145" s="410"/>
      <c r="CL145" s="410"/>
      <c r="CM145" s="410"/>
      <c r="CN145" s="410"/>
      <c r="CO145" s="410"/>
      <c r="CP145" s="410"/>
      <c r="CQ145" s="410"/>
      <c r="CR145" s="410"/>
      <c r="CS145" s="410"/>
      <c r="CT145" s="410"/>
      <c r="CU145" s="410"/>
    </row>
    <row r="146" spans="1:99" ht="14.25">
      <c r="B146" s="777"/>
      <c r="C146" s="773" t="s">
        <v>646</v>
      </c>
      <c r="D146" s="773"/>
      <c r="E146" s="773"/>
      <c r="F146" s="773"/>
      <c r="G146" s="773"/>
      <c r="H146" s="773"/>
      <c r="I146" s="773"/>
      <c r="J146" s="773"/>
      <c r="K146" s="773"/>
      <c r="L146" s="773"/>
      <c r="M146" s="773"/>
      <c r="N146" s="773"/>
      <c r="O146" s="773"/>
      <c r="P146" s="773"/>
      <c r="Q146" s="773"/>
      <c r="R146" s="773"/>
      <c r="S146" s="773"/>
      <c r="T146" s="778"/>
      <c r="U146" s="484"/>
      <c r="V146" s="485"/>
      <c r="W146" s="485"/>
      <c r="X146" s="485"/>
      <c r="Y146" s="485"/>
      <c r="Z146" s="412">
        <v>116</v>
      </c>
      <c r="AA146" s="413" t="s">
        <v>647</v>
      </c>
      <c r="AB146" s="414"/>
      <c r="AC146" s="414"/>
      <c r="AD146" s="414"/>
      <c r="AE146" s="414"/>
      <c r="AF146" s="419"/>
      <c r="AG146" s="415"/>
      <c r="AH146" s="417">
        <v>91</v>
      </c>
      <c r="AI146" s="720">
        <f>+SUM(AI144:$AL$145)</f>
        <v>10441060</v>
      </c>
      <c r="AJ146" s="721"/>
      <c r="AK146" s="721"/>
      <c r="AL146" s="722"/>
      <c r="AM146" s="418" t="s">
        <v>4</v>
      </c>
      <c r="AN146" s="410"/>
      <c r="AO146" s="410"/>
      <c r="AP146" s="410"/>
      <c r="AQ146" s="410"/>
      <c r="AR146" s="410"/>
      <c r="AS146" s="410"/>
      <c r="AT146" s="410"/>
      <c r="AU146" s="410"/>
      <c r="AV146" s="410"/>
      <c r="AW146" s="410"/>
      <c r="AX146" s="410"/>
      <c r="AY146" s="410"/>
      <c r="AZ146" s="410"/>
      <c r="BA146" s="410"/>
      <c r="BB146" s="410"/>
      <c r="BC146" s="410"/>
      <c r="BD146" s="410"/>
      <c r="BE146" s="410"/>
      <c r="BF146" s="410"/>
      <c r="BG146" s="410"/>
      <c r="BH146" s="410"/>
      <c r="BI146" s="410"/>
      <c r="BJ146" s="410"/>
      <c r="BK146" s="410"/>
      <c r="BL146" s="410"/>
      <c r="BM146" s="410"/>
      <c r="BN146" s="410"/>
      <c r="BO146" s="410"/>
      <c r="BP146" s="410"/>
      <c r="BQ146" s="410"/>
      <c r="BR146" s="410"/>
      <c r="BS146" s="410"/>
      <c r="BT146" s="410"/>
      <c r="BU146" s="410"/>
      <c r="BV146" s="410"/>
      <c r="BW146" s="410"/>
      <c r="BX146" s="410"/>
      <c r="BY146" s="410"/>
      <c r="BZ146" s="410"/>
      <c r="CA146" s="410"/>
      <c r="CB146" s="410"/>
      <c r="CC146" s="410"/>
      <c r="CD146" s="410"/>
      <c r="CE146" s="410"/>
      <c r="CF146" s="410"/>
      <c r="CG146" s="410"/>
      <c r="CH146" s="410"/>
      <c r="CI146" s="410"/>
      <c r="CJ146" s="410"/>
      <c r="CK146" s="410"/>
      <c r="CL146" s="410"/>
      <c r="CM146" s="410"/>
      <c r="CN146" s="410"/>
      <c r="CO146" s="410"/>
      <c r="CP146" s="410"/>
      <c r="CQ146" s="410"/>
      <c r="CR146" s="410"/>
      <c r="CS146" s="410"/>
      <c r="CT146" s="410"/>
      <c r="CU146" s="410"/>
    </row>
    <row r="147" spans="1:99" ht="14.25">
      <c r="B147" s="777"/>
      <c r="C147" s="412">
        <f>+C145+1</f>
        <v>113</v>
      </c>
      <c r="D147" s="413" t="s">
        <v>648</v>
      </c>
      <c r="E147" s="414"/>
      <c r="F147" s="414"/>
      <c r="G147" s="414"/>
      <c r="H147" s="414"/>
      <c r="I147" s="414"/>
      <c r="J147" s="414"/>
      <c r="K147" s="414"/>
      <c r="L147" s="414"/>
      <c r="M147" s="415"/>
      <c r="N147" s="417">
        <v>87</v>
      </c>
      <c r="O147" s="720">
        <f>+$O$144-$O$145</f>
        <v>0</v>
      </c>
      <c r="P147" s="721"/>
      <c r="Q147" s="721"/>
      <c r="R147" s="722"/>
      <c r="S147" s="418" t="s">
        <v>4</v>
      </c>
      <c r="T147" s="778"/>
      <c r="U147" s="484"/>
      <c r="V147" s="485"/>
      <c r="W147" s="485"/>
      <c r="X147" s="485"/>
      <c r="Y147" s="485"/>
      <c r="Z147" s="770" t="s">
        <v>649</v>
      </c>
      <c r="AA147" s="771"/>
      <c r="AB147" s="771"/>
      <c r="AC147" s="771"/>
      <c r="AD147" s="771"/>
      <c r="AE147" s="771"/>
      <c r="AF147" s="771"/>
      <c r="AG147" s="771"/>
      <c r="AH147" s="771"/>
      <c r="AI147" s="771"/>
      <c r="AJ147" s="771"/>
      <c r="AK147" s="771"/>
      <c r="AL147" s="771"/>
      <c r="AM147" s="772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  <c r="AZ147" s="410"/>
      <c r="BA147" s="410"/>
      <c r="BB147" s="410"/>
      <c r="BC147" s="410"/>
      <c r="BD147" s="410"/>
      <c r="BE147" s="410"/>
      <c r="BF147" s="410"/>
      <c r="BG147" s="410"/>
      <c r="BH147" s="410"/>
      <c r="BI147" s="410"/>
      <c r="BJ147" s="410"/>
      <c r="BK147" s="410"/>
      <c r="BL147" s="410"/>
      <c r="BM147" s="410"/>
      <c r="BN147" s="410"/>
      <c r="BO147" s="410"/>
      <c r="BP147" s="410"/>
      <c r="BQ147" s="410"/>
      <c r="BR147" s="410"/>
      <c r="BS147" s="410"/>
      <c r="BT147" s="410"/>
      <c r="BU147" s="410"/>
      <c r="BV147" s="410"/>
      <c r="BW147" s="410"/>
      <c r="BX147" s="410"/>
      <c r="BY147" s="410"/>
      <c r="BZ147" s="410"/>
      <c r="CA147" s="410"/>
      <c r="CB147" s="410"/>
      <c r="CC147" s="410"/>
      <c r="CD147" s="410"/>
      <c r="CE147" s="410"/>
      <c r="CF147" s="410"/>
      <c r="CG147" s="410"/>
      <c r="CH147" s="410"/>
      <c r="CI147" s="410"/>
      <c r="CJ147" s="410"/>
      <c r="CK147" s="410"/>
      <c r="CL147" s="410"/>
      <c r="CM147" s="410"/>
      <c r="CN147" s="410"/>
      <c r="CO147" s="410"/>
      <c r="CP147" s="410"/>
      <c r="CQ147" s="410"/>
      <c r="CR147" s="410"/>
      <c r="CS147" s="410"/>
      <c r="CT147" s="410"/>
      <c r="CU147" s="410"/>
    </row>
    <row r="148" spans="1:99" ht="14.25">
      <c r="B148" s="777"/>
      <c r="C148" s="487"/>
      <c r="D148" s="773" t="s">
        <v>650</v>
      </c>
      <c r="E148" s="773"/>
      <c r="F148" s="773"/>
      <c r="G148" s="773"/>
      <c r="H148" s="773"/>
      <c r="I148" s="773"/>
      <c r="J148" s="773"/>
      <c r="K148" s="773"/>
      <c r="L148" s="773"/>
      <c r="M148" s="773"/>
      <c r="N148" s="773"/>
      <c r="O148" s="773"/>
      <c r="P148" s="773"/>
      <c r="Q148" s="773"/>
      <c r="R148" s="773"/>
      <c r="S148" s="773"/>
      <c r="T148" s="778"/>
      <c r="U148" s="484"/>
      <c r="V148" s="485"/>
      <c r="W148" s="485"/>
      <c r="X148" s="485"/>
      <c r="Y148" s="485"/>
      <c r="Z148" s="412">
        <f>+Z146+1</f>
        <v>117</v>
      </c>
      <c r="AA148" s="413" t="s">
        <v>651</v>
      </c>
      <c r="AB148" s="414"/>
      <c r="AC148" s="414"/>
      <c r="AD148" s="414"/>
      <c r="AE148" s="414"/>
      <c r="AF148" s="414"/>
      <c r="AG148" s="415"/>
      <c r="AH148" s="417">
        <v>92</v>
      </c>
      <c r="AI148" s="720"/>
      <c r="AJ148" s="721"/>
      <c r="AK148" s="721"/>
      <c r="AL148" s="722"/>
      <c r="AM148" s="418" t="s">
        <v>2</v>
      </c>
      <c r="AN148" s="410"/>
      <c r="AO148" s="410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10"/>
      <c r="AZ148" s="410"/>
      <c r="BA148" s="410"/>
      <c r="BB148" s="410"/>
      <c r="BC148" s="410"/>
      <c r="BD148" s="410"/>
      <c r="BE148" s="410"/>
      <c r="BF148" s="410"/>
      <c r="BG148" s="410"/>
      <c r="BH148" s="410"/>
      <c r="BI148" s="410"/>
      <c r="BJ148" s="410"/>
      <c r="BK148" s="410"/>
      <c r="BL148" s="410"/>
      <c r="BM148" s="410"/>
      <c r="BN148" s="410"/>
      <c r="BO148" s="410"/>
      <c r="BP148" s="410"/>
      <c r="BQ148" s="410"/>
      <c r="BR148" s="410"/>
      <c r="BS148" s="410"/>
      <c r="BT148" s="410"/>
      <c r="BU148" s="410"/>
      <c r="BV148" s="410"/>
      <c r="BW148" s="410"/>
      <c r="BX148" s="410"/>
      <c r="BY148" s="410"/>
      <c r="BZ148" s="410"/>
      <c r="CA148" s="410"/>
      <c r="CB148" s="410"/>
      <c r="CC148" s="410"/>
      <c r="CD148" s="410"/>
      <c r="CE148" s="410"/>
      <c r="CF148" s="410"/>
      <c r="CG148" s="410"/>
      <c r="CH148" s="410"/>
      <c r="CI148" s="410"/>
      <c r="CJ148" s="410"/>
      <c r="CK148" s="410"/>
      <c r="CL148" s="410"/>
      <c r="CM148" s="410"/>
      <c r="CN148" s="410"/>
      <c r="CO148" s="410"/>
      <c r="CP148" s="410"/>
      <c r="CQ148" s="410"/>
      <c r="CR148" s="410"/>
      <c r="CS148" s="410"/>
      <c r="CT148" s="410"/>
      <c r="CU148" s="410"/>
    </row>
    <row r="149" spans="1:99" ht="14.25">
      <c r="B149" s="777"/>
      <c r="C149" s="412">
        <v>301</v>
      </c>
      <c r="D149" s="413" t="s">
        <v>652</v>
      </c>
      <c r="E149" s="414"/>
      <c r="F149" s="414"/>
      <c r="G149" s="414"/>
      <c r="H149" s="414"/>
      <c r="I149" s="414"/>
      <c r="J149" s="414"/>
      <c r="K149" s="414"/>
      <c r="L149" s="414"/>
      <c r="M149" s="415"/>
      <c r="N149" s="488"/>
      <c r="O149" s="489"/>
      <c r="P149" s="489"/>
      <c r="Q149" s="489"/>
      <c r="R149" s="489"/>
      <c r="S149" s="490"/>
      <c r="T149" s="778"/>
      <c r="U149" s="484"/>
      <c r="V149" s="485"/>
      <c r="W149" s="485"/>
      <c r="X149" s="485"/>
      <c r="Y149" s="485"/>
      <c r="Z149" s="412">
        <f>+Z148+1</f>
        <v>118</v>
      </c>
      <c r="AA149" s="413" t="s">
        <v>653</v>
      </c>
      <c r="AB149" s="414"/>
      <c r="AC149" s="414"/>
      <c r="AD149" s="414"/>
      <c r="AE149" s="414"/>
      <c r="AF149" s="414"/>
      <c r="AG149" s="415"/>
      <c r="AH149" s="417">
        <v>93</v>
      </c>
      <c r="AI149" s="720"/>
      <c r="AJ149" s="721"/>
      <c r="AK149" s="721"/>
      <c r="AL149" s="722"/>
      <c r="AM149" s="418" t="s">
        <v>2</v>
      </c>
      <c r="AN149" s="410"/>
      <c r="AO149" s="410"/>
      <c r="AP149" s="410"/>
      <c r="AQ149" s="410"/>
      <c r="AR149" s="410"/>
      <c r="AS149" s="410"/>
      <c r="AT149" s="410"/>
      <c r="AU149" s="410"/>
      <c r="AV149" s="410"/>
      <c r="AW149" s="410"/>
      <c r="AX149" s="410"/>
      <c r="AY149" s="410"/>
      <c r="AZ149" s="410"/>
      <c r="BA149" s="410"/>
      <c r="BB149" s="410"/>
      <c r="BC149" s="410"/>
      <c r="BD149" s="410"/>
      <c r="BE149" s="410"/>
      <c r="BF149" s="410"/>
      <c r="BG149" s="410"/>
      <c r="BH149" s="410"/>
      <c r="BI149" s="410"/>
      <c r="BJ149" s="410"/>
      <c r="BK149" s="410"/>
      <c r="BL149" s="410"/>
      <c r="BM149" s="410"/>
      <c r="BN149" s="410"/>
      <c r="BO149" s="410"/>
      <c r="BP149" s="410"/>
      <c r="BQ149" s="410"/>
      <c r="BR149" s="410"/>
      <c r="BS149" s="410"/>
      <c r="BT149" s="410"/>
      <c r="BU149" s="410"/>
      <c r="BV149" s="410"/>
      <c r="BW149" s="410"/>
      <c r="BX149" s="410"/>
      <c r="BY149" s="410"/>
      <c r="BZ149" s="410"/>
      <c r="CA149" s="410"/>
      <c r="CB149" s="410"/>
      <c r="CC149" s="410"/>
      <c r="CD149" s="410"/>
      <c r="CE149" s="410"/>
      <c r="CF149" s="410"/>
      <c r="CG149" s="410"/>
      <c r="CH149" s="410"/>
      <c r="CI149" s="410"/>
      <c r="CJ149" s="410"/>
      <c r="CK149" s="410"/>
      <c r="CL149" s="410"/>
      <c r="CM149" s="410"/>
      <c r="CN149" s="410"/>
      <c r="CO149" s="410"/>
      <c r="CP149" s="410"/>
      <c r="CQ149" s="410"/>
      <c r="CR149" s="410"/>
      <c r="CS149" s="410"/>
      <c r="CT149" s="410"/>
      <c r="CU149" s="410"/>
    </row>
    <row r="150" spans="1:99" ht="14.25">
      <c r="B150" s="777"/>
      <c r="C150" s="412">
        <v>306</v>
      </c>
      <c r="D150" s="491" t="s">
        <v>654</v>
      </c>
      <c r="E150" s="492"/>
      <c r="F150" s="492"/>
      <c r="G150" s="492"/>
      <c r="H150" s="492"/>
      <c r="I150" s="492"/>
      <c r="J150" s="492"/>
      <c r="K150" s="492"/>
      <c r="L150" s="492"/>
      <c r="M150" s="493"/>
      <c r="N150" s="720"/>
      <c r="O150" s="721"/>
      <c r="P150" s="721"/>
      <c r="Q150" s="721"/>
      <c r="R150" s="721"/>
      <c r="S150" s="722"/>
      <c r="T150" s="778"/>
      <c r="U150" s="494"/>
      <c r="V150" s="495"/>
      <c r="W150" s="495"/>
      <c r="X150" s="495"/>
      <c r="Y150" s="495"/>
      <c r="Z150" s="412">
        <f>+Z149+1</f>
        <v>119</v>
      </c>
      <c r="AA150" s="413" t="s">
        <v>655</v>
      </c>
      <c r="AB150" s="414"/>
      <c r="AC150" s="414"/>
      <c r="AD150" s="414"/>
      <c r="AE150" s="414"/>
      <c r="AF150" s="414"/>
      <c r="AG150" s="415"/>
      <c r="AH150" s="417">
        <v>94</v>
      </c>
      <c r="AI150" s="720"/>
      <c r="AJ150" s="721"/>
      <c r="AK150" s="721"/>
      <c r="AL150" s="722"/>
      <c r="AM150" s="418" t="s">
        <v>4</v>
      </c>
      <c r="AN150" s="410"/>
      <c r="AO150" s="410"/>
      <c r="AP150" s="410"/>
      <c r="AQ150" s="410"/>
      <c r="AR150" s="410"/>
      <c r="AS150" s="410"/>
      <c r="AT150" s="410"/>
      <c r="AU150" s="410"/>
      <c r="AV150" s="410"/>
      <c r="AW150" s="410"/>
      <c r="AX150" s="410"/>
      <c r="AY150" s="410"/>
      <c r="AZ150" s="410"/>
      <c r="BA150" s="410"/>
      <c r="BB150" s="410"/>
      <c r="BC150" s="410"/>
      <c r="BD150" s="410"/>
      <c r="BE150" s="410"/>
      <c r="BF150" s="410"/>
      <c r="BG150" s="410"/>
      <c r="BH150" s="410"/>
      <c r="BI150" s="410"/>
      <c r="BJ150" s="410"/>
      <c r="BK150" s="410"/>
      <c r="BL150" s="410"/>
      <c r="BM150" s="410"/>
      <c r="BN150" s="410"/>
      <c r="BO150" s="410"/>
      <c r="BP150" s="410"/>
      <c r="BQ150" s="410"/>
      <c r="BR150" s="410"/>
      <c r="BS150" s="410"/>
      <c r="BT150" s="410"/>
      <c r="BU150" s="410"/>
      <c r="BV150" s="410"/>
      <c r="BW150" s="410"/>
      <c r="BX150" s="410"/>
      <c r="BY150" s="410"/>
      <c r="BZ150" s="410"/>
      <c r="CA150" s="410"/>
      <c r="CB150" s="410"/>
      <c r="CC150" s="410"/>
      <c r="CD150" s="410"/>
      <c r="CE150" s="410"/>
      <c r="CF150" s="410"/>
      <c r="CG150" s="410"/>
      <c r="CH150" s="410"/>
      <c r="CI150" s="410"/>
      <c r="CJ150" s="410"/>
      <c r="CK150" s="410"/>
      <c r="CL150" s="410"/>
      <c r="CM150" s="410"/>
      <c r="CN150" s="410"/>
      <c r="CO150" s="410"/>
      <c r="CP150" s="410"/>
      <c r="CQ150" s="410"/>
      <c r="CR150" s="410"/>
      <c r="CS150" s="410"/>
      <c r="CT150" s="410"/>
      <c r="CU150" s="410"/>
    </row>
    <row r="151" spans="1:99">
      <c r="B151" s="777"/>
      <c r="C151" s="746">
        <v>780</v>
      </c>
      <c r="D151" s="747" t="s">
        <v>656</v>
      </c>
      <c r="E151" s="748"/>
      <c r="F151" s="748"/>
      <c r="G151" s="748"/>
      <c r="H151" s="748"/>
      <c r="I151" s="748"/>
      <c r="J151" s="748"/>
      <c r="K151" s="748"/>
      <c r="L151" s="748"/>
      <c r="M151" s="749"/>
      <c r="N151" s="496" t="s">
        <v>657</v>
      </c>
      <c r="O151" s="497"/>
      <c r="P151" s="497"/>
      <c r="Q151" s="497"/>
      <c r="R151" s="498"/>
      <c r="S151" s="499"/>
      <c r="T151" s="756" t="s">
        <v>658</v>
      </c>
      <c r="U151" s="757"/>
      <c r="V151" s="757"/>
      <c r="W151" s="757"/>
      <c r="X151" s="757"/>
      <c r="Y151" s="757"/>
      <c r="Z151" s="757"/>
      <c r="AA151" s="757"/>
      <c r="AB151" s="757"/>
      <c r="AC151" s="757"/>
      <c r="AD151" s="757"/>
      <c r="AE151" s="757"/>
      <c r="AF151" s="757"/>
      <c r="AG151" s="757"/>
      <c r="AH151" s="757"/>
      <c r="AI151" s="757"/>
      <c r="AJ151" s="757"/>
      <c r="AK151" s="757"/>
      <c r="AL151" s="757"/>
      <c r="AM151" s="758"/>
      <c r="AN151" s="410"/>
      <c r="AO151" s="410"/>
      <c r="AP151" s="410"/>
      <c r="AQ151" s="410"/>
      <c r="AR151" s="410"/>
      <c r="AS151" s="410"/>
      <c r="AT151" s="410"/>
      <c r="AU151" s="410"/>
      <c r="AV151" s="410"/>
      <c r="AW151" s="410"/>
      <c r="AX151" s="410"/>
      <c r="AY151" s="410"/>
      <c r="AZ151" s="410"/>
      <c r="BA151" s="410"/>
      <c r="BB151" s="410"/>
      <c r="BC151" s="410"/>
      <c r="BD151" s="410"/>
      <c r="BE151" s="410"/>
      <c r="BF151" s="410"/>
      <c r="BG151" s="410"/>
      <c r="BH151" s="410"/>
      <c r="BI151" s="410"/>
      <c r="BJ151" s="410"/>
      <c r="BK151" s="410"/>
      <c r="BL151" s="410"/>
      <c r="BM151" s="410"/>
      <c r="BN151" s="410"/>
      <c r="BO151" s="410"/>
      <c r="BP151" s="410"/>
      <c r="BQ151" s="410"/>
      <c r="BR151" s="410"/>
      <c r="BS151" s="410"/>
      <c r="BT151" s="410"/>
      <c r="BU151" s="410"/>
      <c r="BV151" s="410"/>
      <c r="BW151" s="410"/>
      <c r="BX151" s="410"/>
      <c r="BY151" s="410"/>
      <c r="BZ151" s="410"/>
      <c r="CA151" s="410"/>
      <c r="CB151" s="410"/>
      <c r="CC151" s="410"/>
      <c r="CD151" s="410"/>
      <c r="CE151" s="410"/>
      <c r="CF151" s="410"/>
      <c r="CG151" s="410"/>
      <c r="CH151" s="410"/>
      <c r="CI151" s="410"/>
      <c r="CJ151" s="410"/>
      <c r="CK151" s="410"/>
      <c r="CL151" s="410"/>
      <c r="CM151" s="410"/>
      <c r="CN151" s="410"/>
      <c r="CO151" s="410"/>
      <c r="CP151" s="410"/>
      <c r="CQ151" s="410"/>
      <c r="CR151" s="410"/>
      <c r="CS151" s="410"/>
      <c r="CT151" s="410"/>
      <c r="CU151" s="410"/>
    </row>
    <row r="152" spans="1:99">
      <c r="B152" s="777"/>
      <c r="C152" s="746"/>
      <c r="D152" s="750"/>
      <c r="E152" s="751"/>
      <c r="F152" s="751"/>
      <c r="G152" s="751"/>
      <c r="H152" s="751"/>
      <c r="I152" s="751"/>
      <c r="J152" s="751"/>
      <c r="K152" s="751"/>
      <c r="L152" s="751"/>
      <c r="M152" s="752"/>
      <c r="N152" s="496" t="s">
        <v>659</v>
      </c>
      <c r="O152" s="497"/>
      <c r="P152" s="497"/>
      <c r="Q152" s="497"/>
      <c r="R152" s="498"/>
      <c r="S152" s="499"/>
      <c r="T152" s="759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1"/>
      <c r="AN152" s="410"/>
      <c r="AO152" s="410"/>
      <c r="AP152" s="410"/>
      <c r="AQ152" s="410"/>
      <c r="AR152" s="410"/>
      <c r="AS152" s="410"/>
      <c r="AT152" s="410"/>
      <c r="AU152" s="410"/>
      <c r="AV152" s="410"/>
      <c r="AW152" s="410"/>
      <c r="AX152" s="410"/>
      <c r="AY152" s="410"/>
      <c r="AZ152" s="410"/>
      <c r="BA152" s="410"/>
      <c r="BB152" s="410"/>
      <c r="BC152" s="410"/>
      <c r="BD152" s="410"/>
      <c r="BE152" s="410"/>
      <c r="BF152" s="410"/>
      <c r="BG152" s="410"/>
      <c r="BH152" s="410"/>
      <c r="BI152" s="410"/>
      <c r="BJ152" s="410"/>
      <c r="BK152" s="410"/>
      <c r="BL152" s="410"/>
      <c r="BM152" s="410"/>
      <c r="BN152" s="410"/>
      <c r="BO152" s="410"/>
      <c r="BP152" s="410"/>
      <c r="BQ152" s="410"/>
      <c r="BR152" s="410"/>
      <c r="BS152" s="410"/>
      <c r="BT152" s="410"/>
      <c r="BU152" s="410"/>
      <c r="BV152" s="410"/>
      <c r="BW152" s="410"/>
      <c r="BX152" s="410"/>
      <c r="BY152" s="410"/>
      <c r="BZ152" s="410"/>
      <c r="CA152" s="410"/>
      <c r="CB152" s="410"/>
      <c r="CC152" s="410"/>
      <c r="CD152" s="410"/>
      <c r="CE152" s="410"/>
      <c r="CF152" s="410"/>
      <c r="CG152" s="410"/>
      <c r="CH152" s="410"/>
      <c r="CI152" s="410"/>
      <c r="CJ152" s="410"/>
      <c r="CK152" s="410"/>
      <c r="CL152" s="410"/>
      <c r="CM152" s="410"/>
      <c r="CN152" s="410"/>
      <c r="CO152" s="410"/>
      <c r="CP152" s="410"/>
      <c r="CQ152" s="410"/>
      <c r="CR152" s="410"/>
      <c r="CS152" s="410"/>
      <c r="CT152" s="410"/>
      <c r="CU152" s="410"/>
    </row>
    <row r="153" spans="1:99">
      <c r="B153" s="777"/>
      <c r="C153" s="746"/>
      <c r="D153" s="750"/>
      <c r="E153" s="751"/>
      <c r="F153" s="751"/>
      <c r="G153" s="751"/>
      <c r="H153" s="751"/>
      <c r="I153" s="751"/>
      <c r="J153" s="751"/>
      <c r="K153" s="751"/>
      <c r="L153" s="751"/>
      <c r="M153" s="752"/>
      <c r="N153" s="496" t="s">
        <v>660</v>
      </c>
      <c r="O153" s="497"/>
      <c r="P153" s="497"/>
      <c r="Q153" s="497"/>
      <c r="R153" s="498"/>
      <c r="S153" s="499"/>
      <c r="T153" s="759"/>
      <c r="U153" s="760"/>
      <c r="V153" s="760"/>
      <c r="W153" s="76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1"/>
      <c r="AN153" s="410"/>
      <c r="AO153" s="410"/>
      <c r="AP153" s="410"/>
      <c r="AQ153" s="410"/>
      <c r="AR153" s="410"/>
      <c r="AS153" s="410"/>
      <c r="AT153" s="410"/>
      <c r="AU153" s="410"/>
      <c r="AV153" s="410"/>
      <c r="AW153" s="410"/>
      <c r="AX153" s="410"/>
      <c r="AY153" s="410"/>
      <c r="AZ153" s="410"/>
      <c r="BA153" s="410"/>
      <c r="BB153" s="410"/>
      <c r="BC153" s="410"/>
      <c r="BD153" s="410"/>
      <c r="BE153" s="410"/>
      <c r="BF153" s="410"/>
      <c r="BG153" s="410"/>
      <c r="BH153" s="410"/>
      <c r="BI153" s="410"/>
      <c r="BJ153" s="410"/>
      <c r="BK153" s="410"/>
      <c r="BL153" s="410"/>
      <c r="BM153" s="410"/>
      <c r="BN153" s="410"/>
      <c r="BO153" s="410"/>
      <c r="BP153" s="410"/>
      <c r="BQ153" s="410"/>
      <c r="BR153" s="410"/>
      <c r="BS153" s="410"/>
      <c r="BT153" s="410"/>
      <c r="BU153" s="410"/>
      <c r="BV153" s="410"/>
      <c r="BW153" s="410"/>
      <c r="BX153" s="410"/>
      <c r="BY153" s="410"/>
      <c r="BZ153" s="410"/>
      <c r="CA153" s="410"/>
      <c r="CB153" s="410"/>
      <c r="CC153" s="410"/>
      <c r="CD153" s="410"/>
      <c r="CE153" s="410"/>
      <c r="CF153" s="410"/>
      <c r="CG153" s="410"/>
      <c r="CH153" s="410"/>
      <c r="CI153" s="410"/>
      <c r="CJ153" s="410"/>
      <c r="CK153" s="410"/>
      <c r="CL153" s="410"/>
      <c r="CM153" s="410"/>
      <c r="CN153" s="410"/>
      <c r="CO153" s="410"/>
      <c r="CP153" s="410"/>
      <c r="CQ153" s="410"/>
      <c r="CR153" s="410"/>
      <c r="CS153" s="410"/>
      <c r="CT153" s="410"/>
      <c r="CU153" s="410"/>
    </row>
    <row r="154" spans="1:99">
      <c r="B154" s="777"/>
      <c r="C154" s="746"/>
      <c r="D154" s="750"/>
      <c r="E154" s="751"/>
      <c r="F154" s="751"/>
      <c r="G154" s="751"/>
      <c r="H154" s="751"/>
      <c r="I154" s="751"/>
      <c r="J154" s="751"/>
      <c r="K154" s="751"/>
      <c r="L154" s="751"/>
      <c r="M154" s="752"/>
      <c r="N154" s="496" t="s">
        <v>661</v>
      </c>
      <c r="O154" s="497"/>
      <c r="P154" s="497"/>
      <c r="Q154" s="497"/>
      <c r="R154" s="498"/>
      <c r="S154" s="499"/>
      <c r="T154" s="762"/>
      <c r="U154" s="763"/>
      <c r="V154" s="763"/>
      <c r="W154" s="763"/>
      <c r="X154" s="763"/>
      <c r="Y154" s="763"/>
      <c r="Z154" s="763"/>
      <c r="AA154" s="763"/>
      <c r="AB154" s="763"/>
      <c r="AC154" s="763"/>
      <c r="AD154" s="763"/>
      <c r="AE154" s="763"/>
      <c r="AF154" s="763"/>
      <c r="AG154" s="763"/>
      <c r="AH154" s="763"/>
      <c r="AI154" s="763"/>
      <c r="AJ154" s="763"/>
      <c r="AK154" s="763"/>
      <c r="AL154" s="763"/>
      <c r="AM154" s="764"/>
      <c r="AN154" s="410"/>
      <c r="AO154" s="410"/>
      <c r="AP154" s="410"/>
      <c r="AQ154" s="410"/>
      <c r="AR154" s="410"/>
      <c r="AS154" s="410"/>
      <c r="AT154" s="410"/>
      <c r="AU154" s="410"/>
      <c r="AV154" s="410"/>
      <c r="AW154" s="410"/>
      <c r="AX154" s="410"/>
      <c r="AY154" s="410"/>
      <c r="AZ154" s="410"/>
      <c r="BA154" s="410"/>
      <c r="BB154" s="410"/>
      <c r="BC154" s="410"/>
      <c r="BD154" s="410"/>
      <c r="BE154" s="410"/>
      <c r="BF154" s="410"/>
      <c r="BG154" s="410"/>
      <c r="BH154" s="410"/>
      <c r="BI154" s="410"/>
      <c r="BJ154" s="410"/>
      <c r="BK154" s="410"/>
      <c r="BL154" s="410"/>
      <c r="BM154" s="410"/>
      <c r="BN154" s="410"/>
      <c r="BO154" s="410"/>
      <c r="BP154" s="410"/>
      <c r="BQ154" s="410"/>
      <c r="BR154" s="410"/>
      <c r="BS154" s="410"/>
      <c r="BT154" s="410"/>
      <c r="BU154" s="410"/>
      <c r="BV154" s="410"/>
      <c r="BW154" s="410"/>
      <c r="BX154" s="410"/>
      <c r="BY154" s="410"/>
      <c r="BZ154" s="410"/>
      <c r="CA154" s="410"/>
      <c r="CB154" s="410"/>
      <c r="CC154" s="410"/>
      <c r="CD154" s="410"/>
      <c r="CE154" s="410"/>
      <c r="CF154" s="410"/>
      <c r="CG154" s="410"/>
      <c r="CH154" s="410"/>
      <c r="CI154" s="410"/>
      <c r="CJ154" s="410"/>
      <c r="CK154" s="410"/>
      <c r="CL154" s="410"/>
      <c r="CM154" s="410"/>
      <c r="CN154" s="410"/>
      <c r="CO154" s="410"/>
      <c r="CP154" s="410"/>
      <c r="CQ154" s="410"/>
      <c r="CR154" s="410"/>
      <c r="CS154" s="410"/>
      <c r="CT154" s="410"/>
      <c r="CU154" s="410"/>
    </row>
    <row r="155" spans="1:99">
      <c r="B155" s="777"/>
      <c r="C155" s="746"/>
      <c r="D155" s="753"/>
      <c r="E155" s="754"/>
      <c r="F155" s="754"/>
      <c r="G155" s="754"/>
      <c r="H155" s="754"/>
      <c r="I155" s="754"/>
      <c r="J155" s="754"/>
      <c r="K155" s="754"/>
      <c r="L155" s="754"/>
      <c r="M155" s="755"/>
      <c r="N155" s="491" t="s">
        <v>662</v>
      </c>
      <c r="O155" s="492"/>
      <c r="P155" s="492"/>
      <c r="Q155" s="492"/>
      <c r="R155" s="493"/>
      <c r="S155" s="499"/>
      <c r="T155" s="765" t="s">
        <v>663</v>
      </c>
      <c r="U155" s="766"/>
      <c r="V155" s="766"/>
      <c r="W155" s="766"/>
      <c r="X155" s="766"/>
      <c r="Y155" s="766"/>
      <c r="Z155" s="766"/>
      <c r="AA155" s="766"/>
      <c r="AB155" s="766"/>
      <c r="AC155" s="766"/>
      <c r="AD155" s="766"/>
      <c r="AE155" s="766"/>
      <c r="AF155" s="766"/>
      <c r="AG155" s="766"/>
      <c r="AH155" s="766"/>
      <c r="AI155" s="766"/>
      <c r="AJ155" s="766"/>
      <c r="AK155" s="766"/>
      <c r="AL155" s="766"/>
      <c r="AM155" s="767"/>
      <c r="AN155" s="410"/>
      <c r="AO155" s="410"/>
      <c r="AP155" s="410"/>
      <c r="AQ155" s="410"/>
      <c r="AR155" s="410"/>
      <c r="AS155" s="410"/>
      <c r="AT155" s="410"/>
      <c r="AU155" s="410"/>
      <c r="AV155" s="410"/>
      <c r="AW155" s="410"/>
      <c r="AX155" s="410"/>
      <c r="AY155" s="410"/>
      <c r="AZ155" s="410"/>
      <c r="BA155" s="410"/>
      <c r="BB155" s="410"/>
      <c r="BC155" s="410"/>
      <c r="BD155" s="410"/>
      <c r="BE155" s="410"/>
      <c r="BF155" s="410"/>
      <c r="BG155" s="410"/>
      <c r="BH155" s="410"/>
      <c r="BI155" s="410"/>
      <c r="BJ155" s="410"/>
      <c r="BK155" s="410"/>
      <c r="BL155" s="410"/>
      <c r="BM155" s="410"/>
      <c r="BN155" s="410"/>
      <c r="BO155" s="410"/>
      <c r="BP155" s="410"/>
      <c r="BQ155" s="410"/>
      <c r="BR155" s="410"/>
      <c r="BS155" s="410"/>
      <c r="BT155" s="410"/>
      <c r="BU155" s="410"/>
      <c r="BV155" s="410"/>
      <c r="BW155" s="410"/>
      <c r="BX155" s="410"/>
      <c r="BY155" s="410"/>
      <c r="BZ155" s="410"/>
      <c r="CA155" s="410"/>
      <c r="CB155" s="410"/>
      <c r="CC155" s="410"/>
      <c r="CD155" s="410"/>
      <c r="CE155" s="410"/>
      <c r="CF155" s="410"/>
      <c r="CG155" s="410"/>
      <c r="CH155" s="410"/>
      <c r="CI155" s="410"/>
      <c r="CJ155" s="410"/>
      <c r="CK155" s="410"/>
      <c r="CL155" s="410"/>
      <c r="CM155" s="410"/>
      <c r="CN155" s="410"/>
      <c r="CO155" s="410"/>
      <c r="CP155" s="410"/>
      <c r="CQ155" s="410"/>
      <c r="CR155" s="410"/>
      <c r="CS155" s="410"/>
      <c r="CT155" s="410"/>
      <c r="CU155" s="410"/>
    </row>
    <row r="156" spans="1:99">
      <c r="B156" s="410"/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  <c r="Z156" s="410"/>
      <c r="AA156" s="410"/>
      <c r="AB156" s="410"/>
      <c r="AC156" s="410"/>
      <c r="AD156" s="410"/>
      <c r="AE156" s="410"/>
      <c r="AF156" s="410"/>
      <c r="AG156" s="410"/>
      <c r="AH156" s="410"/>
      <c r="AI156" s="410"/>
      <c r="AJ156" s="410"/>
      <c r="AK156" s="410"/>
      <c r="AL156" s="410"/>
      <c r="AM156" s="410"/>
      <c r="AN156" s="410"/>
      <c r="AO156" s="410"/>
      <c r="AP156" s="410"/>
      <c r="AQ156" s="410"/>
      <c r="AR156" s="410"/>
      <c r="AS156" s="410"/>
      <c r="AT156" s="410"/>
      <c r="AU156" s="410"/>
      <c r="AV156" s="410"/>
      <c r="AW156" s="410"/>
      <c r="AX156" s="410"/>
      <c r="AY156" s="410"/>
      <c r="AZ156" s="410"/>
      <c r="BA156" s="410"/>
      <c r="BB156" s="410"/>
      <c r="BC156" s="410"/>
      <c r="BD156" s="410"/>
      <c r="BE156" s="410"/>
      <c r="BF156" s="410"/>
      <c r="BG156" s="410"/>
      <c r="BH156" s="410"/>
      <c r="BI156" s="410"/>
      <c r="BJ156" s="410"/>
      <c r="BK156" s="410"/>
      <c r="BL156" s="410"/>
      <c r="BM156" s="410"/>
      <c r="BN156" s="410"/>
      <c r="BO156" s="410"/>
      <c r="BP156" s="410"/>
      <c r="BQ156" s="410"/>
      <c r="BR156" s="410"/>
      <c r="BS156" s="410"/>
      <c r="BT156" s="410"/>
      <c r="BU156" s="410"/>
      <c r="BV156" s="410"/>
      <c r="BW156" s="410"/>
      <c r="BX156" s="410"/>
      <c r="BY156" s="410"/>
      <c r="BZ156" s="410"/>
      <c r="CA156" s="410"/>
      <c r="CB156" s="410"/>
      <c r="CC156" s="410"/>
      <c r="CD156" s="410"/>
      <c r="CE156" s="410"/>
      <c r="CF156" s="410"/>
      <c r="CG156" s="410"/>
      <c r="CH156" s="410"/>
      <c r="CI156" s="410"/>
      <c r="CJ156" s="410"/>
      <c r="CK156" s="410"/>
      <c r="CL156" s="410"/>
      <c r="CM156" s="410"/>
      <c r="CN156" s="410"/>
      <c r="CO156" s="410"/>
      <c r="CP156" s="410"/>
      <c r="CQ156" s="410"/>
      <c r="CR156" s="410"/>
      <c r="CS156" s="410"/>
      <c r="CT156" s="410"/>
      <c r="CU156" s="410"/>
    </row>
    <row r="157" spans="1:99" s="411" customFormat="1">
      <c r="A157" s="409"/>
      <c r="B157" s="768" t="s">
        <v>664</v>
      </c>
      <c r="C157" s="768"/>
      <c r="D157" s="768"/>
      <c r="E157" s="768"/>
      <c r="F157" s="768"/>
      <c r="G157" s="768"/>
      <c r="H157" s="768"/>
      <c r="I157" s="768"/>
      <c r="J157" s="768"/>
      <c r="K157" s="768"/>
      <c r="L157" s="768"/>
      <c r="M157" s="768"/>
      <c r="N157" s="768"/>
      <c r="O157" s="768"/>
      <c r="P157" s="768"/>
      <c r="Q157" s="768"/>
      <c r="R157" s="768"/>
      <c r="S157" s="768"/>
      <c r="T157" s="768"/>
      <c r="U157" s="768"/>
      <c r="V157" s="768"/>
      <c r="W157" s="768"/>
      <c r="X157" s="768"/>
      <c r="Y157" s="410"/>
      <c r="Z157" s="410"/>
      <c r="AA157" s="410"/>
      <c r="AB157" s="410"/>
      <c r="AC157" s="410"/>
      <c r="AD157" s="410"/>
      <c r="AE157" s="410"/>
      <c r="AF157" s="410"/>
      <c r="AG157" s="410"/>
      <c r="AH157" s="410"/>
      <c r="AI157" s="410"/>
      <c r="AJ157" s="410"/>
      <c r="AK157" s="410"/>
      <c r="AL157" s="410"/>
      <c r="AM157" s="410"/>
      <c r="AN157" s="410"/>
      <c r="AO157" s="410"/>
      <c r="AP157" s="410"/>
      <c r="AQ157" s="410"/>
      <c r="AR157" s="410"/>
      <c r="AS157" s="410"/>
      <c r="AT157" s="410"/>
      <c r="AU157" s="410"/>
      <c r="AV157" s="410"/>
      <c r="AW157" s="410"/>
      <c r="AX157" s="410"/>
      <c r="AY157" s="410"/>
      <c r="AZ157" s="410"/>
      <c r="BA157" s="410"/>
      <c r="BB157" s="410"/>
      <c r="BC157" s="410"/>
      <c r="BD157" s="410"/>
      <c r="BE157" s="410"/>
      <c r="BF157" s="410"/>
      <c r="BG157" s="410"/>
      <c r="BH157" s="410"/>
      <c r="BI157" s="410"/>
      <c r="BJ157" s="410"/>
      <c r="BK157" s="410"/>
      <c r="BL157" s="410"/>
      <c r="BM157" s="410"/>
      <c r="BN157" s="410"/>
      <c r="BO157" s="410"/>
      <c r="BP157" s="410"/>
      <c r="BQ157" s="410"/>
      <c r="BR157" s="410"/>
      <c r="BS157" s="410"/>
      <c r="BT157" s="410"/>
      <c r="BU157" s="410"/>
      <c r="BV157" s="410"/>
      <c r="BW157" s="410"/>
      <c r="BX157" s="410"/>
      <c r="BY157" s="410"/>
      <c r="BZ157" s="410"/>
      <c r="CA157" s="410"/>
      <c r="CB157" s="410"/>
      <c r="CC157" s="410"/>
      <c r="CD157" s="410"/>
      <c r="CE157" s="410"/>
      <c r="CF157" s="410"/>
      <c r="CG157" s="410"/>
      <c r="CH157" s="410"/>
      <c r="CI157" s="410"/>
      <c r="CJ157" s="410"/>
      <c r="CK157" s="410"/>
      <c r="CL157" s="410"/>
      <c r="CM157" s="410"/>
      <c r="CN157" s="410"/>
      <c r="CO157" s="410"/>
      <c r="CP157" s="410"/>
      <c r="CQ157" s="410"/>
      <c r="CR157" s="410"/>
      <c r="CS157" s="410"/>
      <c r="CT157" s="410"/>
      <c r="CU157" s="410"/>
    </row>
    <row r="158" spans="1:99" s="411" customFormat="1">
      <c r="A158" s="409"/>
      <c r="B158" s="768"/>
      <c r="C158" s="768"/>
      <c r="D158" s="768"/>
      <c r="E158" s="768"/>
      <c r="F158" s="768"/>
      <c r="G158" s="768"/>
      <c r="H158" s="768"/>
      <c r="I158" s="768"/>
      <c r="J158" s="768"/>
      <c r="K158" s="768"/>
      <c r="L158" s="768"/>
      <c r="M158" s="768"/>
      <c r="N158" s="768"/>
      <c r="O158" s="768"/>
      <c r="P158" s="768"/>
      <c r="Q158" s="768"/>
      <c r="R158" s="768"/>
      <c r="S158" s="768"/>
      <c r="T158" s="768"/>
      <c r="U158" s="768"/>
      <c r="V158" s="768"/>
      <c r="W158" s="768"/>
      <c r="X158" s="768"/>
      <c r="Y158" s="410"/>
      <c r="Z158" s="410"/>
      <c r="AA158" s="410"/>
      <c r="AB158" s="410"/>
      <c r="AC158" s="410"/>
      <c r="AD158" s="410"/>
      <c r="AE158" s="410"/>
      <c r="AF158" s="410"/>
      <c r="AG158" s="410"/>
      <c r="AH158" s="410"/>
      <c r="AI158" s="410"/>
      <c r="AJ158" s="410"/>
      <c r="AK158" s="410"/>
      <c r="AL158" s="410"/>
      <c r="AM158" s="410"/>
      <c r="AN158" s="410"/>
      <c r="AO158" s="410"/>
      <c r="AP158" s="410"/>
      <c r="AQ158" s="410"/>
      <c r="AR158" s="410"/>
      <c r="AS158" s="410"/>
      <c r="AT158" s="410"/>
      <c r="AU158" s="410"/>
      <c r="AV158" s="410"/>
      <c r="AW158" s="410"/>
      <c r="AX158" s="410"/>
      <c r="AY158" s="410"/>
      <c r="AZ158" s="410"/>
      <c r="BA158" s="410"/>
      <c r="BB158" s="410"/>
      <c r="BC158" s="410"/>
      <c r="BD158" s="410"/>
      <c r="BE158" s="410"/>
      <c r="BF158" s="410"/>
      <c r="BG158" s="410"/>
      <c r="BH158" s="410"/>
      <c r="BI158" s="410"/>
      <c r="BJ158" s="410"/>
      <c r="BK158" s="410"/>
      <c r="BL158" s="410"/>
      <c r="BM158" s="410"/>
      <c r="BN158" s="410"/>
      <c r="BO158" s="410"/>
      <c r="BP158" s="410"/>
      <c r="BQ158" s="410"/>
      <c r="BR158" s="410"/>
      <c r="BS158" s="410"/>
      <c r="BT158" s="410"/>
      <c r="BU158" s="410"/>
      <c r="BV158" s="410"/>
      <c r="BW158" s="410"/>
      <c r="BX158" s="410"/>
      <c r="BY158" s="410"/>
      <c r="BZ158" s="410"/>
      <c r="CA158" s="410"/>
      <c r="CB158" s="410"/>
      <c r="CC158" s="410"/>
      <c r="CD158" s="410"/>
      <c r="CE158" s="410"/>
      <c r="CF158" s="410"/>
      <c r="CG158" s="410"/>
      <c r="CH158" s="410"/>
      <c r="CI158" s="410"/>
      <c r="CJ158" s="410"/>
      <c r="CK158" s="410"/>
      <c r="CL158" s="410"/>
      <c r="CM158" s="410"/>
      <c r="CN158" s="410"/>
      <c r="CO158" s="410"/>
      <c r="CP158" s="410"/>
      <c r="CQ158" s="410"/>
      <c r="CR158" s="410"/>
      <c r="CS158" s="410"/>
      <c r="CT158" s="410"/>
      <c r="CU158" s="410"/>
    </row>
    <row r="159" spans="1:99">
      <c r="B159" s="769" t="s">
        <v>665</v>
      </c>
      <c r="C159" s="769"/>
      <c r="D159" s="769"/>
      <c r="E159" s="769"/>
      <c r="F159" s="769"/>
      <c r="G159" s="769"/>
      <c r="H159" s="769"/>
      <c r="I159" s="769"/>
      <c r="J159" s="769"/>
      <c r="K159" s="769"/>
      <c r="L159" s="769"/>
      <c r="M159" s="743" t="s">
        <v>666</v>
      </c>
      <c r="N159" s="743"/>
      <c r="O159" s="743"/>
      <c r="P159" s="743"/>
      <c r="Q159" s="743"/>
      <c r="R159" s="743"/>
      <c r="S159" s="743" t="s">
        <v>667</v>
      </c>
      <c r="T159" s="743"/>
      <c r="U159" s="743"/>
      <c r="V159" s="743"/>
      <c r="W159" s="743"/>
      <c r="X159" s="743"/>
      <c r="Y159" s="410"/>
      <c r="Z159" s="410"/>
      <c r="AA159" s="410"/>
      <c r="AB159" s="410"/>
      <c r="AC159" s="410"/>
      <c r="AD159" s="410"/>
      <c r="AE159" s="410"/>
      <c r="AF159" s="410"/>
      <c r="AG159" s="410"/>
      <c r="AH159" s="410"/>
      <c r="AI159" s="410"/>
      <c r="AJ159" s="410"/>
      <c r="AK159" s="410"/>
      <c r="AL159" s="410"/>
      <c r="AM159" s="410"/>
      <c r="AN159" s="410"/>
      <c r="AO159" s="410"/>
      <c r="AP159" s="410"/>
      <c r="AQ159" s="410"/>
      <c r="AR159" s="410"/>
      <c r="AS159" s="410"/>
      <c r="AT159" s="410"/>
      <c r="AU159" s="410"/>
      <c r="AV159" s="410"/>
      <c r="AW159" s="410"/>
      <c r="AX159" s="410"/>
      <c r="AY159" s="410"/>
      <c r="AZ159" s="410"/>
      <c r="BA159" s="410"/>
      <c r="BB159" s="410"/>
      <c r="BC159" s="410"/>
      <c r="BD159" s="410"/>
      <c r="BE159" s="410"/>
      <c r="BF159" s="410"/>
      <c r="BG159" s="410"/>
      <c r="BH159" s="410"/>
      <c r="BI159" s="410"/>
      <c r="BJ159" s="410"/>
      <c r="BK159" s="410"/>
      <c r="BL159" s="410"/>
      <c r="BM159" s="410"/>
      <c r="BN159" s="410"/>
      <c r="BO159" s="410"/>
      <c r="BP159" s="410"/>
      <c r="BQ159" s="410"/>
      <c r="BR159" s="410"/>
      <c r="BS159" s="410"/>
      <c r="BT159" s="410"/>
      <c r="BU159" s="410"/>
      <c r="BV159" s="410"/>
      <c r="BW159" s="410"/>
      <c r="BX159" s="410"/>
      <c r="BY159" s="410"/>
      <c r="BZ159" s="410"/>
      <c r="CA159" s="410"/>
      <c r="CB159" s="410"/>
      <c r="CC159" s="410"/>
      <c r="CD159" s="410"/>
      <c r="CE159" s="410"/>
      <c r="CF159" s="410"/>
      <c r="CG159" s="410"/>
      <c r="CH159" s="410"/>
      <c r="CI159" s="410"/>
      <c r="CJ159" s="410"/>
      <c r="CK159" s="410"/>
      <c r="CL159" s="410"/>
      <c r="CM159" s="410"/>
      <c r="CN159" s="410"/>
      <c r="CO159" s="410"/>
      <c r="CP159" s="410"/>
      <c r="CQ159" s="410"/>
      <c r="CR159" s="410"/>
      <c r="CS159" s="410"/>
      <c r="CT159" s="410"/>
      <c r="CU159" s="410"/>
    </row>
    <row r="160" spans="1:99" ht="14.25">
      <c r="B160" s="413" t="s">
        <v>668</v>
      </c>
      <c r="C160" s="414"/>
      <c r="D160" s="414"/>
      <c r="E160" s="414"/>
      <c r="F160" s="414"/>
      <c r="G160" s="414"/>
      <c r="H160" s="414"/>
      <c r="I160" s="414"/>
      <c r="J160" s="414"/>
      <c r="K160" s="414"/>
      <c r="L160" s="415"/>
      <c r="M160" s="417">
        <v>461</v>
      </c>
      <c r="N160" s="720"/>
      <c r="O160" s="721"/>
      <c r="P160" s="721"/>
      <c r="Q160" s="722"/>
      <c r="R160" s="462" t="s">
        <v>2</v>
      </c>
      <c r="S160" s="417">
        <v>492</v>
      </c>
      <c r="T160" s="720"/>
      <c r="U160" s="721"/>
      <c r="V160" s="721"/>
      <c r="W160" s="722"/>
      <c r="X160" s="462" t="s">
        <v>2</v>
      </c>
      <c r="Y160" s="410"/>
      <c r="Z160" s="410"/>
      <c r="AA160" s="410"/>
      <c r="AB160" s="410"/>
      <c r="AC160" s="410"/>
      <c r="AD160" s="410"/>
      <c r="AE160" s="410"/>
      <c r="AF160" s="410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410"/>
      <c r="AR160" s="410"/>
      <c r="AS160" s="410"/>
      <c r="AT160" s="410"/>
      <c r="AU160" s="410"/>
      <c r="AV160" s="410"/>
      <c r="AW160" s="410"/>
      <c r="AX160" s="410"/>
      <c r="AY160" s="410"/>
      <c r="AZ160" s="410"/>
      <c r="BA160" s="410"/>
      <c r="BB160" s="410"/>
      <c r="BC160" s="410"/>
      <c r="BD160" s="410"/>
      <c r="BE160" s="410"/>
      <c r="BF160" s="410"/>
      <c r="BG160" s="410"/>
      <c r="BH160" s="410"/>
      <c r="BI160" s="410"/>
      <c r="BJ160" s="410"/>
      <c r="BK160" s="410"/>
      <c r="BL160" s="410"/>
      <c r="BM160" s="410"/>
      <c r="BN160" s="410"/>
      <c r="BO160" s="410"/>
      <c r="BP160" s="410"/>
      <c r="BQ160" s="410"/>
      <c r="BR160" s="410"/>
      <c r="BS160" s="410"/>
      <c r="BT160" s="410"/>
      <c r="BU160" s="410"/>
      <c r="BV160" s="410"/>
      <c r="BW160" s="410"/>
      <c r="BX160" s="410"/>
      <c r="BY160" s="410"/>
      <c r="BZ160" s="410"/>
      <c r="CA160" s="410"/>
      <c r="CB160" s="410"/>
      <c r="CC160" s="410"/>
      <c r="CD160" s="410"/>
      <c r="CE160" s="410"/>
      <c r="CF160" s="410"/>
      <c r="CG160" s="410"/>
      <c r="CH160" s="410"/>
      <c r="CI160" s="410"/>
      <c r="CJ160" s="410"/>
      <c r="CK160" s="410"/>
      <c r="CL160" s="410"/>
      <c r="CM160" s="410"/>
      <c r="CN160" s="410"/>
      <c r="CO160" s="410"/>
      <c r="CP160" s="410"/>
      <c r="CQ160" s="410"/>
      <c r="CR160" s="410"/>
      <c r="CS160" s="410"/>
      <c r="CT160" s="410"/>
      <c r="CU160" s="410"/>
    </row>
    <row r="161" spans="1:99" ht="15">
      <c r="B161" s="413" t="s">
        <v>669</v>
      </c>
      <c r="C161" s="414"/>
      <c r="D161" s="414"/>
      <c r="E161" s="414"/>
      <c r="F161" s="414"/>
      <c r="G161" s="414"/>
      <c r="H161" s="414"/>
      <c r="I161" s="414"/>
      <c r="J161" s="414"/>
      <c r="K161" s="414"/>
      <c r="L161" s="415"/>
      <c r="M161" s="417">
        <v>545</v>
      </c>
      <c r="N161" s="720"/>
      <c r="O161" s="721"/>
      <c r="P161" s="721"/>
      <c r="Q161" s="722"/>
      <c r="R161" s="462" t="s">
        <v>2</v>
      </c>
      <c r="S161" s="500"/>
      <c r="T161" s="501"/>
      <c r="U161" s="502"/>
      <c r="V161" s="502"/>
      <c r="W161" s="503"/>
      <c r="X161" s="504"/>
      <c r="Y161" s="410"/>
      <c r="Z161" s="410"/>
      <c r="AA161" s="410"/>
      <c r="AB161" s="410"/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410"/>
      <c r="AR161" s="410"/>
      <c r="AS161" s="410"/>
      <c r="AT161" s="410"/>
      <c r="AU161" s="410"/>
      <c r="AV161" s="410"/>
      <c r="AW161" s="410"/>
      <c r="AX161" s="410"/>
      <c r="AY161" s="410"/>
      <c r="AZ161" s="410"/>
      <c r="BA161" s="410"/>
      <c r="BB161" s="410"/>
      <c r="BC161" s="410"/>
      <c r="BD161" s="410"/>
      <c r="BE161" s="410"/>
      <c r="BF161" s="410"/>
      <c r="BG161" s="410"/>
      <c r="BH161" s="410"/>
      <c r="BI161" s="410"/>
      <c r="BJ161" s="410"/>
      <c r="BK161" s="410"/>
      <c r="BL161" s="410"/>
      <c r="BM161" s="410"/>
      <c r="BN161" s="410"/>
      <c r="BO161" s="410"/>
      <c r="BP161" s="410"/>
      <c r="BQ161" s="410"/>
      <c r="BR161" s="410"/>
      <c r="BS161" s="410"/>
      <c r="BT161" s="410"/>
      <c r="BU161" s="410"/>
      <c r="BV161" s="410"/>
      <c r="BW161" s="410"/>
      <c r="BX161" s="410"/>
      <c r="BY161" s="410"/>
      <c r="BZ161" s="410"/>
      <c r="CA161" s="410"/>
      <c r="CB161" s="410"/>
      <c r="CC161" s="410"/>
      <c r="CD161" s="410"/>
      <c r="CE161" s="410"/>
      <c r="CF161" s="410"/>
      <c r="CG161" s="410"/>
      <c r="CH161" s="410"/>
      <c r="CI161" s="410"/>
      <c r="CJ161" s="410"/>
      <c r="CK161" s="410"/>
      <c r="CL161" s="410"/>
      <c r="CM161" s="410"/>
      <c r="CN161" s="410"/>
      <c r="CO161" s="410"/>
      <c r="CP161" s="410"/>
      <c r="CQ161" s="410"/>
      <c r="CR161" s="410"/>
      <c r="CS161" s="410"/>
      <c r="CT161" s="410"/>
      <c r="CU161" s="410"/>
    </row>
    <row r="162" spans="1:99" ht="15">
      <c r="B162" s="413" t="s">
        <v>670</v>
      </c>
      <c r="C162" s="414"/>
      <c r="D162" s="414"/>
      <c r="E162" s="414"/>
      <c r="F162" s="414"/>
      <c r="G162" s="414"/>
      <c r="H162" s="414"/>
      <c r="I162" s="414"/>
      <c r="J162" s="414"/>
      <c r="K162" s="414"/>
      <c r="L162" s="415"/>
      <c r="M162" s="417">
        <v>1650</v>
      </c>
      <c r="N162" s="720"/>
      <c r="O162" s="721"/>
      <c r="P162" s="721"/>
      <c r="Q162" s="722"/>
      <c r="R162" s="462" t="s">
        <v>2</v>
      </c>
      <c r="S162" s="500"/>
      <c r="T162" s="501"/>
      <c r="U162" s="502"/>
      <c r="V162" s="502"/>
      <c r="W162" s="503"/>
      <c r="X162" s="504"/>
      <c r="Y162" s="410"/>
      <c r="Z162" s="410"/>
      <c r="AA162" s="410"/>
      <c r="AB162" s="410"/>
      <c r="AC162" s="410"/>
      <c r="AD162" s="410"/>
      <c r="AE162" s="410"/>
      <c r="AF162" s="410"/>
      <c r="AG162" s="410"/>
      <c r="AH162" s="410"/>
      <c r="AI162" s="410"/>
      <c r="AJ162" s="410"/>
      <c r="AK162" s="410"/>
      <c r="AL162" s="410"/>
      <c r="AM162" s="410"/>
      <c r="AN162" s="410"/>
      <c r="AO162" s="410"/>
      <c r="AP162" s="410"/>
      <c r="AQ162" s="410"/>
      <c r="AR162" s="410"/>
      <c r="AS162" s="410"/>
      <c r="AT162" s="410"/>
      <c r="AU162" s="410"/>
      <c r="AV162" s="410"/>
      <c r="AW162" s="410"/>
      <c r="AX162" s="410"/>
      <c r="AY162" s="410"/>
      <c r="AZ162" s="410"/>
      <c r="BA162" s="410"/>
      <c r="BB162" s="410"/>
      <c r="BC162" s="410"/>
      <c r="BD162" s="410"/>
      <c r="BE162" s="410"/>
      <c r="BF162" s="410"/>
      <c r="BG162" s="410"/>
      <c r="BH162" s="410"/>
      <c r="BI162" s="410"/>
      <c r="BJ162" s="410"/>
      <c r="BK162" s="410"/>
      <c r="BL162" s="410"/>
      <c r="BM162" s="410"/>
      <c r="BN162" s="410"/>
      <c r="BO162" s="410"/>
      <c r="BP162" s="410"/>
      <c r="BQ162" s="410"/>
      <c r="BR162" s="410"/>
      <c r="BS162" s="410"/>
      <c r="BT162" s="410"/>
      <c r="BU162" s="410"/>
      <c r="BV162" s="410"/>
      <c r="BW162" s="410"/>
      <c r="BX162" s="410"/>
      <c r="BY162" s="410"/>
      <c r="BZ162" s="410"/>
      <c r="CA162" s="410"/>
      <c r="CB162" s="410"/>
      <c r="CC162" s="410"/>
      <c r="CD162" s="410"/>
      <c r="CE162" s="410"/>
      <c r="CF162" s="410"/>
      <c r="CG162" s="410"/>
      <c r="CH162" s="410"/>
      <c r="CI162" s="410"/>
      <c r="CJ162" s="410"/>
      <c r="CK162" s="410"/>
      <c r="CL162" s="410"/>
      <c r="CM162" s="410"/>
      <c r="CN162" s="410"/>
      <c r="CO162" s="410"/>
      <c r="CP162" s="410"/>
      <c r="CQ162" s="410"/>
      <c r="CR162" s="410"/>
      <c r="CS162" s="410"/>
      <c r="CT162" s="410"/>
      <c r="CU162" s="410"/>
    </row>
    <row r="163" spans="1:99" ht="15">
      <c r="B163" s="413" t="s">
        <v>671</v>
      </c>
      <c r="C163" s="414"/>
      <c r="D163" s="414"/>
      <c r="E163" s="414"/>
      <c r="F163" s="414"/>
      <c r="G163" s="414"/>
      <c r="H163" s="414"/>
      <c r="I163" s="414"/>
      <c r="J163" s="414"/>
      <c r="K163" s="414"/>
      <c r="L163" s="415"/>
      <c r="M163" s="417">
        <v>856</v>
      </c>
      <c r="N163" s="720"/>
      <c r="O163" s="721"/>
      <c r="P163" s="721"/>
      <c r="Q163" s="722"/>
      <c r="R163" s="462" t="s">
        <v>2</v>
      </c>
      <c r="S163" s="500"/>
      <c r="T163" s="501"/>
      <c r="U163" s="502"/>
      <c r="V163" s="502"/>
      <c r="W163" s="503"/>
      <c r="X163" s="504"/>
      <c r="Y163" s="410"/>
      <c r="Z163" s="410"/>
      <c r="AA163" s="410"/>
      <c r="AB163" s="410"/>
      <c r="AC163" s="410"/>
      <c r="AD163" s="410"/>
      <c r="AE163" s="410"/>
      <c r="AF163" s="410"/>
      <c r="AG163" s="410"/>
      <c r="AH163" s="410"/>
      <c r="AI163" s="410"/>
      <c r="AJ163" s="410"/>
      <c r="AK163" s="410"/>
      <c r="AL163" s="410"/>
      <c r="AM163" s="410"/>
      <c r="AN163" s="410"/>
      <c r="AO163" s="410"/>
      <c r="AP163" s="410"/>
      <c r="AQ163" s="410"/>
      <c r="AR163" s="410"/>
      <c r="AS163" s="410"/>
      <c r="AT163" s="410"/>
      <c r="AU163" s="410"/>
      <c r="AV163" s="410"/>
      <c r="AW163" s="410"/>
      <c r="AX163" s="410"/>
      <c r="AY163" s="410"/>
      <c r="AZ163" s="410"/>
      <c r="BA163" s="410"/>
      <c r="BB163" s="410"/>
      <c r="BC163" s="410"/>
      <c r="BD163" s="410"/>
      <c r="BE163" s="410"/>
      <c r="BF163" s="410"/>
      <c r="BG163" s="410"/>
      <c r="BH163" s="410"/>
      <c r="BI163" s="410"/>
      <c r="BJ163" s="410"/>
      <c r="BK163" s="410"/>
      <c r="BL163" s="410"/>
      <c r="BM163" s="410"/>
      <c r="BN163" s="410"/>
      <c r="BO163" s="410"/>
      <c r="BP163" s="410"/>
      <c r="BQ163" s="410"/>
      <c r="BR163" s="410"/>
      <c r="BS163" s="410"/>
      <c r="BT163" s="410"/>
      <c r="BU163" s="410"/>
      <c r="BV163" s="410"/>
      <c r="BW163" s="410"/>
      <c r="BX163" s="410"/>
      <c r="BY163" s="410"/>
      <c r="BZ163" s="410"/>
      <c r="CA163" s="410"/>
      <c r="CB163" s="410"/>
      <c r="CC163" s="410"/>
      <c r="CD163" s="410"/>
      <c r="CE163" s="410"/>
      <c r="CF163" s="410"/>
      <c r="CG163" s="410"/>
      <c r="CH163" s="410"/>
      <c r="CI163" s="410"/>
      <c r="CJ163" s="410"/>
      <c r="CK163" s="410"/>
      <c r="CL163" s="410"/>
      <c r="CM163" s="410"/>
      <c r="CN163" s="410"/>
      <c r="CO163" s="410"/>
      <c r="CP163" s="410"/>
      <c r="CQ163" s="410"/>
      <c r="CR163" s="410"/>
      <c r="CS163" s="410"/>
      <c r="CT163" s="410"/>
      <c r="CU163" s="410"/>
    </row>
    <row r="164" spans="1:99" ht="14.25">
      <c r="B164" s="413" t="s">
        <v>672</v>
      </c>
      <c r="C164" s="414"/>
      <c r="D164" s="414"/>
      <c r="E164" s="414"/>
      <c r="F164" s="414"/>
      <c r="G164" s="414"/>
      <c r="H164" s="414"/>
      <c r="I164" s="414"/>
      <c r="J164" s="414"/>
      <c r="K164" s="414"/>
      <c r="L164" s="415"/>
      <c r="M164" s="417">
        <v>547</v>
      </c>
      <c r="N164" s="720">
        <f>+SUM($N$160:$Q$163)</f>
        <v>0</v>
      </c>
      <c r="O164" s="721"/>
      <c r="P164" s="721"/>
      <c r="Q164" s="722"/>
      <c r="R164" s="505" t="s">
        <v>4</v>
      </c>
      <c r="S164" s="500"/>
      <c r="T164" s="506"/>
      <c r="U164" s="507"/>
      <c r="V164" s="507"/>
      <c r="W164" s="508"/>
      <c r="X164" s="504"/>
      <c r="Y164" s="410"/>
      <c r="Z164" s="410"/>
      <c r="AA164" s="410"/>
      <c r="AB164" s="410"/>
      <c r="AC164" s="410"/>
      <c r="AD164" s="410"/>
      <c r="AE164" s="410"/>
      <c r="AF164" s="410"/>
      <c r="AG164" s="410"/>
      <c r="AH164" s="410"/>
      <c r="AI164" s="410"/>
      <c r="AJ164" s="410"/>
      <c r="AK164" s="410"/>
      <c r="AL164" s="410"/>
      <c r="AM164" s="410"/>
      <c r="AN164" s="410"/>
      <c r="AO164" s="410"/>
      <c r="AP164" s="410"/>
      <c r="AQ164" s="410"/>
      <c r="AR164" s="410"/>
      <c r="AS164" s="410"/>
      <c r="AT164" s="410"/>
      <c r="AU164" s="410"/>
      <c r="AV164" s="410"/>
      <c r="AW164" s="410"/>
      <c r="AX164" s="410"/>
      <c r="AY164" s="410"/>
      <c r="AZ164" s="410"/>
      <c r="BA164" s="410"/>
      <c r="BB164" s="410"/>
      <c r="BC164" s="410"/>
      <c r="BD164" s="410"/>
      <c r="BE164" s="410"/>
      <c r="BF164" s="410"/>
      <c r="BG164" s="410"/>
      <c r="BH164" s="410"/>
      <c r="BI164" s="410"/>
      <c r="BJ164" s="410"/>
      <c r="BK164" s="410"/>
      <c r="BL164" s="410"/>
      <c r="BM164" s="410"/>
      <c r="BN164" s="410"/>
      <c r="BO164" s="410"/>
      <c r="BP164" s="410"/>
      <c r="BQ164" s="410"/>
      <c r="BR164" s="410"/>
      <c r="BS164" s="410"/>
      <c r="BT164" s="410"/>
      <c r="BU164" s="410"/>
      <c r="BV164" s="410"/>
      <c r="BW164" s="410"/>
      <c r="BX164" s="410"/>
      <c r="BY164" s="410"/>
      <c r="BZ164" s="410"/>
      <c r="CA164" s="410"/>
      <c r="CB164" s="410"/>
      <c r="CC164" s="410"/>
      <c r="CD164" s="410"/>
      <c r="CE164" s="410"/>
      <c r="CF164" s="410"/>
      <c r="CG164" s="410"/>
      <c r="CH164" s="410"/>
      <c r="CI164" s="410"/>
      <c r="CJ164" s="410"/>
      <c r="CK164" s="410"/>
      <c r="CL164" s="410"/>
      <c r="CM164" s="410"/>
      <c r="CN164" s="410"/>
      <c r="CO164" s="410"/>
      <c r="CP164" s="410"/>
      <c r="CQ164" s="410"/>
      <c r="CR164" s="410"/>
      <c r="CS164" s="410"/>
      <c r="CT164" s="410"/>
      <c r="CU164" s="410"/>
    </row>
    <row r="165" spans="1:99" ht="14.25">
      <c r="B165" s="413" t="s">
        <v>673</v>
      </c>
      <c r="C165" s="414"/>
      <c r="D165" s="414"/>
      <c r="E165" s="414"/>
      <c r="F165" s="414"/>
      <c r="G165" s="414"/>
      <c r="H165" s="414"/>
      <c r="I165" s="414"/>
      <c r="J165" s="414"/>
      <c r="K165" s="414"/>
      <c r="L165" s="415"/>
      <c r="M165" s="417">
        <v>617</v>
      </c>
      <c r="N165" s="720"/>
      <c r="O165" s="721"/>
      <c r="P165" s="721"/>
      <c r="Q165" s="722"/>
      <c r="R165" s="462" t="s">
        <v>2</v>
      </c>
      <c r="S165" s="500"/>
      <c r="T165" s="506"/>
      <c r="U165" s="507"/>
      <c r="V165" s="507"/>
      <c r="W165" s="508"/>
      <c r="X165" s="504"/>
      <c r="Y165" s="410"/>
      <c r="Z165" s="410"/>
      <c r="AA165" s="410"/>
      <c r="AB165" s="410"/>
      <c r="AC165" s="410"/>
      <c r="AD165" s="410"/>
      <c r="AE165" s="410"/>
      <c r="AF165" s="410"/>
      <c r="AG165" s="410"/>
      <c r="AH165" s="410"/>
      <c r="AI165" s="410"/>
      <c r="AJ165" s="410"/>
      <c r="AK165" s="410"/>
      <c r="AL165" s="410"/>
      <c r="AM165" s="410"/>
      <c r="AN165" s="410"/>
      <c r="AO165" s="410"/>
      <c r="AP165" s="410"/>
      <c r="AQ165" s="410"/>
      <c r="AR165" s="410"/>
      <c r="AS165" s="410"/>
      <c r="AT165" s="410"/>
      <c r="AU165" s="410"/>
      <c r="AV165" s="410"/>
      <c r="AW165" s="410"/>
      <c r="AX165" s="410"/>
      <c r="AY165" s="410"/>
      <c r="AZ165" s="410"/>
      <c r="BA165" s="410"/>
      <c r="BB165" s="410"/>
      <c r="BC165" s="410"/>
      <c r="BD165" s="410"/>
      <c r="BE165" s="410"/>
      <c r="BF165" s="410"/>
      <c r="BG165" s="410"/>
      <c r="BH165" s="410"/>
      <c r="BI165" s="410"/>
      <c r="BJ165" s="410"/>
      <c r="BK165" s="410"/>
      <c r="BL165" s="410"/>
      <c r="BM165" s="410"/>
      <c r="BN165" s="410"/>
      <c r="BO165" s="410"/>
      <c r="BP165" s="410"/>
      <c r="BQ165" s="410"/>
      <c r="BR165" s="410"/>
      <c r="BS165" s="410"/>
      <c r="BT165" s="410"/>
      <c r="BU165" s="410"/>
      <c r="BV165" s="410"/>
      <c r="BW165" s="410"/>
      <c r="BX165" s="410"/>
      <c r="BY165" s="410"/>
      <c r="BZ165" s="410"/>
      <c r="CA165" s="410"/>
      <c r="CB165" s="410"/>
      <c r="CC165" s="410"/>
      <c r="CD165" s="410"/>
      <c r="CE165" s="410"/>
      <c r="CF165" s="410"/>
      <c r="CG165" s="410"/>
      <c r="CH165" s="410"/>
      <c r="CI165" s="410"/>
      <c r="CJ165" s="410"/>
      <c r="CK165" s="410"/>
      <c r="CL165" s="410"/>
      <c r="CM165" s="410"/>
      <c r="CN165" s="410"/>
      <c r="CO165" s="410"/>
      <c r="CP165" s="410"/>
      <c r="CQ165" s="410"/>
      <c r="CR165" s="410"/>
      <c r="CS165" s="410"/>
      <c r="CT165" s="410"/>
      <c r="CU165" s="410"/>
    </row>
    <row r="166" spans="1:99" ht="14.25">
      <c r="B166" s="413" t="s">
        <v>674</v>
      </c>
      <c r="C166" s="414"/>
      <c r="D166" s="414"/>
      <c r="E166" s="414"/>
      <c r="F166" s="414"/>
      <c r="G166" s="414"/>
      <c r="H166" s="414"/>
      <c r="I166" s="414"/>
      <c r="J166" s="414"/>
      <c r="K166" s="414"/>
      <c r="L166" s="415"/>
      <c r="M166" s="417">
        <v>770</v>
      </c>
      <c r="N166" s="720"/>
      <c r="O166" s="721"/>
      <c r="P166" s="721"/>
      <c r="Q166" s="722"/>
      <c r="R166" s="509" t="s">
        <v>3</v>
      </c>
      <c r="S166" s="500"/>
      <c r="T166" s="506"/>
      <c r="U166" s="507"/>
      <c r="V166" s="507"/>
      <c r="W166" s="508"/>
      <c r="X166" s="504"/>
      <c r="Y166" s="410"/>
      <c r="Z166" s="410"/>
      <c r="AA166" s="410"/>
      <c r="AB166" s="410"/>
      <c r="AC166" s="410"/>
      <c r="AD166" s="410"/>
      <c r="AE166" s="410"/>
      <c r="AF166" s="410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410"/>
      <c r="AR166" s="410"/>
      <c r="AS166" s="410"/>
      <c r="AT166" s="410"/>
      <c r="AU166" s="410"/>
      <c r="AV166" s="410"/>
      <c r="AW166" s="410"/>
      <c r="AX166" s="410"/>
      <c r="AY166" s="410"/>
      <c r="AZ166" s="410"/>
      <c r="BA166" s="410"/>
      <c r="BB166" s="410"/>
      <c r="BC166" s="410"/>
      <c r="BD166" s="410"/>
      <c r="BE166" s="410"/>
      <c r="BF166" s="410"/>
      <c r="BG166" s="410"/>
      <c r="BH166" s="410"/>
      <c r="BI166" s="410"/>
      <c r="BJ166" s="410"/>
      <c r="BK166" s="410"/>
      <c r="BL166" s="410"/>
      <c r="BM166" s="410"/>
      <c r="BN166" s="410"/>
      <c r="BO166" s="410"/>
      <c r="BP166" s="410"/>
      <c r="BQ166" s="410"/>
      <c r="BR166" s="410"/>
      <c r="BS166" s="410"/>
      <c r="BT166" s="410"/>
      <c r="BU166" s="410"/>
      <c r="BV166" s="410"/>
      <c r="BW166" s="410"/>
      <c r="BX166" s="410"/>
      <c r="BY166" s="410"/>
      <c r="BZ166" s="410"/>
      <c r="CA166" s="410"/>
      <c r="CB166" s="410"/>
      <c r="CC166" s="410"/>
      <c r="CD166" s="410"/>
      <c r="CE166" s="410"/>
      <c r="CF166" s="410"/>
      <c r="CG166" s="410"/>
      <c r="CH166" s="410"/>
      <c r="CI166" s="410"/>
      <c r="CJ166" s="410"/>
      <c r="CK166" s="410"/>
      <c r="CL166" s="410"/>
      <c r="CM166" s="410"/>
      <c r="CN166" s="410"/>
      <c r="CO166" s="410"/>
      <c r="CP166" s="410"/>
      <c r="CQ166" s="410"/>
      <c r="CR166" s="410"/>
      <c r="CS166" s="410"/>
      <c r="CT166" s="410"/>
      <c r="CU166" s="410"/>
    </row>
    <row r="167" spans="1:99" ht="14.25">
      <c r="B167" s="413" t="s">
        <v>675</v>
      </c>
      <c r="C167" s="414"/>
      <c r="D167" s="414"/>
      <c r="E167" s="414"/>
      <c r="F167" s="414"/>
      <c r="G167" s="414"/>
      <c r="H167" s="414"/>
      <c r="I167" s="414"/>
      <c r="J167" s="414"/>
      <c r="K167" s="414"/>
      <c r="L167" s="415"/>
      <c r="M167" s="417">
        <v>872</v>
      </c>
      <c r="N167" s="720"/>
      <c r="O167" s="721"/>
      <c r="P167" s="721"/>
      <c r="Q167" s="722"/>
      <c r="R167" s="509" t="s">
        <v>3</v>
      </c>
      <c r="S167" s="500"/>
      <c r="T167" s="506"/>
      <c r="U167" s="507"/>
      <c r="V167" s="507"/>
      <c r="W167" s="508"/>
      <c r="X167" s="504"/>
      <c r="Y167" s="410"/>
      <c r="Z167" s="410"/>
      <c r="AA167" s="410"/>
      <c r="AB167" s="410"/>
      <c r="AC167" s="410"/>
      <c r="AD167" s="410"/>
      <c r="AE167" s="410"/>
      <c r="AF167" s="410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  <c r="AY167" s="410"/>
      <c r="AZ167" s="410"/>
      <c r="BA167" s="410"/>
      <c r="BB167" s="410"/>
      <c r="BC167" s="410"/>
      <c r="BD167" s="410"/>
      <c r="BE167" s="410"/>
      <c r="BF167" s="410"/>
      <c r="BG167" s="410"/>
      <c r="BH167" s="410"/>
      <c r="BI167" s="410"/>
      <c r="BJ167" s="410"/>
      <c r="BK167" s="410"/>
      <c r="BL167" s="410"/>
      <c r="BM167" s="410"/>
      <c r="BN167" s="410"/>
      <c r="BO167" s="410"/>
      <c r="BP167" s="410"/>
      <c r="BQ167" s="410"/>
      <c r="BR167" s="410"/>
      <c r="BS167" s="410"/>
      <c r="BT167" s="410"/>
      <c r="BU167" s="410"/>
      <c r="BV167" s="410"/>
      <c r="BW167" s="410"/>
      <c r="BX167" s="410"/>
      <c r="BY167" s="410"/>
      <c r="BZ167" s="410"/>
      <c r="CA167" s="410"/>
      <c r="CB167" s="410"/>
      <c r="CC167" s="410"/>
      <c r="CD167" s="410"/>
      <c r="CE167" s="410"/>
      <c r="CF167" s="410"/>
      <c r="CG167" s="410"/>
      <c r="CH167" s="410"/>
      <c r="CI167" s="410"/>
      <c r="CJ167" s="410"/>
      <c r="CK167" s="410"/>
      <c r="CL167" s="410"/>
      <c r="CM167" s="410"/>
      <c r="CN167" s="410"/>
      <c r="CO167" s="410"/>
      <c r="CP167" s="410"/>
      <c r="CQ167" s="410"/>
      <c r="CR167" s="410"/>
      <c r="CS167" s="410"/>
      <c r="CT167" s="410"/>
      <c r="CU167" s="410"/>
    </row>
    <row r="168" spans="1:99" ht="14.25">
      <c r="B168" s="413" t="s">
        <v>676</v>
      </c>
      <c r="C168" s="414"/>
      <c r="D168" s="414"/>
      <c r="E168" s="414"/>
      <c r="F168" s="414"/>
      <c r="G168" s="414"/>
      <c r="H168" s="414"/>
      <c r="I168" s="414"/>
      <c r="J168" s="414"/>
      <c r="K168" s="414"/>
      <c r="L168" s="415"/>
      <c r="M168" s="417">
        <v>465</v>
      </c>
      <c r="N168" s="720"/>
      <c r="O168" s="721"/>
      <c r="P168" s="721"/>
      <c r="Q168" s="722"/>
      <c r="R168" s="509" t="s">
        <v>3</v>
      </c>
      <c r="S168" s="500"/>
      <c r="T168" s="506"/>
      <c r="U168" s="507"/>
      <c r="V168" s="507"/>
      <c r="W168" s="508"/>
      <c r="X168" s="504"/>
      <c r="Y168" s="410"/>
      <c r="Z168" s="410"/>
      <c r="AA168" s="410"/>
      <c r="AB168" s="410"/>
      <c r="AC168" s="410"/>
      <c r="AD168" s="410"/>
      <c r="AE168" s="410"/>
      <c r="AF168" s="410"/>
      <c r="AG168" s="410"/>
      <c r="AH168" s="410"/>
      <c r="AI168" s="410"/>
      <c r="AJ168" s="410"/>
      <c r="AK168" s="410"/>
      <c r="AL168" s="410"/>
      <c r="AM168" s="410"/>
      <c r="AN168" s="410"/>
      <c r="AO168" s="410"/>
      <c r="AP168" s="410"/>
      <c r="AQ168" s="410"/>
      <c r="AR168" s="410"/>
      <c r="AS168" s="410"/>
      <c r="AT168" s="410"/>
      <c r="AU168" s="410"/>
      <c r="AV168" s="410"/>
      <c r="AW168" s="410"/>
      <c r="AX168" s="410"/>
      <c r="AY168" s="410"/>
      <c r="AZ168" s="410"/>
      <c r="BA168" s="410"/>
      <c r="BB168" s="410"/>
      <c r="BC168" s="410"/>
      <c r="BD168" s="410"/>
      <c r="BE168" s="410"/>
      <c r="BF168" s="410"/>
      <c r="BG168" s="410"/>
      <c r="BH168" s="410"/>
      <c r="BI168" s="410"/>
      <c r="BJ168" s="410"/>
      <c r="BK168" s="410"/>
      <c r="BL168" s="410"/>
      <c r="BM168" s="410"/>
      <c r="BN168" s="410"/>
      <c r="BO168" s="410"/>
      <c r="BP168" s="410"/>
      <c r="BQ168" s="410"/>
      <c r="BR168" s="410"/>
      <c r="BS168" s="410"/>
      <c r="BT168" s="410"/>
      <c r="BU168" s="410"/>
      <c r="BV168" s="410"/>
      <c r="BW168" s="410"/>
      <c r="BX168" s="410"/>
      <c r="BY168" s="410"/>
      <c r="BZ168" s="410"/>
      <c r="CA168" s="410"/>
      <c r="CB168" s="410"/>
      <c r="CC168" s="410"/>
      <c r="CD168" s="410"/>
      <c r="CE168" s="410"/>
      <c r="CF168" s="410"/>
      <c r="CG168" s="410"/>
      <c r="CH168" s="410"/>
      <c r="CI168" s="410"/>
      <c r="CJ168" s="410"/>
      <c r="CK168" s="410"/>
      <c r="CL168" s="410"/>
      <c r="CM168" s="410"/>
      <c r="CN168" s="410"/>
      <c r="CO168" s="410"/>
      <c r="CP168" s="410"/>
      <c r="CQ168" s="410"/>
      <c r="CR168" s="410"/>
      <c r="CS168" s="410"/>
      <c r="CT168" s="410"/>
      <c r="CU168" s="410"/>
    </row>
    <row r="169" spans="1:99" ht="14.25">
      <c r="B169" s="413" t="s">
        <v>677</v>
      </c>
      <c r="C169" s="414"/>
      <c r="D169" s="414"/>
      <c r="E169" s="414"/>
      <c r="F169" s="414"/>
      <c r="G169" s="414"/>
      <c r="H169" s="414"/>
      <c r="I169" s="414"/>
      <c r="J169" s="414"/>
      <c r="K169" s="414"/>
      <c r="L169" s="415"/>
      <c r="M169" s="471">
        <v>494</v>
      </c>
      <c r="N169" s="720"/>
      <c r="O169" s="721"/>
      <c r="P169" s="721"/>
      <c r="Q169" s="722"/>
      <c r="R169" s="509" t="s">
        <v>3</v>
      </c>
      <c r="S169" s="500"/>
      <c r="T169" s="506"/>
      <c r="U169" s="507"/>
      <c r="V169" s="507"/>
      <c r="W169" s="508"/>
      <c r="X169" s="504"/>
      <c r="Y169" s="410"/>
      <c r="Z169" s="410"/>
      <c r="AA169" s="410"/>
      <c r="AB169" s="410"/>
      <c r="AC169" s="410"/>
      <c r="AD169" s="410"/>
      <c r="AE169" s="410"/>
      <c r="AF169" s="410"/>
      <c r="AG169" s="410"/>
      <c r="AH169" s="410"/>
      <c r="AI169" s="410"/>
      <c r="AJ169" s="410"/>
      <c r="AK169" s="410"/>
      <c r="AL169" s="410"/>
      <c r="AM169" s="410"/>
      <c r="AN169" s="410"/>
      <c r="AO169" s="410"/>
      <c r="AP169" s="410"/>
      <c r="AQ169" s="410"/>
      <c r="AR169" s="410"/>
      <c r="AS169" s="410"/>
      <c r="AT169" s="410"/>
      <c r="AU169" s="410"/>
      <c r="AV169" s="410"/>
      <c r="AW169" s="410"/>
      <c r="AX169" s="410"/>
      <c r="AY169" s="410"/>
      <c r="AZ169" s="410"/>
      <c r="BA169" s="410"/>
      <c r="BB169" s="410"/>
      <c r="BC169" s="410"/>
      <c r="BD169" s="410"/>
      <c r="BE169" s="410"/>
      <c r="BF169" s="410"/>
      <c r="BG169" s="410"/>
      <c r="BH169" s="410"/>
      <c r="BI169" s="410"/>
      <c r="BJ169" s="410"/>
      <c r="BK169" s="410"/>
      <c r="BL169" s="410"/>
      <c r="BM169" s="410"/>
      <c r="BN169" s="410"/>
      <c r="BO169" s="410"/>
      <c r="BP169" s="410"/>
      <c r="BQ169" s="410"/>
      <c r="BR169" s="410"/>
      <c r="BS169" s="410"/>
      <c r="BT169" s="410"/>
      <c r="BU169" s="410"/>
      <c r="BV169" s="410"/>
      <c r="BW169" s="410"/>
      <c r="BX169" s="410"/>
      <c r="BY169" s="410"/>
      <c r="BZ169" s="410"/>
      <c r="CA169" s="410"/>
      <c r="CB169" s="410"/>
      <c r="CC169" s="410"/>
      <c r="CD169" s="410"/>
      <c r="CE169" s="410"/>
      <c r="CF169" s="410"/>
      <c r="CG169" s="410"/>
      <c r="CH169" s="410"/>
      <c r="CI169" s="410"/>
      <c r="CJ169" s="410"/>
      <c r="CK169" s="410"/>
      <c r="CL169" s="410"/>
      <c r="CM169" s="410"/>
      <c r="CN169" s="410"/>
      <c r="CO169" s="410"/>
      <c r="CP169" s="410"/>
      <c r="CQ169" s="410"/>
      <c r="CR169" s="410"/>
      <c r="CS169" s="410"/>
      <c r="CT169" s="410"/>
      <c r="CU169" s="410"/>
    </row>
    <row r="170" spans="1:99" ht="14.25">
      <c r="B170" s="413" t="s">
        <v>678</v>
      </c>
      <c r="C170" s="414"/>
      <c r="D170" s="414"/>
      <c r="E170" s="414"/>
      <c r="F170" s="414"/>
      <c r="G170" s="414"/>
      <c r="H170" s="414"/>
      <c r="I170" s="414"/>
      <c r="J170" s="414"/>
      <c r="K170" s="414"/>
      <c r="L170" s="415"/>
      <c r="M170" s="417">
        <v>850</v>
      </c>
      <c r="N170" s="720"/>
      <c r="O170" s="721"/>
      <c r="P170" s="721"/>
      <c r="Q170" s="722"/>
      <c r="R170" s="509" t="s">
        <v>3</v>
      </c>
      <c r="S170" s="500"/>
      <c r="T170" s="506"/>
      <c r="U170" s="507"/>
      <c r="V170" s="507"/>
      <c r="W170" s="508"/>
      <c r="X170" s="504"/>
      <c r="Y170" s="410"/>
      <c r="Z170" s="410"/>
      <c r="AA170" s="410"/>
      <c r="AB170" s="410"/>
      <c r="AC170" s="410"/>
      <c r="AD170" s="410"/>
      <c r="AE170" s="410"/>
      <c r="AF170" s="410"/>
      <c r="AG170" s="410"/>
      <c r="AH170" s="410"/>
      <c r="AI170" s="410"/>
      <c r="AJ170" s="410"/>
      <c r="AK170" s="410"/>
      <c r="AL170" s="410"/>
      <c r="AM170" s="410"/>
      <c r="AN170" s="410"/>
      <c r="AO170" s="410"/>
      <c r="AP170" s="410"/>
      <c r="AQ170" s="410"/>
      <c r="AR170" s="410"/>
      <c r="AS170" s="410"/>
      <c r="AT170" s="410"/>
      <c r="AU170" s="410"/>
      <c r="AV170" s="410"/>
      <c r="AW170" s="410"/>
      <c r="AX170" s="410"/>
      <c r="AY170" s="410"/>
      <c r="AZ170" s="410"/>
      <c r="BA170" s="410"/>
      <c r="BB170" s="410"/>
      <c r="BC170" s="410"/>
      <c r="BD170" s="410"/>
      <c r="BE170" s="410"/>
      <c r="BF170" s="410"/>
      <c r="BG170" s="410"/>
      <c r="BH170" s="410"/>
      <c r="BI170" s="410"/>
      <c r="BJ170" s="410"/>
      <c r="BK170" s="410"/>
      <c r="BL170" s="410"/>
      <c r="BM170" s="410"/>
      <c r="BN170" s="410"/>
      <c r="BO170" s="410"/>
      <c r="BP170" s="410"/>
      <c r="BQ170" s="410"/>
      <c r="BR170" s="410"/>
      <c r="BS170" s="410"/>
      <c r="BT170" s="410"/>
      <c r="BU170" s="410"/>
      <c r="BV170" s="410"/>
      <c r="BW170" s="410"/>
      <c r="BX170" s="410"/>
      <c r="BY170" s="410"/>
      <c r="BZ170" s="410"/>
      <c r="CA170" s="410"/>
      <c r="CB170" s="410"/>
      <c r="CC170" s="410"/>
      <c r="CD170" s="410"/>
      <c r="CE170" s="410"/>
      <c r="CF170" s="410"/>
      <c r="CG170" s="410"/>
      <c r="CH170" s="410"/>
      <c r="CI170" s="410"/>
      <c r="CJ170" s="410"/>
      <c r="CK170" s="410"/>
      <c r="CL170" s="410"/>
      <c r="CM170" s="410"/>
      <c r="CN170" s="410"/>
      <c r="CO170" s="410"/>
      <c r="CP170" s="410"/>
      <c r="CQ170" s="410"/>
      <c r="CR170" s="410"/>
      <c r="CS170" s="410"/>
      <c r="CT170" s="410"/>
      <c r="CU170" s="410"/>
    </row>
    <row r="171" spans="1:99" ht="14.25">
      <c r="B171" s="413" t="s">
        <v>679</v>
      </c>
      <c r="C171" s="414"/>
      <c r="D171" s="414"/>
      <c r="E171" s="414"/>
      <c r="F171" s="414"/>
      <c r="G171" s="414"/>
      <c r="H171" s="414"/>
      <c r="I171" s="414"/>
      <c r="J171" s="414"/>
      <c r="K171" s="414"/>
      <c r="L171" s="415"/>
      <c r="M171" s="417">
        <v>467</v>
      </c>
      <c r="N171" s="720">
        <f>+$N$164+$N$165-SUM($N$166:$Q$170)</f>
        <v>0</v>
      </c>
      <c r="O171" s="721"/>
      <c r="P171" s="721"/>
      <c r="Q171" s="722"/>
      <c r="R171" s="505" t="s">
        <v>4</v>
      </c>
      <c r="S171" s="500"/>
      <c r="T171" s="506"/>
      <c r="U171" s="507"/>
      <c r="V171" s="507"/>
      <c r="W171" s="508"/>
      <c r="X171" s="504"/>
      <c r="Y171" s="410"/>
      <c r="Z171" s="410"/>
      <c r="AA171" s="410"/>
      <c r="AB171" s="410"/>
      <c r="AC171" s="410"/>
      <c r="AD171" s="410"/>
      <c r="AE171" s="410"/>
      <c r="AF171" s="410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410"/>
      <c r="AQ171" s="410"/>
      <c r="AR171" s="410"/>
      <c r="AS171" s="410"/>
      <c r="AT171" s="410"/>
      <c r="AU171" s="410"/>
      <c r="AV171" s="410"/>
      <c r="AW171" s="410"/>
      <c r="AX171" s="410"/>
      <c r="AY171" s="410"/>
      <c r="AZ171" s="410"/>
      <c r="BA171" s="410"/>
      <c r="BB171" s="410"/>
      <c r="BC171" s="410"/>
      <c r="BD171" s="410"/>
      <c r="BE171" s="410"/>
      <c r="BF171" s="410"/>
      <c r="BG171" s="410"/>
      <c r="BH171" s="410"/>
      <c r="BI171" s="410"/>
      <c r="BJ171" s="410"/>
      <c r="BK171" s="410"/>
      <c r="BL171" s="410"/>
      <c r="BM171" s="410"/>
      <c r="BN171" s="410"/>
      <c r="BO171" s="410"/>
      <c r="BP171" s="410"/>
      <c r="BQ171" s="410"/>
      <c r="BR171" s="410"/>
      <c r="BS171" s="410"/>
      <c r="BT171" s="410"/>
      <c r="BU171" s="410"/>
      <c r="BV171" s="410"/>
      <c r="BW171" s="410"/>
      <c r="BX171" s="410"/>
      <c r="BY171" s="410"/>
      <c r="BZ171" s="410"/>
      <c r="CA171" s="410"/>
      <c r="CB171" s="410"/>
      <c r="CC171" s="410"/>
      <c r="CD171" s="410"/>
      <c r="CE171" s="410"/>
      <c r="CF171" s="410"/>
      <c r="CG171" s="410"/>
      <c r="CH171" s="410"/>
      <c r="CI171" s="410"/>
      <c r="CJ171" s="410"/>
      <c r="CK171" s="410"/>
      <c r="CL171" s="410"/>
      <c r="CM171" s="410"/>
      <c r="CN171" s="410"/>
      <c r="CO171" s="410"/>
      <c r="CP171" s="410"/>
      <c r="CQ171" s="410"/>
      <c r="CR171" s="410"/>
      <c r="CS171" s="410"/>
      <c r="CT171" s="410"/>
      <c r="CU171" s="410"/>
    </row>
    <row r="172" spans="1:99" ht="14.25">
      <c r="B172" s="413" t="s">
        <v>680</v>
      </c>
      <c r="C172" s="414"/>
      <c r="D172" s="414"/>
      <c r="E172" s="414"/>
      <c r="F172" s="414"/>
      <c r="G172" s="414"/>
      <c r="H172" s="414"/>
      <c r="I172" s="414"/>
      <c r="J172" s="414"/>
      <c r="K172" s="414"/>
      <c r="L172" s="415"/>
      <c r="M172" s="417">
        <v>479</v>
      </c>
      <c r="N172" s="720"/>
      <c r="O172" s="721"/>
      <c r="P172" s="721"/>
      <c r="Q172" s="722"/>
      <c r="R172" s="462" t="s">
        <v>2</v>
      </c>
      <c r="S172" s="510">
        <v>491</v>
      </c>
      <c r="T172" s="720"/>
      <c r="U172" s="721"/>
      <c r="V172" s="721"/>
      <c r="W172" s="722"/>
      <c r="X172" s="462" t="s">
        <v>2</v>
      </c>
      <c r="Y172" s="410"/>
      <c r="Z172" s="410"/>
      <c r="AA172" s="410"/>
      <c r="AB172" s="410"/>
      <c r="AC172" s="410"/>
      <c r="AD172" s="410"/>
      <c r="AE172" s="410"/>
      <c r="AF172" s="410"/>
      <c r="AG172" s="410"/>
      <c r="AH172" s="410"/>
      <c r="AI172" s="410"/>
      <c r="AJ172" s="410"/>
      <c r="AK172" s="410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0"/>
      <c r="AX172" s="410"/>
      <c r="AY172" s="410"/>
      <c r="AZ172" s="410"/>
      <c r="BA172" s="410"/>
      <c r="BB172" s="410"/>
      <c r="BC172" s="410"/>
      <c r="BD172" s="410"/>
      <c r="BE172" s="410"/>
      <c r="BF172" s="410"/>
      <c r="BG172" s="410"/>
      <c r="BH172" s="410"/>
      <c r="BI172" s="410"/>
      <c r="BJ172" s="410"/>
      <c r="BK172" s="410"/>
      <c r="BL172" s="410"/>
      <c r="BM172" s="410"/>
      <c r="BN172" s="410"/>
      <c r="BO172" s="410"/>
      <c r="BP172" s="410"/>
      <c r="BQ172" s="410"/>
      <c r="BR172" s="410"/>
      <c r="BS172" s="410"/>
      <c r="BT172" s="410"/>
      <c r="BU172" s="410"/>
      <c r="BV172" s="410"/>
      <c r="BW172" s="410"/>
      <c r="BX172" s="410"/>
      <c r="BY172" s="410"/>
      <c r="BZ172" s="410"/>
      <c r="CA172" s="410"/>
      <c r="CB172" s="410"/>
      <c r="CC172" s="410"/>
      <c r="CD172" s="410"/>
      <c r="CE172" s="410"/>
      <c r="CF172" s="410"/>
      <c r="CG172" s="410"/>
      <c r="CH172" s="410"/>
      <c r="CI172" s="410"/>
      <c r="CJ172" s="410"/>
      <c r="CK172" s="410"/>
      <c r="CL172" s="410"/>
      <c r="CM172" s="410"/>
      <c r="CN172" s="410"/>
      <c r="CO172" s="410"/>
      <c r="CP172" s="410"/>
      <c r="CQ172" s="410"/>
      <c r="CR172" s="410"/>
      <c r="CS172" s="410"/>
      <c r="CT172" s="410"/>
      <c r="CU172" s="410"/>
    </row>
    <row r="173" spans="1:99" ht="14.25">
      <c r="B173" s="413" t="s">
        <v>681</v>
      </c>
      <c r="C173" s="414"/>
      <c r="D173" s="414"/>
      <c r="E173" s="414"/>
      <c r="F173" s="414"/>
      <c r="G173" s="414"/>
      <c r="H173" s="414"/>
      <c r="I173" s="414"/>
      <c r="J173" s="414"/>
      <c r="K173" s="414"/>
      <c r="L173" s="415"/>
      <c r="M173" s="417">
        <v>618</v>
      </c>
      <c r="N173" s="720">
        <f>+$N$171+$N$172</f>
        <v>0</v>
      </c>
      <c r="O173" s="721"/>
      <c r="P173" s="721"/>
      <c r="Q173" s="722"/>
      <c r="R173" s="505" t="s">
        <v>4</v>
      </c>
      <c r="S173" s="510">
        <v>619</v>
      </c>
      <c r="T173" s="720">
        <f>+$T$160+$T$172</f>
        <v>0</v>
      </c>
      <c r="U173" s="721"/>
      <c r="V173" s="721"/>
      <c r="W173" s="722"/>
      <c r="X173" s="505" t="s">
        <v>4</v>
      </c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  <c r="AJ173" s="410"/>
      <c r="AK173" s="410"/>
      <c r="AL173" s="410"/>
      <c r="AM173" s="410"/>
      <c r="AN173" s="410"/>
      <c r="AO173" s="410"/>
      <c r="AP173" s="410"/>
      <c r="AQ173" s="410"/>
      <c r="AR173" s="410"/>
      <c r="AS173" s="410"/>
      <c r="AT173" s="410"/>
      <c r="AU173" s="410"/>
      <c r="AV173" s="410"/>
      <c r="AW173" s="410"/>
      <c r="AX173" s="410"/>
      <c r="AY173" s="410"/>
      <c r="AZ173" s="410"/>
      <c r="BA173" s="410"/>
      <c r="BB173" s="410"/>
      <c r="BC173" s="410"/>
      <c r="BD173" s="410"/>
      <c r="BE173" s="410"/>
      <c r="BF173" s="410"/>
      <c r="BG173" s="410"/>
      <c r="BH173" s="410"/>
      <c r="BI173" s="410"/>
      <c r="BJ173" s="410"/>
      <c r="BK173" s="410"/>
      <c r="BL173" s="410"/>
      <c r="BM173" s="410"/>
      <c r="BN173" s="410"/>
      <c r="BO173" s="410"/>
      <c r="BP173" s="410"/>
      <c r="BQ173" s="410"/>
      <c r="BR173" s="410"/>
      <c r="BS173" s="410"/>
      <c r="BT173" s="410"/>
      <c r="BU173" s="410"/>
      <c r="BV173" s="410"/>
      <c r="BW173" s="410"/>
      <c r="BX173" s="410"/>
      <c r="BY173" s="410"/>
      <c r="BZ173" s="410"/>
      <c r="CA173" s="410"/>
      <c r="CB173" s="410"/>
      <c r="CC173" s="410"/>
      <c r="CD173" s="410"/>
      <c r="CE173" s="410"/>
      <c r="CF173" s="410"/>
      <c r="CG173" s="410"/>
      <c r="CH173" s="410"/>
      <c r="CI173" s="410"/>
      <c r="CJ173" s="410"/>
      <c r="CK173" s="410"/>
      <c r="CL173" s="410"/>
      <c r="CM173" s="410"/>
      <c r="CN173" s="410"/>
      <c r="CO173" s="410"/>
      <c r="CP173" s="410"/>
      <c r="CQ173" s="410"/>
      <c r="CR173" s="410"/>
      <c r="CS173" s="410"/>
      <c r="CT173" s="410"/>
      <c r="CU173" s="410"/>
    </row>
    <row r="174" spans="1:99" ht="14.25">
      <c r="B174" s="413" t="s">
        <v>682</v>
      </c>
      <c r="C174" s="414"/>
      <c r="D174" s="414"/>
      <c r="E174" s="414"/>
      <c r="F174" s="414"/>
      <c r="G174" s="414"/>
      <c r="H174" s="414"/>
      <c r="I174" s="414"/>
      <c r="J174" s="414"/>
      <c r="K174" s="414"/>
      <c r="L174" s="415"/>
      <c r="M174" s="417">
        <v>896</v>
      </c>
      <c r="N174" s="511"/>
      <c r="O174" s="512"/>
      <c r="P174" s="512"/>
      <c r="Q174" s="513"/>
      <c r="R174" s="514"/>
      <c r="S174" s="515"/>
      <c r="T174" s="515"/>
      <c r="U174" s="515"/>
      <c r="V174" s="515"/>
      <c r="W174" s="515"/>
      <c r="X174" s="516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  <c r="AJ174" s="410"/>
      <c r="AK174" s="410"/>
      <c r="AL174" s="410"/>
      <c r="AM174" s="410"/>
      <c r="AN174" s="410"/>
      <c r="AO174" s="410"/>
      <c r="AP174" s="410"/>
      <c r="AQ174" s="410"/>
      <c r="AR174" s="410"/>
      <c r="AS174" s="410"/>
      <c r="AT174" s="410"/>
      <c r="AU174" s="410"/>
      <c r="AV174" s="410"/>
      <c r="AW174" s="410"/>
      <c r="AX174" s="410"/>
      <c r="AY174" s="410"/>
      <c r="AZ174" s="410"/>
      <c r="BA174" s="410"/>
      <c r="BB174" s="410"/>
      <c r="BC174" s="410"/>
      <c r="BD174" s="410"/>
      <c r="BE174" s="410"/>
      <c r="BF174" s="410"/>
      <c r="BG174" s="410"/>
      <c r="BH174" s="410"/>
      <c r="BI174" s="410"/>
      <c r="BJ174" s="410"/>
      <c r="BK174" s="410"/>
      <c r="BL174" s="410"/>
      <c r="BM174" s="410"/>
      <c r="BN174" s="410"/>
      <c r="BO174" s="410"/>
      <c r="BP174" s="410"/>
      <c r="BQ174" s="410"/>
      <c r="BR174" s="410"/>
      <c r="BS174" s="410"/>
      <c r="BT174" s="410"/>
      <c r="BU174" s="410"/>
      <c r="BV174" s="410"/>
      <c r="BW174" s="410"/>
      <c r="BX174" s="410"/>
      <c r="BY174" s="410"/>
      <c r="BZ174" s="410"/>
      <c r="CA174" s="410"/>
      <c r="CB174" s="410"/>
      <c r="CC174" s="410"/>
      <c r="CD174" s="410"/>
      <c r="CE174" s="410"/>
      <c r="CF174" s="410"/>
      <c r="CG174" s="410"/>
      <c r="CH174" s="410"/>
      <c r="CI174" s="410"/>
      <c r="CJ174" s="410"/>
      <c r="CK174" s="410"/>
      <c r="CL174" s="410"/>
      <c r="CM174" s="410"/>
      <c r="CN174" s="410"/>
      <c r="CO174" s="410"/>
      <c r="CP174" s="410"/>
      <c r="CQ174" s="410"/>
      <c r="CR174" s="410"/>
      <c r="CS174" s="410"/>
      <c r="CT174" s="410"/>
      <c r="CU174" s="410"/>
    </row>
    <row r="175" spans="1:99" s="411" customFormat="1">
      <c r="A175" s="409"/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410"/>
      <c r="T175" s="410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410"/>
      <c r="AG175" s="410"/>
      <c r="AH175" s="410"/>
      <c r="AI175" s="410"/>
      <c r="AJ175" s="410"/>
      <c r="AK175" s="410"/>
      <c r="AL175" s="410"/>
      <c r="AM175" s="410"/>
      <c r="AN175" s="410"/>
      <c r="AO175" s="410"/>
      <c r="AP175" s="410"/>
      <c r="AQ175" s="410"/>
      <c r="AR175" s="410"/>
      <c r="AS175" s="410"/>
      <c r="AT175" s="410"/>
      <c r="AU175" s="410"/>
      <c r="AV175" s="410"/>
      <c r="AW175" s="410"/>
      <c r="AX175" s="410"/>
      <c r="AY175" s="410"/>
      <c r="AZ175" s="410"/>
      <c r="BA175" s="410"/>
      <c r="BB175" s="410"/>
      <c r="BC175" s="410"/>
      <c r="BD175" s="410"/>
      <c r="BE175" s="410"/>
      <c r="BF175" s="410"/>
      <c r="BG175" s="410"/>
      <c r="BH175" s="410"/>
      <c r="BI175" s="410"/>
      <c r="BJ175" s="410"/>
      <c r="BK175" s="410"/>
      <c r="BL175" s="410"/>
      <c r="BM175" s="410"/>
      <c r="BN175" s="410"/>
      <c r="BO175" s="410"/>
      <c r="BP175" s="410"/>
      <c r="BQ175" s="410"/>
      <c r="BR175" s="410"/>
      <c r="BS175" s="410"/>
      <c r="BT175" s="410"/>
      <c r="BU175" s="410"/>
      <c r="BV175" s="410"/>
      <c r="BW175" s="410"/>
      <c r="BX175" s="410"/>
      <c r="BY175" s="410"/>
      <c r="BZ175" s="410"/>
      <c r="CA175" s="410"/>
      <c r="CB175" s="410"/>
      <c r="CC175" s="410"/>
      <c r="CD175" s="410"/>
      <c r="CE175" s="410"/>
      <c r="CF175" s="410"/>
      <c r="CG175" s="410"/>
      <c r="CH175" s="410"/>
      <c r="CI175" s="410"/>
      <c r="CJ175" s="410"/>
      <c r="CK175" s="410"/>
      <c r="CL175" s="410"/>
      <c r="CM175" s="410"/>
      <c r="CN175" s="410"/>
      <c r="CO175" s="410"/>
      <c r="CP175" s="410"/>
      <c r="CQ175" s="410"/>
      <c r="CR175" s="410"/>
      <c r="CS175" s="410"/>
      <c r="CT175" s="410"/>
      <c r="CU175" s="410"/>
    </row>
    <row r="176" spans="1:99" s="411" customFormat="1">
      <c r="A176" s="409"/>
      <c r="B176" s="779" t="s">
        <v>683</v>
      </c>
      <c r="C176" s="780"/>
      <c r="D176" s="780"/>
      <c r="E176" s="780"/>
      <c r="F176" s="780"/>
      <c r="G176" s="780"/>
      <c r="H176" s="780"/>
      <c r="I176" s="780"/>
      <c r="J176" s="780"/>
      <c r="K176" s="780"/>
      <c r="L176" s="780"/>
      <c r="M176" s="780"/>
      <c r="N176" s="780"/>
      <c r="O176" s="780"/>
      <c r="P176" s="780"/>
      <c r="Q176" s="780"/>
      <c r="R176" s="781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  <c r="AJ176" s="410"/>
      <c r="AK176" s="410"/>
      <c r="AL176" s="410"/>
      <c r="AM176" s="410"/>
      <c r="AN176" s="410"/>
      <c r="AO176" s="410"/>
      <c r="AP176" s="410"/>
      <c r="AQ176" s="410"/>
      <c r="AR176" s="410"/>
      <c r="AS176" s="410"/>
      <c r="AT176" s="410"/>
      <c r="AU176" s="410"/>
      <c r="AV176" s="410"/>
      <c r="AW176" s="410"/>
      <c r="AX176" s="410"/>
      <c r="AY176" s="410"/>
      <c r="AZ176" s="410"/>
      <c r="BA176" s="410"/>
      <c r="BB176" s="410"/>
      <c r="BC176" s="410"/>
      <c r="BD176" s="410"/>
      <c r="BE176" s="410"/>
      <c r="BF176" s="410"/>
      <c r="BG176" s="410"/>
      <c r="BH176" s="410"/>
      <c r="BI176" s="410"/>
      <c r="BJ176" s="410"/>
      <c r="BK176" s="410"/>
      <c r="BL176" s="410"/>
      <c r="BM176" s="410"/>
      <c r="BN176" s="410"/>
      <c r="BO176" s="410"/>
      <c r="BP176" s="410"/>
      <c r="BQ176" s="410"/>
      <c r="BR176" s="410"/>
      <c r="BS176" s="410"/>
      <c r="BT176" s="410"/>
      <c r="BU176" s="410"/>
      <c r="BV176" s="410"/>
      <c r="BW176" s="410"/>
      <c r="BX176" s="410"/>
      <c r="BY176" s="410"/>
      <c r="BZ176" s="410"/>
      <c r="CA176" s="410"/>
      <c r="CB176" s="410"/>
      <c r="CC176" s="410"/>
      <c r="CD176" s="410"/>
      <c r="CE176" s="410"/>
      <c r="CF176" s="410"/>
      <c r="CG176" s="410"/>
      <c r="CH176" s="410"/>
      <c r="CI176" s="410"/>
      <c r="CJ176" s="410"/>
      <c r="CK176" s="410"/>
      <c r="CL176" s="410"/>
      <c r="CM176" s="410"/>
      <c r="CN176" s="410"/>
      <c r="CO176" s="410"/>
      <c r="CP176" s="410"/>
      <c r="CQ176" s="410"/>
      <c r="CR176" s="410"/>
      <c r="CS176" s="410"/>
      <c r="CT176" s="410"/>
      <c r="CU176" s="410"/>
    </row>
    <row r="177" spans="1:99" s="411" customFormat="1">
      <c r="A177" s="409"/>
      <c r="B177" s="782"/>
      <c r="C177" s="783"/>
      <c r="D177" s="783"/>
      <c r="E177" s="783"/>
      <c r="F177" s="783"/>
      <c r="G177" s="783"/>
      <c r="H177" s="783"/>
      <c r="I177" s="783"/>
      <c r="J177" s="783"/>
      <c r="K177" s="783"/>
      <c r="L177" s="783"/>
      <c r="M177" s="783"/>
      <c r="N177" s="783"/>
      <c r="O177" s="783"/>
      <c r="P177" s="783"/>
      <c r="Q177" s="783"/>
      <c r="R177" s="784"/>
      <c r="S177" s="410"/>
      <c r="T177" s="410"/>
      <c r="U177" s="410"/>
      <c r="V177" s="410"/>
      <c r="W177" s="410"/>
      <c r="X177" s="410"/>
      <c r="Y177" s="410"/>
      <c r="Z177" s="410"/>
      <c r="AA177" s="410"/>
      <c r="AB177" s="410"/>
      <c r="AC177" s="410"/>
      <c r="AD177" s="410"/>
      <c r="AE177" s="410"/>
      <c r="AF177" s="410"/>
      <c r="AG177" s="410"/>
      <c r="AH177" s="410"/>
      <c r="AI177" s="410"/>
      <c r="AJ177" s="410"/>
      <c r="AK177" s="410"/>
      <c r="AL177" s="410"/>
      <c r="AM177" s="410"/>
      <c r="AN177" s="410"/>
      <c r="AO177" s="410"/>
      <c r="AP177" s="410"/>
      <c r="AQ177" s="410"/>
      <c r="AR177" s="410"/>
      <c r="AS177" s="410"/>
      <c r="AT177" s="410"/>
      <c r="AU177" s="410"/>
      <c r="AV177" s="410"/>
      <c r="AW177" s="410"/>
      <c r="AX177" s="410"/>
      <c r="AY177" s="410"/>
      <c r="AZ177" s="410"/>
      <c r="BA177" s="410"/>
      <c r="BB177" s="410"/>
      <c r="BC177" s="410"/>
      <c r="BD177" s="410"/>
      <c r="BE177" s="410"/>
      <c r="BF177" s="410"/>
      <c r="BG177" s="410"/>
      <c r="BH177" s="410"/>
      <c r="BI177" s="410"/>
      <c r="BJ177" s="410"/>
      <c r="BK177" s="410"/>
      <c r="BL177" s="410"/>
      <c r="BM177" s="410"/>
      <c r="BN177" s="410"/>
      <c r="BO177" s="410"/>
      <c r="BP177" s="410"/>
      <c r="BQ177" s="410"/>
      <c r="BR177" s="410"/>
      <c r="BS177" s="410"/>
      <c r="BT177" s="410"/>
      <c r="BU177" s="410"/>
      <c r="BV177" s="410"/>
      <c r="BW177" s="410"/>
      <c r="BX177" s="410"/>
      <c r="BY177" s="410"/>
      <c r="BZ177" s="410"/>
      <c r="CA177" s="410"/>
      <c r="CB177" s="410"/>
      <c r="CC177" s="410"/>
      <c r="CD177" s="410"/>
      <c r="CE177" s="410"/>
      <c r="CF177" s="410"/>
      <c r="CG177" s="410"/>
      <c r="CH177" s="410"/>
      <c r="CI177" s="410"/>
      <c r="CJ177" s="410"/>
      <c r="CK177" s="410"/>
      <c r="CL177" s="410"/>
      <c r="CM177" s="410"/>
      <c r="CN177" s="410"/>
      <c r="CO177" s="410"/>
      <c r="CP177" s="410"/>
      <c r="CQ177" s="410"/>
      <c r="CR177" s="410"/>
      <c r="CS177" s="410"/>
      <c r="CT177" s="410"/>
      <c r="CU177" s="410"/>
    </row>
    <row r="178" spans="1:99" ht="14.25">
      <c r="B178" s="413" t="s">
        <v>684</v>
      </c>
      <c r="C178" s="414"/>
      <c r="D178" s="414"/>
      <c r="E178" s="414"/>
      <c r="F178" s="414"/>
      <c r="G178" s="414"/>
      <c r="H178" s="414"/>
      <c r="I178" s="414"/>
      <c r="J178" s="414"/>
      <c r="K178" s="414"/>
      <c r="L178" s="415"/>
      <c r="M178" s="417">
        <v>1055</v>
      </c>
      <c r="N178" s="720"/>
      <c r="O178" s="721"/>
      <c r="P178" s="721"/>
      <c r="Q178" s="722"/>
      <c r="R178" s="462" t="s">
        <v>2</v>
      </c>
      <c r="S178" s="410"/>
      <c r="T178" s="410"/>
      <c r="U178" s="410"/>
      <c r="V178" s="410"/>
      <c r="W178" s="410"/>
      <c r="X178" s="410"/>
      <c r="Y178" s="410"/>
      <c r="Z178" s="410"/>
      <c r="AA178" s="410"/>
      <c r="AB178" s="410"/>
      <c r="AC178" s="410"/>
      <c r="AD178" s="410"/>
      <c r="AE178" s="410"/>
      <c r="AF178" s="410"/>
      <c r="AG178" s="410"/>
      <c r="AH178" s="410"/>
      <c r="AI178" s="410"/>
      <c r="AJ178" s="410"/>
      <c r="AK178" s="410"/>
      <c r="AL178" s="410"/>
      <c r="AM178" s="410"/>
      <c r="AN178" s="410"/>
      <c r="AO178" s="410"/>
      <c r="AP178" s="410"/>
      <c r="AQ178" s="410"/>
      <c r="AR178" s="410"/>
      <c r="AS178" s="410"/>
      <c r="AT178" s="410"/>
      <c r="AU178" s="410"/>
      <c r="AV178" s="410"/>
      <c r="AW178" s="410"/>
      <c r="AX178" s="410"/>
      <c r="AY178" s="410"/>
      <c r="AZ178" s="410"/>
      <c r="BA178" s="410"/>
      <c r="BB178" s="410"/>
      <c r="BC178" s="410"/>
      <c r="BD178" s="410"/>
      <c r="BE178" s="410"/>
      <c r="BF178" s="410"/>
      <c r="BG178" s="410"/>
      <c r="BH178" s="410"/>
      <c r="BI178" s="410"/>
      <c r="BJ178" s="410"/>
      <c r="BK178" s="410"/>
      <c r="BL178" s="410"/>
      <c r="BM178" s="410"/>
      <c r="BN178" s="410"/>
      <c r="BO178" s="410"/>
      <c r="BP178" s="410"/>
      <c r="BQ178" s="410"/>
      <c r="BR178" s="410"/>
      <c r="BS178" s="410"/>
      <c r="BT178" s="410"/>
      <c r="BU178" s="410"/>
      <c r="BV178" s="410"/>
      <c r="BW178" s="410"/>
      <c r="BX178" s="410"/>
      <c r="BY178" s="410"/>
      <c r="BZ178" s="410"/>
      <c r="CA178" s="410"/>
      <c r="CB178" s="410"/>
      <c r="CC178" s="410"/>
      <c r="CD178" s="410"/>
      <c r="CE178" s="410"/>
      <c r="CF178" s="410"/>
      <c r="CG178" s="410"/>
      <c r="CH178" s="410"/>
      <c r="CI178" s="410"/>
      <c r="CJ178" s="410"/>
      <c r="CK178" s="410"/>
      <c r="CL178" s="410"/>
      <c r="CM178" s="410"/>
      <c r="CN178" s="410"/>
      <c r="CO178" s="410"/>
      <c r="CP178" s="410"/>
      <c r="CQ178" s="410"/>
      <c r="CR178" s="410"/>
      <c r="CS178" s="410"/>
      <c r="CT178" s="410"/>
      <c r="CU178" s="410"/>
    </row>
    <row r="179" spans="1:99" ht="14.25">
      <c r="B179" s="413" t="s">
        <v>685</v>
      </c>
      <c r="C179" s="414"/>
      <c r="D179" s="414"/>
      <c r="E179" s="414"/>
      <c r="F179" s="414"/>
      <c r="G179" s="414"/>
      <c r="H179" s="414"/>
      <c r="I179" s="414"/>
      <c r="J179" s="414"/>
      <c r="K179" s="414"/>
      <c r="L179" s="415"/>
      <c r="M179" s="417">
        <v>1056</v>
      </c>
      <c r="N179" s="720"/>
      <c r="O179" s="721"/>
      <c r="P179" s="721"/>
      <c r="Q179" s="722"/>
      <c r="R179" s="462" t="s">
        <v>3</v>
      </c>
      <c r="S179" s="410"/>
      <c r="T179" s="410"/>
      <c r="U179" s="410"/>
      <c r="V179" s="410"/>
      <c r="W179" s="410"/>
      <c r="X179" s="410"/>
      <c r="Y179" s="410"/>
      <c r="Z179" s="410"/>
      <c r="AA179" s="410"/>
      <c r="AB179" s="410"/>
      <c r="AC179" s="410"/>
      <c r="AD179" s="410"/>
      <c r="AE179" s="410"/>
      <c r="AF179" s="410"/>
      <c r="AG179" s="410"/>
      <c r="AH179" s="410"/>
      <c r="AI179" s="410"/>
      <c r="AJ179" s="410"/>
      <c r="AK179" s="410"/>
      <c r="AL179" s="410"/>
      <c r="AM179" s="410"/>
      <c r="AN179" s="410"/>
      <c r="AO179" s="410"/>
      <c r="AP179" s="410"/>
      <c r="AQ179" s="410"/>
      <c r="AR179" s="410"/>
      <c r="AS179" s="410"/>
      <c r="AT179" s="410"/>
      <c r="AU179" s="410"/>
      <c r="AV179" s="410"/>
      <c r="AW179" s="410"/>
      <c r="AX179" s="410"/>
      <c r="AY179" s="410"/>
      <c r="AZ179" s="410"/>
      <c r="BA179" s="410"/>
      <c r="BB179" s="410"/>
      <c r="BC179" s="410"/>
      <c r="BD179" s="410"/>
      <c r="BE179" s="410"/>
      <c r="BF179" s="410"/>
      <c r="BG179" s="410"/>
      <c r="BH179" s="410"/>
      <c r="BI179" s="410"/>
      <c r="BJ179" s="410"/>
      <c r="BK179" s="410"/>
      <c r="BL179" s="410"/>
      <c r="BM179" s="410"/>
      <c r="BN179" s="410"/>
      <c r="BO179" s="410"/>
      <c r="BP179" s="410"/>
      <c r="BQ179" s="410"/>
      <c r="BR179" s="410"/>
      <c r="BS179" s="410"/>
      <c r="BT179" s="410"/>
      <c r="BU179" s="410"/>
      <c r="BV179" s="410"/>
      <c r="BW179" s="410"/>
      <c r="BX179" s="410"/>
      <c r="BY179" s="410"/>
      <c r="BZ179" s="410"/>
      <c r="CA179" s="410"/>
      <c r="CB179" s="410"/>
      <c r="CC179" s="410"/>
      <c r="CD179" s="410"/>
      <c r="CE179" s="410"/>
      <c r="CF179" s="410"/>
      <c r="CG179" s="410"/>
      <c r="CH179" s="410"/>
      <c r="CI179" s="410"/>
      <c r="CJ179" s="410"/>
      <c r="CK179" s="410"/>
      <c r="CL179" s="410"/>
      <c r="CM179" s="410"/>
      <c r="CN179" s="410"/>
      <c r="CO179" s="410"/>
      <c r="CP179" s="410"/>
      <c r="CQ179" s="410"/>
      <c r="CR179" s="410"/>
      <c r="CS179" s="410"/>
      <c r="CT179" s="410"/>
      <c r="CU179" s="410"/>
    </row>
    <row r="180" spans="1:99" ht="14.25">
      <c r="B180" s="413" t="s">
        <v>686</v>
      </c>
      <c r="C180" s="414"/>
      <c r="D180" s="414"/>
      <c r="E180" s="414"/>
      <c r="F180" s="414"/>
      <c r="G180" s="414"/>
      <c r="H180" s="414"/>
      <c r="I180" s="414"/>
      <c r="J180" s="414"/>
      <c r="K180" s="414"/>
      <c r="L180" s="415"/>
      <c r="M180" s="417">
        <v>1057</v>
      </c>
      <c r="N180" s="720"/>
      <c r="O180" s="721"/>
      <c r="P180" s="721"/>
      <c r="Q180" s="722"/>
      <c r="R180" s="462" t="s">
        <v>3</v>
      </c>
      <c r="S180" s="410"/>
      <c r="T180" s="410"/>
      <c r="U180" s="410"/>
      <c r="V180" s="410"/>
      <c r="W180" s="410"/>
      <c r="X180" s="410"/>
      <c r="Y180" s="410"/>
      <c r="Z180" s="410"/>
      <c r="AA180" s="410"/>
      <c r="AB180" s="410"/>
      <c r="AC180" s="410"/>
      <c r="AD180" s="410"/>
      <c r="AE180" s="410"/>
      <c r="AF180" s="410"/>
      <c r="AG180" s="410"/>
      <c r="AH180" s="410"/>
      <c r="AI180" s="410"/>
      <c r="AJ180" s="410"/>
      <c r="AK180" s="410"/>
      <c r="AL180" s="410"/>
      <c r="AM180" s="410"/>
      <c r="AN180" s="410"/>
      <c r="AO180" s="410"/>
      <c r="AP180" s="410"/>
      <c r="AQ180" s="410"/>
      <c r="AR180" s="410"/>
      <c r="AS180" s="410"/>
      <c r="AT180" s="410"/>
      <c r="AU180" s="410"/>
      <c r="AV180" s="410"/>
      <c r="AW180" s="410"/>
      <c r="AX180" s="410"/>
      <c r="AY180" s="410"/>
      <c r="AZ180" s="410"/>
      <c r="BA180" s="410"/>
      <c r="BB180" s="410"/>
      <c r="BC180" s="410"/>
      <c r="BD180" s="410"/>
      <c r="BE180" s="410"/>
      <c r="BF180" s="410"/>
      <c r="BG180" s="410"/>
      <c r="BH180" s="410"/>
      <c r="BI180" s="410"/>
      <c r="BJ180" s="410"/>
      <c r="BK180" s="410"/>
      <c r="BL180" s="410"/>
      <c r="BM180" s="410"/>
      <c r="BN180" s="410"/>
      <c r="BO180" s="410"/>
      <c r="BP180" s="410"/>
      <c r="BQ180" s="410"/>
      <c r="BR180" s="410"/>
      <c r="BS180" s="410"/>
      <c r="BT180" s="410"/>
      <c r="BU180" s="410"/>
      <c r="BV180" s="410"/>
      <c r="BW180" s="410"/>
      <c r="BX180" s="410"/>
      <c r="BY180" s="410"/>
      <c r="BZ180" s="410"/>
      <c r="CA180" s="410"/>
      <c r="CB180" s="410"/>
      <c r="CC180" s="410"/>
      <c r="CD180" s="410"/>
      <c r="CE180" s="410"/>
      <c r="CF180" s="410"/>
      <c r="CG180" s="410"/>
      <c r="CH180" s="410"/>
      <c r="CI180" s="410"/>
      <c r="CJ180" s="410"/>
      <c r="CK180" s="410"/>
      <c r="CL180" s="410"/>
      <c r="CM180" s="410"/>
      <c r="CN180" s="410"/>
      <c r="CO180" s="410"/>
      <c r="CP180" s="410"/>
      <c r="CQ180" s="410"/>
      <c r="CR180" s="410"/>
      <c r="CS180" s="410"/>
      <c r="CT180" s="410"/>
      <c r="CU180" s="410"/>
    </row>
    <row r="181" spans="1:99" ht="14.25">
      <c r="B181" s="413" t="s">
        <v>687</v>
      </c>
      <c r="C181" s="414"/>
      <c r="D181" s="414"/>
      <c r="E181" s="414"/>
      <c r="F181" s="414"/>
      <c r="G181" s="414"/>
      <c r="H181" s="414"/>
      <c r="I181" s="414"/>
      <c r="J181" s="414"/>
      <c r="K181" s="414"/>
      <c r="L181" s="415"/>
      <c r="M181" s="417">
        <v>1058</v>
      </c>
      <c r="N181" s="720">
        <f>+$N$178-$N$179-N180</f>
        <v>0</v>
      </c>
      <c r="O181" s="721"/>
      <c r="P181" s="721"/>
      <c r="Q181" s="722"/>
      <c r="R181" s="418" t="s">
        <v>4</v>
      </c>
      <c r="S181" s="410"/>
      <c r="T181" s="410"/>
      <c r="U181" s="410"/>
      <c r="V181" s="410"/>
      <c r="W181" s="410"/>
      <c r="X181" s="410"/>
      <c r="Y181" s="410"/>
      <c r="Z181" s="410"/>
      <c r="AA181" s="410"/>
      <c r="AB181" s="410"/>
      <c r="AC181" s="410"/>
      <c r="AD181" s="410"/>
      <c r="AE181" s="410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410"/>
      <c r="AR181" s="410"/>
      <c r="AS181" s="410"/>
      <c r="AT181" s="410"/>
      <c r="AU181" s="410"/>
      <c r="AV181" s="410"/>
      <c r="AW181" s="410"/>
      <c r="AX181" s="410"/>
      <c r="AY181" s="410"/>
      <c r="AZ181" s="410"/>
      <c r="BA181" s="410"/>
      <c r="BB181" s="410"/>
      <c r="BC181" s="410"/>
      <c r="BD181" s="410"/>
      <c r="BE181" s="410"/>
      <c r="BF181" s="410"/>
      <c r="BG181" s="410"/>
      <c r="BH181" s="410"/>
      <c r="BI181" s="410"/>
      <c r="BJ181" s="410"/>
      <c r="BK181" s="410"/>
      <c r="BL181" s="410"/>
      <c r="BM181" s="410"/>
      <c r="BN181" s="410"/>
      <c r="BO181" s="410"/>
      <c r="BP181" s="410"/>
      <c r="BQ181" s="410"/>
      <c r="BR181" s="410"/>
      <c r="BS181" s="410"/>
      <c r="BT181" s="410"/>
      <c r="BU181" s="410"/>
      <c r="BV181" s="410"/>
      <c r="BW181" s="410"/>
      <c r="BX181" s="410"/>
      <c r="BY181" s="410"/>
      <c r="BZ181" s="410"/>
      <c r="CA181" s="410"/>
      <c r="CB181" s="410"/>
      <c r="CC181" s="410"/>
      <c r="CD181" s="410"/>
      <c r="CE181" s="410"/>
      <c r="CF181" s="410"/>
      <c r="CG181" s="410"/>
      <c r="CH181" s="410"/>
      <c r="CI181" s="410"/>
      <c r="CJ181" s="410"/>
      <c r="CK181" s="410"/>
      <c r="CL181" s="410"/>
      <c r="CM181" s="410"/>
      <c r="CN181" s="410"/>
      <c r="CO181" s="410"/>
      <c r="CP181" s="410"/>
      <c r="CQ181" s="410"/>
      <c r="CR181" s="410"/>
      <c r="CS181" s="410"/>
      <c r="CT181" s="410"/>
      <c r="CU181" s="410"/>
    </row>
    <row r="182" spans="1:99" ht="14.25">
      <c r="B182" s="413" t="s">
        <v>688</v>
      </c>
      <c r="C182" s="414"/>
      <c r="D182" s="414"/>
      <c r="E182" s="414"/>
      <c r="F182" s="414"/>
      <c r="G182" s="414"/>
      <c r="H182" s="414"/>
      <c r="I182" s="414"/>
      <c r="J182" s="414"/>
      <c r="K182" s="414"/>
      <c r="L182" s="415"/>
      <c r="M182" s="417">
        <v>1060</v>
      </c>
      <c r="N182" s="720"/>
      <c r="O182" s="721"/>
      <c r="P182" s="721"/>
      <c r="Q182" s="722"/>
      <c r="R182" s="418" t="s">
        <v>3</v>
      </c>
      <c r="S182" s="410"/>
      <c r="T182" s="410"/>
      <c r="U182" s="410"/>
      <c r="V182" s="410"/>
      <c r="W182" s="410"/>
      <c r="X182" s="410"/>
      <c r="Y182" s="410"/>
      <c r="Z182" s="410"/>
      <c r="AA182" s="410"/>
      <c r="AB182" s="410"/>
      <c r="AC182" s="410"/>
      <c r="AD182" s="410"/>
      <c r="AE182" s="410"/>
      <c r="AF182" s="410"/>
      <c r="AG182" s="410"/>
      <c r="AH182" s="410"/>
      <c r="AI182" s="410"/>
      <c r="AJ182" s="410"/>
      <c r="AK182" s="410"/>
      <c r="AL182" s="410"/>
      <c r="AM182" s="410"/>
      <c r="AN182" s="410"/>
      <c r="AO182" s="410"/>
      <c r="AP182" s="410"/>
      <c r="AQ182" s="410"/>
      <c r="AR182" s="410"/>
      <c r="AS182" s="410"/>
      <c r="AT182" s="410"/>
      <c r="AU182" s="410"/>
      <c r="AV182" s="410"/>
      <c r="AW182" s="410"/>
      <c r="AX182" s="410"/>
      <c r="AY182" s="410"/>
      <c r="AZ182" s="410"/>
      <c r="BA182" s="410"/>
      <c r="BB182" s="410"/>
      <c r="BC182" s="410"/>
      <c r="BD182" s="410"/>
      <c r="BE182" s="410"/>
      <c r="BF182" s="410"/>
      <c r="BG182" s="410"/>
      <c r="BH182" s="410"/>
      <c r="BI182" s="410"/>
      <c r="BJ182" s="410"/>
      <c r="BK182" s="410"/>
      <c r="BL182" s="410"/>
      <c r="BM182" s="410"/>
      <c r="BN182" s="410"/>
      <c r="BO182" s="410"/>
      <c r="BP182" s="410"/>
      <c r="BQ182" s="410"/>
      <c r="BR182" s="410"/>
      <c r="BS182" s="410"/>
      <c r="BT182" s="410"/>
      <c r="BU182" s="410"/>
      <c r="BV182" s="410"/>
      <c r="BW182" s="410"/>
      <c r="BX182" s="410"/>
      <c r="BY182" s="410"/>
      <c r="BZ182" s="410"/>
      <c r="CA182" s="410"/>
      <c r="CB182" s="410"/>
      <c r="CC182" s="410"/>
      <c r="CD182" s="410"/>
      <c r="CE182" s="410"/>
      <c r="CF182" s="410"/>
      <c r="CG182" s="410"/>
      <c r="CH182" s="410"/>
      <c r="CI182" s="410"/>
      <c r="CJ182" s="410"/>
      <c r="CK182" s="410"/>
      <c r="CL182" s="410"/>
      <c r="CM182" s="410"/>
      <c r="CN182" s="410"/>
      <c r="CO182" s="410"/>
      <c r="CP182" s="410"/>
      <c r="CQ182" s="410"/>
      <c r="CR182" s="410"/>
      <c r="CS182" s="410"/>
      <c r="CT182" s="410"/>
      <c r="CU182" s="410"/>
    </row>
    <row r="183" spans="1:99" ht="14.25">
      <c r="B183" s="413" t="s">
        <v>689</v>
      </c>
      <c r="C183" s="414"/>
      <c r="D183" s="414"/>
      <c r="E183" s="414"/>
      <c r="F183" s="414"/>
      <c r="G183" s="414"/>
      <c r="H183" s="414"/>
      <c r="I183" s="414"/>
      <c r="J183" s="414"/>
      <c r="K183" s="414"/>
      <c r="L183" s="415"/>
      <c r="M183" s="417">
        <v>1061</v>
      </c>
      <c r="N183" s="720">
        <f>+$N$181-$N$182</f>
        <v>0</v>
      </c>
      <c r="O183" s="721"/>
      <c r="P183" s="721"/>
      <c r="Q183" s="722"/>
      <c r="R183" s="462" t="s">
        <v>4</v>
      </c>
      <c r="S183" s="410"/>
      <c r="T183" s="410"/>
      <c r="U183" s="410"/>
      <c r="V183" s="410"/>
      <c r="W183" s="410"/>
      <c r="X183" s="410"/>
      <c r="Y183" s="410"/>
      <c r="Z183" s="410"/>
      <c r="AA183" s="410"/>
      <c r="AB183" s="410"/>
      <c r="AC183" s="410"/>
      <c r="AD183" s="410"/>
      <c r="AE183" s="410"/>
      <c r="AF183" s="410"/>
      <c r="AG183" s="410"/>
      <c r="AH183" s="410"/>
      <c r="AI183" s="410"/>
      <c r="AJ183" s="410"/>
      <c r="AK183" s="410"/>
      <c r="AL183" s="410"/>
      <c r="AM183" s="410"/>
      <c r="AN183" s="410"/>
      <c r="AO183" s="410"/>
      <c r="AP183" s="410"/>
      <c r="AQ183" s="410"/>
      <c r="AR183" s="410"/>
      <c r="AS183" s="410"/>
      <c r="AT183" s="410"/>
      <c r="AU183" s="410"/>
      <c r="AV183" s="410"/>
      <c r="AW183" s="410"/>
      <c r="AX183" s="410"/>
      <c r="AY183" s="410"/>
      <c r="AZ183" s="410"/>
      <c r="BA183" s="410"/>
      <c r="BB183" s="410"/>
      <c r="BC183" s="410"/>
      <c r="BD183" s="410"/>
      <c r="BE183" s="410"/>
      <c r="BF183" s="410"/>
      <c r="BG183" s="410"/>
      <c r="BH183" s="410"/>
      <c r="BI183" s="410"/>
      <c r="BJ183" s="410"/>
      <c r="BK183" s="410"/>
      <c r="BL183" s="410"/>
      <c r="BM183" s="410"/>
      <c r="BN183" s="410"/>
      <c r="BO183" s="410"/>
      <c r="BP183" s="410"/>
      <c r="BQ183" s="410"/>
      <c r="BR183" s="410"/>
      <c r="BS183" s="410"/>
      <c r="BT183" s="410"/>
      <c r="BU183" s="410"/>
      <c r="BV183" s="410"/>
      <c r="BW183" s="410"/>
      <c r="BX183" s="410"/>
      <c r="BY183" s="410"/>
      <c r="BZ183" s="410"/>
      <c r="CA183" s="410"/>
      <c r="CB183" s="410"/>
      <c r="CC183" s="410"/>
      <c r="CD183" s="410"/>
      <c r="CE183" s="410"/>
      <c r="CF183" s="410"/>
      <c r="CG183" s="410"/>
      <c r="CH183" s="410"/>
      <c r="CI183" s="410"/>
      <c r="CJ183" s="410"/>
      <c r="CK183" s="410"/>
      <c r="CL183" s="410"/>
      <c r="CM183" s="410"/>
      <c r="CN183" s="410"/>
      <c r="CO183" s="410"/>
      <c r="CP183" s="410"/>
      <c r="CQ183" s="410"/>
      <c r="CR183" s="410"/>
      <c r="CS183" s="410"/>
      <c r="CT183" s="410"/>
      <c r="CU183" s="410"/>
    </row>
    <row r="184" spans="1:99" ht="14.25">
      <c r="B184" s="413" t="s">
        <v>690</v>
      </c>
      <c r="C184" s="414"/>
      <c r="D184" s="414"/>
      <c r="E184" s="414"/>
      <c r="F184" s="414"/>
      <c r="G184" s="414"/>
      <c r="H184" s="414"/>
      <c r="I184" s="414"/>
      <c r="J184" s="414"/>
      <c r="K184" s="414"/>
      <c r="L184" s="415"/>
      <c r="M184" s="417">
        <v>1062</v>
      </c>
      <c r="N184" s="720">
        <f>+N183</f>
        <v>0</v>
      </c>
      <c r="O184" s="721"/>
      <c r="P184" s="721"/>
      <c r="Q184" s="722"/>
      <c r="R184" s="462" t="s">
        <v>4</v>
      </c>
      <c r="S184" s="410"/>
      <c r="T184" s="410"/>
      <c r="U184" s="410"/>
      <c r="V184" s="410"/>
      <c r="W184" s="410"/>
      <c r="X184" s="410"/>
      <c r="Y184" s="410"/>
      <c r="Z184" s="410"/>
      <c r="AA184" s="410"/>
      <c r="AB184" s="410"/>
      <c r="AC184" s="410"/>
      <c r="AD184" s="410"/>
      <c r="AE184" s="410"/>
      <c r="AF184" s="410"/>
      <c r="AG184" s="410"/>
      <c r="AH184" s="410"/>
      <c r="AI184" s="410"/>
      <c r="AJ184" s="410"/>
      <c r="AK184" s="410"/>
      <c r="AL184" s="410"/>
      <c r="AM184" s="410"/>
      <c r="AN184" s="410"/>
      <c r="AO184" s="410"/>
      <c r="AP184" s="410"/>
      <c r="AQ184" s="410"/>
      <c r="AR184" s="410"/>
      <c r="AS184" s="410"/>
      <c r="AT184" s="410"/>
      <c r="AU184" s="410"/>
      <c r="AV184" s="410"/>
      <c r="AW184" s="410"/>
      <c r="AX184" s="410"/>
      <c r="AY184" s="410"/>
      <c r="AZ184" s="410"/>
      <c r="BA184" s="410"/>
      <c r="BB184" s="410"/>
      <c r="BC184" s="410"/>
      <c r="BD184" s="410"/>
      <c r="BE184" s="410"/>
      <c r="BF184" s="410"/>
      <c r="BG184" s="410"/>
      <c r="BH184" s="410"/>
      <c r="BI184" s="410"/>
      <c r="BJ184" s="410"/>
      <c r="BK184" s="410"/>
      <c r="BL184" s="410"/>
      <c r="BM184" s="410"/>
      <c r="BN184" s="410"/>
      <c r="BO184" s="410"/>
      <c r="BP184" s="410"/>
      <c r="BQ184" s="410"/>
      <c r="BR184" s="410"/>
      <c r="BS184" s="410"/>
      <c r="BT184" s="410"/>
      <c r="BU184" s="410"/>
      <c r="BV184" s="410"/>
      <c r="BW184" s="410"/>
      <c r="BX184" s="410"/>
      <c r="BY184" s="410"/>
      <c r="BZ184" s="410"/>
      <c r="CA184" s="410"/>
      <c r="CB184" s="410"/>
      <c r="CC184" s="410"/>
      <c r="CD184" s="410"/>
      <c r="CE184" s="410"/>
      <c r="CF184" s="410"/>
      <c r="CG184" s="410"/>
      <c r="CH184" s="410"/>
      <c r="CI184" s="410"/>
      <c r="CJ184" s="410"/>
      <c r="CK184" s="410"/>
      <c r="CL184" s="410"/>
      <c r="CM184" s="410"/>
      <c r="CN184" s="410"/>
      <c r="CO184" s="410"/>
      <c r="CP184" s="410"/>
      <c r="CQ184" s="410"/>
      <c r="CR184" s="410"/>
      <c r="CS184" s="410"/>
      <c r="CT184" s="410"/>
      <c r="CU184" s="410"/>
    </row>
    <row r="185" spans="1:99" ht="14.25">
      <c r="B185" s="413" t="s">
        <v>691</v>
      </c>
      <c r="C185" s="414"/>
      <c r="D185" s="414"/>
      <c r="E185" s="414"/>
      <c r="F185" s="414"/>
      <c r="G185" s="414"/>
      <c r="H185" s="414"/>
      <c r="I185" s="414"/>
      <c r="J185" s="414"/>
      <c r="K185" s="414"/>
      <c r="L185" s="415"/>
      <c r="M185" s="417">
        <v>1099</v>
      </c>
      <c r="N185" s="720"/>
      <c r="O185" s="721"/>
      <c r="P185" s="721"/>
      <c r="Q185" s="722"/>
      <c r="R185" s="518"/>
      <c r="S185" s="410"/>
      <c r="T185" s="410"/>
      <c r="U185" s="410"/>
      <c r="V185" s="410"/>
      <c r="W185" s="410"/>
      <c r="X185" s="410"/>
      <c r="Y185" s="410"/>
      <c r="Z185" s="410"/>
      <c r="AA185" s="410"/>
      <c r="AB185" s="410"/>
      <c r="AC185" s="410"/>
      <c r="AD185" s="410"/>
      <c r="AE185" s="410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410"/>
      <c r="AR185" s="410"/>
      <c r="AS185" s="410"/>
      <c r="AT185" s="410"/>
      <c r="AU185" s="410"/>
      <c r="AV185" s="410"/>
      <c r="AW185" s="410"/>
      <c r="AX185" s="410"/>
      <c r="AY185" s="410"/>
      <c r="AZ185" s="410"/>
      <c r="BA185" s="410"/>
      <c r="BB185" s="410"/>
      <c r="BC185" s="410"/>
      <c r="BD185" s="410"/>
      <c r="BE185" s="410"/>
      <c r="BF185" s="410"/>
      <c r="BG185" s="410"/>
      <c r="BH185" s="410"/>
      <c r="BI185" s="410"/>
      <c r="BJ185" s="410"/>
      <c r="BK185" s="410"/>
      <c r="BL185" s="410"/>
      <c r="BM185" s="410"/>
      <c r="BN185" s="410"/>
      <c r="BO185" s="410"/>
      <c r="BP185" s="410"/>
      <c r="BQ185" s="410"/>
      <c r="BR185" s="410"/>
      <c r="BS185" s="410"/>
      <c r="BT185" s="410"/>
      <c r="BU185" s="410"/>
      <c r="BV185" s="410"/>
      <c r="BW185" s="410"/>
      <c r="BX185" s="410"/>
      <c r="BY185" s="410"/>
      <c r="BZ185" s="410"/>
      <c r="CA185" s="410"/>
      <c r="CB185" s="410"/>
      <c r="CC185" s="410"/>
      <c r="CD185" s="410"/>
      <c r="CE185" s="410"/>
      <c r="CF185" s="410"/>
      <c r="CG185" s="410"/>
      <c r="CH185" s="410"/>
      <c r="CI185" s="410"/>
      <c r="CJ185" s="410"/>
      <c r="CK185" s="410"/>
      <c r="CL185" s="410"/>
      <c r="CM185" s="410"/>
      <c r="CN185" s="410"/>
      <c r="CO185" s="410"/>
      <c r="CP185" s="410"/>
      <c r="CQ185" s="410"/>
      <c r="CR185" s="410"/>
      <c r="CS185" s="410"/>
      <c r="CT185" s="410"/>
      <c r="CU185" s="410"/>
    </row>
    <row r="186" spans="1:99" ht="14.25">
      <c r="B186" s="432" t="s">
        <v>692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4"/>
      <c r="M186" s="425">
        <v>1847</v>
      </c>
      <c r="N186" s="724"/>
      <c r="O186" s="725"/>
      <c r="P186" s="725"/>
      <c r="Q186" s="726"/>
      <c r="R186" s="518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410"/>
      <c r="AR186" s="410"/>
      <c r="AS186" s="410"/>
      <c r="AT186" s="410"/>
      <c r="AU186" s="410"/>
      <c r="AV186" s="410"/>
      <c r="AW186" s="410"/>
      <c r="AX186" s="410"/>
      <c r="AY186" s="410"/>
      <c r="AZ186" s="410"/>
      <c r="BA186" s="410"/>
      <c r="BB186" s="410"/>
      <c r="BC186" s="410"/>
      <c r="BD186" s="410"/>
      <c r="BE186" s="410"/>
      <c r="BF186" s="410"/>
      <c r="BG186" s="410"/>
      <c r="BH186" s="410"/>
      <c r="BI186" s="410"/>
      <c r="BJ186" s="410"/>
      <c r="BK186" s="410"/>
      <c r="BL186" s="410"/>
      <c r="BM186" s="410"/>
      <c r="BN186" s="410"/>
      <c r="BO186" s="410"/>
      <c r="BP186" s="410"/>
      <c r="BQ186" s="410"/>
      <c r="BR186" s="410"/>
      <c r="BS186" s="410"/>
      <c r="BT186" s="410"/>
      <c r="BU186" s="410"/>
      <c r="BV186" s="410"/>
      <c r="BW186" s="410"/>
      <c r="BX186" s="410"/>
      <c r="BY186" s="410"/>
      <c r="BZ186" s="410"/>
      <c r="CA186" s="410"/>
      <c r="CB186" s="410"/>
      <c r="CC186" s="410"/>
      <c r="CD186" s="410"/>
      <c r="CE186" s="410"/>
      <c r="CF186" s="410"/>
      <c r="CG186" s="410"/>
      <c r="CH186" s="410"/>
      <c r="CI186" s="410"/>
      <c r="CJ186" s="410"/>
      <c r="CK186" s="410"/>
      <c r="CL186" s="410"/>
      <c r="CM186" s="410"/>
      <c r="CN186" s="410"/>
      <c r="CO186" s="410"/>
      <c r="CP186" s="410"/>
      <c r="CQ186" s="410"/>
      <c r="CR186" s="410"/>
      <c r="CS186" s="410"/>
      <c r="CT186" s="410"/>
      <c r="CU186" s="410"/>
    </row>
    <row r="187" spans="1:99" ht="14.25">
      <c r="B187" s="413" t="s">
        <v>693</v>
      </c>
      <c r="C187" s="414"/>
      <c r="D187" s="414"/>
      <c r="E187" s="414"/>
      <c r="F187" s="414"/>
      <c r="G187" s="414"/>
      <c r="H187" s="414"/>
      <c r="I187" s="414"/>
      <c r="J187" s="414"/>
      <c r="K187" s="414"/>
      <c r="L187" s="415"/>
      <c r="M187" s="417">
        <v>1100</v>
      </c>
      <c r="N187" s="720"/>
      <c r="O187" s="721"/>
      <c r="P187" s="721"/>
      <c r="Q187" s="722"/>
      <c r="R187" s="518"/>
      <c r="S187" s="410"/>
      <c r="T187" s="410"/>
      <c r="U187" s="410"/>
      <c r="V187" s="410"/>
      <c r="W187" s="410"/>
      <c r="X187" s="410"/>
      <c r="Y187" s="410"/>
      <c r="Z187" s="410"/>
      <c r="AA187" s="410"/>
      <c r="AB187" s="410"/>
      <c r="AC187" s="410"/>
      <c r="AD187" s="410"/>
      <c r="AE187" s="410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410"/>
      <c r="AR187" s="410"/>
      <c r="AS187" s="410"/>
      <c r="AT187" s="410"/>
      <c r="AU187" s="410"/>
      <c r="AV187" s="410"/>
      <c r="AW187" s="410"/>
      <c r="AX187" s="410"/>
      <c r="AY187" s="410"/>
      <c r="AZ187" s="410"/>
      <c r="BA187" s="410"/>
      <c r="BB187" s="410"/>
      <c r="BC187" s="410"/>
      <c r="BD187" s="410"/>
      <c r="BE187" s="410"/>
      <c r="BF187" s="410"/>
      <c r="BG187" s="410"/>
      <c r="BH187" s="410"/>
      <c r="BI187" s="410"/>
      <c r="BJ187" s="410"/>
      <c r="BK187" s="410"/>
      <c r="BL187" s="410"/>
      <c r="BM187" s="410"/>
      <c r="BN187" s="410"/>
      <c r="BO187" s="410"/>
      <c r="BP187" s="410"/>
      <c r="BQ187" s="410"/>
      <c r="BR187" s="410"/>
      <c r="BS187" s="410"/>
      <c r="BT187" s="410"/>
      <c r="BU187" s="410"/>
      <c r="BV187" s="410"/>
      <c r="BW187" s="410"/>
      <c r="BX187" s="410"/>
      <c r="BY187" s="410"/>
      <c r="BZ187" s="410"/>
      <c r="CA187" s="410"/>
      <c r="CB187" s="410"/>
      <c r="CC187" s="410"/>
      <c r="CD187" s="410"/>
      <c r="CE187" s="410"/>
      <c r="CF187" s="410"/>
      <c r="CG187" s="410"/>
      <c r="CH187" s="410"/>
      <c r="CI187" s="410"/>
      <c r="CJ187" s="410"/>
      <c r="CK187" s="410"/>
      <c r="CL187" s="410"/>
      <c r="CM187" s="410"/>
      <c r="CN187" s="410"/>
      <c r="CO187" s="410"/>
      <c r="CP187" s="410"/>
      <c r="CQ187" s="410"/>
      <c r="CR187" s="410"/>
      <c r="CS187" s="410"/>
      <c r="CT187" s="410"/>
      <c r="CU187" s="410"/>
    </row>
    <row r="188" spans="1:99" ht="14.25">
      <c r="B188" s="413" t="s">
        <v>694</v>
      </c>
      <c r="C188" s="414"/>
      <c r="D188" s="414"/>
      <c r="E188" s="414"/>
      <c r="F188" s="414"/>
      <c r="G188" s="414"/>
      <c r="H188" s="414"/>
      <c r="I188" s="414"/>
      <c r="J188" s="414"/>
      <c r="K188" s="414"/>
      <c r="L188" s="415"/>
      <c r="M188" s="417">
        <v>1114</v>
      </c>
      <c r="N188" s="720"/>
      <c r="O188" s="721"/>
      <c r="P188" s="721"/>
      <c r="Q188" s="722"/>
      <c r="R188" s="518"/>
      <c r="S188" s="410"/>
      <c r="T188" s="410"/>
      <c r="U188" s="410"/>
      <c r="V188" s="410"/>
      <c r="W188" s="410"/>
      <c r="X188" s="410"/>
      <c r="Y188" s="410"/>
      <c r="Z188" s="410"/>
      <c r="AA188" s="410"/>
      <c r="AB188" s="410"/>
      <c r="AC188" s="410"/>
      <c r="AD188" s="410"/>
      <c r="AE188" s="410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410"/>
      <c r="AR188" s="410"/>
      <c r="AS188" s="410"/>
      <c r="AT188" s="410"/>
      <c r="AU188" s="410"/>
      <c r="AV188" s="410"/>
      <c r="AW188" s="410"/>
      <c r="AX188" s="410"/>
      <c r="AY188" s="410"/>
      <c r="AZ188" s="410"/>
      <c r="BA188" s="410"/>
      <c r="BB188" s="410"/>
      <c r="BC188" s="410"/>
      <c r="BD188" s="410"/>
      <c r="BE188" s="410"/>
      <c r="BF188" s="410"/>
      <c r="BG188" s="410"/>
      <c r="BH188" s="410"/>
      <c r="BI188" s="410"/>
      <c r="BJ188" s="410"/>
      <c r="BK188" s="410"/>
      <c r="BL188" s="410"/>
      <c r="BM188" s="410"/>
      <c r="BN188" s="410"/>
      <c r="BO188" s="410"/>
      <c r="BP188" s="410"/>
      <c r="BQ188" s="410"/>
      <c r="BR188" s="410"/>
      <c r="BS188" s="410"/>
      <c r="BT188" s="410"/>
      <c r="BU188" s="410"/>
      <c r="BV188" s="410"/>
      <c r="BW188" s="410"/>
      <c r="BX188" s="410"/>
      <c r="BY188" s="410"/>
      <c r="BZ188" s="410"/>
      <c r="CA188" s="410"/>
      <c r="CB188" s="410"/>
      <c r="CC188" s="410"/>
      <c r="CD188" s="410"/>
      <c r="CE188" s="410"/>
      <c r="CF188" s="410"/>
      <c r="CG188" s="410"/>
      <c r="CH188" s="410"/>
      <c r="CI188" s="410"/>
      <c r="CJ188" s="410"/>
      <c r="CK188" s="410"/>
      <c r="CL188" s="410"/>
      <c r="CM188" s="410"/>
      <c r="CN188" s="410"/>
      <c r="CO188" s="410"/>
      <c r="CP188" s="410"/>
      <c r="CQ188" s="410"/>
      <c r="CR188" s="410"/>
      <c r="CS188" s="410"/>
      <c r="CT188" s="410"/>
      <c r="CU188" s="410"/>
    </row>
    <row r="189" spans="1:99">
      <c r="B189" s="785" t="s">
        <v>695</v>
      </c>
      <c r="C189" s="786"/>
      <c r="D189" s="786"/>
      <c r="E189" s="786"/>
      <c r="F189" s="786"/>
      <c r="G189" s="786"/>
      <c r="H189" s="786"/>
      <c r="I189" s="786"/>
      <c r="J189" s="786"/>
      <c r="K189" s="786"/>
      <c r="L189" s="786"/>
      <c r="M189" s="786"/>
      <c r="N189" s="786"/>
      <c r="O189" s="786"/>
      <c r="P189" s="786"/>
      <c r="Q189" s="786"/>
      <c r="R189" s="787"/>
      <c r="S189" s="410"/>
      <c r="T189" s="410"/>
      <c r="U189" s="410"/>
      <c r="V189" s="410"/>
      <c r="W189" s="410"/>
      <c r="X189" s="410"/>
      <c r="Y189" s="410"/>
      <c r="Z189" s="410"/>
      <c r="AA189" s="410"/>
      <c r="AB189" s="410"/>
      <c r="AC189" s="410"/>
      <c r="AD189" s="410"/>
      <c r="AE189" s="410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410"/>
      <c r="AR189" s="410"/>
      <c r="AS189" s="410"/>
      <c r="AT189" s="410"/>
      <c r="AU189" s="410"/>
      <c r="AV189" s="410"/>
      <c r="AW189" s="410"/>
      <c r="AX189" s="410"/>
      <c r="AY189" s="410"/>
      <c r="AZ189" s="410"/>
      <c r="BA189" s="410"/>
      <c r="BB189" s="410"/>
      <c r="BC189" s="410"/>
      <c r="BD189" s="410"/>
      <c r="BE189" s="410"/>
      <c r="BF189" s="410"/>
      <c r="BG189" s="410"/>
      <c r="BH189" s="410"/>
      <c r="BI189" s="410"/>
      <c r="BJ189" s="410"/>
      <c r="BK189" s="410"/>
      <c r="BL189" s="410"/>
      <c r="BM189" s="410"/>
      <c r="BN189" s="410"/>
      <c r="BO189" s="410"/>
      <c r="BP189" s="410"/>
      <c r="BQ189" s="410"/>
      <c r="BR189" s="410"/>
      <c r="BS189" s="410"/>
      <c r="BT189" s="410"/>
      <c r="BU189" s="410"/>
      <c r="BV189" s="410"/>
      <c r="BW189" s="410"/>
      <c r="BX189" s="410"/>
      <c r="BY189" s="410"/>
      <c r="BZ189" s="410"/>
      <c r="CA189" s="410"/>
      <c r="CB189" s="410"/>
      <c r="CC189" s="410"/>
      <c r="CD189" s="410"/>
      <c r="CE189" s="410"/>
      <c r="CF189" s="410"/>
      <c r="CG189" s="410"/>
      <c r="CH189" s="410"/>
      <c r="CI189" s="410"/>
      <c r="CJ189" s="410"/>
      <c r="CK189" s="410"/>
      <c r="CL189" s="410"/>
      <c r="CM189" s="410"/>
      <c r="CN189" s="410"/>
      <c r="CO189" s="410"/>
      <c r="CP189" s="410"/>
      <c r="CQ189" s="410"/>
      <c r="CR189" s="410"/>
      <c r="CS189" s="410"/>
      <c r="CT189" s="410"/>
      <c r="CU189" s="410"/>
    </row>
    <row r="190" spans="1:99" ht="14.25">
      <c r="B190" s="413" t="s">
        <v>696</v>
      </c>
      <c r="C190" s="414"/>
      <c r="D190" s="414"/>
      <c r="E190" s="414"/>
      <c r="F190" s="414"/>
      <c r="G190" s="414"/>
      <c r="H190" s="414"/>
      <c r="I190" s="414"/>
      <c r="J190" s="414"/>
      <c r="K190" s="414"/>
      <c r="L190" s="415"/>
      <c r="M190" s="417">
        <v>1063</v>
      </c>
      <c r="N190" s="720"/>
      <c r="O190" s="721"/>
      <c r="P190" s="721"/>
      <c r="Q190" s="722"/>
      <c r="R190" s="518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410"/>
      <c r="AR190" s="410"/>
      <c r="AS190" s="410"/>
      <c r="AT190" s="410"/>
      <c r="AU190" s="410"/>
      <c r="AV190" s="410"/>
      <c r="AW190" s="410"/>
      <c r="AX190" s="410"/>
      <c r="AY190" s="410"/>
      <c r="AZ190" s="410"/>
      <c r="BA190" s="410"/>
      <c r="BB190" s="410"/>
      <c r="BC190" s="410"/>
      <c r="BD190" s="410"/>
      <c r="BE190" s="410"/>
      <c r="BF190" s="410"/>
      <c r="BG190" s="410"/>
      <c r="BH190" s="410"/>
      <c r="BI190" s="410"/>
      <c r="BJ190" s="410"/>
      <c r="BK190" s="410"/>
      <c r="BL190" s="410"/>
      <c r="BM190" s="410"/>
      <c r="BN190" s="410"/>
      <c r="BO190" s="410"/>
      <c r="BP190" s="410"/>
      <c r="BQ190" s="410"/>
      <c r="BR190" s="410"/>
      <c r="BS190" s="410"/>
      <c r="BT190" s="410"/>
      <c r="BU190" s="410"/>
      <c r="BV190" s="410"/>
      <c r="BW190" s="410"/>
      <c r="BX190" s="410"/>
      <c r="BY190" s="410"/>
      <c r="BZ190" s="410"/>
      <c r="CA190" s="410"/>
      <c r="CB190" s="410"/>
      <c r="CC190" s="410"/>
      <c r="CD190" s="410"/>
      <c r="CE190" s="410"/>
      <c r="CF190" s="410"/>
      <c r="CG190" s="410"/>
      <c r="CH190" s="410"/>
      <c r="CI190" s="410"/>
      <c r="CJ190" s="410"/>
      <c r="CK190" s="410"/>
      <c r="CL190" s="410"/>
      <c r="CM190" s="410"/>
      <c r="CN190" s="410"/>
      <c r="CO190" s="410"/>
      <c r="CP190" s="410"/>
      <c r="CQ190" s="410"/>
      <c r="CR190" s="410"/>
      <c r="CS190" s="410"/>
      <c r="CT190" s="410"/>
      <c r="CU190" s="410"/>
    </row>
    <row r="191" spans="1:99" ht="14.25">
      <c r="B191" s="437" t="s">
        <v>697</v>
      </c>
      <c r="C191" s="437"/>
      <c r="D191" s="437"/>
      <c r="E191" s="437"/>
      <c r="F191" s="437"/>
      <c r="G191" s="437"/>
      <c r="H191" s="437"/>
      <c r="I191" s="437"/>
      <c r="J191" s="437"/>
      <c r="K191" s="437"/>
      <c r="L191" s="437"/>
      <c r="M191" s="417">
        <v>1064</v>
      </c>
      <c r="N191" s="720"/>
      <c r="O191" s="721"/>
      <c r="P191" s="721"/>
      <c r="Q191" s="722"/>
      <c r="R191" s="518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410"/>
      <c r="AR191" s="410"/>
      <c r="AS191" s="410"/>
      <c r="AT191" s="410"/>
      <c r="AU191" s="410"/>
      <c r="AV191" s="410"/>
      <c r="AW191" s="410"/>
      <c r="AX191" s="410"/>
      <c r="AY191" s="410"/>
      <c r="AZ191" s="410"/>
      <c r="BA191" s="410"/>
      <c r="BB191" s="410"/>
      <c r="BC191" s="410"/>
      <c r="BD191" s="410"/>
      <c r="BE191" s="410"/>
      <c r="BF191" s="410"/>
      <c r="BG191" s="410"/>
      <c r="BH191" s="410"/>
      <c r="BI191" s="410"/>
      <c r="BJ191" s="410"/>
      <c r="BK191" s="410"/>
      <c r="BL191" s="410"/>
      <c r="BM191" s="410"/>
      <c r="BN191" s="410"/>
      <c r="BO191" s="410"/>
      <c r="BP191" s="410"/>
      <c r="BQ191" s="410"/>
      <c r="BR191" s="410"/>
      <c r="BS191" s="410"/>
      <c r="BT191" s="410"/>
      <c r="BU191" s="410"/>
      <c r="BV191" s="410"/>
      <c r="BW191" s="410"/>
      <c r="BX191" s="410"/>
      <c r="BY191" s="410"/>
      <c r="BZ191" s="410"/>
      <c r="CA191" s="410"/>
      <c r="CB191" s="410"/>
      <c r="CC191" s="410"/>
      <c r="CD191" s="410"/>
      <c r="CE191" s="410"/>
      <c r="CF191" s="410"/>
      <c r="CG191" s="410"/>
      <c r="CH191" s="410"/>
      <c r="CI191" s="410"/>
      <c r="CJ191" s="410"/>
      <c r="CK191" s="410"/>
      <c r="CL191" s="410"/>
      <c r="CM191" s="410"/>
      <c r="CN191" s="410"/>
      <c r="CO191" s="410"/>
      <c r="CP191" s="410"/>
      <c r="CQ191" s="410"/>
      <c r="CR191" s="410"/>
      <c r="CS191" s="410"/>
      <c r="CT191" s="410"/>
      <c r="CU191" s="410"/>
    </row>
    <row r="192" spans="1:99" ht="14.25">
      <c r="B192" s="437" t="s">
        <v>698</v>
      </c>
      <c r="C192" s="437"/>
      <c r="D192" s="437"/>
      <c r="E192" s="437"/>
      <c r="F192" s="437"/>
      <c r="G192" s="437"/>
      <c r="H192" s="437"/>
      <c r="I192" s="437"/>
      <c r="J192" s="437"/>
      <c r="K192" s="437"/>
      <c r="L192" s="437"/>
      <c r="M192" s="417">
        <v>1065</v>
      </c>
      <c r="N192" s="720"/>
      <c r="O192" s="721"/>
      <c r="P192" s="721"/>
      <c r="Q192" s="722"/>
      <c r="R192" s="518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410"/>
      <c r="AR192" s="410"/>
      <c r="AS192" s="410"/>
      <c r="AT192" s="410"/>
      <c r="AU192" s="410"/>
      <c r="AV192" s="410"/>
      <c r="AW192" s="410"/>
      <c r="AX192" s="410"/>
      <c r="AY192" s="410"/>
      <c r="AZ192" s="410"/>
      <c r="BA192" s="410"/>
      <c r="BB192" s="410"/>
      <c r="BC192" s="410"/>
      <c r="BD192" s="410"/>
      <c r="BE192" s="410"/>
      <c r="BF192" s="410"/>
      <c r="BG192" s="410"/>
      <c r="BH192" s="410"/>
      <c r="BI192" s="410"/>
      <c r="BJ192" s="410"/>
      <c r="BK192" s="410"/>
      <c r="BL192" s="410"/>
      <c r="BM192" s="410"/>
      <c r="BN192" s="410"/>
      <c r="BO192" s="410"/>
      <c r="BP192" s="410"/>
      <c r="BQ192" s="410"/>
      <c r="BR192" s="410"/>
      <c r="BS192" s="410"/>
      <c r="BT192" s="410"/>
      <c r="BU192" s="410"/>
      <c r="BV192" s="410"/>
      <c r="BW192" s="410"/>
      <c r="BX192" s="410"/>
      <c r="BY192" s="410"/>
      <c r="BZ192" s="410"/>
      <c r="CA192" s="410"/>
      <c r="CB192" s="410"/>
      <c r="CC192" s="410"/>
      <c r="CD192" s="410"/>
      <c r="CE192" s="410"/>
      <c r="CF192" s="410"/>
      <c r="CG192" s="410"/>
      <c r="CH192" s="410"/>
      <c r="CI192" s="410"/>
    </row>
    <row r="193" spans="1:80"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410"/>
      <c r="AR193" s="410"/>
      <c r="AS193" s="410"/>
      <c r="AT193" s="410"/>
      <c r="AU193" s="410"/>
      <c r="AV193" s="410"/>
      <c r="AW193" s="410"/>
      <c r="AX193" s="410"/>
      <c r="AY193" s="410"/>
      <c r="AZ193" s="410"/>
      <c r="BA193" s="410"/>
      <c r="BB193" s="410"/>
      <c r="BC193" s="410"/>
      <c r="BD193" s="410"/>
      <c r="BE193" s="410"/>
      <c r="BF193" s="410"/>
      <c r="BG193" s="410"/>
      <c r="BH193" s="410"/>
      <c r="BI193" s="410"/>
      <c r="BJ193" s="410"/>
      <c r="BK193" s="410"/>
      <c r="BL193" s="410"/>
      <c r="BM193" s="410"/>
      <c r="BN193" s="410"/>
      <c r="BO193" s="410"/>
      <c r="BP193" s="410"/>
      <c r="BQ193" s="410"/>
      <c r="BR193" s="410"/>
      <c r="BS193" s="410"/>
      <c r="BT193" s="410"/>
      <c r="BU193" s="410"/>
      <c r="BV193" s="410"/>
    </row>
    <row r="194" spans="1:80" s="411" customFormat="1">
      <c r="A194" s="409"/>
      <c r="B194" s="779" t="s">
        <v>699</v>
      </c>
      <c r="C194" s="780"/>
      <c r="D194" s="780"/>
      <c r="E194" s="780"/>
      <c r="F194" s="780"/>
      <c r="G194" s="780"/>
      <c r="H194" s="780"/>
      <c r="I194" s="780"/>
      <c r="J194" s="780"/>
      <c r="K194" s="780"/>
      <c r="L194" s="780"/>
      <c r="M194" s="780"/>
      <c r="N194" s="781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410"/>
      <c r="AA194" s="410"/>
      <c r="AB194" s="410"/>
      <c r="AC194" s="410"/>
      <c r="AD194" s="410"/>
      <c r="AE194" s="410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410"/>
      <c r="AR194" s="410"/>
      <c r="AS194" s="410"/>
      <c r="AT194" s="410"/>
      <c r="AU194" s="410"/>
      <c r="AV194" s="410"/>
      <c r="AW194" s="410"/>
      <c r="AX194" s="410"/>
      <c r="AY194" s="410"/>
      <c r="AZ194" s="410"/>
      <c r="BA194" s="410"/>
      <c r="BB194" s="410"/>
      <c r="BC194" s="410"/>
      <c r="BD194" s="410"/>
      <c r="BE194" s="410"/>
      <c r="BF194" s="410"/>
      <c r="BG194" s="410"/>
      <c r="BH194" s="410"/>
      <c r="BI194" s="410"/>
      <c r="BJ194" s="410"/>
      <c r="BK194" s="410"/>
      <c r="BL194" s="410"/>
      <c r="BM194" s="410"/>
      <c r="BN194" s="410"/>
      <c r="BO194" s="410"/>
      <c r="BP194" s="410"/>
      <c r="BQ194" s="410"/>
      <c r="BR194" s="410"/>
      <c r="BS194" s="410"/>
      <c r="BT194" s="410"/>
      <c r="BU194" s="410"/>
      <c r="BV194" s="410"/>
    </row>
    <row r="195" spans="1:80" s="411" customFormat="1">
      <c r="A195" s="409"/>
      <c r="B195" s="782"/>
      <c r="C195" s="783"/>
      <c r="D195" s="783"/>
      <c r="E195" s="783"/>
      <c r="F195" s="783"/>
      <c r="G195" s="783"/>
      <c r="H195" s="783"/>
      <c r="I195" s="783"/>
      <c r="J195" s="783"/>
      <c r="K195" s="783"/>
      <c r="L195" s="783"/>
      <c r="M195" s="783"/>
      <c r="N195" s="784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  <c r="AD195" s="410"/>
      <c r="AE195" s="410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410"/>
      <c r="AR195" s="410"/>
      <c r="AS195" s="410"/>
      <c r="AT195" s="410"/>
      <c r="AU195" s="410"/>
      <c r="AV195" s="410"/>
      <c r="AW195" s="410"/>
      <c r="AX195" s="410"/>
      <c r="AY195" s="410"/>
      <c r="AZ195" s="410"/>
      <c r="BA195" s="410"/>
      <c r="BB195" s="410"/>
      <c r="BC195" s="410"/>
      <c r="BD195" s="410"/>
      <c r="BE195" s="410"/>
      <c r="BF195" s="410"/>
      <c r="BG195" s="410"/>
      <c r="BH195" s="410"/>
      <c r="BI195" s="410"/>
      <c r="BJ195" s="410"/>
      <c r="BK195" s="410"/>
      <c r="BL195" s="410"/>
      <c r="BM195" s="410"/>
      <c r="BN195" s="410"/>
      <c r="BO195" s="410"/>
      <c r="BP195" s="410"/>
      <c r="BQ195" s="410"/>
      <c r="BR195" s="410"/>
      <c r="BS195" s="410"/>
      <c r="BT195" s="410"/>
      <c r="BU195" s="410"/>
      <c r="BV195" s="410"/>
    </row>
    <row r="196" spans="1:80" ht="14.25">
      <c r="B196" s="450" t="s">
        <v>700</v>
      </c>
      <c r="C196" s="451"/>
      <c r="D196" s="451"/>
      <c r="E196" s="451"/>
      <c r="F196" s="451"/>
      <c r="G196" s="451"/>
      <c r="H196" s="451"/>
      <c r="I196" s="417">
        <v>701</v>
      </c>
      <c r="J196" s="720"/>
      <c r="K196" s="721"/>
      <c r="L196" s="721"/>
      <c r="M196" s="722"/>
      <c r="N196" s="462" t="s">
        <v>2</v>
      </c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410"/>
      <c r="AR196" s="410"/>
      <c r="AS196" s="410"/>
      <c r="AT196" s="410"/>
      <c r="AU196" s="410"/>
      <c r="AV196" s="410"/>
      <c r="AW196" s="410"/>
      <c r="AX196" s="410"/>
      <c r="AY196" s="410"/>
      <c r="AZ196" s="410"/>
      <c r="BA196" s="410"/>
      <c r="BB196" s="410"/>
      <c r="BC196" s="410"/>
      <c r="BD196" s="410"/>
      <c r="BE196" s="410"/>
      <c r="BF196" s="410"/>
      <c r="BG196" s="410"/>
      <c r="BH196" s="410"/>
      <c r="BI196" s="410"/>
      <c r="BJ196" s="410"/>
      <c r="BK196" s="410"/>
      <c r="BL196" s="410"/>
      <c r="BM196" s="410"/>
      <c r="BN196" s="410"/>
      <c r="BO196" s="410"/>
      <c r="BP196" s="410"/>
      <c r="BQ196" s="410"/>
      <c r="BR196" s="410"/>
      <c r="BS196" s="410"/>
      <c r="BT196" s="410"/>
      <c r="BU196" s="410"/>
      <c r="BV196" s="410"/>
    </row>
    <row r="197" spans="1:80" ht="14.25">
      <c r="B197" s="450" t="s">
        <v>701</v>
      </c>
      <c r="C197" s="451"/>
      <c r="D197" s="451"/>
      <c r="E197" s="451"/>
      <c r="F197" s="451"/>
      <c r="G197" s="451"/>
      <c r="H197" s="451"/>
      <c r="I197" s="417">
        <v>702</v>
      </c>
      <c r="J197" s="720"/>
      <c r="K197" s="721"/>
      <c r="L197" s="721"/>
      <c r="M197" s="722"/>
      <c r="N197" s="462" t="s">
        <v>3</v>
      </c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410"/>
      <c r="AR197" s="410"/>
      <c r="AS197" s="410"/>
      <c r="AT197" s="410"/>
      <c r="AU197" s="410"/>
      <c r="AV197" s="410"/>
      <c r="AW197" s="410"/>
      <c r="AX197" s="410"/>
      <c r="AY197" s="410"/>
      <c r="AZ197" s="410"/>
      <c r="BA197" s="410"/>
      <c r="BB197" s="410"/>
      <c r="BC197" s="410"/>
      <c r="BD197" s="410"/>
      <c r="BE197" s="410"/>
      <c r="BF197" s="410"/>
      <c r="BG197" s="410"/>
      <c r="BH197" s="410"/>
      <c r="BI197" s="410"/>
      <c r="BJ197" s="410"/>
      <c r="BK197" s="410"/>
      <c r="BL197" s="410"/>
      <c r="BM197" s="410"/>
      <c r="BN197" s="410"/>
      <c r="BO197" s="410"/>
      <c r="BP197" s="410"/>
      <c r="BQ197" s="410"/>
      <c r="BR197" s="410"/>
      <c r="BS197" s="410"/>
      <c r="BT197" s="410"/>
      <c r="BU197" s="410"/>
      <c r="BV197" s="410"/>
    </row>
    <row r="198" spans="1:80" ht="14.25">
      <c r="B198" s="450" t="s">
        <v>702</v>
      </c>
      <c r="C198" s="451"/>
      <c r="D198" s="451"/>
      <c r="E198" s="451"/>
      <c r="F198" s="451"/>
      <c r="G198" s="451"/>
      <c r="H198" s="451"/>
      <c r="I198" s="417">
        <v>703</v>
      </c>
      <c r="J198" s="720">
        <f>+$J$196-$J$197</f>
        <v>0</v>
      </c>
      <c r="K198" s="721"/>
      <c r="L198" s="721"/>
      <c r="M198" s="722"/>
      <c r="N198" s="462" t="s">
        <v>4</v>
      </c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410"/>
      <c r="AR198" s="410"/>
      <c r="AS198" s="410"/>
      <c r="AT198" s="410"/>
      <c r="AU198" s="410"/>
      <c r="AV198" s="410"/>
      <c r="AW198" s="410"/>
      <c r="AX198" s="410"/>
      <c r="AY198" s="410"/>
      <c r="AZ198" s="410"/>
      <c r="BA198" s="410"/>
      <c r="BB198" s="410"/>
      <c r="BC198" s="410"/>
      <c r="BD198" s="410"/>
      <c r="BE198" s="410"/>
      <c r="BF198" s="410"/>
      <c r="BG198" s="410"/>
      <c r="BH198" s="410"/>
      <c r="BI198" s="410"/>
      <c r="BJ198" s="410"/>
      <c r="BK198" s="410"/>
      <c r="BL198" s="410"/>
      <c r="BM198" s="410"/>
      <c r="BN198" s="410"/>
      <c r="BO198" s="410"/>
      <c r="BP198" s="410"/>
      <c r="BQ198" s="410"/>
      <c r="BR198" s="410"/>
      <c r="BS198" s="410"/>
      <c r="BT198" s="410"/>
      <c r="BU198" s="410"/>
      <c r="BV198" s="410"/>
    </row>
    <row r="199" spans="1:80" ht="14.25">
      <c r="B199" s="450" t="s">
        <v>703</v>
      </c>
      <c r="C199" s="451"/>
      <c r="D199" s="451"/>
      <c r="E199" s="451"/>
      <c r="F199" s="451"/>
      <c r="G199" s="451"/>
      <c r="H199" s="451"/>
      <c r="I199" s="417">
        <v>704</v>
      </c>
      <c r="J199" s="720"/>
      <c r="K199" s="721"/>
      <c r="L199" s="721"/>
      <c r="M199" s="722"/>
      <c r="N199" s="462" t="s">
        <v>2</v>
      </c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  <c r="AZ199" s="410"/>
      <c r="BA199" s="410"/>
      <c r="BB199" s="410"/>
      <c r="BC199" s="410"/>
      <c r="BD199" s="410"/>
      <c r="BE199" s="410"/>
      <c r="BF199" s="410"/>
      <c r="BG199" s="410"/>
      <c r="BH199" s="410"/>
      <c r="BI199" s="410"/>
      <c r="BJ199" s="410"/>
      <c r="BK199" s="410"/>
      <c r="BL199" s="410"/>
      <c r="BM199" s="410"/>
      <c r="BN199" s="410"/>
      <c r="BO199" s="410"/>
      <c r="BP199" s="410"/>
      <c r="BQ199" s="410"/>
      <c r="BR199" s="410"/>
      <c r="BS199" s="410"/>
      <c r="BT199" s="410"/>
      <c r="BU199" s="410"/>
      <c r="BV199" s="410"/>
    </row>
    <row r="200" spans="1:80" ht="14.25">
      <c r="B200" s="450" t="s">
        <v>704</v>
      </c>
      <c r="C200" s="451"/>
      <c r="D200" s="451"/>
      <c r="E200" s="451"/>
      <c r="F200" s="451"/>
      <c r="G200" s="451"/>
      <c r="H200" s="451"/>
      <c r="I200" s="417">
        <v>930</v>
      </c>
      <c r="J200" s="720"/>
      <c r="K200" s="721"/>
      <c r="L200" s="721"/>
      <c r="M200" s="722"/>
      <c r="N200" s="462" t="s">
        <v>3</v>
      </c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410"/>
      <c r="AA200" s="410"/>
      <c r="AB200" s="410"/>
      <c r="AC200" s="410"/>
      <c r="AD200" s="410"/>
      <c r="AE200" s="410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  <c r="AZ200" s="410"/>
      <c r="BA200" s="410"/>
      <c r="BB200" s="410"/>
      <c r="BC200" s="410"/>
      <c r="BD200" s="410"/>
      <c r="BE200" s="410"/>
      <c r="BF200" s="410"/>
      <c r="BG200" s="410"/>
      <c r="BH200" s="410"/>
      <c r="BI200" s="410"/>
      <c r="BJ200" s="410"/>
      <c r="BK200" s="410"/>
      <c r="BL200" s="410"/>
      <c r="BM200" s="410"/>
      <c r="BN200" s="410"/>
      <c r="BO200" s="410"/>
      <c r="BP200" s="410"/>
      <c r="BQ200" s="410"/>
      <c r="BR200" s="410"/>
      <c r="BS200" s="410"/>
      <c r="BT200" s="410"/>
      <c r="BU200" s="410"/>
      <c r="BV200" s="410"/>
    </row>
    <row r="201" spans="1:80" ht="14.25">
      <c r="B201" s="413" t="s">
        <v>705</v>
      </c>
      <c r="C201" s="414"/>
      <c r="D201" s="414"/>
      <c r="E201" s="414"/>
      <c r="F201" s="414"/>
      <c r="G201" s="414"/>
      <c r="H201" s="414"/>
      <c r="I201" s="417">
        <v>705</v>
      </c>
      <c r="J201" s="720">
        <f>+$J$198+$J$199-$J$200</f>
        <v>0</v>
      </c>
      <c r="K201" s="721"/>
      <c r="L201" s="721"/>
      <c r="M201" s="722"/>
      <c r="N201" s="462" t="s">
        <v>4</v>
      </c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410"/>
      <c r="AA201" s="410"/>
      <c r="AB201" s="410"/>
      <c r="AC201" s="410"/>
      <c r="AD201" s="410"/>
      <c r="AE201" s="410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  <c r="AZ201" s="410"/>
      <c r="BA201" s="410"/>
      <c r="BB201" s="410"/>
      <c r="BC201" s="410"/>
      <c r="BD201" s="410"/>
      <c r="BE201" s="410"/>
      <c r="BF201" s="410"/>
      <c r="BG201" s="410"/>
      <c r="BH201" s="410"/>
      <c r="BI201" s="410"/>
      <c r="BJ201" s="410"/>
      <c r="BK201" s="410"/>
      <c r="BL201" s="410"/>
      <c r="BM201" s="410"/>
      <c r="BN201" s="410"/>
      <c r="BO201" s="410"/>
      <c r="BP201" s="410"/>
      <c r="BQ201" s="410"/>
      <c r="BR201" s="410"/>
      <c r="BS201" s="410"/>
      <c r="BT201" s="410"/>
      <c r="BU201" s="410"/>
      <c r="BV201" s="410"/>
    </row>
    <row r="202" spans="1:80"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  <c r="AZ202" s="410"/>
      <c r="BA202" s="410"/>
      <c r="BB202" s="410"/>
      <c r="BC202" s="410"/>
      <c r="BD202" s="410"/>
      <c r="BE202" s="410"/>
      <c r="BF202" s="410"/>
      <c r="BG202" s="410"/>
      <c r="BH202" s="410"/>
      <c r="BI202" s="410"/>
      <c r="BJ202" s="410"/>
      <c r="BK202" s="410"/>
      <c r="BL202" s="410"/>
      <c r="BM202" s="410"/>
      <c r="BN202" s="410"/>
      <c r="BO202" s="410"/>
      <c r="BP202" s="410"/>
      <c r="BQ202" s="410"/>
      <c r="BR202" s="410"/>
      <c r="BS202" s="410"/>
      <c r="BT202" s="410"/>
      <c r="BU202" s="410"/>
      <c r="BV202" s="410"/>
      <c r="BW202" s="410"/>
      <c r="BX202" s="410"/>
      <c r="BY202" s="410"/>
      <c r="BZ202" s="410"/>
      <c r="CA202" s="410"/>
      <c r="CB202" s="410"/>
    </row>
    <row r="203" spans="1:80" s="411" customFormat="1">
      <c r="A203" s="409"/>
      <c r="B203" s="779" t="s">
        <v>706</v>
      </c>
      <c r="C203" s="780"/>
      <c r="D203" s="780"/>
      <c r="E203" s="780"/>
      <c r="F203" s="780"/>
      <c r="G203" s="780"/>
      <c r="H203" s="780"/>
      <c r="I203" s="780"/>
      <c r="J203" s="780"/>
      <c r="K203" s="780"/>
      <c r="L203" s="780"/>
      <c r="M203" s="780"/>
      <c r="N203" s="780"/>
      <c r="O203" s="780"/>
      <c r="P203" s="780"/>
      <c r="Q203" s="780"/>
      <c r="R203" s="781"/>
      <c r="S203" s="410"/>
      <c r="T203" s="410"/>
      <c r="U203" s="410"/>
      <c r="V203" s="410"/>
      <c r="W203" s="410"/>
      <c r="X203" s="410"/>
      <c r="Y203" s="410"/>
      <c r="Z203" s="410"/>
      <c r="AA203" s="410"/>
      <c r="AB203" s="410"/>
      <c r="AC203" s="410"/>
      <c r="AD203" s="410"/>
      <c r="AE203" s="410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  <c r="AZ203" s="410"/>
      <c r="BA203" s="410"/>
      <c r="BB203" s="410"/>
      <c r="BC203" s="410"/>
      <c r="BD203" s="410"/>
      <c r="BE203" s="410"/>
      <c r="BF203" s="410"/>
      <c r="BG203" s="410"/>
      <c r="BH203" s="410"/>
      <c r="BI203" s="410"/>
      <c r="BJ203" s="410"/>
      <c r="BK203" s="410"/>
      <c r="BL203" s="410"/>
      <c r="BM203" s="410"/>
      <c r="BN203" s="410"/>
      <c r="BO203" s="410"/>
      <c r="BP203" s="410"/>
      <c r="BQ203" s="410"/>
      <c r="BR203" s="410"/>
      <c r="BS203" s="410"/>
      <c r="BT203" s="410"/>
      <c r="BU203" s="410"/>
      <c r="BV203" s="410"/>
      <c r="BW203" s="410"/>
      <c r="BX203" s="410"/>
      <c r="BY203" s="410"/>
      <c r="BZ203" s="410"/>
      <c r="CA203" s="410"/>
      <c r="CB203" s="410"/>
    </row>
    <row r="204" spans="1:80" s="411" customFormat="1">
      <c r="A204" s="409"/>
      <c r="B204" s="788"/>
      <c r="C204" s="789"/>
      <c r="D204" s="789"/>
      <c r="E204" s="789"/>
      <c r="F204" s="789"/>
      <c r="G204" s="789"/>
      <c r="H204" s="789"/>
      <c r="I204" s="789"/>
      <c r="J204" s="789"/>
      <c r="K204" s="789"/>
      <c r="L204" s="789"/>
      <c r="M204" s="789"/>
      <c r="N204" s="789"/>
      <c r="O204" s="789"/>
      <c r="P204" s="789"/>
      <c r="Q204" s="789"/>
      <c r="R204" s="790"/>
      <c r="S204" s="410"/>
      <c r="T204" s="410"/>
      <c r="U204" s="410"/>
      <c r="V204" s="410"/>
      <c r="W204" s="410"/>
      <c r="X204" s="410"/>
      <c r="Y204" s="410"/>
      <c r="Z204" s="410"/>
      <c r="AA204" s="410"/>
      <c r="AB204" s="410"/>
      <c r="AC204" s="410"/>
      <c r="AD204" s="410"/>
      <c r="AE204" s="410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  <c r="AZ204" s="410"/>
      <c r="BA204" s="410"/>
      <c r="BB204" s="410"/>
      <c r="BC204" s="410"/>
      <c r="BD204" s="410"/>
      <c r="BE204" s="410"/>
      <c r="BF204" s="410"/>
      <c r="BG204" s="410"/>
      <c r="BH204" s="410"/>
      <c r="BI204" s="410"/>
      <c r="BJ204" s="410"/>
      <c r="BK204" s="410"/>
      <c r="BL204" s="410"/>
      <c r="BM204" s="410"/>
      <c r="BN204" s="410"/>
      <c r="BO204" s="410"/>
      <c r="BP204" s="410"/>
      <c r="BQ204" s="410"/>
      <c r="BR204" s="410"/>
      <c r="BS204" s="410"/>
      <c r="BT204" s="410"/>
      <c r="BU204" s="410"/>
      <c r="BV204" s="410"/>
      <c r="BW204" s="410"/>
      <c r="BX204" s="410"/>
      <c r="BY204" s="410"/>
      <c r="BZ204" s="410"/>
      <c r="CA204" s="410"/>
      <c r="CB204" s="410"/>
    </row>
    <row r="205" spans="1:80">
      <c r="B205" s="731" t="s">
        <v>707</v>
      </c>
      <c r="C205" s="743" t="s">
        <v>708</v>
      </c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 t="s">
        <v>709</v>
      </c>
      <c r="O205" s="743"/>
      <c r="P205" s="743"/>
      <c r="Q205" s="743"/>
      <c r="R205" s="743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  <c r="AZ205" s="410"/>
      <c r="BA205" s="410"/>
      <c r="BB205" s="410"/>
      <c r="BC205" s="410"/>
      <c r="BD205" s="410"/>
      <c r="BE205" s="410"/>
      <c r="BF205" s="410"/>
      <c r="BG205" s="410"/>
      <c r="BH205" s="410"/>
      <c r="BI205" s="410"/>
      <c r="BJ205" s="410"/>
      <c r="BK205" s="410"/>
      <c r="BL205" s="410"/>
      <c r="BM205" s="410"/>
      <c r="BN205" s="410"/>
      <c r="BO205" s="410"/>
      <c r="BP205" s="410"/>
      <c r="BQ205" s="410"/>
      <c r="BR205" s="410"/>
      <c r="BS205" s="410"/>
      <c r="BT205" s="410"/>
      <c r="BU205" s="410"/>
      <c r="BV205" s="410"/>
      <c r="BW205" s="410"/>
      <c r="BX205" s="410"/>
      <c r="BY205" s="410"/>
      <c r="BZ205" s="410"/>
      <c r="CA205" s="410"/>
      <c r="CB205" s="410"/>
    </row>
    <row r="206" spans="1:80" ht="14.25">
      <c r="B206" s="731"/>
      <c r="C206" s="413" t="s">
        <v>710</v>
      </c>
      <c r="D206" s="414"/>
      <c r="E206" s="414"/>
      <c r="F206" s="414"/>
      <c r="G206" s="414"/>
      <c r="H206" s="414"/>
      <c r="I206" s="414"/>
      <c r="J206" s="414"/>
      <c r="K206" s="414"/>
      <c r="L206" s="414"/>
      <c r="M206" s="415"/>
      <c r="N206" s="417">
        <v>1070</v>
      </c>
      <c r="O206" s="720"/>
      <c r="P206" s="721"/>
      <c r="Q206" s="721"/>
      <c r="R206" s="722"/>
      <c r="S206" s="410"/>
      <c r="T206" s="410"/>
      <c r="U206" s="410"/>
      <c r="V206" s="410"/>
      <c r="W206" s="410"/>
      <c r="X206" s="410"/>
      <c r="Y206" s="410"/>
      <c r="Z206" s="410"/>
      <c r="AA206" s="410"/>
      <c r="AB206" s="410"/>
      <c r="AC206" s="410"/>
      <c r="AD206" s="410"/>
      <c r="AE206" s="410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  <c r="AZ206" s="410"/>
      <c r="BA206" s="410"/>
      <c r="BB206" s="410"/>
      <c r="BC206" s="410"/>
      <c r="BD206" s="410"/>
      <c r="BE206" s="410"/>
      <c r="BF206" s="410"/>
      <c r="BG206" s="410"/>
      <c r="BH206" s="410"/>
      <c r="BI206" s="410"/>
      <c r="BJ206" s="410"/>
      <c r="BK206" s="410"/>
      <c r="BL206" s="410"/>
      <c r="BM206" s="410"/>
      <c r="BN206" s="410"/>
      <c r="BO206" s="410"/>
      <c r="BP206" s="410"/>
      <c r="BQ206" s="410"/>
      <c r="BR206" s="410"/>
      <c r="BS206" s="410"/>
      <c r="BT206" s="410"/>
      <c r="BU206" s="410"/>
      <c r="BV206" s="410"/>
      <c r="BW206" s="410"/>
      <c r="BX206" s="410"/>
      <c r="BY206" s="410"/>
      <c r="BZ206" s="410"/>
      <c r="CA206" s="410"/>
      <c r="CB206" s="410"/>
    </row>
    <row r="207" spans="1:80" ht="14.25">
      <c r="B207" s="731"/>
      <c r="C207" s="413" t="s">
        <v>711</v>
      </c>
      <c r="D207" s="414"/>
      <c r="E207" s="414"/>
      <c r="F207" s="414"/>
      <c r="G207" s="414"/>
      <c r="H207" s="414"/>
      <c r="I207" s="414"/>
      <c r="J207" s="414"/>
      <c r="K207" s="414"/>
      <c r="L207" s="414"/>
      <c r="M207" s="415"/>
      <c r="N207" s="417">
        <v>1074</v>
      </c>
      <c r="O207" s="720"/>
      <c r="P207" s="721"/>
      <c r="Q207" s="721"/>
      <c r="R207" s="722"/>
      <c r="S207" s="410"/>
      <c r="T207" s="410"/>
      <c r="U207" s="410"/>
      <c r="V207" s="410"/>
      <c r="W207" s="410"/>
      <c r="X207" s="410"/>
      <c r="Y207" s="410"/>
      <c r="Z207" s="410"/>
      <c r="AA207" s="410"/>
      <c r="AB207" s="410"/>
      <c r="AC207" s="410"/>
      <c r="AD207" s="410"/>
      <c r="AE207" s="410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  <c r="AZ207" s="410"/>
      <c r="BA207" s="410"/>
      <c r="BB207" s="410"/>
      <c r="BC207" s="410"/>
      <c r="BD207" s="410"/>
      <c r="BE207" s="410"/>
      <c r="BF207" s="410"/>
      <c r="BG207" s="410"/>
      <c r="BH207" s="410"/>
      <c r="BI207" s="410"/>
      <c r="BJ207" s="410"/>
      <c r="BK207" s="410"/>
      <c r="BL207" s="410"/>
      <c r="BM207" s="410"/>
      <c r="BN207" s="410"/>
      <c r="BO207" s="410"/>
      <c r="BP207" s="410"/>
      <c r="BQ207" s="410"/>
      <c r="BR207" s="410"/>
      <c r="BS207" s="410"/>
      <c r="BT207" s="410"/>
      <c r="BU207" s="410"/>
      <c r="BV207" s="410"/>
      <c r="BW207" s="410"/>
      <c r="BX207" s="410"/>
      <c r="BY207" s="410"/>
      <c r="BZ207" s="410"/>
      <c r="CA207" s="410"/>
      <c r="CB207" s="410"/>
    </row>
    <row r="208" spans="1:80" ht="12.75" customHeight="1">
      <c r="B208" s="731" t="s">
        <v>712</v>
      </c>
      <c r="C208" s="785" t="s">
        <v>708</v>
      </c>
      <c r="D208" s="786"/>
      <c r="E208" s="786"/>
      <c r="F208" s="786"/>
      <c r="G208" s="786"/>
      <c r="H208" s="786"/>
      <c r="I208" s="786"/>
      <c r="J208" s="786"/>
      <c r="K208" s="786"/>
      <c r="L208" s="786"/>
      <c r="M208" s="787"/>
      <c r="N208" s="743" t="s">
        <v>709</v>
      </c>
      <c r="O208" s="743"/>
      <c r="P208" s="743"/>
      <c r="Q208" s="743"/>
      <c r="R208" s="743"/>
      <c r="S208" s="410"/>
      <c r="T208" s="410"/>
      <c r="U208" s="410"/>
      <c r="V208" s="410"/>
      <c r="W208" s="410"/>
      <c r="X208" s="410"/>
      <c r="Y208" s="410"/>
      <c r="Z208" s="410"/>
      <c r="AA208" s="410"/>
      <c r="AB208" s="410"/>
      <c r="AC208" s="410"/>
      <c r="AD208" s="410"/>
      <c r="AE208" s="410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  <c r="AZ208" s="410"/>
      <c r="BA208" s="410"/>
      <c r="BB208" s="410"/>
      <c r="BC208" s="410"/>
      <c r="BD208" s="410"/>
      <c r="BE208" s="410"/>
      <c r="BF208" s="410"/>
      <c r="BG208" s="410"/>
      <c r="BH208" s="410"/>
      <c r="BI208" s="410"/>
      <c r="BJ208" s="410"/>
      <c r="BK208" s="410"/>
      <c r="BL208" s="410"/>
      <c r="BM208" s="410"/>
      <c r="BN208" s="410"/>
      <c r="BO208" s="410"/>
      <c r="BP208" s="410"/>
      <c r="BQ208" s="410"/>
      <c r="BR208" s="410"/>
      <c r="BS208" s="410"/>
      <c r="BT208" s="410"/>
      <c r="BU208" s="410"/>
      <c r="BV208" s="410"/>
      <c r="BW208" s="410"/>
      <c r="BX208" s="410"/>
      <c r="BY208" s="410"/>
      <c r="BZ208" s="410"/>
      <c r="CA208" s="410"/>
      <c r="CB208" s="410"/>
    </row>
    <row r="209" spans="1:80" ht="14.25">
      <c r="B209" s="731"/>
      <c r="C209" s="413" t="s">
        <v>710</v>
      </c>
      <c r="D209" s="414"/>
      <c r="E209" s="414"/>
      <c r="F209" s="414"/>
      <c r="G209" s="414"/>
      <c r="H209" s="414"/>
      <c r="I209" s="414"/>
      <c r="J209" s="414"/>
      <c r="K209" s="414"/>
      <c r="L209" s="414"/>
      <c r="M209" s="415"/>
      <c r="N209" s="417">
        <v>1079</v>
      </c>
      <c r="O209" s="720"/>
      <c r="P209" s="721"/>
      <c r="Q209" s="721"/>
      <c r="R209" s="722"/>
      <c r="S209" s="410"/>
      <c r="T209" s="410"/>
      <c r="U209" s="410"/>
      <c r="V209" s="410"/>
      <c r="W209" s="410"/>
      <c r="X209" s="410"/>
      <c r="Y209" s="410"/>
      <c r="Z209" s="410"/>
      <c r="AA209" s="410"/>
      <c r="AB209" s="410"/>
      <c r="AC209" s="410"/>
      <c r="AD209" s="410"/>
      <c r="AE209" s="410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  <c r="AZ209" s="410"/>
      <c r="BA209" s="410"/>
      <c r="BB209" s="410"/>
      <c r="BC209" s="410"/>
      <c r="BD209" s="410"/>
      <c r="BE209" s="410"/>
      <c r="BF209" s="410"/>
      <c r="BG209" s="410"/>
      <c r="BH209" s="410"/>
      <c r="BI209" s="410"/>
      <c r="BJ209" s="410"/>
      <c r="BK209" s="410"/>
      <c r="BL209" s="410"/>
      <c r="BM209" s="410"/>
      <c r="BN209" s="410"/>
      <c r="BO209" s="410"/>
      <c r="BP209" s="410"/>
      <c r="BQ209" s="410"/>
      <c r="BR209" s="410"/>
      <c r="BS209" s="410"/>
      <c r="BT209" s="410"/>
      <c r="BU209" s="410"/>
      <c r="BV209" s="410"/>
      <c r="BW209" s="410"/>
      <c r="BX209" s="410"/>
      <c r="BY209" s="410"/>
      <c r="BZ209" s="410"/>
      <c r="CA209" s="410"/>
      <c r="CB209" s="410"/>
    </row>
    <row r="210" spans="1:80" ht="14.25">
      <c r="B210" s="731"/>
      <c r="C210" s="413" t="s">
        <v>711</v>
      </c>
      <c r="D210" s="414"/>
      <c r="E210" s="414"/>
      <c r="F210" s="414"/>
      <c r="G210" s="414"/>
      <c r="H210" s="414"/>
      <c r="I210" s="414"/>
      <c r="J210" s="414"/>
      <c r="K210" s="414"/>
      <c r="L210" s="414"/>
      <c r="M210" s="415"/>
      <c r="N210" s="417">
        <v>1083</v>
      </c>
      <c r="O210" s="720"/>
      <c r="P210" s="721"/>
      <c r="Q210" s="721"/>
      <c r="R210" s="722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  <c r="AZ210" s="410"/>
      <c r="BA210" s="410"/>
      <c r="BB210" s="410"/>
      <c r="BC210" s="410"/>
      <c r="BD210" s="410"/>
      <c r="BE210" s="410"/>
      <c r="BF210" s="410"/>
      <c r="BG210" s="410"/>
      <c r="BH210" s="410"/>
      <c r="BI210" s="410"/>
      <c r="BJ210" s="410"/>
      <c r="BK210" s="410"/>
      <c r="BL210" s="410"/>
      <c r="BM210" s="410"/>
      <c r="BN210" s="410"/>
      <c r="BO210" s="410"/>
      <c r="BP210" s="410"/>
      <c r="BQ210" s="410"/>
      <c r="BR210" s="410"/>
      <c r="BS210" s="410"/>
      <c r="BT210" s="410"/>
      <c r="BU210" s="410"/>
      <c r="BV210" s="410"/>
      <c r="BW210" s="410"/>
      <c r="BX210" s="410"/>
      <c r="BY210" s="410"/>
      <c r="BZ210" s="410"/>
      <c r="CA210" s="410"/>
      <c r="CB210" s="410"/>
    </row>
    <row r="211" spans="1:80" ht="12.75" customHeight="1">
      <c r="B211" s="731" t="s">
        <v>713</v>
      </c>
      <c r="C211" s="785" t="s">
        <v>708</v>
      </c>
      <c r="D211" s="786"/>
      <c r="E211" s="786"/>
      <c r="F211" s="786"/>
      <c r="G211" s="786"/>
      <c r="H211" s="786"/>
      <c r="I211" s="786"/>
      <c r="J211" s="786"/>
      <c r="K211" s="786"/>
      <c r="L211" s="786"/>
      <c r="M211" s="787"/>
      <c r="N211" s="743" t="s">
        <v>709</v>
      </c>
      <c r="O211" s="743"/>
      <c r="P211" s="743"/>
      <c r="Q211" s="743"/>
      <c r="R211" s="743"/>
      <c r="S211" s="410"/>
      <c r="T211" s="410"/>
      <c r="U211" s="410"/>
      <c r="V211" s="410"/>
      <c r="W211" s="410"/>
      <c r="X211" s="410"/>
      <c r="Y211" s="410"/>
      <c r="Z211" s="410"/>
      <c r="AA211" s="410"/>
      <c r="AB211" s="410"/>
      <c r="AC211" s="410"/>
      <c r="AD211" s="410"/>
      <c r="AE211" s="410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  <c r="AZ211" s="410"/>
      <c r="BA211" s="410"/>
      <c r="BB211" s="410"/>
      <c r="BC211" s="410"/>
      <c r="BD211" s="410"/>
      <c r="BE211" s="410"/>
      <c r="BF211" s="410"/>
      <c r="BG211" s="410"/>
      <c r="BH211" s="410"/>
      <c r="BI211" s="410"/>
      <c r="BJ211" s="410"/>
      <c r="BK211" s="410"/>
      <c r="BL211" s="410"/>
      <c r="BM211" s="410"/>
      <c r="BN211" s="410"/>
      <c r="BO211" s="410"/>
      <c r="BP211" s="410"/>
      <c r="BQ211" s="410"/>
      <c r="BR211" s="410"/>
      <c r="BS211" s="410"/>
      <c r="BT211" s="410"/>
      <c r="BU211" s="410"/>
      <c r="BV211" s="410"/>
      <c r="BW211" s="410"/>
      <c r="BX211" s="410"/>
      <c r="BY211" s="410"/>
      <c r="BZ211" s="410"/>
      <c r="CA211" s="410"/>
      <c r="CB211" s="410"/>
    </row>
    <row r="212" spans="1:80" ht="14.25">
      <c r="B212" s="731"/>
      <c r="C212" s="413" t="s">
        <v>710</v>
      </c>
      <c r="D212" s="414"/>
      <c r="E212" s="414"/>
      <c r="F212" s="414"/>
      <c r="G212" s="414"/>
      <c r="H212" s="414"/>
      <c r="I212" s="414"/>
      <c r="J212" s="414"/>
      <c r="K212" s="414"/>
      <c r="L212" s="414"/>
      <c r="M212" s="415"/>
      <c r="N212" s="417">
        <v>1087</v>
      </c>
      <c r="O212" s="720"/>
      <c r="P212" s="721"/>
      <c r="Q212" s="721"/>
      <c r="R212" s="722"/>
      <c r="S212" s="410"/>
      <c r="T212" s="410"/>
      <c r="U212" s="410"/>
      <c r="V212" s="410"/>
      <c r="W212" s="410"/>
      <c r="X212" s="410"/>
      <c r="Y212" s="410"/>
      <c r="Z212" s="410"/>
      <c r="AA212" s="410"/>
      <c r="AB212" s="410"/>
      <c r="AC212" s="410"/>
      <c r="AD212" s="410"/>
      <c r="AE212" s="410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  <c r="AZ212" s="410"/>
      <c r="BA212" s="410"/>
      <c r="BB212" s="410"/>
      <c r="BC212" s="410"/>
      <c r="BD212" s="410"/>
      <c r="BE212" s="410"/>
      <c r="BF212" s="410"/>
      <c r="BG212" s="410"/>
      <c r="BH212" s="410"/>
      <c r="BI212" s="410"/>
      <c r="BJ212" s="410"/>
      <c r="BK212" s="410"/>
      <c r="BL212" s="410"/>
      <c r="BM212" s="410"/>
      <c r="BN212" s="410"/>
      <c r="BO212" s="410"/>
      <c r="BP212" s="410"/>
      <c r="BQ212" s="410"/>
      <c r="BR212" s="410"/>
      <c r="BS212" s="410"/>
      <c r="BT212" s="410"/>
      <c r="BU212" s="410"/>
      <c r="BV212" s="410"/>
      <c r="BW212" s="410"/>
      <c r="BX212" s="410"/>
      <c r="BY212" s="410"/>
      <c r="BZ212" s="410"/>
      <c r="CA212" s="410"/>
      <c r="CB212" s="410"/>
    </row>
    <row r="213" spans="1:80" ht="14.25">
      <c r="B213" s="731"/>
      <c r="C213" s="413" t="s">
        <v>711</v>
      </c>
      <c r="D213" s="414"/>
      <c r="E213" s="414"/>
      <c r="F213" s="414"/>
      <c r="G213" s="414"/>
      <c r="H213" s="414"/>
      <c r="I213" s="414"/>
      <c r="J213" s="414"/>
      <c r="K213" s="414"/>
      <c r="L213" s="414"/>
      <c r="M213" s="415"/>
      <c r="N213" s="417">
        <v>1131</v>
      </c>
      <c r="O213" s="720"/>
      <c r="P213" s="721"/>
      <c r="Q213" s="721"/>
      <c r="R213" s="722"/>
      <c r="S213" s="410"/>
      <c r="T213" s="410"/>
      <c r="U213" s="410"/>
      <c r="V213" s="410"/>
      <c r="W213" s="410"/>
      <c r="X213" s="410"/>
      <c r="Y213" s="410"/>
      <c r="Z213" s="410"/>
      <c r="AA213" s="410"/>
      <c r="AB213" s="410"/>
      <c r="AC213" s="410"/>
      <c r="AD213" s="410"/>
      <c r="AE213" s="410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  <c r="AZ213" s="410"/>
      <c r="BA213" s="410"/>
      <c r="BB213" s="410"/>
      <c r="BC213" s="410"/>
      <c r="BD213" s="410"/>
      <c r="BE213" s="410"/>
      <c r="BF213" s="410"/>
      <c r="BG213" s="410"/>
      <c r="BH213" s="410"/>
      <c r="BI213" s="410"/>
      <c r="BJ213" s="410"/>
      <c r="BK213" s="410"/>
      <c r="BL213" s="410"/>
      <c r="BM213" s="410"/>
      <c r="BN213" s="410"/>
      <c r="BO213" s="410"/>
      <c r="BP213" s="410"/>
      <c r="BQ213" s="410"/>
      <c r="BR213" s="410"/>
      <c r="BS213" s="410"/>
      <c r="BT213" s="410"/>
      <c r="BU213" s="410"/>
      <c r="BV213" s="410"/>
      <c r="BW213" s="410"/>
      <c r="BX213" s="410"/>
      <c r="BY213" s="410"/>
      <c r="BZ213" s="410"/>
      <c r="CA213" s="410"/>
      <c r="CB213" s="410"/>
    </row>
    <row r="214" spans="1:80" ht="12.75" customHeight="1">
      <c r="B214" s="731" t="s">
        <v>714</v>
      </c>
      <c r="C214" s="785" t="s">
        <v>715</v>
      </c>
      <c r="D214" s="786"/>
      <c r="E214" s="786"/>
      <c r="F214" s="786"/>
      <c r="G214" s="786"/>
      <c r="H214" s="786"/>
      <c r="I214" s="786"/>
      <c r="J214" s="786"/>
      <c r="K214" s="786"/>
      <c r="L214" s="786"/>
      <c r="M214" s="787"/>
      <c r="N214" s="743" t="s">
        <v>709</v>
      </c>
      <c r="O214" s="743"/>
      <c r="P214" s="743"/>
      <c r="Q214" s="743"/>
      <c r="R214" s="743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  <c r="AZ214" s="410"/>
      <c r="BA214" s="410"/>
      <c r="BB214" s="410"/>
      <c r="BC214" s="410"/>
      <c r="BD214" s="410"/>
      <c r="BE214" s="410"/>
      <c r="BF214" s="410"/>
      <c r="BG214" s="410"/>
      <c r="BH214" s="410"/>
      <c r="BI214" s="410"/>
      <c r="BJ214" s="410"/>
      <c r="BK214" s="410"/>
      <c r="BL214" s="410"/>
      <c r="BM214" s="410"/>
      <c r="BN214" s="410"/>
      <c r="BO214" s="410"/>
      <c r="BP214" s="410"/>
      <c r="BQ214" s="410"/>
      <c r="BR214" s="410"/>
      <c r="BS214" s="410"/>
      <c r="BT214" s="410"/>
      <c r="BU214" s="410"/>
      <c r="BV214" s="410"/>
      <c r="BW214" s="410"/>
      <c r="BX214" s="410"/>
      <c r="BY214" s="410"/>
      <c r="BZ214" s="410"/>
      <c r="CA214" s="410"/>
      <c r="CB214" s="410"/>
    </row>
    <row r="215" spans="1:80" ht="14.25">
      <c r="B215" s="731"/>
      <c r="C215" s="413" t="s">
        <v>707</v>
      </c>
      <c r="D215" s="414"/>
      <c r="E215" s="414"/>
      <c r="F215" s="414"/>
      <c r="G215" s="414"/>
      <c r="H215" s="414"/>
      <c r="I215" s="414"/>
      <c r="J215" s="414"/>
      <c r="K215" s="414"/>
      <c r="L215" s="414"/>
      <c r="M215" s="415"/>
      <c r="N215" s="417">
        <v>1809</v>
      </c>
      <c r="O215" s="720"/>
      <c r="P215" s="721"/>
      <c r="Q215" s="721"/>
      <c r="R215" s="722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  <c r="AZ215" s="410"/>
      <c r="BA215" s="410"/>
      <c r="BB215" s="410"/>
      <c r="BC215" s="410"/>
      <c r="BD215" s="410"/>
      <c r="BE215" s="410"/>
      <c r="BF215" s="410"/>
      <c r="BG215" s="410"/>
      <c r="BH215" s="410"/>
      <c r="BI215" s="410"/>
      <c r="BJ215" s="410"/>
      <c r="BK215" s="410"/>
      <c r="BL215" s="410"/>
      <c r="BM215" s="410"/>
      <c r="BN215" s="410"/>
      <c r="BO215" s="410"/>
      <c r="BP215" s="410"/>
      <c r="BQ215" s="410"/>
      <c r="BR215" s="410"/>
      <c r="BS215" s="410"/>
      <c r="BT215" s="410"/>
      <c r="BU215" s="410"/>
      <c r="BV215" s="410"/>
      <c r="BW215" s="410"/>
      <c r="BX215" s="410"/>
      <c r="BY215" s="410"/>
      <c r="BZ215" s="410"/>
      <c r="CA215" s="410"/>
      <c r="CB215" s="410"/>
    </row>
    <row r="216" spans="1:80" ht="14.25">
      <c r="B216" s="731"/>
      <c r="C216" s="413" t="s">
        <v>716</v>
      </c>
      <c r="D216" s="414"/>
      <c r="E216" s="414"/>
      <c r="F216" s="414"/>
      <c r="G216" s="414"/>
      <c r="H216" s="414"/>
      <c r="I216" s="414"/>
      <c r="J216" s="414"/>
      <c r="K216" s="414"/>
      <c r="L216" s="414"/>
      <c r="M216" s="415"/>
      <c r="N216" s="417">
        <v>1813</v>
      </c>
      <c r="O216" s="720"/>
      <c r="P216" s="721"/>
      <c r="Q216" s="721"/>
      <c r="R216" s="722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  <c r="AZ216" s="410"/>
      <c r="BA216" s="410"/>
      <c r="BB216" s="410"/>
      <c r="BC216" s="410"/>
      <c r="BD216" s="410"/>
      <c r="BE216" s="410"/>
      <c r="BF216" s="410"/>
      <c r="BG216" s="410"/>
      <c r="BH216" s="410"/>
      <c r="BI216" s="410"/>
      <c r="BJ216" s="410"/>
      <c r="BK216" s="410"/>
      <c r="BL216" s="410"/>
      <c r="BM216" s="410"/>
      <c r="BN216" s="410"/>
      <c r="BO216" s="410"/>
      <c r="BP216" s="410"/>
      <c r="BQ216" s="410"/>
      <c r="BR216" s="410"/>
      <c r="BS216" s="410"/>
      <c r="BT216" s="410"/>
      <c r="BU216" s="410"/>
      <c r="BV216" s="410"/>
      <c r="BW216" s="410"/>
      <c r="BX216" s="410"/>
      <c r="BY216" s="410"/>
      <c r="BZ216" s="410"/>
      <c r="CA216" s="410"/>
      <c r="CB216" s="410"/>
    </row>
    <row r="217" spans="1:80" ht="14.25">
      <c r="B217" s="731"/>
      <c r="C217" s="413" t="s">
        <v>717</v>
      </c>
      <c r="D217" s="414"/>
      <c r="E217" s="414"/>
      <c r="F217" s="414"/>
      <c r="G217" s="414"/>
      <c r="H217" s="414"/>
      <c r="I217" s="414"/>
      <c r="J217" s="414"/>
      <c r="K217" s="414"/>
      <c r="L217" s="414"/>
      <c r="M217" s="415"/>
      <c r="N217" s="417">
        <v>1814</v>
      </c>
      <c r="O217" s="720"/>
      <c r="P217" s="721"/>
      <c r="Q217" s="721"/>
      <c r="R217" s="722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  <c r="AZ217" s="410"/>
      <c r="BA217" s="410"/>
      <c r="BB217" s="410"/>
      <c r="BC217" s="410"/>
      <c r="BD217" s="410"/>
      <c r="BE217" s="410"/>
      <c r="BF217" s="410"/>
      <c r="BG217" s="410"/>
      <c r="BH217" s="410"/>
      <c r="BI217" s="410"/>
      <c r="BJ217" s="410"/>
      <c r="BK217" s="410"/>
      <c r="BL217" s="410"/>
      <c r="BM217" s="410"/>
      <c r="BN217" s="410"/>
      <c r="BO217" s="410"/>
      <c r="BP217" s="410"/>
      <c r="BQ217" s="410"/>
      <c r="BR217" s="410"/>
      <c r="BS217" s="410"/>
      <c r="BT217" s="410"/>
      <c r="BU217" s="410"/>
      <c r="BV217" s="410"/>
      <c r="BW217" s="410"/>
      <c r="BX217" s="410"/>
      <c r="BY217" s="410"/>
      <c r="BZ217" s="410"/>
      <c r="CA217" s="410"/>
      <c r="CB217" s="410"/>
    </row>
    <row r="218" spans="1:80" ht="14.25">
      <c r="B218" s="731"/>
      <c r="C218" s="413" t="s">
        <v>718</v>
      </c>
      <c r="D218" s="414"/>
      <c r="E218" s="414"/>
      <c r="F218" s="414"/>
      <c r="G218" s="414"/>
      <c r="H218" s="414"/>
      <c r="I218" s="414"/>
      <c r="J218" s="414"/>
      <c r="K218" s="414"/>
      <c r="L218" s="414"/>
      <c r="M218" s="415"/>
      <c r="N218" s="417">
        <v>1815</v>
      </c>
      <c r="O218" s="720"/>
      <c r="P218" s="721"/>
      <c r="Q218" s="721"/>
      <c r="R218" s="722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  <c r="AZ218" s="410"/>
      <c r="BA218" s="410"/>
      <c r="BB218" s="410"/>
      <c r="BC218" s="410"/>
      <c r="BD218" s="410"/>
      <c r="BE218" s="410"/>
      <c r="BF218" s="410"/>
      <c r="BG218" s="410"/>
      <c r="BH218" s="410"/>
      <c r="BI218" s="410"/>
      <c r="BJ218" s="410"/>
      <c r="BK218" s="410"/>
      <c r="BL218" s="410"/>
      <c r="BM218" s="410"/>
      <c r="BN218" s="410"/>
      <c r="BO218" s="410"/>
      <c r="BP218" s="410"/>
      <c r="BQ218" s="410"/>
      <c r="BR218" s="410"/>
      <c r="BS218" s="410"/>
      <c r="BT218" s="410"/>
      <c r="BU218" s="410"/>
      <c r="BV218" s="410"/>
      <c r="BW218" s="410"/>
      <c r="BX218" s="410"/>
      <c r="BY218" s="410"/>
      <c r="BZ218" s="410"/>
      <c r="CA218" s="410"/>
      <c r="CB218" s="410"/>
    </row>
    <row r="219" spans="1:80" ht="14.25">
      <c r="B219" s="731"/>
      <c r="C219" s="413" t="s">
        <v>719</v>
      </c>
      <c r="D219" s="414"/>
      <c r="E219" s="414"/>
      <c r="F219" s="414"/>
      <c r="G219" s="414"/>
      <c r="H219" s="414"/>
      <c r="I219" s="414"/>
      <c r="J219" s="414"/>
      <c r="K219" s="414"/>
      <c r="L219" s="414"/>
      <c r="M219" s="415"/>
      <c r="N219" s="417">
        <v>1816</v>
      </c>
      <c r="O219" s="720"/>
      <c r="P219" s="721"/>
      <c r="Q219" s="721"/>
      <c r="R219" s="722"/>
      <c r="S219" s="410"/>
      <c r="T219" s="410"/>
      <c r="U219" s="410"/>
      <c r="V219" s="410"/>
      <c r="W219" s="410"/>
      <c r="X219" s="410"/>
      <c r="Y219" s="410"/>
      <c r="Z219" s="410"/>
      <c r="AA219" s="410"/>
      <c r="AB219" s="410"/>
      <c r="AC219" s="410"/>
      <c r="AD219" s="410"/>
      <c r="AE219" s="410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  <c r="AZ219" s="410"/>
      <c r="BA219" s="410"/>
      <c r="BB219" s="410"/>
      <c r="BC219" s="410"/>
      <c r="BD219" s="410"/>
      <c r="BE219" s="410"/>
      <c r="BF219" s="410"/>
      <c r="BG219" s="410"/>
      <c r="BH219" s="410"/>
      <c r="BI219" s="410"/>
      <c r="BJ219" s="410"/>
      <c r="BK219" s="410"/>
      <c r="BL219" s="410"/>
      <c r="BM219" s="410"/>
      <c r="BN219" s="410"/>
      <c r="BO219" s="410"/>
      <c r="BP219" s="410"/>
      <c r="BQ219" s="410"/>
      <c r="BR219" s="410"/>
      <c r="BS219" s="410"/>
      <c r="BT219" s="410"/>
      <c r="BU219" s="410"/>
      <c r="BV219" s="410"/>
      <c r="BW219" s="410"/>
      <c r="BX219" s="410"/>
      <c r="BY219" s="410"/>
      <c r="BZ219" s="410"/>
      <c r="CA219" s="410"/>
      <c r="CB219" s="410"/>
    </row>
    <row r="220" spans="1:80" s="411" customFormat="1">
      <c r="A220" s="409"/>
      <c r="B220" s="519"/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7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  <c r="AZ220" s="410"/>
      <c r="BA220" s="410"/>
      <c r="BB220" s="410"/>
      <c r="BC220" s="410"/>
      <c r="BD220" s="410"/>
      <c r="BE220" s="410"/>
      <c r="BF220" s="410"/>
      <c r="BG220" s="410"/>
      <c r="BH220" s="410"/>
      <c r="BI220" s="410"/>
      <c r="BJ220" s="410"/>
      <c r="BK220" s="410"/>
      <c r="BL220" s="410"/>
      <c r="BM220" s="410"/>
      <c r="BN220" s="410"/>
      <c r="BO220" s="410"/>
      <c r="BP220" s="410"/>
      <c r="BQ220" s="410"/>
      <c r="BR220" s="410"/>
      <c r="BS220" s="410"/>
      <c r="BT220" s="410"/>
      <c r="BU220" s="410"/>
      <c r="BV220" s="410"/>
      <c r="BW220" s="410"/>
      <c r="BX220" s="410"/>
      <c r="BY220" s="410"/>
      <c r="BZ220" s="410"/>
      <c r="CA220" s="410"/>
      <c r="CB220" s="410"/>
    </row>
    <row r="221" spans="1:80" s="411" customFormat="1">
      <c r="A221" s="409"/>
      <c r="B221" s="779" t="s">
        <v>720</v>
      </c>
      <c r="C221" s="780"/>
      <c r="D221" s="780"/>
      <c r="E221" s="780"/>
      <c r="F221" s="780"/>
      <c r="G221" s="780"/>
      <c r="H221" s="780"/>
      <c r="I221" s="780"/>
      <c r="J221" s="780"/>
      <c r="K221" s="780"/>
      <c r="L221" s="780"/>
      <c r="M221" s="780"/>
      <c r="N221" s="781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  <c r="AZ221" s="410"/>
      <c r="BA221" s="410"/>
      <c r="BB221" s="410"/>
      <c r="BC221" s="410"/>
      <c r="BD221" s="410"/>
      <c r="BE221" s="410"/>
      <c r="BF221" s="410"/>
      <c r="BG221" s="410"/>
      <c r="BH221" s="410"/>
      <c r="BI221" s="410"/>
      <c r="BJ221" s="410"/>
      <c r="BK221" s="410"/>
      <c r="BL221" s="410"/>
      <c r="BM221" s="410"/>
      <c r="BN221" s="410"/>
      <c r="BO221" s="410"/>
      <c r="BP221" s="410"/>
      <c r="BQ221" s="410"/>
      <c r="BR221" s="410"/>
      <c r="BS221" s="410"/>
      <c r="BT221" s="410"/>
      <c r="BU221" s="410"/>
      <c r="BV221" s="410"/>
      <c r="BW221" s="410"/>
      <c r="BX221" s="410"/>
      <c r="BY221" s="410"/>
      <c r="BZ221" s="410"/>
      <c r="CA221" s="410"/>
      <c r="CB221" s="410"/>
    </row>
    <row r="222" spans="1:80" s="411" customFormat="1">
      <c r="A222" s="409"/>
      <c r="B222" s="782"/>
      <c r="C222" s="783"/>
      <c r="D222" s="783"/>
      <c r="E222" s="783"/>
      <c r="F222" s="783"/>
      <c r="G222" s="783"/>
      <c r="H222" s="783"/>
      <c r="I222" s="783"/>
      <c r="J222" s="783"/>
      <c r="K222" s="783"/>
      <c r="L222" s="783"/>
      <c r="M222" s="783"/>
      <c r="N222" s="784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  <c r="AZ222" s="410"/>
      <c r="BA222" s="410"/>
      <c r="BB222" s="410"/>
      <c r="BC222" s="410"/>
      <c r="BD222" s="410"/>
      <c r="BE222" s="410"/>
      <c r="BF222" s="410"/>
      <c r="BG222" s="410"/>
      <c r="BH222" s="410"/>
      <c r="BI222" s="410"/>
      <c r="BJ222" s="410"/>
      <c r="BK222" s="410"/>
      <c r="BL222" s="410"/>
      <c r="BM222" s="410"/>
      <c r="BN222" s="410"/>
      <c r="BO222" s="410"/>
      <c r="BP222" s="410"/>
      <c r="BQ222" s="410"/>
      <c r="BR222" s="410"/>
      <c r="BS222" s="410"/>
      <c r="BT222" s="410"/>
      <c r="BU222" s="410"/>
      <c r="BV222" s="410"/>
      <c r="BW222" s="410"/>
      <c r="BX222" s="410"/>
      <c r="BY222" s="410"/>
      <c r="BZ222" s="410"/>
      <c r="CA222" s="410"/>
      <c r="CB222" s="410"/>
    </row>
    <row r="223" spans="1:80" ht="14.25">
      <c r="B223" s="491" t="s">
        <v>721</v>
      </c>
      <c r="C223" s="492"/>
      <c r="D223" s="492"/>
      <c r="E223" s="492"/>
      <c r="F223" s="492"/>
      <c r="G223" s="492"/>
      <c r="H223" s="492"/>
      <c r="I223" s="520">
        <v>1651</v>
      </c>
      <c r="J223" s="720"/>
      <c r="K223" s="721"/>
      <c r="L223" s="721"/>
      <c r="M223" s="722"/>
      <c r="N223" s="462" t="s">
        <v>2</v>
      </c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410"/>
      <c r="AA223" s="410"/>
      <c r="AB223" s="410"/>
      <c r="AC223" s="410"/>
      <c r="AD223" s="410"/>
      <c r="AE223" s="410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  <c r="AZ223" s="410"/>
      <c r="BA223" s="410"/>
      <c r="BB223" s="410"/>
      <c r="BC223" s="410"/>
      <c r="BD223" s="410"/>
      <c r="BE223" s="410"/>
      <c r="BF223" s="410"/>
      <c r="BG223" s="410"/>
      <c r="BH223" s="410"/>
      <c r="BI223" s="410"/>
      <c r="BJ223" s="410"/>
      <c r="BK223" s="410"/>
      <c r="BL223" s="410"/>
      <c r="BM223" s="410"/>
      <c r="BN223" s="410"/>
      <c r="BO223" s="410"/>
      <c r="BP223" s="410"/>
      <c r="BQ223" s="410"/>
      <c r="BR223" s="410"/>
      <c r="BS223" s="410"/>
      <c r="BT223" s="410"/>
      <c r="BU223" s="410"/>
      <c r="BV223" s="410"/>
      <c r="BW223" s="410"/>
      <c r="BX223" s="410"/>
      <c r="BY223" s="410"/>
      <c r="BZ223" s="410"/>
      <c r="CA223" s="410"/>
      <c r="CB223" s="410"/>
    </row>
    <row r="224" spans="1:80" ht="14.25">
      <c r="B224" s="491" t="s">
        <v>722</v>
      </c>
      <c r="C224" s="492"/>
      <c r="D224" s="492"/>
      <c r="E224" s="492"/>
      <c r="F224" s="492"/>
      <c r="G224" s="492"/>
      <c r="H224" s="492"/>
      <c r="I224" s="521">
        <v>1652</v>
      </c>
      <c r="J224" s="720"/>
      <c r="K224" s="721"/>
      <c r="L224" s="721"/>
      <c r="M224" s="722"/>
      <c r="N224" s="462" t="s">
        <v>2</v>
      </c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410"/>
      <c r="AA224" s="410"/>
      <c r="AB224" s="410"/>
      <c r="AC224" s="410"/>
      <c r="AD224" s="410"/>
      <c r="AE224" s="410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  <c r="AZ224" s="410"/>
      <c r="BA224" s="410"/>
      <c r="BB224" s="410"/>
      <c r="BC224" s="410"/>
      <c r="BD224" s="410"/>
      <c r="BE224" s="410"/>
      <c r="BF224" s="410"/>
      <c r="BG224" s="410"/>
      <c r="BH224" s="410"/>
      <c r="BI224" s="410"/>
      <c r="BJ224" s="410"/>
    </row>
    <row r="225" spans="1:75" ht="14.25">
      <c r="B225" s="491" t="s">
        <v>723</v>
      </c>
      <c r="C225" s="492"/>
      <c r="D225" s="492"/>
      <c r="E225" s="492"/>
      <c r="F225" s="492"/>
      <c r="G225" s="492"/>
      <c r="H225" s="492"/>
      <c r="I225" s="521">
        <v>1653</v>
      </c>
      <c r="J225" s="720"/>
      <c r="K225" s="721"/>
      <c r="L225" s="721"/>
      <c r="M225" s="722"/>
      <c r="N225" s="462" t="s">
        <v>3</v>
      </c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410"/>
      <c r="AA225" s="410"/>
      <c r="AB225" s="410"/>
      <c r="AC225" s="410"/>
      <c r="AD225" s="410"/>
      <c r="AE225" s="410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  <c r="AZ225" s="410"/>
      <c r="BA225" s="410"/>
      <c r="BB225" s="410"/>
      <c r="BC225" s="410"/>
      <c r="BD225" s="410"/>
      <c r="BE225" s="410"/>
      <c r="BF225" s="410"/>
      <c r="BG225" s="410"/>
      <c r="BH225" s="410"/>
      <c r="BI225" s="410"/>
      <c r="BJ225" s="410"/>
    </row>
    <row r="226" spans="1:75" ht="14.25">
      <c r="B226" s="491" t="s">
        <v>724</v>
      </c>
      <c r="C226" s="492"/>
      <c r="D226" s="492"/>
      <c r="E226" s="492"/>
      <c r="F226" s="492"/>
      <c r="G226" s="492"/>
      <c r="H226" s="492"/>
      <c r="I226" s="521">
        <v>1654</v>
      </c>
      <c r="J226" s="720">
        <f>+$J$223+$J$224-$J$225</f>
        <v>0</v>
      </c>
      <c r="K226" s="721"/>
      <c r="L226" s="721"/>
      <c r="M226" s="722"/>
      <c r="N226" s="462" t="s">
        <v>4</v>
      </c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410"/>
      <c r="AA226" s="410"/>
      <c r="AB226" s="410"/>
      <c r="AC226" s="410"/>
      <c r="AD226" s="410"/>
      <c r="AE226" s="410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  <c r="AZ226" s="410"/>
      <c r="BA226" s="410"/>
      <c r="BB226" s="410"/>
      <c r="BC226" s="410"/>
      <c r="BD226" s="410"/>
      <c r="BE226" s="410"/>
      <c r="BF226" s="410"/>
      <c r="BG226" s="410"/>
      <c r="BH226" s="410"/>
      <c r="BI226" s="410"/>
      <c r="BJ226" s="410"/>
    </row>
    <row r="227" spans="1:75" s="411" customFormat="1">
      <c r="A227" s="409"/>
      <c r="B227" s="517"/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  <c r="AZ227" s="410"/>
      <c r="BA227" s="410"/>
      <c r="BB227" s="410"/>
      <c r="BC227" s="410"/>
      <c r="BD227" s="410"/>
      <c r="BE227" s="410"/>
      <c r="BF227" s="410"/>
      <c r="BG227" s="410"/>
      <c r="BH227" s="410"/>
      <c r="BI227" s="410"/>
      <c r="BJ227" s="410"/>
    </row>
    <row r="228" spans="1:75" s="411" customFormat="1">
      <c r="A228" s="409"/>
      <c r="B228" s="779" t="s">
        <v>8</v>
      </c>
      <c r="C228" s="780"/>
      <c r="D228" s="780"/>
      <c r="E228" s="780"/>
      <c r="F228" s="780"/>
      <c r="G228" s="780"/>
      <c r="H228" s="780"/>
      <c r="I228" s="780"/>
      <c r="J228" s="780"/>
      <c r="K228" s="780"/>
      <c r="L228" s="780"/>
      <c r="M228" s="780"/>
      <c r="N228" s="780"/>
      <c r="O228" s="780"/>
      <c r="P228" s="780"/>
      <c r="Q228" s="780"/>
      <c r="R228" s="781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  <c r="AZ228" s="410"/>
      <c r="BA228" s="410"/>
      <c r="BB228" s="410"/>
      <c r="BC228" s="410"/>
      <c r="BD228" s="410"/>
      <c r="BE228" s="410"/>
      <c r="BF228" s="410"/>
      <c r="BG228" s="410"/>
      <c r="BH228" s="410"/>
      <c r="BI228" s="410"/>
      <c r="BJ228" s="410"/>
      <c r="BK228" s="410"/>
      <c r="BL228" s="410"/>
      <c r="BM228" s="410"/>
      <c r="BN228" s="410"/>
      <c r="BO228" s="410"/>
      <c r="BP228" s="410"/>
      <c r="BQ228" s="410"/>
      <c r="BR228" s="410"/>
      <c r="BS228" s="410"/>
      <c r="BT228" s="410"/>
      <c r="BU228" s="410"/>
      <c r="BV228" s="410"/>
      <c r="BW228" s="410"/>
    </row>
    <row r="229" spans="1:75" s="411" customFormat="1">
      <c r="A229" s="409"/>
      <c r="B229" s="782"/>
      <c r="C229" s="783"/>
      <c r="D229" s="783"/>
      <c r="E229" s="783"/>
      <c r="F229" s="783"/>
      <c r="G229" s="783"/>
      <c r="H229" s="783"/>
      <c r="I229" s="783"/>
      <c r="J229" s="783"/>
      <c r="K229" s="783"/>
      <c r="L229" s="783"/>
      <c r="M229" s="783"/>
      <c r="N229" s="783"/>
      <c r="O229" s="783"/>
      <c r="P229" s="783"/>
      <c r="Q229" s="783"/>
      <c r="R229" s="784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  <c r="AZ229" s="410"/>
      <c r="BA229" s="410"/>
      <c r="BB229" s="410"/>
      <c r="BC229" s="410"/>
      <c r="BD229" s="410"/>
      <c r="BE229" s="410"/>
      <c r="BF229" s="410"/>
      <c r="BG229" s="410"/>
      <c r="BH229" s="410"/>
      <c r="BI229" s="410"/>
      <c r="BJ229" s="410"/>
      <c r="BK229" s="410"/>
      <c r="BL229" s="410"/>
      <c r="BM229" s="410"/>
      <c r="BN229" s="410"/>
      <c r="BO229" s="410"/>
      <c r="BP229" s="410"/>
      <c r="BQ229" s="410"/>
      <c r="BR229" s="410"/>
      <c r="BS229" s="410"/>
      <c r="BT229" s="410"/>
      <c r="BU229" s="410"/>
      <c r="BV229" s="410"/>
      <c r="BW229" s="410"/>
    </row>
    <row r="230" spans="1:75" ht="14.25">
      <c r="B230" s="731" t="s">
        <v>725</v>
      </c>
      <c r="C230" s="491" t="s">
        <v>9</v>
      </c>
      <c r="D230" s="492"/>
      <c r="E230" s="492"/>
      <c r="F230" s="492"/>
      <c r="G230" s="492"/>
      <c r="H230" s="492"/>
      <c r="I230" s="492"/>
      <c r="J230" s="492"/>
      <c r="K230" s="492"/>
      <c r="L230" s="492"/>
      <c r="M230" s="493"/>
      <c r="N230" s="521">
        <v>783</v>
      </c>
      <c r="O230" s="720"/>
      <c r="P230" s="721"/>
      <c r="Q230" s="721"/>
      <c r="R230" s="722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  <c r="AZ230" s="410"/>
      <c r="BA230" s="410"/>
      <c r="BB230" s="410"/>
      <c r="BC230" s="410"/>
      <c r="BD230" s="410"/>
      <c r="BE230" s="410"/>
      <c r="BF230" s="410"/>
      <c r="BG230" s="410"/>
      <c r="BH230" s="410"/>
      <c r="BI230" s="410"/>
      <c r="BJ230" s="410"/>
      <c r="BK230" s="410"/>
      <c r="BL230" s="410"/>
      <c r="BM230" s="410"/>
      <c r="BN230" s="410"/>
      <c r="BO230" s="410"/>
      <c r="BP230" s="410"/>
      <c r="BQ230" s="410"/>
      <c r="BR230" s="410"/>
      <c r="BS230" s="410"/>
      <c r="BT230" s="410"/>
      <c r="BU230" s="410"/>
      <c r="BV230" s="410"/>
      <c r="BW230" s="410"/>
    </row>
    <row r="231" spans="1:75" ht="14.25">
      <c r="B231" s="731"/>
      <c r="C231" s="491" t="s">
        <v>726</v>
      </c>
      <c r="D231" s="492"/>
      <c r="E231" s="492"/>
      <c r="F231" s="492"/>
      <c r="G231" s="492"/>
      <c r="H231" s="492"/>
      <c r="I231" s="492"/>
      <c r="J231" s="492"/>
      <c r="K231" s="492"/>
      <c r="L231" s="492"/>
      <c r="M231" s="493"/>
      <c r="N231" s="521">
        <v>976</v>
      </c>
      <c r="O231" s="720"/>
      <c r="P231" s="721"/>
      <c r="Q231" s="721"/>
      <c r="R231" s="722"/>
      <c r="S231" s="410"/>
      <c r="T231" s="410"/>
      <c r="U231" s="410"/>
      <c r="V231" s="410"/>
      <c r="W231" s="410"/>
      <c r="X231" s="410"/>
      <c r="Y231" s="410"/>
      <c r="Z231" s="410"/>
      <c r="AA231" s="410"/>
      <c r="AB231" s="410"/>
      <c r="AC231" s="410"/>
      <c r="AD231" s="410"/>
      <c r="AE231" s="410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  <c r="AZ231" s="410"/>
      <c r="BA231" s="410"/>
      <c r="BB231" s="410"/>
      <c r="BC231" s="410"/>
      <c r="BD231" s="410"/>
      <c r="BE231" s="410"/>
      <c r="BF231" s="410"/>
      <c r="BG231" s="410"/>
      <c r="BH231" s="410"/>
      <c r="BI231" s="410"/>
      <c r="BJ231" s="410"/>
      <c r="BK231" s="410"/>
      <c r="BL231" s="410"/>
      <c r="BM231" s="410"/>
      <c r="BN231" s="410"/>
      <c r="BO231" s="410"/>
      <c r="BP231" s="410"/>
      <c r="BQ231" s="410"/>
      <c r="BR231" s="410"/>
      <c r="BS231" s="410"/>
      <c r="BT231" s="410"/>
      <c r="BU231" s="410"/>
      <c r="BV231" s="410"/>
      <c r="BW231" s="410"/>
    </row>
    <row r="232" spans="1:75" ht="14.25">
      <c r="B232" s="731"/>
      <c r="C232" s="491" t="s">
        <v>727</v>
      </c>
      <c r="D232" s="492"/>
      <c r="E232" s="492"/>
      <c r="F232" s="492"/>
      <c r="G232" s="492"/>
      <c r="H232" s="492"/>
      <c r="I232" s="492"/>
      <c r="J232" s="492"/>
      <c r="K232" s="492"/>
      <c r="L232" s="492"/>
      <c r="M232" s="493"/>
      <c r="N232" s="521">
        <v>978</v>
      </c>
      <c r="O232" s="720"/>
      <c r="P232" s="721"/>
      <c r="Q232" s="721"/>
      <c r="R232" s="722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  <c r="AZ232" s="410"/>
      <c r="BA232" s="410"/>
      <c r="BB232" s="410"/>
      <c r="BC232" s="410"/>
      <c r="BD232" s="410"/>
      <c r="BE232" s="410"/>
      <c r="BF232" s="410"/>
      <c r="BG232" s="410"/>
      <c r="BH232" s="410"/>
      <c r="BI232" s="410"/>
      <c r="BJ232" s="410"/>
      <c r="BK232" s="410"/>
      <c r="BL232" s="410"/>
      <c r="BM232" s="410"/>
      <c r="BN232" s="410"/>
      <c r="BO232" s="410"/>
      <c r="BP232" s="410"/>
      <c r="BQ232" s="410"/>
      <c r="BR232" s="410"/>
      <c r="BS232" s="410"/>
      <c r="BT232" s="410"/>
      <c r="BU232" s="410"/>
      <c r="BV232" s="410"/>
      <c r="BW232" s="410"/>
    </row>
    <row r="233" spans="1:75" ht="14.25">
      <c r="B233" s="731"/>
      <c r="C233" s="491" t="s">
        <v>10</v>
      </c>
      <c r="D233" s="492"/>
      <c r="E233" s="492"/>
      <c r="F233" s="492"/>
      <c r="G233" s="492"/>
      <c r="H233" s="492"/>
      <c r="I233" s="492"/>
      <c r="J233" s="492"/>
      <c r="K233" s="492"/>
      <c r="L233" s="492"/>
      <c r="M233" s="493"/>
      <c r="N233" s="521">
        <v>1020</v>
      </c>
      <c r="O233" s="720"/>
      <c r="P233" s="721"/>
      <c r="Q233" s="721"/>
      <c r="R233" s="722"/>
      <c r="S233" s="410"/>
      <c r="T233" s="410"/>
      <c r="U233" s="410"/>
      <c r="V233" s="410"/>
      <c r="W233" s="410"/>
      <c r="X233" s="410"/>
      <c r="Y233" s="410"/>
      <c r="Z233" s="410"/>
      <c r="AA233" s="410"/>
      <c r="AB233" s="410"/>
      <c r="AC233" s="410"/>
      <c r="AD233" s="410"/>
      <c r="AE233" s="410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  <c r="AZ233" s="410"/>
      <c r="BA233" s="410"/>
      <c r="BB233" s="410"/>
      <c r="BC233" s="410"/>
      <c r="BD233" s="410"/>
      <c r="BE233" s="410"/>
      <c r="BF233" s="410"/>
      <c r="BG233" s="410"/>
      <c r="BH233" s="410"/>
      <c r="BI233" s="410"/>
      <c r="BJ233" s="410"/>
      <c r="BK233" s="410"/>
      <c r="BL233" s="410"/>
      <c r="BM233" s="410"/>
      <c r="BN233" s="410"/>
      <c r="BO233" s="410"/>
      <c r="BP233" s="410"/>
      <c r="BQ233" s="410"/>
      <c r="BR233" s="410"/>
      <c r="BS233" s="410"/>
      <c r="BT233" s="410"/>
      <c r="BU233" s="410"/>
      <c r="BV233" s="410"/>
      <c r="BW233" s="410"/>
    </row>
    <row r="234" spans="1:75" ht="14.25">
      <c r="B234" s="731"/>
      <c r="C234" s="491" t="s">
        <v>11</v>
      </c>
      <c r="D234" s="492"/>
      <c r="E234" s="492"/>
      <c r="F234" s="492"/>
      <c r="G234" s="492"/>
      <c r="H234" s="492"/>
      <c r="I234" s="492"/>
      <c r="J234" s="492"/>
      <c r="K234" s="492"/>
      <c r="L234" s="492"/>
      <c r="M234" s="493"/>
      <c r="N234" s="521">
        <v>1019</v>
      </c>
      <c r="O234" s="720"/>
      <c r="P234" s="721"/>
      <c r="Q234" s="721"/>
      <c r="R234" s="722"/>
      <c r="S234" s="410"/>
      <c r="T234" s="410"/>
      <c r="U234" s="410"/>
      <c r="V234" s="410"/>
      <c r="W234" s="410"/>
      <c r="X234" s="410"/>
      <c r="Y234" s="410"/>
      <c r="Z234" s="410"/>
      <c r="AA234" s="410"/>
      <c r="AB234" s="410"/>
      <c r="AC234" s="410"/>
      <c r="AD234" s="410"/>
      <c r="AE234" s="410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  <c r="AZ234" s="410"/>
      <c r="BA234" s="410"/>
      <c r="BB234" s="410"/>
      <c r="BC234" s="410"/>
      <c r="BD234" s="410"/>
      <c r="BE234" s="410"/>
      <c r="BF234" s="410"/>
      <c r="BG234" s="410"/>
      <c r="BH234" s="410"/>
      <c r="BI234" s="410"/>
      <c r="BJ234" s="410"/>
      <c r="BK234" s="410"/>
      <c r="BL234" s="410"/>
      <c r="BM234" s="410"/>
      <c r="BN234" s="410"/>
      <c r="BO234" s="410"/>
      <c r="BP234" s="410"/>
      <c r="BQ234" s="410"/>
      <c r="BR234" s="410"/>
      <c r="BS234" s="410"/>
      <c r="BT234" s="410"/>
      <c r="BU234" s="410"/>
      <c r="BV234" s="410"/>
      <c r="BW234" s="410"/>
    </row>
    <row r="235" spans="1:75" ht="14.25">
      <c r="B235" s="731"/>
      <c r="C235" s="491" t="s">
        <v>728</v>
      </c>
      <c r="D235" s="492"/>
      <c r="E235" s="492"/>
      <c r="F235" s="492"/>
      <c r="G235" s="492"/>
      <c r="H235" s="492"/>
      <c r="I235" s="492"/>
      <c r="J235" s="492"/>
      <c r="K235" s="492"/>
      <c r="L235" s="492"/>
      <c r="M235" s="493"/>
      <c r="N235" s="521">
        <v>974</v>
      </c>
      <c r="O235" s="720"/>
      <c r="P235" s="721"/>
      <c r="Q235" s="721"/>
      <c r="R235" s="722"/>
      <c r="S235" s="410"/>
      <c r="T235" s="410"/>
      <c r="U235" s="410"/>
      <c r="V235" s="410"/>
      <c r="W235" s="410"/>
      <c r="X235" s="410"/>
      <c r="Y235" s="410"/>
      <c r="Z235" s="410"/>
      <c r="AA235" s="410"/>
      <c r="AB235" s="410"/>
      <c r="AC235" s="410"/>
      <c r="AD235" s="410"/>
      <c r="AE235" s="410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  <c r="AZ235" s="410"/>
      <c r="BA235" s="410"/>
      <c r="BB235" s="410"/>
      <c r="BC235" s="410"/>
      <c r="BD235" s="410"/>
      <c r="BE235" s="410"/>
      <c r="BF235" s="410"/>
      <c r="BG235" s="410"/>
      <c r="BH235" s="410"/>
      <c r="BI235" s="410"/>
      <c r="BJ235" s="410"/>
      <c r="BK235" s="410"/>
      <c r="BL235" s="410"/>
      <c r="BM235" s="410"/>
      <c r="BN235" s="410"/>
      <c r="BO235" s="410"/>
      <c r="BP235" s="410"/>
      <c r="BQ235" s="410"/>
      <c r="BR235" s="410"/>
      <c r="BS235" s="410"/>
      <c r="BT235" s="410"/>
      <c r="BU235" s="410"/>
      <c r="BV235" s="410"/>
      <c r="BW235" s="410"/>
    </row>
    <row r="236" spans="1:75" ht="14.25">
      <c r="B236" s="732" t="s">
        <v>729</v>
      </c>
      <c r="C236" s="491" t="s">
        <v>12</v>
      </c>
      <c r="D236" s="492"/>
      <c r="E236" s="492"/>
      <c r="F236" s="492"/>
      <c r="G236" s="492"/>
      <c r="H236" s="492"/>
      <c r="I236" s="492"/>
      <c r="J236" s="492"/>
      <c r="K236" s="492"/>
      <c r="L236" s="492"/>
      <c r="M236" s="493"/>
      <c r="N236" s="521">
        <v>122</v>
      </c>
      <c r="O236" s="720"/>
      <c r="P236" s="721"/>
      <c r="Q236" s="721"/>
      <c r="R236" s="722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  <c r="AZ236" s="410"/>
      <c r="BA236" s="410"/>
      <c r="BB236" s="410"/>
      <c r="BC236" s="410"/>
      <c r="BD236" s="410"/>
      <c r="BE236" s="410"/>
      <c r="BF236" s="410"/>
      <c r="BG236" s="410"/>
      <c r="BH236" s="410"/>
      <c r="BI236" s="410"/>
      <c r="BJ236" s="410"/>
      <c r="BK236" s="410"/>
      <c r="BL236" s="410"/>
      <c r="BM236" s="410"/>
      <c r="BN236" s="410"/>
      <c r="BO236" s="410"/>
      <c r="BP236" s="410"/>
      <c r="BQ236" s="410"/>
      <c r="BR236" s="410"/>
      <c r="BS236" s="410"/>
      <c r="BT236" s="410"/>
      <c r="BU236" s="410"/>
      <c r="BV236" s="410"/>
      <c r="BW236" s="410"/>
    </row>
    <row r="237" spans="1:75" ht="14.25">
      <c r="B237" s="732"/>
      <c r="C237" s="491" t="s">
        <v>13</v>
      </c>
      <c r="D237" s="492"/>
      <c r="E237" s="492"/>
      <c r="F237" s="492"/>
      <c r="G237" s="492"/>
      <c r="H237" s="492"/>
      <c r="I237" s="492"/>
      <c r="J237" s="492"/>
      <c r="K237" s="492"/>
      <c r="L237" s="492"/>
      <c r="M237" s="493"/>
      <c r="N237" s="521">
        <v>123</v>
      </c>
      <c r="O237" s="720"/>
      <c r="P237" s="721"/>
      <c r="Q237" s="721"/>
      <c r="R237" s="722"/>
      <c r="S237" s="410"/>
      <c r="T237" s="410"/>
      <c r="U237" s="410"/>
      <c r="V237" s="410"/>
      <c r="W237" s="410"/>
      <c r="X237" s="410"/>
      <c r="Y237" s="410"/>
      <c r="Z237" s="410"/>
      <c r="AA237" s="410"/>
      <c r="AB237" s="410"/>
      <c r="AC237" s="410"/>
      <c r="AD237" s="410"/>
      <c r="AE237" s="410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  <c r="AZ237" s="410"/>
      <c r="BA237" s="410"/>
      <c r="BB237" s="410"/>
      <c r="BC237" s="410"/>
      <c r="BD237" s="410"/>
      <c r="BE237" s="410"/>
      <c r="BF237" s="410"/>
      <c r="BG237" s="410"/>
      <c r="BH237" s="410"/>
      <c r="BI237" s="410"/>
      <c r="BJ237" s="410"/>
      <c r="BK237" s="410"/>
      <c r="BL237" s="410"/>
      <c r="BM237" s="410"/>
      <c r="BN237" s="410"/>
      <c r="BO237" s="410"/>
      <c r="BP237" s="410"/>
      <c r="BQ237" s="410"/>
      <c r="BR237" s="410"/>
      <c r="BS237" s="410"/>
      <c r="BT237" s="410"/>
      <c r="BU237" s="410"/>
      <c r="BV237" s="410"/>
      <c r="BW237" s="410"/>
    </row>
    <row r="238" spans="1:75" ht="14.25">
      <c r="B238" s="732"/>
      <c r="C238" s="491" t="s">
        <v>14</v>
      </c>
      <c r="D238" s="492"/>
      <c r="E238" s="492"/>
      <c r="F238" s="492"/>
      <c r="G238" s="492"/>
      <c r="H238" s="492"/>
      <c r="I238" s="492"/>
      <c r="J238" s="492"/>
      <c r="K238" s="492"/>
      <c r="L238" s="492"/>
      <c r="M238" s="493"/>
      <c r="N238" s="521">
        <v>101</v>
      </c>
      <c r="O238" s="720"/>
      <c r="P238" s="721"/>
      <c r="Q238" s="721"/>
      <c r="R238" s="722"/>
      <c r="S238" s="410"/>
      <c r="T238" s="410"/>
      <c r="U238" s="410"/>
      <c r="V238" s="410"/>
      <c r="W238" s="410"/>
      <c r="X238" s="410"/>
      <c r="Y238" s="410"/>
      <c r="Z238" s="410"/>
      <c r="AA238" s="410"/>
      <c r="AB238" s="410"/>
      <c r="AC238" s="410"/>
      <c r="AD238" s="410"/>
      <c r="AE238" s="410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  <c r="AZ238" s="410"/>
      <c r="BA238" s="410"/>
      <c r="BB238" s="410"/>
      <c r="BC238" s="410"/>
      <c r="BD238" s="410"/>
      <c r="BE238" s="410"/>
      <c r="BF238" s="410"/>
      <c r="BG238" s="410"/>
      <c r="BH238" s="410"/>
      <c r="BI238" s="410"/>
      <c r="BJ238" s="410"/>
      <c r="BK238" s="410"/>
      <c r="BL238" s="410"/>
      <c r="BM238" s="410"/>
      <c r="BN238" s="410"/>
      <c r="BO238" s="410"/>
      <c r="BP238" s="410"/>
      <c r="BQ238" s="410"/>
      <c r="BR238" s="410"/>
      <c r="BS238" s="410"/>
      <c r="BT238" s="410"/>
      <c r="BU238" s="410"/>
      <c r="BV238" s="410"/>
      <c r="BW238" s="410"/>
    </row>
    <row r="239" spans="1:75" ht="14.25">
      <c r="B239" s="732"/>
      <c r="C239" s="491" t="s">
        <v>15</v>
      </c>
      <c r="D239" s="492"/>
      <c r="E239" s="492"/>
      <c r="F239" s="492"/>
      <c r="G239" s="492"/>
      <c r="H239" s="492"/>
      <c r="I239" s="492"/>
      <c r="J239" s="492"/>
      <c r="K239" s="492"/>
      <c r="L239" s="492"/>
      <c r="M239" s="493"/>
      <c r="N239" s="521">
        <v>102</v>
      </c>
      <c r="O239" s="720"/>
      <c r="P239" s="721"/>
      <c r="Q239" s="721"/>
      <c r="R239" s="722"/>
      <c r="S239" s="410"/>
      <c r="T239" s="410"/>
      <c r="U239" s="410"/>
      <c r="V239" s="410"/>
      <c r="W239" s="410"/>
      <c r="X239" s="410"/>
      <c r="Y239" s="410"/>
      <c r="Z239" s="410"/>
      <c r="AA239" s="410"/>
      <c r="AB239" s="410"/>
      <c r="AC239" s="410"/>
      <c r="AD239" s="410"/>
      <c r="AE239" s="410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  <c r="AZ239" s="410"/>
      <c r="BA239" s="410"/>
      <c r="BB239" s="410"/>
      <c r="BC239" s="410"/>
      <c r="BD239" s="410"/>
      <c r="BE239" s="410"/>
      <c r="BF239" s="410"/>
      <c r="BG239" s="410"/>
      <c r="BH239" s="410"/>
      <c r="BI239" s="410"/>
      <c r="BJ239" s="410"/>
      <c r="BK239" s="410"/>
      <c r="BL239" s="410"/>
      <c r="BM239" s="410"/>
      <c r="BN239" s="410"/>
      <c r="BO239" s="410"/>
      <c r="BP239" s="410"/>
      <c r="BQ239" s="410"/>
      <c r="BR239" s="410"/>
      <c r="BS239" s="410"/>
      <c r="BT239" s="410"/>
      <c r="BU239" s="410"/>
      <c r="BV239" s="410"/>
      <c r="BW239" s="410"/>
    </row>
    <row r="240" spans="1:75" ht="14.25">
      <c r="B240" s="732"/>
      <c r="C240" s="491" t="s">
        <v>16</v>
      </c>
      <c r="D240" s="492"/>
      <c r="E240" s="492"/>
      <c r="F240" s="492"/>
      <c r="G240" s="492"/>
      <c r="H240" s="492"/>
      <c r="I240" s="492"/>
      <c r="J240" s="492"/>
      <c r="K240" s="492"/>
      <c r="L240" s="492"/>
      <c r="M240" s="493"/>
      <c r="N240" s="521">
        <v>784</v>
      </c>
      <c r="O240" s="720"/>
      <c r="P240" s="721"/>
      <c r="Q240" s="721"/>
      <c r="R240" s="722"/>
      <c r="S240" s="410"/>
      <c r="T240" s="410"/>
      <c r="U240" s="410"/>
      <c r="V240" s="410"/>
      <c r="W240" s="410"/>
      <c r="X240" s="410"/>
      <c r="Y240" s="410"/>
      <c r="Z240" s="410"/>
      <c r="AA240" s="410"/>
      <c r="AB240" s="410"/>
      <c r="AC240" s="410"/>
      <c r="AD240" s="410"/>
      <c r="AE240" s="410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  <c r="AZ240" s="410"/>
      <c r="BA240" s="410"/>
      <c r="BB240" s="410"/>
      <c r="BC240" s="410"/>
      <c r="BD240" s="410"/>
      <c r="BE240" s="410"/>
      <c r="BF240" s="410"/>
      <c r="BG240" s="410"/>
      <c r="BH240" s="410"/>
      <c r="BI240" s="410"/>
      <c r="BJ240" s="410"/>
      <c r="BK240" s="410"/>
      <c r="BL240" s="410"/>
      <c r="BM240" s="410"/>
      <c r="BN240" s="410"/>
      <c r="BO240" s="410"/>
      <c r="BP240" s="410"/>
      <c r="BQ240" s="410"/>
      <c r="BR240" s="410"/>
      <c r="BS240" s="410"/>
      <c r="BT240" s="410"/>
      <c r="BU240" s="410"/>
      <c r="BV240" s="410"/>
      <c r="BW240" s="410"/>
    </row>
    <row r="241" spans="2:75" ht="14.25">
      <c r="B241" s="732"/>
      <c r="C241" s="491" t="s">
        <v>17</v>
      </c>
      <c r="D241" s="492"/>
      <c r="E241" s="492"/>
      <c r="F241" s="492"/>
      <c r="G241" s="492"/>
      <c r="H241" s="492"/>
      <c r="I241" s="492"/>
      <c r="J241" s="492"/>
      <c r="K241" s="492"/>
      <c r="L241" s="492"/>
      <c r="M241" s="493"/>
      <c r="N241" s="521">
        <v>129</v>
      </c>
      <c r="O241" s="720"/>
      <c r="P241" s="721"/>
      <c r="Q241" s="721"/>
      <c r="R241" s="722"/>
      <c r="S241" s="410"/>
      <c r="T241" s="410"/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  <c r="AZ241" s="410"/>
      <c r="BA241" s="410"/>
      <c r="BB241" s="410"/>
      <c r="BC241" s="410"/>
      <c r="BD241" s="410"/>
      <c r="BE241" s="410"/>
      <c r="BF241" s="410"/>
      <c r="BG241" s="410"/>
      <c r="BH241" s="410"/>
      <c r="BI241" s="410"/>
      <c r="BJ241" s="410"/>
      <c r="BK241" s="410"/>
      <c r="BL241" s="410"/>
      <c r="BM241" s="410"/>
      <c r="BN241" s="410"/>
      <c r="BO241" s="410"/>
      <c r="BP241" s="410"/>
      <c r="BQ241" s="410"/>
      <c r="BR241" s="410"/>
      <c r="BS241" s="410"/>
      <c r="BT241" s="410"/>
      <c r="BU241" s="410"/>
      <c r="BV241" s="410"/>
      <c r="BW241" s="410"/>
    </row>
    <row r="242" spans="2:75" ht="14.25">
      <c r="B242" s="732"/>
      <c r="C242" s="491" t="s">
        <v>18</v>
      </c>
      <c r="D242" s="492"/>
      <c r="E242" s="492"/>
      <c r="F242" s="492"/>
      <c r="G242" s="492"/>
      <c r="H242" s="492"/>
      <c r="I242" s="492"/>
      <c r="J242" s="492"/>
      <c r="K242" s="492"/>
      <c r="L242" s="492"/>
      <c r="M242" s="493"/>
      <c r="N242" s="521">
        <v>648</v>
      </c>
      <c r="O242" s="720"/>
      <c r="P242" s="721"/>
      <c r="Q242" s="721"/>
      <c r="R242" s="722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  <c r="AZ242" s="410"/>
      <c r="BA242" s="410"/>
      <c r="BB242" s="410"/>
      <c r="BC242" s="410"/>
      <c r="BD242" s="410"/>
      <c r="BE242" s="410"/>
      <c r="BF242" s="410"/>
      <c r="BG242" s="410"/>
      <c r="BH242" s="410"/>
      <c r="BI242" s="410"/>
      <c r="BJ242" s="410"/>
      <c r="BK242" s="410"/>
      <c r="BL242" s="410"/>
      <c r="BM242" s="410"/>
      <c r="BN242" s="410"/>
      <c r="BO242" s="410"/>
      <c r="BP242" s="410"/>
      <c r="BQ242" s="410"/>
      <c r="BR242" s="410"/>
      <c r="BS242" s="410"/>
      <c r="BT242" s="410"/>
      <c r="BU242" s="410"/>
      <c r="BV242" s="410"/>
      <c r="BW242" s="410"/>
    </row>
    <row r="243" spans="2:75" ht="14.25">
      <c r="B243" s="732"/>
      <c r="C243" s="491" t="s">
        <v>19</v>
      </c>
      <c r="D243" s="492"/>
      <c r="E243" s="492"/>
      <c r="F243" s="492"/>
      <c r="G243" s="492"/>
      <c r="H243" s="492"/>
      <c r="I243" s="492"/>
      <c r="J243" s="492"/>
      <c r="K243" s="492"/>
      <c r="L243" s="492"/>
      <c r="M243" s="493"/>
      <c r="N243" s="521">
        <v>647</v>
      </c>
      <c r="O243" s="720"/>
      <c r="P243" s="721"/>
      <c r="Q243" s="721"/>
      <c r="R243" s="722"/>
      <c r="S243" s="410"/>
      <c r="T243" s="410"/>
      <c r="U243" s="410"/>
      <c r="V243" s="410"/>
      <c r="W243" s="410"/>
      <c r="X243" s="410"/>
      <c r="Y243" s="410"/>
      <c r="Z243" s="410"/>
      <c r="AA243" s="410"/>
      <c r="AB243" s="410"/>
      <c r="AC243" s="410"/>
      <c r="AD243" s="410"/>
      <c r="AE243" s="410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  <c r="AZ243" s="410"/>
      <c r="BA243" s="410"/>
      <c r="BB243" s="410"/>
      <c r="BC243" s="410"/>
      <c r="BD243" s="410"/>
      <c r="BE243" s="410"/>
      <c r="BF243" s="410"/>
      <c r="BG243" s="410"/>
      <c r="BH243" s="410"/>
      <c r="BI243" s="410"/>
      <c r="BJ243" s="410"/>
      <c r="BK243" s="410"/>
      <c r="BL243" s="410"/>
      <c r="BM243" s="410"/>
      <c r="BN243" s="410"/>
      <c r="BO243" s="410"/>
      <c r="BP243" s="410"/>
      <c r="BQ243" s="410"/>
      <c r="BR243" s="410"/>
      <c r="BS243" s="410"/>
      <c r="BT243" s="410"/>
      <c r="BU243" s="410"/>
      <c r="BV243" s="410"/>
      <c r="BW243" s="410"/>
    </row>
    <row r="244" spans="2:75" ht="14.25">
      <c r="B244" s="732"/>
      <c r="C244" s="491" t="s">
        <v>20</v>
      </c>
      <c r="D244" s="492"/>
      <c r="E244" s="492"/>
      <c r="F244" s="492"/>
      <c r="G244" s="492"/>
      <c r="H244" s="492"/>
      <c r="I244" s="492"/>
      <c r="J244" s="492"/>
      <c r="K244" s="492"/>
      <c r="L244" s="492"/>
      <c r="M244" s="493"/>
      <c r="N244" s="521">
        <v>1003</v>
      </c>
      <c r="O244" s="720"/>
      <c r="P244" s="721"/>
      <c r="Q244" s="721"/>
      <c r="R244" s="722"/>
      <c r="S244" s="410"/>
      <c r="T244" s="410"/>
      <c r="U244" s="410"/>
      <c r="V244" s="410"/>
      <c r="W244" s="410"/>
      <c r="X244" s="410"/>
      <c r="Y244" s="410"/>
      <c r="Z244" s="410"/>
      <c r="AA244" s="410"/>
      <c r="AB244" s="410"/>
      <c r="AC244" s="410"/>
      <c r="AD244" s="410"/>
      <c r="AE244" s="410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  <c r="AZ244" s="410"/>
      <c r="BA244" s="410"/>
      <c r="BB244" s="410"/>
      <c r="BC244" s="410"/>
      <c r="BD244" s="410"/>
      <c r="BE244" s="410"/>
      <c r="BF244" s="410"/>
      <c r="BG244" s="410"/>
      <c r="BH244" s="410"/>
      <c r="BI244" s="410"/>
      <c r="BJ244" s="410"/>
      <c r="BK244" s="410"/>
      <c r="BL244" s="410"/>
      <c r="BM244" s="410"/>
      <c r="BN244" s="410"/>
      <c r="BO244" s="410"/>
      <c r="BP244" s="410"/>
      <c r="BQ244" s="410"/>
      <c r="BR244" s="410"/>
      <c r="BS244" s="410"/>
      <c r="BT244" s="410"/>
      <c r="BU244" s="410"/>
      <c r="BV244" s="410"/>
      <c r="BW244" s="410"/>
    </row>
    <row r="245" spans="2:75" ht="14.25">
      <c r="B245" s="732"/>
      <c r="C245" s="491" t="s">
        <v>21</v>
      </c>
      <c r="D245" s="492"/>
      <c r="E245" s="492"/>
      <c r="F245" s="492"/>
      <c r="G245" s="492"/>
      <c r="H245" s="492"/>
      <c r="I245" s="492"/>
      <c r="J245" s="492"/>
      <c r="K245" s="492"/>
      <c r="L245" s="492"/>
      <c r="M245" s="493"/>
      <c r="N245" s="521">
        <v>1004</v>
      </c>
      <c r="O245" s="720"/>
      <c r="P245" s="721"/>
      <c r="Q245" s="721"/>
      <c r="R245" s="722"/>
      <c r="S245" s="410"/>
      <c r="T245" s="410"/>
      <c r="U245" s="410"/>
      <c r="V245" s="410"/>
      <c r="W245" s="410"/>
      <c r="X245" s="410"/>
      <c r="Y245" s="410"/>
      <c r="Z245" s="410"/>
      <c r="AA245" s="410"/>
      <c r="AB245" s="410"/>
      <c r="AC245" s="410"/>
      <c r="AD245" s="410"/>
      <c r="AE245" s="410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  <c r="AZ245" s="410"/>
      <c r="BA245" s="410"/>
      <c r="BB245" s="410"/>
      <c r="BC245" s="410"/>
      <c r="BD245" s="410"/>
      <c r="BE245" s="410"/>
      <c r="BF245" s="410"/>
      <c r="BG245" s="410"/>
      <c r="BH245" s="410"/>
      <c r="BI245" s="410"/>
      <c r="BJ245" s="410"/>
      <c r="BK245" s="410"/>
      <c r="BL245" s="410"/>
      <c r="BM245" s="410"/>
      <c r="BN245" s="410"/>
      <c r="BO245" s="410"/>
      <c r="BP245" s="410"/>
      <c r="BQ245" s="410"/>
      <c r="BR245" s="410"/>
      <c r="BS245" s="410"/>
      <c r="BT245" s="410"/>
      <c r="BU245" s="410"/>
      <c r="BV245" s="410"/>
      <c r="BW245" s="410"/>
    </row>
    <row r="246" spans="2:75" ht="14.25">
      <c r="B246" s="732"/>
      <c r="C246" s="491" t="s">
        <v>22</v>
      </c>
      <c r="D246" s="492"/>
      <c r="E246" s="492"/>
      <c r="F246" s="492"/>
      <c r="G246" s="492"/>
      <c r="H246" s="492"/>
      <c r="I246" s="492"/>
      <c r="J246" s="492"/>
      <c r="K246" s="492"/>
      <c r="L246" s="492"/>
      <c r="M246" s="493"/>
      <c r="N246" s="521">
        <v>843</v>
      </c>
      <c r="O246" s="720"/>
      <c r="P246" s="721"/>
      <c r="Q246" s="721"/>
      <c r="R246" s="722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  <c r="AZ246" s="410"/>
      <c r="BA246" s="410"/>
      <c r="BB246" s="410"/>
      <c r="BC246" s="410"/>
      <c r="BD246" s="410"/>
      <c r="BE246" s="410"/>
      <c r="BF246" s="410"/>
      <c r="BG246" s="410"/>
      <c r="BH246" s="410"/>
      <c r="BI246" s="410"/>
      <c r="BJ246" s="410"/>
      <c r="BK246" s="410"/>
      <c r="BL246" s="410"/>
      <c r="BM246" s="410"/>
      <c r="BN246" s="410"/>
      <c r="BO246" s="410"/>
      <c r="BP246" s="410"/>
      <c r="BQ246" s="410"/>
      <c r="BR246" s="410"/>
      <c r="BS246" s="410"/>
      <c r="BT246" s="410"/>
      <c r="BU246" s="410"/>
      <c r="BV246" s="410"/>
      <c r="BW246" s="410"/>
    </row>
    <row r="247" spans="2:75" ht="14.25">
      <c r="B247" s="732" t="s">
        <v>730</v>
      </c>
      <c r="C247" s="491" t="s">
        <v>731</v>
      </c>
      <c r="D247" s="492"/>
      <c r="E247" s="492"/>
      <c r="F247" s="492"/>
      <c r="G247" s="492"/>
      <c r="H247" s="492"/>
      <c r="I247" s="492"/>
      <c r="J247" s="492"/>
      <c r="K247" s="492"/>
      <c r="L247" s="492"/>
      <c r="M247" s="493"/>
      <c r="N247" s="521">
        <v>1005</v>
      </c>
      <c r="O247" s="720"/>
      <c r="P247" s="721"/>
      <c r="Q247" s="721"/>
      <c r="R247" s="722"/>
      <c r="S247" s="410"/>
      <c r="T247" s="410"/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  <c r="AZ247" s="410"/>
      <c r="BA247" s="410"/>
      <c r="BB247" s="410"/>
      <c r="BC247" s="410"/>
      <c r="BD247" s="410"/>
      <c r="BE247" s="410"/>
      <c r="BF247" s="410"/>
      <c r="BG247" s="410"/>
      <c r="BH247" s="410"/>
      <c r="BI247" s="410"/>
      <c r="BJ247" s="410"/>
      <c r="BK247" s="410"/>
      <c r="BL247" s="410"/>
      <c r="BM247" s="410"/>
      <c r="BN247" s="410"/>
      <c r="BO247" s="410"/>
      <c r="BP247" s="410"/>
      <c r="BQ247" s="410"/>
      <c r="BR247" s="410"/>
      <c r="BS247" s="410"/>
      <c r="BT247" s="410"/>
      <c r="BU247" s="410"/>
      <c r="BV247" s="410"/>
      <c r="BW247" s="410"/>
    </row>
    <row r="248" spans="2:75" ht="14.25">
      <c r="B248" s="732"/>
      <c r="C248" s="491" t="s">
        <v>23</v>
      </c>
      <c r="D248" s="492"/>
      <c r="E248" s="492"/>
      <c r="F248" s="492"/>
      <c r="G248" s="492"/>
      <c r="H248" s="492"/>
      <c r="I248" s="492"/>
      <c r="J248" s="492"/>
      <c r="K248" s="492"/>
      <c r="L248" s="492"/>
      <c r="M248" s="493"/>
      <c r="N248" s="521">
        <v>975</v>
      </c>
      <c r="O248" s="720"/>
      <c r="P248" s="721"/>
      <c r="Q248" s="721"/>
      <c r="R248" s="722"/>
      <c r="S248" s="410"/>
      <c r="T248" s="410"/>
      <c r="U248" s="410"/>
      <c r="V248" s="410"/>
      <c r="W248" s="410"/>
      <c r="X248" s="410"/>
      <c r="Y248" s="410"/>
      <c r="Z248" s="410"/>
      <c r="AA248" s="410"/>
      <c r="AB248" s="410"/>
      <c r="AC248" s="410"/>
      <c r="AD248" s="410"/>
      <c r="AE248" s="410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  <c r="AZ248" s="410"/>
      <c r="BA248" s="410"/>
      <c r="BB248" s="410"/>
      <c r="BC248" s="410"/>
      <c r="BD248" s="410"/>
      <c r="BE248" s="410"/>
      <c r="BF248" s="410"/>
      <c r="BG248" s="410"/>
      <c r="BH248" s="410"/>
      <c r="BI248" s="410"/>
      <c r="BJ248" s="410"/>
      <c r="BK248" s="410"/>
      <c r="BL248" s="410"/>
      <c r="BM248" s="410"/>
      <c r="BN248" s="410"/>
      <c r="BO248" s="410"/>
      <c r="BP248" s="410"/>
      <c r="BQ248" s="410"/>
      <c r="BR248" s="410"/>
      <c r="BS248" s="410"/>
      <c r="BT248" s="410"/>
      <c r="BU248" s="410"/>
      <c r="BV248" s="410"/>
      <c r="BW248" s="410"/>
    </row>
    <row r="249" spans="2:75" ht="14.25">
      <c r="B249" s="732"/>
      <c r="C249" s="491" t="s">
        <v>732</v>
      </c>
      <c r="D249" s="492"/>
      <c r="E249" s="492"/>
      <c r="F249" s="492"/>
      <c r="G249" s="492"/>
      <c r="H249" s="492"/>
      <c r="I249" s="492"/>
      <c r="J249" s="492"/>
      <c r="K249" s="492"/>
      <c r="L249" s="492"/>
      <c r="M249" s="493"/>
      <c r="N249" s="521">
        <v>1021</v>
      </c>
      <c r="O249" s="720"/>
      <c r="P249" s="721"/>
      <c r="Q249" s="721"/>
      <c r="R249" s="722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  <c r="AZ249" s="410"/>
      <c r="BA249" s="410"/>
      <c r="BB249" s="410"/>
      <c r="BC249" s="410"/>
      <c r="BD249" s="410"/>
      <c r="BE249" s="410"/>
      <c r="BF249" s="410"/>
      <c r="BG249" s="410"/>
      <c r="BH249" s="410"/>
      <c r="BI249" s="410"/>
      <c r="BJ249" s="410"/>
      <c r="BK249" s="410"/>
      <c r="BL249" s="410"/>
      <c r="BM249" s="410"/>
      <c r="BN249" s="410"/>
      <c r="BO249" s="410"/>
      <c r="BP249" s="410"/>
      <c r="BQ249" s="410"/>
      <c r="BR249" s="410"/>
      <c r="BS249" s="410"/>
      <c r="BT249" s="410"/>
      <c r="BU249" s="410"/>
      <c r="BV249" s="410"/>
      <c r="BW249" s="410"/>
    </row>
    <row r="250" spans="2:75" ht="14.25">
      <c r="B250" s="732"/>
      <c r="C250" s="491" t="s">
        <v>733</v>
      </c>
      <c r="D250" s="492"/>
      <c r="E250" s="492"/>
      <c r="F250" s="492"/>
      <c r="G250" s="492"/>
      <c r="H250" s="492"/>
      <c r="I250" s="492"/>
      <c r="J250" s="492"/>
      <c r="K250" s="492"/>
      <c r="L250" s="492"/>
      <c r="M250" s="493"/>
      <c r="N250" s="521">
        <v>1191</v>
      </c>
      <c r="O250" s="720"/>
      <c r="P250" s="721"/>
      <c r="Q250" s="721"/>
      <c r="R250" s="722"/>
      <c r="S250" s="410"/>
      <c r="T250" s="410"/>
      <c r="U250" s="410"/>
      <c r="V250" s="410"/>
      <c r="W250" s="410"/>
      <c r="X250" s="410"/>
      <c r="Y250" s="410"/>
      <c r="Z250" s="410"/>
      <c r="AA250" s="410"/>
      <c r="AB250" s="410"/>
      <c r="AC250" s="410"/>
      <c r="AD250" s="410"/>
      <c r="AE250" s="410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  <c r="AZ250" s="410"/>
      <c r="BA250" s="410"/>
      <c r="BB250" s="410"/>
      <c r="BC250" s="410"/>
      <c r="BD250" s="410"/>
      <c r="BE250" s="410"/>
      <c r="BF250" s="410"/>
      <c r="BG250" s="410"/>
      <c r="BH250" s="410"/>
      <c r="BI250" s="410"/>
      <c r="BJ250" s="410"/>
      <c r="BK250" s="410"/>
      <c r="BL250" s="410"/>
      <c r="BM250" s="410"/>
      <c r="BN250" s="410"/>
      <c r="BO250" s="410"/>
      <c r="BP250" s="410"/>
      <c r="BQ250" s="410"/>
      <c r="BR250" s="410"/>
      <c r="BS250" s="410"/>
      <c r="BT250" s="410"/>
      <c r="BU250" s="410"/>
      <c r="BV250" s="410"/>
      <c r="BW250" s="410"/>
    </row>
    <row r="251" spans="2:75" ht="14.25">
      <c r="B251" s="732"/>
      <c r="C251" s="491" t="s">
        <v>247</v>
      </c>
      <c r="D251" s="492"/>
      <c r="E251" s="492"/>
      <c r="F251" s="492"/>
      <c r="G251" s="492"/>
      <c r="H251" s="492"/>
      <c r="I251" s="492"/>
      <c r="J251" s="492"/>
      <c r="K251" s="492"/>
      <c r="L251" s="492"/>
      <c r="M251" s="493"/>
      <c r="N251" s="521">
        <v>1192</v>
      </c>
      <c r="O251" s="720"/>
      <c r="P251" s="721"/>
      <c r="Q251" s="721"/>
      <c r="R251" s="722"/>
      <c r="S251" s="410"/>
      <c r="T251" s="410"/>
      <c r="U251" s="410"/>
      <c r="V251" s="410"/>
      <c r="W251" s="410"/>
      <c r="X251" s="410"/>
      <c r="Y251" s="410"/>
      <c r="Z251" s="410"/>
      <c r="AA251" s="410"/>
      <c r="AB251" s="410"/>
      <c r="AC251" s="410"/>
      <c r="AD251" s="410"/>
      <c r="AE251" s="410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  <c r="AZ251" s="410"/>
      <c r="BA251" s="410"/>
      <c r="BB251" s="410"/>
      <c r="BC251" s="410"/>
      <c r="BD251" s="410"/>
      <c r="BE251" s="410"/>
      <c r="BF251" s="410"/>
      <c r="BG251" s="410"/>
      <c r="BH251" s="410"/>
      <c r="BI251" s="410"/>
      <c r="BJ251" s="410"/>
      <c r="BK251" s="410"/>
      <c r="BL251" s="410"/>
      <c r="BM251" s="410"/>
      <c r="BN251" s="410"/>
      <c r="BO251" s="410"/>
      <c r="BP251" s="410"/>
      <c r="BQ251" s="410"/>
      <c r="BR251" s="410"/>
      <c r="BS251" s="410"/>
      <c r="BT251" s="410"/>
      <c r="BU251" s="410"/>
      <c r="BV251" s="410"/>
      <c r="BW251" s="410"/>
    </row>
    <row r="252" spans="2:75" ht="14.25">
      <c r="B252" s="732"/>
      <c r="C252" s="491" t="s">
        <v>734</v>
      </c>
      <c r="D252" s="492"/>
      <c r="E252" s="492"/>
      <c r="F252" s="492"/>
      <c r="G252" s="492"/>
      <c r="H252" s="492"/>
      <c r="I252" s="492"/>
      <c r="J252" s="492"/>
      <c r="K252" s="492"/>
      <c r="L252" s="492"/>
      <c r="M252" s="493"/>
      <c r="N252" s="521">
        <v>1193</v>
      </c>
      <c r="O252" s="720"/>
      <c r="P252" s="721"/>
      <c r="Q252" s="721"/>
      <c r="R252" s="722"/>
      <c r="S252" s="410"/>
      <c r="T252" s="410"/>
      <c r="U252" s="410"/>
      <c r="V252" s="410"/>
      <c r="W252" s="410"/>
      <c r="X252" s="410"/>
      <c r="Y252" s="410"/>
      <c r="Z252" s="410"/>
      <c r="AA252" s="410"/>
      <c r="AB252" s="410"/>
      <c r="AC252" s="410"/>
      <c r="AD252" s="410"/>
      <c r="AE252" s="410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  <c r="AZ252" s="410"/>
      <c r="BA252" s="410"/>
      <c r="BB252" s="410"/>
      <c r="BC252" s="410"/>
      <c r="BD252" s="410"/>
      <c r="BE252" s="410"/>
      <c r="BF252" s="410"/>
      <c r="BG252" s="410"/>
      <c r="BH252" s="410"/>
      <c r="BI252" s="410"/>
      <c r="BJ252" s="410"/>
      <c r="BK252" s="410"/>
      <c r="BL252" s="410"/>
      <c r="BM252" s="410"/>
      <c r="BN252" s="410"/>
      <c r="BO252" s="410"/>
      <c r="BP252" s="410"/>
      <c r="BQ252" s="410"/>
      <c r="BR252" s="410"/>
      <c r="BS252" s="410"/>
      <c r="BT252" s="410"/>
      <c r="BU252" s="410"/>
      <c r="BV252" s="410"/>
      <c r="BW252" s="410"/>
    </row>
    <row r="253" spans="2:75" ht="14.25">
      <c r="B253" s="732"/>
      <c r="C253" s="491" t="s">
        <v>24</v>
      </c>
      <c r="D253" s="492"/>
      <c r="E253" s="492"/>
      <c r="F253" s="492"/>
      <c r="G253" s="492"/>
      <c r="H253" s="492"/>
      <c r="I253" s="492"/>
      <c r="J253" s="492"/>
      <c r="K253" s="492"/>
      <c r="L253" s="492"/>
      <c r="M253" s="493"/>
      <c r="N253" s="521">
        <v>1194</v>
      </c>
      <c r="O253" s="720"/>
      <c r="P253" s="721"/>
      <c r="Q253" s="721"/>
      <c r="R253" s="722"/>
      <c r="S253" s="410"/>
      <c r="T253" s="410"/>
      <c r="U253" s="410"/>
      <c r="V253" s="410"/>
      <c r="W253" s="410"/>
      <c r="X253" s="410"/>
      <c r="Y253" s="410"/>
      <c r="Z253" s="410"/>
      <c r="AA253" s="410"/>
      <c r="AB253" s="410"/>
      <c r="AC253" s="410"/>
      <c r="AD253" s="410"/>
      <c r="AE253" s="410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  <c r="AZ253" s="410"/>
      <c r="BA253" s="410"/>
      <c r="BB253" s="410"/>
      <c r="BC253" s="410"/>
      <c r="BD253" s="410"/>
      <c r="BE253" s="410"/>
      <c r="BF253" s="410"/>
      <c r="BG253" s="410"/>
      <c r="BH253" s="410"/>
      <c r="BI253" s="410"/>
      <c r="BJ253" s="410"/>
      <c r="BK253" s="410"/>
      <c r="BL253" s="410"/>
      <c r="BM253" s="410"/>
      <c r="BN253" s="410"/>
      <c r="BO253" s="410"/>
      <c r="BP253" s="410"/>
      <c r="BQ253" s="410"/>
      <c r="BR253" s="410"/>
      <c r="BS253" s="410"/>
      <c r="BT253" s="410"/>
      <c r="BU253" s="410"/>
      <c r="BV253" s="410"/>
      <c r="BW253" s="410"/>
    </row>
    <row r="254" spans="2:75" ht="14.25">
      <c r="B254" s="732"/>
      <c r="C254" s="491" t="s">
        <v>735</v>
      </c>
      <c r="D254" s="492"/>
      <c r="E254" s="492"/>
      <c r="F254" s="492"/>
      <c r="G254" s="492"/>
      <c r="H254" s="492"/>
      <c r="I254" s="492"/>
      <c r="J254" s="492"/>
      <c r="K254" s="492"/>
      <c r="L254" s="492"/>
      <c r="M254" s="493"/>
      <c r="N254" s="521">
        <v>1782</v>
      </c>
      <c r="O254" s="720"/>
      <c r="P254" s="721"/>
      <c r="Q254" s="721"/>
      <c r="R254" s="722"/>
      <c r="S254" s="410"/>
      <c r="T254" s="410"/>
      <c r="U254" s="410"/>
      <c r="V254" s="410"/>
      <c r="W254" s="410"/>
      <c r="X254" s="410"/>
      <c r="Y254" s="410"/>
      <c r="Z254" s="410"/>
      <c r="AA254" s="410"/>
      <c r="AB254" s="410"/>
      <c r="AC254" s="410"/>
      <c r="AD254" s="410"/>
      <c r="AE254" s="410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  <c r="AZ254" s="410"/>
      <c r="BA254" s="410"/>
      <c r="BB254" s="410"/>
      <c r="BC254" s="410"/>
      <c r="BD254" s="410"/>
      <c r="BE254" s="410"/>
      <c r="BF254" s="410"/>
      <c r="BG254" s="410"/>
      <c r="BH254" s="410"/>
      <c r="BI254" s="410"/>
      <c r="BJ254" s="410"/>
      <c r="BK254" s="410"/>
      <c r="BL254" s="410"/>
      <c r="BM254" s="410"/>
      <c r="BN254" s="410"/>
      <c r="BO254" s="410"/>
      <c r="BP254" s="410"/>
      <c r="BQ254" s="410"/>
      <c r="BR254" s="410"/>
      <c r="BS254" s="410"/>
      <c r="BT254" s="410"/>
      <c r="BU254" s="410"/>
      <c r="BV254" s="410"/>
      <c r="BW254" s="410"/>
    </row>
    <row r="255" spans="2:75" ht="14.25">
      <c r="B255" s="732"/>
      <c r="C255" s="491" t="s">
        <v>736</v>
      </c>
      <c r="D255" s="492"/>
      <c r="E255" s="492"/>
      <c r="F255" s="492"/>
      <c r="G255" s="492"/>
      <c r="H255" s="492"/>
      <c r="I255" s="492"/>
      <c r="J255" s="492"/>
      <c r="K255" s="492"/>
      <c r="L255" s="492"/>
      <c r="M255" s="493"/>
      <c r="N255" s="521">
        <v>1783</v>
      </c>
      <c r="O255" s="720"/>
      <c r="P255" s="721"/>
      <c r="Q255" s="721"/>
      <c r="R255" s="722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  <c r="AZ255" s="410"/>
      <c r="BA255" s="410"/>
      <c r="BB255" s="410"/>
      <c r="BC255" s="410"/>
      <c r="BD255" s="410"/>
      <c r="BE255" s="410"/>
      <c r="BF255" s="410"/>
      <c r="BG255" s="410"/>
      <c r="BH255" s="410"/>
      <c r="BI255" s="410"/>
      <c r="BJ255" s="410"/>
      <c r="BK255" s="410"/>
      <c r="BL255" s="410"/>
      <c r="BM255" s="410"/>
      <c r="BN255" s="410"/>
      <c r="BO255" s="410"/>
      <c r="BP255" s="410"/>
      <c r="BQ255" s="410"/>
      <c r="BR255" s="410"/>
      <c r="BS255" s="410"/>
      <c r="BT255" s="410"/>
      <c r="BU255" s="410"/>
      <c r="BV255" s="410"/>
      <c r="BW255" s="410"/>
    </row>
    <row r="256" spans="2:75" ht="14.25">
      <c r="B256" s="732" t="s">
        <v>25</v>
      </c>
      <c r="C256" s="491" t="s">
        <v>26</v>
      </c>
      <c r="D256" s="492"/>
      <c r="E256" s="492"/>
      <c r="F256" s="492"/>
      <c r="G256" s="492"/>
      <c r="H256" s="492"/>
      <c r="I256" s="492"/>
      <c r="J256" s="492"/>
      <c r="K256" s="492"/>
      <c r="L256" s="492"/>
      <c r="M256" s="493"/>
      <c r="N256" s="521">
        <v>1195</v>
      </c>
      <c r="O256" s="720"/>
      <c r="P256" s="721"/>
      <c r="Q256" s="721"/>
      <c r="R256" s="722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  <c r="AZ256" s="410"/>
      <c r="BA256" s="410"/>
      <c r="BB256" s="410"/>
      <c r="BC256" s="410"/>
      <c r="BD256" s="410"/>
      <c r="BE256" s="410"/>
      <c r="BF256" s="410"/>
      <c r="BG256" s="410"/>
      <c r="BH256" s="410"/>
      <c r="BI256" s="410"/>
      <c r="BJ256" s="410"/>
      <c r="BK256" s="410"/>
      <c r="BL256" s="410"/>
      <c r="BM256" s="410"/>
      <c r="BN256" s="410"/>
      <c r="BO256" s="410"/>
      <c r="BP256" s="410"/>
      <c r="BQ256" s="410"/>
      <c r="BR256" s="410"/>
      <c r="BS256" s="410"/>
      <c r="BT256" s="410"/>
      <c r="BU256" s="410"/>
      <c r="BV256" s="410"/>
      <c r="BW256" s="410"/>
    </row>
    <row r="257" spans="1:79" ht="14.25">
      <c r="B257" s="732"/>
      <c r="C257" s="491" t="s">
        <v>27</v>
      </c>
      <c r="D257" s="492"/>
      <c r="E257" s="492"/>
      <c r="F257" s="492"/>
      <c r="G257" s="492"/>
      <c r="H257" s="492"/>
      <c r="I257" s="492"/>
      <c r="J257" s="492"/>
      <c r="K257" s="492"/>
      <c r="L257" s="492"/>
      <c r="M257" s="493"/>
      <c r="N257" s="521">
        <v>1691</v>
      </c>
      <c r="O257" s="720"/>
      <c r="P257" s="721"/>
      <c r="Q257" s="721"/>
      <c r="R257" s="722"/>
      <c r="S257" s="410"/>
      <c r="T257" s="410"/>
      <c r="U257" s="410"/>
      <c r="V257" s="410"/>
      <c r="W257" s="410"/>
      <c r="X257" s="410"/>
      <c r="Y257" s="410"/>
      <c r="Z257" s="410"/>
      <c r="AA257" s="410"/>
      <c r="AB257" s="410"/>
      <c r="AC257" s="410"/>
      <c r="AD257" s="410"/>
      <c r="AE257" s="410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  <c r="AZ257" s="410"/>
      <c r="BA257" s="410"/>
      <c r="BB257" s="410"/>
      <c r="BC257" s="410"/>
      <c r="BD257" s="410"/>
      <c r="BE257" s="410"/>
      <c r="BF257" s="410"/>
      <c r="BG257" s="410"/>
      <c r="BH257" s="410"/>
      <c r="BI257" s="410"/>
      <c r="BJ257" s="410"/>
      <c r="BK257" s="410"/>
      <c r="BL257" s="410"/>
      <c r="BM257" s="410"/>
      <c r="BN257" s="410"/>
      <c r="BO257" s="410"/>
      <c r="BP257" s="410"/>
      <c r="BQ257" s="410"/>
      <c r="BR257" s="410"/>
      <c r="BS257" s="410"/>
      <c r="BT257" s="410"/>
      <c r="BU257" s="410"/>
      <c r="BV257" s="410"/>
      <c r="BW257" s="410"/>
    </row>
    <row r="258" spans="1:79" ht="14.25">
      <c r="B258" s="732"/>
      <c r="C258" s="491" t="s">
        <v>28</v>
      </c>
      <c r="D258" s="492"/>
      <c r="E258" s="492"/>
      <c r="F258" s="492"/>
      <c r="G258" s="492"/>
      <c r="H258" s="492"/>
      <c r="I258" s="492"/>
      <c r="J258" s="492"/>
      <c r="K258" s="492"/>
      <c r="L258" s="492"/>
      <c r="M258" s="493"/>
      <c r="N258" s="521">
        <v>1196</v>
      </c>
      <c r="O258" s="720"/>
      <c r="P258" s="721"/>
      <c r="Q258" s="721"/>
      <c r="R258" s="722"/>
      <c r="S258" s="410"/>
      <c r="T258" s="410"/>
      <c r="U258" s="410"/>
      <c r="V258" s="410"/>
      <c r="W258" s="410"/>
      <c r="X258" s="410"/>
      <c r="Y258" s="410"/>
      <c r="Z258" s="410"/>
      <c r="AA258" s="410"/>
      <c r="AB258" s="410"/>
      <c r="AC258" s="410"/>
      <c r="AD258" s="410"/>
      <c r="AE258" s="410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  <c r="AZ258" s="410"/>
      <c r="BA258" s="410"/>
      <c r="BB258" s="410"/>
      <c r="BC258" s="410"/>
      <c r="BD258" s="410"/>
      <c r="BE258" s="410"/>
      <c r="BF258" s="410"/>
      <c r="BG258" s="410"/>
      <c r="BH258" s="410"/>
      <c r="BI258" s="410"/>
      <c r="BJ258" s="410"/>
      <c r="BK258" s="410"/>
      <c r="BL258" s="410"/>
      <c r="BM258" s="410"/>
      <c r="BN258" s="410"/>
      <c r="BO258" s="410"/>
      <c r="BP258" s="410"/>
      <c r="BQ258" s="410"/>
      <c r="BR258" s="410"/>
      <c r="BS258" s="410"/>
      <c r="BT258" s="410"/>
      <c r="BU258" s="410"/>
      <c r="BV258" s="410"/>
      <c r="BW258" s="410"/>
    </row>
    <row r="259" spans="1:79" ht="14.25">
      <c r="B259" s="732"/>
      <c r="C259" s="491" t="s">
        <v>29</v>
      </c>
      <c r="D259" s="492"/>
      <c r="E259" s="492"/>
      <c r="F259" s="492"/>
      <c r="G259" s="492"/>
      <c r="H259" s="492"/>
      <c r="I259" s="492"/>
      <c r="J259" s="492"/>
      <c r="K259" s="492"/>
      <c r="L259" s="492"/>
      <c r="M259" s="493"/>
      <c r="N259" s="521">
        <v>1197</v>
      </c>
      <c r="O259" s="720"/>
      <c r="P259" s="721"/>
      <c r="Q259" s="721"/>
      <c r="R259" s="722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  <c r="AZ259" s="410"/>
      <c r="BA259" s="410"/>
      <c r="BB259" s="410"/>
      <c r="BC259" s="410"/>
      <c r="BD259" s="410"/>
      <c r="BE259" s="410"/>
      <c r="BF259" s="410"/>
      <c r="BG259" s="410"/>
      <c r="BH259" s="410"/>
      <c r="BI259" s="410"/>
      <c r="BJ259" s="410"/>
      <c r="BK259" s="410"/>
      <c r="BL259" s="410"/>
      <c r="BM259" s="410"/>
      <c r="BN259" s="410"/>
      <c r="BO259" s="410"/>
      <c r="BP259" s="410"/>
      <c r="BQ259" s="410"/>
      <c r="BR259" s="410"/>
      <c r="BS259" s="410"/>
      <c r="BT259" s="410"/>
      <c r="BU259" s="410"/>
      <c r="BV259" s="410"/>
      <c r="BW259" s="410"/>
    </row>
    <row r="260" spans="1:79" ht="14.25">
      <c r="B260" s="732"/>
      <c r="C260" s="491" t="s">
        <v>30</v>
      </c>
      <c r="D260" s="492"/>
      <c r="E260" s="492"/>
      <c r="F260" s="492"/>
      <c r="G260" s="492"/>
      <c r="H260" s="492"/>
      <c r="I260" s="492"/>
      <c r="J260" s="492"/>
      <c r="K260" s="492"/>
      <c r="L260" s="492"/>
      <c r="M260" s="493"/>
      <c r="N260" s="521">
        <v>238</v>
      </c>
      <c r="O260" s="720"/>
      <c r="P260" s="721"/>
      <c r="Q260" s="721"/>
      <c r="R260" s="722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  <c r="AZ260" s="410"/>
      <c r="BA260" s="410"/>
      <c r="BB260" s="410"/>
      <c r="BC260" s="410"/>
      <c r="BD260" s="410"/>
      <c r="BE260" s="410"/>
      <c r="BF260" s="410"/>
      <c r="BG260" s="410"/>
      <c r="BH260" s="410"/>
      <c r="BI260" s="410"/>
      <c r="BJ260" s="410"/>
      <c r="BK260" s="410"/>
      <c r="BL260" s="410"/>
      <c r="BM260" s="410"/>
      <c r="BN260" s="410"/>
      <c r="BO260" s="410"/>
      <c r="BP260" s="410"/>
      <c r="BQ260" s="410"/>
      <c r="BR260" s="410"/>
      <c r="BS260" s="410"/>
      <c r="BT260" s="410"/>
      <c r="BU260" s="410"/>
      <c r="BV260" s="410"/>
      <c r="BW260" s="410"/>
    </row>
    <row r="261" spans="1:79" ht="14.25">
      <c r="B261" s="732"/>
      <c r="C261" s="491" t="s">
        <v>31</v>
      </c>
      <c r="D261" s="492"/>
      <c r="E261" s="492"/>
      <c r="F261" s="492"/>
      <c r="G261" s="492"/>
      <c r="H261" s="492"/>
      <c r="I261" s="492"/>
      <c r="J261" s="492"/>
      <c r="K261" s="492"/>
      <c r="L261" s="492"/>
      <c r="M261" s="493"/>
      <c r="N261" s="521">
        <v>1586</v>
      </c>
      <c r="O261" s="720"/>
      <c r="P261" s="721"/>
      <c r="Q261" s="721"/>
      <c r="R261" s="722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  <c r="AZ261" s="410"/>
      <c r="BA261" s="410"/>
      <c r="BB261" s="410"/>
      <c r="BC261" s="410"/>
      <c r="BD261" s="410"/>
      <c r="BE261" s="410"/>
      <c r="BF261" s="410"/>
      <c r="BG261" s="410"/>
      <c r="BH261" s="410"/>
      <c r="BI261" s="410"/>
      <c r="BJ261" s="410"/>
      <c r="BK261" s="410"/>
      <c r="BL261" s="410"/>
      <c r="BM261" s="410"/>
      <c r="BN261" s="410"/>
      <c r="BO261" s="410"/>
      <c r="BP261" s="410"/>
      <c r="BQ261" s="410"/>
      <c r="BR261" s="410"/>
      <c r="BS261" s="410"/>
      <c r="BT261" s="410"/>
      <c r="BU261" s="410"/>
      <c r="BV261" s="410"/>
      <c r="BW261" s="410"/>
    </row>
    <row r="262" spans="1:79" ht="14.25">
      <c r="B262" s="778" t="s">
        <v>737</v>
      </c>
      <c r="C262" s="491" t="s">
        <v>738</v>
      </c>
      <c r="D262" s="492"/>
      <c r="E262" s="492"/>
      <c r="F262" s="492"/>
      <c r="G262" s="492"/>
      <c r="H262" s="492"/>
      <c r="I262" s="492"/>
      <c r="J262" s="492"/>
      <c r="K262" s="492"/>
      <c r="L262" s="492"/>
      <c r="M262" s="493"/>
      <c r="N262" s="521">
        <v>1823</v>
      </c>
      <c r="O262" s="720"/>
      <c r="P262" s="721"/>
      <c r="Q262" s="721"/>
      <c r="R262" s="722"/>
      <c r="S262" s="410"/>
      <c r="T262" s="410"/>
      <c r="U262" s="410"/>
      <c r="V262" s="410"/>
      <c r="W262" s="410"/>
      <c r="X262" s="410"/>
      <c r="Y262" s="410"/>
      <c r="Z262" s="410"/>
      <c r="AA262" s="410"/>
      <c r="AB262" s="410"/>
      <c r="AC262" s="410"/>
      <c r="AD262" s="410"/>
      <c r="AE262" s="410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  <c r="AZ262" s="410"/>
      <c r="BA262" s="410"/>
      <c r="BB262" s="410"/>
      <c r="BC262" s="410"/>
      <c r="BD262" s="410"/>
      <c r="BE262" s="410"/>
      <c r="BF262" s="410"/>
      <c r="BG262" s="410"/>
      <c r="BH262" s="410"/>
      <c r="BI262" s="410"/>
      <c r="BJ262" s="410"/>
      <c r="BK262" s="410"/>
      <c r="BL262" s="410"/>
      <c r="BM262" s="410"/>
      <c r="BN262" s="410"/>
      <c r="BO262" s="410"/>
      <c r="BP262" s="410"/>
      <c r="BQ262" s="410"/>
      <c r="BR262" s="410"/>
      <c r="BS262" s="410"/>
      <c r="BT262" s="410"/>
      <c r="BU262" s="410"/>
      <c r="BV262" s="410"/>
      <c r="BW262" s="410"/>
    </row>
    <row r="263" spans="1:79" ht="14.25">
      <c r="B263" s="778"/>
      <c r="C263" s="491" t="s">
        <v>739</v>
      </c>
      <c r="D263" s="492"/>
      <c r="E263" s="492"/>
      <c r="F263" s="492"/>
      <c r="G263" s="492"/>
      <c r="H263" s="492"/>
      <c r="I263" s="492"/>
      <c r="J263" s="492"/>
      <c r="K263" s="492"/>
      <c r="L263" s="492"/>
      <c r="M263" s="493"/>
      <c r="N263" s="521">
        <v>1824</v>
      </c>
      <c r="O263" s="720"/>
      <c r="P263" s="721"/>
      <c r="Q263" s="721"/>
      <c r="R263" s="722"/>
      <c r="S263" s="410"/>
      <c r="T263" s="410"/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  <c r="AZ263" s="410"/>
      <c r="BA263" s="410"/>
      <c r="BB263" s="410"/>
      <c r="BC263" s="410"/>
      <c r="BD263" s="410"/>
      <c r="BE263" s="410"/>
      <c r="BF263" s="410"/>
      <c r="BG263" s="410"/>
      <c r="BH263" s="410"/>
      <c r="BI263" s="410"/>
      <c r="BJ263" s="410"/>
      <c r="BK263" s="410"/>
      <c r="BL263" s="410"/>
      <c r="BM263" s="410"/>
      <c r="BN263" s="410"/>
      <c r="BO263" s="410"/>
      <c r="BP263" s="410"/>
      <c r="BQ263" s="410"/>
      <c r="BR263" s="410"/>
      <c r="BS263" s="410"/>
      <c r="BT263" s="410"/>
      <c r="BU263" s="410"/>
      <c r="BV263" s="410"/>
      <c r="BW263" s="410"/>
    </row>
    <row r="264" spans="1:79" ht="14.25">
      <c r="B264" s="778"/>
      <c r="C264" s="491" t="s">
        <v>740</v>
      </c>
      <c r="D264" s="492"/>
      <c r="E264" s="492"/>
      <c r="F264" s="492"/>
      <c r="G264" s="492"/>
      <c r="H264" s="492"/>
      <c r="I264" s="492"/>
      <c r="J264" s="492"/>
      <c r="K264" s="492"/>
      <c r="L264" s="492"/>
      <c r="M264" s="493"/>
      <c r="N264" s="521">
        <v>1825</v>
      </c>
      <c r="O264" s="720"/>
      <c r="P264" s="721"/>
      <c r="Q264" s="721"/>
      <c r="R264" s="722"/>
      <c r="S264" s="410"/>
      <c r="T264" s="410"/>
      <c r="U264" s="410"/>
      <c r="V264" s="410"/>
      <c r="W264" s="410"/>
      <c r="X264" s="410"/>
      <c r="Y264" s="410"/>
      <c r="Z264" s="410"/>
      <c r="AA264" s="410"/>
      <c r="AB264" s="410"/>
      <c r="AC264" s="410"/>
      <c r="AD264" s="410"/>
      <c r="AE264" s="410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  <c r="AZ264" s="410"/>
      <c r="BA264" s="410"/>
      <c r="BB264" s="410"/>
      <c r="BC264" s="410"/>
      <c r="BD264" s="410"/>
      <c r="BE264" s="410"/>
      <c r="BF264" s="410"/>
      <c r="BG264" s="410"/>
      <c r="BH264" s="410"/>
      <c r="BI264" s="410"/>
      <c r="BJ264" s="410"/>
      <c r="BK264" s="410"/>
      <c r="BL264" s="410"/>
      <c r="BM264" s="410"/>
      <c r="BN264" s="410"/>
      <c r="BO264" s="410"/>
      <c r="BP264" s="410"/>
      <c r="BQ264" s="410"/>
      <c r="BR264" s="410"/>
      <c r="BS264" s="410"/>
      <c r="BT264" s="410"/>
      <c r="BU264" s="410"/>
      <c r="BV264" s="410"/>
      <c r="BW264" s="410"/>
    </row>
    <row r="265" spans="1:79" ht="14.25">
      <c r="B265" s="778"/>
      <c r="C265" s="491" t="s">
        <v>741</v>
      </c>
      <c r="D265" s="492"/>
      <c r="E265" s="492"/>
      <c r="F265" s="492"/>
      <c r="G265" s="492"/>
      <c r="H265" s="492"/>
      <c r="I265" s="492"/>
      <c r="J265" s="492"/>
      <c r="K265" s="492"/>
      <c r="L265" s="492"/>
      <c r="M265" s="493"/>
      <c r="N265" s="521">
        <v>1826</v>
      </c>
      <c r="O265" s="720"/>
      <c r="P265" s="721"/>
      <c r="Q265" s="721"/>
      <c r="R265" s="722"/>
      <c r="S265" s="410"/>
      <c r="T265" s="410"/>
      <c r="U265" s="410"/>
      <c r="V265" s="410"/>
      <c r="W265" s="410"/>
      <c r="X265" s="410"/>
      <c r="Y265" s="410"/>
      <c r="Z265" s="410"/>
      <c r="AA265" s="410"/>
      <c r="AB265" s="410"/>
      <c r="AC265" s="410"/>
      <c r="AD265" s="410"/>
      <c r="AE265" s="410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  <c r="AZ265" s="410"/>
      <c r="BA265" s="410"/>
      <c r="BB265" s="410"/>
      <c r="BC265" s="410"/>
      <c r="BD265" s="410"/>
      <c r="BE265" s="410"/>
      <c r="BF265" s="410"/>
      <c r="BG265" s="410"/>
      <c r="BH265" s="410"/>
      <c r="BI265" s="410"/>
      <c r="BJ265" s="410"/>
      <c r="BK265" s="410"/>
      <c r="BL265" s="410"/>
      <c r="BM265" s="410"/>
      <c r="BN265" s="410"/>
      <c r="BO265" s="410"/>
      <c r="BP265" s="410"/>
      <c r="BQ265" s="410"/>
      <c r="BR265" s="410"/>
      <c r="BS265" s="410"/>
      <c r="BT265" s="410"/>
      <c r="BU265" s="410"/>
      <c r="BV265" s="410"/>
      <c r="BW265" s="410"/>
    </row>
    <row r="266" spans="1:79" s="411" customFormat="1">
      <c r="A266" s="409"/>
      <c r="B266" s="517"/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410"/>
      <c r="T266" s="410"/>
      <c r="U266" s="410"/>
      <c r="V266" s="410"/>
      <c r="W266" s="410"/>
      <c r="X266" s="410"/>
      <c r="Y266" s="410"/>
      <c r="Z266" s="410"/>
      <c r="AA266" s="410"/>
      <c r="AB266" s="410"/>
      <c r="AC266" s="410"/>
      <c r="AD266" s="410"/>
      <c r="AE266" s="410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  <c r="AZ266" s="410"/>
      <c r="BA266" s="410"/>
      <c r="BB266" s="410"/>
      <c r="BC266" s="410"/>
      <c r="BD266" s="410"/>
      <c r="BE266" s="410"/>
      <c r="BF266" s="410"/>
      <c r="BG266" s="410"/>
      <c r="BH266" s="410"/>
      <c r="BI266" s="410"/>
      <c r="BJ266" s="410"/>
      <c r="BK266" s="410"/>
      <c r="BL266" s="410"/>
      <c r="BM266" s="410"/>
      <c r="BN266" s="410"/>
      <c r="BO266" s="410"/>
      <c r="BP266" s="410"/>
      <c r="BQ266" s="410"/>
      <c r="BR266" s="410"/>
      <c r="BS266" s="410"/>
      <c r="BT266" s="410"/>
      <c r="BU266" s="410"/>
      <c r="BV266" s="410"/>
      <c r="BW266" s="410"/>
      <c r="BX266" s="410"/>
      <c r="BY266" s="410"/>
      <c r="BZ266" s="410"/>
      <c r="CA266" s="410"/>
    </row>
    <row r="267" spans="1:79" s="411" customFormat="1">
      <c r="A267" s="409"/>
      <c r="B267" s="791" t="s">
        <v>742</v>
      </c>
      <c r="C267" s="791"/>
      <c r="D267" s="791"/>
      <c r="E267" s="791"/>
      <c r="F267" s="791"/>
      <c r="G267" s="791"/>
      <c r="H267" s="791"/>
      <c r="I267" s="791"/>
      <c r="J267" s="791"/>
      <c r="K267" s="791"/>
      <c r="L267" s="791"/>
      <c r="M267" s="791"/>
      <c r="N267" s="791"/>
      <c r="O267" s="791"/>
      <c r="P267" s="791"/>
      <c r="Q267" s="791"/>
      <c r="R267" s="791"/>
      <c r="S267" s="791"/>
      <c r="T267" s="791"/>
      <c r="U267" s="791"/>
      <c r="V267" s="791"/>
      <c r="W267" s="791"/>
      <c r="X267" s="791"/>
      <c r="Y267" s="791"/>
      <c r="Z267" s="791"/>
      <c r="AA267" s="791"/>
      <c r="AB267" s="791"/>
      <c r="AC267" s="791"/>
      <c r="AD267" s="791"/>
      <c r="AE267" s="791"/>
      <c r="AF267" s="791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  <c r="AZ267" s="410"/>
      <c r="BA267" s="410"/>
      <c r="BB267" s="410"/>
      <c r="BC267" s="410"/>
      <c r="BD267" s="410"/>
      <c r="BE267" s="410"/>
      <c r="BF267" s="410"/>
      <c r="BG267" s="410"/>
      <c r="BH267" s="410"/>
      <c r="BI267" s="410"/>
      <c r="BJ267" s="410"/>
      <c r="BK267" s="410"/>
      <c r="BL267" s="410"/>
      <c r="BM267" s="410"/>
      <c r="BN267" s="410"/>
      <c r="BO267" s="410"/>
      <c r="BP267" s="410"/>
      <c r="BQ267" s="410"/>
      <c r="BR267" s="410"/>
      <c r="BS267" s="410"/>
      <c r="BT267" s="410"/>
      <c r="BU267" s="410"/>
      <c r="BV267" s="410"/>
      <c r="BW267" s="410"/>
      <c r="BX267" s="410"/>
      <c r="BY267" s="410"/>
      <c r="BZ267" s="410"/>
      <c r="CA267" s="410"/>
    </row>
    <row r="268" spans="1:79" s="411" customFormat="1">
      <c r="A268" s="409"/>
      <c r="B268" s="791"/>
      <c r="C268" s="791"/>
      <c r="D268" s="791"/>
      <c r="E268" s="791"/>
      <c r="F268" s="791"/>
      <c r="G268" s="791"/>
      <c r="H268" s="791"/>
      <c r="I268" s="791"/>
      <c r="J268" s="791"/>
      <c r="K268" s="791"/>
      <c r="L268" s="791"/>
      <c r="M268" s="791"/>
      <c r="N268" s="791"/>
      <c r="O268" s="791"/>
      <c r="P268" s="791"/>
      <c r="Q268" s="791"/>
      <c r="R268" s="791"/>
      <c r="S268" s="791"/>
      <c r="T268" s="791"/>
      <c r="U268" s="791"/>
      <c r="V268" s="791"/>
      <c r="W268" s="791"/>
      <c r="X268" s="791"/>
      <c r="Y268" s="791"/>
      <c r="Z268" s="791"/>
      <c r="AA268" s="791"/>
      <c r="AB268" s="791"/>
      <c r="AC268" s="791"/>
      <c r="AD268" s="791"/>
      <c r="AE268" s="791"/>
      <c r="AF268" s="791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  <c r="AZ268" s="410"/>
      <c r="BA268" s="410"/>
      <c r="BB268" s="410"/>
      <c r="BC268" s="410"/>
      <c r="BD268" s="410"/>
      <c r="BE268" s="410"/>
      <c r="BF268" s="410"/>
      <c r="BG268" s="410"/>
      <c r="BH268" s="410"/>
      <c r="BI268" s="410"/>
      <c r="BJ268" s="410"/>
      <c r="BK268" s="410"/>
      <c r="BL268" s="410"/>
      <c r="BM268" s="410"/>
      <c r="BN268" s="410"/>
      <c r="BO268" s="410"/>
      <c r="BP268" s="410"/>
      <c r="BQ268" s="410"/>
      <c r="BR268" s="410"/>
      <c r="BS268" s="410"/>
      <c r="BT268" s="410"/>
      <c r="BU268" s="410"/>
      <c r="BV268" s="410"/>
      <c r="BW268" s="410"/>
      <c r="BX268" s="410"/>
      <c r="BY268" s="410"/>
      <c r="BZ268" s="410"/>
      <c r="CA268" s="410"/>
    </row>
    <row r="269" spans="1:79">
      <c r="B269" s="792" t="s">
        <v>743</v>
      </c>
      <c r="C269" s="792"/>
      <c r="D269" s="792"/>
      <c r="E269" s="792"/>
      <c r="F269" s="792"/>
      <c r="G269" s="792"/>
      <c r="H269" s="792"/>
      <c r="I269" s="792"/>
      <c r="J269" s="792"/>
      <c r="K269" s="792"/>
      <c r="L269" s="792" t="s">
        <v>744</v>
      </c>
      <c r="M269" s="792"/>
      <c r="N269" s="792"/>
      <c r="O269" s="792"/>
      <c r="P269" s="792"/>
      <c r="Q269" s="792" t="s">
        <v>745</v>
      </c>
      <c r="R269" s="792"/>
      <c r="S269" s="792"/>
      <c r="T269" s="792"/>
      <c r="U269" s="792"/>
      <c r="V269" s="792" t="s">
        <v>746</v>
      </c>
      <c r="W269" s="792"/>
      <c r="X269" s="792"/>
      <c r="Y269" s="792"/>
      <c r="Z269" s="792"/>
      <c r="AA269" s="792"/>
      <c r="AB269" s="792"/>
      <c r="AC269" s="792"/>
      <c r="AD269" s="792"/>
      <c r="AE269" s="792"/>
      <c r="AF269" s="792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  <c r="AZ269" s="410"/>
      <c r="BA269" s="410"/>
      <c r="BB269" s="410"/>
      <c r="BC269" s="410"/>
      <c r="BD269" s="410"/>
      <c r="BE269" s="410"/>
      <c r="BF269" s="410"/>
      <c r="BG269" s="410"/>
      <c r="BH269" s="410"/>
      <c r="BI269" s="410"/>
      <c r="BJ269" s="410"/>
      <c r="BK269" s="410"/>
      <c r="BL269" s="410"/>
      <c r="BM269" s="410"/>
      <c r="BN269" s="410"/>
      <c r="BO269" s="410"/>
      <c r="BP269" s="410"/>
      <c r="BQ269" s="410"/>
      <c r="BR269" s="410"/>
      <c r="BS269" s="410"/>
      <c r="BT269" s="410"/>
      <c r="BU269" s="410"/>
      <c r="BV269" s="410"/>
      <c r="BW269" s="410"/>
      <c r="BX269" s="410"/>
      <c r="BY269" s="410"/>
      <c r="BZ269" s="410"/>
      <c r="CA269" s="410"/>
    </row>
    <row r="270" spans="1:79">
      <c r="B270" s="792"/>
      <c r="C270" s="792"/>
      <c r="D270" s="792"/>
      <c r="E270" s="792"/>
      <c r="F270" s="792"/>
      <c r="G270" s="792"/>
      <c r="H270" s="792"/>
      <c r="I270" s="792"/>
      <c r="J270" s="792"/>
      <c r="K270" s="792"/>
      <c r="L270" s="792"/>
      <c r="M270" s="792"/>
      <c r="N270" s="792"/>
      <c r="O270" s="792"/>
      <c r="P270" s="792"/>
      <c r="Q270" s="792"/>
      <c r="R270" s="792"/>
      <c r="S270" s="792"/>
      <c r="T270" s="792"/>
      <c r="U270" s="792"/>
      <c r="V270" s="793" t="s">
        <v>32</v>
      </c>
      <c r="W270" s="793"/>
      <c r="X270" s="793"/>
      <c r="Y270" s="793"/>
      <c r="Z270" s="793"/>
      <c r="AA270" s="793" t="s">
        <v>747</v>
      </c>
      <c r="AB270" s="793"/>
      <c r="AC270" s="793"/>
      <c r="AD270" s="793"/>
      <c r="AE270" s="793"/>
      <c r="AF270" s="522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  <c r="AZ270" s="410"/>
      <c r="BA270" s="410"/>
      <c r="BB270" s="410"/>
      <c r="BC270" s="410"/>
      <c r="BD270" s="410"/>
      <c r="BE270" s="410"/>
      <c r="BF270" s="410"/>
      <c r="BG270" s="410"/>
      <c r="BH270" s="410"/>
      <c r="BI270" s="410"/>
      <c r="BJ270" s="410"/>
      <c r="BK270" s="410"/>
      <c r="BL270" s="410"/>
      <c r="BM270" s="410"/>
      <c r="BN270" s="410"/>
      <c r="BO270" s="410"/>
      <c r="BP270" s="410"/>
      <c r="BQ270" s="410"/>
      <c r="BR270" s="410"/>
      <c r="BS270" s="410"/>
      <c r="BT270" s="410"/>
      <c r="BU270" s="410"/>
      <c r="BV270" s="410"/>
      <c r="BW270" s="410"/>
      <c r="BX270" s="410"/>
      <c r="BY270" s="410"/>
      <c r="BZ270" s="410"/>
      <c r="CA270" s="410"/>
    </row>
    <row r="271" spans="1:79" ht="14.25">
      <c r="B271" s="523" t="s">
        <v>748</v>
      </c>
      <c r="C271" s="524"/>
      <c r="D271" s="524"/>
      <c r="E271" s="524"/>
      <c r="F271" s="524"/>
      <c r="G271" s="524"/>
      <c r="H271" s="524"/>
      <c r="I271" s="524"/>
      <c r="J271" s="524"/>
      <c r="K271" s="525"/>
      <c r="L271" s="526">
        <v>1358</v>
      </c>
      <c r="M271" s="720"/>
      <c r="N271" s="721"/>
      <c r="O271" s="721"/>
      <c r="P271" s="722"/>
      <c r="Q271" s="526">
        <v>1359</v>
      </c>
      <c r="R271" s="720"/>
      <c r="S271" s="721"/>
      <c r="T271" s="721"/>
      <c r="U271" s="722"/>
      <c r="V271" s="526">
        <v>1360</v>
      </c>
      <c r="W271" s="720"/>
      <c r="X271" s="721"/>
      <c r="Y271" s="721"/>
      <c r="Z271" s="722"/>
      <c r="AA271" s="526">
        <v>1361</v>
      </c>
      <c r="AB271" s="720"/>
      <c r="AC271" s="721"/>
      <c r="AD271" s="721"/>
      <c r="AE271" s="722"/>
      <c r="AF271" s="527" t="s">
        <v>2</v>
      </c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  <c r="AZ271" s="410"/>
      <c r="BA271" s="410"/>
      <c r="BB271" s="410"/>
      <c r="BC271" s="410"/>
      <c r="BD271" s="410"/>
      <c r="BE271" s="410"/>
      <c r="BF271" s="410"/>
      <c r="BG271" s="410"/>
      <c r="BH271" s="410"/>
      <c r="BI271" s="410"/>
      <c r="BJ271" s="410"/>
      <c r="BK271" s="410"/>
      <c r="BL271" s="410"/>
      <c r="BM271" s="410"/>
      <c r="BN271" s="410"/>
      <c r="BO271" s="410"/>
      <c r="BP271" s="410"/>
      <c r="BQ271" s="410"/>
      <c r="BR271" s="410"/>
      <c r="BS271" s="410"/>
      <c r="BT271" s="410"/>
      <c r="BU271" s="410"/>
      <c r="BV271" s="410"/>
      <c r="BW271" s="410"/>
      <c r="BX271" s="410"/>
      <c r="BY271" s="410"/>
      <c r="BZ271" s="410"/>
      <c r="CA271" s="410"/>
    </row>
    <row r="272" spans="1:79" ht="14.25">
      <c r="B272" s="523" t="s">
        <v>749</v>
      </c>
      <c r="C272" s="524"/>
      <c r="D272" s="524"/>
      <c r="E272" s="524"/>
      <c r="F272" s="524"/>
      <c r="G272" s="524"/>
      <c r="H272" s="524"/>
      <c r="I272" s="524"/>
      <c r="J272" s="524"/>
      <c r="K272" s="525"/>
      <c r="L272" s="526">
        <v>1184</v>
      </c>
      <c r="M272" s="720"/>
      <c r="N272" s="721"/>
      <c r="O272" s="721"/>
      <c r="P272" s="722"/>
      <c r="Q272" s="526">
        <v>1362</v>
      </c>
      <c r="R272" s="720"/>
      <c r="S272" s="721"/>
      <c r="T272" s="721"/>
      <c r="U272" s="722"/>
      <c r="V272" s="526">
        <v>1363</v>
      </c>
      <c r="W272" s="720"/>
      <c r="X272" s="721"/>
      <c r="Y272" s="721"/>
      <c r="Z272" s="722"/>
      <c r="AA272" s="526">
        <v>1364</v>
      </c>
      <c r="AB272" s="720"/>
      <c r="AC272" s="721"/>
      <c r="AD272" s="721"/>
      <c r="AE272" s="722"/>
      <c r="AF272" s="527" t="s">
        <v>3</v>
      </c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  <c r="AZ272" s="410"/>
      <c r="BA272" s="410"/>
      <c r="BB272" s="410"/>
      <c r="BC272" s="410"/>
      <c r="BD272" s="410"/>
      <c r="BE272" s="410"/>
      <c r="BF272" s="410"/>
      <c r="BG272" s="410"/>
      <c r="BH272" s="410"/>
      <c r="BI272" s="410"/>
      <c r="BJ272" s="410"/>
      <c r="BK272" s="410"/>
      <c r="BL272" s="410"/>
      <c r="BM272" s="410"/>
      <c r="BN272" s="410"/>
      <c r="BO272" s="410"/>
      <c r="BP272" s="410"/>
      <c r="BQ272" s="410"/>
      <c r="BR272" s="410"/>
      <c r="BS272" s="410"/>
      <c r="BT272" s="410"/>
      <c r="BU272" s="410"/>
      <c r="BV272" s="410"/>
      <c r="BW272" s="410"/>
      <c r="BX272" s="410"/>
      <c r="BY272" s="410"/>
      <c r="BZ272" s="410"/>
      <c r="CA272" s="410"/>
    </row>
    <row r="273" spans="1:85" ht="14.25">
      <c r="B273" s="523" t="s">
        <v>750</v>
      </c>
      <c r="C273" s="524"/>
      <c r="D273" s="524"/>
      <c r="E273" s="524"/>
      <c r="F273" s="524"/>
      <c r="G273" s="524"/>
      <c r="H273" s="524"/>
      <c r="I273" s="524"/>
      <c r="J273" s="524"/>
      <c r="K273" s="525"/>
      <c r="L273" s="526">
        <v>1365</v>
      </c>
      <c r="M273" s="720"/>
      <c r="N273" s="721"/>
      <c r="O273" s="721"/>
      <c r="P273" s="722"/>
      <c r="Q273" s="526">
        <v>1366</v>
      </c>
      <c r="R273" s="720"/>
      <c r="S273" s="721"/>
      <c r="T273" s="721"/>
      <c r="U273" s="722"/>
      <c r="V273" s="526">
        <v>1367</v>
      </c>
      <c r="W273" s="720"/>
      <c r="X273" s="721"/>
      <c r="Y273" s="721"/>
      <c r="Z273" s="722"/>
      <c r="AA273" s="528"/>
      <c r="AB273" s="529"/>
      <c r="AC273" s="529"/>
      <c r="AD273" s="529"/>
      <c r="AE273" s="530"/>
      <c r="AF273" s="527" t="s">
        <v>2</v>
      </c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  <c r="AZ273" s="410"/>
      <c r="BA273" s="410"/>
      <c r="BB273" s="410"/>
      <c r="BC273" s="410"/>
      <c r="BD273" s="410"/>
      <c r="BE273" s="410"/>
      <c r="BF273" s="410"/>
      <c r="BG273" s="410"/>
      <c r="BH273" s="410"/>
      <c r="BI273" s="410"/>
      <c r="BJ273" s="410"/>
      <c r="BK273" s="410"/>
      <c r="BL273" s="410"/>
      <c r="BM273" s="410"/>
      <c r="BN273" s="410"/>
      <c r="BO273" s="410"/>
      <c r="BP273" s="410"/>
      <c r="BQ273" s="410"/>
      <c r="BR273" s="410"/>
      <c r="BS273" s="410"/>
      <c r="BT273" s="410"/>
      <c r="BU273" s="410"/>
      <c r="BV273" s="410"/>
      <c r="BW273" s="410"/>
      <c r="BX273" s="410"/>
      <c r="BY273" s="410"/>
      <c r="BZ273" s="410"/>
      <c r="CA273" s="410"/>
    </row>
    <row r="274" spans="1:85" ht="14.25">
      <c r="B274" s="523" t="s">
        <v>749</v>
      </c>
      <c r="C274" s="524"/>
      <c r="D274" s="524"/>
      <c r="E274" s="524"/>
      <c r="F274" s="524"/>
      <c r="G274" s="524"/>
      <c r="H274" s="524"/>
      <c r="I274" s="524"/>
      <c r="J274" s="524"/>
      <c r="K274" s="525"/>
      <c r="L274" s="526">
        <v>1185</v>
      </c>
      <c r="M274" s="720"/>
      <c r="N274" s="721"/>
      <c r="O274" s="721"/>
      <c r="P274" s="722"/>
      <c r="Q274" s="526">
        <v>1369</v>
      </c>
      <c r="R274" s="720"/>
      <c r="S274" s="721"/>
      <c r="T274" s="721"/>
      <c r="U274" s="722"/>
      <c r="V274" s="526">
        <v>1370</v>
      </c>
      <c r="W274" s="720"/>
      <c r="X274" s="721"/>
      <c r="Y274" s="721"/>
      <c r="Z274" s="722"/>
      <c r="AA274" s="528"/>
      <c r="AB274" s="529"/>
      <c r="AC274" s="529"/>
      <c r="AD274" s="529"/>
      <c r="AE274" s="530"/>
      <c r="AF274" s="527" t="s">
        <v>3</v>
      </c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  <c r="AZ274" s="410"/>
      <c r="BA274" s="410"/>
      <c r="BB274" s="410"/>
      <c r="BC274" s="410"/>
      <c r="BD274" s="410"/>
      <c r="BE274" s="410"/>
      <c r="BF274" s="410"/>
      <c r="BG274" s="410"/>
      <c r="BH274" s="410"/>
      <c r="BI274" s="410"/>
      <c r="BJ274" s="410"/>
      <c r="BK274" s="410"/>
      <c r="BL274" s="410"/>
      <c r="BM274" s="410"/>
      <c r="BN274" s="410"/>
      <c r="BO274" s="410"/>
      <c r="BP274" s="410"/>
      <c r="BQ274" s="410"/>
      <c r="BR274" s="410"/>
      <c r="BS274" s="410"/>
      <c r="BT274" s="410"/>
      <c r="BU274" s="410"/>
      <c r="BV274" s="410"/>
      <c r="BW274" s="410"/>
      <c r="BX274" s="410"/>
      <c r="BY274" s="410"/>
      <c r="BZ274" s="410"/>
      <c r="CA274" s="410"/>
    </row>
    <row r="275" spans="1:85" ht="14.25">
      <c r="B275" s="523" t="s">
        <v>751</v>
      </c>
      <c r="C275" s="524"/>
      <c r="D275" s="524"/>
      <c r="E275" s="524"/>
      <c r="F275" s="524"/>
      <c r="G275" s="524"/>
      <c r="H275" s="524"/>
      <c r="I275" s="524"/>
      <c r="J275" s="524"/>
      <c r="K275" s="525"/>
      <c r="L275" s="526">
        <v>1096</v>
      </c>
      <c r="M275" s="720">
        <f>+$M$271-$M$272+$M$273-$M$274</f>
        <v>0</v>
      </c>
      <c r="N275" s="721"/>
      <c r="O275" s="721"/>
      <c r="P275" s="722"/>
      <c r="Q275" s="526">
        <v>1097</v>
      </c>
      <c r="R275" s="720">
        <f>+$R$271-$R$272+$R$273-$R$274</f>
        <v>0</v>
      </c>
      <c r="S275" s="721"/>
      <c r="T275" s="721"/>
      <c r="U275" s="722"/>
      <c r="V275" s="526">
        <v>1106</v>
      </c>
      <c r="W275" s="720">
        <f>+$W$271-$W$272+$W$273-$W$274</f>
        <v>0</v>
      </c>
      <c r="X275" s="721"/>
      <c r="Y275" s="721"/>
      <c r="Z275" s="722"/>
      <c r="AA275" s="531">
        <v>1372</v>
      </c>
      <c r="AB275" s="720">
        <f>+$AB$271-$AB$272</f>
        <v>0</v>
      </c>
      <c r="AC275" s="721"/>
      <c r="AD275" s="721"/>
      <c r="AE275" s="722"/>
      <c r="AF275" s="527" t="s">
        <v>4</v>
      </c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  <c r="AZ275" s="410"/>
      <c r="BA275" s="410"/>
      <c r="BB275" s="410"/>
      <c r="BC275" s="410"/>
      <c r="BD275" s="410"/>
      <c r="BE275" s="410"/>
      <c r="BF275" s="410"/>
      <c r="BG275" s="410"/>
      <c r="BH275" s="410"/>
      <c r="BI275" s="410"/>
      <c r="BJ275" s="410"/>
      <c r="BK275" s="410"/>
      <c r="BL275" s="410"/>
      <c r="BM275" s="410"/>
      <c r="BN275" s="410"/>
      <c r="BO275" s="410"/>
      <c r="BP275" s="410"/>
      <c r="BQ275" s="410"/>
      <c r="BR275" s="410"/>
      <c r="BS275" s="410"/>
      <c r="BT275" s="410"/>
      <c r="BU275" s="410"/>
      <c r="BV275" s="410"/>
      <c r="BW275" s="410"/>
      <c r="BX275" s="410"/>
      <c r="BY275" s="410"/>
      <c r="BZ275" s="410"/>
      <c r="CA275" s="410"/>
    </row>
    <row r="276" spans="1:85" s="411" customFormat="1">
      <c r="A276" s="409"/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  <c r="AZ276" s="410"/>
      <c r="BA276" s="410"/>
      <c r="BB276" s="410"/>
      <c r="BC276" s="410"/>
      <c r="BD276" s="410"/>
      <c r="BE276" s="410"/>
      <c r="BF276" s="410"/>
      <c r="BG276" s="410"/>
      <c r="BH276" s="410"/>
      <c r="BI276" s="410"/>
      <c r="BJ276" s="410"/>
      <c r="BK276" s="410"/>
      <c r="BL276" s="410"/>
      <c r="BM276" s="410"/>
      <c r="BN276" s="410"/>
      <c r="BO276" s="410"/>
      <c r="BP276" s="410"/>
      <c r="BQ276" s="410"/>
      <c r="BR276" s="410"/>
      <c r="BS276" s="410"/>
      <c r="BT276" s="410"/>
      <c r="BU276" s="410"/>
      <c r="BV276" s="410"/>
      <c r="BW276" s="410"/>
      <c r="BX276" s="410"/>
      <c r="BY276" s="410"/>
      <c r="BZ276" s="410"/>
      <c r="CA276" s="410"/>
      <c r="CB276" s="410"/>
      <c r="CC276" s="410"/>
      <c r="CD276" s="410"/>
      <c r="CE276" s="410"/>
      <c r="CF276" s="410"/>
      <c r="CG276" s="410"/>
    </row>
    <row r="277" spans="1:85" s="411" customFormat="1">
      <c r="A277" s="409"/>
      <c r="B277" s="794" t="s">
        <v>752</v>
      </c>
      <c r="C277" s="794"/>
      <c r="D277" s="794"/>
      <c r="E277" s="79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  <c r="AZ277" s="410"/>
      <c r="BA277" s="410"/>
      <c r="BB277" s="410"/>
      <c r="BC277" s="410"/>
      <c r="BD277" s="410"/>
      <c r="BE277" s="410"/>
      <c r="BF277" s="410"/>
      <c r="BG277" s="410"/>
      <c r="BH277" s="410"/>
      <c r="BI277" s="410"/>
      <c r="BJ277" s="410"/>
      <c r="BK277" s="410"/>
      <c r="BL277" s="410"/>
      <c r="BM277" s="410"/>
      <c r="BN277" s="410"/>
      <c r="BO277" s="410"/>
      <c r="BP277" s="410"/>
      <c r="BQ277" s="410"/>
      <c r="BR277" s="410"/>
      <c r="BS277" s="410"/>
      <c r="BT277" s="410"/>
      <c r="BU277" s="410"/>
      <c r="BV277" s="410"/>
      <c r="BW277" s="410"/>
      <c r="BX277" s="410"/>
      <c r="BY277" s="410"/>
      <c r="BZ277" s="410"/>
      <c r="CA277" s="410"/>
      <c r="CB277" s="410"/>
      <c r="CC277" s="410"/>
      <c r="CD277" s="410"/>
      <c r="CE277" s="410"/>
      <c r="CF277" s="410"/>
      <c r="CG277" s="410"/>
    </row>
    <row r="278" spans="1:85" s="411" customFormat="1">
      <c r="A278" s="409"/>
      <c r="B278" s="794"/>
      <c r="C278" s="794"/>
      <c r="D278" s="794"/>
      <c r="E278" s="794"/>
      <c r="F278" s="794"/>
      <c r="G278" s="794"/>
      <c r="H278" s="794"/>
      <c r="I278" s="794"/>
      <c r="J278" s="794"/>
      <c r="K278" s="794"/>
      <c r="L278" s="794"/>
      <c r="M278" s="794"/>
      <c r="N278" s="794"/>
      <c r="O278" s="794"/>
      <c r="P278" s="794"/>
      <c r="Q278" s="794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  <c r="AZ278" s="410"/>
      <c r="BA278" s="410"/>
      <c r="BB278" s="410"/>
      <c r="BC278" s="410"/>
      <c r="BD278" s="410"/>
      <c r="BE278" s="410"/>
      <c r="BF278" s="410"/>
      <c r="BG278" s="410"/>
      <c r="BH278" s="410"/>
      <c r="BI278" s="410"/>
      <c r="BJ278" s="410"/>
      <c r="BK278" s="410"/>
      <c r="BL278" s="410"/>
      <c r="BM278" s="410"/>
      <c r="BN278" s="410"/>
      <c r="BO278" s="410"/>
      <c r="BP278" s="410"/>
      <c r="BQ278" s="410"/>
      <c r="BR278" s="410"/>
      <c r="BS278" s="410"/>
      <c r="BT278" s="410"/>
      <c r="BU278" s="410"/>
      <c r="BV278" s="410"/>
      <c r="BW278" s="410"/>
      <c r="BX278" s="410"/>
      <c r="BY278" s="410"/>
      <c r="BZ278" s="410"/>
      <c r="CA278" s="410"/>
      <c r="CB278" s="410"/>
      <c r="CC278" s="410"/>
      <c r="CD278" s="410"/>
      <c r="CE278" s="410"/>
      <c r="CF278" s="410"/>
      <c r="CG278" s="410"/>
    </row>
    <row r="279" spans="1:85" s="461" customFormat="1">
      <c r="A279" s="455"/>
      <c r="B279" s="795" t="s">
        <v>753</v>
      </c>
      <c r="C279" s="796" t="s">
        <v>743</v>
      </c>
      <c r="D279" s="796"/>
      <c r="E279" s="796"/>
      <c r="F279" s="796"/>
      <c r="G279" s="796"/>
      <c r="H279" s="796"/>
      <c r="I279" s="796"/>
      <c r="J279" s="796"/>
      <c r="K279" s="796"/>
      <c r="L279" s="796"/>
      <c r="M279" s="796"/>
      <c r="N279" s="796"/>
      <c r="O279" s="796"/>
      <c r="P279" s="796"/>
      <c r="Q279" s="792" t="s">
        <v>754</v>
      </c>
      <c r="R279" s="792"/>
      <c r="S279" s="792"/>
      <c r="T279" s="792"/>
      <c r="U279" s="792"/>
      <c r="V279" s="792" t="s">
        <v>755</v>
      </c>
      <c r="W279" s="792"/>
      <c r="X279" s="792"/>
      <c r="Y279" s="792"/>
      <c r="Z279" s="792"/>
      <c r="AA279" s="792" t="s">
        <v>756</v>
      </c>
      <c r="AB279" s="792"/>
      <c r="AC279" s="792"/>
      <c r="AD279" s="792"/>
      <c r="AE279" s="792"/>
      <c r="AF279" s="460"/>
      <c r="AG279" s="460"/>
      <c r="AH279" s="460"/>
      <c r="AI279" s="460"/>
      <c r="AJ279" s="460"/>
      <c r="AK279" s="460"/>
      <c r="AL279" s="460"/>
      <c r="AM279" s="460"/>
      <c r="AN279" s="460"/>
      <c r="AO279" s="460"/>
      <c r="AP279" s="460"/>
      <c r="AQ279" s="460"/>
      <c r="AR279" s="460"/>
      <c r="AS279" s="460"/>
      <c r="AT279" s="460"/>
      <c r="AU279" s="460"/>
      <c r="AV279" s="460"/>
      <c r="AW279" s="460"/>
      <c r="AX279" s="460"/>
      <c r="AY279" s="460"/>
      <c r="AZ279" s="460"/>
      <c r="BA279" s="460"/>
      <c r="BB279" s="460"/>
      <c r="BC279" s="460"/>
      <c r="BD279" s="460"/>
      <c r="BE279" s="460"/>
      <c r="BF279" s="460"/>
      <c r="BG279" s="460"/>
      <c r="BH279" s="460"/>
      <c r="BI279" s="460"/>
      <c r="BJ279" s="460"/>
      <c r="BK279" s="460"/>
      <c r="BL279" s="460"/>
      <c r="BM279" s="460"/>
      <c r="BN279" s="460"/>
      <c r="BO279" s="460"/>
      <c r="BP279" s="460"/>
      <c r="BQ279" s="460"/>
      <c r="BR279" s="460"/>
      <c r="BS279" s="460"/>
      <c r="BT279" s="460"/>
      <c r="BU279" s="460"/>
      <c r="BV279" s="460"/>
      <c r="BW279" s="460"/>
      <c r="BX279" s="460"/>
      <c r="BY279" s="460"/>
      <c r="BZ279" s="460"/>
      <c r="CA279" s="460"/>
      <c r="CB279" s="460"/>
      <c r="CC279" s="460"/>
      <c r="CD279" s="460"/>
      <c r="CE279" s="460"/>
      <c r="CF279" s="460"/>
      <c r="CG279" s="460"/>
    </row>
    <row r="280" spans="1:85" ht="14.25">
      <c r="B280" s="795"/>
      <c r="C280" s="491" t="s">
        <v>757</v>
      </c>
      <c r="D280" s="492"/>
      <c r="E280" s="492"/>
      <c r="F280" s="492"/>
      <c r="G280" s="492"/>
      <c r="H280" s="492"/>
      <c r="I280" s="492"/>
      <c r="J280" s="492"/>
      <c r="K280" s="492"/>
      <c r="L280" s="492"/>
      <c r="M280" s="492"/>
      <c r="N280" s="492"/>
      <c r="O280" s="492"/>
      <c r="P280" s="493"/>
      <c r="Q280" s="526">
        <v>994</v>
      </c>
      <c r="R280" s="720"/>
      <c r="S280" s="721"/>
      <c r="T280" s="721"/>
      <c r="U280" s="722"/>
      <c r="V280" s="526">
        <v>876</v>
      </c>
      <c r="W280" s="720"/>
      <c r="X280" s="721"/>
      <c r="Y280" s="721"/>
      <c r="Z280" s="722"/>
      <c r="AA280" s="526">
        <v>898</v>
      </c>
      <c r="AB280" s="720"/>
      <c r="AC280" s="721"/>
      <c r="AD280" s="721"/>
      <c r="AE280" s="722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  <c r="AZ280" s="410"/>
      <c r="BA280" s="410"/>
      <c r="BB280" s="410"/>
      <c r="BC280" s="410"/>
      <c r="BD280" s="410"/>
      <c r="BE280" s="410"/>
      <c r="BF280" s="410"/>
      <c r="BG280" s="410"/>
      <c r="BH280" s="410"/>
      <c r="BI280" s="410"/>
      <c r="BJ280" s="410"/>
      <c r="BK280" s="410"/>
      <c r="BL280" s="410"/>
      <c r="BM280" s="410"/>
      <c r="BN280" s="410"/>
      <c r="BO280" s="410"/>
      <c r="BP280" s="410"/>
      <c r="BQ280" s="410"/>
      <c r="BR280" s="410"/>
      <c r="BS280" s="410"/>
      <c r="BT280" s="410"/>
      <c r="BU280" s="410"/>
      <c r="BV280" s="410"/>
      <c r="BW280" s="410"/>
      <c r="BX280" s="410"/>
      <c r="BY280" s="410"/>
      <c r="BZ280" s="410"/>
      <c r="CA280" s="410"/>
      <c r="CB280" s="410"/>
      <c r="CC280" s="410"/>
      <c r="CD280" s="410"/>
      <c r="CE280" s="410"/>
      <c r="CF280" s="410"/>
      <c r="CG280" s="410"/>
    </row>
    <row r="281" spans="1:85" ht="14.25">
      <c r="B281" s="795"/>
      <c r="C281" s="491" t="s">
        <v>758</v>
      </c>
      <c r="D281" s="492"/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3"/>
      <c r="Q281" s="526">
        <v>986</v>
      </c>
      <c r="R281" s="720"/>
      <c r="S281" s="721"/>
      <c r="T281" s="721"/>
      <c r="U281" s="722"/>
      <c r="V281" s="526">
        <v>990</v>
      </c>
      <c r="W281" s="720"/>
      <c r="X281" s="721"/>
      <c r="Y281" s="721"/>
      <c r="Z281" s="722"/>
      <c r="AA281" s="526">
        <v>373</v>
      </c>
      <c r="AB281" s="720"/>
      <c r="AC281" s="721"/>
      <c r="AD281" s="721"/>
      <c r="AE281" s="722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  <c r="AZ281" s="410"/>
      <c r="BA281" s="410"/>
      <c r="BB281" s="410"/>
      <c r="BC281" s="410"/>
      <c r="BD281" s="410"/>
      <c r="BE281" s="410"/>
      <c r="BF281" s="410"/>
      <c r="BG281" s="410"/>
      <c r="BH281" s="410"/>
      <c r="BI281" s="410"/>
      <c r="BJ281" s="410"/>
      <c r="BK281" s="410"/>
      <c r="BL281" s="410"/>
      <c r="BM281" s="410"/>
      <c r="BN281" s="410"/>
      <c r="BO281" s="410"/>
      <c r="BP281" s="410"/>
      <c r="BQ281" s="410"/>
      <c r="BR281" s="410"/>
      <c r="BS281" s="410"/>
      <c r="BT281" s="410"/>
      <c r="BU281" s="410"/>
      <c r="BV281" s="410"/>
      <c r="BW281" s="410"/>
      <c r="BX281" s="410"/>
      <c r="BY281" s="410"/>
      <c r="BZ281" s="410"/>
      <c r="CA281" s="410"/>
      <c r="CB281" s="410"/>
      <c r="CC281" s="410"/>
      <c r="CD281" s="410"/>
      <c r="CE281" s="410"/>
      <c r="CF281" s="410"/>
      <c r="CG281" s="410"/>
    </row>
    <row r="282" spans="1:85" ht="14.25">
      <c r="B282" s="795"/>
      <c r="C282" s="491" t="s">
        <v>759</v>
      </c>
      <c r="D282" s="492"/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3"/>
      <c r="Q282" s="526">
        <v>987</v>
      </c>
      <c r="R282" s="720"/>
      <c r="S282" s="721"/>
      <c r="T282" s="721"/>
      <c r="U282" s="722"/>
      <c r="V282" s="526">
        <v>991</v>
      </c>
      <c r="W282" s="720"/>
      <c r="X282" s="721"/>
      <c r="Y282" s="721"/>
      <c r="Z282" s="722"/>
      <c r="AA282" s="526">
        <v>382</v>
      </c>
      <c r="AB282" s="720"/>
      <c r="AC282" s="721"/>
      <c r="AD282" s="721"/>
      <c r="AE282" s="722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  <c r="AZ282" s="410"/>
      <c r="BA282" s="410"/>
      <c r="BB282" s="410"/>
      <c r="BC282" s="410"/>
      <c r="BD282" s="410"/>
      <c r="BE282" s="410"/>
      <c r="BF282" s="410"/>
      <c r="BG282" s="410"/>
      <c r="BH282" s="410"/>
      <c r="BI282" s="410"/>
      <c r="BJ282" s="410"/>
      <c r="BK282" s="410"/>
      <c r="BL282" s="410"/>
      <c r="BM282" s="410"/>
      <c r="BN282" s="410"/>
      <c r="BO282" s="410"/>
      <c r="BP282" s="410"/>
      <c r="BQ282" s="410"/>
      <c r="BR282" s="410"/>
      <c r="BS282" s="410"/>
      <c r="BT282" s="410"/>
      <c r="BU282" s="410"/>
      <c r="BV282" s="410"/>
      <c r="BW282" s="410"/>
      <c r="BX282" s="410"/>
      <c r="BY282" s="410"/>
      <c r="BZ282" s="410"/>
      <c r="CA282" s="410"/>
      <c r="CB282" s="410"/>
      <c r="CC282" s="410"/>
      <c r="CD282" s="410"/>
      <c r="CE282" s="410"/>
      <c r="CF282" s="410"/>
      <c r="CG282" s="410"/>
    </row>
    <row r="283" spans="1:85" ht="14.25">
      <c r="B283" s="795"/>
      <c r="C283" s="491" t="s">
        <v>760</v>
      </c>
      <c r="D283" s="492"/>
      <c r="E283" s="492"/>
      <c r="F283" s="492"/>
      <c r="G283" s="492"/>
      <c r="H283" s="492"/>
      <c r="I283" s="492"/>
      <c r="J283" s="492"/>
      <c r="K283" s="492"/>
      <c r="L283" s="492"/>
      <c r="M283" s="492"/>
      <c r="N283" s="492"/>
      <c r="O283" s="492"/>
      <c r="P283" s="493"/>
      <c r="Q283" s="526">
        <v>988</v>
      </c>
      <c r="R283" s="720"/>
      <c r="S283" s="721"/>
      <c r="T283" s="721"/>
      <c r="U283" s="722"/>
      <c r="V283" s="526">
        <v>1001</v>
      </c>
      <c r="W283" s="720"/>
      <c r="X283" s="721"/>
      <c r="Y283" s="721"/>
      <c r="Z283" s="722"/>
      <c r="AA283" s="526">
        <v>761</v>
      </c>
      <c r="AB283" s="720"/>
      <c r="AC283" s="721"/>
      <c r="AD283" s="721"/>
      <c r="AE283" s="722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  <c r="AZ283" s="410"/>
      <c r="BA283" s="410"/>
      <c r="BB283" s="410"/>
      <c r="BC283" s="410"/>
      <c r="BD283" s="410"/>
      <c r="BE283" s="410"/>
      <c r="BF283" s="410"/>
      <c r="BG283" s="410"/>
      <c r="BH283" s="410"/>
      <c r="BI283" s="410"/>
      <c r="BJ283" s="410"/>
      <c r="BK283" s="410"/>
      <c r="BL283" s="410"/>
      <c r="BM283" s="410"/>
      <c r="BN283" s="410"/>
      <c r="BO283" s="410"/>
      <c r="BP283" s="410"/>
      <c r="BQ283" s="410"/>
      <c r="BR283" s="410"/>
      <c r="BS283" s="410"/>
      <c r="BT283" s="410"/>
      <c r="BU283" s="410"/>
      <c r="BV283" s="410"/>
      <c r="BW283" s="410"/>
      <c r="BX283" s="410"/>
      <c r="BY283" s="410"/>
      <c r="BZ283" s="410"/>
      <c r="CA283" s="410"/>
      <c r="CB283" s="410"/>
      <c r="CC283" s="410"/>
      <c r="CD283" s="410"/>
      <c r="CE283" s="410"/>
      <c r="CF283" s="410"/>
      <c r="CG283" s="410"/>
    </row>
    <row r="284" spans="1:85" ht="14.25">
      <c r="B284" s="795"/>
      <c r="C284" s="491" t="s">
        <v>761</v>
      </c>
      <c r="D284" s="492"/>
      <c r="E284" s="492"/>
      <c r="F284" s="492"/>
      <c r="G284" s="492"/>
      <c r="H284" s="492"/>
      <c r="I284" s="492"/>
      <c r="J284" s="492"/>
      <c r="K284" s="492"/>
      <c r="L284" s="492"/>
      <c r="M284" s="492"/>
      <c r="N284" s="492"/>
      <c r="O284" s="492"/>
      <c r="P284" s="493"/>
      <c r="Q284" s="526">
        <v>792</v>
      </c>
      <c r="R284" s="720"/>
      <c r="S284" s="721"/>
      <c r="T284" s="721"/>
      <c r="U284" s="722"/>
      <c r="V284" s="526">
        <v>794</v>
      </c>
      <c r="W284" s="720"/>
      <c r="X284" s="721"/>
      <c r="Y284" s="721"/>
      <c r="Z284" s="722"/>
      <c r="AA284" s="526">
        <v>773</v>
      </c>
      <c r="AB284" s="720"/>
      <c r="AC284" s="721"/>
      <c r="AD284" s="721"/>
      <c r="AE284" s="722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  <c r="AZ284" s="410"/>
      <c r="BA284" s="410"/>
      <c r="BB284" s="410"/>
      <c r="BC284" s="410"/>
      <c r="BD284" s="410"/>
      <c r="BE284" s="410"/>
      <c r="BF284" s="410"/>
      <c r="BG284" s="410"/>
      <c r="BH284" s="410"/>
      <c r="BI284" s="410"/>
      <c r="BJ284" s="410"/>
      <c r="BK284" s="410"/>
      <c r="BL284" s="410"/>
      <c r="BM284" s="410"/>
      <c r="BN284" s="410"/>
      <c r="BO284" s="410"/>
      <c r="BP284" s="410"/>
      <c r="BQ284" s="410"/>
      <c r="BR284" s="410"/>
      <c r="BS284" s="410"/>
      <c r="BT284" s="410"/>
      <c r="BU284" s="410"/>
      <c r="BV284" s="410"/>
      <c r="BW284" s="410"/>
      <c r="BX284" s="410"/>
      <c r="BY284" s="410"/>
      <c r="BZ284" s="410"/>
      <c r="CA284" s="410"/>
      <c r="CB284" s="410"/>
      <c r="CC284" s="410"/>
      <c r="CD284" s="410"/>
      <c r="CE284" s="410"/>
      <c r="CF284" s="410"/>
      <c r="CG284" s="410"/>
    </row>
    <row r="285" spans="1:85" ht="14.25">
      <c r="B285" s="795"/>
      <c r="C285" s="491" t="s">
        <v>762</v>
      </c>
      <c r="D285" s="492"/>
      <c r="E285" s="492"/>
      <c r="F285" s="492"/>
      <c r="G285" s="492"/>
      <c r="H285" s="492"/>
      <c r="I285" s="492"/>
      <c r="J285" s="492"/>
      <c r="K285" s="492"/>
      <c r="L285" s="492"/>
      <c r="M285" s="492"/>
      <c r="N285" s="492"/>
      <c r="O285" s="492"/>
      <c r="P285" s="493"/>
      <c r="Q285" s="491"/>
      <c r="R285" s="492"/>
      <c r="S285" s="492"/>
      <c r="T285" s="492"/>
      <c r="U285" s="493"/>
      <c r="V285" s="491"/>
      <c r="W285" s="492"/>
      <c r="X285" s="492"/>
      <c r="Y285" s="492"/>
      <c r="Z285" s="493"/>
      <c r="AA285" s="526">
        <v>365</v>
      </c>
      <c r="AB285" s="720"/>
      <c r="AC285" s="721"/>
      <c r="AD285" s="721"/>
      <c r="AE285" s="722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  <c r="AZ285" s="410"/>
      <c r="BA285" s="410"/>
      <c r="BB285" s="410"/>
      <c r="BC285" s="410"/>
      <c r="BD285" s="410"/>
      <c r="BE285" s="410"/>
      <c r="BF285" s="410"/>
      <c r="BG285" s="410"/>
      <c r="BH285" s="410"/>
      <c r="BI285" s="410"/>
      <c r="BJ285" s="410"/>
      <c r="BK285" s="410"/>
      <c r="BL285" s="410"/>
      <c r="BM285" s="410"/>
      <c r="BN285" s="410"/>
      <c r="BO285" s="410"/>
      <c r="BP285" s="410"/>
      <c r="BQ285" s="410"/>
      <c r="BR285" s="410"/>
      <c r="BS285" s="410"/>
      <c r="BT285" s="410"/>
      <c r="BU285" s="410"/>
      <c r="BV285" s="410"/>
      <c r="BW285" s="410"/>
      <c r="BX285" s="410"/>
      <c r="BY285" s="410"/>
      <c r="BZ285" s="410"/>
      <c r="CA285" s="410"/>
      <c r="CB285" s="410"/>
      <c r="CC285" s="410"/>
      <c r="CD285" s="410"/>
      <c r="CE285" s="410"/>
      <c r="CF285" s="410"/>
      <c r="CG285" s="410"/>
    </row>
    <row r="286" spans="1:85" ht="14.25">
      <c r="B286" s="795"/>
      <c r="C286" s="491" t="s">
        <v>763</v>
      </c>
      <c r="D286" s="492"/>
      <c r="E286" s="492"/>
      <c r="F286" s="492"/>
      <c r="G286" s="492"/>
      <c r="H286" s="492"/>
      <c r="I286" s="492"/>
      <c r="J286" s="492"/>
      <c r="K286" s="492"/>
      <c r="L286" s="492"/>
      <c r="M286" s="492"/>
      <c r="N286" s="492"/>
      <c r="O286" s="492"/>
      <c r="P286" s="493"/>
      <c r="Q286" s="491"/>
      <c r="R286" s="492"/>
      <c r="S286" s="492"/>
      <c r="T286" s="492"/>
      <c r="U286" s="493"/>
      <c r="V286" s="491"/>
      <c r="W286" s="492"/>
      <c r="X286" s="492"/>
      <c r="Y286" s="492"/>
      <c r="Z286" s="493"/>
      <c r="AA286" s="526">
        <v>366</v>
      </c>
      <c r="AB286" s="720"/>
      <c r="AC286" s="721"/>
      <c r="AD286" s="721"/>
      <c r="AE286" s="722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  <c r="AZ286" s="410"/>
      <c r="BA286" s="410"/>
      <c r="BB286" s="410"/>
      <c r="BC286" s="410"/>
      <c r="BD286" s="410"/>
      <c r="BE286" s="410"/>
      <c r="BF286" s="410"/>
      <c r="BG286" s="410"/>
      <c r="BH286" s="410"/>
      <c r="BI286" s="410"/>
      <c r="BJ286" s="410"/>
      <c r="BK286" s="410"/>
      <c r="BL286" s="410"/>
      <c r="BM286" s="410"/>
      <c r="BN286" s="410"/>
      <c r="BO286" s="410"/>
      <c r="BP286" s="410"/>
      <c r="BQ286" s="410"/>
      <c r="BR286" s="410"/>
      <c r="BS286" s="410"/>
      <c r="BT286" s="410"/>
      <c r="BU286" s="410"/>
      <c r="BV286" s="410"/>
      <c r="BW286" s="410"/>
      <c r="BX286" s="410"/>
      <c r="BY286" s="410"/>
      <c r="BZ286" s="410"/>
      <c r="CA286" s="410"/>
      <c r="CB286" s="410"/>
      <c r="CC286" s="410"/>
      <c r="CD286" s="410"/>
      <c r="CE286" s="410"/>
      <c r="CF286" s="410"/>
      <c r="CG286" s="410"/>
    </row>
    <row r="287" spans="1:85" ht="14.25">
      <c r="B287" s="795"/>
      <c r="C287" s="491" t="s">
        <v>764</v>
      </c>
      <c r="D287" s="492"/>
      <c r="E287" s="492"/>
      <c r="F287" s="492"/>
      <c r="G287" s="492"/>
      <c r="H287" s="492"/>
      <c r="I287" s="492"/>
      <c r="J287" s="492"/>
      <c r="K287" s="492"/>
      <c r="L287" s="492"/>
      <c r="M287" s="492"/>
      <c r="N287" s="492"/>
      <c r="O287" s="492"/>
      <c r="P287" s="493"/>
      <c r="Q287" s="491"/>
      <c r="R287" s="492"/>
      <c r="S287" s="492"/>
      <c r="T287" s="492"/>
      <c r="U287" s="493"/>
      <c r="V287" s="491"/>
      <c r="W287" s="492"/>
      <c r="X287" s="492"/>
      <c r="Y287" s="492"/>
      <c r="Z287" s="493"/>
      <c r="AA287" s="526">
        <v>392</v>
      </c>
      <c r="AB287" s="720"/>
      <c r="AC287" s="721"/>
      <c r="AD287" s="721"/>
      <c r="AE287" s="722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  <c r="AZ287" s="410"/>
      <c r="BA287" s="410"/>
      <c r="BB287" s="410"/>
      <c r="BC287" s="410"/>
      <c r="BD287" s="410"/>
      <c r="BE287" s="410"/>
      <c r="BF287" s="410"/>
      <c r="BG287" s="410"/>
      <c r="BH287" s="410"/>
      <c r="BI287" s="410"/>
      <c r="BJ287" s="410"/>
      <c r="BK287" s="410"/>
      <c r="BL287" s="410"/>
      <c r="BM287" s="410"/>
      <c r="BN287" s="410"/>
      <c r="BO287" s="410"/>
      <c r="BP287" s="410"/>
      <c r="BQ287" s="410"/>
      <c r="BR287" s="410"/>
      <c r="BS287" s="410"/>
      <c r="BT287" s="410"/>
      <c r="BU287" s="410"/>
      <c r="BV287" s="410"/>
      <c r="BW287" s="410"/>
      <c r="BX287" s="410"/>
      <c r="BY287" s="410"/>
      <c r="BZ287" s="410"/>
      <c r="CA287" s="410"/>
      <c r="CB287" s="410"/>
      <c r="CC287" s="410"/>
      <c r="CD287" s="410"/>
      <c r="CE287" s="410"/>
      <c r="CF287" s="410"/>
      <c r="CG287" s="410"/>
    </row>
    <row r="288" spans="1:85" ht="14.25">
      <c r="B288" s="795"/>
      <c r="C288" s="491" t="s">
        <v>765</v>
      </c>
      <c r="D288" s="492"/>
      <c r="E288" s="492"/>
      <c r="F288" s="492"/>
      <c r="G288" s="492"/>
      <c r="H288" s="492"/>
      <c r="I288" s="492"/>
      <c r="J288" s="492"/>
      <c r="K288" s="492"/>
      <c r="L288" s="492"/>
      <c r="M288" s="492"/>
      <c r="N288" s="492"/>
      <c r="O288" s="492"/>
      <c r="P288" s="493"/>
      <c r="Q288" s="491"/>
      <c r="R288" s="492"/>
      <c r="S288" s="492"/>
      <c r="T288" s="492"/>
      <c r="U288" s="493"/>
      <c r="V288" s="491"/>
      <c r="W288" s="492"/>
      <c r="X288" s="492"/>
      <c r="Y288" s="492"/>
      <c r="Z288" s="493"/>
      <c r="AA288" s="526">
        <v>1153</v>
      </c>
      <c r="AB288" s="720"/>
      <c r="AC288" s="721"/>
      <c r="AD288" s="721"/>
      <c r="AE288" s="722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  <c r="AZ288" s="410"/>
      <c r="BA288" s="410"/>
      <c r="BB288" s="410"/>
      <c r="BC288" s="410"/>
      <c r="BD288" s="410"/>
      <c r="BE288" s="410"/>
      <c r="BF288" s="410"/>
      <c r="BG288" s="410"/>
      <c r="BH288" s="410"/>
      <c r="BI288" s="410"/>
      <c r="BJ288" s="410"/>
      <c r="BK288" s="410"/>
      <c r="BL288" s="410"/>
      <c r="BM288" s="410"/>
      <c r="BN288" s="410"/>
      <c r="BO288" s="410"/>
      <c r="BP288" s="410"/>
      <c r="BQ288" s="410"/>
      <c r="BR288" s="410"/>
      <c r="BS288" s="410"/>
      <c r="BT288" s="410"/>
      <c r="BU288" s="410"/>
      <c r="BV288" s="410"/>
      <c r="BW288" s="410"/>
      <c r="BX288" s="410"/>
      <c r="BY288" s="410"/>
      <c r="BZ288" s="410"/>
      <c r="CA288" s="410"/>
      <c r="CB288" s="410"/>
      <c r="CC288" s="410"/>
      <c r="CD288" s="410"/>
      <c r="CE288" s="410"/>
      <c r="CF288" s="410"/>
      <c r="CG288" s="410"/>
    </row>
    <row r="289" spans="1:85" ht="14.25">
      <c r="B289" s="795"/>
      <c r="C289" s="491" t="s">
        <v>766</v>
      </c>
      <c r="D289" s="492"/>
      <c r="E289" s="492"/>
      <c r="F289" s="492"/>
      <c r="G289" s="492"/>
      <c r="H289" s="492"/>
      <c r="I289" s="492"/>
      <c r="J289" s="492"/>
      <c r="K289" s="492"/>
      <c r="L289" s="492"/>
      <c r="M289" s="492"/>
      <c r="N289" s="492"/>
      <c r="O289" s="492"/>
      <c r="P289" s="493"/>
      <c r="Q289" s="491"/>
      <c r="R289" s="492"/>
      <c r="S289" s="492"/>
      <c r="T289" s="492"/>
      <c r="U289" s="493"/>
      <c r="V289" s="491"/>
      <c r="W289" s="492"/>
      <c r="X289" s="492"/>
      <c r="Y289" s="492"/>
      <c r="Z289" s="493"/>
      <c r="AA289" s="526">
        <v>984</v>
      </c>
      <c r="AB289" s="720"/>
      <c r="AC289" s="721"/>
      <c r="AD289" s="721"/>
      <c r="AE289" s="722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  <c r="AZ289" s="410"/>
      <c r="BA289" s="410"/>
      <c r="BB289" s="410"/>
      <c r="BC289" s="410"/>
      <c r="BD289" s="410"/>
      <c r="BE289" s="410"/>
      <c r="BF289" s="410"/>
      <c r="BG289" s="410"/>
      <c r="BH289" s="410"/>
      <c r="BI289" s="410"/>
      <c r="BJ289" s="410"/>
      <c r="BK289" s="410"/>
      <c r="BL289" s="410"/>
      <c r="BM289" s="410"/>
      <c r="BN289" s="410"/>
      <c r="BO289" s="410"/>
      <c r="BP289" s="410"/>
      <c r="BQ289" s="410"/>
      <c r="BR289" s="410"/>
      <c r="BS289" s="410"/>
      <c r="BT289" s="410"/>
      <c r="BU289" s="410"/>
      <c r="BV289" s="410"/>
      <c r="BW289" s="410"/>
      <c r="BX289" s="410"/>
      <c r="BY289" s="410"/>
      <c r="BZ289" s="410"/>
      <c r="CA289" s="410"/>
      <c r="CB289" s="410"/>
      <c r="CC289" s="410"/>
      <c r="CD289" s="410"/>
      <c r="CE289" s="410"/>
      <c r="CF289" s="410"/>
      <c r="CG289" s="410"/>
    </row>
    <row r="290" spans="1:85" ht="14.25">
      <c r="B290" s="795" t="s">
        <v>767</v>
      </c>
      <c r="C290" s="437" t="s">
        <v>768</v>
      </c>
      <c r="D290" s="437"/>
      <c r="E290" s="437"/>
      <c r="F290" s="437"/>
      <c r="G290" s="437"/>
      <c r="H290" s="437"/>
      <c r="I290" s="437"/>
      <c r="J290" s="437"/>
      <c r="K290" s="437"/>
      <c r="L290" s="437"/>
      <c r="M290" s="437"/>
      <c r="N290" s="437"/>
      <c r="O290" s="437"/>
      <c r="P290" s="437"/>
      <c r="Q290" s="491"/>
      <c r="R290" s="492"/>
      <c r="S290" s="492"/>
      <c r="T290" s="492"/>
      <c r="U290" s="493"/>
      <c r="V290" s="491"/>
      <c r="W290" s="492"/>
      <c r="X290" s="492"/>
      <c r="Y290" s="492"/>
      <c r="Z290" s="493"/>
      <c r="AA290" s="526">
        <v>839</v>
      </c>
      <c r="AB290" s="720"/>
      <c r="AC290" s="721"/>
      <c r="AD290" s="721"/>
      <c r="AE290" s="722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  <c r="AZ290" s="410"/>
      <c r="BA290" s="410"/>
      <c r="BB290" s="410"/>
      <c r="BC290" s="410"/>
      <c r="BD290" s="410"/>
      <c r="BE290" s="410"/>
      <c r="BF290" s="410"/>
      <c r="BG290" s="410"/>
      <c r="BH290" s="410"/>
      <c r="BI290" s="410"/>
      <c r="BJ290" s="410"/>
      <c r="BK290" s="410"/>
      <c r="BL290" s="410"/>
      <c r="BM290" s="410"/>
      <c r="BN290" s="410"/>
      <c r="BO290" s="410"/>
      <c r="BP290" s="410"/>
      <c r="BQ290" s="410"/>
      <c r="BR290" s="410"/>
      <c r="BS290" s="410"/>
      <c r="BT290" s="410"/>
      <c r="BU290" s="410"/>
      <c r="BV290" s="410"/>
      <c r="BW290" s="410"/>
      <c r="BX290" s="410"/>
      <c r="BY290" s="410"/>
      <c r="BZ290" s="410"/>
      <c r="CA290" s="410"/>
      <c r="CB290" s="410"/>
      <c r="CC290" s="410"/>
      <c r="CD290" s="410"/>
      <c r="CE290" s="410"/>
      <c r="CF290" s="410"/>
      <c r="CG290" s="410"/>
    </row>
    <row r="291" spans="1:85" ht="14.25">
      <c r="B291" s="795"/>
      <c r="C291" s="491" t="s">
        <v>769</v>
      </c>
      <c r="D291" s="492"/>
      <c r="E291" s="492"/>
      <c r="F291" s="492"/>
      <c r="G291" s="492"/>
      <c r="H291" s="492"/>
      <c r="I291" s="492"/>
      <c r="J291" s="492"/>
      <c r="K291" s="492"/>
      <c r="L291" s="492"/>
      <c r="M291" s="492"/>
      <c r="N291" s="492"/>
      <c r="O291" s="492"/>
      <c r="P291" s="493"/>
      <c r="Q291" s="526">
        <v>989</v>
      </c>
      <c r="R291" s="720"/>
      <c r="S291" s="721"/>
      <c r="T291" s="721"/>
      <c r="U291" s="722"/>
      <c r="V291" s="526">
        <v>993</v>
      </c>
      <c r="W291" s="720"/>
      <c r="X291" s="721"/>
      <c r="Y291" s="721"/>
      <c r="Z291" s="722"/>
      <c r="AA291" s="526">
        <v>384</v>
      </c>
      <c r="AB291" s="720"/>
      <c r="AC291" s="721"/>
      <c r="AD291" s="721"/>
      <c r="AE291" s="722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  <c r="AZ291" s="410"/>
      <c r="BA291" s="410"/>
      <c r="BB291" s="410"/>
      <c r="BC291" s="410"/>
      <c r="BD291" s="410"/>
      <c r="BE291" s="410"/>
      <c r="BF291" s="410"/>
      <c r="BG291" s="410"/>
      <c r="BH291" s="410"/>
      <c r="BI291" s="410"/>
      <c r="BJ291" s="410"/>
      <c r="BK291" s="410"/>
      <c r="BL291" s="410"/>
      <c r="BM291" s="410"/>
      <c r="BN291" s="410"/>
      <c r="BO291" s="410"/>
      <c r="BP291" s="410"/>
      <c r="BQ291" s="410"/>
      <c r="BR291" s="410"/>
      <c r="BS291" s="410"/>
      <c r="BT291" s="410"/>
      <c r="BU291" s="410"/>
      <c r="BV291" s="410"/>
      <c r="BW291" s="410"/>
      <c r="BX291" s="410"/>
      <c r="BY291" s="410"/>
      <c r="BZ291" s="410"/>
      <c r="CA291" s="410"/>
      <c r="CB291" s="410"/>
      <c r="CC291" s="410"/>
      <c r="CD291" s="410"/>
      <c r="CE291" s="410"/>
      <c r="CF291" s="410"/>
      <c r="CG291" s="410"/>
    </row>
    <row r="292" spans="1:85" ht="14.25">
      <c r="B292" s="795"/>
      <c r="C292" s="491" t="s">
        <v>770</v>
      </c>
      <c r="D292" s="492"/>
      <c r="E292" s="492"/>
      <c r="F292" s="492"/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3"/>
      <c r="V292" s="526">
        <v>815</v>
      </c>
      <c r="W292" s="720"/>
      <c r="X292" s="721"/>
      <c r="Y292" s="721"/>
      <c r="Z292" s="722"/>
      <c r="AA292" s="526">
        <v>390</v>
      </c>
      <c r="AB292" s="720"/>
      <c r="AC292" s="721"/>
      <c r="AD292" s="721"/>
      <c r="AE292" s="722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  <c r="AZ292" s="410"/>
      <c r="BA292" s="410"/>
      <c r="BB292" s="410"/>
      <c r="BC292" s="410"/>
      <c r="BD292" s="410"/>
      <c r="BE292" s="410"/>
      <c r="BF292" s="410"/>
      <c r="BG292" s="410"/>
      <c r="BH292" s="410"/>
      <c r="BI292" s="410"/>
      <c r="BJ292" s="410"/>
      <c r="BK292" s="410"/>
      <c r="BL292" s="410"/>
      <c r="BM292" s="410"/>
      <c r="BN292" s="410"/>
      <c r="BO292" s="410"/>
      <c r="BP292" s="410"/>
      <c r="BQ292" s="410"/>
      <c r="BR292" s="410"/>
      <c r="BS292" s="410"/>
      <c r="BT292" s="410"/>
      <c r="BU292" s="410"/>
      <c r="BV292" s="410"/>
      <c r="BW292" s="410"/>
      <c r="BX292" s="410"/>
      <c r="BY292" s="410"/>
      <c r="BZ292" s="410"/>
      <c r="CA292" s="410"/>
      <c r="CB292" s="410"/>
      <c r="CC292" s="410"/>
      <c r="CD292" s="410"/>
      <c r="CE292" s="410"/>
      <c r="CF292" s="410"/>
      <c r="CG292" s="410"/>
    </row>
    <row r="293" spans="1:85" ht="14.25">
      <c r="B293" s="795"/>
      <c r="C293" s="491" t="s">
        <v>771</v>
      </c>
      <c r="D293" s="492"/>
      <c r="E293" s="492"/>
      <c r="F293" s="492"/>
      <c r="G293" s="492"/>
      <c r="H293" s="492"/>
      <c r="I293" s="492"/>
      <c r="J293" s="492"/>
      <c r="K293" s="492"/>
      <c r="L293" s="492"/>
      <c r="M293" s="492"/>
      <c r="N293" s="492"/>
      <c r="O293" s="492"/>
      <c r="P293" s="492"/>
      <c r="Q293" s="492"/>
      <c r="R293" s="492"/>
      <c r="S293" s="492"/>
      <c r="T293" s="492"/>
      <c r="U293" s="493"/>
      <c r="V293" s="526">
        <v>741</v>
      </c>
      <c r="W293" s="720"/>
      <c r="X293" s="721"/>
      <c r="Y293" s="721"/>
      <c r="Z293" s="722"/>
      <c r="AA293" s="526">
        <v>742</v>
      </c>
      <c r="AB293" s="720"/>
      <c r="AC293" s="721"/>
      <c r="AD293" s="721"/>
      <c r="AE293" s="722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  <c r="AZ293" s="410"/>
      <c r="BA293" s="410"/>
      <c r="BB293" s="410"/>
      <c r="BC293" s="410"/>
      <c r="BD293" s="410"/>
      <c r="BE293" s="410"/>
      <c r="BF293" s="410"/>
      <c r="BG293" s="410"/>
      <c r="BH293" s="410"/>
      <c r="BI293" s="410"/>
      <c r="BJ293" s="410"/>
      <c r="BK293" s="410"/>
      <c r="BL293" s="410"/>
      <c r="BM293" s="410"/>
      <c r="BN293" s="410"/>
      <c r="BO293" s="410"/>
      <c r="BP293" s="410"/>
      <c r="BQ293" s="410"/>
      <c r="BR293" s="410"/>
      <c r="BS293" s="410"/>
      <c r="BT293" s="410"/>
      <c r="BU293" s="410"/>
      <c r="BV293" s="410"/>
      <c r="BW293" s="410"/>
      <c r="BX293" s="410"/>
      <c r="BY293" s="410"/>
      <c r="BZ293" s="410"/>
      <c r="CA293" s="410"/>
      <c r="CB293" s="410"/>
      <c r="CC293" s="410"/>
      <c r="CD293" s="410"/>
      <c r="CE293" s="410"/>
      <c r="CF293" s="410"/>
      <c r="CG293" s="410"/>
    </row>
    <row r="294" spans="1:85" ht="14.25">
      <c r="B294" s="795"/>
      <c r="C294" s="491" t="s">
        <v>772</v>
      </c>
      <c r="D294" s="492"/>
      <c r="E294" s="492"/>
      <c r="F294" s="492"/>
      <c r="G294" s="492"/>
      <c r="H294" s="492"/>
      <c r="I294" s="492"/>
      <c r="J294" s="492"/>
      <c r="K294" s="492"/>
      <c r="L294" s="492"/>
      <c r="M294" s="492"/>
      <c r="N294" s="492"/>
      <c r="O294" s="492"/>
      <c r="P294" s="492"/>
      <c r="Q294" s="492"/>
      <c r="R294" s="492"/>
      <c r="S294" s="492"/>
      <c r="T294" s="492"/>
      <c r="U294" s="492"/>
      <c r="V294" s="492"/>
      <c r="W294" s="492"/>
      <c r="X294" s="492"/>
      <c r="Y294" s="492"/>
      <c r="Z294" s="493"/>
      <c r="AA294" s="526">
        <v>841</v>
      </c>
      <c r="AB294" s="720"/>
      <c r="AC294" s="721"/>
      <c r="AD294" s="721"/>
      <c r="AE294" s="722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  <c r="AZ294" s="410"/>
      <c r="BA294" s="410"/>
      <c r="BB294" s="410"/>
      <c r="BC294" s="410"/>
      <c r="BD294" s="410"/>
      <c r="BE294" s="410"/>
      <c r="BF294" s="410"/>
      <c r="BG294" s="410"/>
      <c r="BH294" s="410"/>
      <c r="BI294" s="410"/>
      <c r="BJ294" s="410"/>
      <c r="BK294" s="410"/>
      <c r="BL294" s="410"/>
      <c r="BM294" s="410"/>
      <c r="BN294" s="410"/>
      <c r="BO294" s="410"/>
      <c r="BP294" s="410"/>
      <c r="BQ294" s="410"/>
      <c r="BR294" s="410"/>
      <c r="BS294" s="410"/>
      <c r="BT294" s="410"/>
      <c r="BU294" s="410"/>
      <c r="BV294" s="410"/>
      <c r="BW294" s="410"/>
      <c r="BX294" s="410"/>
      <c r="BY294" s="410"/>
      <c r="BZ294" s="410"/>
      <c r="CA294" s="410"/>
      <c r="CB294" s="410"/>
      <c r="CC294" s="410"/>
      <c r="CD294" s="410"/>
      <c r="CE294" s="410"/>
      <c r="CF294" s="410"/>
      <c r="CG294" s="410"/>
    </row>
    <row r="295" spans="1:85" ht="14.25">
      <c r="B295" s="795"/>
      <c r="C295" s="491" t="s">
        <v>773</v>
      </c>
      <c r="D295" s="492"/>
      <c r="E295" s="492"/>
      <c r="F295" s="492"/>
      <c r="G295" s="492"/>
      <c r="H295" s="492"/>
      <c r="I295" s="492"/>
      <c r="J295" s="492"/>
      <c r="K295" s="492"/>
      <c r="L295" s="492"/>
      <c r="M295" s="492"/>
      <c r="N295" s="492"/>
      <c r="O295" s="492"/>
      <c r="P295" s="492"/>
      <c r="Q295" s="492"/>
      <c r="R295" s="492"/>
      <c r="S295" s="492"/>
      <c r="T295" s="492"/>
      <c r="U295" s="492"/>
      <c r="V295" s="492"/>
      <c r="W295" s="492"/>
      <c r="X295" s="492"/>
      <c r="Y295" s="492"/>
      <c r="Z295" s="493"/>
      <c r="AA295" s="526">
        <v>855</v>
      </c>
      <c r="AB295" s="720"/>
      <c r="AC295" s="721"/>
      <c r="AD295" s="721"/>
      <c r="AE295" s="722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  <c r="AZ295" s="410"/>
      <c r="BA295" s="410"/>
      <c r="BB295" s="410"/>
      <c r="BC295" s="410"/>
      <c r="BD295" s="410"/>
      <c r="BE295" s="410"/>
      <c r="BF295" s="410"/>
      <c r="BG295" s="410"/>
      <c r="BH295" s="410"/>
      <c r="BI295" s="410"/>
      <c r="BJ295" s="410"/>
      <c r="BK295" s="410"/>
      <c r="BL295" s="410"/>
      <c r="BM295" s="410"/>
      <c r="BN295" s="410"/>
      <c r="BO295" s="410"/>
      <c r="BP295" s="410"/>
      <c r="BQ295" s="410"/>
      <c r="BR295" s="410"/>
      <c r="BS295" s="410"/>
      <c r="BT295" s="410"/>
      <c r="BU295" s="410"/>
      <c r="BV295" s="410"/>
      <c r="BW295" s="410"/>
      <c r="BX295" s="410"/>
      <c r="BY295" s="410"/>
      <c r="BZ295" s="410"/>
      <c r="CA295" s="410"/>
      <c r="CB295" s="410"/>
      <c r="CC295" s="410"/>
      <c r="CD295" s="410"/>
      <c r="CE295" s="410"/>
      <c r="CF295" s="410"/>
      <c r="CG295" s="410"/>
    </row>
    <row r="296" spans="1:85" ht="14.25" customHeight="1">
      <c r="B296" s="532" t="s">
        <v>774</v>
      </c>
      <c r="C296" s="533" t="s">
        <v>775</v>
      </c>
      <c r="D296" s="533"/>
      <c r="E296" s="533"/>
      <c r="F296" s="533"/>
      <c r="G296" s="531">
        <v>828</v>
      </c>
      <c r="H296" s="720"/>
      <c r="I296" s="721"/>
      <c r="J296" s="721"/>
      <c r="K296" s="722"/>
      <c r="L296" s="533" t="s">
        <v>776</v>
      </c>
      <c r="M296" s="534"/>
      <c r="N296" s="534"/>
      <c r="O296" s="534"/>
      <c r="P296" s="534"/>
      <c r="Q296" s="526">
        <v>830</v>
      </c>
      <c r="R296" s="720"/>
      <c r="S296" s="721"/>
      <c r="T296" s="721"/>
      <c r="U296" s="722"/>
      <c r="V296" s="533" t="s">
        <v>777</v>
      </c>
      <c r="W296" s="534"/>
      <c r="X296" s="534"/>
      <c r="Y296" s="534"/>
      <c r="Z296" s="534"/>
      <c r="AA296" s="526">
        <v>829</v>
      </c>
      <c r="AB296" s="720"/>
      <c r="AC296" s="721"/>
      <c r="AD296" s="721"/>
      <c r="AE296" s="722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  <c r="AZ296" s="410"/>
      <c r="BA296" s="410"/>
      <c r="BB296" s="410"/>
      <c r="BC296" s="410"/>
      <c r="BD296" s="410"/>
      <c r="BE296" s="410"/>
      <c r="BF296" s="410"/>
      <c r="BG296" s="410"/>
      <c r="BH296" s="410"/>
      <c r="BI296" s="410"/>
      <c r="BJ296" s="410"/>
      <c r="BK296" s="410"/>
      <c r="BL296" s="410"/>
      <c r="BM296" s="410"/>
      <c r="BN296" s="410"/>
      <c r="BO296" s="410"/>
      <c r="BP296" s="410"/>
      <c r="BQ296" s="410"/>
      <c r="BR296" s="410"/>
      <c r="BS296" s="410"/>
      <c r="BT296" s="410"/>
      <c r="BU296" s="410"/>
      <c r="BV296" s="410"/>
      <c r="BW296" s="410"/>
      <c r="BX296" s="410"/>
      <c r="BY296" s="410"/>
      <c r="BZ296" s="410"/>
      <c r="CA296" s="410"/>
      <c r="CB296" s="410"/>
      <c r="CC296" s="410"/>
      <c r="CD296" s="410"/>
      <c r="CE296" s="410"/>
      <c r="CF296" s="410"/>
      <c r="CG296" s="410"/>
    </row>
    <row r="297" spans="1:85" s="461" customFormat="1">
      <c r="A297" s="455"/>
      <c r="B297" s="798" t="s">
        <v>778</v>
      </c>
      <c r="C297" s="796" t="s">
        <v>743</v>
      </c>
      <c r="D297" s="796"/>
      <c r="E297" s="796"/>
      <c r="F297" s="796"/>
      <c r="G297" s="796"/>
      <c r="H297" s="796"/>
      <c r="I297" s="796"/>
      <c r="J297" s="796"/>
      <c r="K297" s="796"/>
      <c r="L297" s="796"/>
      <c r="M297" s="796"/>
      <c r="N297" s="796"/>
      <c r="O297" s="796"/>
      <c r="P297" s="796"/>
      <c r="Q297" s="792" t="s">
        <v>754</v>
      </c>
      <c r="R297" s="792"/>
      <c r="S297" s="792"/>
      <c r="T297" s="792"/>
      <c r="U297" s="792"/>
      <c r="V297" s="792" t="s">
        <v>755</v>
      </c>
      <c r="W297" s="792"/>
      <c r="X297" s="792"/>
      <c r="Y297" s="792"/>
      <c r="Z297" s="792"/>
      <c r="AA297" s="456"/>
      <c r="AB297" s="457"/>
      <c r="AC297" s="457"/>
      <c r="AD297" s="457"/>
      <c r="AE297" s="459"/>
      <c r="AF297" s="460"/>
      <c r="AG297" s="460"/>
      <c r="AH297" s="460"/>
      <c r="AI297" s="460"/>
      <c r="AJ297" s="460"/>
      <c r="AK297" s="460"/>
      <c r="AL297" s="460"/>
      <c r="AM297" s="460"/>
      <c r="AN297" s="460"/>
      <c r="AO297" s="460"/>
      <c r="AP297" s="460"/>
      <c r="AQ297" s="460"/>
      <c r="AR297" s="460"/>
      <c r="AS297" s="460"/>
      <c r="AT297" s="460"/>
      <c r="AU297" s="460"/>
      <c r="AV297" s="460"/>
      <c r="AW297" s="460"/>
      <c r="AX297" s="460"/>
      <c r="AY297" s="460"/>
      <c r="AZ297" s="460"/>
      <c r="BA297" s="460"/>
      <c r="BB297" s="460"/>
      <c r="BC297" s="460"/>
      <c r="BD297" s="460"/>
      <c r="BE297" s="460"/>
      <c r="BF297" s="460"/>
      <c r="BG297" s="460"/>
      <c r="BH297" s="460"/>
      <c r="BI297" s="460"/>
      <c r="BJ297" s="460"/>
      <c r="BK297" s="460"/>
      <c r="BL297" s="460"/>
      <c r="BM297" s="460"/>
      <c r="BN297" s="460"/>
      <c r="BO297" s="460"/>
      <c r="BP297" s="460"/>
      <c r="BQ297" s="460"/>
      <c r="BR297" s="460"/>
      <c r="BS297" s="460"/>
      <c r="BT297" s="460"/>
      <c r="BU297" s="460"/>
      <c r="BV297" s="460"/>
      <c r="BW297" s="460"/>
      <c r="BX297" s="460"/>
      <c r="BY297" s="460"/>
      <c r="BZ297" s="460"/>
      <c r="CA297" s="460"/>
      <c r="CB297" s="460"/>
      <c r="CC297" s="460"/>
      <c r="CD297" s="460"/>
      <c r="CE297" s="460"/>
      <c r="CF297" s="460"/>
      <c r="CG297" s="460"/>
    </row>
    <row r="298" spans="1:85" ht="14.25">
      <c r="B298" s="798"/>
      <c r="C298" s="491" t="s">
        <v>779</v>
      </c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  <c r="P298" s="493"/>
      <c r="Q298" s="526">
        <v>772</v>
      </c>
      <c r="R298" s="720"/>
      <c r="S298" s="721"/>
      <c r="T298" s="721"/>
      <c r="U298" s="722"/>
      <c r="V298" s="526">
        <v>811</v>
      </c>
      <c r="W298" s="720"/>
      <c r="X298" s="721"/>
      <c r="Y298" s="721"/>
      <c r="Z298" s="722"/>
      <c r="AA298" s="413"/>
      <c r="AB298" s="414"/>
      <c r="AC298" s="414"/>
      <c r="AD298" s="414"/>
      <c r="AE298" s="415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  <c r="AZ298" s="410"/>
      <c r="BA298" s="410"/>
      <c r="BB298" s="410"/>
      <c r="BC298" s="410"/>
      <c r="BD298" s="410"/>
      <c r="BE298" s="410"/>
      <c r="BF298" s="410"/>
      <c r="BG298" s="410"/>
      <c r="BH298" s="410"/>
      <c r="BI298" s="410"/>
      <c r="BJ298" s="410"/>
      <c r="BK298" s="410"/>
      <c r="BL298" s="410"/>
      <c r="BM298" s="410"/>
      <c r="BN298" s="410"/>
      <c r="BO298" s="410"/>
      <c r="BP298" s="410"/>
      <c r="BQ298" s="410"/>
      <c r="BR298" s="410"/>
      <c r="BS298" s="410"/>
      <c r="BT298" s="410"/>
      <c r="BU298" s="410"/>
      <c r="BV298" s="410"/>
      <c r="BW298" s="410"/>
      <c r="BX298" s="410"/>
      <c r="BY298" s="410"/>
      <c r="BZ298" s="410"/>
      <c r="CA298" s="410"/>
      <c r="CB298" s="410"/>
      <c r="CC298" s="410"/>
      <c r="CD298" s="410"/>
      <c r="CE298" s="410"/>
      <c r="CF298" s="410"/>
      <c r="CG298" s="410"/>
    </row>
    <row r="299" spans="1:85" ht="14.25">
      <c r="B299" s="798"/>
      <c r="C299" s="491" t="s">
        <v>780</v>
      </c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  <c r="P299" s="493"/>
      <c r="Q299" s="526">
        <v>873</v>
      </c>
      <c r="R299" s="720"/>
      <c r="S299" s="721"/>
      <c r="T299" s="721"/>
      <c r="U299" s="722"/>
      <c r="V299" s="526">
        <v>1002</v>
      </c>
      <c r="W299" s="720"/>
      <c r="X299" s="721"/>
      <c r="Y299" s="721"/>
      <c r="Z299" s="722"/>
      <c r="AA299" s="413"/>
      <c r="AB299" s="414"/>
      <c r="AC299" s="414"/>
      <c r="AD299" s="414"/>
      <c r="AE299" s="415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  <c r="AZ299" s="410"/>
      <c r="BA299" s="410"/>
      <c r="BB299" s="410"/>
      <c r="BC299" s="410"/>
      <c r="BD299" s="410"/>
      <c r="BE299" s="410"/>
      <c r="BF299" s="410"/>
      <c r="BG299" s="410"/>
      <c r="BH299" s="410"/>
      <c r="BI299" s="410"/>
      <c r="BJ299" s="410"/>
      <c r="BK299" s="410"/>
      <c r="BL299" s="410"/>
      <c r="BM299" s="410"/>
      <c r="BN299" s="410"/>
      <c r="BO299" s="410"/>
      <c r="BP299" s="410"/>
      <c r="BQ299" s="410"/>
      <c r="BR299" s="410"/>
      <c r="BS299" s="410"/>
      <c r="BT299" s="410"/>
      <c r="BU299" s="410"/>
      <c r="BV299" s="410"/>
      <c r="BW299" s="410"/>
      <c r="BX299" s="410"/>
      <c r="BY299" s="410"/>
      <c r="BZ299" s="410"/>
      <c r="CA299" s="410"/>
      <c r="CB299" s="410"/>
      <c r="CC299" s="410"/>
      <c r="CD299" s="410"/>
      <c r="CE299" s="410"/>
      <c r="CF299" s="410"/>
      <c r="CG299" s="410"/>
    </row>
    <row r="300" spans="1:85" ht="14.25">
      <c r="B300" s="798"/>
      <c r="C300" s="491" t="s">
        <v>781</v>
      </c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  <c r="P300" s="493"/>
      <c r="Q300" s="526">
        <v>1120</v>
      </c>
      <c r="R300" s="720"/>
      <c r="S300" s="721"/>
      <c r="T300" s="721"/>
      <c r="U300" s="722"/>
      <c r="V300" s="526">
        <v>1121</v>
      </c>
      <c r="W300" s="720"/>
      <c r="X300" s="721"/>
      <c r="Y300" s="721"/>
      <c r="Z300" s="722"/>
      <c r="AA300" s="413"/>
      <c r="AB300" s="414"/>
      <c r="AC300" s="414"/>
      <c r="AD300" s="414"/>
      <c r="AE300" s="415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  <c r="AZ300" s="410"/>
      <c r="BA300" s="410"/>
      <c r="BB300" s="410"/>
      <c r="BC300" s="410"/>
      <c r="BD300" s="410"/>
      <c r="BE300" s="410"/>
      <c r="BF300" s="410"/>
      <c r="BG300" s="410"/>
      <c r="BH300" s="410"/>
      <c r="BI300" s="410"/>
      <c r="BJ300" s="410"/>
      <c r="BK300" s="410"/>
      <c r="BL300" s="410"/>
      <c r="BM300" s="410"/>
      <c r="BN300" s="410"/>
      <c r="BO300" s="410"/>
      <c r="BP300" s="410"/>
      <c r="BQ300" s="410"/>
      <c r="BR300" s="410"/>
      <c r="BS300" s="410"/>
      <c r="BT300" s="410"/>
      <c r="BU300" s="410"/>
      <c r="BV300" s="410"/>
      <c r="BW300" s="410"/>
      <c r="BX300" s="410"/>
      <c r="BY300" s="410"/>
      <c r="BZ300" s="410"/>
      <c r="CA300" s="410"/>
      <c r="CB300" s="410"/>
      <c r="CC300" s="410"/>
      <c r="CD300" s="410"/>
      <c r="CE300" s="410"/>
      <c r="CF300" s="410"/>
      <c r="CG300" s="410"/>
    </row>
    <row r="301" spans="1:85" ht="14.25">
      <c r="B301" s="798"/>
      <c r="C301" s="491" t="s">
        <v>782</v>
      </c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P301" s="493"/>
      <c r="Q301" s="526">
        <v>1122</v>
      </c>
      <c r="R301" s="720"/>
      <c r="S301" s="721"/>
      <c r="T301" s="721"/>
      <c r="U301" s="722"/>
      <c r="V301" s="526">
        <v>1124</v>
      </c>
      <c r="W301" s="720"/>
      <c r="X301" s="721"/>
      <c r="Y301" s="721"/>
      <c r="Z301" s="722"/>
      <c r="AA301" s="413"/>
      <c r="AB301" s="414"/>
      <c r="AC301" s="414"/>
      <c r="AD301" s="414"/>
      <c r="AE301" s="415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  <c r="AZ301" s="410"/>
      <c r="BA301" s="410"/>
      <c r="BB301" s="410"/>
      <c r="BC301" s="410"/>
      <c r="BD301" s="410"/>
      <c r="BE301" s="410"/>
      <c r="BF301" s="410"/>
      <c r="BG301" s="410"/>
      <c r="BH301" s="410"/>
      <c r="BI301" s="410"/>
      <c r="BJ301" s="410"/>
      <c r="BK301" s="410"/>
      <c r="BL301" s="410"/>
      <c r="BM301" s="410"/>
      <c r="BN301" s="410"/>
      <c r="BO301" s="410"/>
      <c r="BP301" s="410"/>
      <c r="BQ301" s="410"/>
      <c r="BR301" s="410"/>
      <c r="BS301" s="410"/>
      <c r="BT301" s="410"/>
      <c r="BU301" s="410"/>
      <c r="BV301" s="410"/>
      <c r="BW301" s="410"/>
      <c r="BX301" s="410"/>
      <c r="BY301" s="410"/>
      <c r="BZ301" s="410"/>
      <c r="CA301" s="410"/>
      <c r="CB301" s="410"/>
      <c r="CC301" s="410"/>
      <c r="CD301" s="410"/>
      <c r="CE301" s="410"/>
      <c r="CF301" s="410"/>
      <c r="CG301" s="410"/>
    </row>
    <row r="302" spans="1:85" ht="14.25">
      <c r="B302" s="798"/>
      <c r="C302" s="491" t="s">
        <v>783</v>
      </c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  <c r="P302" s="493"/>
      <c r="Q302" s="526">
        <v>1838</v>
      </c>
      <c r="R302" s="720"/>
      <c r="S302" s="721"/>
      <c r="T302" s="721"/>
      <c r="U302" s="722"/>
      <c r="V302" s="526">
        <v>1839</v>
      </c>
      <c r="W302" s="720"/>
      <c r="X302" s="721"/>
      <c r="Y302" s="721"/>
      <c r="Z302" s="722"/>
      <c r="AA302" s="413"/>
      <c r="AB302" s="414"/>
      <c r="AC302" s="414"/>
      <c r="AD302" s="414"/>
      <c r="AE302" s="415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  <c r="AZ302" s="410"/>
      <c r="BA302" s="410"/>
      <c r="BB302" s="410"/>
      <c r="BC302" s="410"/>
      <c r="BD302" s="410"/>
      <c r="BE302" s="410"/>
      <c r="BF302" s="410"/>
      <c r="BG302" s="410"/>
      <c r="BH302" s="410"/>
      <c r="BI302" s="410"/>
      <c r="BJ302" s="410"/>
      <c r="BK302" s="410"/>
      <c r="BL302" s="410"/>
      <c r="BM302" s="410"/>
      <c r="BN302" s="410"/>
      <c r="BO302" s="410"/>
      <c r="BP302" s="410"/>
      <c r="BQ302" s="410"/>
      <c r="BR302" s="410"/>
      <c r="BS302" s="410"/>
      <c r="BT302" s="410"/>
      <c r="BU302" s="410"/>
      <c r="BV302" s="410"/>
      <c r="BW302" s="410"/>
      <c r="BX302" s="410"/>
      <c r="BY302" s="410"/>
      <c r="BZ302" s="410"/>
      <c r="CA302" s="410"/>
      <c r="CB302" s="410"/>
      <c r="CC302" s="410"/>
      <c r="CD302" s="410"/>
      <c r="CE302" s="410"/>
      <c r="CF302" s="410"/>
      <c r="CG302" s="410"/>
    </row>
    <row r="303" spans="1:85" ht="14.25">
      <c r="B303" s="798"/>
      <c r="C303" s="491" t="s">
        <v>784</v>
      </c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  <c r="P303" s="493"/>
      <c r="Q303" s="526">
        <v>1775</v>
      </c>
      <c r="R303" s="720"/>
      <c r="S303" s="721"/>
      <c r="T303" s="721"/>
      <c r="U303" s="722"/>
      <c r="V303" s="413"/>
      <c r="W303" s="414"/>
      <c r="X303" s="414"/>
      <c r="Y303" s="414"/>
      <c r="Z303" s="415"/>
      <c r="AA303" s="413"/>
      <c r="AB303" s="414"/>
      <c r="AC303" s="414"/>
      <c r="AD303" s="414"/>
      <c r="AE303" s="415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  <c r="AZ303" s="410"/>
      <c r="BA303" s="410"/>
      <c r="BB303" s="410"/>
      <c r="BC303" s="410"/>
      <c r="BD303" s="410"/>
      <c r="BE303" s="410"/>
      <c r="BF303" s="410"/>
      <c r="BG303" s="410"/>
      <c r="BH303" s="410"/>
      <c r="BI303" s="410"/>
      <c r="BJ303" s="410"/>
      <c r="BK303" s="410"/>
      <c r="BL303" s="410"/>
      <c r="BM303" s="410"/>
      <c r="BN303" s="410"/>
      <c r="BO303" s="410"/>
      <c r="BP303" s="410"/>
      <c r="BQ303" s="410"/>
      <c r="BR303" s="410"/>
      <c r="BS303" s="410"/>
      <c r="BT303" s="410"/>
      <c r="BU303" s="410"/>
      <c r="BV303" s="410"/>
      <c r="BW303" s="410"/>
      <c r="BX303" s="410"/>
      <c r="BY303" s="410"/>
      <c r="BZ303" s="410"/>
      <c r="CA303" s="410"/>
      <c r="CB303" s="410"/>
      <c r="CC303" s="410"/>
      <c r="CD303" s="410"/>
      <c r="CE303" s="410"/>
      <c r="CF303" s="410"/>
      <c r="CG303" s="410"/>
    </row>
    <row r="304" spans="1:85" ht="14.25">
      <c r="B304" s="798"/>
      <c r="C304" s="535" t="s">
        <v>785</v>
      </c>
      <c r="D304" s="536"/>
      <c r="E304" s="536"/>
      <c r="F304" s="536"/>
      <c r="G304" s="536"/>
      <c r="H304" s="536"/>
      <c r="I304" s="536"/>
      <c r="J304" s="536"/>
      <c r="K304" s="536"/>
      <c r="L304" s="536"/>
      <c r="M304" s="536"/>
      <c r="N304" s="536"/>
      <c r="O304" s="536"/>
      <c r="P304" s="537"/>
      <c r="Q304" s="538">
        <v>1911</v>
      </c>
      <c r="R304" s="724"/>
      <c r="S304" s="725"/>
      <c r="T304" s="725"/>
      <c r="U304" s="726"/>
      <c r="V304" s="432"/>
      <c r="W304" s="433"/>
      <c r="X304" s="433"/>
      <c r="Y304" s="433"/>
      <c r="Z304" s="434"/>
      <c r="AA304" s="432"/>
      <c r="AB304" s="433"/>
      <c r="AC304" s="433"/>
      <c r="AD304" s="433"/>
      <c r="AE304" s="434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  <c r="AZ304" s="410"/>
      <c r="BA304" s="410"/>
      <c r="BB304" s="410"/>
      <c r="BC304" s="410"/>
      <c r="BD304" s="410"/>
      <c r="BE304" s="410"/>
      <c r="BF304" s="410"/>
      <c r="BG304" s="410"/>
      <c r="BH304" s="410"/>
      <c r="BI304" s="410"/>
      <c r="BJ304" s="410"/>
      <c r="BK304" s="410"/>
      <c r="BL304" s="410"/>
      <c r="BM304" s="410"/>
      <c r="BN304" s="410"/>
      <c r="BO304" s="410"/>
      <c r="BP304" s="410"/>
      <c r="BQ304" s="410"/>
      <c r="BR304" s="410"/>
      <c r="BS304" s="410"/>
      <c r="BT304" s="410"/>
      <c r="BU304" s="410"/>
      <c r="BV304" s="410"/>
      <c r="BW304" s="410"/>
      <c r="BX304" s="410"/>
      <c r="BY304" s="410"/>
      <c r="BZ304" s="410"/>
      <c r="CA304" s="410"/>
      <c r="CB304" s="410"/>
      <c r="CC304" s="410"/>
      <c r="CD304" s="410"/>
      <c r="CE304" s="410"/>
      <c r="CF304" s="410"/>
      <c r="CG304" s="410"/>
    </row>
    <row r="305" spans="1:92" s="461" customFormat="1">
      <c r="A305" s="455"/>
      <c r="B305" s="797" t="s">
        <v>786</v>
      </c>
      <c r="C305" s="797"/>
      <c r="D305" s="797"/>
      <c r="E305" s="797"/>
      <c r="F305" s="797"/>
      <c r="G305" s="797"/>
      <c r="H305" s="797"/>
      <c r="I305" s="797"/>
      <c r="J305" s="797"/>
      <c r="K305" s="797"/>
      <c r="L305" s="797"/>
      <c r="M305" s="797"/>
      <c r="N305" s="797"/>
      <c r="O305" s="797"/>
      <c r="P305" s="797"/>
      <c r="Q305" s="792" t="s">
        <v>787</v>
      </c>
      <c r="R305" s="792"/>
      <c r="S305" s="792"/>
      <c r="T305" s="792"/>
      <c r="U305" s="792"/>
      <c r="V305" s="743" t="s">
        <v>788</v>
      </c>
      <c r="W305" s="743"/>
      <c r="X305" s="743"/>
      <c r="Y305" s="743"/>
      <c r="Z305" s="743"/>
      <c r="AA305" s="792" t="s">
        <v>724</v>
      </c>
      <c r="AB305" s="792"/>
      <c r="AC305" s="792"/>
      <c r="AD305" s="792"/>
      <c r="AE305" s="792"/>
      <c r="AF305" s="460"/>
      <c r="AG305" s="460"/>
      <c r="AH305" s="460"/>
      <c r="AI305" s="460"/>
      <c r="AJ305" s="460"/>
      <c r="AK305" s="460"/>
      <c r="AL305" s="460"/>
      <c r="AM305" s="460"/>
      <c r="AN305" s="460"/>
      <c r="AO305" s="460"/>
      <c r="AP305" s="460"/>
      <c r="AQ305" s="460"/>
      <c r="AR305" s="460"/>
      <c r="AS305" s="460"/>
      <c r="AT305" s="460"/>
      <c r="AU305" s="460"/>
      <c r="AV305" s="460"/>
      <c r="AW305" s="460"/>
      <c r="AX305" s="460"/>
      <c r="AY305" s="460"/>
      <c r="AZ305" s="460"/>
      <c r="BA305" s="460"/>
      <c r="BB305" s="460"/>
      <c r="BC305" s="460"/>
      <c r="BD305" s="460"/>
      <c r="BE305" s="460"/>
      <c r="BF305" s="460"/>
      <c r="BG305" s="460"/>
      <c r="BH305" s="460"/>
      <c r="BI305" s="460"/>
      <c r="BJ305" s="460"/>
      <c r="BK305" s="460"/>
      <c r="BL305" s="460"/>
      <c r="BM305" s="460"/>
      <c r="BN305" s="460"/>
      <c r="BO305" s="460"/>
      <c r="BP305" s="460"/>
      <c r="BQ305" s="460"/>
      <c r="BR305" s="460"/>
      <c r="BS305" s="460"/>
      <c r="BT305" s="460"/>
      <c r="BU305" s="460"/>
      <c r="BV305" s="460"/>
      <c r="BW305" s="460"/>
      <c r="BX305" s="460"/>
      <c r="BY305" s="460"/>
      <c r="BZ305" s="460"/>
      <c r="CA305" s="460"/>
      <c r="CB305" s="460"/>
      <c r="CC305" s="460"/>
      <c r="CD305" s="460"/>
      <c r="CE305" s="460"/>
      <c r="CF305" s="460"/>
      <c r="CG305" s="460"/>
    </row>
    <row r="306" spans="1:92" ht="14.25">
      <c r="B306" s="797"/>
      <c r="C306" s="797"/>
      <c r="D306" s="797"/>
      <c r="E306" s="797"/>
      <c r="F306" s="797"/>
      <c r="G306" s="797"/>
      <c r="H306" s="797"/>
      <c r="I306" s="797"/>
      <c r="J306" s="797"/>
      <c r="K306" s="797"/>
      <c r="L306" s="797"/>
      <c r="M306" s="797"/>
      <c r="N306" s="797"/>
      <c r="O306" s="797"/>
      <c r="P306" s="797"/>
      <c r="Q306" s="526">
        <v>999</v>
      </c>
      <c r="R306" s="720"/>
      <c r="S306" s="721"/>
      <c r="T306" s="721"/>
      <c r="U306" s="722"/>
      <c r="V306" s="526">
        <v>998</v>
      </c>
      <c r="W306" s="720"/>
      <c r="X306" s="721"/>
      <c r="Y306" s="721"/>
      <c r="Z306" s="722"/>
      <c r="AA306" s="526">
        <v>953</v>
      </c>
      <c r="AB306" s="720"/>
      <c r="AC306" s="721"/>
      <c r="AD306" s="721"/>
      <c r="AE306" s="722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  <c r="AZ306" s="410"/>
      <c r="BA306" s="410"/>
      <c r="BB306" s="410"/>
      <c r="BC306" s="410"/>
      <c r="BD306" s="410"/>
      <c r="BE306" s="410"/>
      <c r="BF306" s="410"/>
      <c r="BG306" s="410"/>
      <c r="BH306" s="410"/>
      <c r="BI306" s="410"/>
      <c r="BJ306" s="410"/>
      <c r="BK306" s="410"/>
      <c r="BL306" s="410"/>
      <c r="BM306" s="410"/>
      <c r="BN306" s="410"/>
      <c r="BO306" s="410"/>
      <c r="BP306" s="410"/>
      <c r="BQ306" s="410"/>
      <c r="BR306" s="410"/>
      <c r="BS306" s="410"/>
      <c r="BT306" s="410"/>
      <c r="BU306" s="410"/>
      <c r="BV306" s="410"/>
      <c r="BW306" s="410"/>
      <c r="BX306" s="410"/>
      <c r="BY306" s="410"/>
      <c r="BZ306" s="410"/>
      <c r="CA306" s="410"/>
      <c r="CB306" s="410"/>
      <c r="CC306" s="410"/>
      <c r="CD306" s="410"/>
      <c r="CE306" s="410"/>
      <c r="CF306" s="410"/>
      <c r="CG306" s="410"/>
    </row>
    <row r="307" spans="1:92" s="411" customFormat="1">
      <c r="A307" s="409"/>
      <c r="B307" s="517"/>
      <c r="C307" s="517"/>
      <c r="D307" s="517"/>
      <c r="E307" s="517"/>
      <c r="F307" s="517"/>
      <c r="G307" s="517"/>
      <c r="H307" s="517"/>
      <c r="I307" s="517"/>
      <c r="J307" s="517"/>
      <c r="K307" s="517"/>
      <c r="L307" s="517"/>
      <c r="M307" s="517"/>
      <c r="N307" s="517"/>
      <c r="O307" s="517"/>
      <c r="P307" s="517"/>
      <c r="Q307" s="517"/>
      <c r="R307" s="517"/>
      <c r="S307" s="410"/>
      <c r="T307" s="410"/>
      <c r="U307" s="410"/>
      <c r="V307" s="410"/>
      <c r="W307" s="410"/>
      <c r="X307" s="410"/>
      <c r="Y307" s="410"/>
      <c r="Z307" s="410"/>
      <c r="AA307" s="410"/>
      <c r="AB307" s="410"/>
      <c r="AC307" s="410"/>
      <c r="AD307" s="410"/>
      <c r="AE307" s="410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  <c r="AZ307" s="410"/>
      <c r="BA307" s="410"/>
      <c r="BB307" s="410"/>
      <c r="BC307" s="410"/>
      <c r="BD307" s="410"/>
      <c r="BE307" s="410"/>
      <c r="BF307" s="410"/>
      <c r="BG307" s="410"/>
      <c r="BH307" s="410"/>
      <c r="BI307" s="410"/>
      <c r="BJ307" s="410"/>
      <c r="BK307" s="410"/>
      <c r="BL307" s="410"/>
      <c r="BM307" s="410"/>
      <c r="BN307" s="410"/>
      <c r="BO307" s="410"/>
      <c r="BP307" s="410"/>
      <c r="BQ307" s="410"/>
      <c r="BR307" s="410"/>
      <c r="BS307" s="410"/>
      <c r="BT307" s="410"/>
      <c r="BU307" s="410"/>
      <c r="BV307" s="410"/>
      <c r="BW307" s="410"/>
      <c r="BX307" s="410"/>
      <c r="BY307" s="410"/>
      <c r="BZ307" s="410"/>
      <c r="CA307" s="410"/>
      <c r="CB307" s="410"/>
      <c r="CC307" s="410"/>
      <c r="CD307" s="410"/>
      <c r="CE307" s="410"/>
      <c r="CF307" s="410"/>
      <c r="CG307" s="410"/>
      <c r="CH307" s="410"/>
      <c r="CI307" s="410"/>
      <c r="CJ307" s="410"/>
      <c r="CK307" s="410"/>
      <c r="CL307" s="410"/>
      <c r="CM307" s="410"/>
      <c r="CN307" s="410"/>
    </row>
    <row r="308" spans="1:92" s="411" customFormat="1">
      <c r="A308" s="409"/>
      <c r="B308" s="791" t="s">
        <v>789</v>
      </c>
      <c r="C308" s="791"/>
      <c r="D308" s="791"/>
      <c r="E308" s="791"/>
      <c r="F308" s="791"/>
      <c r="G308" s="791"/>
      <c r="H308" s="791"/>
      <c r="I308" s="791"/>
      <c r="J308" s="791"/>
      <c r="K308" s="791"/>
      <c r="L308" s="791"/>
      <c r="M308" s="791"/>
      <c r="N308" s="791"/>
      <c r="O308" s="791"/>
      <c r="P308" s="791"/>
      <c r="Q308" s="791"/>
      <c r="R308" s="791"/>
      <c r="S308" s="410"/>
      <c r="T308" s="410"/>
      <c r="U308" s="410"/>
      <c r="V308" s="410"/>
      <c r="W308" s="410"/>
      <c r="X308" s="410"/>
      <c r="Y308" s="410"/>
      <c r="Z308" s="410"/>
      <c r="AA308" s="410"/>
      <c r="AB308" s="410"/>
      <c r="AC308" s="410"/>
      <c r="AD308" s="410"/>
      <c r="AE308" s="410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  <c r="AZ308" s="410"/>
      <c r="BA308" s="410"/>
      <c r="BB308" s="410"/>
      <c r="BC308" s="410"/>
      <c r="BD308" s="410"/>
      <c r="BE308" s="410"/>
      <c r="BF308" s="410"/>
      <c r="BG308" s="410"/>
      <c r="BH308" s="410"/>
      <c r="BI308" s="410"/>
      <c r="BJ308" s="410"/>
      <c r="BK308" s="410"/>
      <c r="BL308" s="410"/>
      <c r="BM308" s="410"/>
      <c r="BN308" s="410"/>
      <c r="BO308" s="410"/>
      <c r="BP308" s="410"/>
      <c r="BQ308" s="410"/>
      <c r="BR308" s="410"/>
      <c r="BS308" s="410"/>
      <c r="BT308" s="410"/>
      <c r="BU308" s="410"/>
      <c r="BV308" s="410"/>
      <c r="BW308" s="410"/>
      <c r="BX308" s="410"/>
      <c r="BY308" s="410"/>
      <c r="BZ308" s="410"/>
      <c r="CA308" s="410"/>
      <c r="CB308" s="410"/>
      <c r="CC308" s="410"/>
      <c r="CD308" s="410"/>
      <c r="CE308" s="410"/>
      <c r="CF308" s="410"/>
      <c r="CG308" s="410"/>
      <c r="CH308" s="410"/>
      <c r="CI308" s="410"/>
      <c r="CJ308" s="410"/>
      <c r="CK308" s="410"/>
      <c r="CL308" s="410"/>
      <c r="CM308" s="410"/>
      <c r="CN308" s="410"/>
    </row>
    <row r="309" spans="1:92" s="411" customFormat="1">
      <c r="A309" s="409"/>
      <c r="B309" s="791"/>
      <c r="C309" s="791"/>
      <c r="D309" s="791"/>
      <c r="E309" s="791"/>
      <c r="F309" s="791"/>
      <c r="G309" s="791"/>
      <c r="H309" s="791"/>
      <c r="I309" s="791"/>
      <c r="J309" s="791"/>
      <c r="K309" s="791"/>
      <c r="L309" s="791"/>
      <c r="M309" s="791"/>
      <c r="N309" s="791"/>
      <c r="O309" s="791"/>
      <c r="P309" s="791"/>
      <c r="Q309" s="791"/>
      <c r="R309" s="791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  <c r="AZ309" s="410"/>
      <c r="BA309" s="410"/>
      <c r="BB309" s="410"/>
      <c r="BC309" s="410"/>
      <c r="BD309" s="410"/>
      <c r="BE309" s="410"/>
      <c r="BF309" s="410"/>
      <c r="BG309" s="410"/>
      <c r="BH309" s="410"/>
      <c r="BI309" s="410"/>
      <c r="BJ309" s="410"/>
      <c r="BK309" s="410"/>
      <c r="BL309" s="410"/>
      <c r="BM309" s="410"/>
      <c r="BN309" s="410"/>
      <c r="BO309" s="410"/>
      <c r="BP309" s="410"/>
      <c r="BQ309" s="410"/>
      <c r="BR309" s="410"/>
      <c r="BS309" s="410"/>
      <c r="BT309" s="410"/>
      <c r="BU309" s="410"/>
      <c r="BV309" s="410"/>
      <c r="BW309" s="410"/>
      <c r="BX309" s="410"/>
      <c r="BY309" s="410"/>
      <c r="BZ309" s="410"/>
      <c r="CA309" s="410"/>
      <c r="CB309" s="410"/>
      <c r="CC309" s="410"/>
      <c r="CD309" s="410"/>
      <c r="CE309" s="410"/>
      <c r="CF309" s="410"/>
      <c r="CG309" s="410"/>
      <c r="CH309" s="410"/>
      <c r="CI309" s="410"/>
      <c r="CJ309" s="410"/>
      <c r="CK309" s="410"/>
      <c r="CL309" s="410"/>
      <c r="CM309" s="410"/>
      <c r="CN309" s="410"/>
    </row>
    <row r="310" spans="1:92" ht="14.25">
      <c r="B310" s="496" t="s">
        <v>790</v>
      </c>
      <c r="C310" s="497"/>
      <c r="D310" s="497"/>
      <c r="E310" s="497"/>
      <c r="F310" s="497"/>
      <c r="G310" s="497"/>
      <c r="H310" s="497"/>
      <c r="I310" s="497"/>
      <c r="J310" s="497"/>
      <c r="K310" s="497"/>
      <c r="L310" s="498"/>
      <c r="M310" s="521">
        <v>1160</v>
      </c>
      <c r="N310" s="720"/>
      <c r="O310" s="721"/>
      <c r="P310" s="721"/>
      <c r="Q310" s="722"/>
      <c r="R310" s="527" t="s">
        <v>2</v>
      </c>
      <c r="S310" s="410"/>
      <c r="T310" s="410"/>
      <c r="U310" s="410"/>
      <c r="V310" s="410"/>
      <c r="W310" s="410"/>
      <c r="X310" s="410"/>
      <c r="Y310" s="410"/>
      <c r="Z310" s="410"/>
      <c r="AA310" s="410"/>
      <c r="AB310" s="410"/>
      <c r="AC310" s="410"/>
      <c r="AD310" s="410"/>
      <c r="AE310" s="410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  <c r="AZ310" s="410"/>
      <c r="BA310" s="410"/>
      <c r="BB310" s="410"/>
      <c r="BC310" s="410"/>
      <c r="BD310" s="410"/>
      <c r="BE310" s="410"/>
      <c r="BF310" s="410"/>
      <c r="BG310" s="410"/>
      <c r="BH310" s="410"/>
      <c r="BI310" s="410"/>
      <c r="BJ310" s="410"/>
      <c r="BK310" s="410"/>
      <c r="BL310" s="410"/>
      <c r="BM310" s="410"/>
      <c r="BN310" s="410"/>
      <c r="BO310" s="410"/>
      <c r="BP310" s="410"/>
      <c r="BQ310" s="410"/>
      <c r="BR310" s="410"/>
      <c r="BS310" s="410"/>
      <c r="BT310" s="410"/>
      <c r="BU310" s="410"/>
      <c r="BV310" s="410"/>
      <c r="BW310" s="410"/>
      <c r="BX310" s="410"/>
      <c r="BY310" s="410"/>
      <c r="BZ310" s="410"/>
      <c r="CA310" s="410"/>
      <c r="CB310" s="410"/>
      <c r="CC310" s="410"/>
      <c r="CD310" s="410"/>
      <c r="CE310" s="410"/>
      <c r="CF310" s="410"/>
      <c r="CG310" s="410"/>
      <c r="CH310" s="410"/>
      <c r="CI310" s="410"/>
      <c r="CJ310" s="410"/>
      <c r="CK310" s="410"/>
      <c r="CL310" s="410"/>
      <c r="CM310" s="410"/>
      <c r="CN310" s="410"/>
    </row>
    <row r="311" spans="1:92" ht="14.25">
      <c r="B311" s="496" t="s">
        <v>791</v>
      </c>
      <c r="C311" s="497"/>
      <c r="D311" s="497"/>
      <c r="E311" s="497"/>
      <c r="F311" s="497"/>
      <c r="G311" s="497"/>
      <c r="H311" s="497"/>
      <c r="I311" s="497"/>
      <c r="J311" s="497"/>
      <c r="K311" s="497"/>
      <c r="L311" s="498"/>
      <c r="M311" s="521">
        <v>1163</v>
      </c>
      <c r="N311" s="720"/>
      <c r="O311" s="721"/>
      <c r="P311" s="721"/>
      <c r="Q311" s="722"/>
      <c r="R311" s="527" t="s">
        <v>3</v>
      </c>
      <c r="S311" s="410"/>
      <c r="T311" s="410"/>
      <c r="U311" s="410"/>
      <c r="V311" s="410"/>
      <c r="W311" s="410"/>
      <c r="X311" s="410"/>
      <c r="Y311" s="410"/>
      <c r="Z311" s="410"/>
      <c r="AA311" s="410"/>
      <c r="AB311" s="410"/>
      <c r="AC311" s="410"/>
      <c r="AD311" s="410"/>
      <c r="AE311" s="410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  <c r="AZ311" s="410"/>
      <c r="BA311" s="410"/>
      <c r="BB311" s="410"/>
      <c r="BC311" s="410"/>
      <c r="BD311" s="410"/>
      <c r="BE311" s="410"/>
      <c r="BF311" s="410"/>
      <c r="BG311" s="410"/>
      <c r="BH311" s="410"/>
      <c r="BI311" s="410"/>
      <c r="BJ311" s="410"/>
      <c r="BK311" s="410"/>
      <c r="BL311" s="410"/>
      <c r="BM311" s="410"/>
      <c r="BN311" s="410"/>
      <c r="BO311" s="410"/>
      <c r="BP311" s="410"/>
      <c r="BQ311" s="410"/>
      <c r="BR311" s="410"/>
      <c r="BS311" s="410"/>
      <c r="BT311" s="410"/>
      <c r="BU311" s="410"/>
      <c r="BV311" s="410"/>
      <c r="BW311" s="410"/>
      <c r="BX311" s="410"/>
      <c r="BY311" s="410"/>
      <c r="BZ311" s="410"/>
      <c r="CA311" s="410"/>
      <c r="CB311" s="410"/>
      <c r="CC311" s="410"/>
      <c r="CD311" s="410"/>
      <c r="CE311" s="410"/>
      <c r="CF311" s="410"/>
      <c r="CG311" s="410"/>
      <c r="CH311" s="410"/>
      <c r="CI311" s="410"/>
      <c r="CJ311" s="410"/>
      <c r="CK311" s="410"/>
      <c r="CL311" s="410"/>
      <c r="CM311" s="410"/>
      <c r="CN311" s="410"/>
    </row>
    <row r="312" spans="1:92" ht="14.25">
      <c r="B312" s="496" t="s">
        <v>792</v>
      </c>
      <c r="C312" s="497"/>
      <c r="D312" s="497"/>
      <c r="E312" s="497"/>
      <c r="F312" s="497"/>
      <c r="G312" s="497"/>
      <c r="H312" s="497"/>
      <c r="I312" s="497"/>
      <c r="J312" s="497"/>
      <c r="K312" s="497"/>
      <c r="L312" s="498"/>
      <c r="M312" s="521">
        <v>1164</v>
      </c>
      <c r="N312" s="720"/>
      <c r="O312" s="721"/>
      <c r="P312" s="721"/>
      <c r="Q312" s="722"/>
      <c r="R312" s="527" t="s">
        <v>3</v>
      </c>
      <c r="S312" s="410"/>
      <c r="T312" s="410"/>
      <c r="U312" s="410"/>
      <c r="V312" s="410"/>
      <c r="W312" s="410"/>
      <c r="X312" s="410"/>
      <c r="Y312" s="410"/>
      <c r="Z312" s="410"/>
      <c r="AA312" s="410"/>
      <c r="AB312" s="410"/>
      <c r="AC312" s="410"/>
      <c r="AD312" s="410"/>
      <c r="AE312" s="410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  <c r="AZ312" s="410"/>
      <c r="BA312" s="410"/>
      <c r="BB312" s="410"/>
      <c r="BC312" s="410"/>
      <c r="BD312" s="410"/>
      <c r="BE312" s="410"/>
      <c r="BF312" s="410"/>
      <c r="BG312" s="410"/>
      <c r="BH312" s="410"/>
      <c r="BI312" s="410"/>
      <c r="BJ312" s="410"/>
      <c r="BK312" s="410"/>
      <c r="BL312" s="410"/>
      <c r="BM312" s="410"/>
      <c r="BN312" s="410"/>
      <c r="BO312" s="410"/>
      <c r="BP312" s="410"/>
      <c r="BQ312" s="410"/>
      <c r="BR312" s="410"/>
      <c r="BS312" s="410"/>
      <c r="BT312" s="410"/>
      <c r="BU312" s="410"/>
      <c r="BV312" s="410"/>
      <c r="BW312" s="410"/>
      <c r="BX312" s="410"/>
      <c r="BY312" s="410"/>
      <c r="BZ312" s="410"/>
      <c r="CA312" s="410"/>
      <c r="CB312" s="410"/>
      <c r="CC312" s="410"/>
      <c r="CD312" s="410"/>
      <c r="CE312" s="410"/>
      <c r="CF312" s="410"/>
      <c r="CG312" s="410"/>
      <c r="CH312" s="410"/>
      <c r="CI312" s="410"/>
      <c r="CJ312" s="410"/>
      <c r="CK312" s="410"/>
      <c r="CL312" s="410"/>
      <c r="CM312" s="410"/>
      <c r="CN312" s="410"/>
    </row>
    <row r="313" spans="1:92" ht="14.25">
      <c r="B313" s="496" t="s">
        <v>793</v>
      </c>
      <c r="C313" s="497"/>
      <c r="D313" s="497"/>
      <c r="E313" s="497"/>
      <c r="F313" s="497"/>
      <c r="G313" s="497"/>
      <c r="H313" s="497"/>
      <c r="I313" s="497"/>
      <c r="J313" s="497"/>
      <c r="K313" s="497"/>
      <c r="L313" s="498"/>
      <c r="M313" s="521">
        <v>1166</v>
      </c>
      <c r="N313" s="720"/>
      <c r="O313" s="721"/>
      <c r="P313" s="721"/>
      <c r="Q313" s="722"/>
      <c r="R313" s="527" t="s">
        <v>2</v>
      </c>
      <c r="S313" s="410"/>
      <c r="T313" s="410"/>
      <c r="U313" s="410"/>
      <c r="V313" s="410"/>
      <c r="W313" s="410"/>
      <c r="X313" s="410"/>
      <c r="Y313" s="410"/>
      <c r="Z313" s="410"/>
      <c r="AA313" s="410"/>
      <c r="AB313" s="410"/>
      <c r="AC313" s="410"/>
      <c r="AD313" s="410"/>
      <c r="AE313" s="410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  <c r="AZ313" s="410"/>
      <c r="BA313" s="410"/>
      <c r="BB313" s="410"/>
      <c r="BC313" s="410"/>
      <c r="BD313" s="410"/>
      <c r="BE313" s="410"/>
      <c r="BF313" s="410"/>
      <c r="BG313" s="410"/>
      <c r="BH313" s="410"/>
      <c r="BI313" s="410"/>
      <c r="BJ313" s="410"/>
      <c r="BK313" s="410"/>
      <c r="BL313" s="410"/>
      <c r="BM313" s="410"/>
      <c r="BN313" s="410"/>
      <c r="BO313" s="410"/>
      <c r="BP313" s="410"/>
      <c r="BQ313" s="410"/>
      <c r="BR313" s="410"/>
      <c r="BS313" s="410"/>
      <c r="BT313" s="410"/>
      <c r="BU313" s="410"/>
      <c r="BV313" s="410"/>
      <c r="BW313" s="410"/>
      <c r="BX313" s="410"/>
      <c r="BY313" s="410"/>
      <c r="BZ313" s="410"/>
      <c r="CA313" s="410"/>
      <c r="CB313" s="410"/>
      <c r="CC313" s="410"/>
      <c r="CD313" s="410"/>
      <c r="CE313" s="410"/>
      <c r="CF313" s="410"/>
      <c r="CG313" s="410"/>
      <c r="CH313" s="410"/>
      <c r="CI313" s="410"/>
      <c r="CJ313" s="410"/>
      <c r="CK313" s="410"/>
      <c r="CL313" s="410"/>
      <c r="CM313" s="410"/>
      <c r="CN313" s="410"/>
    </row>
    <row r="314" spans="1:92" ht="14.25">
      <c r="B314" s="496" t="s">
        <v>794</v>
      </c>
      <c r="C314" s="497"/>
      <c r="D314" s="497"/>
      <c r="E314" s="497"/>
      <c r="F314" s="497"/>
      <c r="G314" s="497"/>
      <c r="H314" s="497"/>
      <c r="I314" s="497"/>
      <c r="J314" s="497"/>
      <c r="K314" s="497"/>
      <c r="L314" s="498"/>
      <c r="M314" s="521">
        <v>1168</v>
      </c>
      <c r="N314" s="720">
        <f>+$N$310-$N$311-$N$312+N313</f>
        <v>0</v>
      </c>
      <c r="O314" s="721"/>
      <c r="P314" s="721"/>
      <c r="Q314" s="722"/>
      <c r="R314" s="527" t="s">
        <v>4</v>
      </c>
      <c r="S314" s="410"/>
      <c r="T314" s="410"/>
      <c r="U314" s="410"/>
      <c r="V314" s="410"/>
      <c r="W314" s="410"/>
      <c r="X314" s="410"/>
      <c r="Y314" s="410"/>
      <c r="Z314" s="410"/>
      <c r="AA314" s="410"/>
      <c r="AB314" s="410"/>
      <c r="AC314" s="410"/>
      <c r="AD314" s="410"/>
      <c r="AE314" s="410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  <c r="AZ314" s="410"/>
      <c r="BA314" s="410"/>
      <c r="BB314" s="410"/>
      <c r="BC314" s="410"/>
      <c r="BD314" s="410"/>
      <c r="BE314" s="410"/>
      <c r="BF314" s="410"/>
      <c r="BG314" s="410"/>
      <c r="BH314" s="410"/>
      <c r="BI314" s="410"/>
      <c r="BJ314" s="410"/>
      <c r="BK314" s="410"/>
      <c r="BL314" s="410"/>
      <c r="BM314" s="410"/>
      <c r="BN314" s="410"/>
      <c r="BO314" s="410"/>
      <c r="BP314" s="410"/>
      <c r="BQ314" s="410"/>
      <c r="BR314" s="410"/>
      <c r="BS314" s="410"/>
      <c r="BT314" s="410"/>
      <c r="BU314" s="410"/>
      <c r="BV314" s="410"/>
      <c r="BW314" s="410"/>
      <c r="BX314" s="410"/>
      <c r="BY314" s="410"/>
      <c r="BZ314" s="410"/>
      <c r="CA314" s="410"/>
      <c r="CB314" s="410"/>
      <c r="CC314" s="410"/>
      <c r="CD314" s="410"/>
      <c r="CE314" s="410"/>
      <c r="CF314" s="410"/>
      <c r="CG314" s="410"/>
      <c r="CH314" s="410"/>
      <c r="CI314" s="410"/>
      <c r="CJ314" s="410"/>
      <c r="CK314" s="410"/>
      <c r="CL314" s="410"/>
      <c r="CM314" s="410"/>
      <c r="CN314" s="410"/>
    </row>
    <row r="315" spans="1:92" ht="14.25">
      <c r="B315" s="496" t="s">
        <v>795</v>
      </c>
      <c r="C315" s="497"/>
      <c r="D315" s="497"/>
      <c r="E315" s="497"/>
      <c r="F315" s="497"/>
      <c r="G315" s="497"/>
      <c r="H315" s="497"/>
      <c r="I315" s="497"/>
      <c r="J315" s="497"/>
      <c r="K315" s="497"/>
      <c r="L315" s="498"/>
      <c r="M315" s="521">
        <v>1169</v>
      </c>
      <c r="N315" s="720">
        <v>0</v>
      </c>
      <c r="O315" s="721"/>
      <c r="P315" s="721"/>
      <c r="Q315" s="722"/>
      <c r="R315" s="527" t="s">
        <v>4</v>
      </c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  <c r="AZ315" s="410"/>
      <c r="BA315" s="410"/>
      <c r="BB315" s="410"/>
      <c r="BC315" s="410"/>
      <c r="BD315" s="410"/>
      <c r="BE315" s="410"/>
      <c r="BF315" s="410"/>
      <c r="BG315" s="410"/>
      <c r="BH315" s="410"/>
      <c r="BI315" s="410"/>
      <c r="BJ315" s="410"/>
      <c r="BK315" s="410"/>
      <c r="BL315" s="410"/>
      <c r="BM315" s="410"/>
      <c r="BN315" s="410"/>
      <c r="BO315" s="410"/>
      <c r="BP315" s="410"/>
      <c r="BQ315" s="410"/>
      <c r="BR315" s="410"/>
      <c r="BS315" s="410"/>
      <c r="BT315" s="410"/>
      <c r="BU315" s="410"/>
      <c r="BV315" s="410"/>
      <c r="BW315" s="410"/>
      <c r="BX315" s="410"/>
      <c r="BY315" s="410"/>
      <c r="BZ315" s="410"/>
      <c r="CA315" s="410"/>
      <c r="CB315" s="410"/>
      <c r="CC315" s="410"/>
      <c r="CD315" s="410"/>
      <c r="CE315" s="410"/>
      <c r="CF315" s="410"/>
      <c r="CG315" s="410"/>
      <c r="CH315" s="410"/>
      <c r="CI315" s="410"/>
      <c r="CJ315" s="410"/>
      <c r="CK315" s="410"/>
      <c r="CL315" s="410"/>
      <c r="CM315" s="410"/>
      <c r="CN315" s="410"/>
    </row>
    <row r="316" spans="1:92" ht="14.25">
      <c r="B316" s="496" t="s">
        <v>796</v>
      </c>
      <c r="C316" s="497"/>
      <c r="D316" s="497"/>
      <c r="E316" s="497"/>
      <c r="F316" s="497"/>
      <c r="G316" s="497"/>
      <c r="H316" s="497"/>
      <c r="I316" s="497"/>
      <c r="J316" s="497"/>
      <c r="K316" s="497"/>
      <c r="L316" s="498"/>
      <c r="M316" s="521">
        <v>1170</v>
      </c>
      <c r="N316" s="720">
        <v>0</v>
      </c>
      <c r="O316" s="721"/>
      <c r="P316" s="721"/>
      <c r="Q316" s="722"/>
      <c r="R316" s="527" t="s">
        <v>4</v>
      </c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  <c r="AZ316" s="410"/>
      <c r="BA316" s="410"/>
      <c r="BB316" s="410"/>
      <c r="BC316" s="410"/>
      <c r="BD316" s="410"/>
      <c r="BE316" s="410"/>
      <c r="BF316" s="410"/>
      <c r="BG316" s="410"/>
      <c r="BH316" s="410"/>
      <c r="BI316" s="410"/>
      <c r="BJ316" s="410"/>
      <c r="BK316" s="410"/>
      <c r="BL316" s="410"/>
      <c r="BM316" s="410"/>
      <c r="BN316" s="410"/>
      <c r="BO316" s="410"/>
      <c r="BP316" s="410"/>
      <c r="BQ316" s="410"/>
      <c r="BR316" s="410"/>
      <c r="BS316" s="410"/>
      <c r="BT316" s="410"/>
      <c r="BU316" s="410"/>
      <c r="BV316" s="410"/>
      <c r="BW316" s="410"/>
      <c r="BX316" s="410"/>
      <c r="BY316" s="410"/>
      <c r="BZ316" s="410"/>
      <c r="CA316" s="410"/>
      <c r="CB316" s="410"/>
      <c r="CC316" s="410"/>
      <c r="CD316" s="410"/>
      <c r="CE316" s="410"/>
      <c r="CF316" s="410"/>
      <c r="CG316" s="410"/>
      <c r="CH316" s="410"/>
      <c r="CI316" s="410"/>
      <c r="CJ316" s="410"/>
      <c r="CK316" s="410"/>
      <c r="CL316" s="410"/>
      <c r="CM316" s="410"/>
      <c r="CN316" s="410"/>
    </row>
    <row r="317" spans="1:92" ht="14.25">
      <c r="B317" s="496" t="s">
        <v>797</v>
      </c>
      <c r="C317" s="497"/>
      <c r="D317" s="497"/>
      <c r="E317" s="497"/>
      <c r="F317" s="497"/>
      <c r="G317" s="497"/>
      <c r="H317" s="497"/>
      <c r="I317" s="497"/>
      <c r="J317" s="497"/>
      <c r="K317" s="497"/>
      <c r="L317" s="498"/>
      <c r="M317" s="521">
        <v>1171</v>
      </c>
      <c r="N317" s="720"/>
      <c r="O317" s="721"/>
      <c r="P317" s="721"/>
      <c r="Q317" s="722"/>
      <c r="R317" s="527" t="s">
        <v>2</v>
      </c>
      <c r="S317" s="410"/>
      <c r="T317" s="410"/>
      <c r="U317" s="410"/>
      <c r="V317" s="410"/>
      <c r="W317" s="410"/>
      <c r="X317" s="410"/>
      <c r="Y317" s="410"/>
      <c r="Z317" s="410"/>
      <c r="AA317" s="410"/>
      <c r="AB317" s="410"/>
      <c r="AC317" s="410"/>
      <c r="AD317" s="410"/>
      <c r="AE317" s="410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  <c r="AZ317" s="410"/>
      <c r="BA317" s="410"/>
      <c r="BB317" s="410"/>
      <c r="BC317" s="410"/>
      <c r="BD317" s="410"/>
      <c r="BE317" s="410"/>
      <c r="BF317" s="410"/>
      <c r="BG317" s="410"/>
      <c r="BH317" s="410"/>
      <c r="BI317" s="410"/>
      <c r="BJ317" s="410"/>
      <c r="BK317" s="410"/>
      <c r="BL317" s="410"/>
      <c r="BM317" s="410"/>
      <c r="BN317" s="410"/>
      <c r="BO317" s="410"/>
      <c r="BP317" s="410"/>
      <c r="BQ317" s="410"/>
      <c r="BR317" s="410"/>
      <c r="BS317" s="410"/>
      <c r="BT317" s="410"/>
      <c r="BU317" s="410"/>
      <c r="BV317" s="410"/>
      <c r="BW317" s="410"/>
      <c r="BX317" s="410"/>
      <c r="BY317" s="410"/>
      <c r="BZ317" s="410"/>
      <c r="CA317" s="410"/>
      <c r="CB317" s="410"/>
      <c r="CC317" s="410"/>
      <c r="CD317" s="410"/>
      <c r="CE317" s="410"/>
      <c r="CF317" s="410"/>
      <c r="CG317" s="410"/>
      <c r="CH317" s="410"/>
      <c r="CI317" s="410"/>
      <c r="CJ317" s="410"/>
      <c r="CK317" s="410"/>
      <c r="CL317" s="410"/>
      <c r="CM317" s="410"/>
      <c r="CN317" s="410"/>
    </row>
    <row r="318" spans="1:92" ht="14.25">
      <c r="B318" s="496" t="s">
        <v>798</v>
      </c>
      <c r="C318" s="497"/>
      <c r="D318" s="497"/>
      <c r="E318" s="497"/>
      <c r="F318" s="497"/>
      <c r="G318" s="497"/>
      <c r="H318" s="497"/>
      <c r="I318" s="497"/>
      <c r="J318" s="497"/>
      <c r="K318" s="497"/>
      <c r="L318" s="498"/>
      <c r="M318" s="521">
        <v>1172</v>
      </c>
      <c r="N318" s="720"/>
      <c r="O318" s="721"/>
      <c r="P318" s="721"/>
      <c r="Q318" s="722"/>
      <c r="R318" s="527" t="s">
        <v>3</v>
      </c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  <c r="AZ318" s="410"/>
      <c r="BA318" s="410"/>
      <c r="BB318" s="410"/>
      <c r="BC318" s="410"/>
      <c r="BD318" s="410"/>
      <c r="BE318" s="410"/>
      <c r="BF318" s="410"/>
      <c r="BG318" s="410"/>
      <c r="BH318" s="410"/>
      <c r="BI318" s="410"/>
      <c r="BJ318" s="410"/>
      <c r="BK318" s="410"/>
      <c r="BL318" s="410"/>
      <c r="BM318" s="410"/>
      <c r="BN318" s="410"/>
      <c r="BO318" s="410"/>
      <c r="BP318" s="410"/>
      <c r="BQ318" s="410"/>
      <c r="BR318" s="410"/>
      <c r="BS318" s="410"/>
      <c r="BT318" s="410"/>
      <c r="BU318" s="410"/>
      <c r="BV318" s="410"/>
      <c r="BW318" s="410"/>
      <c r="BX318" s="410"/>
      <c r="BY318" s="410"/>
      <c r="BZ318" s="410"/>
      <c r="CA318" s="410"/>
      <c r="CB318" s="410"/>
      <c r="CC318" s="410"/>
      <c r="CD318" s="410"/>
      <c r="CE318" s="410"/>
      <c r="CF318" s="410"/>
      <c r="CG318" s="410"/>
      <c r="CH318" s="410"/>
      <c r="CI318" s="410"/>
      <c r="CJ318" s="410"/>
      <c r="CK318" s="410"/>
      <c r="CL318" s="410"/>
      <c r="CM318" s="410"/>
      <c r="CN318" s="410"/>
    </row>
    <row r="319" spans="1:92" ht="14.25">
      <c r="B319" s="496" t="s">
        <v>799</v>
      </c>
      <c r="C319" s="497"/>
      <c r="D319" s="497"/>
      <c r="E319" s="497"/>
      <c r="F319" s="497"/>
      <c r="G319" s="497"/>
      <c r="H319" s="497"/>
      <c r="I319" s="497"/>
      <c r="J319" s="497"/>
      <c r="K319" s="497"/>
      <c r="L319" s="498"/>
      <c r="M319" s="521">
        <v>1173</v>
      </c>
      <c r="N319" s="720"/>
      <c r="O319" s="721"/>
      <c r="P319" s="721"/>
      <c r="Q319" s="722"/>
      <c r="R319" s="527" t="s">
        <v>2</v>
      </c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  <c r="AZ319" s="410"/>
      <c r="BA319" s="410"/>
      <c r="BB319" s="410"/>
      <c r="BC319" s="410"/>
      <c r="BD319" s="410"/>
      <c r="BE319" s="410"/>
      <c r="BF319" s="410"/>
      <c r="BG319" s="410"/>
      <c r="BH319" s="410"/>
      <c r="BI319" s="410"/>
      <c r="BJ319" s="410"/>
      <c r="BK319" s="410"/>
      <c r="BL319" s="410"/>
      <c r="BM319" s="410"/>
      <c r="BN319" s="410"/>
      <c r="BO319" s="410"/>
      <c r="BP319" s="410"/>
      <c r="BQ319" s="410"/>
      <c r="BR319" s="410"/>
      <c r="BS319" s="410"/>
      <c r="BT319" s="410"/>
      <c r="BU319" s="410"/>
      <c r="BV319" s="410"/>
      <c r="BW319" s="410"/>
      <c r="BX319" s="410"/>
      <c r="BY319" s="410"/>
      <c r="BZ319" s="410"/>
      <c r="CA319" s="410"/>
      <c r="CB319" s="410"/>
      <c r="CC319" s="410"/>
      <c r="CD319" s="410"/>
      <c r="CE319" s="410"/>
      <c r="CF319" s="410"/>
      <c r="CG319" s="410"/>
      <c r="CH319" s="410"/>
      <c r="CI319" s="410"/>
      <c r="CJ319" s="410"/>
      <c r="CK319" s="410"/>
      <c r="CL319" s="410"/>
      <c r="CM319" s="410"/>
      <c r="CN319" s="410"/>
    </row>
    <row r="320" spans="1:92" ht="14.25">
      <c r="B320" s="491" t="s">
        <v>800</v>
      </c>
      <c r="C320" s="492"/>
      <c r="D320" s="492"/>
      <c r="E320" s="492"/>
      <c r="F320" s="492"/>
      <c r="G320" s="492"/>
      <c r="H320" s="492"/>
      <c r="I320" s="492"/>
      <c r="J320" s="492"/>
      <c r="K320" s="492"/>
      <c r="L320" s="493"/>
      <c r="M320" s="521">
        <v>1174</v>
      </c>
      <c r="N320" s="720">
        <f>+$N$317-$N$318+$N$319</f>
        <v>0</v>
      </c>
      <c r="O320" s="721"/>
      <c r="P320" s="721"/>
      <c r="Q320" s="722"/>
      <c r="R320" s="527" t="s">
        <v>4</v>
      </c>
      <c r="S320" s="410"/>
      <c r="T320" s="410"/>
      <c r="U320" s="410"/>
      <c r="V320" s="410"/>
      <c r="W320" s="410"/>
      <c r="X320" s="410"/>
      <c r="Y320" s="410"/>
      <c r="Z320" s="410"/>
      <c r="AA320" s="410"/>
      <c r="AB320" s="410"/>
      <c r="AC320" s="410"/>
      <c r="AD320" s="410"/>
      <c r="AE320" s="410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  <c r="AZ320" s="410"/>
      <c r="BA320" s="410"/>
      <c r="BB320" s="410"/>
      <c r="BC320" s="410"/>
      <c r="BD320" s="410"/>
      <c r="BE320" s="410"/>
      <c r="BF320" s="410"/>
      <c r="BG320" s="410"/>
      <c r="BH320" s="410"/>
      <c r="BI320" s="410"/>
      <c r="BJ320" s="410"/>
      <c r="BK320" s="410"/>
      <c r="BL320" s="410"/>
      <c r="BM320" s="410"/>
      <c r="BN320" s="410"/>
      <c r="BO320" s="410"/>
      <c r="BP320" s="410"/>
      <c r="BQ320" s="410"/>
      <c r="BR320" s="410"/>
      <c r="BS320" s="410"/>
      <c r="BT320" s="410"/>
      <c r="BU320" s="410"/>
      <c r="BV320" s="410"/>
      <c r="BW320" s="410"/>
      <c r="BX320" s="410"/>
      <c r="BY320" s="410"/>
      <c r="BZ320" s="410"/>
      <c r="CA320" s="410"/>
      <c r="CB320" s="410"/>
      <c r="CC320" s="410"/>
      <c r="CD320" s="410"/>
      <c r="CE320" s="410"/>
      <c r="CF320" s="410"/>
      <c r="CG320" s="410"/>
      <c r="CH320" s="410"/>
      <c r="CI320" s="410"/>
      <c r="CJ320" s="410"/>
      <c r="CK320" s="410"/>
      <c r="CL320" s="410"/>
      <c r="CM320" s="410"/>
      <c r="CN320" s="410"/>
    </row>
    <row r="321" spans="1:92" s="411" customFormat="1">
      <c r="A321" s="409"/>
      <c r="B321" s="517"/>
      <c r="C321" s="517"/>
      <c r="D321" s="517"/>
      <c r="E321" s="517"/>
      <c r="F321" s="517"/>
      <c r="G321" s="517"/>
      <c r="H321" s="517"/>
      <c r="I321" s="517"/>
      <c r="J321" s="517"/>
      <c r="K321" s="517"/>
      <c r="L321" s="517"/>
      <c r="M321" s="517"/>
      <c r="N321" s="517"/>
      <c r="P321" s="517"/>
      <c r="Q321" s="517"/>
      <c r="R321" s="517"/>
      <c r="S321" s="410"/>
      <c r="T321" s="410"/>
      <c r="U321" s="410"/>
      <c r="V321" s="410"/>
      <c r="W321" s="410"/>
      <c r="X321" s="410"/>
      <c r="Y321" s="410"/>
      <c r="Z321" s="410"/>
      <c r="AA321" s="410"/>
      <c r="AB321" s="410"/>
      <c r="AC321" s="410"/>
      <c r="AD321" s="410"/>
      <c r="AE321" s="410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  <c r="AZ321" s="410"/>
      <c r="BA321" s="410"/>
      <c r="BB321" s="410"/>
      <c r="BC321" s="410"/>
      <c r="BD321" s="410"/>
      <c r="BE321" s="410"/>
      <c r="BF321" s="410"/>
      <c r="BG321" s="410"/>
      <c r="BH321" s="410"/>
      <c r="BI321" s="410"/>
      <c r="BJ321" s="410"/>
      <c r="BK321" s="410"/>
      <c r="BL321" s="410"/>
      <c r="BM321" s="410"/>
      <c r="BN321" s="410"/>
      <c r="BO321" s="410"/>
      <c r="BP321" s="410"/>
      <c r="BQ321" s="410"/>
      <c r="BR321" s="410"/>
      <c r="BS321" s="410"/>
      <c r="BT321" s="410"/>
      <c r="BU321" s="410"/>
      <c r="BV321" s="410"/>
      <c r="BW321" s="410"/>
      <c r="BX321" s="410"/>
      <c r="BY321" s="410"/>
      <c r="BZ321" s="410"/>
      <c r="CA321" s="410"/>
      <c r="CB321" s="410"/>
      <c r="CC321" s="410"/>
      <c r="CD321" s="410"/>
      <c r="CE321" s="410"/>
      <c r="CF321" s="410"/>
      <c r="CG321" s="410"/>
      <c r="CH321" s="410"/>
      <c r="CI321" s="410"/>
      <c r="CJ321" s="410"/>
      <c r="CK321" s="410"/>
      <c r="CL321" s="410"/>
      <c r="CM321" s="410"/>
      <c r="CN321" s="410"/>
    </row>
    <row r="322" spans="1:92" s="411" customFormat="1">
      <c r="A322" s="409"/>
      <c r="B322" s="791" t="s">
        <v>801</v>
      </c>
      <c r="C322" s="791"/>
      <c r="D322" s="791"/>
      <c r="E322" s="791"/>
      <c r="F322" s="791"/>
      <c r="G322" s="791"/>
      <c r="H322" s="791"/>
      <c r="I322" s="791"/>
      <c r="J322" s="791"/>
      <c r="K322" s="791"/>
      <c r="L322" s="791"/>
      <c r="M322" s="791"/>
      <c r="N322" s="791"/>
      <c r="O322" s="791"/>
      <c r="P322" s="791"/>
      <c r="Q322" s="791"/>
      <c r="R322" s="791"/>
      <c r="S322" s="410"/>
      <c r="T322" s="410"/>
      <c r="U322" s="410"/>
      <c r="V322" s="410"/>
      <c r="W322" s="410"/>
      <c r="X322" s="410"/>
      <c r="Y322" s="410"/>
      <c r="Z322" s="410"/>
      <c r="AA322" s="410"/>
      <c r="AB322" s="410"/>
      <c r="AC322" s="410"/>
      <c r="AD322" s="410"/>
      <c r="AE322" s="410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  <c r="AZ322" s="410"/>
      <c r="BA322" s="410"/>
      <c r="BB322" s="410"/>
      <c r="BC322" s="410"/>
      <c r="BD322" s="410"/>
      <c r="BE322" s="410"/>
      <c r="BF322" s="410"/>
      <c r="BG322" s="410"/>
      <c r="BH322" s="410"/>
      <c r="BI322" s="410"/>
      <c r="BJ322" s="410"/>
      <c r="BK322" s="410"/>
      <c r="BL322" s="410"/>
      <c r="BM322" s="410"/>
      <c r="BN322" s="410"/>
      <c r="BO322" s="410"/>
      <c r="BP322" s="410"/>
      <c r="BQ322" s="410"/>
      <c r="BR322" s="410"/>
      <c r="BS322" s="410"/>
      <c r="BT322" s="410"/>
      <c r="BU322" s="410"/>
      <c r="BV322" s="410"/>
      <c r="BW322" s="410"/>
      <c r="BX322" s="410"/>
      <c r="BY322" s="410"/>
      <c r="BZ322" s="410"/>
      <c r="CA322" s="410"/>
      <c r="CB322" s="410"/>
      <c r="CC322" s="410"/>
      <c r="CD322" s="410"/>
      <c r="CE322" s="410"/>
      <c r="CF322" s="410"/>
      <c r="CG322" s="410"/>
      <c r="CH322" s="410"/>
      <c r="CI322" s="410"/>
      <c r="CJ322" s="410"/>
      <c r="CK322" s="410"/>
      <c r="CL322" s="410"/>
      <c r="CM322" s="410"/>
      <c r="CN322" s="410"/>
    </row>
    <row r="323" spans="1:92" s="411" customFormat="1">
      <c r="A323" s="409"/>
      <c r="B323" s="791"/>
      <c r="C323" s="791"/>
      <c r="D323" s="791"/>
      <c r="E323" s="791"/>
      <c r="F323" s="791"/>
      <c r="G323" s="791"/>
      <c r="H323" s="791"/>
      <c r="I323" s="791"/>
      <c r="J323" s="791"/>
      <c r="K323" s="791"/>
      <c r="L323" s="791"/>
      <c r="M323" s="791"/>
      <c r="N323" s="791"/>
      <c r="O323" s="791"/>
      <c r="P323" s="791"/>
      <c r="Q323" s="791"/>
      <c r="R323" s="791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  <c r="AZ323" s="410"/>
      <c r="BA323" s="410"/>
      <c r="BB323" s="410"/>
      <c r="BC323" s="410"/>
      <c r="BD323" s="410"/>
      <c r="BE323" s="410"/>
      <c r="BF323" s="410"/>
      <c r="BG323" s="410"/>
      <c r="BH323" s="410"/>
      <c r="BI323" s="410"/>
      <c r="BJ323" s="410"/>
      <c r="BK323" s="410"/>
      <c r="BL323" s="410"/>
      <c r="BM323" s="410"/>
      <c r="BN323" s="410"/>
      <c r="BO323" s="410"/>
      <c r="BP323" s="410"/>
      <c r="BQ323" s="410"/>
      <c r="BR323" s="410"/>
      <c r="BS323" s="410"/>
      <c r="BT323" s="410"/>
      <c r="BU323" s="410"/>
      <c r="BV323" s="410"/>
      <c r="BW323" s="410"/>
      <c r="BX323" s="410"/>
      <c r="BY323" s="410"/>
      <c r="BZ323" s="410"/>
      <c r="CA323" s="410"/>
      <c r="CB323" s="410"/>
      <c r="CC323" s="410"/>
      <c r="CD323" s="410"/>
      <c r="CE323" s="410"/>
      <c r="CF323" s="410"/>
      <c r="CG323" s="410"/>
      <c r="CH323" s="410"/>
      <c r="CI323" s="410"/>
      <c r="CJ323" s="410"/>
      <c r="CK323" s="410"/>
      <c r="CL323" s="410"/>
      <c r="CM323" s="410"/>
      <c r="CN323" s="410"/>
    </row>
    <row r="324" spans="1:92" ht="15">
      <c r="B324" s="491" t="s">
        <v>802</v>
      </c>
      <c r="C324" s="492"/>
      <c r="D324" s="492"/>
      <c r="E324" s="492"/>
      <c r="F324" s="492"/>
      <c r="G324" s="492"/>
      <c r="H324" s="492"/>
      <c r="I324" s="492"/>
      <c r="J324" s="492"/>
      <c r="K324" s="492"/>
      <c r="L324" s="493"/>
      <c r="M324" s="521">
        <v>940</v>
      </c>
      <c r="N324" s="720"/>
      <c r="O324" s="721"/>
      <c r="P324" s="721"/>
      <c r="Q324" s="722"/>
      <c r="R324" s="539"/>
      <c r="S324" s="410"/>
      <c r="T324" s="410"/>
      <c r="U324" s="410"/>
      <c r="V324" s="410"/>
      <c r="W324" s="410"/>
      <c r="X324" s="410"/>
      <c r="Y324" s="410"/>
      <c r="Z324" s="410"/>
      <c r="AA324" s="410"/>
      <c r="AB324" s="410"/>
      <c r="AC324" s="410"/>
      <c r="AD324" s="410"/>
      <c r="AE324" s="410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  <c r="AZ324" s="410"/>
      <c r="BA324" s="410"/>
      <c r="BB324" s="410"/>
      <c r="BC324" s="410"/>
      <c r="BD324" s="410"/>
      <c r="BE324" s="410"/>
      <c r="BF324" s="410"/>
      <c r="BG324" s="410"/>
      <c r="BH324" s="410"/>
      <c r="BI324" s="410"/>
      <c r="BJ324" s="410"/>
      <c r="BK324" s="410"/>
      <c r="BL324" s="410"/>
      <c r="BM324" s="410"/>
      <c r="BN324" s="410"/>
      <c r="BO324" s="410"/>
      <c r="BP324" s="410"/>
      <c r="BQ324" s="410"/>
      <c r="BR324" s="410"/>
      <c r="BS324" s="410"/>
      <c r="BT324" s="410"/>
      <c r="BU324" s="410"/>
      <c r="BV324" s="410"/>
      <c r="BW324" s="410"/>
      <c r="BX324" s="410"/>
      <c r="BY324" s="410"/>
      <c r="BZ324" s="410"/>
      <c r="CA324" s="410"/>
      <c r="CB324" s="410"/>
      <c r="CC324" s="410"/>
      <c r="CD324" s="410"/>
      <c r="CE324" s="410"/>
      <c r="CF324" s="410"/>
      <c r="CG324" s="410"/>
      <c r="CH324" s="410"/>
      <c r="CI324" s="410"/>
      <c r="CJ324" s="410"/>
      <c r="CK324" s="410"/>
      <c r="CL324" s="410"/>
      <c r="CM324" s="410"/>
      <c r="CN324" s="410"/>
    </row>
    <row r="325" spans="1:92" ht="14.25">
      <c r="B325" s="491" t="s">
        <v>803</v>
      </c>
      <c r="C325" s="492"/>
      <c r="D325" s="492"/>
      <c r="E325" s="492"/>
      <c r="F325" s="492"/>
      <c r="G325" s="492"/>
      <c r="H325" s="492"/>
      <c r="I325" s="492"/>
      <c r="J325" s="492"/>
      <c r="K325" s="492"/>
      <c r="L325" s="493"/>
      <c r="M325" s="521">
        <v>938</v>
      </c>
      <c r="N325" s="720"/>
      <c r="O325" s="721"/>
      <c r="P325" s="721"/>
      <c r="Q325" s="722"/>
      <c r="R325" s="527" t="s">
        <v>2</v>
      </c>
      <c r="S325" s="410"/>
      <c r="T325" s="410"/>
      <c r="U325" s="410"/>
      <c r="V325" s="410"/>
      <c r="W325" s="410"/>
      <c r="X325" s="410"/>
      <c r="Y325" s="410"/>
      <c r="Z325" s="410"/>
      <c r="AA325" s="410"/>
      <c r="AB325" s="410"/>
      <c r="AC325" s="410"/>
      <c r="AD325" s="410"/>
      <c r="AE325" s="410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  <c r="AZ325" s="410"/>
      <c r="BA325" s="410"/>
      <c r="BB325" s="410"/>
      <c r="BC325" s="410"/>
      <c r="BD325" s="410"/>
      <c r="BE325" s="410"/>
      <c r="BF325" s="410"/>
      <c r="BG325" s="410"/>
      <c r="BH325" s="410"/>
      <c r="BI325" s="410"/>
      <c r="BJ325" s="410"/>
      <c r="BK325" s="410"/>
      <c r="BL325" s="410"/>
      <c r="BM325" s="410"/>
      <c r="BN325" s="410"/>
      <c r="BO325" s="410"/>
      <c r="BP325" s="410"/>
      <c r="BQ325" s="410"/>
      <c r="BR325" s="410"/>
      <c r="BS325" s="410"/>
      <c r="BT325" s="410"/>
      <c r="BU325" s="410"/>
      <c r="BV325" s="410"/>
      <c r="BW325" s="410"/>
      <c r="BX325" s="410"/>
      <c r="BY325" s="410"/>
      <c r="BZ325" s="410"/>
      <c r="CA325" s="410"/>
      <c r="CB325" s="410"/>
      <c r="CC325" s="410"/>
      <c r="CD325" s="410"/>
      <c r="CE325" s="410"/>
      <c r="CF325" s="410"/>
      <c r="CG325" s="410"/>
      <c r="CH325" s="410"/>
      <c r="CI325" s="410"/>
      <c r="CJ325" s="410"/>
      <c r="CK325" s="410"/>
      <c r="CL325" s="410"/>
      <c r="CM325" s="410"/>
      <c r="CN325" s="410"/>
    </row>
    <row r="326" spans="1:92" ht="14.25">
      <c r="B326" s="491" t="s">
        <v>804</v>
      </c>
      <c r="C326" s="492"/>
      <c r="D326" s="492"/>
      <c r="E326" s="492"/>
      <c r="F326" s="492"/>
      <c r="G326" s="492"/>
      <c r="H326" s="492"/>
      <c r="I326" s="492"/>
      <c r="J326" s="492"/>
      <c r="K326" s="492"/>
      <c r="L326" s="493"/>
      <c r="M326" s="521">
        <v>949</v>
      </c>
      <c r="N326" s="720"/>
      <c r="O326" s="721"/>
      <c r="P326" s="721"/>
      <c r="Q326" s="722"/>
      <c r="R326" s="527" t="s">
        <v>2</v>
      </c>
      <c r="S326" s="410"/>
      <c r="T326" s="410"/>
      <c r="U326" s="410"/>
      <c r="V326" s="410"/>
      <c r="W326" s="410"/>
      <c r="X326" s="410"/>
      <c r="Y326" s="410"/>
      <c r="Z326" s="410"/>
      <c r="AA326" s="410"/>
      <c r="AB326" s="410"/>
      <c r="AC326" s="410"/>
      <c r="AD326" s="410"/>
      <c r="AE326" s="410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  <c r="AZ326" s="410"/>
      <c r="BA326" s="410"/>
      <c r="BB326" s="410"/>
      <c r="BC326" s="410"/>
      <c r="BD326" s="410"/>
      <c r="BE326" s="410"/>
      <c r="BF326" s="410"/>
      <c r="BG326" s="410"/>
      <c r="BH326" s="410"/>
      <c r="BI326" s="410"/>
      <c r="BJ326" s="410"/>
      <c r="BK326" s="410"/>
      <c r="BL326" s="410"/>
      <c r="BM326" s="410"/>
      <c r="BN326" s="410"/>
      <c r="BO326" s="410"/>
      <c r="BP326" s="410"/>
      <c r="BQ326" s="410"/>
      <c r="BR326" s="410"/>
      <c r="BS326" s="410"/>
      <c r="BT326" s="410"/>
      <c r="BU326" s="410"/>
      <c r="BV326" s="410"/>
      <c r="BW326" s="410"/>
      <c r="BX326" s="410"/>
      <c r="BY326" s="410"/>
      <c r="BZ326" s="410"/>
      <c r="CA326" s="410"/>
      <c r="CB326" s="410"/>
      <c r="CC326" s="410"/>
      <c r="CD326" s="410"/>
      <c r="CE326" s="410"/>
      <c r="CF326" s="410"/>
      <c r="CG326" s="410"/>
      <c r="CH326" s="410"/>
      <c r="CI326" s="410"/>
      <c r="CJ326" s="410"/>
      <c r="CK326" s="410"/>
      <c r="CL326" s="410"/>
      <c r="CM326" s="410"/>
      <c r="CN326" s="410"/>
    </row>
    <row r="327" spans="1:92" ht="14.25">
      <c r="B327" s="491" t="s">
        <v>805</v>
      </c>
      <c r="C327" s="492"/>
      <c r="D327" s="492"/>
      <c r="E327" s="492"/>
      <c r="F327" s="492"/>
      <c r="G327" s="492"/>
      <c r="H327" s="492"/>
      <c r="I327" s="492"/>
      <c r="J327" s="492"/>
      <c r="K327" s="492"/>
      <c r="L327" s="493"/>
      <c r="M327" s="521">
        <v>950</v>
      </c>
      <c r="N327" s="720"/>
      <c r="O327" s="721"/>
      <c r="P327" s="721"/>
      <c r="Q327" s="722"/>
      <c r="R327" s="527" t="s">
        <v>3</v>
      </c>
      <c r="S327" s="410"/>
      <c r="T327" s="410"/>
      <c r="U327" s="410"/>
      <c r="V327" s="410"/>
      <c r="W327" s="410"/>
      <c r="X327" s="410"/>
      <c r="Y327" s="410"/>
      <c r="Z327" s="410"/>
      <c r="AA327" s="410"/>
      <c r="AB327" s="410"/>
      <c r="AC327" s="410"/>
      <c r="AD327" s="410"/>
      <c r="AE327" s="410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  <c r="AZ327" s="410"/>
      <c r="BA327" s="410"/>
      <c r="BB327" s="410"/>
      <c r="BC327" s="410"/>
      <c r="BD327" s="410"/>
      <c r="BE327" s="410"/>
      <c r="BF327" s="410"/>
      <c r="BG327" s="410"/>
      <c r="BH327" s="410"/>
      <c r="BI327" s="410"/>
      <c r="BJ327" s="410"/>
      <c r="BK327" s="410"/>
      <c r="BL327" s="410"/>
      <c r="BM327" s="410"/>
      <c r="BN327" s="410"/>
      <c r="BO327" s="410"/>
      <c r="BP327" s="410"/>
      <c r="BQ327" s="410"/>
      <c r="BR327" s="410"/>
      <c r="BS327" s="410"/>
      <c r="BT327" s="410"/>
      <c r="BU327" s="410"/>
      <c r="BV327" s="410"/>
      <c r="BW327" s="410"/>
      <c r="BX327" s="410"/>
      <c r="BY327" s="410"/>
      <c r="BZ327" s="410"/>
      <c r="CA327" s="410"/>
      <c r="CB327" s="410"/>
      <c r="CC327" s="410"/>
      <c r="CD327" s="410"/>
      <c r="CE327" s="410"/>
      <c r="CF327" s="410"/>
      <c r="CG327" s="410"/>
      <c r="CH327" s="410"/>
      <c r="CI327" s="410"/>
      <c r="CJ327" s="410"/>
      <c r="CK327" s="410"/>
      <c r="CL327" s="410"/>
      <c r="CM327" s="410"/>
      <c r="CN327" s="410"/>
    </row>
    <row r="328" spans="1:92" ht="14.25">
      <c r="B328" s="491" t="s">
        <v>806</v>
      </c>
      <c r="C328" s="492"/>
      <c r="D328" s="492"/>
      <c r="E328" s="492"/>
      <c r="F328" s="492"/>
      <c r="G328" s="492"/>
      <c r="H328" s="492"/>
      <c r="I328" s="492"/>
      <c r="J328" s="492"/>
      <c r="K328" s="492"/>
      <c r="L328" s="493"/>
      <c r="M328" s="521">
        <v>1066</v>
      </c>
      <c r="N328" s="720">
        <f>+$N$325+$N$326-$N$327</f>
        <v>0</v>
      </c>
      <c r="O328" s="721"/>
      <c r="P328" s="721"/>
      <c r="Q328" s="722"/>
      <c r="R328" s="527" t="s">
        <v>4</v>
      </c>
      <c r="S328" s="410"/>
      <c r="T328" s="410"/>
      <c r="U328" s="410"/>
      <c r="V328" s="410"/>
      <c r="W328" s="410"/>
      <c r="X328" s="410"/>
      <c r="Y328" s="410"/>
      <c r="Z328" s="410"/>
      <c r="AA328" s="410"/>
      <c r="AB328" s="410"/>
      <c r="AC328" s="410"/>
      <c r="AD328" s="410"/>
      <c r="AE328" s="410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  <c r="AZ328" s="410"/>
      <c r="BA328" s="410"/>
      <c r="BB328" s="410"/>
      <c r="BC328" s="410"/>
      <c r="BD328" s="410"/>
      <c r="BE328" s="410"/>
      <c r="BF328" s="410"/>
      <c r="BG328" s="410"/>
      <c r="BH328" s="410"/>
      <c r="BI328" s="410"/>
      <c r="BJ328" s="410"/>
      <c r="BK328" s="410"/>
      <c r="BL328" s="410"/>
      <c r="BM328" s="410"/>
      <c r="BN328" s="410"/>
      <c r="BO328" s="410"/>
      <c r="BP328" s="410"/>
      <c r="BQ328" s="410"/>
      <c r="BR328" s="410"/>
      <c r="BS328" s="410"/>
      <c r="BT328" s="410"/>
      <c r="BU328" s="410"/>
      <c r="BV328" s="410"/>
      <c r="BW328" s="410"/>
      <c r="BX328" s="410"/>
      <c r="BY328" s="410"/>
      <c r="BZ328" s="410"/>
      <c r="CA328" s="410"/>
      <c r="CB328" s="410"/>
      <c r="CC328" s="410"/>
      <c r="CD328" s="410"/>
      <c r="CE328" s="410"/>
      <c r="CF328" s="410"/>
      <c r="CG328" s="410"/>
      <c r="CH328" s="410"/>
      <c r="CI328" s="410"/>
      <c r="CJ328" s="410"/>
      <c r="CK328" s="410"/>
      <c r="CL328" s="410"/>
      <c r="CM328" s="410"/>
      <c r="CN328" s="410"/>
    </row>
    <row r="329" spans="1:92"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410"/>
      <c r="AA329" s="410"/>
      <c r="AB329" s="410"/>
      <c r="AC329" s="410"/>
      <c r="AD329" s="410"/>
      <c r="AE329" s="410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  <c r="AZ329" s="410"/>
      <c r="BA329" s="410"/>
      <c r="BB329" s="410"/>
      <c r="BC329" s="410"/>
      <c r="BD329" s="410"/>
      <c r="BE329" s="410"/>
      <c r="BF329" s="410"/>
      <c r="BG329" s="410"/>
      <c r="BH329" s="410"/>
      <c r="BI329" s="410"/>
      <c r="BJ329" s="410"/>
      <c r="BK329" s="410"/>
      <c r="BL329" s="410"/>
      <c r="BM329" s="410"/>
      <c r="BN329" s="410"/>
      <c r="BO329" s="410"/>
      <c r="BP329" s="410"/>
      <c r="BQ329" s="410"/>
      <c r="BR329" s="410"/>
      <c r="BS329" s="410"/>
      <c r="BT329" s="410"/>
      <c r="BU329" s="410"/>
      <c r="BV329" s="410"/>
      <c r="BW329" s="410"/>
      <c r="BX329" s="410"/>
      <c r="BY329" s="410"/>
      <c r="BZ329" s="410"/>
      <c r="CA329" s="410"/>
      <c r="CB329" s="410"/>
      <c r="CC329" s="410"/>
      <c r="CD329" s="410"/>
      <c r="CE329" s="410"/>
      <c r="CF329" s="410"/>
      <c r="CG329" s="410"/>
      <c r="CH329" s="410"/>
      <c r="CI329" s="410"/>
      <c r="CJ329" s="410"/>
      <c r="CK329" s="410"/>
      <c r="CL329" s="410"/>
      <c r="CM329" s="410"/>
      <c r="CN329" s="410"/>
    </row>
    <row r="330" spans="1:92" s="411" customFormat="1">
      <c r="A330" s="409"/>
      <c r="B330" s="768" t="s">
        <v>807</v>
      </c>
      <c r="C330" s="768"/>
      <c r="D330" s="768"/>
      <c r="E330" s="768"/>
      <c r="F330" s="768"/>
      <c r="G330" s="768"/>
      <c r="H330" s="768"/>
      <c r="I330" s="768"/>
      <c r="J330" s="768"/>
      <c r="K330" s="768"/>
      <c r="L330" s="768"/>
      <c r="M330" s="768"/>
      <c r="N330" s="768"/>
      <c r="O330" s="768"/>
      <c r="P330" s="768"/>
      <c r="Q330" s="768"/>
      <c r="R330" s="768"/>
      <c r="S330" s="410"/>
      <c r="T330" s="410"/>
      <c r="U330" s="410"/>
      <c r="V330" s="410"/>
      <c r="W330" s="410"/>
      <c r="X330" s="410"/>
      <c r="Y330" s="410"/>
      <c r="Z330" s="410"/>
      <c r="AA330" s="410"/>
      <c r="AB330" s="410"/>
      <c r="AC330" s="410"/>
      <c r="AD330" s="410"/>
      <c r="AE330" s="410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  <c r="AZ330" s="410"/>
      <c r="BA330" s="410"/>
      <c r="BB330" s="410"/>
      <c r="BC330" s="410"/>
      <c r="BD330" s="410"/>
      <c r="BE330" s="410"/>
      <c r="BF330" s="410"/>
      <c r="BG330" s="410"/>
      <c r="BH330" s="410"/>
      <c r="BI330" s="410"/>
      <c r="BJ330" s="410"/>
      <c r="BK330" s="410"/>
      <c r="BL330" s="410"/>
      <c r="BM330" s="410"/>
      <c r="BN330" s="410"/>
      <c r="BO330" s="410"/>
      <c r="BP330" s="410"/>
      <c r="BQ330" s="410"/>
      <c r="BR330" s="410"/>
      <c r="BS330" s="410"/>
      <c r="BT330" s="410"/>
      <c r="BU330" s="410"/>
      <c r="BV330" s="410"/>
      <c r="BW330" s="410"/>
      <c r="BX330" s="410"/>
      <c r="BY330" s="410"/>
      <c r="BZ330" s="410"/>
      <c r="CA330" s="410"/>
      <c r="CB330" s="410"/>
      <c r="CC330" s="410"/>
      <c r="CD330" s="410"/>
      <c r="CE330" s="410"/>
      <c r="CF330" s="410"/>
      <c r="CG330" s="410"/>
      <c r="CH330" s="410"/>
      <c r="CI330" s="410"/>
      <c r="CJ330" s="410"/>
      <c r="CK330" s="410"/>
      <c r="CL330" s="410"/>
      <c r="CM330" s="410"/>
      <c r="CN330" s="410"/>
    </row>
    <row r="331" spans="1:92" s="411" customFormat="1">
      <c r="A331" s="409"/>
      <c r="B331" s="768"/>
      <c r="C331" s="768"/>
      <c r="D331" s="768"/>
      <c r="E331" s="768"/>
      <c r="F331" s="768"/>
      <c r="G331" s="768"/>
      <c r="H331" s="768"/>
      <c r="I331" s="768"/>
      <c r="J331" s="768"/>
      <c r="K331" s="768"/>
      <c r="L331" s="768"/>
      <c r="M331" s="768"/>
      <c r="N331" s="768"/>
      <c r="O331" s="768"/>
      <c r="P331" s="768"/>
      <c r="Q331" s="768"/>
      <c r="R331" s="768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  <c r="AZ331" s="410"/>
      <c r="BA331" s="410"/>
      <c r="BB331" s="410"/>
      <c r="BC331" s="410"/>
      <c r="BD331" s="410"/>
      <c r="BE331" s="410"/>
      <c r="BF331" s="410"/>
      <c r="BG331" s="410"/>
      <c r="BH331" s="410"/>
      <c r="BI331" s="410"/>
      <c r="BJ331" s="410"/>
      <c r="BK331" s="410"/>
      <c r="BL331" s="410"/>
      <c r="BM331" s="410"/>
      <c r="BN331" s="410"/>
      <c r="BO331" s="410"/>
      <c r="BP331" s="410"/>
      <c r="BQ331" s="410"/>
      <c r="BR331" s="410"/>
      <c r="BS331" s="410"/>
      <c r="BT331" s="410"/>
      <c r="BU331" s="410"/>
      <c r="BV331" s="410"/>
      <c r="BW331" s="410"/>
      <c r="BX331" s="410"/>
      <c r="BY331" s="410"/>
      <c r="BZ331" s="410"/>
      <c r="CA331" s="410"/>
      <c r="CB331" s="410"/>
      <c r="CC331" s="410"/>
      <c r="CD331" s="410"/>
      <c r="CE331" s="410"/>
      <c r="CF331" s="410"/>
      <c r="CG331" s="410"/>
      <c r="CH331" s="410"/>
      <c r="CI331" s="410"/>
      <c r="CJ331" s="410"/>
      <c r="CK331" s="410"/>
      <c r="CL331" s="410"/>
      <c r="CM331" s="410"/>
      <c r="CN331" s="410"/>
    </row>
    <row r="332" spans="1:92" ht="14.25">
      <c r="B332" s="499" t="s">
        <v>808</v>
      </c>
      <c r="C332" s="499"/>
      <c r="D332" s="499"/>
      <c r="E332" s="499"/>
      <c r="F332" s="499"/>
      <c r="G332" s="499"/>
      <c r="H332" s="499"/>
      <c r="I332" s="499"/>
      <c r="J332" s="499"/>
      <c r="K332" s="499"/>
      <c r="L332" s="499"/>
      <c r="M332" s="540">
        <v>884</v>
      </c>
      <c r="N332" s="720"/>
      <c r="O332" s="721"/>
      <c r="P332" s="721"/>
      <c r="Q332" s="722"/>
      <c r="R332" s="541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  <c r="AZ332" s="410"/>
      <c r="BA332" s="410"/>
      <c r="BB332" s="410"/>
      <c r="BC332" s="410"/>
      <c r="BD332" s="410"/>
      <c r="BE332" s="410"/>
      <c r="BF332" s="410"/>
      <c r="BG332" s="410"/>
      <c r="BH332" s="410"/>
      <c r="BI332" s="410"/>
      <c r="BJ332" s="410"/>
      <c r="BK332" s="410"/>
      <c r="BL332" s="410"/>
      <c r="BM332" s="410"/>
      <c r="BN332" s="410"/>
      <c r="BO332" s="410"/>
      <c r="BP332" s="410"/>
      <c r="BQ332" s="410"/>
      <c r="BR332" s="410"/>
      <c r="BS332" s="410"/>
      <c r="BT332" s="410"/>
      <c r="BU332" s="410"/>
      <c r="BV332" s="410"/>
      <c r="BW332" s="410"/>
      <c r="BX332" s="410"/>
      <c r="BY332" s="410"/>
      <c r="BZ332" s="410"/>
      <c r="CA332" s="410"/>
      <c r="CB332" s="410"/>
      <c r="CC332" s="410"/>
      <c r="CD332" s="410"/>
      <c r="CE332" s="410"/>
      <c r="CF332" s="410"/>
      <c r="CG332" s="410"/>
      <c r="CH332" s="410"/>
      <c r="CI332" s="410"/>
      <c r="CJ332" s="410"/>
      <c r="CK332" s="410"/>
      <c r="CL332" s="410"/>
      <c r="CM332" s="410"/>
      <c r="CN332" s="410"/>
    </row>
    <row r="333" spans="1:92" ht="14.25">
      <c r="B333" s="499" t="s">
        <v>809</v>
      </c>
      <c r="C333" s="499"/>
      <c r="D333" s="499"/>
      <c r="E333" s="499"/>
      <c r="F333" s="499"/>
      <c r="G333" s="499"/>
      <c r="H333" s="499"/>
      <c r="I333" s="499"/>
      <c r="J333" s="499"/>
      <c r="K333" s="499"/>
      <c r="L333" s="499"/>
      <c r="M333" s="540">
        <v>885</v>
      </c>
      <c r="N333" s="720"/>
      <c r="O333" s="721"/>
      <c r="P333" s="721"/>
      <c r="Q333" s="722"/>
      <c r="R333" s="541"/>
      <c r="S333" s="410"/>
      <c r="T333" s="410"/>
      <c r="U333" s="410"/>
      <c r="V333" s="410"/>
      <c r="W333" s="410"/>
      <c r="X333" s="410"/>
      <c r="Y333" s="410"/>
      <c r="Z333" s="410"/>
      <c r="AA333" s="410"/>
      <c r="AB333" s="410"/>
      <c r="AC333" s="410"/>
      <c r="AD333" s="410"/>
      <c r="AE333" s="410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  <c r="AZ333" s="410"/>
      <c r="BA333" s="410"/>
      <c r="BB333" s="410"/>
      <c r="BC333" s="410"/>
      <c r="BD333" s="410"/>
      <c r="BE333" s="410"/>
      <c r="BF333" s="410"/>
      <c r="BG333" s="410"/>
      <c r="BH333" s="410"/>
      <c r="BI333" s="410"/>
      <c r="BJ333" s="410"/>
      <c r="BK333" s="410"/>
      <c r="BL333" s="410"/>
      <c r="BM333" s="410"/>
      <c r="BN333" s="410"/>
      <c r="BO333" s="410"/>
      <c r="BP333" s="410"/>
      <c r="BQ333" s="410"/>
      <c r="BR333" s="410"/>
      <c r="BS333" s="410"/>
      <c r="BT333" s="410"/>
      <c r="BU333" s="410"/>
      <c r="BV333" s="410"/>
      <c r="BW333" s="410"/>
      <c r="BX333" s="410"/>
      <c r="BY333" s="410"/>
      <c r="BZ333" s="410"/>
      <c r="CA333" s="410"/>
      <c r="CB333" s="410"/>
      <c r="CC333" s="410"/>
      <c r="CD333" s="410"/>
      <c r="CE333" s="410"/>
      <c r="CF333" s="410"/>
      <c r="CG333" s="410"/>
      <c r="CH333" s="410"/>
      <c r="CI333" s="410"/>
      <c r="CJ333" s="410"/>
      <c r="CK333" s="410"/>
      <c r="CL333" s="410"/>
      <c r="CM333" s="410"/>
      <c r="CN333" s="410"/>
    </row>
    <row r="334" spans="1:92" ht="14.25">
      <c r="B334" s="499" t="s">
        <v>810</v>
      </c>
      <c r="C334" s="499"/>
      <c r="D334" s="499"/>
      <c r="E334" s="499"/>
      <c r="F334" s="499"/>
      <c r="G334" s="499"/>
      <c r="H334" s="499"/>
      <c r="I334" s="499"/>
      <c r="J334" s="499"/>
      <c r="K334" s="499"/>
      <c r="L334" s="499"/>
      <c r="M334" s="540">
        <v>886</v>
      </c>
      <c r="N334" s="720"/>
      <c r="O334" s="721"/>
      <c r="P334" s="721"/>
      <c r="Q334" s="722"/>
      <c r="R334" s="541"/>
      <c r="S334" s="410"/>
      <c r="T334" s="410"/>
      <c r="U334" s="410"/>
      <c r="V334" s="410"/>
      <c r="W334" s="410"/>
      <c r="X334" s="410"/>
      <c r="Y334" s="410"/>
      <c r="Z334" s="410"/>
      <c r="AA334" s="410"/>
      <c r="AB334" s="410"/>
      <c r="AC334" s="410"/>
      <c r="AD334" s="410"/>
      <c r="AE334" s="410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  <c r="AZ334" s="410"/>
      <c r="BA334" s="410"/>
      <c r="BB334" s="410"/>
      <c r="BC334" s="410"/>
      <c r="BD334" s="410"/>
      <c r="BE334" s="410"/>
      <c r="BF334" s="410"/>
      <c r="BG334" s="410"/>
      <c r="BH334" s="410"/>
      <c r="BI334" s="410"/>
      <c r="BJ334" s="410"/>
      <c r="BK334" s="410"/>
      <c r="BL334" s="410"/>
      <c r="BM334" s="410"/>
      <c r="BN334" s="410"/>
      <c r="BO334" s="410"/>
      <c r="BP334" s="410"/>
      <c r="BQ334" s="410"/>
      <c r="BR334" s="410"/>
      <c r="BS334" s="410"/>
      <c r="BT334" s="410"/>
      <c r="BU334" s="410"/>
      <c r="BV334" s="410"/>
      <c r="BW334" s="410"/>
      <c r="BX334" s="410"/>
      <c r="BY334" s="410"/>
      <c r="BZ334" s="410"/>
      <c r="CA334" s="410"/>
      <c r="CB334" s="410"/>
      <c r="CC334" s="410"/>
      <c r="CD334" s="410"/>
      <c r="CE334" s="410"/>
      <c r="CF334" s="410"/>
      <c r="CG334" s="410"/>
      <c r="CH334" s="410"/>
      <c r="CI334" s="410"/>
      <c r="CJ334" s="410"/>
      <c r="CK334" s="410"/>
      <c r="CL334" s="410"/>
      <c r="CM334" s="410"/>
      <c r="CN334" s="410"/>
    </row>
    <row r="335" spans="1:92" ht="14.25">
      <c r="B335" s="499" t="s">
        <v>811</v>
      </c>
      <c r="C335" s="499"/>
      <c r="D335" s="499"/>
      <c r="E335" s="499"/>
      <c r="F335" s="499"/>
      <c r="G335" s="499"/>
      <c r="H335" s="499"/>
      <c r="I335" s="499"/>
      <c r="J335" s="499"/>
      <c r="K335" s="499"/>
      <c r="L335" s="499"/>
      <c r="M335" s="540">
        <v>985</v>
      </c>
      <c r="N335" s="720"/>
      <c r="O335" s="721"/>
      <c r="P335" s="721"/>
      <c r="Q335" s="722"/>
      <c r="R335" s="541"/>
      <c r="S335" s="410"/>
      <c r="T335" s="410"/>
      <c r="U335" s="410"/>
      <c r="V335" s="410"/>
      <c r="W335" s="410"/>
      <c r="X335" s="410"/>
      <c r="Y335" s="410"/>
      <c r="Z335" s="410"/>
      <c r="AA335" s="410"/>
      <c r="AB335" s="410"/>
      <c r="AC335" s="410"/>
      <c r="AD335" s="410"/>
      <c r="AE335" s="410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  <c r="AZ335" s="410"/>
      <c r="BA335" s="410"/>
      <c r="BB335" s="410"/>
      <c r="BC335" s="410"/>
      <c r="BD335" s="410"/>
      <c r="BE335" s="410"/>
      <c r="BF335" s="410"/>
      <c r="BG335" s="410"/>
      <c r="BH335" s="410"/>
      <c r="BI335" s="410"/>
      <c r="BJ335" s="410"/>
      <c r="BK335" s="410"/>
      <c r="BL335" s="410"/>
      <c r="BM335" s="410"/>
      <c r="BN335" s="410"/>
      <c r="BO335" s="410"/>
      <c r="BP335" s="410"/>
      <c r="BQ335" s="410"/>
      <c r="BR335" s="410"/>
      <c r="BS335" s="410"/>
      <c r="BT335" s="410"/>
      <c r="BU335" s="410"/>
      <c r="BV335" s="410"/>
      <c r="BW335" s="410"/>
      <c r="BX335" s="410"/>
      <c r="BY335" s="410"/>
      <c r="BZ335" s="410"/>
      <c r="CA335" s="410"/>
      <c r="CB335" s="410"/>
      <c r="CC335" s="410"/>
      <c r="CD335" s="410"/>
      <c r="CE335" s="410"/>
      <c r="CF335" s="410"/>
      <c r="CG335" s="410"/>
      <c r="CH335" s="410"/>
      <c r="CI335" s="410"/>
      <c r="CJ335" s="410"/>
      <c r="CK335" s="410"/>
      <c r="CL335" s="410"/>
      <c r="CM335" s="410"/>
      <c r="CN335" s="410"/>
    </row>
    <row r="336" spans="1:92" ht="14.25">
      <c r="B336" s="491" t="s">
        <v>812</v>
      </c>
      <c r="C336" s="492"/>
      <c r="D336" s="492"/>
      <c r="E336" s="492"/>
      <c r="F336" s="492"/>
      <c r="G336" s="492"/>
      <c r="H336" s="492"/>
      <c r="I336" s="492"/>
      <c r="J336" s="492"/>
      <c r="K336" s="492"/>
      <c r="L336" s="493"/>
      <c r="M336" s="540">
        <v>887</v>
      </c>
      <c r="N336" s="720"/>
      <c r="O336" s="721"/>
      <c r="P336" s="721"/>
      <c r="Q336" s="722"/>
      <c r="R336" s="541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  <c r="AZ336" s="410"/>
      <c r="BA336" s="410"/>
      <c r="BB336" s="410"/>
      <c r="BC336" s="410"/>
      <c r="BD336" s="410"/>
      <c r="BE336" s="410"/>
      <c r="BF336" s="410"/>
      <c r="BG336" s="410"/>
      <c r="BH336" s="410"/>
      <c r="BI336" s="410"/>
      <c r="BJ336" s="410"/>
      <c r="BK336" s="410"/>
      <c r="BL336" s="410"/>
      <c r="BM336" s="410"/>
      <c r="BN336" s="410"/>
      <c r="BO336" s="410"/>
      <c r="BP336" s="410"/>
      <c r="BQ336" s="410"/>
      <c r="BR336" s="410"/>
      <c r="BS336" s="410"/>
      <c r="BT336" s="410"/>
      <c r="BU336" s="410"/>
      <c r="BV336" s="410"/>
      <c r="BW336" s="410"/>
      <c r="BX336" s="410"/>
      <c r="BY336" s="410"/>
      <c r="BZ336" s="410"/>
      <c r="CA336" s="410"/>
      <c r="CB336" s="410"/>
      <c r="CC336" s="410"/>
      <c r="CD336" s="410"/>
      <c r="CE336" s="410"/>
      <c r="CF336" s="410"/>
      <c r="CG336" s="410"/>
      <c r="CH336" s="410"/>
      <c r="CI336" s="410"/>
      <c r="CJ336" s="410"/>
      <c r="CK336" s="410"/>
      <c r="CL336" s="410"/>
      <c r="CM336" s="410"/>
      <c r="CN336" s="410"/>
    </row>
    <row r="337" spans="1:92" s="411" customFormat="1">
      <c r="A337" s="409"/>
      <c r="B337" s="517"/>
      <c r="C337" s="517"/>
      <c r="D337" s="517"/>
      <c r="E337" s="517"/>
      <c r="F337" s="517"/>
      <c r="G337" s="517"/>
      <c r="H337" s="517"/>
      <c r="I337" s="517"/>
      <c r="J337" s="517"/>
      <c r="K337" s="517"/>
      <c r="L337" s="517"/>
      <c r="M337" s="517"/>
      <c r="N337" s="517"/>
      <c r="O337" s="517"/>
      <c r="P337" s="517"/>
      <c r="Q337" s="517"/>
      <c r="R337" s="517"/>
      <c r="S337" s="410"/>
      <c r="T337" s="410"/>
      <c r="U337" s="410"/>
      <c r="V337" s="410"/>
      <c r="W337" s="410"/>
      <c r="X337" s="410"/>
      <c r="Y337" s="410"/>
      <c r="Z337" s="410"/>
      <c r="AA337" s="410"/>
      <c r="AB337" s="410"/>
      <c r="AC337" s="410"/>
      <c r="AD337" s="410"/>
      <c r="AE337" s="410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  <c r="AZ337" s="410"/>
      <c r="BA337" s="410"/>
      <c r="BB337" s="410"/>
      <c r="BC337" s="410"/>
      <c r="BD337" s="410"/>
      <c r="BE337" s="410"/>
      <c r="BF337" s="410"/>
      <c r="BG337" s="410"/>
      <c r="BH337" s="410"/>
      <c r="BI337" s="410"/>
      <c r="BJ337" s="410"/>
      <c r="BK337" s="410"/>
      <c r="BL337" s="410"/>
      <c r="BM337" s="410"/>
      <c r="BN337" s="410"/>
      <c r="BO337" s="410"/>
      <c r="BP337" s="410"/>
      <c r="BQ337" s="410"/>
      <c r="BR337" s="410"/>
      <c r="BS337" s="410"/>
      <c r="BT337" s="410"/>
      <c r="BU337" s="410"/>
      <c r="BV337" s="410"/>
      <c r="BW337" s="410"/>
      <c r="BX337" s="410"/>
      <c r="BY337" s="410"/>
      <c r="BZ337" s="410"/>
      <c r="CA337" s="410"/>
      <c r="CB337" s="410"/>
      <c r="CC337" s="410"/>
      <c r="CD337" s="410"/>
      <c r="CE337" s="410"/>
      <c r="CF337" s="410"/>
      <c r="CG337" s="410"/>
      <c r="CH337" s="410"/>
      <c r="CI337" s="410"/>
      <c r="CJ337" s="410"/>
      <c r="CK337" s="410"/>
      <c r="CL337" s="410"/>
      <c r="CM337" s="410"/>
      <c r="CN337" s="410"/>
    </row>
    <row r="338" spans="1:92" s="411" customFormat="1">
      <c r="A338" s="409"/>
      <c r="B338" s="791" t="s">
        <v>813</v>
      </c>
      <c r="C338" s="791"/>
      <c r="D338" s="791"/>
      <c r="E338" s="791"/>
      <c r="F338" s="791"/>
      <c r="G338" s="791"/>
      <c r="H338" s="791"/>
      <c r="I338" s="791"/>
      <c r="J338" s="791"/>
      <c r="K338" s="791"/>
      <c r="L338" s="791"/>
      <c r="M338" s="791"/>
      <c r="N338" s="791"/>
      <c r="O338" s="791"/>
      <c r="P338" s="791"/>
      <c r="Q338" s="791"/>
      <c r="R338" s="791"/>
      <c r="S338" s="410"/>
      <c r="T338" s="410"/>
      <c r="U338" s="410"/>
      <c r="V338" s="410"/>
      <c r="W338" s="410"/>
      <c r="X338" s="410"/>
      <c r="Y338" s="410"/>
      <c r="Z338" s="410"/>
      <c r="AA338" s="410"/>
      <c r="AB338" s="410"/>
      <c r="AC338" s="410"/>
      <c r="AD338" s="410"/>
      <c r="AE338" s="410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  <c r="AZ338" s="410"/>
      <c r="BA338" s="410"/>
      <c r="BB338" s="410"/>
      <c r="BC338" s="410"/>
      <c r="BD338" s="410"/>
      <c r="BE338" s="410"/>
      <c r="BF338" s="410"/>
      <c r="BG338" s="410"/>
      <c r="BH338" s="410"/>
      <c r="BI338" s="410"/>
      <c r="BJ338" s="410"/>
      <c r="BK338" s="410"/>
      <c r="BL338" s="410"/>
      <c r="BM338" s="410"/>
      <c r="BN338" s="410"/>
      <c r="BO338" s="410"/>
      <c r="BP338" s="410"/>
      <c r="BQ338" s="410"/>
      <c r="BR338" s="410"/>
      <c r="BS338" s="410"/>
      <c r="BT338" s="410"/>
      <c r="BU338" s="410"/>
      <c r="BV338" s="410"/>
      <c r="BW338" s="410"/>
      <c r="BX338" s="410"/>
      <c r="BY338" s="410"/>
      <c r="BZ338" s="410"/>
      <c r="CA338" s="410"/>
      <c r="CB338" s="410"/>
      <c r="CC338" s="410"/>
      <c r="CD338" s="410"/>
      <c r="CE338" s="410"/>
      <c r="CF338" s="410"/>
      <c r="CG338" s="410"/>
      <c r="CH338" s="410"/>
      <c r="CI338" s="410"/>
      <c r="CJ338" s="410"/>
      <c r="CK338" s="410"/>
      <c r="CL338" s="410"/>
      <c r="CM338" s="410"/>
      <c r="CN338" s="410"/>
    </row>
    <row r="339" spans="1:92" s="411" customFormat="1">
      <c r="A339" s="409"/>
      <c r="B339" s="791"/>
      <c r="C339" s="791"/>
      <c r="D339" s="791"/>
      <c r="E339" s="791"/>
      <c r="F339" s="791"/>
      <c r="G339" s="791"/>
      <c r="H339" s="791"/>
      <c r="I339" s="791"/>
      <c r="J339" s="791"/>
      <c r="K339" s="791"/>
      <c r="L339" s="791"/>
      <c r="M339" s="791"/>
      <c r="N339" s="791"/>
      <c r="O339" s="791"/>
      <c r="P339" s="791"/>
      <c r="Q339" s="791"/>
      <c r="R339" s="791"/>
      <c r="S339" s="410"/>
      <c r="T339" s="410"/>
      <c r="U339" s="410"/>
      <c r="V339" s="410"/>
      <c r="W339" s="410"/>
      <c r="X339" s="410"/>
      <c r="Y339" s="410"/>
      <c r="Z339" s="410"/>
      <c r="AA339" s="410"/>
      <c r="AB339" s="410"/>
      <c r="AC339" s="410"/>
      <c r="AD339" s="410"/>
      <c r="AE339" s="410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  <c r="AZ339" s="410"/>
      <c r="BA339" s="410"/>
      <c r="BB339" s="410"/>
      <c r="BC339" s="410"/>
      <c r="BD339" s="410"/>
      <c r="BE339" s="410"/>
      <c r="BF339" s="410"/>
      <c r="BG339" s="410"/>
      <c r="BH339" s="410"/>
      <c r="BI339" s="410"/>
      <c r="BJ339" s="410"/>
      <c r="BK339" s="410"/>
      <c r="BL339" s="410"/>
      <c r="BM339" s="410"/>
      <c r="BN339" s="410"/>
      <c r="BO339" s="410"/>
      <c r="BP339" s="410"/>
      <c r="BQ339" s="410"/>
      <c r="BR339" s="410"/>
      <c r="BS339" s="410"/>
      <c r="BT339" s="410"/>
      <c r="BU339" s="410"/>
      <c r="BV339" s="410"/>
      <c r="BW339" s="410"/>
      <c r="BX339" s="410"/>
      <c r="BY339" s="410"/>
      <c r="BZ339" s="410"/>
      <c r="CA339" s="410"/>
      <c r="CB339" s="410"/>
      <c r="CC339" s="410"/>
      <c r="CD339" s="410"/>
      <c r="CE339" s="410"/>
      <c r="CF339" s="410"/>
      <c r="CG339" s="410"/>
      <c r="CH339" s="410"/>
      <c r="CI339" s="410"/>
      <c r="CJ339" s="410"/>
      <c r="CK339" s="410"/>
      <c r="CL339" s="410"/>
      <c r="CM339" s="410"/>
      <c r="CN339" s="410"/>
    </row>
    <row r="340" spans="1:92" ht="14.25">
      <c r="B340" s="799" t="s">
        <v>814</v>
      </c>
      <c r="C340" s="496" t="s">
        <v>34</v>
      </c>
      <c r="D340" s="497"/>
      <c r="E340" s="497"/>
      <c r="F340" s="497"/>
      <c r="G340" s="497"/>
      <c r="H340" s="497"/>
      <c r="I340" s="497"/>
      <c r="J340" s="497"/>
      <c r="K340" s="497"/>
      <c r="L340" s="498"/>
      <c r="M340" s="520">
        <v>1657</v>
      </c>
      <c r="N340" s="720"/>
      <c r="O340" s="721"/>
      <c r="P340" s="721"/>
      <c r="Q340" s="722"/>
      <c r="R340" s="542" t="s">
        <v>2</v>
      </c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  <c r="AZ340" s="410"/>
      <c r="BA340" s="410"/>
      <c r="BB340" s="410"/>
      <c r="BC340" s="410"/>
      <c r="BD340" s="410"/>
      <c r="BE340" s="410"/>
      <c r="BF340" s="410"/>
      <c r="BG340" s="410"/>
      <c r="BH340" s="410"/>
      <c r="BI340" s="410"/>
      <c r="BJ340" s="410"/>
      <c r="BK340" s="410"/>
      <c r="BL340" s="410"/>
      <c r="BM340" s="410"/>
      <c r="BN340" s="410"/>
      <c r="BO340" s="410"/>
      <c r="BP340" s="410"/>
      <c r="BQ340" s="410"/>
      <c r="BR340" s="410"/>
      <c r="BS340" s="410"/>
      <c r="BT340" s="410"/>
      <c r="BU340" s="410"/>
      <c r="BV340" s="410"/>
      <c r="BW340" s="410"/>
      <c r="BX340" s="410"/>
      <c r="BY340" s="410"/>
      <c r="BZ340" s="410"/>
      <c r="CA340" s="410"/>
      <c r="CB340" s="410"/>
      <c r="CC340" s="410"/>
      <c r="CD340" s="410"/>
      <c r="CE340" s="410"/>
      <c r="CF340" s="410"/>
      <c r="CG340" s="410"/>
      <c r="CH340" s="410"/>
      <c r="CI340" s="410"/>
      <c r="CJ340" s="410"/>
      <c r="CK340" s="410"/>
      <c r="CL340" s="410"/>
      <c r="CM340" s="410"/>
      <c r="CN340" s="410"/>
    </row>
    <row r="341" spans="1:92" ht="14.25">
      <c r="B341" s="800"/>
      <c r="C341" s="496" t="s">
        <v>35</v>
      </c>
      <c r="D341" s="497"/>
      <c r="E341" s="497"/>
      <c r="F341" s="497"/>
      <c r="G341" s="497"/>
      <c r="H341" s="497"/>
      <c r="I341" s="497"/>
      <c r="J341" s="497"/>
      <c r="K341" s="497"/>
      <c r="L341" s="498"/>
      <c r="M341" s="521">
        <v>1658</v>
      </c>
      <c r="N341" s="720"/>
      <c r="O341" s="721"/>
      <c r="P341" s="721"/>
      <c r="Q341" s="722"/>
      <c r="R341" s="543" t="s">
        <v>2</v>
      </c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  <c r="AZ341" s="410"/>
      <c r="BA341" s="410"/>
      <c r="BB341" s="410"/>
      <c r="BC341" s="410"/>
      <c r="BD341" s="410"/>
      <c r="BE341" s="410"/>
      <c r="BF341" s="410"/>
      <c r="BG341" s="410"/>
      <c r="BH341" s="410"/>
      <c r="BI341" s="410"/>
      <c r="BJ341" s="410"/>
      <c r="BK341" s="410"/>
      <c r="BL341" s="410"/>
      <c r="BM341" s="410"/>
      <c r="BN341" s="410"/>
      <c r="BO341" s="410"/>
      <c r="BP341" s="410"/>
      <c r="BQ341" s="410"/>
      <c r="BR341" s="410"/>
      <c r="BS341" s="410"/>
      <c r="BT341" s="410"/>
      <c r="BU341" s="410"/>
      <c r="BV341" s="410"/>
      <c r="BW341" s="410"/>
      <c r="BX341" s="410"/>
      <c r="BY341" s="410"/>
      <c r="BZ341" s="410"/>
      <c r="CA341" s="410"/>
      <c r="CB341" s="410"/>
      <c r="CC341" s="410"/>
      <c r="CD341" s="410"/>
      <c r="CE341" s="410"/>
      <c r="CF341" s="410"/>
      <c r="CG341" s="410"/>
      <c r="CH341" s="410"/>
      <c r="CI341" s="410"/>
      <c r="CJ341" s="410"/>
      <c r="CK341" s="410"/>
      <c r="CL341" s="410"/>
      <c r="CM341" s="410"/>
      <c r="CN341" s="410"/>
    </row>
    <row r="342" spans="1:92" ht="14.25">
      <c r="B342" s="800"/>
      <c r="C342" s="496" t="s">
        <v>36</v>
      </c>
      <c r="D342" s="497"/>
      <c r="E342" s="497"/>
      <c r="F342" s="497"/>
      <c r="G342" s="497"/>
      <c r="H342" s="497"/>
      <c r="I342" s="497"/>
      <c r="J342" s="497"/>
      <c r="K342" s="497"/>
      <c r="L342" s="498"/>
      <c r="M342" s="521">
        <v>1659</v>
      </c>
      <c r="N342" s="720"/>
      <c r="O342" s="721"/>
      <c r="P342" s="721"/>
      <c r="Q342" s="722"/>
      <c r="R342" s="543" t="s">
        <v>2</v>
      </c>
      <c r="S342" s="410"/>
      <c r="T342" s="410"/>
      <c r="U342" s="410"/>
      <c r="V342" s="410"/>
      <c r="W342" s="410"/>
      <c r="X342" s="410"/>
      <c r="Y342" s="410"/>
      <c r="Z342" s="410"/>
      <c r="AA342" s="410"/>
      <c r="AB342" s="410"/>
      <c r="AC342" s="410"/>
      <c r="AD342" s="410"/>
      <c r="AE342" s="410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  <c r="AZ342" s="410"/>
      <c r="BA342" s="410"/>
      <c r="BB342" s="410"/>
      <c r="BC342" s="410"/>
      <c r="BD342" s="410"/>
      <c r="BE342" s="410"/>
      <c r="BF342" s="410"/>
      <c r="BG342" s="410"/>
      <c r="BH342" s="410"/>
      <c r="BI342" s="410"/>
      <c r="BJ342" s="410"/>
      <c r="BK342" s="410"/>
      <c r="BL342" s="410"/>
      <c r="BM342" s="410"/>
      <c r="BN342" s="410"/>
      <c r="BO342" s="410"/>
      <c r="BP342" s="410"/>
      <c r="BQ342" s="410"/>
      <c r="BR342" s="410"/>
      <c r="BS342" s="410"/>
      <c r="BT342" s="410"/>
      <c r="BU342" s="410"/>
      <c r="BV342" s="410"/>
      <c r="BW342" s="410"/>
      <c r="BX342" s="410"/>
      <c r="BY342" s="410"/>
      <c r="BZ342" s="410"/>
      <c r="CA342" s="410"/>
      <c r="CB342" s="410"/>
      <c r="CC342" s="410"/>
      <c r="CD342" s="410"/>
      <c r="CE342" s="410"/>
      <c r="CF342" s="410"/>
      <c r="CG342" s="410"/>
      <c r="CH342" s="410"/>
      <c r="CI342" s="410"/>
      <c r="CJ342" s="410"/>
      <c r="CK342" s="410"/>
      <c r="CL342" s="410"/>
      <c r="CM342" s="410"/>
      <c r="CN342" s="410"/>
    </row>
    <row r="343" spans="1:92" ht="14.25">
      <c r="B343" s="800"/>
      <c r="C343" s="496" t="s">
        <v>37</v>
      </c>
      <c r="D343" s="497"/>
      <c r="E343" s="497"/>
      <c r="F343" s="497"/>
      <c r="G343" s="497"/>
      <c r="H343" s="497"/>
      <c r="I343" s="497"/>
      <c r="J343" s="497"/>
      <c r="K343" s="497"/>
      <c r="L343" s="498"/>
      <c r="M343" s="521">
        <v>1660</v>
      </c>
      <c r="N343" s="720"/>
      <c r="O343" s="721"/>
      <c r="P343" s="721"/>
      <c r="Q343" s="722"/>
      <c r="R343" s="543" t="s">
        <v>2</v>
      </c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  <c r="AZ343" s="410"/>
      <c r="BA343" s="410"/>
      <c r="BB343" s="410"/>
      <c r="BC343" s="410"/>
      <c r="BD343" s="410"/>
      <c r="BE343" s="410"/>
      <c r="BF343" s="410"/>
      <c r="BG343" s="410"/>
      <c r="BH343" s="410"/>
      <c r="BI343" s="410"/>
      <c r="BJ343" s="410"/>
      <c r="BK343" s="410"/>
      <c r="BL343" s="410"/>
      <c r="BM343" s="410"/>
      <c r="BN343" s="410"/>
      <c r="BO343" s="410"/>
      <c r="BP343" s="410"/>
      <c r="BQ343" s="410"/>
      <c r="BR343" s="410"/>
      <c r="BS343" s="410"/>
      <c r="BT343" s="410"/>
      <c r="BU343" s="410"/>
      <c r="BV343" s="410"/>
      <c r="BW343" s="410"/>
      <c r="BX343" s="410"/>
      <c r="BY343" s="410"/>
      <c r="BZ343" s="410"/>
      <c r="CA343" s="410"/>
      <c r="CB343" s="410"/>
      <c r="CC343" s="410"/>
      <c r="CD343" s="410"/>
      <c r="CE343" s="410"/>
      <c r="CF343" s="410"/>
      <c r="CG343" s="410"/>
      <c r="CH343" s="410"/>
      <c r="CI343" s="410"/>
      <c r="CJ343" s="410"/>
      <c r="CK343" s="410"/>
      <c r="CL343" s="410"/>
      <c r="CM343" s="410"/>
      <c r="CN343" s="410"/>
    </row>
    <row r="344" spans="1:92" ht="14.25">
      <c r="B344" s="800"/>
      <c r="C344" s="496" t="s">
        <v>38</v>
      </c>
      <c r="D344" s="497"/>
      <c r="E344" s="497"/>
      <c r="F344" s="497"/>
      <c r="G344" s="497"/>
      <c r="H344" s="497"/>
      <c r="I344" s="497"/>
      <c r="J344" s="497"/>
      <c r="K344" s="497"/>
      <c r="L344" s="498"/>
      <c r="M344" s="521">
        <v>1661</v>
      </c>
      <c r="N344" s="720"/>
      <c r="O344" s="721"/>
      <c r="P344" s="721"/>
      <c r="Q344" s="722"/>
      <c r="R344" s="543" t="s">
        <v>3</v>
      </c>
      <c r="S344" s="410"/>
      <c r="T344" s="410"/>
      <c r="U344" s="410"/>
      <c r="V344" s="410"/>
      <c r="W344" s="410"/>
      <c r="X344" s="410"/>
      <c r="Y344" s="410"/>
      <c r="Z344" s="410"/>
      <c r="AA344" s="410"/>
      <c r="AB344" s="410"/>
      <c r="AC344" s="410"/>
      <c r="AD344" s="410"/>
      <c r="AE344" s="410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  <c r="AZ344" s="410"/>
      <c r="BA344" s="410"/>
      <c r="BB344" s="410"/>
      <c r="BC344" s="410"/>
      <c r="BD344" s="410"/>
      <c r="BE344" s="410"/>
      <c r="BF344" s="410"/>
      <c r="BG344" s="410"/>
      <c r="BH344" s="410"/>
      <c r="BI344" s="410"/>
      <c r="BJ344" s="410"/>
      <c r="BK344" s="410"/>
      <c r="BL344" s="410"/>
      <c r="BM344" s="410"/>
      <c r="BN344" s="410"/>
      <c r="BO344" s="410"/>
      <c r="BP344" s="410"/>
      <c r="BQ344" s="410"/>
      <c r="BR344" s="410"/>
      <c r="BS344" s="410"/>
      <c r="BT344" s="410"/>
      <c r="BU344" s="410"/>
      <c r="BV344" s="410"/>
      <c r="BW344" s="410"/>
      <c r="BX344" s="410"/>
      <c r="BY344" s="410"/>
      <c r="BZ344" s="410"/>
      <c r="CA344" s="410"/>
      <c r="CB344" s="410"/>
      <c r="CC344" s="410"/>
      <c r="CD344" s="410"/>
      <c r="CE344" s="410"/>
      <c r="CF344" s="410"/>
      <c r="CG344" s="410"/>
      <c r="CH344" s="410"/>
      <c r="CI344" s="410"/>
      <c r="CJ344" s="410"/>
      <c r="CK344" s="410"/>
      <c r="CL344" s="410"/>
      <c r="CM344" s="410"/>
      <c r="CN344" s="410"/>
    </row>
    <row r="345" spans="1:92" ht="14.25">
      <c r="B345" s="800"/>
      <c r="C345" s="496" t="s">
        <v>39</v>
      </c>
      <c r="D345" s="497"/>
      <c r="E345" s="497"/>
      <c r="F345" s="497"/>
      <c r="G345" s="497"/>
      <c r="H345" s="497"/>
      <c r="I345" s="497"/>
      <c r="J345" s="497"/>
      <c r="K345" s="497"/>
      <c r="L345" s="498"/>
      <c r="M345" s="521">
        <v>1662</v>
      </c>
      <c r="N345" s="720"/>
      <c r="O345" s="721"/>
      <c r="P345" s="721"/>
      <c r="Q345" s="722"/>
      <c r="R345" s="543" t="s">
        <v>3</v>
      </c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  <c r="AZ345" s="410"/>
      <c r="BA345" s="410"/>
      <c r="BB345" s="410"/>
      <c r="BC345" s="410"/>
      <c r="BD345" s="410"/>
      <c r="BE345" s="410"/>
      <c r="BF345" s="410"/>
      <c r="BG345" s="410"/>
      <c r="BH345" s="410"/>
      <c r="BI345" s="410"/>
      <c r="BJ345" s="410"/>
      <c r="BK345" s="410"/>
      <c r="BL345" s="410"/>
      <c r="BM345" s="410"/>
      <c r="BN345" s="410"/>
      <c r="BO345" s="410"/>
      <c r="BP345" s="410"/>
      <c r="BQ345" s="410"/>
      <c r="BR345" s="410"/>
      <c r="BS345" s="410"/>
      <c r="BT345" s="410"/>
      <c r="BU345" s="410"/>
      <c r="BV345" s="410"/>
      <c r="BW345" s="410"/>
      <c r="BX345" s="410"/>
      <c r="BY345" s="410"/>
      <c r="BZ345" s="410"/>
      <c r="CA345" s="410"/>
      <c r="CB345" s="410"/>
      <c r="CC345" s="410"/>
      <c r="CD345" s="410"/>
      <c r="CE345" s="410"/>
      <c r="CF345" s="410"/>
      <c r="CG345" s="410"/>
      <c r="CH345" s="410"/>
      <c r="CI345" s="410"/>
      <c r="CJ345" s="410"/>
      <c r="CK345" s="410"/>
      <c r="CL345" s="410"/>
      <c r="CM345" s="410"/>
      <c r="CN345" s="410"/>
    </row>
    <row r="346" spans="1:92" ht="14.25">
      <c r="B346" s="800"/>
      <c r="C346" s="496" t="s">
        <v>40</v>
      </c>
      <c r="D346" s="497"/>
      <c r="E346" s="497"/>
      <c r="F346" s="497"/>
      <c r="G346" s="497"/>
      <c r="H346" s="497"/>
      <c r="I346" s="497"/>
      <c r="J346" s="497"/>
      <c r="K346" s="497"/>
      <c r="L346" s="498"/>
      <c r="M346" s="521">
        <v>1140</v>
      </c>
      <c r="N346" s="720"/>
      <c r="O346" s="721"/>
      <c r="P346" s="721"/>
      <c r="Q346" s="722"/>
      <c r="R346" s="543" t="s">
        <v>3</v>
      </c>
      <c r="S346" s="410"/>
      <c r="T346" s="410"/>
      <c r="U346" s="410"/>
      <c r="V346" s="410"/>
      <c r="W346" s="410"/>
      <c r="X346" s="410"/>
      <c r="Y346" s="410"/>
      <c r="Z346" s="410"/>
      <c r="AA346" s="410"/>
      <c r="AB346" s="410"/>
      <c r="AC346" s="410"/>
      <c r="AD346" s="410"/>
      <c r="AE346" s="410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  <c r="AZ346" s="410"/>
      <c r="BA346" s="410"/>
      <c r="BB346" s="410"/>
      <c r="BC346" s="410"/>
      <c r="BD346" s="410"/>
      <c r="BE346" s="410"/>
      <c r="BF346" s="410"/>
      <c r="BG346" s="410"/>
      <c r="BH346" s="410"/>
      <c r="BI346" s="410"/>
      <c r="BJ346" s="410"/>
      <c r="BK346" s="410"/>
      <c r="BL346" s="410"/>
      <c r="BM346" s="410"/>
      <c r="BN346" s="410"/>
      <c r="BO346" s="410"/>
      <c r="BP346" s="410"/>
      <c r="BQ346" s="410"/>
      <c r="BR346" s="410"/>
      <c r="BS346" s="410"/>
      <c r="BT346" s="410"/>
      <c r="BU346" s="410"/>
      <c r="BV346" s="410"/>
      <c r="BW346" s="410"/>
      <c r="BX346" s="410"/>
      <c r="BY346" s="410"/>
      <c r="BZ346" s="410"/>
      <c r="CA346" s="410"/>
      <c r="CB346" s="410"/>
      <c r="CC346" s="410"/>
      <c r="CD346" s="410"/>
      <c r="CE346" s="410"/>
      <c r="CF346" s="410"/>
      <c r="CG346" s="410"/>
      <c r="CH346" s="410"/>
      <c r="CI346" s="410"/>
      <c r="CJ346" s="410"/>
      <c r="CK346" s="410"/>
      <c r="CL346" s="410"/>
      <c r="CM346" s="410"/>
      <c r="CN346" s="410"/>
    </row>
    <row r="347" spans="1:92" ht="14.25">
      <c r="B347" s="800"/>
      <c r="C347" s="496" t="s">
        <v>41</v>
      </c>
      <c r="D347" s="497"/>
      <c r="E347" s="497"/>
      <c r="F347" s="497"/>
      <c r="G347" s="497"/>
      <c r="H347" s="497"/>
      <c r="I347" s="497"/>
      <c r="J347" s="497"/>
      <c r="K347" s="497"/>
      <c r="L347" s="498"/>
      <c r="M347" s="521">
        <v>1663</v>
      </c>
      <c r="N347" s="720"/>
      <c r="O347" s="721"/>
      <c r="P347" s="721"/>
      <c r="Q347" s="722"/>
      <c r="R347" s="543" t="s">
        <v>3</v>
      </c>
      <c r="S347" s="410"/>
      <c r="T347" s="410"/>
      <c r="U347" s="410"/>
      <c r="V347" s="410"/>
      <c r="W347" s="410"/>
      <c r="X347" s="410"/>
      <c r="Y347" s="410"/>
      <c r="Z347" s="410"/>
      <c r="AA347" s="410"/>
      <c r="AB347" s="410"/>
      <c r="AC347" s="410"/>
      <c r="AD347" s="410"/>
      <c r="AE347" s="410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  <c r="AZ347" s="410"/>
      <c r="BA347" s="410"/>
      <c r="BB347" s="410"/>
      <c r="BC347" s="410"/>
      <c r="BD347" s="410"/>
      <c r="BE347" s="410"/>
      <c r="BF347" s="410"/>
      <c r="BG347" s="410"/>
      <c r="BH347" s="410"/>
      <c r="BI347" s="410"/>
      <c r="BJ347" s="410"/>
      <c r="BK347" s="410"/>
      <c r="BL347" s="410"/>
      <c r="BM347" s="410"/>
      <c r="BN347" s="410"/>
      <c r="BO347" s="410"/>
      <c r="BP347" s="410"/>
      <c r="BQ347" s="410"/>
      <c r="BR347" s="410"/>
      <c r="BS347" s="410"/>
      <c r="BT347" s="410"/>
      <c r="BU347" s="410"/>
      <c r="BV347" s="410"/>
      <c r="BW347" s="410"/>
      <c r="BX347" s="410"/>
      <c r="BY347" s="410"/>
      <c r="BZ347" s="410"/>
      <c r="CA347" s="410"/>
      <c r="CB347" s="410"/>
      <c r="CC347" s="410"/>
      <c r="CD347" s="410"/>
      <c r="CE347" s="410"/>
      <c r="CF347" s="410"/>
      <c r="CG347" s="410"/>
      <c r="CH347" s="410"/>
      <c r="CI347" s="410"/>
      <c r="CJ347" s="410"/>
      <c r="CK347" s="410"/>
      <c r="CL347" s="410"/>
      <c r="CM347" s="410"/>
      <c r="CN347" s="410"/>
    </row>
    <row r="348" spans="1:92" ht="14.25">
      <c r="B348" s="800"/>
      <c r="C348" s="496" t="s">
        <v>42</v>
      </c>
      <c r="D348" s="497"/>
      <c r="E348" s="497"/>
      <c r="F348" s="497"/>
      <c r="G348" s="497"/>
      <c r="H348" s="497"/>
      <c r="I348" s="497"/>
      <c r="J348" s="497"/>
      <c r="K348" s="497"/>
      <c r="L348" s="498"/>
      <c r="M348" s="521">
        <v>1664</v>
      </c>
      <c r="N348" s="720"/>
      <c r="O348" s="721"/>
      <c r="P348" s="721"/>
      <c r="Q348" s="722"/>
      <c r="R348" s="543" t="s">
        <v>3</v>
      </c>
      <c r="S348" s="410"/>
      <c r="T348" s="410"/>
      <c r="U348" s="410"/>
      <c r="V348" s="410"/>
      <c r="W348" s="410"/>
      <c r="X348" s="410"/>
      <c r="Y348" s="410"/>
      <c r="Z348" s="410"/>
      <c r="AA348" s="410"/>
      <c r="AB348" s="410"/>
      <c r="AC348" s="410"/>
      <c r="AD348" s="410"/>
      <c r="AE348" s="410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  <c r="AZ348" s="410"/>
      <c r="BA348" s="410"/>
      <c r="BB348" s="410"/>
      <c r="BC348" s="410"/>
      <c r="BD348" s="410"/>
      <c r="BE348" s="410"/>
      <c r="BF348" s="410"/>
      <c r="BG348" s="410"/>
      <c r="BH348" s="410"/>
      <c r="BI348" s="410"/>
      <c r="BJ348" s="410"/>
      <c r="BK348" s="410"/>
      <c r="BL348" s="410"/>
      <c r="BM348" s="410"/>
      <c r="BN348" s="410"/>
      <c r="BO348" s="410"/>
      <c r="BP348" s="410"/>
      <c r="BQ348" s="410"/>
      <c r="BR348" s="410"/>
      <c r="BS348" s="410"/>
      <c r="BT348" s="410"/>
      <c r="BU348" s="410"/>
      <c r="BV348" s="410"/>
      <c r="BW348" s="410"/>
      <c r="BX348" s="410"/>
      <c r="BY348" s="410"/>
      <c r="BZ348" s="410"/>
      <c r="CA348" s="410"/>
      <c r="CB348" s="410"/>
      <c r="CC348" s="410"/>
      <c r="CD348" s="410"/>
      <c r="CE348" s="410"/>
      <c r="CF348" s="410"/>
      <c r="CG348" s="410"/>
      <c r="CH348" s="410"/>
      <c r="CI348" s="410"/>
      <c r="CJ348" s="410"/>
      <c r="CK348" s="410"/>
      <c r="CL348" s="410"/>
      <c r="CM348" s="410"/>
      <c r="CN348" s="410"/>
    </row>
    <row r="349" spans="1:92" ht="14.25">
      <c r="B349" s="800"/>
      <c r="C349" s="496" t="s">
        <v>43</v>
      </c>
      <c r="D349" s="497"/>
      <c r="E349" s="497"/>
      <c r="F349" s="497"/>
      <c r="G349" s="497"/>
      <c r="H349" s="497"/>
      <c r="I349" s="497"/>
      <c r="J349" s="497"/>
      <c r="K349" s="497"/>
      <c r="L349" s="498"/>
      <c r="M349" s="521">
        <v>1665</v>
      </c>
      <c r="N349" s="720"/>
      <c r="O349" s="721"/>
      <c r="P349" s="721"/>
      <c r="Q349" s="722"/>
      <c r="R349" s="543" t="s">
        <v>3</v>
      </c>
      <c r="S349" s="410"/>
      <c r="T349" s="410"/>
      <c r="U349" s="410"/>
      <c r="V349" s="410"/>
      <c r="W349" s="410"/>
      <c r="X349" s="410"/>
      <c r="Y349" s="410"/>
      <c r="Z349" s="410"/>
      <c r="AA349" s="410"/>
      <c r="AB349" s="410"/>
      <c r="AC349" s="410"/>
      <c r="AD349" s="410"/>
      <c r="AE349" s="410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  <c r="AZ349" s="410"/>
      <c r="BA349" s="410"/>
      <c r="BB349" s="410"/>
      <c r="BC349" s="410"/>
      <c r="BD349" s="410"/>
      <c r="BE349" s="410"/>
      <c r="BF349" s="410"/>
      <c r="BG349" s="410"/>
      <c r="BH349" s="410"/>
      <c r="BI349" s="410"/>
      <c r="BJ349" s="410"/>
      <c r="BK349" s="410"/>
      <c r="BL349" s="410"/>
      <c r="BM349" s="410"/>
      <c r="BN349" s="410"/>
      <c r="BO349" s="410"/>
      <c r="BP349" s="410"/>
      <c r="BQ349" s="410"/>
      <c r="BR349" s="410"/>
      <c r="BS349" s="410"/>
      <c r="BT349" s="410"/>
      <c r="BU349" s="410"/>
      <c r="BV349" s="410"/>
      <c r="BW349" s="410"/>
      <c r="BX349" s="410"/>
      <c r="BY349" s="410"/>
      <c r="BZ349" s="410"/>
      <c r="CA349" s="410"/>
      <c r="CB349" s="410"/>
      <c r="CC349" s="410"/>
      <c r="CD349" s="410"/>
      <c r="CE349" s="410"/>
      <c r="CF349" s="410"/>
      <c r="CG349" s="410"/>
      <c r="CH349" s="410"/>
      <c r="CI349" s="410"/>
      <c r="CJ349" s="410"/>
      <c r="CK349" s="410"/>
      <c r="CL349" s="410"/>
      <c r="CM349" s="410"/>
      <c r="CN349" s="410"/>
    </row>
    <row r="350" spans="1:92" ht="14.25">
      <c r="B350" s="800"/>
      <c r="C350" s="496" t="s">
        <v>44</v>
      </c>
      <c r="D350" s="497"/>
      <c r="E350" s="497"/>
      <c r="F350" s="497"/>
      <c r="G350" s="497"/>
      <c r="H350" s="497"/>
      <c r="I350" s="497"/>
      <c r="J350" s="497"/>
      <c r="K350" s="497"/>
      <c r="L350" s="498"/>
      <c r="M350" s="521">
        <v>1666</v>
      </c>
      <c r="N350" s="720"/>
      <c r="O350" s="721"/>
      <c r="P350" s="721"/>
      <c r="Q350" s="722"/>
      <c r="R350" s="543" t="s">
        <v>3</v>
      </c>
      <c r="S350" s="410"/>
      <c r="T350" s="410"/>
      <c r="U350" s="410"/>
      <c r="V350" s="410"/>
      <c r="W350" s="410"/>
      <c r="X350" s="410"/>
      <c r="Y350" s="410"/>
      <c r="Z350" s="410"/>
      <c r="AA350" s="410"/>
      <c r="AB350" s="410"/>
      <c r="AC350" s="410"/>
      <c r="AD350" s="410"/>
      <c r="AE350" s="410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  <c r="AZ350" s="410"/>
      <c r="BA350" s="410"/>
      <c r="BB350" s="410"/>
      <c r="BC350" s="410"/>
      <c r="BD350" s="410"/>
      <c r="BE350" s="410"/>
      <c r="BF350" s="410"/>
      <c r="BG350" s="410"/>
      <c r="BH350" s="410"/>
      <c r="BI350" s="410"/>
      <c r="BJ350" s="410"/>
      <c r="BK350" s="410"/>
      <c r="BL350" s="410"/>
      <c r="BM350" s="410"/>
      <c r="BN350" s="410"/>
      <c r="BO350" s="410"/>
      <c r="BP350" s="410"/>
      <c r="BQ350" s="410"/>
      <c r="BR350" s="410"/>
      <c r="BS350" s="410"/>
      <c r="BT350" s="410"/>
      <c r="BU350" s="410"/>
      <c r="BV350" s="410"/>
      <c r="BW350" s="410"/>
      <c r="BX350" s="410"/>
      <c r="BY350" s="410"/>
      <c r="BZ350" s="410"/>
      <c r="CA350" s="410"/>
      <c r="CB350" s="410"/>
      <c r="CC350" s="410"/>
      <c r="CD350" s="410"/>
      <c r="CE350" s="410"/>
      <c r="CF350" s="410"/>
      <c r="CG350" s="410"/>
      <c r="CH350" s="410"/>
      <c r="CI350" s="410"/>
      <c r="CJ350" s="410"/>
      <c r="CK350" s="410"/>
      <c r="CL350" s="410"/>
      <c r="CM350" s="410"/>
      <c r="CN350" s="410"/>
    </row>
    <row r="351" spans="1:92" ht="14.25">
      <c r="B351" s="800"/>
      <c r="C351" s="496" t="s">
        <v>815</v>
      </c>
      <c r="D351" s="497"/>
      <c r="E351" s="497"/>
      <c r="F351" s="497"/>
      <c r="G351" s="497"/>
      <c r="H351" s="497"/>
      <c r="I351" s="497"/>
      <c r="J351" s="497"/>
      <c r="K351" s="497"/>
      <c r="L351" s="498"/>
      <c r="M351" s="521">
        <v>1667</v>
      </c>
      <c r="N351" s="720"/>
      <c r="O351" s="721"/>
      <c r="P351" s="721"/>
      <c r="Q351" s="722"/>
      <c r="R351" s="543" t="s">
        <v>3</v>
      </c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  <c r="AZ351" s="410"/>
      <c r="BA351" s="410"/>
      <c r="BB351" s="410"/>
      <c r="BC351" s="410"/>
      <c r="BD351" s="410"/>
      <c r="BE351" s="410"/>
      <c r="BF351" s="410"/>
      <c r="BG351" s="410"/>
      <c r="BH351" s="410"/>
      <c r="BI351" s="410"/>
      <c r="BJ351" s="410"/>
      <c r="BK351" s="410"/>
      <c r="BL351" s="410"/>
      <c r="BM351" s="410"/>
      <c r="BN351" s="410"/>
      <c r="BO351" s="410"/>
      <c r="BP351" s="410"/>
      <c r="BQ351" s="410"/>
      <c r="BR351" s="410"/>
      <c r="BS351" s="410"/>
      <c r="BT351" s="410"/>
      <c r="BU351" s="410"/>
      <c r="BV351" s="410"/>
      <c r="BW351" s="410"/>
      <c r="BX351" s="410"/>
      <c r="BY351" s="410"/>
      <c r="BZ351" s="410"/>
      <c r="CA351" s="410"/>
      <c r="CB351" s="410"/>
      <c r="CC351" s="410"/>
      <c r="CD351" s="410"/>
      <c r="CE351" s="410"/>
      <c r="CF351" s="410"/>
      <c r="CG351" s="410"/>
      <c r="CH351" s="410"/>
      <c r="CI351" s="410"/>
      <c r="CJ351" s="410"/>
      <c r="CK351" s="410"/>
      <c r="CL351" s="410"/>
      <c r="CM351" s="410"/>
      <c r="CN351" s="410"/>
    </row>
    <row r="352" spans="1:92" ht="14.25">
      <c r="B352" s="800"/>
      <c r="C352" s="496" t="s">
        <v>816</v>
      </c>
      <c r="D352" s="497"/>
      <c r="E352" s="497"/>
      <c r="F352" s="497"/>
      <c r="G352" s="497"/>
      <c r="H352" s="497"/>
      <c r="I352" s="497"/>
      <c r="J352" s="497"/>
      <c r="K352" s="497"/>
      <c r="L352" s="498"/>
      <c r="M352" s="521">
        <v>1668</v>
      </c>
      <c r="N352" s="720"/>
      <c r="O352" s="721"/>
      <c r="P352" s="721"/>
      <c r="Q352" s="722"/>
      <c r="R352" s="543" t="s">
        <v>3</v>
      </c>
      <c r="S352" s="410"/>
      <c r="T352" s="410"/>
      <c r="U352" s="410"/>
      <c r="V352" s="410"/>
      <c r="W352" s="410"/>
      <c r="X352" s="410"/>
      <c r="Y352" s="410"/>
      <c r="Z352" s="410"/>
      <c r="AA352" s="410"/>
      <c r="AB352" s="410"/>
      <c r="AC352" s="410"/>
      <c r="AD352" s="410"/>
      <c r="AE352" s="410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  <c r="AZ352" s="410"/>
      <c r="BA352" s="410"/>
      <c r="BB352" s="410"/>
      <c r="BC352" s="410"/>
      <c r="BD352" s="410"/>
      <c r="BE352" s="410"/>
      <c r="BF352" s="410"/>
      <c r="BG352" s="410"/>
      <c r="BH352" s="410"/>
      <c r="BI352" s="410"/>
      <c r="BJ352" s="410"/>
      <c r="BK352" s="410"/>
      <c r="BL352" s="410"/>
      <c r="BM352" s="410"/>
      <c r="BN352" s="410"/>
      <c r="BO352" s="410"/>
      <c r="BP352" s="410"/>
      <c r="BQ352" s="410"/>
      <c r="BR352" s="410"/>
      <c r="BS352" s="410"/>
      <c r="BT352" s="410"/>
      <c r="BU352" s="410"/>
      <c r="BV352" s="410"/>
      <c r="BW352" s="410"/>
      <c r="BX352" s="410"/>
      <c r="BY352" s="410"/>
      <c r="BZ352" s="410"/>
      <c r="CA352" s="410"/>
      <c r="CB352" s="410"/>
      <c r="CC352" s="410"/>
      <c r="CD352" s="410"/>
      <c r="CE352" s="410"/>
      <c r="CF352" s="410"/>
      <c r="CG352" s="410"/>
      <c r="CH352" s="410"/>
      <c r="CI352" s="410"/>
      <c r="CJ352" s="410"/>
      <c r="CK352" s="410"/>
      <c r="CL352" s="410"/>
      <c r="CM352" s="410"/>
      <c r="CN352" s="410"/>
    </row>
    <row r="353" spans="2:92" ht="14.25">
      <c r="B353" s="800"/>
      <c r="C353" s="496" t="s">
        <v>45</v>
      </c>
      <c r="D353" s="497"/>
      <c r="E353" s="497"/>
      <c r="F353" s="497"/>
      <c r="G353" s="497"/>
      <c r="H353" s="497"/>
      <c r="I353" s="497"/>
      <c r="J353" s="497"/>
      <c r="K353" s="497"/>
      <c r="L353" s="498"/>
      <c r="M353" s="521">
        <v>1141</v>
      </c>
      <c r="N353" s="720"/>
      <c r="O353" s="721"/>
      <c r="P353" s="721"/>
      <c r="Q353" s="722"/>
      <c r="R353" s="543" t="s">
        <v>3</v>
      </c>
      <c r="S353" s="410"/>
      <c r="T353" s="410"/>
      <c r="U353" s="410"/>
      <c r="V353" s="410"/>
      <c r="W353" s="410"/>
      <c r="X353" s="410"/>
      <c r="Y353" s="410"/>
      <c r="Z353" s="410"/>
      <c r="AA353" s="410"/>
      <c r="AB353" s="410"/>
      <c r="AC353" s="410"/>
      <c r="AD353" s="410"/>
      <c r="AE353" s="410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  <c r="AZ353" s="410"/>
      <c r="BA353" s="410"/>
      <c r="BB353" s="410"/>
      <c r="BC353" s="410"/>
      <c r="BD353" s="410"/>
      <c r="BE353" s="410"/>
      <c r="BF353" s="410"/>
      <c r="BG353" s="410"/>
      <c r="BH353" s="410"/>
      <c r="BI353" s="410"/>
      <c r="BJ353" s="410"/>
      <c r="BK353" s="410"/>
      <c r="BL353" s="410"/>
      <c r="BM353" s="410"/>
      <c r="BN353" s="410"/>
      <c r="BO353" s="410"/>
      <c r="BP353" s="410"/>
      <c r="BQ353" s="410"/>
      <c r="BR353" s="410"/>
      <c r="BS353" s="410"/>
      <c r="BT353" s="410"/>
      <c r="BU353" s="410"/>
      <c r="BV353" s="410"/>
      <c r="BW353" s="410"/>
      <c r="BX353" s="410"/>
      <c r="BY353" s="410"/>
      <c r="BZ353" s="410"/>
      <c r="CA353" s="410"/>
      <c r="CB353" s="410"/>
      <c r="CC353" s="410"/>
      <c r="CD353" s="410"/>
      <c r="CE353" s="410"/>
      <c r="CF353" s="410"/>
      <c r="CG353" s="410"/>
      <c r="CH353" s="410"/>
      <c r="CI353" s="410"/>
      <c r="CJ353" s="410"/>
      <c r="CK353" s="410"/>
      <c r="CL353" s="410"/>
      <c r="CM353" s="410"/>
      <c r="CN353" s="410"/>
    </row>
    <row r="354" spans="2:92" ht="14.25">
      <c r="B354" s="800"/>
      <c r="C354" s="496" t="s">
        <v>46</v>
      </c>
      <c r="D354" s="497"/>
      <c r="E354" s="497"/>
      <c r="F354" s="497"/>
      <c r="G354" s="497"/>
      <c r="H354" s="497"/>
      <c r="I354" s="497"/>
      <c r="J354" s="497"/>
      <c r="K354" s="497"/>
      <c r="L354" s="498"/>
      <c r="M354" s="521">
        <v>1142</v>
      </c>
      <c r="N354" s="720"/>
      <c r="O354" s="721"/>
      <c r="P354" s="721"/>
      <c r="Q354" s="722"/>
      <c r="R354" s="543" t="s">
        <v>3</v>
      </c>
      <c r="S354" s="410"/>
      <c r="T354" s="410"/>
      <c r="U354" s="410"/>
      <c r="V354" s="410"/>
      <c r="W354" s="410"/>
      <c r="X354" s="410"/>
      <c r="Y354" s="410"/>
      <c r="Z354" s="410"/>
      <c r="AA354" s="410"/>
      <c r="AB354" s="410"/>
      <c r="AC354" s="410"/>
      <c r="AD354" s="410"/>
      <c r="AE354" s="410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  <c r="AZ354" s="410"/>
      <c r="BA354" s="410"/>
      <c r="BB354" s="410"/>
      <c r="BC354" s="410"/>
      <c r="BD354" s="410"/>
      <c r="BE354" s="410"/>
      <c r="BF354" s="410"/>
      <c r="BG354" s="410"/>
      <c r="BH354" s="410"/>
      <c r="BI354" s="410"/>
      <c r="BJ354" s="410"/>
      <c r="BK354" s="410"/>
      <c r="BL354" s="410"/>
      <c r="BM354" s="410"/>
      <c r="BN354" s="410"/>
      <c r="BO354" s="410"/>
      <c r="BP354" s="410"/>
      <c r="BQ354" s="410"/>
      <c r="BR354" s="410"/>
      <c r="BS354" s="410"/>
      <c r="BT354" s="410"/>
      <c r="BU354" s="410"/>
      <c r="BV354" s="410"/>
      <c r="BW354" s="410"/>
      <c r="BX354" s="410"/>
      <c r="BY354" s="410"/>
      <c r="BZ354" s="410"/>
      <c r="CA354" s="410"/>
      <c r="CB354" s="410"/>
      <c r="CC354" s="410"/>
      <c r="CD354" s="410"/>
      <c r="CE354" s="410"/>
      <c r="CF354" s="410"/>
      <c r="CG354" s="410"/>
      <c r="CH354" s="410"/>
      <c r="CI354" s="410"/>
      <c r="CJ354" s="410"/>
      <c r="CK354" s="410"/>
      <c r="CL354" s="410"/>
      <c r="CM354" s="410"/>
      <c r="CN354" s="410"/>
    </row>
    <row r="355" spans="2:92" ht="14.25">
      <c r="B355" s="800"/>
      <c r="C355" s="496" t="s">
        <v>47</v>
      </c>
      <c r="D355" s="497"/>
      <c r="E355" s="497"/>
      <c r="F355" s="497"/>
      <c r="G355" s="497"/>
      <c r="H355" s="497"/>
      <c r="I355" s="497"/>
      <c r="J355" s="497"/>
      <c r="K355" s="497"/>
      <c r="L355" s="498"/>
      <c r="M355" s="521">
        <v>1669</v>
      </c>
      <c r="N355" s="720"/>
      <c r="O355" s="721"/>
      <c r="P355" s="721"/>
      <c r="Q355" s="722"/>
      <c r="R355" s="543" t="s">
        <v>3</v>
      </c>
      <c r="S355" s="410"/>
      <c r="T355" s="410"/>
      <c r="U355" s="410"/>
      <c r="V355" s="410"/>
      <c r="W355" s="410"/>
      <c r="X355" s="410"/>
      <c r="Y355" s="410"/>
      <c r="Z355" s="410"/>
      <c r="AA355" s="410"/>
      <c r="AB355" s="410"/>
      <c r="AC355" s="410"/>
      <c r="AD355" s="410"/>
      <c r="AE355" s="410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  <c r="AZ355" s="410"/>
      <c r="BA355" s="410"/>
      <c r="BB355" s="410"/>
      <c r="BC355" s="410"/>
      <c r="BD355" s="410"/>
      <c r="BE355" s="410"/>
      <c r="BF355" s="410"/>
      <c r="BG355" s="410"/>
      <c r="BH355" s="410"/>
      <c r="BI355" s="410"/>
      <c r="BJ355" s="410"/>
      <c r="BK355" s="410"/>
      <c r="BL355" s="410"/>
      <c r="BM355" s="410"/>
      <c r="BN355" s="410"/>
      <c r="BO355" s="410"/>
      <c r="BP355" s="410"/>
      <c r="BQ355" s="410"/>
      <c r="BR355" s="410"/>
      <c r="BS355" s="410"/>
      <c r="BT355" s="410"/>
      <c r="BU355" s="410"/>
      <c r="BV355" s="410"/>
      <c r="BW355" s="410"/>
      <c r="BX355" s="410"/>
      <c r="BY355" s="410"/>
      <c r="BZ355" s="410"/>
      <c r="CA355" s="410"/>
      <c r="CB355" s="410"/>
      <c r="CC355" s="410"/>
      <c r="CD355" s="410"/>
      <c r="CE355" s="410"/>
      <c r="CF355" s="410"/>
      <c r="CG355" s="410"/>
      <c r="CH355" s="410"/>
      <c r="CI355" s="410"/>
      <c r="CJ355" s="410"/>
      <c r="CK355" s="410"/>
      <c r="CL355" s="410"/>
      <c r="CM355" s="410"/>
      <c r="CN355" s="410"/>
    </row>
    <row r="356" spans="2:92" ht="14.25">
      <c r="B356" s="800"/>
      <c r="C356" s="496" t="s">
        <v>48</v>
      </c>
      <c r="D356" s="497"/>
      <c r="E356" s="497"/>
      <c r="F356" s="497"/>
      <c r="G356" s="497"/>
      <c r="H356" s="497"/>
      <c r="I356" s="497"/>
      <c r="J356" s="497"/>
      <c r="K356" s="497"/>
      <c r="L356" s="498"/>
      <c r="M356" s="521">
        <v>1670</v>
      </c>
      <c r="N356" s="720"/>
      <c r="O356" s="721"/>
      <c r="P356" s="721"/>
      <c r="Q356" s="722"/>
      <c r="R356" s="543" t="s">
        <v>3</v>
      </c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  <c r="AZ356" s="410"/>
      <c r="BA356" s="410"/>
      <c r="BB356" s="410"/>
      <c r="BC356" s="410"/>
      <c r="BD356" s="410"/>
      <c r="BE356" s="410"/>
      <c r="BF356" s="410"/>
      <c r="BG356" s="410"/>
      <c r="BH356" s="410"/>
      <c r="BI356" s="410"/>
      <c r="BJ356" s="410"/>
      <c r="BK356" s="410"/>
      <c r="BL356" s="410"/>
      <c r="BM356" s="410"/>
      <c r="BN356" s="410"/>
      <c r="BO356" s="410"/>
      <c r="BP356" s="410"/>
      <c r="BQ356" s="410"/>
      <c r="BR356" s="410"/>
      <c r="BS356" s="410"/>
      <c r="BT356" s="410"/>
      <c r="BU356" s="410"/>
      <c r="BV356" s="410"/>
      <c r="BW356" s="410"/>
      <c r="BX356" s="410"/>
      <c r="BY356" s="410"/>
      <c r="BZ356" s="410"/>
      <c r="CA356" s="410"/>
      <c r="CB356" s="410"/>
      <c r="CC356" s="410"/>
      <c r="CD356" s="410"/>
      <c r="CE356" s="410"/>
      <c r="CF356" s="410"/>
      <c r="CG356" s="410"/>
      <c r="CH356" s="410"/>
      <c r="CI356" s="410"/>
      <c r="CJ356" s="410"/>
      <c r="CK356" s="410"/>
      <c r="CL356" s="410"/>
      <c r="CM356" s="410"/>
      <c r="CN356" s="410"/>
    </row>
    <row r="357" spans="2:92" ht="14.25">
      <c r="B357" s="800"/>
      <c r="C357" s="496" t="s">
        <v>49</v>
      </c>
      <c r="D357" s="497"/>
      <c r="E357" s="497"/>
      <c r="F357" s="497"/>
      <c r="G357" s="497"/>
      <c r="H357" s="497"/>
      <c r="I357" s="497"/>
      <c r="J357" s="497"/>
      <c r="K357" s="497"/>
      <c r="L357" s="498"/>
      <c r="M357" s="521">
        <v>1671</v>
      </c>
      <c r="N357" s="720"/>
      <c r="O357" s="721"/>
      <c r="P357" s="721"/>
      <c r="Q357" s="722"/>
      <c r="R357" s="543" t="s">
        <v>3</v>
      </c>
      <c r="S357" s="410"/>
      <c r="T357" s="410"/>
      <c r="U357" s="410"/>
      <c r="V357" s="410"/>
      <c r="W357" s="410"/>
      <c r="X357" s="410"/>
      <c r="Y357" s="410"/>
      <c r="Z357" s="410"/>
      <c r="AA357" s="410"/>
      <c r="AB357" s="410"/>
      <c r="AC357" s="410"/>
      <c r="AD357" s="410"/>
      <c r="AE357" s="410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  <c r="AZ357" s="410"/>
      <c r="BA357" s="410"/>
      <c r="BB357" s="410"/>
      <c r="BC357" s="410"/>
      <c r="BD357" s="410"/>
      <c r="BE357" s="410"/>
      <c r="BF357" s="410"/>
      <c r="BG357" s="410"/>
      <c r="BH357" s="410"/>
      <c r="BI357" s="410"/>
      <c r="BJ357" s="410"/>
      <c r="BK357" s="410"/>
      <c r="BL357" s="410"/>
      <c r="BM357" s="410"/>
      <c r="BN357" s="410"/>
      <c r="BO357" s="410"/>
      <c r="BP357" s="410"/>
      <c r="BQ357" s="410"/>
      <c r="BR357" s="410"/>
      <c r="BS357" s="410"/>
      <c r="BT357" s="410"/>
      <c r="BU357" s="410"/>
      <c r="BV357" s="410"/>
      <c r="BW357" s="410"/>
      <c r="BX357" s="410"/>
      <c r="BY357" s="410"/>
      <c r="BZ357" s="410"/>
      <c r="CA357" s="410"/>
      <c r="CB357" s="410"/>
      <c r="CC357" s="410"/>
      <c r="CD357" s="410"/>
      <c r="CE357" s="410"/>
      <c r="CF357" s="410"/>
      <c r="CG357" s="410"/>
      <c r="CH357" s="410"/>
      <c r="CI357" s="410"/>
      <c r="CJ357" s="410"/>
      <c r="CK357" s="410"/>
      <c r="CL357" s="410"/>
      <c r="CM357" s="410"/>
      <c r="CN357" s="410"/>
    </row>
    <row r="358" spans="2:92" ht="14.25">
      <c r="B358" s="800"/>
      <c r="C358" s="496" t="s">
        <v>814</v>
      </c>
      <c r="D358" s="497"/>
      <c r="E358" s="497"/>
      <c r="F358" s="497"/>
      <c r="G358" s="497"/>
      <c r="H358" s="497"/>
      <c r="I358" s="497"/>
      <c r="J358" s="497"/>
      <c r="K358" s="497"/>
      <c r="L358" s="498"/>
      <c r="M358" s="521">
        <v>1672</v>
      </c>
      <c r="N358" s="720">
        <f>+SUM($N$340:$Q$343)-SUM($N$344:$Q$357)</f>
        <v>0</v>
      </c>
      <c r="O358" s="721"/>
      <c r="P358" s="721"/>
      <c r="Q358" s="722"/>
      <c r="R358" s="477" t="s">
        <v>4</v>
      </c>
      <c r="S358" s="410"/>
      <c r="T358" s="410"/>
      <c r="U358" s="410"/>
      <c r="V358" s="410"/>
      <c r="W358" s="410"/>
      <c r="X358" s="410"/>
      <c r="Y358" s="410"/>
      <c r="Z358" s="410"/>
      <c r="AA358" s="410"/>
      <c r="AB358" s="410"/>
      <c r="AC358" s="410"/>
      <c r="AD358" s="410"/>
      <c r="AE358" s="410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  <c r="AZ358" s="410"/>
      <c r="BA358" s="410"/>
      <c r="BB358" s="410"/>
      <c r="BC358" s="410"/>
      <c r="BD358" s="410"/>
      <c r="BE358" s="410"/>
      <c r="BF358" s="410"/>
      <c r="BG358" s="410"/>
      <c r="BH358" s="410"/>
      <c r="BI358" s="410"/>
      <c r="BJ358" s="410"/>
      <c r="BK358" s="410"/>
      <c r="BL358" s="410"/>
      <c r="BM358" s="410"/>
      <c r="BN358" s="410"/>
      <c r="BO358" s="410"/>
      <c r="BP358" s="410"/>
      <c r="BQ358" s="410"/>
      <c r="BR358" s="410"/>
      <c r="BS358" s="410"/>
      <c r="BT358" s="410"/>
      <c r="BU358" s="410"/>
      <c r="BV358" s="410"/>
      <c r="BW358" s="410"/>
      <c r="BX358" s="410"/>
      <c r="BY358" s="410"/>
      <c r="BZ358" s="410"/>
      <c r="CA358" s="410"/>
      <c r="CB358" s="410"/>
      <c r="CC358" s="410"/>
      <c r="CD358" s="410"/>
      <c r="CE358" s="410"/>
      <c r="CF358" s="410"/>
      <c r="CG358" s="410"/>
      <c r="CH358" s="410"/>
      <c r="CI358" s="410"/>
      <c r="CJ358" s="410"/>
      <c r="CK358" s="410"/>
      <c r="CL358" s="410"/>
      <c r="CM358" s="410"/>
      <c r="CN358" s="410"/>
    </row>
    <row r="359" spans="2:92" ht="14.25">
      <c r="B359" s="800" t="s">
        <v>817</v>
      </c>
      <c r="C359" s="496" t="s">
        <v>50</v>
      </c>
      <c r="D359" s="497"/>
      <c r="E359" s="497"/>
      <c r="F359" s="497"/>
      <c r="G359" s="497"/>
      <c r="H359" s="497"/>
      <c r="I359" s="497"/>
      <c r="J359" s="497"/>
      <c r="K359" s="497"/>
      <c r="L359" s="498"/>
      <c r="M359" s="521">
        <v>1673</v>
      </c>
      <c r="N359" s="720"/>
      <c r="O359" s="721"/>
      <c r="P359" s="721"/>
      <c r="Q359" s="722"/>
      <c r="R359" s="477" t="s">
        <v>3</v>
      </c>
      <c r="S359" s="410"/>
      <c r="T359" s="410"/>
      <c r="U359" s="410"/>
      <c r="V359" s="410"/>
      <c r="W359" s="410"/>
      <c r="X359" s="410"/>
      <c r="Y359" s="410"/>
      <c r="Z359" s="410"/>
      <c r="AA359" s="410"/>
      <c r="AB359" s="410"/>
      <c r="AC359" s="410"/>
      <c r="AD359" s="410"/>
      <c r="AE359" s="410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  <c r="AZ359" s="410"/>
      <c r="BA359" s="410"/>
      <c r="BB359" s="410"/>
      <c r="BC359" s="410"/>
      <c r="BD359" s="410"/>
      <c r="BE359" s="410"/>
      <c r="BF359" s="410"/>
      <c r="BG359" s="410"/>
      <c r="BH359" s="410"/>
      <c r="BI359" s="410"/>
      <c r="BJ359" s="410"/>
      <c r="BK359" s="410"/>
      <c r="BL359" s="410"/>
      <c r="BM359" s="410"/>
      <c r="BN359" s="410"/>
      <c r="BO359" s="410"/>
      <c r="BP359" s="410"/>
      <c r="BQ359" s="410"/>
      <c r="BR359" s="410"/>
      <c r="BS359" s="410"/>
      <c r="BT359" s="410"/>
      <c r="BU359" s="410"/>
      <c r="BV359" s="410"/>
      <c r="BW359" s="410"/>
      <c r="BX359" s="410"/>
      <c r="BY359" s="410"/>
      <c r="BZ359" s="410"/>
      <c r="CA359" s="410"/>
      <c r="CB359" s="410"/>
      <c r="CC359" s="410"/>
      <c r="CD359" s="410"/>
      <c r="CE359" s="410"/>
      <c r="CF359" s="410"/>
      <c r="CG359" s="410"/>
      <c r="CH359" s="410"/>
      <c r="CI359" s="410"/>
      <c r="CJ359" s="410"/>
      <c r="CK359" s="410"/>
      <c r="CL359" s="410"/>
      <c r="CM359" s="410"/>
      <c r="CN359" s="410"/>
    </row>
    <row r="360" spans="2:92" ht="14.25">
      <c r="B360" s="800"/>
      <c r="C360" s="496" t="s">
        <v>51</v>
      </c>
      <c r="D360" s="497"/>
      <c r="E360" s="497"/>
      <c r="F360" s="497"/>
      <c r="G360" s="497"/>
      <c r="H360" s="497"/>
      <c r="I360" s="497"/>
      <c r="J360" s="497"/>
      <c r="K360" s="497"/>
      <c r="L360" s="498"/>
      <c r="M360" s="521">
        <v>1674</v>
      </c>
      <c r="N360" s="720"/>
      <c r="O360" s="721"/>
      <c r="P360" s="721"/>
      <c r="Q360" s="722"/>
      <c r="R360" s="477" t="s">
        <v>2</v>
      </c>
      <c r="S360" s="410"/>
      <c r="T360" s="410"/>
      <c r="U360" s="410"/>
      <c r="V360" s="410"/>
      <c r="W360" s="410"/>
      <c r="X360" s="410"/>
      <c r="Y360" s="410"/>
      <c r="Z360" s="410"/>
      <c r="AA360" s="410"/>
      <c r="AB360" s="410"/>
      <c r="AC360" s="410"/>
      <c r="AD360" s="410"/>
      <c r="AE360" s="410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  <c r="AZ360" s="410"/>
      <c r="BA360" s="410"/>
      <c r="BB360" s="410"/>
      <c r="BC360" s="410"/>
      <c r="BD360" s="410"/>
      <c r="BE360" s="410"/>
      <c r="BF360" s="410"/>
      <c r="BG360" s="410"/>
      <c r="BH360" s="410"/>
      <c r="BI360" s="410"/>
      <c r="BJ360" s="410"/>
      <c r="BK360" s="410"/>
      <c r="BL360" s="410"/>
      <c r="BM360" s="410"/>
      <c r="BN360" s="410"/>
      <c r="BO360" s="410"/>
      <c r="BP360" s="410"/>
      <c r="BQ360" s="410"/>
      <c r="BR360" s="410"/>
      <c r="BS360" s="410"/>
      <c r="BT360" s="410"/>
      <c r="BU360" s="410"/>
      <c r="BV360" s="410"/>
      <c r="BW360" s="410"/>
      <c r="BX360" s="410"/>
      <c r="BY360" s="410"/>
      <c r="BZ360" s="410"/>
      <c r="CA360" s="410"/>
      <c r="CB360" s="410"/>
      <c r="CC360" s="410"/>
      <c r="CD360" s="410"/>
      <c r="CE360" s="410"/>
      <c r="CF360" s="410"/>
      <c r="CG360" s="410"/>
      <c r="CH360" s="410"/>
      <c r="CI360" s="410"/>
      <c r="CJ360" s="410"/>
      <c r="CK360" s="410"/>
      <c r="CL360" s="410"/>
      <c r="CM360" s="410"/>
      <c r="CN360" s="410"/>
    </row>
    <row r="361" spans="2:92" ht="14.25">
      <c r="B361" s="800"/>
      <c r="C361" s="496" t="s">
        <v>818</v>
      </c>
      <c r="D361" s="497"/>
      <c r="E361" s="497"/>
      <c r="F361" s="497"/>
      <c r="G361" s="497"/>
      <c r="H361" s="497"/>
      <c r="I361" s="497"/>
      <c r="J361" s="497"/>
      <c r="K361" s="497"/>
      <c r="L361" s="498"/>
      <c r="M361" s="521">
        <v>1144</v>
      </c>
      <c r="N361" s="720"/>
      <c r="O361" s="721"/>
      <c r="P361" s="721"/>
      <c r="Q361" s="722"/>
      <c r="R361" s="477" t="s">
        <v>2</v>
      </c>
      <c r="S361" s="410"/>
      <c r="T361" s="410"/>
      <c r="U361" s="410"/>
      <c r="V361" s="410"/>
      <c r="W361" s="410"/>
      <c r="X361" s="410"/>
      <c r="Y361" s="410"/>
      <c r="Z361" s="410"/>
      <c r="AA361" s="410"/>
      <c r="AB361" s="410"/>
      <c r="AC361" s="410"/>
      <c r="AD361" s="410"/>
      <c r="AE361" s="410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  <c r="AZ361" s="410"/>
      <c r="BA361" s="410"/>
      <c r="BB361" s="410"/>
      <c r="BC361" s="410"/>
      <c r="BD361" s="410"/>
      <c r="BE361" s="410"/>
      <c r="BF361" s="410"/>
      <c r="BG361" s="410"/>
      <c r="BH361" s="410"/>
      <c r="BI361" s="410"/>
      <c r="BJ361" s="410"/>
      <c r="BK361" s="410"/>
      <c r="BL361" s="410"/>
      <c r="BM361" s="410"/>
      <c r="BN361" s="410"/>
      <c r="BO361" s="410"/>
      <c r="BP361" s="410"/>
      <c r="BQ361" s="410"/>
      <c r="BR361" s="410"/>
      <c r="BS361" s="410"/>
      <c r="BT361" s="410"/>
      <c r="BU361" s="410"/>
      <c r="BV361" s="410"/>
      <c r="BW361" s="410"/>
      <c r="BX361" s="410"/>
      <c r="BY361" s="410"/>
      <c r="BZ361" s="410"/>
      <c r="CA361" s="410"/>
      <c r="CB361" s="410"/>
      <c r="CC361" s="410"/>
      <c r="CD361" s="410"/>
      <c r="CE361" s="410"/>
      <c r="CF361" s="410"/>
      <c r="CG361" s="410"/>
      <c r="CH361" s="410"/>
      <c r="CI361" s="410"/>
      <c r="CJ361" s="410"/>
      <c r="CK361" s="410"/>
      <c r="CL361" s="410"/>
      <c r="CM361" s="410"/>
      <c r="CN361" s="410"/>
    </row>
    <row r="362" spans="2:92" ht="14.25">
      <c r="B362" s="800"/>
      <c r="C362" s="496" t="s">
        <v>41</v>
      </c>
      <c r="D362" s="497"/>
      <c r="E362" s="497"/>
      <c r="F362" s="497"/>
      <c r="G362" s="497"/>
      <c r="H362" s="497"/>
      <c r="I362" s="497"/>
      <c r="J362" s="497"/>
      <c r="K362" s="497"/>
      <c r="L362" s="498"/>
      <c r="M362" s="521">
        <v>1675</v>
      </c>
      <c r="N362" s="720"/>
      <c r="O362" s="721"/>
      <c r="P362" s="721"/>
      <c r="Q362" s="722"/>
      <c r="R362" s="477" t="s">
        <v>2</v>
      </c>
      <c r="S362" s="410"/>
      <c r="T362" s="410"/>
      <c r="U362" s="410"/>
      <c r="V362" s="410"/>
      <c r="W362" s="410"/>
      <c r="X362" s="410"/>
      <c r="Y362" s="410"/>
      <c r="Z362" s="410"/>
      <c r="AA362" s="410"/>
      <c r="AB362" s="410"/>
      <c r="AC362" s="410"/>
      <c r="AD362" s="410"/>
      <c r="AE362" s="410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  <c r="AZ362" s="410"/>
      <c r="BA362" s="410"/>
      <c r="BB362" s="410"/>
      <c r="BC362" s="410"/>
      <c r="BD362" s="410"/>
      <c r="BE362" s="410"/>
      <c r="BF362" s="410"/>
      <c r="BG362" s="410"/>
      <c r="BH362" s="410"/>
      <c r="BI362" s="410"/>
      <c r="BJ362" s="410"/>
      <c r="BK362" s="410"/>
      <c r="BL362" s="410"/>
      <c r="BM362" s="410"/>
      <c r="BN362" s="410"/>
      <c r="BO362" s="410"/>
      <c r="BP362" s="410"/>
      <c r="BQ362" s="410"/>
      <c r="BR362" s="410"/>
      <c r="BS362" s="410"/>
      <c r="BT362" s="410"/>
      <c r="BU362" s="410"/>
      <c r="BV362" s="410"/>
      <c r="BW362" s="410"/>
      <c r="BX362" s="410"/>
      <c r="BY362" s="410"/>
      <c r="BZ362" s="410"/>
      <c r="CA362" s="410"/>
      <c r="CB362" s="410"/>
      <c r="CC362" s="410"/>
      <c r="CD362" s="410"/>
      <c r="CE362" s="410"/>
      <c r="CF362" s="410"/>
      <c r="CG362" s="410"/>
      <c r="CH362" s="410"/>
      <c r="CI362" s="410"/>
      <c r="CJ362" s="410"/>
      <c r="CK362" s="410"/>
      <c r="CL362" s="410"/>
      <c r="CM362" s="410"/>
      <c r="CN362" s="410"/>
    </row>
    <row r="363" spans="2:92" ht="14.25">
      <c r="B363" s="800"/>
      <c r="C363" s="496" t="s">
        <v>53</v>
      </c>
      <c r="D363" s="497"/>
      <c r="E363" s="497"/>
      <c r="F363" s="497"/>
      <c r="G363" s="497"/>
      <c r="H363" s="497"/>
      <c r="I363" s="497"/>
      <c r="J363" s="497"/>
      <c r="K363" s="497"/>
      <c r="L363" s="498"/>
      <c r="M363" s="521">
        <v>1175</v>
      </c>
      <c r="N363" s="720"/>
      <c r="O363" s="721"/>
      <c r="P363" s="721"/>
      <c r="Q363" s="722"/>
      <c r="R363" s="477" t="s">
        <v>2</v>
      </c>
      <c r="S363" s="410"/>
      <c r="T363" s="410"/>
      <c r="U363" s="410"/>
      <c r="V363" s="410"/>
      <c r="W363" s="410"/>
      <c r="X363" s="410"/>
      <c r="Y363" s="410"/>
      <c r="Z363" s="410"/>
      <c r="AA363" s="410"/>
      <c r="AB363" s="410"/>
      <c r="AC363" s="410"/>
      <c r="AD363" s="410"/>
      <c r="AE363" s="410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  <c r="AZ363" s="410"/>
      <c r="BA363" s="410"/>
      <c r="BB363" s="410"/>
      <c r="BC363" s="410"/>
      <c r="BD363" s="410"/>
      <c r="BE363" s="410"/>
      <c r="BF363" s="410"/>
      <c r="BG363" s="410"/>
      <c r="BH363" s="410"/>
      <c r="BI363" s="410"/>
      <c r="BJ363" s="410"/>
      <c r="BK363" s="410"/>
      <c r="BL363" s="410"/>
      <c r="BM363" s="410"/>
      <c r="BN363" s="410"/>
      <c r="BO363" s="410"/>
      <c r="BP363" s="410"/>
      <c r="BQ363" s="410"/>
      <c r="BR363" s="410"/>
      <c r="BS363" s="410"/>
      <c r="BT363" s="410"/>
      <c r="BU363" s="410"/>
      <c r="BV363" s="410"/>
      <c r="BW363" s="410"/>
      <c r="BX363" s="410"/>
      <c r="BY363" s="410"/>
      <c r="BZ363" s="410"/>
      <c r="CA363" s="410"/>
      <c r="CB363" s="410"/>
      <c r="CC363" s="410"/>
      <c r="CD363" s="410"/>
      <c r="CE363" s="410"/>
      <c r="CF363" s="410"/>
      <c r="CG363" s="410"/>
      <c r="CH363" s="410"/>
      <c r="CI363" s="410"/>
      <c r="CJ363" s="410"/>
      <c r="CK363" s="410"/>
      <c r="CL363" s="410"/>
      <c r="CM363" s="410"/>
      <c r="CN363" s="410"/>
    </row>
    <row r="364" spans="2:92" ht="14.25">
      <c r="B364" s="800"/>
      <c r="C364" s="496" t="s">
        <v>54</v>
      </c>
      <c r="D364" s="497"/>
      <c r="E364" s="497"/>
      <c r="F364" s="497"/>
      <c r="G364" s="497"/>
      <c r="H364" s="497"/>
      <c r="I364" s="497"/>
      <c r="J364" s="497"/>
      <c r="K364" s="497"/>
      <c r="L364" s="498"/>
      <c r="M364" s="521">
        <v>1676</v>
      </c>
      <c r="N364" s="720"/>
      <c r="O364" s="721"/>
      <c r="P364" s="721"/>
      <c r="Q364" s="722"/>
      <c r="R364" s="477" t="s">
        <v>2</v>
      </c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  <c r="AZ364" s="410"/>
      <c r="BA364" s="410"/>
      <c r="BB364" s="410"/>
      <c r="BC364" s="410"/>
      <c r="BD364" s="410"/>
      <c r="BE364" s="410"/>
      <c r="BF364" s="410"/>
      <c r="BG364" s="410"/>
      <c r="BH364" s="410"/>
      <c r="BI364" s="410"/>
      <c r="BJ364" s="410"/>
      <c r="BK364" s="410"/>
      <c r="BL364" s="410"/>
      <c r="BM364" s="410"/>
      <c r="BN364" s="410"/>
      <c r="BO364" s="410"/>
      <c r="BP364" s="410"/>
      <c r="BQ364" s="410"/>
      <c r="BR364" s="410"/>
      <c r="BS364" s="410"/>
      <c r="BT364" s="410"/>
      <c r="BU364" s="410"/>
      <c r="BV364" s="410"/>
      <c r="BW364" s="410"/>
      <c r="BX364" s="410"/>
      <c r="BY364" s="410"/>
      <c r="BZ364" s="410"/>
      <c r="CA364" s="410"/>
      <c r="CB364" s="410"/>
      <c r="CC364" s="410"/>
      <c r="CD364" s="410"/>
      <c r="CE364" s="410"/>
      <c r="CF364" s="410"/>
      <c r="CG364" s="410"/>
      <c r="CH364" s="410"/>
      <c r="CI364" s="410"/>
      <c r="CJ364" s="410"/>
      <c r="CK364" s="410"/>
      <c r="CL364" s="410"/>
      <c r="CM364" s="410"/>
      <c r="CN364" s="410"/>
    </row>
    <row r="365" spans="2:92" ht="14.25">
      <c r="B365" s="800"/>
      <c r="C365" s="496" t="s">
        <v>55</v>
      </c>
      <c r="D365" s="497"/>
      <c r="E365" s="497"/>
      <c r="F365" s="497"/>
      <c r="G365" s="497"/>
      <c r="H365" s="497"/>
      <c r="I365" s="497"/>
      <c r="J365" s="497"/>
      <c r="K365" s="497"/>
      <c r="L365" s="498"/>
      <c r="M365" s="521">
        <v>1677</v>
      </c>
      <c r="N365" s="720"/>
      <c r="O365" s="721"/>
      <c r="P365" s="721"/>
      <c r="Q365" s="722"/>
      <c r="R365" s="477" t="s">
        <v>2</v>
      </c>
      <c r="S365" s="410"/>
      <c r="T365" s="410"/>
      <c r="U365" s="410"/>
      <c r="V365" s="410"/>
      <c r="W365" s="410"/>
      <c r="X365" s="410"/>
      <c r="Y365" s="410"/>
      <c r="Z365" s="410"/>
      <c r="AA365" s="410"/>
      <c r="AB365" s="410"/>
      <c r="AC365" s="410"/>
      <c r="AD365" s="410"/>
      <c r="AE365" s="410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  <c r="AZ365" s="410"/>
      <c r="BA365" s="410"/>
      <c r="BB365" s="410"/>
      <c r="BC365" s="410"/>
      <c r="BD365" s="410"/>
      <c r="BE365" s="410"/>
      <c r="BF365" s="410"/>
      <c r="BG365" s="410"/>
      <c r="BH365" s="410"/>
      <c r="BI365" s="410"/>
      <c r="BJ365" s="410"/>
      <c r="BK365" s="410"/>
      <c r="BL365" s="410"/>
      <c r="BM365" s="410"/>
      <c r="BN365" s="410"/>
      <c r="BO365" s="410"/>
      <c r="BP365" s="410"/>
      <c r="BQ365" s="410"/>
      <c r="BR365" s="410"/>
      <c r="BS365" s="410"/>
      <c r="BT365" s="410"/>
      <c r="BU365" s="410"/>
      <c r="BV365" s="410"/>
      <c r="BW365" s="410"/>
      <c r="BX365" s="410"/>
      <c r="BY365" s="410"/>
      <c r="BZ365" s="410"/>
      <c r="CA365" s="410"/>
      <c r="CB365" s="410"/>
      <c r="CC365" s="410"/>
      <c r="CD365" s="410"/>
      <c r="CE365" s="410"/>
      <c r="CF365" s="410"/>
      <c r="CG365" s="410"/>
      <c r="CH365" s="410"/>
      <c r="CI365" s="410"/>
      <c r="CJ365" s="410"/>
      <c r="CK365" s="410"/>
      <c r="CL365" s="410"/>
      <c r="CM365" s="410"/>
      <c r="CN365" s="410"/>
    </row>
    <row r="366" spans="2:92" ht="14.25">
      <c r="B366" s="800"/>
      <c r="C366" s="496" t="s">
        <v>56</v>
      </c>
      <c r="D366" s="497"/>
      <c r="E366" s="497"/>
      <c r="F366" s="497"/>
      <c r="G366" s="497"/>
      <c r="H366" s="497"/>
      <c r="I366" s="497"/>
      <c r="J366" s="497"/>
      <c r="K366" s="497"/>
      <c r="L366" s="498"/>
      <c r="M366" s="521">
        <v>1678</v>
      </c>
      <c r="N366" s="720"/>
      <c r="O366" s="721"/>
      <c r="P366" s="721"/>
      <c r="Q366" s="722"/>
      <c r="R366" s="477" t="s">
        <v>2</v>
      </c>
      <c r="S366" s="410"/>
      <c r="T366" s="410"/>
      <c r="U366" s="410"/>
      <c r="V366" s="410"/>
      <c r="W366" s="410"/>
      <c r="X366" s="410"/>
      <c r="Y366" s="410"/>
      <c r="Z366" s="410"/>
      <c r="AA366" s="410"/>
      <c r="AB366" s="410"/>
      <c r="AC366" s="410"/>
      <c r="AD366" s="410"/>
      <c r="AE366" s="410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  <c r="AZ366" s="410"/>
      <c r="BA366" s="410"/>
      <c r="BB366" s="410"/>
      <c r="BC366" s="410"/>
      <c r="BD366" s="410"/>
      <c r="BE366" s="410"/>
      <c r="BF366" s="410"/>
      <c r="BG366" s="410"/>
      <c r="BH366" s="410"/>
      <c r="BI366" s="410"/>
      <c r="BJ366" s="410"/>
      <c r="BK366" s="410"/>
      <c r="BL366" s="410"/>
      <c r="BM366" s="410"/>
      <c r="BN366" s="410"/>
      <c r="BO366" s="410"/>
      <c r="BP366" s="410"/>
      <c r="BQ366" s="410"/>
      <c r="BR366" s="410"/>
      <c r="BS366" s="410"/>
      <c r="BT366" s="410"/>
      <c r="BU366" s="410"/>
      <c r="BV366" s="410"/>
      <c r="BW366" s="410"/>
      <c r="BX366" s="410"/>
      <c r="BY366" s="410"/>
      <c r="BZ366" s="410"/>
      <c r="CA366" s="410"/>
      <c r="CB366" s="410"/>
      <c r="CC366" s="410"/>
      <c r="CD366" s="410"/>
      <c r="CE366" s="410"/>
      <c r="CF366" s="410"/>
      <c r="CG366" s="410"/>
      <c r="CH366" s="410"/>
      <c r="CI366" s="410"/>
      <c r="CJ366" s="410"/>
      <c r="CK366" s="410"/>
      <c r="CL366" s="410"/>
      <c r="CM366" s="410"/>
      <c r="CN366" s="410"/>
    </row>
    <row r="367" spans="2:92" ht="14.25">
      <c r="B367" s="800"/>
      <c r="C367" s="496" t="s">
        <v>57</v>
      </c>
      <c r="D367" s="497"/>
      <c r="E367" s="497"/>
      <c r="F367" s="497"/>
      <c r="G367" s="497"/>
      <c r="H367" s="497"/>
      <c r="I367" s="497"/>
      <c r="J367" s="497"/>
      <c r="K367" s="497"/>
      <c r="L367" s="498"/>
      <c r="M367" s="521">
        <v>1150</v>
      </c>
      <c r="N367" s="720"/>
      <c r="O367" s="721"/>
      <c r="P367" s="721"/>
      <c r="Q367" s="722"/>
      <c r="R367" s="477" t="s">
        <v>2</v>
      </c>
      <c r="S367" s="410"/>
      <c r="T367" s="410"/>
      <c r="U367" s="410"/>
      <c r="V367" s="410"/>
      <c r="W367" s="410"/>
      <c r="X367" s="410"/>
      <c r="Y367" s="410"/>
      <c r="Z367" s="410"/>
      <c r="AA367" s="410"/>
      <c r="AB367" s="410"/>
      <c r="AC367" s="410"/>
      <c r="AD367" s="410"/>
      <c r="AE367" s="410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  <c r="AZ367" s="410"/>
      <c r="BA367" s="410"/>
      <c r="BB367" s="410"/>
      <c r="BC367" s="410"/>
      <c r="BD367" s="410"/>
      <c r="BE367" s="410"/>
      <c r="BF367" s="410"/>
      <c r="BG367" s="410"/>
      <c r="BH367" s="410"/>
      <c r="BI367" s="410"/>
      <c r="BJ367" s="410"/>
      <c r="BK367" s="410"/>
      <c r="BL367" s="410"/>
      <c r="BM367" s="410"/>
      <c r="BN367" s="410"/>
      <c r="BO367" s="410"/>
      <c r="BP367" s="410"/>
      <c r="BQ367" s="410"/>
      <c r="BR367" s="410"/>
      <c r="BS367" s="410"/>
      <c r="BT367" s="410"/>
      <c r="BU367" s="410"/>
      <c r="BV367" s="410"/>
      <c r="BW367" s="410"/>
      <c r="BX367" s="410"/>
      <c r="BY367" s="410"/>
      <c r="BZ367" s="410"/>
      <c r="CA367" s="410"/>
      <c r="CB367" s="410"/>
      <c r="CC367" s="410"/>
      <c r="CD367" s="410"/>
      <c r="CE367" s="410"/>
      <c r="CF367" s="410"/>
      <c r="CG367" s="410"/>
      <c r="CH367" s="410"/>
      <c r="CI367" s="410"/>
      <c r="CJ367" s="410"/>
      <c r="CK367" s="410"/>
      <c r="CL367" s="410"/>
      <c r="CM367" s="410"/>
      <c r="CN367" s="410"/>
    </row>
    <row r="368" spans="2:92" ht="14.25">
      <c r="B368" s="800"/>
      <c r="C368" s="496" t="s">
        <v>819</v>
      </c>
      <c r="D368" s="497"/>
      <c r="E368" s="497"/>
      <c r="F368" s="497"/>
      <c r="G368" s="497"/>
      <c r="H368" s="497"/>
      <c r="I368" s="497"/>
      <c r="J368" s="497"/>
      <c r="K368" s="497"/>
      <c r="L368" s="498"/>
      <c r="M368" s="521">
        <v>1147</v>
      </c>
      <c r="N368" s="720"/>
      <c r="O368" s="721"/>
      <c r="P368" s="721"/>
      <c r="Q368" s="722"/>
      <c r="R368" s="477" t="s">
        <v>2</v>
      </c>
      <c r="S368" s="410"/>
      <c r="T368" s="410"/>
      <c r="U368" s="410"/>
      <c r="V368" s="410"/>
      <c r="W368" s="410"/>
      <c r="X368" s="410"/>
      <c r="Y368" s="410"/>
      <c r="Z368" s="410"/>
      <c r="AA368" s="410"/>
      <c r="AB368" s="410"/>
      <c r="AC368" s="410"/>
      <c r="AD368" s="410"/>
      <c r="AE368" s="410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  <c r="AZ368" s="410"/>
      <c r="BA368" s="410"/>
      <c r="BB368" s="410"/>
      <c r="BC368" s="410"/>
      <c r="BD368" s="410"/>
      <c r="BE368" s="410"/>
      <c r="BF368" s="410"/>
      <c r="BG368" s="410"/>
      <c r="BH368" s="410"/>
      <c r="BI368" s="410"/>
      <c r="BJ368" s="410"/>
      <c r="BK368" s="410"/>
      <c r="BL368" s="410"/>
      <c r="BM368" s="410"/>
      <c r="BN368" s="410"/>
      <c r="BO368" s="410"/>
      <c r="BP368" s="410"/>
      <c r="BQ368" s="410"/>
      <c r="BR368" s="410"/>
      <c r="BS368" s="410"/>
      <c r="BT368" s="410"/>
      <c r="BU368" s="410"/>
      <c r="BV368" s="410"/>
      <c r="BW368" s="410"/>
      <c r="BX368" s="410"/>
      <c r="BY368" s="410"/>
      <c r="BZ368" s="410"/>
      <c r="CA368" s="410"/>
      <c r="CB368" s="410"/>
      <c r="CC368" s="410"/>
      <c r="CD368" s="410"/>
      <c r="CE368" s="410"/>
      <c r="CF368" s="410"/>
      <c r="CG368" s="410"/>
      <c r="CH368" s="410"/>
      <c r="CI368" s="410"/>
      <c r="CJ368" s="410"/>
      <c r="CK368" s="410"/>
      <c r="CL368" s="410"/>
      <c r="CM368" s="410"/>
      <c r="CN368" s="410"/>
    </row>
    <row r="369" spans="2:92" ht="14.25">
      <c r="B369" s="800"/>
      <c r="C369" s="496" t="s">
        <v>820</v>
      </c>
      <c r="D369" s="497"/>
      <c r="E369" s="497"/>
      <c r="F369" s="497"/>
      <c r="G369" s="497"/>
      <c r="H369" s="497"/>
      <c r="I369" s="497"/>
      <c r="J369" s="497"/>
      <c r="K369" s="497"/>
      <c r="L369" s="498"/>
      <c r="M369" s="521">
        <v>1148</v>
      </c>
      <c r="N369" s="720"/>
      <c r="O369" s="721"/>
      <c r="P369" s="721"/>
      <c r="Q369" s="722"/>
      <c r="R369" s="477" t="s">
        <v>2</v>
      </c>
      <c r="S369" s="410"/>
      <c r="T369" s="410"/>
      <c r="U369" s="410"/>
      <c r="V369" s="410"/>
      <c r="W369" s="410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  <c r="AZ369" s="410"/>
      <c r="BA369" s="410"/>
      <c r="BB369" s="410"/>
      <c r="BC369" s="410"/>
      <c r="BD369" s="410"/>
      <c r="BE369" s="410"/>
      <c r="BF369" s="410"/>
      <c r="BG369" s="410"/>
      <c r="BH369" s="410"/>
      <c r="BI369" s="410"/>
      <c r="BJ369" s="410"/>
      <c r="BK369" s="410"/>
      <c r="BL369" s="410"/>
      <c r="BM369" s="410"/>
      <c r="BN369" s="410"/>
      <c r="BO369" s="410"/>
      <c r="BP369" s="410"/>
      <c r="BQ369" s="410"/>
      <c r="BR369" s="410"/>
      <c r="BS369" s="410"/>
      <c r="BT369" s="410"/>
      <c r="BU369" s="410"/>
      <c r="BV369" s="410"/>
      <c r="BW369" s="410"/>
      <c r="BX369" s="410"/>
      <c r="BY369" s="410"/>
      <c r="BZ369" s="410"/>
      <c r="CA369" s="410"/>
      <c r="CB369" s="410"/>
      <c r="CC369" s="410"/>
      <c r="CD369" s="410"/>
      <c r="CE369" s="410"/>
      <c r="CF369" s="410"/>
      <c r="CG369" s="410"/>
      <c r="CH369" s="410"/>
      <c r="CI369" s="410"/>
      <c r="CJ369" s="410"/>
      <c r="CK369" s="410"/>
      <c r="CL369" s="410"/>
      <c r="CM369" s="410"/>
      <c r="CN369" s="410"/>
    </row>
    <row r="370" spans="2:92" ht="14.25">
      <c r="B370" s="800"/>
      <c r="C370" s="496" t="s">
        <v>821</v>
      </c>
      <c r="D370" s="497"/>
      <c r="E370" s="497"/>
      <c r="F370" s="497"/>
      <c r="G370" s="497"/>
      <c r="H370" s="497"/>
      <c r="I370" s="497"/>
      <c r="J370" s="497"/>
      <c r="K370" s="497"/>
      <c r="L370" s="498"/>
      <c r="M370" s="521">
        <v>1149</v>
      </c>
      <c r="N370" s="720"/>
      <c r="O370" s="721"/>
      <c r="P370" s="721"/>
      <c r="Q370" s="722"/>
      <c r="R370" s="477" t="s">
        <v>2</v>
      </c>
      <c r="S370" s="410"/>
      <c r="T370" s="410"/>
      <c r="U370" s="410"/>
      <c r="V370" s="410"/>
      <c r="W370" s="410"/>
      <c r="X370" s="410"/>
      <c r="Y370" s="410"/>
      <c r="Z370" s="410"/>
      <c r="AA370" s="410"/>
      <c r="AB370" s="410"/>
      <c r="AC370" s="410"/>
      <c r="AD370" s="410"/>
      <c r="AE370" s="410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  <c r="AZ370" s="410"/>
      <c r="BA370" s="410"/>
      <c r="BB370" s="410"/>
      <c r="BC370" s="410"/>
      <c r="BD370" s="410"/>
      <c r="BE370" s="410"/>
      <c r="BF370" s="410"/>
      <c r="BG370" s="410"/>
      <c r="BH370" s="410"/>
      <c r="BI370" s="410"/>
      <c r="BJ370" s="410"/>
      <c r="BK370" s="410"/>
      <c r="BL370" s="410"/>
      <c r="BM370" s="410"/>
      <c r="BN370" s="410"/>
      <c r="BO370" s="410"/>
      <c r="BP370" s="410"/>
      <c r="BQ370" s="410"/>
      <c r="BR370" s="410"/>
      <c r="BS370" s="410"/>
      <c r="BT370" s="410"/>
      <c r="BU370" s="410"/>
      <c r="BV370" s="410"/>
      <c r="BW370" s="410"/>
      <c r="BX370" s="410"/>
      <c r="BY370" s="410"/>
      <c r="BZ370" s="410"/>
      <c r="CA370" s="410"/>
      <c r="CB370" s="410"/>
      <c r="CC370" s="410"/>
      <c r="CD370" s="410"/>
      <c r="CE370" s="410"/>
      <c r="CF370" s="410"/>
      <c r="CG370" s="410"/>
      <c r="CH370" s="410"/>
      <c r="CI370" s="410"/>
      <c r="CJ370" s="410"/>
      <c r="CK370" s="410"/>
      <c r="CL370" s="410"/>
      <c r="CM370" s="410"/>
      <c r="CN370" s="410"/>
    </row>
    <row r="371" spans="2:92" ht="14.25">
      <c r="B371" s="800"/>
      <c r="C371" s="496" t="s">
        <v>58</v>
      </c>
      <c r="D371" s="497"/>
      <c r="E371" s="497"/>
      <c r="F371" s="497"/>
      <c r="G371" s="497"/>
      <c r="H371" s="497"/>
      <c r="I371" s="497"/>
      <c r="J371" s="497"/>
      <c r="K371" s="497"/>
      <c r="L371" s="498"/>
      <c r="M371" s="521">
        <v>1151</v>
      </c>
      <c r="N371" s="720"/>
      <c r="O371" s="721"/>
      <c r="P371" s="721"/>
      <c r="Q371" s="722"/>
      <c r="R371" s="477" t="s">
        <v>2</v>
      </c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  <c r="AZ371" s="410"/>
      <c r="BA371" s="410"/>
      <c r="BB371" s="410"/>
      <c r="BC371" s="410"/>
      <c r="BD371" s="410"/>
      <c r="BE371" s="410"/>
      <c r="BF371" s="410"/>
      <c r="BG371" s="410"/>
      <c r="BH371" s="410"/>
      <c r="BI371" s="410"/>
      <c r="BJ371" s="410"/>
      <c r="BK371" s="410"/>
      <c r="BL371" s="410"/>
      <c r="BM371" s="410"/>
      <c r="BN371" s="410"/>
      <c r="BO371" s="410"/>
      <c r="BP371" s="410"/>
      <c r="BQ371" s="410"/>
      <c r="BR371" s="410"/>
      <c r="BS371" s="410"/>
      <c r="BT371" s="410"/>
      <c r="BU371" s="410"/>
      <c r="BV371" s="410"/>
      <c r="BW371" s="410"/>
      <c r="BX371" s="410"/>
      <c r="BY371" s="410"/>
      <c r="BZ371" s="410"/>
      <c r="CA371" s="410"/>
      <c r="CB371" s="410"/>
      <c r="CC371" s="410"/>
      <c r="CD371" s="410"/>
      <c r="CE371" s="410"/>
      <c r="CF371" s="410"/>
      <c r="CG371" s="410"/>
      <c r="CH371" s="410"/>
      <c r="CI371" s="410"/>
      <c r="CJ371" s="410"/>
      <c r="CK371" s="410"/>
      <c r="CL371" s="410"/>
      <c r="CM371" s="410"/>
      <c r="CN371" s="410"/>
    </row>
    <row r="372" spans="2:92" ht="14.25">
      <c r="B372" s="800"/>
      <c r="C372" s="496" t="s">
        <v>219</v>
      </c>
      <c r="D372" s="497"/>
      <c r="E372" s="497"/>
      <c r="F372" s="497"/>
      <c r="G372" s="497"/>
      <c r="H372" s="497"/>
      <c r="I372" s="497"/>
      <c r="J372" s="497"/>
      <c r="K372" s="497"/>
      <c r="L372" s="498"/>
      <c r="M372" s="521">
        <v>1152</v>
      </c>
      <c r="N372" s="720"/>
      <c r="O372" s="721"/>
      <c r="P372" s="721"/>
      <c r="Q372" s="722"/>
      <c r="R372" s="477" t="s">
        <v>3</v>
      </c>
      <c r="S372" s="410"/>
      <c r="T372" s="410"/>
      <c r="U372" s="410"/>
      <c r="V372" s="410"/>
      <c r="W372" s="410"/>
      <c r="X372" s="410"/>
      <c r="Y372" s="410"/>
      <c r="Z372" s="410"/>
      <c r="AA372" s="410"/>
      <c r="AB372" s="410"/>
      <c r="AC372" s="410"/>
      <c r="AD372" s="410"/>
      <c r="AE372" s="410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  <c r="AZ372" s="410"/>
      <c r="BA372" s="410"/>
      <c r="BB372" s="410"/>
      <c r="BC372" s="410"/>
      <c r="BD372" s="410"/>
      <c r="BE372" s="410"/>
      <c r="BF372" s="410"/>
      <c r="BG372" s="410"/>
      <c r="BH372" s="410"/>
      <c r="BI372" s="410"/>
      <c r="BJ372" s="410"/>
      <c r="BK372" s="410"/>
      <c r="BL372" s="410"/>
      <c r="BM372" s="410"/>
      <c r="BN372" s="410"/>
      <c r="BO372" s="410"/>
      <c r="BP372" s="410"/>
      <c r="BQ372" s="410"/>
      <c r="BR372" s="410"/>
      <c r="BS372" s="410"/>
      <c r="BT372" s="410"/>
      <c r="BU372" s="410"/>
      <c r="BV372" s="410"/>
      <c r="BW372" s="410"/>
      <c r="BX372" s="410"/>
      <c r="BY372" s="410"/>
      <c r="BZ372" s="410"/>
      <c r="CA372" s="410"/>
      <c r="CB372" s="410"/>
      <c r="CC372" s="410"/>
      <c r="CD372" s="410"/>
      <c r="CE372" s="410"/>
      <c r="CF372" s="410"/>
      <c r="CG372" s="410"/>
      <c r="CH372" s="410"/>
      <c r="CI372" s="410"/>
      <c r="CJ372" s="410"/>
      <c r="CK372" s="410"/>
      <c r="CL372" s="410"/>
      <c r="CM372" s="410"/>
      <c r="CN372" s="410"/>
    </row>
    <row r="373" spans="2:92" ht="14.25">
      <c r="B373" s="800"/>
      <c r="C373" s="496" t="s">
        <v>822</v>
      </c>
      <c r="D373" s="497"/>
      <c r="E373" s="497"/>
      <c r="F373" s="497"/>
      <c r="G373" s="497"/>
      <c r="H373" s="497"/>
      <c r="I373" s="497"/>
      <c r="J373" s="497"/>
      <c r="K373" s="497"/>
      <c r="L373" s="498"/>
      <c r="M373" s="521">
        <v>1176</v>
      </c>
      <c r="N373" s="720"/>
      <c r="O373" s="721"/>
      <c r="P373" s="721"/>
      <c r="Q373" s="722"/>
      <c r="R373" s="477" t="s">
        <v>3</v>
      </c>
      <c r="S373" s="410"/>
      <c r="T373" s="410"/>
      <c r="U373" s="410"/>
      <c r="V373" s="410"/>
      <c r="W373" s="410"/>
      <c r="X373" s="410"/>
      <c r="Y373" s="410"/>
      <c r="Z373" s="410"/>
      <c r="AA373" s="410"/>
      <c r="AB373" s="410"/>
      <c r="AC373" s="410"/>
      <c r="AD373" s="410"/>
      <c r="AE373" s="410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  <c r="AZ373" s="410"/>
      <c r="BA373" s="410"/>
      <c r="BB373" s="410"/>
      <c r="BC373" s="410"/>
      <c r="BD373" s="410"/>
      <c r="BE373" s="410"/>
      <c r="BF373" s="410"/>
      <c r="BG373" s="410"/>
      <c r="BH373" s="410"/>
      <c r="BI373" s="410"/>
      <c r="BJ373" s="410"/>
      <c r="BK373" s="410"/>
      <c r="BL373" s="410"/>
      <c r="BM373" s="410"/>
      <c r="BN373" s="410"/>
      <c r="BO373" s="410"/>
      <c r="BP373" s="410"/>
      <c r="BQ373" s="410"/>
      <c r="BR373" s="410"/>
      <c r="BS373" s="410"/>
      <c r="BT373" s="410"/>
      <c r="BU373" s="410"/>
      <c r="BV373" s="410"/>
      <c r="BW373" s="410"/>
      <c r="BX373" s="410"/>
      <c r="BY373" s="410"/>
      <c r="BZ373" s="410"/>
      <c r="CA373" s="410"/>
      <c r="CB373" s="410"/>
      <c r="CC373" s="410"/>
      <c r="CD373" s="410"/>
      <c r="CE373" s="410"/>
      <c r="CF373" s="410"/>
      <c r="CG373" s="410"/>
      <c r="CH373" s="410"/>
      <c r="CI373" s="410"/>
      <c r="CJ373" s="410"/>
      <c r="CK373" s="410"/>
      <c r="CL373" s="410"/>
      <c r="CM373" s="410"/>
      <c r="CN373" s="410"/>
    </row>
    <row r="374" spans="2:92" ht="14.25">
      <c r="B374" s="800"/>
      <c r="C374" s="496" t="s">
        <v>59</v>
      </c>
      <c r="D374" s="497"/>
      <c r="E374" s="497"/>
      <c r="F374" s="497"/>
      <c r="G374" s="497"/>
      <c r="H374" s="497"/>
      <c r="I374" s="497"/>
      <c r="J374" s="497"/>
      <c r="K374" s="497"/>
      <c r="L374" s="498"/>
      <c r="M374" s="521">
        <v>1679</v>
      </c>
      <c r="N374" s="720"/>
      <c r="O374" s="721"/>
      <c r="P374" s="721"/>
      <c r="Q374" s="722"/>
      <c r="R374" s="477" t="s">
        <v>3</v>
      </c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410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  <c r="AZ374" s="410"/>
      <c r="BA374" s="410"/>
      <c r="BB374" s="410"/>
      <c r="BC374" s="410"/>
      <c r="BD374" s="410"/>
      <c r="BE374" s="410"/>
      <c r="BF374" s="410"/>
      <c r="BG374" s="410"/>
      <c r="BH374" s="410"/>
      <c r="BI374" s="410"/>
      <c r="BJ374" s="410"/>
      <c r="BK374" s="410"/>
      <c r="BL374" s="410"/>
      <c r="BM374" s="410"/>
      <c r="BN374" s="410"/>
      <c r="BO374" s="410"/>
      <c r="BP374" s="410"/>
      <c r="BQ374" s="410"/>
      <c r="BR374" s="410"/>
      <c r="BS374" s="410"/>
      <c r="BT374" s="410"/>
      <c r="BU374" s="410"/>
      <c r="BV374" s="410"/>
      <c r="BW374" s="410"/>
      <c r="BX374" s="410"/>
      <c r="BY374" s="410"/>
      <c r="BZ374" s="410"/>
      <c r="CA374" s="410"/>
      <c r="CB374" s="410"/>
      <c r="CC374" s="410"/>
      <c r="CD374" s="410"/>
      <c r="CE374" s="410"/>
      <c r="CF374" s="410"/>
      <c r="CG374" s="410"/>
      <c r="CH374" s="410"/>
      <c r="CI374" s="410"/>
      <c r="CJ374" s="410"/>
      <c r="CK374" s="410"/>
      <c r="CL374" s="410"/>
      <c r="CM374" s="410"/>
      <c r="CN374" s="410"/>
    </row>
    <row r="375" spans="2:92" ht="14.25">
      <c r="B375" s="800"/>
      <c r="C375" s="496" t="s">
        <v>60</v>
      </c>
      <c r="D375" s="497"/>
      <c r="E375" s="497"/>
      <c r="F375" s="497"/>
      <c r="G375" s="497"/>
      <c r="H375" s="497"/>
      <c r="I375" s="497"/>
      <c r="J375" s="497"/>
      <c r="K375" s="497"/>
      <c r="L375" s="498"/>
      <c r="M375" s="521">
        <v>1680</v>
      </c>
      <c r="N375" s="720"/>
      <c r="O375" s="721"/>
      <c r="P375" s="721"/>
      <c r="Q375" s="722"/>
      <c r="R375" s="477" t="s">
        <v>3</v>
      </c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  <c r="AZ375" s="410"/>
      <c r="BA375" s="410"/>
      <c r="BB375" s="410"/>
      <c r="BC375" s="410"/>
      <c r="BD375" s="410"/>
      <c r="BE375" s="410"/>
      <c r="BF375" s="410"/>
      <c r="BG375" s="410"/>
      <c r="BH375" s="410"/>
      <c r="BI375" s="410"/>
      <c r="BJ375" s="410"/>
      <c r="BK375" s="410"/>
      <c r="BL375" s="410"/>
      <c r="BM375" s="410"/>
      <c r="BN375" s="410"/>
      <c r="BO375" s="410"/>
      <c r="BP375" s="410"/>
      <c r="BQ375" s="410"/>
      <c r="BR375" s="410"/>
      <c r="BS375" s="410"/>
      <c r="BT375" s="410"/>
      <c r="BU375" s="410"/>
      <c r="BV375" s="410"/>
      <c r="BW375" s="410"/>
      <c r="BX375" s="410"/>
      <c r="BY375" s="410"/>
      <c r="BZ375" s="410"/>
      <c r="CA375" s="410"/>
      <c r="CB375" s="410"/>
      <c r="CC375" s="410"/>
      <c r="CD375" s="410"/>
      <c r="CE375" s="410"/>
      <c r="CF375" s="410"/>
      <c r="CG375" s="410"/>
      <c r="CH375" s="410"/>
      <c r="CI375" s="410"/>
      <c r="CJ375" s="410"/>
      <c r="CK375" s="410"/>
      <c r="CL375" s="410"/>
      <c r="CM375" s="410"/>
      <c r="CN375" s="410"/>
    </row>
    <row r="376" spans="2:92" ht="14.25">
      <c r="B376" s="800"/>
      <c r="C376" s="496" t="s">
        <v>61</v>
      </c>
      <c r="D376" s="497"/>
      <c r="E376" s="497"/>
      <c r="F376" s="497"/>
      <c r="G376" s="497"/>
      <c r="H376" s="497"/>
      <c r="I376" s="497"/>
      <c r="J376" s="497"/>
      <c r="K376" s="497"/>
      <c r="L376" s="498"/>
      <c r="M376" s="521">
        <v>1681</v>
      </c>
      <c r="N376" s="720"/>
      <c r="O376" s="721"/>
      <c r="P376" s="721"/>
      <c r="Q376" s="722"/>
      <c r="R376" s="477" t="s">
        <v>3</v>
      </c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  <c r="AZ376" s="410"/>
      <c r="BA376" s="410"/>
      <c r="BB376" s="410"/>
      <c r="BC376" s="410"/>
      <c r="BD376" s="410"/>
      <c r="BE376" s="410"/>
      <c r="BF376" s="410"/>
      <c r="BG376" s="410"/>
      <c r="BH376" s="410"/>
      <c r="BI376" s="410"/>
      <c r="BJ376" s="410"/>
      <c r="BK376" s="410"/>
      <c r="BL376" s="410"/>
      <c r="BM376" s="410"/>
      <c r="BN376" s="410"/>
      <c r="BO376" s="410"/>
      <c r="BP376" s="410"/>
      <c r="BQ376" s="410"/>
      <c r="BR376" s="410"/>
      <c r="BS376" s="410"/>
      <c r="BT376" s="410"/>
      <c r="BU376" s="410"/>
      <c r="BV376" s="410"/>
      <c r="BW376" s="410"/>
      <c r="BX376" s="410"/>
      <c r="BY376" s="410"/>
      <c r="BZ376" s="410"/>
      <c r="CA376" s="410"/>
      <c r="CB376" s="410"/>
      <c r="CC376" s="410"/>
      <c r="CD376" s="410"/>
      <c r="CE376" s="410"/>
      <c r="CF376" s="410"/>
      <c r="CG376" s="410"/>
      <c r="CH376" s="410"/>
      <c r="CI376" s="410"/>
      <c r="CJ376" s="410"/>
      <c r="CK376" s="410"/>
      <c r="CL376" s="410"/>
      <c r="CM376" s="410"/>
      <c r="CN376" s="410"/>
    </row>
    <row r="377" spans="2:92" ht="14.25">
      <c r="B377" s="800"/>
      <c r="C377" s="496" t="s">
        <v>823</v>
      </c>
      <c r="D377" s="497"/>
      <c r="E377" s="497"/>
      <c r="F377" s="497"/>
      <c r="G377" s="497"/>
      <c r="H377" s="497"/>
      <c r="I377" s="497"/>
      <c r="J377" s="497"/>
      <c r="K377" s="497"/>
      <c r="L377" s="498"/>
      <c r="M377" s="521">
        <v>1682</v>
      </c>
      <c r="N377" s="720"/>
      <c r="O377" s="721"/>
      <c r="P377" s="721"/>
      <c r="Q377" s="722"/>
      <c r="R377" s="477" t="s">
        <v>3</v>
      </c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  <c r="AZ377" s="410"/>
      <c r="BA377" s="410"/>
      <c r="BB377" s="410"/>
      <c r="BC377" s="410"/>
      <c r="BD377" s="410"/>
      <c r="BE377" s="410"/>
      <c r="BF377" s="410"/>
      <c r="BG377" s="410"/>
      <c r="BH377" s="410"/>
      <c r="BI377" s="410"/>
      <c r="BJ377" s="410"/>
      <c r="BK377" s="410"/>
      <c r="BL377" s="410"/>
      <c r="BM377" s="410"/>
      <c r="BN377" s="410"/>
      <c r="BO377" s="410"/>
      <c r="BP377" s="410"/>
      <c r="BQ377" s="410"/>
      <c r="BR377" s="410"/>
      <c r="BS377" s="410"/>
      <c r="BT377" s="410"/>
      <c r="BU377" s="410"/>
      <c r="BV377" s="410"/>
      <c r="BW377" s="410"/>
      <c r="BX377" s="410"/>
      <c r="BY377" s="410"/>
      <c r="BZ377" s="410"/>
      <c r="CA377" s="410"/>
      <c r="CB377" s="410"/>
      <c r="CC377" s="410"/>
      <c r="CD377" s="410"/>
      <c r="CE377" s="410"/>
      <c r="CF377" s="410"/>
      <c r="CG377" s="410"/>
      <c r="CH377" s="410"/>
      <c r="CI377" s="410"/>
      <c r="CJ377" s="410"/>
      <c r="CK377" s="410"/>
      <c r="CL377" s="410"/>
      <c r="CM377" s="410"/>
      <c r="CN377" s="410"/>
    </row>
    <row r="378" spans="2:92" ht="14.25">
      <c r="B378" s="800"/>
      <c r="C378" s="496" t="s">
        <v>824</v>
      </c>
      <c r="D378" s="497"/>
      <c r="E378" s="497"/>
      <c r="F378" s="497"/>
      <c r="G378" s="497"/>
      <c r="H378" s="497"/>
      <c r="I378" s="497"/>
      <c r="J378" s="497"/>
      <c r="K378" s="497"/>
      <c r="L378" s="498"/>
      <c r="M378" s="521">
        <v>1683</v>
      </c>
      <c r="N378" s="720"/>
      <c r="O378" s="721"/>
      <c r="P378" s="721"/>
      <c r="Q378" s="722"/>
      <c r="R378" s="477" t="s">
        <v>3</v>
      </c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  <c r="AZ378" s="410"/>
      <c r="BA378" s="410"/>
      <c r="BB378" s="410"/>
      <c r="BC378" s="410"/>
      <c r="BD378" s="410"/>
      <c r="BE378" s="410"/>
      <c r="BF378" s="410"/>
      <c r="BG378" s="410"/>
      <c r="BH378" s="410"/>
      <c r="BI378" s="410"/>
      <c r="BJ378" s="410"/>
      <c r="BK378" s="410"/>
      <c r="BL378" s="410"/>
      <c r="BM378" s="410"/>
      <c r="BN378" s="410"/>
      <c r="BO378" s="410"/>
      <c r="BP378" s="410"/>
      <c r="BQ378" s="410"/>
      <c r="BR378" s="410"/>
      <c r="BS378" s="410"/>
      <c r="BT378" s="410"/>
      <c r="BU378" s="410"/>
      <c r="BV378" s="410"/>
      <c r="BW378" s="410"/>
      <c r="BX378" s="410"/>
      <c r="BY378" s="410"/>
      <c r="BZ378" s="410"/>
      <c r="CA378" s="410"/>
      <c r="CB378" s="410"/>
      <c r="CC378" s="410"/>
      <c r="CD378" s="410"/>
      <c r="CE378" s="410"/>
      <c r="CF378" s="410"/>
      <c r="CG378" s="410"/>
      <c r="CH378" s="410"/>
      <c r="CI378" s="410"/>
      <c r="CJ378" s="410"/>
      <c r="CK378" s="410"/>
      <c r="CL378" s="410"/>
      <c r="CM378" s="410"/>
      <c r="CN378" s="410"/>
    </row>
    <row r="379" spans="2:92" ht="14.25">
      <c r="B379" s="800"/>
      <c r="C379" s="496" t="s">
        <v>62</v>
      </c>
      <c r="D379" s="497"/>
      <c r="E379" s="497"/>
      <c r="F379" s="497"/>
      <c r="G379" s="497"/>
      <c r="H379" s="497"/>
      <c r="I379" s="497"/>
      <c r="J379" s="497"/>
      <c r="K379" s="497"/>
      <c r="L379" s="498"/>
      <c r="M379" s="521">
        <v>1684</v>
      </c>
      <c r="N379" s="720"/>
      <c r="O379" s="721"/>
      <c r="P379" s="721"/>
      <c r="Q379" s="722"/>
      <c r="R379" s="477" t="s">
        <v>3</v>
      </c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  <c r="AZ379" s="410"/>
      <c r="BA379" s="410"/>
      <c r="BB379" s="410"/>
      <c r="BC379" s="410"/>
      <c r="BD379" s="410"/>
      <c r="BE379" s="410"/>
      <c r="BF379" s="410"/>
      <c r="BG379" s="410"/>
      <c r="BH379" s="410"/>
      <c r="BI379" s="410"/>
      <c r="BJ379" s="410"/>
      <c r="BK379" s="410"/>
      <c r="BL379" s="410"/>
      <c r="BM379" s="410"/>
      <c r="BN379" s="410"/>
      <c r="BO379" s="410"/>
      <c r="BP379" s="410"/>
      <c r="BQ379" s="410"/>
      <c r="BR379" s="410"/>
      <c r="BS379" s="410"/>
      <c r="BT379" s="410"/>
      <c r="BU379" s="410"/>
      <c r="BV379" s="410"/>
      <c r="BW379" s="410"/>
      <c r="BX379" s="410"/>
      <c r="BY379" s="410"/>
      <c r="BZ379" s="410"/>
      <c r="CA379" s="410"/>
      <c r="CB379" s="410"/>
      <c r="CC379" s="410"/>
      <c r="CD379" s="410"/>
      <c r="CE379" s="410"/>
      <c r="CF379" s="410"/>
      <c r="CG379" s="410"/>
      <c r="CH379" s="410"/>
      <c r="CI379" s="410"/>
      <c r="CJ379" s="410"/>
      <c r="CK379" s="410"/>
      <c r="CL379" s="410"/>
      <c r="CM379" s="410"/>
      <c r="CN379" s="410"/>
    </row>
    <row r="380" spans="2:92" ht="14.25">
      <c r="B380" s="800"/>
      <c r="C380" s="496" t="s">
        <v>63</v>
      </c>
      <c r="D380" s="497"/>
      <c r="E380" s="497"/>
      <c r="F380" s="497"/>
      <c r="G380" s="497"/>
      <c r="H380" s="497"/>
      <c r="I380" s="497"/>
      <c r="J380" s="497"/>
      <c r="K380" s="497"/>
      <c r="L380" s="498"/>
      <c r="M380" s="521">
        <v>1685</v>
      </c>
      <c r="N380" s="720"/>
      <c r="O380" s="721"/>
      <c r="P380" s="721"/>
      <c r="Q380" s="722"/>
      <c r="R380" s="477" t="s">
        <v>3</v>
      </c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  <c r="AZ380" s="410"/>
      <c r="BA380" s="410"/>
      <c r="BB380" s="410"/>
      <c r="BC380" s="410"/>
      <c r="BD380" s="410"/>
      <c r="BE380" s="410"/>
      <c r="BF380" s="410"/>
      <c r="BG380" s="410"/>
      <c r="BH380" s="410"/>
      <c r="BI380" s="410"/>
      <c r="BJ380" s="410"/>
      <c r="BK380" s="410"/>
      <c r="BL380" s="410"/>
      <c r="BM380" s="410"/>
      <c r="BN380" s="410"/>
      <c r="BO380" s="410"/>
      <c r="BP380" s="410"/>
      <c r="BQ380" s="410"/>
      <c r="BR380" s="410"/>
      <c r="BS380" s="410"/>
      <c r="BT380" s="410"/>
      <c r="BU380" s="410"/>
      <c r="BV380" s="410"/>
      <c r="BW380" s="410"/>
      <c r="BX380" s="410"/>
      <c r="BY380" s="410"/>
      <c r="BZ380" s="410"/>
      <c r="CA380" s="410"/>
      <c r="CB380" s="410"/>
      <c r="CC380" s="410"/>
      <c r="CD380" s="410"/>
      <c r="CE380" s="410"/>
      <c r="CF380" s="410"/>
      <c r="CG380" s="410"/>
      <c r="CH380" s="410"/>
      <c r="CI380" s="410"/>
      <c r="CJ380" s="410"/>
      <c r="CK380" s="410"/>
      <c r="CL380" s="410"/>
      <c r="CM380" s="410"/>
      <c r="CN380" s="410"/>
    </row>
    <row r="381" spans="2:92" ht="14.25">
      <c r="B381" s="800"/>
      <c r="C381" s="496" t="s">
        <v>64</v>
      </c>
      <c r="D381" s="497"/>
      <c r="E381" s="497"/>
      <c r="F381" s="497"/>
      <c r="G381" s="497"/>
      <c r="H381" s="497"/>
      <c r="I381" s="497"/>
      <c r="J381" s="497"/>
      <c r="K381" s="497"/>
      <c r="L381" s="498"/>
      <c r="M381" s="521">
        <v>1686</v>
      </c>
      <c r="N381" s="720"/>
      <c r="O381" s="721"/>
      <c r="P381" s="721"/>
      <c r="Q381" s="722"/>
      <c r="R381" s="477" t="s">
        <v>3</v>
      </c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  <c r="AZ381" s="410"/>
      <c r="BA381" s="410"/>
      <c r="BB381" s="410"/>
      <c r="BC381" s="410"/>
      <c r="BD381" s="410"/>
      <c r="BE381" s="410"/>
      <c r="BF381" s="410"/>
      <c r="BG381" s="410"/>
      <c r="BH381" s="410"/>
      <c r="BI381" s="410"/>
      <c r="BJ381" s="410"/>
      <c r="BK381" s="410"/>
      <c r="BL381" s="410"/>
      <c r="BM381" s="410"/>
      <c r="BN381" s="410"/>
      <c r="BO381" s="410"/>
      <c r="BP381" s="410"/>
      <c r="BQ381" s="410"/>
      <c r="BR381" s="410"/>
      <c r="BS381" s="410"/>
      <c r="BT381" s="410"/>
      <c r="BU381" s="410"/>
      <c r="BV381" s="410"/>
      <c r="BW381" s="410"/>
      <c r="BX381" s="410"/>
      <c r="BY381" s="410"/>
      <c r="BZ381" s="410"/>
      <c r="CA381" s="410"/>
      <c r="CB381" s="410"/>
      <c r="CC381" s="410"/>
      <c r="CD381" s="410"/>
      <c r="CE381" s="410"/>
      <c r="CF381" s="410"/>
      <c r="CG381" s="410"/>
      <c r="CH381" s="410"/>
      <c r="CI381" s="410"/>
      <c r="CJ381" s="410"/>
      <c r="CK381" s="410"/>
      <c r="CL381" s="410"/>
      <c r="CM381" s="410"/>
      <c r="CN381" s="410"/>
    </row>
    <row r="382" spans="2:92" ht="14.25">
      <c r="B382" s="800"/>
      <c r="C382" s="496" t="s">
        <v>65</v>
      </c>
      <c r="D382" s="497"/>
      <c r="E382" s="497"/>
      <c r="F382" s="497"/>
      <c r="G382" s="497"/>
      <c r="H382" s="497"/>
      <c r="I382" s="497"/>
      <c r="J382" s="497"/>
      <c r="K382" s="497"/>
      <c r="L382" s="498"/>
      <c r="M382" s="521">
        <v>1183</v>
      </c>
      <c r="N382" s="720"/>
      <c r="O382" s="721"/>
      <c r="P382" s="721"/>
      <c r="Q382" s="722"/>
      <c r="R382" s="477" t="s">
        <v>3</v>
      </c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  <c r="AZ382" s="410"/>
      <c r="BA382" s="410"/>
      <c r="BB382" s="410"/>
      <c r="BC382" s="410"/>
      <c r="BD382" s="410"/>
      <c r="BE382" s="410"/>
      <c r="BF382" s="410"/>
      <c r="BG382" s="410"/>
      <c r="BH382" s="410"/>
      <c r="BI382" s="410"/>
      <c r="BJ382" s="410"/>
      <c r="BK382" s="410"/>
      <c r="BL382" s="410"/>
      <c r="BM382" s="410"/>
      <c r="BN382" s="410"/>
      <c r="BO382" s="410"/>
      <c r="BP382" s="410"/>
      <c r="BQ382" s="410"/>
      <c r="BR382" s="410"/>
      <c r="BS382" s="410"/>
      <c r="BT382" s="410"/>
      <c r="BU382" s="410"/>
      <c r="BV382" s="410"/>
      <c r="BW382" s="410"/>
      <c r="BX382" s="410"/>
      <c r="BY382" s="410"/>
      <c r="BZ382" s="410"/>
      <c r="CA382" s="410"/>
      <c r="CB382" s="410"/>
      <c r="CC382" s="410"/>
      <c r="CD382" s="410"/>
      <c r="CE382" s="410"/>
      <c r="CF382" s="410"/>
      <c r="CG382" s="410"/>
      <c r="CH382" s="410"/>
      <c r="CI382" s="410"/>
      <c r="CJ382" s="410"/>
      <c r="CK382" s="410"/>
      <c r="CL382" s="410"/>
      <c r="CM382" s="410"/>
      <c r="CN382" s="410"/>
    </row>
    <row r="383" spans="2:92" ht="14.25">
      <c r="B383" s="800"/>
      <c r="C383" s="496" t="s">
        <v>66</v>
      </c>
      <c r="D383" s="497"/>
      <c r="E383" s="497"/>
      <c r="F383" s="497"/>
      <c r="G383" s="497"/>
      <c r="H383" s="497"/>
      <c r="I383" s="497"/>
      <c r="J383" s="497"/>
      <c r="K383" s="497"/>
      <c r="L383" s="498"/>
      <c r="M383" s="521">
        <v>1687</v>
      </c>
      <c r="N383" s="720"/>
      <c r="O383" s="721"/>
      <c r="P383" s="721"/>
      <c r="Q383" s="722"/>
      <c r="R383" s="477" t="s">
        <v>3</v>
      </c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  <c r="AZ383" s="410"/>
      <c r="BA383" s="410"/>
      <c r="BB383" s="410"/>
      <c r="BC383" s="410"/>
      <c r="BD383" s="410"/>
      <c r="BE383" s="410"/>
      <c r="BF383" s="410"/>
      <c r="BG383" s="410"/>
      <c r="BH383" s="410"/>
      <c r="BI383" s="410"/>
      <c r="BJ383" s="410"/>
      <c r="BK383" s="410"/>
      <c r="BL383" s="410"/>
      <c r="BM383" s="410"/>
      <c r="BN383" s="410"/>
      <c r="BO383" s="410"/>
      <c r="BP383" s="410"/>
      <c r="BQ383" s="410"/>
      <c r="BR383" s="410"/>
      <c r="BS383" s="410"/>
      <c r="BT383" s="410"/>
      <c r="BU383" s="410"/>
      <c r="BV383" s="410"/>
      <c r="BW383" s="410"/>
      <c r="BX383" s="410"/>
      <c r="BY383" s="410"/>
      <c r="BZ383" s="410"/>
      <c r="CA383" s="410"/>
      <c r="CB383" s="410"/>
      <c r="CC383" s="410"/>
      <c r="CD383" s="410"/>
      <c r="CE383" s="410"/>
      <c r="CF383" s="410"/>
      <c r="CG383" s="410"/>
      <c r="CH383" s="410"/>
      <c r="CI383" s="410"/>
      <c r="CJ383" s="410"/>
      <c r="CK383" s="410"/>
      <c r="CL383" s="410"/>
      <c r="CM383" s="410"/>
      <c r="CN383" s="410"/>
    </row>
    <row r="384" spans="2:92" ht="14.25">
      <c r="B384" s="800"/>
      <c r="C384" s="496" t="s">
        <v>67</v>
      </c>
      <c r="D384" s="497"/>
      <c r="E384" s="497"/>
      <c r="F384" s="497"/>
      <c r="G384" s="497"/>
      <c r="H384" s="497"/>
      <c r="I384" s="497"/>
      <c r="J384" s="497"/>
      <c r="K384" s="497"/>
      <c r="L384" s="498"/>
      <c r="M384" s="521">
        <v>1688</v>
      </c>
      <c r="N384" s="720"/>
      <c r="O384" s="721"/>
      <c r="P384" s="721"/>
      <c r="Q384" s="722"/>
      <c r="R384" s="477" t="s">
        <v>3</v>
      </c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  <c r="AZ384" s="410"/>
      <c r="BA384" s="410"/>
      <c r="BB384" s="410"/>
      <c r="BC384" s="410"/>
      <c r="BD384" s="410"/>
      <c r="BE384" s="410"/>
      <c r="BF384" s="410"/>
      <c r="BG384" s="410"/>
      <c r="BH384" s="410"/>
      <c r="BI384" s="410"/>
      <c r="BJ384" s="410"/>
      <c r="BK384" s="410"/>
      <c r="BL384" s="410"/>
      <c r="BM384" s="410"/>
      <c r="BN384" s="410"/>
      <c r="BO384" s="410"/>
      <c r="BP384" s="410"/>
      <c r="BQ384" s="410"/>
      <c r="BR384" s="410"/>
      <c r="BS384" s="410"/>
      <c r="BT384" s="410"/>
      <c r="BU384" s="410"/>
      <c r="BV384" s="410"/>
      <c r="BW384" s="410"/>
      <c r="BX384" s="410"/>
      <c r="BY384" s="410"/>
      <c r="BZ384" s="410"/>
      <c r="CA384" s="410"/>
      <c r="CB384" s="410"/>
      <c r="CC384" s="410"/>
      <c r="CD384" s="410"/>
      <c r="CE384" s="410"/>
      <c r="CF384" s="410"/>
      <c r="CG384" s="410"/>
      <c r="CH384" s="410"/>
      <c r="CI384" s="410"/>
      <c r="CJ384" s="410"/>
      <c r="CK384" s="410"/>
      <c r="CL384" s="410"/>
      <c r="CM384" s="410"/>
      <c r="CN384" s="410"/>
    </row>
    <row r="385" spans="1:92" ht="14.25">
      <c r="B385" s="800"/>
      <c r="C385" s="496" t="s">
        <v>68</v>
      </c>
      <c r="D385" s="497"/>
      <c r="E385" s="497"/>
      <c r="F385" s="497"/>
      <c r="G385" s="497"/>
      <c r="H385" s="497"/>
      <c r="I385" s="497"/>
      <c r="J385" s="497"/>
      <c r="K385" s="497"/>
      <c r="L385" s="498"/>
      <c r="M385" s="521">
        <v>1689</v>
      </c>
      <c r="N385" s="720"/>
      <c r="O385" s="721"/>
      <c r="P385" s="721"/>
      <c r="Q385" s="722"/>
      <c r="R385" s="477" t="s">
        <v>3</v>
      </c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  <c r="AZ385" s="410"/>
      <c r="BA385" s="410"/>
      <c r="BB385" s="410"/>
      <c r="BC385" s="410"/>
      <c r="BD385" s="410"/>
      <c r="BE385" s="410"/>
      <c r="BF385" s="410"/>
      <c r="BG385" s="410"/>
      <c r="BH385" s="410"/>
      <c r="BI385" s="410"/>
      <c r="BJ385" s="410"/>
      <c r="BK385" s="410"/>
      <c r="BL385" s="410"/>
      <c r="BM385" s="410"/>
      <c r="BN385" s="410"/>
      <c r="BO385" s="410"/>
      <c r="BP385" s="410"/>
      <c r="BQ385" s="410"/>
      <c r="BR385" s="410"/>
      <c r="BS385" s="410"/>
      <c r="BT385" s="410"/>
      <c r="BU385" s="410"/>
      <c r="BV385" s="410"/>
      <c r="BW385" s="410"/>
      <c r="BX385" s="410"/>
      <c r="BY385" s="410"/>
      <c r="BZ385" s="410"/>
      <c r="CA385" s="410"/>
      <c r="CB385" s="410"/>
      <c r="CC385" s="410"/>
      <c r="CD385" s="410"/>
      <c r="CE385" s="410"/>
      <c r="CF385" s="410"/>
      <c r="CG385" s="410"/>
      <c r="CH385" s="410"/>
      <c r="CI385" s="410"/>
      <c r="CJ385" s="410"/>
      <c r="CK385" s="410"/>
      <c r="CL385" s="410"/>
      <c r="CM385" s="410"/>
      <c r="CN385" s="410"/>
    </row>
    <row r="386" spans="1:92" ht="14.25">
      <c r="B386" s="800"/>
      <c r="C386" s="496" t="s">
        <v>825</v>
      </c>
      <c r="D386" s="497"/>
      <c r="E386" s="497"/>
      <c r="F386" s="497"/>
      <c r="G386" s="497"/>
      <c r="H386" s="497"/>
      <c r="I386" s="497"/>
      <c r="J386" s="497"/>
      <c r="K386" s="497"/>
      <c r="L386" s="498"/>
      <c r="M386" s="521">
        <v>1728</v>
      </c>
      <c r="N386" s="720">
        <f>+$N$358-$N$359+SUM($N$360:$Q$371)-SUM($N$372:$Q$385)</f>
        <v>0</v>
      </c>
      <c r="O386" s="721"/>
      <c r="P386" s="721"/>
      <c r="Q386" s="722"/>
      <c r="R386" s="477" t="s">
        <v>4</v>
      </c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  <c r="AZ386" s="410"/>
      <c r="BA386" s="410"/>
      <c r="BB386" s="410"/>
      <c r="BC386" s="410"/>
      <c r="BD386" s="410"/>
      <c r="BE386" s="410"/>
      <c r="BF386" s="410"/>
      <c r="BG386" s="410"/>
      <c r="BH386" s="410"/>
      <c r="BI386" s="410"/>
      <c r="BJ386" s="410"/>
      <c r="BK386" s="410"/>
      <c r="BL386" s="410"/>
      <c r="BM386" s="410"/>
      <c r="BN386" s="410"/>
      <c r="BO386" s="410"/>
      <c r="BP386" s="410"/>
      <c r="BQ386" s="410"/>
      <c r="BR386" s="410"/>
      <c r="BS386" s="410"/>
      <c r="BT386" s="410"/>
      <c r="BU386" s="410"/>
      <c r="BV386" s="410"/>
      <c r="BW386" s="410"/>
      <c r="BX386" s="410"/>
      <c r="BY386" s="410"/>
      <c r="BZ386" s="410"/>
      <c r="CA386" s="410"/>
      <c r="CB386" s="410"/>
      <c r="CC386" s="410"/>
      <c r="CD386" s="410"/>
      <c r="CE386" s="410"/>
      <c r="CF386" s="410"/>
      <c r="CG386" s="410"/>
      <c r="CH386" s="410"/>
      <c r="CI386" s="410"/>
      <c r="CJ386" s="410"/>
      <c r="CK386" s="410"/>
      <c r="CL386" s="410"/>
      <c r="CM386" s="410"/>
      <c r="CN386" s="410"/>
    </row>
    <row r="387" spans="1:92" ht="14.25">
      <c r="B387" s="800"/>
      <c r="C387" s="496" t="s">
        <v>95</v>
      </c>
      <c r="D387" s="497"/>
      <c r="E387" s="497"/>
      <c r="F387" s="497"/>
      <c r="G387" s="497"/>
      <c r="H387" s="497"/>
      <c r="I387" s="497"/>
      <c r="J387" s="497"/>
      <c r="K387" s="497"/>
      <c r="L387" s="498"/>
      <c r="M387" s="521">
        <v>1154</v>
      </c>
      <c r="N387" s="720"/>
      <c r="O387" s="721"/>
      <c r="P387" s="721"/>
      <c r="Q387" s="722"/>
      <c r="R387" s="477" t="s">
        <v>3</v>
      </c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  <c r="AZ387" s="410"/>
      <c r="BA387" s="410"/>
      <c r="BB387" s="410"/>
      <c r="BC387" s="410"/>
      <c r="BD387" s="410"/>
      <c r="BE387" s="410"/>
      <c r="BF387" s="410"/>
      <c r="BG387" s="410"/>
      <c r="BH387" s="410"/>
      <c r="BI387" s="410"/>
      <c r="BJ387" s="410"/>
      <c r="BK387" s="410"/>
      <c r="BL387" s="410"/>
      <c r="BM387" s="410"/>
      <c r="BN387" s="410"/>
      <c r="BO387" s="410"/>
      <c r="BP387" s="410"/>
      <c r="BQ387" s="410"/>
      <c r="BR387" s="410"/>
      <c r="BS387" s="410"/>
      <c r="BT387" s="410"/>
      <c r="BU387" s="410"/>
      <c r="BV387" s="410"/>
      <c r="BW387" s="410"/>
      <c r="BX387" s="410"/>
      <c r="BY387" s="410"/>
      <c r="BZ387" s="410"/>
      <c r="CA387" s="410"/>
      <c r="CB387" s="410"/>
      <c r="CC387" s="410"/>
      <c r="CD387" s="410"/>
      <c r="CE387" s="410"/>
      <c r="CF387" s="410"/>
      <c r="CG387" s="410"/>
      <c r="CH387" s="410"/>
      <c r="CI387" s="410"/>
      <c r="CJ387" s="410"/>
      <c r="CK387" s="410"/>
      <c r="CL387" s="410"/>
      <c r="CM387" s="410"/>
      <c r="CN387" s="410"/>
    </row>
    <row r="388" spans="1:92" ht="14.25">
      <c r="B388" s="800"/>
      <c r="C388" s="496" t="s">
        <v>826</v>
      </c>
      <c r="D388" s="497"/>
      <c r="E388" s="497"/>
      <c r="F388" s="497"/>
      <c r="G388" s="497"/>
      <c r="H388" s="497"/>
      <c r="I388" s="497"/>
      <c r="J388" s="497"/>
      <c r="K388" s="497"/>
      <c r="L388" s="498"/>
      <c r="M388" s="521">
        <v>1157</v>
      </c>
      <c r="N388" s="720"/>
      <c r="O388" s="721"/>
      <c r="P388" s="721"/>
      <c r="Q388" s="722"/>
      <c r="R388" s="477" t="s">
        <v>3</v>
      </c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  <c r="AZ388" s="410"/>
      <c r="BA388" s="410"/>
      <c r="BB388" s="410"/>
      <c r="BC388" s="410"/>
      <c r="BD388" s="410"/>
      <c r="BE388" s="410"/>
      <c r="BF388" s="410"/>
      <c r="BG388" s="410"/>
      <c r="BH388" s="410"/>
      <c r="BI388" s="410"/>
      <c r="BJ388" s="410"/>
      <c r="BK388" s="410"/>
      <c r="BL388" s="410"/>
      <c r="BM388" s="410"/>
      <c r="BN388" s="410"/>
      <c r="BO388" s="410"/>
      <c r="BP388" s="410"/>
      <c r="BQ388" s="410"/>
      <c r="BR388" s="410"/>
      <c r="BS388" s="410"/>
      <c r="BT388" s="410"/>
      <c r="BU388" s="410"/>
      <c r="BV388" s="410"/>
      <c r="BW388" s="410"/>
      <c r="BX388" s="410"/>
      <c r="BY388" s="410"/>
      <c r="BZ388" s="410"/>
      <c r="CA388" s="410"/>
      <c r="CB388" s="410"/>
      <c r="CC388" s="410"/>
      <c r="CD388" s="410"/>
      <c r="CE388" s="410"/>
      <c r="CF388" s="410"/>
      <c r="CG388" s="410"/>
      <c r="CH388" s="410"/>
      <c r="CI388" s="410"/>
      <c r="CJ388" s="410"/>
      <c r="CK388" s="410"/>
      <c r="CL388" s="410"/>
      <c r="CM388" s="410"/>
      <c r="CN388" s="410"/>
    </row>
    <row r="389" spans="1:92" ht="14.25">
      <c r="B389" s="800"/>
      <c r="C389" s="496" t="s">
        <v>827</v>
      </c>
      <c r="D389" s="497"/>
      <c r="E389" s="497"/>
      <c r="F389" s="497"/>
      <c r="G389" s="497"/>
      <c r="H389" s="497"/>
      <c r="I389" s="497"/>
      <c r="J389" s="497"/>
      <c r="K389" s="497"/>
      <c r="L389" s="498"/>
      <c r="M389" s="521">
        <v>1690</v>
      </c>
      <c r="N389" s="720">
        <f>+$N$386-$N$387-$N$388</f>
        <v>0</v>
      </c>
      <c r="O389" s="721"/>
      <c r="P389" s="721"/>
      <c r="Q389" s="722"/>
      <c r="R389" s="477" t="s">
        <v>4</v>
      </c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  <c r="AZ389" s="410"/>
      <c r="BA389" s="410"/>
      <c r="BB389" s="410"/>
      <c r="BC389" s="410"/>
      <c r="BD389" s="410"/>
      <c r="BE389" s="410"/>
      <c r="BF389" s="410"/>
      <c r="BG389" s="410"/>
      <c r="BH389" s="410"/>
      <c r="BI389" s="410"/>
      <c r="BJ389" s="410"/>
      <c r="BK389" s="410"/>
      <c r="BL389" s="410"/>
      <c r="BM389" s="410"/>
      <c r="BN389" s="410"/>
      <c r="BO389" s="410"/>
      <c r="BP389" s="410"/>
      <c r="BQ389" s="410"/>
      <c r="BR389" s="410"/>
      <c r="BS389" s="410"/>
      <c r="BT389" s="410"/>
      <c r="BU389" s="410"/>
      <c r="BV389" s="410"/>
      <c r="BW389" s="410"/>
      <c r="BX389" s="410"/>
      <c r="BY389" s="410"/>
      <c r="BZ389" s="410"/>
      <c r="CA389" s="410"/>
      <c r="CB389" s="410"/>
      <c r="CC389" s="410"/>
      <c r="CD389" s="410"/>
      <c r="CE389" s="410"/>
      <c r="CF389" s="410"/>
      <c r="CG389" s="410"/>
      <c r="CH389" s="410"/>
      <c r="CI389" s="410"/>
      <c r="CJ389" s="410"/>
      <c r="CK389" s="410"/>
      <c r="CL389" s="410"/>
      <c r="CM389" s="410"/>
      <c r="CN389" s="410"/>
    </row>
    <row r="390" spans="1:92">
      <c r="B390" s="800"/>
      <c r="C390" s="801" t="s">
        <v>828</v>
      </c>
      <c r="D390" s="802"/>
      <c r="E390" s="802"/>
      <c r="F390" s="802"/>
      <c r="G390" s="802"/>
      <c r="H390" s="802"/>
      <c r="I390" s="802"/>
      <c r="J390" s="802"/>
      <c r="K390" s="802"/>
      <c r="L390" s="802"/>
      <c r="M390" s="802"/>
      <c r="N390" s="802"/>
      <c r="O390" s="802"/>
      <c r="P390" s="802"/>
      <c r="Q390" s="802"/>
      <c r="R390" s="803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  <c r="AZ390" s="410"/>
      <c r="BA390" s="410"/>
      <c r="BB390" s="410"/>
      <c r="BC390" s="410"/>
      <c r="BD390" s="410"/>
      <c r="BE390" s="410"/>
      <c r="BF390" s="410"/>
      <c r="BG390" s="410"/>
      <c r="BH390" s="410"/>
      <c r="BI390" s="410"/>
      <c r="BJ390" s="410"/>
      <c r="BK390" s="410"/>
      <c r="BL390" s="410"/>
      <c r="BM390" s="410"/>
      <c r="BN390" s="410"/>
      <c r="BO390" s="410"/>
      <c r="BP390" s="410"/>
      <c r="BQ390" s="410"/>
      <c r="BR390" s="410"/>
      <c r="BS390" s="410"/>
      <c r="BT390" s="410"/>
      <c r="BU390" s="410"/>
      <c r="BV390" s="410"/>
      <c r="BW390" s="410"/>
      <c r="BX390" s="410"/>
      <c r="BY390" s="410"/>
      <c r="BZ390" s="410"/>
      <c r="CA390" s="410"/>
      <c r="CB390" s="410"/>
      <c r="CC390" s="410"/>
      <c r="CD390" s="410"/>
      <c r="CE390" s="410"/>
      <c r="CF390" s="410"/>
      <c r="CG390" s="410"/>
      <c r="CH390" s="410"/>
      <c r="CI390" s="410"/>
      <c r="CJ390" s="410"/>
      <c r="CK390" s="410"/>
      <c r="CL390" s="410"/>
      <c r="CM390" s="410"/>
      <c r="CN390" s="410"/>
    </row>
    <row r="391" spans="1:92" ht="14.25">
      <c r="B391" s="800"/>
      <c r="C391" s="496" t="s">
        <v>829</v>
      </c>
      <c r="D391" s="497"/>
      <c r="E391" s="497"/>
      <c r="F391" s="497"/>
      <c r="G391" s="497"/>
      <c r="H391" s="497"/>
      <c r="I391" s="497"/>
      <c r="J391" s="497"/>
      <c r="K391" s="497"/>
      <c r="L391" s="498"/>
      <c r="M391" s="521">
        <v>1155</v>
      </c>
      <c r="N391" s="720"/>
      <c r="O391" s="721"/>
      <c r="P391" s="721"/>
      <c r="Q391" s="722"/>
      <c r="R391" s="477" t="s">
        <v>2</v>
      </c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  <c r="AZ391" s="410"/>
      <c r="BA391" s="410"/>
      <c r="BB391" s="410"/>
      <c r="BC391" s="410"/>
      <c r="BD391" s="410"/>
      <c r="BE391" s="410"/>
      <c r="BF391" s="410"/>
      <c r="BG391" s="410"/>
      <c r="BH391" s="410"/>
      <c r="BI391" s="410"/>
      <c r="BJ391" s="410"/>
      <c r="BK391" s="410"/>
      <c r="BL391" s="410"/>
      <c r="BM391" s="410"/>
      <c r="BN391" s="410"/>
      <c r="BO391" s="410"/>
      <c r="BP391" s="410"/>
      <c r="BQ391" s="410"/>
      <c r="BR391" s="410"/>
      <c r="BS391" s="410"/>
      <c r="BT391" s="410"/>
      <c r="BU391" s="410"/>
      <c r="BV391" s="410"/>
      <c r="BW391" s="410"/>
      <c r="BX391" s="410"/>
      <c r="BY391" s="410"/>
      <c r="BZ391" s="410"/>
      <c r="CA391" s="410"/>
      <c r="CB391" s="410"/>
      <c r="CC391" s="410"/>
      <c r="CD391" s="410"/>
      <c r="CE391" s="410"/>
      <c r="CF391" s="410"/>
      <c r="CG391" s="410"/>
      <c r="CH391" s="410"/>
      <c r="CI391" s="410"/>
      <c r="CJ391" s="410"/>
      <c r="CK391" s="410"/>
      <c r="CL391" s="410"/>
      <c r="CM391" s="410"/>
      <c r="CN391" s="410"/>
    </row>
    <row r="392" spans="1:92" ht="14.25">
      <c r="B392" s="800"/>
      <c r="C392" s="496" t="s">
        <v>830</v>
      </c>
      <c r="D392" s="497"/>
      <c r="E392" s="497"/>
      <c r="F392" s="497"/>
      <c r="G392" s="497"/>
      <c r="H392" s="497"/>
      <c r="I392" s="497"/>
      <c r="J392" s="497"/>
      <c r="K392" s="497"/>
      <c r="L392" s="498"/>
      <c r="M392" s="521">
        <v>1156</v>
      </c>
      <c r="N392" s="720"/>
      <c r="O392" s="721"/>
      <c r="P392" s="721"/>
      <c r="Q392" s="722"/>
      <c r="R392" s="477" t="s">
        <v>2</v>
      </c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  <c r="AZ392" s="410"/>
      <c r="BA392" s="410"/>
      <c r="BB392" s="410"/>
      <c r="BC392" s="410"/>
      <c r="BD392" s="410"/>
      <c r="BE392" s="410"/>
      <c r="BF392" s="410"/>
      <c r="BG392" s="410"/>
      <c r="BH392" s="410"/>
      <c r="BI392" s="410"/>
      <c r="BJ392" s="410"/>
      <c r="BK392" s="410"/>
      <c r="BL392" s="410"/>
      <c r="BM392" s="410"/>
      <c r="BN392" s="410"/>
      <c r="BO392" s="410"/>
      <c r="BP392" s="410"/>
      <c r="BQ392" s="410"/>
      <c r="BR392" s="410"/>
      <c r="BS392" s="410"/>
      <c r="BT392" s="410"/>
      <c r="BU392" s="410"/>
      <c r="BV392" s="410"/>
      <c r="BW392" s="410"/>
      <c r="BX392" s="410"/>
      <c r="BY392" s="410"/>
      <c r="BZ392" s="410"/>
      <c r="CA392" s="410"/>
      <c r="CB392" s="410"/>
      <c r="CC392" s="410"/>
      <c r="CD392" s="410"/>
      <c r="CE392" s="410"/>
      <c r="CF392" s="410"/>
      <c r="CG392" s="410"/>
      <c r="CH392" s="410"/>
      <c r="CI392" s="410"/>
      <c r="CJ392" s="410"/>
      <c r="CK392" s="410"/>
      <c r="CL392" s="410"/>
      <c r="CM392" s="410"/>
      <c r="CN392" s="410"/>
    </row>
    <row r="393" spans="1:92" ht="14.25">
      <c r="B393" s="800"/>
      <c r="C393" s="491" t="s">
        <v>831</v>
      </c>
      <c r="D393" s="492"/>
      <c r="E393" s="492"/>
      <c r="F393" s="492"/>
      <c r="G393" s="492"/>
      <c r="H393" s="492"/>
      <c r="I393" s="492"/>
      <c r="J393" s="492"/>
      <c r="K393" s="492"/>
      <c r="L393" s="493"/>
      <c r="M393" s="521">
        <v>1143</v>
      </c>
      <c r="N393" s="720">
        <f>+IF((N389)&lt;0,$N$389+N391+N392,0)</f>
        <v>0</v>
      </c>
      <c r="O393" s="721"/>
      <c r="P393" s="721"/>
      <c r="Q393" s="722"/>
      <c r="R393" s="477" t="s">
        <v>4</v>
      </c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  <c r="AZ393" s="410"/>
      <c r="BA393" s="410"/>
      <c r="BB393" s="410"/>
      <c r="BC393" s="410"/>
      <c r="BD393" s="410"/>
      <c r="BE393" s="410"/>
      <c r="BF393" s="410"/>
      <c r="BG393" s="410"/>
      <c r="BH393" s="410"/>
      <c r="BI393" s="410"/>
      <c r="BJ393" s="410"/>
      <c r="BK393" s="410"/>
      <c r="BL393" s="410"/>
      <c r="BM393" s="410"/>
      <c r="BN393" s="410"/>
      <c r="BO393" s="410"/>
      <c r="BP393" s="410"/>
      <c r="BQ393" s="410"/>
      <c r="BR393" s="410"/>
      <c r="BS393" s="410"/>
      <c r="BT393" s="410"/>
      <c r="BU393" s="410"/>
      <c r="BV393" s="410"/>
      <c r="BW393" s="410"/>
      <c r="BX393" s="410"/>
      <c r="BY393" s="410"/>
      <c r="BZ393" s="410"/>
      <c r="CA393" s="410"/>
      <c r="CB393" s="410"/>
      <c r="CC393" s="410"/>
      <c r="CD393" s="410"/>
      <c r="CE393" s="410"/>
      <c r="CF393" s="410"/>
      <c r="CG393" s="410"/>
      <c r="CH393" s="410"/>
      <c r="CI393" s="410"/>
      <c r="CJ393" s="410"/>
      <c r="CK393" s="410"/>
      <c r="CL393" s="410"/>
      <c r="CM393" s="410"/>
      <c r="CN393" s="410"/>
    </row>
    <row r="394" spans="1:92" s="411" customFormat="1">
      <c r="A394" s="409"/>
      <c r="B394" s="517"/>
      <c r="C394" s="517"/>
      <c r="D394" s="517"/>
      <c r="E394" s="517"/>
      <c r="F394" s="517"/>
      <c r="G394" s="517"/>
      <c r="H394" s="517"/>
      <c r="I394" s="517"/>
      <c r="J394" s="517"/>
      <c r="K394" s="517"/>
      <c r="L394" s="517"/>
      <c r="M394" s="517"/>
      <c r="N394" s="517"/>
      <c r="O394" s="517"/>
      <c r="P394" s="517"/>
      <c r="Q394" s="517"/>
      <c r="R394" s="517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  <c r="AZ394" s="410"/>
      <c r="BA394" s="410"/>
      <c r="BB394" s="410"/>
      <c r="BC394" s="410"/>
      <c r="BD394" s="410"/>
      <c r="BE394" s="410"/>
      <c r="BF394" s="410"/>
      <c r="BG394" s="410"/>
      <c r="BH394" s="410"/>
      <c r="BI394" s="410"/>
      <c r="BJ394" s="410"/>
      <c r="BK394" s="410"/>
      <c r="BL394" s="410"/>
      <c r="BM394" s="410"/>
      <c r="BN394" s="410"/>
      <c r="BO394" s="410"/>
      <c r="BP394" s="410"/>
      <c r="BQ394" s="410"/>
      <c r="BR394" s="410"/>
      <c r="BS394" s="410"/>
      <c r="BT394" s="410"/>
      <c r="BU394" s="410"/>
      <c r="BV394" s="410"/>
      <c r="BW394" s="410"/>
      <c r="BX394" s="410"/>
      <c r="BY394" s="410"/>
      <c r="BZ394" s="410"/>
      <c r="CA394" s="410"/>
      <c r="CB394" s="410"/>
      <c r="CC394" s="410"/>
      <c r="CD394" s="410"/>
      <c r="CE394" s="410"/>
      <c r="CF394" s="410"/>
      <c r="CG394" s="410"/>
      <c r="CH394" s="410"/>
      <c r="CI394" s="410"/>
      <c r="CJ394" s="410"/>
      <c r="CK394" s="410"/>
      <c r="CL394" s="410"/>
      <c r="CM394" s="410"/>
      <c r="CN394" s="410"/>
    </row>
    <row r="395" spans="1:92" s="411" customFormat="1">
      <c r="A395" s="409"/>
      <c r="B395" s="779" t="s">
        <v>832</v>
      </c>
      <c r="C395" s="780"/>
      <c r="D395" s="780"/>
      <c r="E395" s="780"/>
      <c r="F395" s="780"/>
      <c r="G395" s="780"/>
      <c r="H395" s="780"/>
      <c r="I395" s="780"/>
      <c r="J395" s="780"/>
      <c r="K395" s="780"/>
      <c r="L395" s="780"/>
      <c r="M395" s="780"/>
      <c r="N395" s="780"/>
      <c r="O395" s="780"/>
      <c r="P395" s="780"/>
      <c r="Q395" s="780"/>
      <c r="R395" s="781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  <c r="AZ395" s="410"/>
      <c r="BA395" s="410"/>
      <c r="BB395" s="410"/>
      <c r="BC395" s="410"/>
      <c r="BD395" s="410"/>
      <c r="BE395" s="410"/>
      <c r="BF395" s="410"/>
      <c r="BG395" s="410"/>
      <c r="BH395" s="410"/>
      <c r="BI395" s="410"/>
      <c r="BJ395" s="410"/>
      <c r="BK395" s="410"/>
      <c r="BL395" s="410"/>
      <c r="BM395" s="410"/>
      <c r="BN395" s="410"/>
      <c r="BO395" s="410"/>
      <c r="BP395" s="410"/>
      <c r="BQ395" s="410"/>
      <c r="BR395" s="410"/>
      <c r="BS395" s="410"/>
      <c r="BT395" s="410"/>
      <c r="BU395" s="410"/>
      <c r="BV395" s="410"/>
      <c r="BW395" s="410"/>
      <c r="BX395" s="410"/>
      <c r="BY395" s="410"/>
      <c r="BZ395" s="410"/>
      <c r="CA395" s="410"/>
      <c r="CB395" s="410"/>
      <c r="CC395" s="410"/>
      <c r="CD395" s="410"/>
      <c r="CE395" s="410"/>
      <c r="CF395" s="410"/>
      <c r="CG395" s="410"/>
      <c r="CH395" s="410"/>
      <c r="CI395" s="410"/>
      <c r="CJ395" s="410"/>
      <c r="CK395" s="410"/>
      <c r="CL395" s="410"/>
      <c r="CM395" s="410"/>
      <c r="CN395" s="410"/>
    </row>
    <row r="396" spans="1:92" s="411" customFormat="1">
      <c r="A396" s="409"/>
      <c r="B396" s="782"/>
      <c r="C396" s="783"/>
      <c r="D396" s="783"/>
      <c r="E396" s="783"/>
      <c r="F396" s="783"/>
      <c r="G396" s="783"/>
      <c r="H396" s="783"/>
      <c r="I396" s="783"/>
      <c r="J396" s="783"/>
      <c r="K396" s="783"/>
      <c r="L396" s="783"/>
      <c r="M396" s="783"/>
      <c r="N396" s="783"/>
      <c r="O396" s="783"/>
      <c r="P396" s="783"/>
      <c r="Q396" s="783"/>
      <c r="R396" s="784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  <c r="AZ396" s="410"/>
      <c r="BA396" s="410"/>
      <c r="BB396" s="410"/>
      <c r="BC396" s="410"/>
      <c r="BD396" s="410"/>
      <c r="BE396" s="410"/>
      <c r="BF396" s="410"/>
      <c r="BG396" s="410"/>
      <c r="BH396" s="410"/>
      <c r="BI396" s="410"/>
      <c r="BJ396" s="410"/>
      <c r="BK396" s="410"/>
      <c r="BL396" s="410"/>
      <c r="BM396" s="410"/>
      <c r="BN396" s="410"/>
      <c r="BO396" s="410"/>
      <c r="BP396" s="410"/>
      <c r="BQ396" s="410"/>
      <c r="BR396" s="410"/>
      <c r="BS396" s="410"/>
      <c r="BT396" s="410"/>
      <c r="BU396" s="410"/>
      <c r="BV396" s="410"/>
      <c r="BW396" s="410"/>
      <c r="BX396" s="410"/>
      <c r="BY396" s="410"/>
      <c r="BZ396" s="410"/>
      <c r="CA396" s="410"/>
      <c r="CB396" s="410"/>
      <c r="CC396" s="410"/>
      <c r="CD396" s="410"/>
      <c r="CE396" s="410"/>
      <c r="CF396" s="410"/>
      <c r="CG396" s="410"/>
      <c r="CH396" s="410"/>
      <c r="CI396" s="410"/>
      <c r="CJ396" s="410"/>
      <c r="CK396" s="410"/>
      <c r="CL396" s="410"/>
      <c r="CM396" s="410"/>
      <c r="CN396" s="410"/>
    </row>
    <row r="397" spans="1:92" ht="14.25">
      <c r="B397" s="491" t="s">
        <v>833</v>
      </c>
      <c r="C397" s="492"/>
      <c r="D397" s="492"/>
      <c r="E397" s="492"/>
      <c r="F397" s="492"/>
      <c r="G397" s="492"/>
      <c r="H397" s="492"/>
      <c r="I397" s="492"/>
      <c r="J397" s="492"/>
      <c r="K397" s="492"/>
      <c r="L397" s="493"/>
      <c r="M397" s="520">
        <v>1698</v>
      </c>
      <c r="N397" s="720"/>
      <c r="O397" s="721"/>
      <c r="P397" s="721"/>
      <c r="Q397" s="722"/>
      <c r="R397" s="544" t="s">
        <v>2</v>
      </c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  <c r="AZ397" s="410"/>
      <c r="BA397" s="410"/>
      <c r="BB397" s="410"/>
      <c r="BC397" s="410"/>
      <c r="BD397" s="410"/>
      <c r="BE397" s="410"/>
      <c r="BF397" s="410"/>
      <c r="BG397" s="410"/>
      <c r="BH397" s="410"/>
      <c r="BI397" s="410"/>
      <c r="BJ397" s="410"/>
      <c r="BK397" s="410"/>
      <c r="BL397" s="410"/>
      <c r="BM397" s="410"/>
      <c r="BN397" s="410"/>
      <c r="BO397" s="410"/>
      <c r="BP397" s="410"/>
      <c r="BQ397" s="410"/>
      <c r="BR397" s="410"/>
      <c r="BS397" s="410"/>
      <c r="BT397" s="410"/>
      <c r="BU397" s="410"/>
      <c r="BV397" s="410"/>
      <c r="BW397" s="410"/>
      <c r="BX397" s="410"/>
      <c r="BY397" s="410"/>
      <c r="BZ397" s="410"/>
      <c r="CA397" s="410"/>
      <c r="CB397" s="410"/>
      <c r="CC397" s="410"/>
      <c r="CD397" s="410"/>
      <c r="CE397" s="410"/>
      <c r="CF397" s="410"/>
      <c r="CG397" s="410"/>
      <c r="CH397" s="410"/>
      <c r="CI397" s="410"/>
      <c r="CJ397" s="410"/>
      <c r="CK397" s="410"/>
      <c r="CL397" s="410"/>
      <c r="CM397" s="410"/>
      <c r="CN397" s="410"/>
    </row>
    <row r="398" spans="1:92" ht="14.25">
      <c r="B398" s="491" t="s">
        <v>834</v>
      </c>
      <c r="C398" s="492"/>
      <c r="D398" s="492"/>
      <c r="E398" s="492"/>
      <c r="F398" s="492"/>
      <c r="G398" s="492"/>
      <c r="H398" s="492"/>
      <c r="I398" s="492"/>
      <c r="J398" s="492"/>
      <c r="K398" s="492"/>
      <c r="L398" s="493"/>
      <c r="M398" s="521">
        <v>1717</v>
      </c>
      <c r="N398" s="720"/>
      <c r="O398" s="721"/>
      <c r="P398" s="721"/>
      <c r="Q398" s="722"/>
      <c r="R398" s="527" t="s">
        <v>3</v>
      </c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  <c r="AZ398" s="410"/>
      <c r="BA398" s="410"/>
      <c r="BB398" s="410"/>
      <c r="BC398" s="410"/>
      <c r="BD398" s="410"/>
      <c r="BE398" s="410"/>
      <c r="BF398" s="410"/>
      <c r="BG398" s="410"/>
      <c r="BH398" s="410"/>
      <c r="BI398" s="410"/>
      <c r="BJ398" s="410"/>
      <c r="BK398" s="410"/>
      <c r="BL398" s="410"/>
      <c r="BM398" s="410"/>
      <c r="BN398" s="410"/>
      <c r="BO398" s="410"/>
      <c r="BP398" s="410"/>
      <c r="BQ398" s="410"/>
      <c r="BR398" s="410"/>
      <c r="BS398" s="410"/>
      <c r="BT398" s="410"/>
      <c r="BU398" s="410"/>
      <c r="BV398" s="410"/>
      <c r="BW398" s="410"/>
      <c r="BX398" s="410"/>
      <c r="BY398" s="410"/>
      <c r="BZ398" s="410"/>
      <c r="CA398" s="410"/>
      <c r="CB398" s="410"/>
      <c r="CC398" s="410"/>
      <c r="CD398" s="410"/>
      <c r="CE398" s="410"/>
      <c r="CF398" s="410"/>
      <c r="CG398" s="410"/>
      <c r="CH398" s="410"/>
      <c r="CI398" s="410"/>
      <c r="CJ398" s="410"/>
      <c r="CK398" s="410"/>
      <c r="CL398" s="410"/>
      <c r="CM398" s="410"/>
      <c r="CN398" s="410"/>
    </row>
    <row r="399" spans="1:92" ht="14.25">
      <c r="B399" s="491" t="s">
        <v>835</v>
      </c>
      <c r="C399" s="492"/>
      <c r="D399" s="492"/>
      <c r="E399" s="492"/>
      <c r="F399" s="492"/>
      <c r="G399" s="492"/>
      <c r="H399" s="492"/>
      <c r="I399" s="492"/>
      <c r="J399" s="492"/>
      <c r="K399" s="492"/>
      <c r="L399" s="493"/>
      <c r="M399" s="521">
        <v>1692</v>
      </c>
      <c r="N399" s="720"/>
      <c r="O399" s="721"/>
      <c r="P399" s="721"/>
      <c r="Q399" s="722"/>
      <c r="R399" s="527" t="s">
        <v>2</v>
      </c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  <c r="AZ399" s="410"/>
      <c r="BA399" s="410"/>
      <c r="BB399" s="410"/>
      <c r="BC399" s="410"/>
      <c r="BD399" s="410"/>
      <c r="BE399" s="410"/>
      <c r="BF399" s="410"/>
      <c r="BG399" s="410"/>
      <c r="BH399" s="410"/>
      <c r="BI399" s="410"/>
      <c r="BJ399" s="410"/>
      <c r="BK399" s="410"/>
      <c r="BL399" s="410"/>
      <c r="BM399" s="410"/>
      <c r="BN399" s="410"/>
      <c r="BO399" s="410"/>
      <c r="BP399" s="410"/>
      <c r="BQ399" s="410"/>
      <c r="BR399" s="410"/>
      <c r="BS399" s="410"/>
      <c r="BT399" s="410"/>
      <c r="BU399" s="410"/>
      <c r="BV399" s="410"/>
      <c r="BW399" s="410"/>
      <c r="BX399" s="410"/>
      <c r="BY399" s="410"/>
      <c r="BZ399" s="410"/>
      <c r="CA399" s="410"/>
      <c r="CB399" s="410"/>
      <c r="CC399" s="410"/>
      <c r="CD399" s="410"/>
      <c r="CE399" s="410"/>
      <c r="CF399" s="410"/>
      <c r="CG399" s="410"/>
      <c r="CH399" s="410"/>
      <c r="CI399" s="410"/>
      <c r="CJ399" s="410"/>
      <c r="CK399" s="410"/>
      <c r="CL399" s="410"/>
      <c r="CM399" s="410"/>
      <c r="CN399" s="410"/>
    </row>
    <row r="400" spans="1:92" ht="14.25">
      <c r="B400" s="491" t="s">
        <v>836</v>
      </c>
      <c r="C400" s="492"/>
      <c r="D400" s="492"/>
      <c r="E400" s="492"/>
      <c r="F400" s="492"/>
      <c r="G400" s="492"/>
      <c r="H400" s="492"/>
      <c r="I400" s="492"/>
      <c r="J400" s="492"/>
      <c r="K400" s="492"/>
      <c r="L400" s="493"/>
      <c r="M400" s="521">
        <v>1699</v>
      </c>
      <c r="N400" s="720"/>
      <c r="O400" s="721"/>
      <c r="P400" s="721"/>
      <c r="Q400" s="722"/>
      <c r="R400" s="527" t="s">
        <v>2</v>
      </c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  <c r="AZ400" s="410"/>
      <c r="BA400" s="410"/>
      <c r="BB400" s="410"/>
      <c r="BC400" s="410"/>
      <c r="BD400" s="410"/>
      <c r="BE400" s="410"/>
      <c r="BF400" s="410"/>
      <c r="BG400" s="410"/>
      <c r="BH400" s="410"/>
      <c r="BI400" s="410"/>
      <c r="BJ400" s="410"/>
      <c r="BK400" s="410"/>
      <c r="BL400" s="410"/>
      <c r="BM400" s="410"/>
      <c r="BN400" s="410"/>
      <c r="BO400" s="410"/>
      <c r="BP400" s="410"/>
      <c r="BQ400" s="410"/>
      <c r="BR400" s="410"/>
      <c r="BS400" s="410"/>
      <c r="BT400" s="410"/>
      <c r="BU400" s="410"/>
      <c r="BV400" s="410"/>
      <c r="BW400" s="410"/>
      <c r="BX400" s="410"/>
      <c r="BY400" s="410"/>
      <c r="BZ400" s="410"/>
      <c r="CA400" s="410"/>
      <c r="CB400" s="410"/>
      <c r="CC400" s="410"/>
      <c r="CD400" s="410"/>
      <c r="CE400" s="410"/>
      <c r="CF400" s="410"/>
      <c r="CG400" s="410"/>
      <c r="CH400" s="410"/>
      <c r="CI400" s="410"/>
      <c r="CJ400" s="410"/>
      <c r="CK400" s="410"/>
      <c r="CL400" s="410"/>
      <c r="CM400" s="410"/>
      <c r="CN400" s="410"/>
    </row>
    <row r="401" spans="1:92" ht="14.25">
      <c r="B401" s="491" t="s">
        <v>75</v>
      </c>
      <c r="C401" s="492"/>
      <c r="D401" s="492"/>
      <c r="E401" s="492"/>
      <c r="F401" s="492"/>
      <c r="G401" s="492"/>
      <c r="H401" s="492"/>
      <c r="I401" s="492"/>
      <c r="J401" s="492"/>
      <c r="K401" s="492"/>
      <c r="L401" s="493"/>
      <c r="M401" s="521">
        <v>1718</v>
      </c>
      <c r="N401" s="720">
        <f>+IF(($N$397-$N$398+$N$399+$N$400)&gt;0,$N$397-$N$398+$N$399+$N$400,0)</f>
        <v>0</v>
      </c>
      <c r="O401" s="721"/>
      <c r="P401" s="721"/>
      <c r="Q401" s="722"/>
      <c r="R401" s="527" t="s">
        <v>4</v>
      </c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  <c r="AZ401" s="410"/>
      <c r="BA401" s="410"/>
      <c r="BB401" s="410"/>
      <c r="BC401" s="410"/>
      <c r="BD401" s="410"/>
      <c r="BE401" s="410"/>
      <c r="BF401" s="410"/>
      <c r="BG401" s="410"/>
      <c r="BH401" s="410"/>
      <c r="BI401" s="410"/>
      <c r="BJ401" s="410"/>
      <c r="BK401" s="410"/>
      <c r="BL401" s="410"/>
      <c r="BM401" s="410"/>
      <c r="BN401" s="410"/>
      <c r="BO401" s="410"/>
      <c r="BP401" s="410"/>
      <c r="BQ401" s="410"/>
      <c r="BR401" s="410"/>
      <c r="BS401" s="410"/>
      <c r="BT401" s="410"/>
      <c r="BU401" s="410"/>
      <c r="BV401" s="410"/>
      <c r="BW401" s="410"/>
      <c r="BX401" s="410"/>
      <c r="BY401" s="410"/>
      <c r="BZ401" s="410"/>
      <c r="CA401" s="410"/>
      <c r="CB401" s="410"/>
      <c r="CC401" s="410"/>
      <c r="CD401" s="410"/>
      <c r="CE401" s="410"/>
      <c r="CF401" s="410"/>
      <c r="CG401" s="410"/>
      <c r="CH401" s="410"/>
      <c r="CI401" s="410"/>
      <c r="CJ401" s="410"/>
      <c r="CK401" s="410"/>
      <c r="CL401" s="410"/>
      <c r="CM401" s="410"/>
      <c r="CN401" s="410"/>
    </row>
    <row r="402" spans="1:92" ht="14.25">
      <c r="B402" s="491" t="s">
        <v>837</v>
      </c>
      <c r="C402" s="492"/>
      <c r="D402" s="492"/>
      <c r="E402" s="492"/>
      <c r="F402" s="492"/>
      <c r="G402" s="492"/>
      <c r="H402" s="492"/>
      <c r="I402" s="492"/>
      <c r="J402" s="492"/>
      <c r="K402" s="492"/>
      <c r="L402" s="493"/>
      <c r="M402" s="521">
        <v>1693</v>
      </c>
      <c r="N402" s="720"/>
      <c r="O402" s="721"/>
      <c r="P402" s="721"/>
      <c r="Q402" s="722"/>
      <c r="R402" s="527" t="s">
        <v>3</v>
      </c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  <c r="AZ402" s="410"/>
      <c r="BA402" s="410"/>
      <c r="BB402" s="410"/>
      <c r="BC402" s="410"/>
      <c r="BD402" s="410"/>
      <c r="BE402" s="410"/>
      <c r="BF402" s="410"/>
      <c r="BG402" s="410"/>
      <c r="BH402" s="410"/>
      <c r="BI402" s="410"/>
      <c r="BJ402" s="410"/>
      <c r="BK402" s="410"/>
      <c r="BL402" s="410"/>
      <c r="BM402" s="410"/>
      <c r="BN402" s="410"/>
      <c r="BO402" s="410"/>
      <c r="BP402" s="410"/>
      <c r="BQ402" s="410"/>
      <c r="BR402" s="410"/>
      <c r="BS402" s="410"/>
      <c r="BT402" s="410"/>
      <c r="BU402" s="410"/>
      <c r="BV402" s="410"/>
      <c r="BW402" s="410"/>
      <c r="BX402" s="410"/>
      <c r="BY402" s="410"/>
      <c r="BZ402" s="410"/>
      <c r="CA402" s="410"/>
      <c r="CB402" s="410"/>
      <c r="CC402" s="410"/>
      <c r="CD402" s="410"/>
      <c r="CE402" s="410"/>
      <c r="CF402" s="410"/>
      <c r="CG402" s="410"/>
      <c r="CH402" s="410"/>
      <c r="CI402" s="410"/>
      <c r="CJ402" s="410"/>
      <c r="CK402" s="410"/>
      <c r="CL402" s="410"/>
      <c r="CM402" s="410"/>
      <c r="CN402" s="410"/>
    </row>
    <row r="403" spans="1:92" ht="14.25">
      <c r="B403" s="491" t="s">
        <v>77</v>
      </c>
      <c r="C403" s="492"/>
      <c r="D403" s="492"/>
      <c r="E403" s="492"/>
      <c r="F403" s="492"/>
      <c r="G403" s="492"/>
      <c r="H403" s="492"/>
      <c r="I403" s="492"/>
      <c r="J403" s="492"/>
      <c r="K403" s="492"/>
      <c r="L403" s="493"/>
      <c r="M403" s="521">
        <v>844</v>
      </c>
      <c r="N403" s="720"/>
      <c r="O403" s="721"/>
      <c r="P403" s="721"/>
      <c r="Q403" s="722"/>
      <c r="R403" s="527" t="s">
        <v>3</v>
      </c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  <c r="AZ403" s="410"/>
      <c r="BA403" s="410"/>
      <c r="BB403" s="410"/>
      <c r="BC403" s="410"/>
      <c r="BD403" s="410"/>
      <c r="BE403" s="410"/>
      <c r="BF403" s="410"/>
      <c r="BG403" s="410"/>
      <c r="BH403" s="410"/>
      <c r="BI403" s="410"/>
      <c r="BJ403" s="410"/>
      <c r="BK403" s="410"/>
      <c r="BL403" s="410"/>
      <c r="BM403" s="410"/>
      <c r="BN403" s="410"/>
      <c r="BO403" s="410"/>
      <c r="BP403" s="410"/>
      <c r="BQ403" s="410"/>
      <c r="BR403" s="410"/>
      <c r="BS403" s="410"/>
      <c r="BT403" s="410"/>
      <c r="BU403" s="410"/>
      <c r="BV403" s="410"/>
      <c r="BW403" s="410"/>
      <c r="BX403" s="410"/>
      <c r="BY403" s="410"/>
      <c r="BZ403" s="410"/>
      <c r="CA403" s="410"/>
      <c r="CB403" s="410"/>
      <c r="CC403" s="410"/>
      <c r="CD403" s="410"/>
      <c r="CE403" s="410"/>
      <c r="CF403" s="410"/>
      <c r="CG403" s="410"/>
      <c r="CH403" s="410"/>
      <c r="CI403" s="410"/>
      <c r="CJ403" s="410"/>
      <c r="CK403" s="410"/>
      <c r="CL403" s="410"/>
      <c r="CM403" s="410"/>
      <c r="CN403" s="410"/>
    </row>
    <row r="404" spans="1:92" ht="14.25">
      <c r="B404" s="491" t="s">
        <v>78</v>
      </c>
      <c r="C404" s="492"/>
      <c r="D404" s="492"/>
      <c r="E404" s="492"/>
      <c r="F404" s="492"/>
      <c r="G404" s="492"/>
      <c r="H404" s="492"/>
      <c r="I404" s="492"/>
      <c r="J404" s="492"/>
      <c r="K404" s="492"/>
      <c r="L404" s="493"/>
      <c r="M404" s="521">
        <v>982</v>
      </c>
      <c r="N404" s="720"/>
      <c r="O404" s="721"/>
      <c r="P404" s="721"/>
      <c r="Q404" s="722"/>
      <c r="R404" s="527" t="s">
        <v>3</v>
      </c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  <c r="AZ404" s="410"/>
      <c r="BA404" s="410"/>
      <c r="BB404" s="410"/>
      <c r="BC404" s="410"/>
      <c r="BD404" s="410"/>
      <c r="BE404" s="410"/>
      <c r="BF404" s="410"/>
      <c r="BG404" s="410"/>
      <c r="BH404" s="410"/>
      <c r="BI404" s="410"/>
      <c r="BJ404" s="410"/>
      <c r="BK404" s="410"/>
      <c r="BL404" s="410"/>
      <c r="BM404" s="410"/>
      <c r="BN404" s="410"/>
      <c r="BO404" s="410"/>
      <c r="BP404" s="410"/>
      <c r="BQ404" s="410"/>
      <c r="BR404" s="410"/>
      <c r="BS404" s="410"/>
      <c r="BT404" s="410"/>
      <c r="BU404" s="410"/>
      <c r="BV404" s="410"/>
      <c r="BW404" s="410"/>
      <c r="BX404" s="410"/>
      <c r="BY404" s="410"/>
      <c r="BZ404" s="410"/>
      <c r="CA404" s="410"/>
      <c r="CB404" s="410"/>
      <c r="CC404" s="410"/>
      <c r="CD404" s="410"/>
      <c r="CE404" s="410"/>
      <c r="CF404" s="410"/>
      <c r="CG404" s="410"/>
      <c r="CH404" s="410"/>
      <c r="CI404" s="410"/>
      <c r="CJ404" s="410"/>
      <c r="CK404" s="410"/>
      <c r="CL404" s="410"/>
      <c r="CM404" s="410"/>
      <c r="CN404" s="410"/>
    </row>
    <row r="405" spans="1:92" ht="14.25">
      <c r="B405" s="491" t="s">
        <v>79</v>
      </c>
      <c r="C405" s="492"/>
      <c r="D405" s="492"/>
      <c r="E405" s="492"/>
      <c r="F405" s="492"/>
      <c r="G405" s="492"/>
      <c r="H405" s="492"/>
      <c r="I405" s="492"/>
      <c r="J405" s="492"/>
      <c r="K405" s="492"/>
      <c r="L405" s="493"/>
      <c r="M405" s="521">
        <v>1198</v>
      </c>
      <c r="N405" s="720"/>
      <c r="O405" s="721"/>
      <c r="P405" s="721"/>
      <c r="Q405" s="722"/>
      <c r="R405" s="527" t="s">
        <v>3</v>
      </c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  <c r="AZ405" s="410"/>
      <c r="BA405" s="410"/>
      <c r="BB405" s="410"/>
      <c r="BC405" s="410"/>
      <c r="BD405" s="410"/>
      <c r="BE405" s="410"/>
      <c r="BF405" s="410"/>
      <c r="BG405" s="410"/>
      <c r="BH405" s="410"/>
      <c r="BI405" s="410"/>
      <c r="BJ405" s="410"/>
      <c r="BK405" s="410"/>
      <c r="BL405" s="410"/>
      <c r="BM405" s="410"/>
      <c r="BN405" s="410"/>
      <c r="BO405" s="410"/>
      <c r="BP405" s="410"/>
      <c r="BQ405" s="410"/>
      <c r="BR405" s="410"/>
      <c r="BS405" s="410"/>
      <c r="BT405" s="410"/>
      <c r="BU405" s="410"/>
      <c r="BV405" s="410"/>
      <c r="BW405" s="410"/>
      <c r="BX405" s="410"/>
      <c r="BY405" s="410"/>
      <c r="BZ405" s="410"/>
      <c r="CA405" s="410"/>
      <c r="CB405" s="410"/>
      <c r="CC405" s="410"/>
      <c r="CD405" s="410"/>
      <c r="CE405" s="410"/>
      <c r="CF405" s="410"/>
      <c r="CG405" s="410"/>
      <c r="CH405" s="410"/>
      <c r="CI405" s="410"/>
      <c r="CJ405" s="410"/>
      <c r="CK405" s="410"/>
      <c r="CL405" s="410"/>
      <c r="CM405" s="410"/>
      <c r="CN405" s="410"/>
    </row>
    <row r="406" spans="1:92" ht="14.25">
      <c r="B406" s="491" t="s">
        <v>80</v>
      </c>
      <c r="C406" s="492"/>
      <c r="D406" s="492"/>
      <c r="E406" s="492"/>
      <c r="F406" s="492"/>
      <c r="G406" s="492"/>
      <c r="H406" s="492"/>
      <c r="I406" s="492"/>
      <c r="J406" s="492"/>
      <c r="K406" s="492"/>
      <c r="L406" s="493"/>
      <c r="M406" s="521">
        <v>1199</v>
      </c>
      <c r="N406" s="720">
        <f>+IF(($N$401-$N$402-$N$403-$N$404-$N$405)&gt;0,($N$401-$N$402-$N$403-$N$404-$N$405),0)</f>
        <v>0</v>
      </c>
      <c r="O406" s="721"/>
      <c r="P406" s="721"/>
      <c r="Q406" s="722"/>
      <c r="R406" s="477" t="s">
        <v>4</v>
      </c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  <c r="AZ406" s="410"/>
      <c r="BA406" s="410"/>
      <c r="BB406" s="410"/>
      <c r="BC406" s="410"/>
      <c r="BD406" s="410"/>
      <c r="BE406" s="410"/>
      <c r="BF406" s="410"/>
      <c r="BG406" s="410"/>
      <c r="BH406" s="410"/>
      <c r="BI406" s="410"/>
      <c r="BJ406" s="410"/>
      <c r="BK406" s="410"/>
      <c r="BL406" s="410"/>
      <c r="BM406" s="410"/>
      <c r="BN406" s="410"/>
      <c r="BO406" s="410"/>
      <c r="BP406" s="410"/>
      <c r="BQ406" s="410"/>
      <c r="BR406" s="410"/>
      <c r="BS406" s="410"/>
      <c r="BT406" s="410"/>
      <c r="BU406" s="410"/>
      <c r="BV406" s="410"/>
      <c r="BW406" s="410"/>
      <c r="BX406" s="410"/>
      <c r="BY406" s="410"/>
      <c r="BZ406" s="410"/>
      <c r="CA406" s="410"/>
      <c r="CB406" s="410"/>
      <c r="CC406" s="410"/>
      <c r="CD406" s="410"/>
      <c r="CE406" s="410"/>
      <c r="CF406" s="410"/>
      <c r="CG406" s="410"/>
      <c r="CH406" s="410"/>
      <c r="CI406" s="410"/>
      <c r="CJ406" s="410"/>
      <c r="CK406" s="410"/>
      <c r="CL406" s="410"/>
      <c r="CM406" s="410"/>
      <c r="CN406" s="410"/>
    </row>
    <row r="407" spans="1:92" s="411" customFormat="1">
      <c r="A407" s="409"/>
      <c r="B407" s="517"/>
      <c r="C407" s="517"/>
      <c r="D407" s="517"/>
      <c r="E407" s="517"/>
      <c r="F407" s="517"/>
      <c r="G407" s="517"/>
      <c r="H407" s="517"/>
      <c r="I407" s="517"/>
      <c r="J407" s="517"/>
      <c r="K407" s="517"/>
      <c r="L407" s="517"/>
      <c r="M407" s="517"/>
      <c r="N407" s="517"/>
      <c r="O407" s="517"/>
      <c r="P407" s="517"/>
      <c r="Q407" s="517"/>
      <c r="R407" s="517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  <c r="AZ407" s="410"/>
      <c r="BA407" s="410"/>
      <c r="BB407" s="410"/>
      <c r="BC407" s="410"/>
      <c r="BD407" s="410"/>
      <c r="BE407" s="410"/>
      <c r="BF407" s="410"/>
      <c r="BG407" s="410"/>
      <c r="BH407" s="410"/>
      <c r="BI407" s="410"/>
      <c r="BJ407" s="410"/>
      <c r="BK407" s="410"/>
      <c r="BL407" s="410"/>
      <c r="BM407" s="410"/>
      <c r="BN407" s="410"/>
      <c r="BO407" s="410"/>
      <c r="BP407" s="410"/>
      <c r="BQ407" s="410"/>
      <c r="BR407" s="410"/>
      <c r="BS407" s="410"/>
      <c r="BT407" s="410"/>
      <c r="BU407" s="410"/>
      <c r="BV407" s="410"/>
      <c r="BW407" s="410"/>
      <c r="BX407" s="410"/>
      <c r="BY407" s="410"/>
      <c r="BZ407" s="410"/>
      <c r="CA407" s="410"/>
      <c r="CB407" s="410"/>
      <c r="CC407" s="410"/>
      <c r="CD407" s="410"/>
      <c r="CE407" s="410"/>
      <c r="CF407" s="410"/>
      <c r="CG407" s="410"/>
      <c r="CH407" s="410"/>
      <c r="CI407" s="410"/>
      <c r="CJ407" s="410"/>
      <c r="CK407" s="410"/>
      <c r="CL407" s="410"/>
      <c r="CM407" s="410"/>
      <c r="CN407" s="410"/>
    </row>
    <row r="408" spans="1:92" s="411" customFormat="1">
      <c r="A408" s="409"/>
      <c r="B408" s="804" t="s">
        <v>838</v>
      </c>
      <c r="C408" s="805"/>
      <c r="D408" s="805"/>
      <c r="E408" s="805"/>
      <c r="F408" s="805"/>
      <c r="G408" s="805"/>
      <c r="H408" s="805"/>
      <c r="I408" s="805"/>
      <c r="J408" s="805"/>
      <c r="K408" s="805"/>
      <c r="L408" s="805"/>
      <c r="M408" s="805"/>
      <c r="N408" s="805"/>
      <c r="O408" s="805"/>
      <c r="P408" s="805"/>
      <c r="Q408" s="805"/>
      <c r="R408" s="806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  <c r="AZ408" s="410"/>
      <c r="BA408" s="410"/>
      <c r="BB408" s="410"/>
      <c r="BC408" s="410"/>
      <c r="BD408" s="410"/>
      <c r="BE408" s="410"/>
      <c r="BF408" s="410"/>
      <c r="BG408" s="410"/>
      <c r="BH408" s="410"/>
      <c r="BI408" s="410"/>
      <c r="BJ408" s="410"/>
      <c r="BK408" s="410"/>
      <c r="BL408" s="410"/>
      <c r="BM408" s="410"/>
      <c r="BN408" s="410"/>
      <c r="BO408" s="410"/>
      <c r="BP408" s="410"/>
      <c r="BQ408" s="410"/>
      <c r="BR408" s="410"/>
      <c r="BS408" s="410"/>
      <c r="BT408" s="410"/>
      <c r="BU408" s="410"/>
      <c r="BV408" s="410"/>
      <c r="BW408" s="410"/>
      <c r="BX408" s="410"/>
      <c r="BY408" s="410"/>
      <c r="BZ408" s="410"/>
      <c r="CA408" s="410"/>
      <c r="CB408" s="410"/>
      <c r="CC408" s="410"/>
      <c r="CD408" s="410"/>
      <c r="CE408" s="410"/>
      <c r="CF408" s="410"/>
      <c r="CG408" s="410"/>
      <c r="CH408" s="410"/>
      <c r="CI408" s="410"/>
      <c r="CJ408" s="410"/>
      <c r="CK408" s="410"/>
      <c r="CL408" s="410"/>
      <c r="CM408" s="410"/>
      <c r="CN408" s="410"/>
    </row>
    <row r="409" spans="1:92" s="411" customFormat="1">
      <c r="A409" s="409"/>
      <c r="B409" s="807"/>
      <c r="C409" s="808"/>
      <c r="D409" s="808"/>
      <c r="E409" s="808"/>
      <c r="F409" s="808"/>
      <c r="G409" s="808"/>
      <c r="H409" s="808"/>
      <c r="I409" s="808"/>
      <c r="J409" s="808"/>
      <c r="K409" s="808"/>
      <c r="L409" s="808"/>
      <c r="M409" s="808"/>
      <c r="N409" s="808"/>
      <c r="O409" s="808"/>
      <c r="P409" s="808"/>
      <c r="Q409" s="808"/>
      <c r="R409" s="809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  <c r="AZ409" s="410"/>
      <c r="BA409" s="410"/>
      <c r="BB409" s="410"/>
      <c r="BC409" s="410"/>
      <c r="BD409" s="410"/>
      <c r="BE409" s="410"/>
      <c r="BF409" s="410"/>
      <c r="BG409" s="410"/>
      <c r="BH409" s="410"/>
      <c r="BI409" s="410"/>
      <c r="BJ409" s="410"/>
      <c r="BK409" s="410"/>
      <c r="BL409" s="410"/>
      <c r="BM409" s="410"/>
      <c r="BN409" s="410"/>
      <c r="BO409" s="410"/>
      <c r="BP409" s="410"/>
      <c r="BQ409" s="410"/>
      <c r="BR409" s="410"/>
      <c r="BS409" s="410"/>
      <c r="BT409" s="410"/>
      <c r="BU409" s="410"/>
      <c r="BV409" s="410"/>
      <c r="BW409" s="410"/>
      <c r="BX409" s="410"/>
      <c r="BY409" s="410"/>
      <c r="BZ409" s="410"/>
      <c r="CA409" s="410"/>
      <c r="CB409" s="410"/>
      <c r="CC409" s="410"/>
      <c r="CD409" s="410"/>
      <c r="CE409" s="410"/>
      <c r="CF409" s="410"/>
      <c r="CG409" s="410"/>
      <c r="CH409" s="410"/>
      <c r="CI409" s="410"/>
      <c r="CJ409" s="410"/>
      <c r="CK409" s="410"/>
      <c r="CL409" s="410"/>
      <c r="CM409" s="410"/>
      <c r="CN409" s="410"/>
    </row>
    <row r="410" spans="1:92" ht="14.25">
      <c r="B410" s="496" t="s">
        <v>839</v>
      </c>
      <c r="C410" s="497"/>
      <c r="D410" s="497"/>
      <c r="E410" s="497"/>
      <c r="F410" s="497"/>
      <c r="G410" s="497"/>
      <c r="H410" s="497"/>
      <c r="I410" s="497"/>
      <c r="J410" s="497"/>
      <c r="K410" s="497"/>
      <c r="L410" s="498"/>
      <c r="M410" s="520">
        <v>1145</v>
      </c>
      <c r="N410" s="720"/>
      <c r="O410" s="721"/>
      <c r="P410" s="721"/>
      <c r="Q410" s="722"/>
      <c r="R410" s="544" t="s">
        <v>2</v>
      </c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  <c r="AZ410" s="410"/>
      <c r="BA410" s="410"/>
      <c r="BB410" s="410"/>
      <c r="BC410" s="410"/>
      <c r="BD410" s="410"/>
      <c r="BE410" s="410"/>
      <c r="BF410" s="410"/>
      <c r="BG410" s="410"/>
      <c r="BH410" s="410"/>
      <c r="BI410" s="410"/>
      <c r="BJ410" s="410"/>
      <c r="BK410" s="410"/>
      <c r="BL410" s="410"/>
      <c r="BM410" s="410"/>
      <c r="BN410" s="410"/>
      <c r="BO410" s="410"/>
      <c r="BP410" s="410"/>
      <c r="BQ410" s="410"/>
      <c r="BR410" s="410"/>
      <c r="BS410" s="410"/>
      <c r="BT410" s="410"/>
      <c r="BU410" s="410"/>
      <c r="BV410" s="410"/>
      <c r="BW410" s="410"/>
      <c r="BX410" s="410"/>
      <c r="BY410" s="410"/>
      <c r="BZ410" s="410"/>
      <c r="CA410" s="410"/>
      <c r="CB410" s="410"/>
      <c r="CC410" s="410"/>
      <c r="CD410" s="410"/>
      <c r="CE410" s="410"/>
      <c r="CF410" s="410"/>
      <c r="CG410" s="410"/>
      <c r="CH410" s="410"/>
      <c r="CI410" s="410"/>
      <c r="CJ410" s="410"/>
      <c r="CK410" s="410"/>
      <c r="CL410" s="410"/>
      <c r="CM410" s="410"/>
      <c r="CN410" s="410"/>
    </row>
    <row r="411" spans="1:92" ht="14.25">
      <c r="B411" s="496" t="s">
        <v>840</v>
      </c>
      <c r="C411" s="497"/>
      <c r="D411" s="497"/>
      <c r="E411" s="497"/>
      <c r="F411" s="497"/>
      <c r="G411" s="497"/>
      <c r="H411" s="497"/>
      <c r="I411" s="497"/>
      <c r="J411" s="497"/>
      <c r="K411" s="497"/>
      <c r="L411" s="498"/>
      <c r="M411" s="521">
        <v>1146</v>
      </c>
      <c r="N411" s="720"/>
      <c r="O411" s="721"/>
      <c r="P411" s="721"/>
      <c r="Q411" s="722"/>
      <c r="R411" s="527" t="s">
        <v>3</v>
      </c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  <c r="AZ411" s="410"/>
      <c r="BA411" s="410"/>
      <c r="BB411" s="410"/>
      <c r="BC411" s="410"/>
      <c r="BD411" s="410"/>
      <c r="BE411" s="410"/>
      <c r="BF411" s="410"/>
      <c r="BG411" s="410"/>
      <c r="BH411" s="410"/>
      <c r="BI411" s="410"/>
      <c r="BJ411" s="410"/>
      <c r="BK411" s="410"/>
      <c r="BL411" s="410"/>
      <c r="BM411" s="410"/>
      <c r="BN411" s="410"/>
      <c r="BO411" s="410"/>
      <c r="BP411" s="410"/>
      <c r="BQ411" s="410"/>
      <c r="BR411" s="410"/>
      <c r="BS411" s="410"/>
      <c r="BT411" s="410"/>
      <c r="BU411" s="410"/>
      <c r="BV411" s="410"/>
      <c r="BW411" s="410"/>
      <c r="BX411" s="410"/>
      <c r="BY411" s="410"/>
      <c r="BZ411" s="410"/>
      <c r="CA411" s="410"/>
      <c r="CB411" s="410"/>
      <c r="CC411" s="410"/>
      <c r="CD411" s="410"/>
      <c r="CE411" s="410"/>
      <c r="CF411" s="410"/>
      <c r="CG411" s="410"/>
      <c r="CH411" s="410"/>
      <c r="CI411" s="410"/>
      <c r="CJ411" s="410"/>
      <c r="CK411" s="410"/>
      <c r="CL411" s="410"/>
      <c r="CM411" s="410"/>
      <c r="CN411" s="410"/>
    </row>
    <row r="412" spans="1:92" ht="14.25">
      <c r="B412" s="496" t="s">
        <v>84</v>
      </c>
      <c r="C412" s="497"/>
      <c r="D412" s="497"/>
      <c r="E412" s="497"/>
      <c r="F412" s="497"/>
      <c r="G412" s="497"/>
      <c r="H412" s="497"/>
      <c r="I412" s="497"/>
      <c r="J412" s="497"/>
      <c r="K412" s="497"/>
      <c r="L412" s="498"/>
      <c r="M412" s="521">
        <v>1177</v>
      </c>
      <c r="N412" s="720"/>
      <c r="O412" s="721"/>
      <c r="P412" s="721"/>
      <c r="Q412" s="722"/>
      <c r="R412" s="527" t="s">
        <v>2</v>
      </c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  <c r="AZ412" s="410"/>
      <c r="BA412" s="410"/>
      <c r="BB412" s="410"/>
      <c r="BC412" s="410"/>
      <c r="BD412" s="410"/>
      <c r="BE412" s="410"/>
      <c r="BF412" s="410"/>
      <c r="BG412" s="410"/>
      <c r="BH412" s="410"/>
      <c r="BI412" s="410"/>
      <c r="BJ412" s="410"/>
      <c r="BK412" s="410"/>
      <c r="BL412" s="410"/>
      <c r="BM412" s="410"/>
      <c r="BN412" s="410"/>
      <c r="BO412" s="410"/>
      <c r="BP412" s="410"/>
      <c r="BQ412" s="410"/>
      <c r="BR412" s="410"/>
      <c r="BS412" s="410"/>
      <c r="BT412" s="410"/>
      <c r="BU412" s="410"/>
      <c r="BV412" s="410"/>
      <c r="BW412" s="410"/>
      <c r="BX412" s="410"/>
      <c r="BY412" s="410"/>
      <c r="BZ412" s="410"/>
      <c r="CA412" s="410"/>
      <c r="CB412" s="410"/>
      <c r="CC412" s="410"/>
      <c r="CD412" s="410"/>
      <c r="CE412" s="410"/>
      <c r="CF412" s="410"/>
      <c r="CG412" s="410"/>
      <c r="CH412" s="410"/>
      <c r="CI412" s="410"/>
      <c r="CJ412" s="410"/>
      <c r="CK412" s="410"/>
      <c r="CL412" s="410"/>
      <c r="CM412" s="410"/>
      <c r="CN412" s="410"/>
    </row>
    <row r="413" spans="1:92" ht="14.25">
      <c r="B413" s="496" t="s">
        <v>85</v>
      </c>
      <c r="C413" s="497"/>
      <c r="D413" s="497"/>
      <c r="E413" s="497"/>
      <c r="F413" s="497"/>
      <c r="G413" s="497"/>
      <c r="H413" s="497"/>
      <c r="I413" s="497"/>
      <c r="J413" s="497"/>
      <c r="K413" s="497"/>
      <c r="L413" s="498"/>
      <c r="M413" s="521">
        <v>893</v>
      </c>
      <c r="N413" s="720"/>
      <c r="O413" s="721"/>
      <c r="P413" s="721"/>
      <c r="Q413" s="722"/>
      <c r="R413" s="527" t="s">
        <v>2</v>
      </c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  <c r="AZ413" s="410"/>
      <c r="BA413" s="410"/>
      <c r="BB413" s="410"/>
      <c r="BC413" s="410"/>
      <c r="BD413" s="410"/>
      <c r="BE413" s="410"/>
      <c r="BF413" s="410"/>
      <c r="BG413" s="410"/>
      <c r="BH413" s="410"/>
      <c r="BI413" s="410"/>
      <c r="BJ413" s="410"/>
      <c r="BK413" s="410"/>
      <c r="BL413" s="410"/>
      <c r="BM413" s="410"/>
      <c r="BN413" s="410"/>
      <c r="BO413" s="410"/>
      <c r="BP413" s="410"/>
      <c r="BQ413" s="410"/>
      <c r="BR413" s="410"/>
      <c r="BS413" s="410"/>
      <c r="BT413" s="410"/>
      <c r="BU413" s="410"/>
      <c r="BV413" s="410"/>
      <c r="BW413" s="410"/>
      <c r="BX413" s="410"/>
      <c r="BY413" s="410"/>
      <c r="BZ413" s="410"/>
      <c r="CA413" s="410"/>
      <c r="CB413" s="410"/>
      <c r="CC413" s="410"/>
      <c r="CD413" s="410"/>
      <c r="CE413" s="410"/>
      <c r="CF413" s="410"/>
      <c r="CG413" s="410"/>
      <c r="CH413" s="410"/>
      <c r="CI413" s="410"/>
      <c r="CJ413" s="410"/>
      <c r="CK413" s="410"/>
      <c r="CL413" s="410"/>
      <c r="CM413" s="410"/>
      <c r="CN413" s="410"/>
    </row>
    <row r="414" spans="1:92" ht="14.25">
      <c r="B414" s="496" t="s">
        <v>86</v>
      </c>
      <c r="C414" s="497"/>
      <c r="D414" s="497"/>
      <c r="E414" s="497"/>
      <c r="F414" s="497"/>
      <c r="G414" s="497"/>
      <c r="H414" s="497"/>
      <c r="I414" s="497"/>
      <c r="J414" s="497"/>
      <c r="K414" s="497"/>
      <c r="L414" s="498"/>
      <c r="M414" s="521">
        <v>894</v>
      </c>
      <c r="N414" s="720"/>
      <c r="O414" s="721"/>
      <c r="P414" s="721"/>
      <c r="Q414" s="722"/>
      <c r="R414" s="527" t="s">
        <v>3</v>
      </c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  <c r="AZ414" s="410"/>
      <c r="BA414" s="410"/>
      <c r="BB414" s="410"/>
      <c r="BC414" s="410"/>
      <c r="BD414" s="410"/>
      <c r="BE414" s="410"/>
      <c r="BF414" s="410"/>
      <c r="BG414" s="410"/>
      <c r="BH414" s="410"/>
      <c r="BI414" s="410"/>
      <c r="BJ414" s="410"/>
      <c r="BK414" s="410"/>
      <c r="BL414" s="410"/>
      <c r="BM414" s="410"/>
      <c r="BN414" s="410"/>
      <c r="BO414" s="410"/>
      <c r="BP414" s="410"/>
      <c r="BQ414" s="410"/>
      <c r="BR414" s="410"/>
      <c r="BS414" s="410"/>
      <c r="BT414" s="410"/>
      <c r="BU414" s="410"/>
      <c r="BV414" s="410"/>
      <c r="BW414" s="410"/>
      <c r="BX414" s="410"/>
      <c r="BY414" s="410"/>
      <c r="BZ414" s="410"/>
      <c r="CA414" s="410"/>
      <c r="CB414" s="410"/>
      <c r="CC414" s="410"/>
      <c r="CD414" s="410"/>
      <c r="CE414" s="410"/>
      <c r="CF414" s="410"/>
      <c r="CG414" s="410"/>
      <c r="CH414" s="410"/>
      <c r="CI414" s="410"/>
      <c r="CJ414" s="410"/>
      <c r="CK414" s="410"/>
      <c r="CL414" s="410"/>
      <c r="CM414" s="410"/>
      <c r="CN414" s="410"/>
    </row>
    <row r="415" spans="1:92" ht="14.25">
      <c r="B415" s="496" t="s">
        <v>87</v>
      </c>
      <c r="C415" s="497"/>
      <c r="D415" s="497"/>
      <c r="E415" s="497"/>
      <c r="F415" s="497"/>
      <c r="G415" s="497"/>
      <c r="H415" s="497"/>
      <c r="I415" s="497"/>
      <c r="J415" s="497"/>
      <c r="K415" s="497"/>
      <c r="L415" s="498"/>
      <c r="M415" s="521">
        <v>1694</v>
      </c>
      <c r="N415" s="720"/>
      <c r="O415" s="721"/>
      <c r="P415" s="721"/>
      <c r="Q415" s="722"/>
      <c r="R415" s="527" t="s">
        <v>2</v>
      </c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  <c r="AZ415" s="410"/>
      <c r="BA415" s="410"/>
      <c r="BB415" s="410"/>
      <c r="BC415" s="410"/>
      <c r="BD415" s="410"/>
      <c r="BE415" s="410"/>
      <c r="BF415" s="410"/>
      <c r="BG415" s="410"/>
      <c r="BH415" s="410"/>
      <c r="BI415" s="410"/>
      <c r="BJ415" s="410"/>
      <c r="BK415" s="410"/>
      <c r="BL415" s="410"/>
      <c r="BM415" s="410"/>
      <c r="BN415" s="410"/>
      <c r="BO415" s="410"/>
      <c r="BP415" s="410"/>
      <c r="BQ415" s="410"/>
      <c r="BR415" s="410"/>
      <c r="BS415" s="410"/>
      <c r="BT415" s="410"/>
      <c r="BU415" s="410"/>
      <c r="BV415" s="410"/>
      <c r="BW415" s="410"/>
      <c r="BX415" s="410"/>
      <c r="BY415" s="410"/>
      <c r="BZ415" s="410"/>
      <c r="CA415" s="410"/>
      <c r="CB415" s="410"/>
      <c r="CC415" s="410"/>
      <c r="CD415" s="410"/>
      <c r="CE415" s="410"/>
      <c r="CF415" s="410"/>
      <c r="CG415" s="410"/>
      <c r="CH415" s="410"/>
      <c r="CI415" s="410"/>
      <c r="CJ415" s="410"/>
      <c r="CK415" s="410"/>
      <c r="CL415" s="410"/>
      <c r="CM415" s="410"/>
      <c r="CN415" s="410"/>
    </row>
    <row r="416" spans="1:92" ht="14.25">
      <c r="B416" s="496" t="s">
        <v>831</v>
      </c>
      <c r="C416" s="497"/>
      <c r="D416" s="497"/>
      <c r="E416" s="497"/>
      <c r="F416" s="497"/>
      <c r="G416" s="497"/>
      <c r="H416" s="497"/>
      <c r="I416" s="497"/>
      <c r="J416" s="497"/>
      <c r="K416" s="497"/>
      <c r="L416" s="498"/>
      <c r="M416" s="521">
        <v>1695</v>
      </c>
      <c r="N416" s="720"/>
      <c r="O416" s="721"/>
      <c r="P416" s="721"/>
      <c r="Q416" s="722"/>
      <c r="R416" s="527" t="s">
        <v>3</v>
      </c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  <c r="AZ416" s="410"/>
      <c r="BA416" s="410"/>
      <c r="BB416" s="410"/>
      <c r="BC416" s="410"/>
      <c r="BD416" s="410"/>
      <c r="BE416" s="410"/>
      <c r="BF416" s="410"/>
      <c r="BG416" s="410"/>
      <c r="BH416" s="410"/>
      <c r="BI416" s="410"/>
      <c r="BJ416" s="410"/>
      <c r="BK416" s="410"/>
      <c r="BL416" s="410"/>
      <c r="BM416" s="410"/>
      <c r="BN416" s="410"/>
      <c r="BO416" s="410"/>
      <c r="BP416" s="410"/>
      <c r="BQ416" s="410"/>
      <c r="BR416" s="410"/>
      <c r="BS416" s="410"/>
      <c r="BT416" s="410"/>
      <c r="BU416" s="410"/>
      <c r="BV416" s="410"/>
      <c r="BW416" s="410"/>
      <c r="BX416" s="410"/>
      <c r="BY416" s="410"/>
      <c r="BZ416" s="410"/>
      <c r="CA416" s="410"/>
      <c r="CB416" s="410"/>
      <c r="CC416" s="410"/>
      <c r="CD416" s="410"/>
      <c r="CE416" s="410"/>
      <c r="CF416" s="410"/>
      <c r="CG416" s="410"/>
      <c r="CH416" s="410"/>
      <c r="CI416" s="410"/>
      <c r="CJ416" s="410"/>
      <c r="CK416" s="410"/>
      <c r="CL416" s="410"/>
      <c r="CM416" s="410"/>
      <c r="CN416" s="410"/>
    </row>
    <row r="417" spans="2:92" ht="14.25">
      <c r="B417" s="496" t="s">
        <v>68</v>
      </c>
      <c r="C417" s="497"/>
      <c r="D417" s="497"/>
      <c r="E417" s="497"/>
      <c r="F417" s="497"/>
      <c r="G417" s="497"/>
      <c r="H417" s="497"/>
      <c r="I417" s="497"/>
      <c r="J417" s="497"/>
      <c r="K417" s="497"/>
      <c r="L417" s="498"/>
      <c r="M417" s="521">
        <v>1696</v>
      </c>
      <c r="N417" s="720"/>
      <c r="O417" s="721"/>
      <c r="P417" s="721"/>
      <c r="Q417" s="722"/>
      <c r="R417" s="527" t="s">
        <v>2</v>
      </c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  <c r="AZ417" s="410"/>
      <c r="BA417" s="410"/>
      <c r="BB417" s="410"/>
      <c r="BC417" s="410"/>
      <c r="BD417" s="410"/>
      <c r="BE417" s="410"/>
      <c r="BF417" s="410"/>
      <c r="BG417" s="410"/>
      <c r="BH417" s="410"/>
      <c r="BI417" s="410"/>
      <c r="BJ417" s="410"/>
      <c r="BK417" s="410"/>
      <c r="BL417" s="410"/>
      <c r="BM417" s="410"/>
      <c r="BN417" s="410"/>
      <c r="BO417" s="410"/>
      <c r="BP417" s="410"/>
      <c r="BQ417" s="410"/>
      <c r="BR417" s="410"/>
      <c r="BS417" s="410"/>
      <c r="BT417" s="410"/>
      <c r="BU417" s="410"/>
      <c r="BV417" s="410"/>
      <c r="BW417" s="410"/>
      <c r="BX417" s="410"/>
      <c r="BY417" s="410"/>
      <c r="BZ417" s="410"/>
      <c r="CA417" s="410"/>
      <c r="CB417" s="410"/>
      <c r="CC417" s="410"/>
      <c r="CD417" s="410"/>
      <c r="CE417" s="410"/>
      <c r="CF417" s="410"/>
      <c r="CG417" s="410"/>
      <c r="CH417" s="410"/>
      <c r="CI417" s="410"/>
      <c r="CJ417" s="410"/>
      <c r="CK417" s="410"/>
      <c r="CL417" s="410"/>
      <c r="CM417" s="410"/>
      <c r="CN417" s="410"/>
    </row>
    <row r="418" spans="2:92" ht="14.25">
      <c r="B418" s="496" t="s">
        <v>841</v>
      </c>
      <c r="C418" s="497"/>
      <c r="D418" s="497"/>
      <c r="E418" s="497"/>
      <c r="F418" s="497"/>
      <c r="G418" s="497"/>
      <c r="H418" s="497"/>
      <c r="I418" s="497"/>
      <c r="J418" s="497"/>
      <c r="K418" s="497"/>
      <c r="L418" s="498"/>
      <c r="M418" s="521">
        <v>1178</v>
      </c>
      <c r="N418" s="720"/>
      <c r="O418" s="721"/>
      <c r="P418" s="721"/>
      <c r="Q418" s="722"/>
      <c r="R418" s="527" t="s">
        <v>2</v>
      </c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  <c r="AZ418" s="410"/>
      <c r="BA418" s="410"/>
      <c r="BB418" s="410"/>
      <c r="BC418" s="410"/>
      <c r="BD418" s="410"/>
      <c r="BE418" s="410"/>
      <c r="BF418" s="410"/>
      <c r="BG418" s="410"/>
      <c r="BH418" s="410"/>
      <c r="BI418" s="410"/>
      <c r="BJ418" s="410"/>
      <c r="BK418" s="410"/>
      <c r="BL418" s="410"/>
      <c r="BM418" s="410"/>
      <c r="BN418" s="410"/>
      <c r="BO418" s="410"/>
      <c r="BP418" s="410"/>
      <c r="BQ418" s="410"/>
      <c r="BR418" s="410"/>
      <c r="BS418" s="410"/>
      <c r="BT418" s="410"/>
      <c r="BU418" s="410"/>
      <c r="BV418" s="410"/>
      <c r="BW418" s="410"/>
      <c r="BX418" s="410"/>
      <c r="BY418" s="410"/>
      <c r="BZ418" s="410"/>
      <c r="CA418" s="410"/>
      <c r="CB418" s="410"/>
      <c r="CC418" s="410"/>
      <c r="CD418" s="410"/>
      <c r="CE418" s="410"/>
      <c r="CF418" s="410"/>
      <c r="CG418" s="410"/>
      <c r="CH418" s="410"/>
      <c r="CI418" s="410"/>
      <c r="CJ418" s="410"/>
      <c r="CK418" s="410"/>
      <c r="CL418" s="410"/>
      <c r="CM418" s="410"/>
      <c r="CN418" s="410"/>
    </row>
    <row r="419" spans="2:92" ht="14.25">
      <c r="B419" s="496" t="s">
        <v>842</v>
      </c>
      <c r="C419" s="497"/>
      <c r="D419" s="497"/>
      <c r="E419" s="497"/>
      <c r="F419" s="497"/>
      <c r="G419" s="497"/>
      <c r="H419" s="497"/>
      <c r="I419" s="497"/>
      <c r="J419" s="497"/>
      <c r="K419" s="497"/>
      <c r="L419" s="498"/>
      <c r="M419" s="521">
        <v>1179</v>
      </c>
      <c r="N419" s="720"/>
      <c r="O419" s="721"/>
      <c r="P419" s="721"/>
      <c r="Q419" s="722"/>
      <c r="R419" s="527" t="s">
        <v>3</v>
      </c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  <c r="AZ419" s="410"/>
      <c r="BA419" s="410"/>
      <c r="BB419" s="410"/>
      <c r="BC419" s="410"/>
      <c r="BD419" s="410"/>
      <c r="BE419" s="410"/>
      <c r="BF419" s="410"/>
      <c r="BG419" s="410"/>
      <c r="BH419" s="410"/>
      <c r="BI419" s="410"/>
      <c r="BJ419" s="410"/>
      <c r="BK419" s="410"/>
      <c r="BL419" s="410"/>
      <c r="BM419" s="410"/>
      <c r="BN419" s="410"/>
      <c r="BO419" s="410"/>
      <c r="BP419" s="410"/>
      <c r="BQ419" s="410"/>
      <c r="BR419" s="410"/>
      <c r="BS419" s="410"/>
      <c r="BT419" s="410"/>
      <c r="BU419" s="410"/>
      <c r="BV419" s="410"/>
      <c r="BW419" s="410"/>
      <c r="BX419" s="410"/>
      <c r="BY419" s="410"/>
      <c r="BZ419" s="410"/>
      <c r="CA419" s="410"/>
      <c r="CB419" s="410"/>
      <c r="CC419" s="410"/>
      <c r="CD419" s="410"/>
      <c r="CE419" s="410"/>
      <c r="CF419" s="410"/>
      <c r="CG419" s="410"/>
      <c r="CH419" s="410"/>
      <c r="CI419" s="410"/>
      <c r="CJ419" s="410"/>
      <c r="CK419" s="410"/>
      <c r="CL419" s="410"/>
      <c r="CM419" s="410"/>
      <c r="CN419" s="410"/>
    </row>
    <row r="420" spans="2:92" ht="14.25">
      <c r="B420" s="496" t="s">
        <v>90</v>
      </c>
      <c r="C420" s="497"/>
      <c r="D420" s="497"/>
      <c r="E420" s="497"/>
      <c r="F420" s="497"/>
      <c r="G420" s="497"/>
      <c r="H420" s="497"/>
      <c r="I420" s="497"/>
      <c r="J420" s="497"/>
      <c r="K420" s="497"/>
      <c r="L420" s="498"/>
      <c r="M420" s="521">
        <v>1180</v>
      </c>
      <c r="N420" s="720"/>
      <c r="O420" s="721"/>
      <c r="P420" s="721"/>
      <c r="Q420" s="722"/>
      <c r="R420" s="527" t="s">
        <v>2</v>
      </c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  <c r="AZ420" s="410"/>
      <c r="BA420" s="410"/>
      <c r="BB420" s="410"/>
      <c r="BC420" s="410"/>
      <c r="BD420" s="410"/>
      <c r="BE420" s="410"/>
      <c r="BF420" s="410"/>
      <c r="BG420" s="410"/>
      <c r="BH420" s="410"/>
      <c r="BI420" s="410"/>
      <c r="BJ420" s="410"/>
      <c r="BK420" s="410"/>
      <c r="BL420" s="410"/>
      <c r="BM420" s="410"/>
      <c r="BN420" s="410"/>
      <c r="BO420" s="410"/>
      <c r="BP420" s="410"/>
      <c r="BQ420" s="410"/>
      <c r="BR420" s="410"/>
      <c r="BS420" s="410"/>
      <c r="BT420" s="410"/>
      <c r="BU420" s="410"/>
      <c r="BV420" s="410"/>
      <c r="BW420" s="410"/>
      <c r="BX420" s="410"/>
      <c r="BY420" s="410"/>
      <c r="BZ420" s="410"/>
      <c r="CA420" s="410"/>
      <c r="CB420" s="410"/>
      <c r="CC420" s="410"/>
      <c r="CD420" s="410"/>
      <c r="CE420" s="410"/>
      <c r="CF420" s="410"/>
      <c r="CG420" s="410"/>
      <c r="CH420" s="410"/>
      <c r="CI420" s="410"/>
      <c r="CJ420" s="410"/>
      <c r="CK420" s="410"/>
      <c r="CL420" s="410"/>
      <c r="CM420" s="410"/>
      <c r="CN420" s="410"/>
    </row>
    <row r="421" spans="2:92" ht="14.25">
      <c r="B421" s="496" t="s">
        <v>91</v>
      </c>
      <c r="C421" s="497"/>
      <c r="D421" s="497"/>
      <c r="E421" s="497"/>
      <c r="F421" s="497"/>
      <c r="G421" s="497"/>
      <c r="H421" s="497"/>
      <c r="I421" s="497"/>
      <c r="J421" s="497"/>
      <c r="K421" s="497"/>
      <c r="L421" s="498"/>
      <c r="M421" s="521">
        <v>1181</v>
      </c>
      <c r="N421" s="720"/>
      <c r="O421" s="721"/>
      <c r="P421" s="721"/>
      <c r="Q421" s="722"/>
      <c r="R421" s="527" t="s">
        <v>3</v>
      </c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  <c r="AZ421" s="410"/>
      <c r="BA421" s="410"/>
      <c r="BB421" s="410"/>
      <c r="BC421" s="410"/>
      <c r="BD421" s="410"/>
      <c r="BE421" s="410"/>
      <c r="BF421" s="410"/>
      <c r="BG421" s="410"/>
      <c r="BH421" s="410"/>
      <c r="BI421" s="410"/>
      <c r="BJ421" s="410"/>
      <c r="BK421" s="410"/>
      <c r="BL421" s="410"/>
      <c r="BM421" s="410"/>
      <c r="BN421" s="410"/>
      <c r="BO421" s="410"/>
      <c r="BP421" s="410"/>
      <c r="BQ421" s="410"/>
      <c r="BR421" s="410"/>
      <c r="BS421" s="410"/>
      <c r="BT421" s="410"/>
      <c r="BU421" s="410"/>
      <c r="BV421" s="410"/>
      <c r="BW421" s="410"/>
      <c r="BX421" s="410"/>
      <c r="BY421" s="410"/>
      <c r="BZ421" s="410"/>
      <c r="CA421" s="410"/>
      <c r="CB421" s="410"/>
      <c r="CC421" s="410"/>
      <c r="CD421" s="410"/>
      <c r="CE421" s="410"/>
      <c r="CF421" s="410"/>
      <c r="CG421" s="410"/>
      <c r="CH421" s="410"/>
      <c r="CI421" s="410"/>
      <c r="CJ421" s="410"/>
      <c r="CK421" s="410"/>
      <c r="CL421" s="410"/>
      <c r="CM421" s="410"/>
      <c r="CN421" s="410"/>
    </row>
    <row r="422" spans="2:92" ht="14.25">
      <c r="B422" s="496" t="s">
        <v>836</v>
      </c>
      <c r="C422" s="497"/>
      <c r="D422" s="497"/>
      <c r="E422" s="497"/>
      <c r="F422" s="497"/>
      <c r="G422" s="497"/>
      <c r="H422" s="497"/>
      <c r="I422" s="497"/>
      <c r="J422" s="497"/>
      <c r="K422" s="497"/>
      <c r="L422" s="498"/>
      <c r="M422" s="521">
        <v>1182</v>
      </c>
      <c r="N422" s="720"/>
      <c r="O422" s="721"/>
      <c r="P422" s="721"/>
      <c r="Q422" s="722"/>
      <c r="R422" s="527" t="s">
        <v>3</v>
      </c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  <c r="AZ422" s="410"/>
      <c r="BA422" s="410"/>
      <c r="BB422" s="410"/>
      <c r="BC422" s="410"/>
      <c r="BD422" s="410"/>
      <c r="BE422" s="410"/>
      <c r="BF422" s="410"/>
      <c r="BG422" s="410"/>
      <c r="BH422" s="410"/>
      <c r="BI422" s="410"/>
      <c r="BJ422" s="410"/>
      <c r="BK422" s="410"/>
      <c r="BL422" s="410"/>
      <c r="BM422" s="410"/>
      <c r="BN422" s="410"/>
      <c r="BO422" s="410"/>
      <c r="BP422" s="410"/>
      <c r="BQ422" s="410"/>
      <c r="BR422" s="410"/>
      <c r="BS422" s="410"/>
      <c r="BT422" s="410"/>
      <c r="BU422" s="410"/>
      <c r="BV422" s="410"/>
      <c r="BW422" s="410"/>
      <c r="BX422" s="410"/>
      <c r="BY422" s="410"/>
      <c r="BZ422" s="410"/>
      <c r="CA422" s="410"/>
      <c r="CB422" s="410"/>
      <c r="CC422" s="410"/>
      <c r="CD422" s="410"/>
      <c r="CE422" s="410"/>
      <c r="CF422" s="410"/>
      <c r="CG422" s="410"/>
      <c r="CH422" s="410"/>
      <c r="CI422" s="410"/>
      <c r="CJ422" s="410"/>
      <c r="CK422" s="410"/>
      <c r="CL422" s="410"/>
      <c r="CM422" s="410"/>
      <c r="CN422" s="410"/>
    </row>
    <row r="423" spans="2:92" ht="14.25">
      <c r="B423" s="496" t="s">
        <v>818</v>
      </c>
      <c r="C423" s="497"/>
      <c r="D423" s="497"/>
      <c r="E423" s="497"/>
      <c r="F423" s="497"/>
      <c r="G423" s="497"/>
      <c r="H423" s="497"/>
      <c r="I423" s="497"/>
      <c r="J423" s="497"/>
      <c r="K423" s="497"/>
      <c r="L423" s="498"/>
      <c r="M423" s="521">
        <v>1697</v>
      </c>
      <c r="N423" s="720"/>
      <c r="O423" s="721"/>
      <c r="P423" s="721"/>
      <c r="Q423" s="722"/>
      <c r="R423" s="527" t="s">
        <v>3</v>
      </c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  <c r="AZ423" s="410"/>
      <c r="BA423" s="410"/>
      <c r="BB423" s="410"/>
      <c r="BC423" s="410"/>
      <c r="BD423" s="410"/>
      <c r="BE423" s="410"/>
      <c r="BF423" s="410"/>
      <c r="BG423" s="410"/>
      <c r="BH423" s="410"/>
      <c r="BI423" s="410"/>
      <c r="BJ423" s="410"/>
      <c r="BK423" s="410"/>
      <c r="BL423" s="410"/>
      <c r="BM423" s="410"/>
      <c r="BN423" s="410"/>
      <c r="BO423" s="410"/>
      <c r="BP423" s="410"/>
      <c r="BQ423" s="410"/>
      <c r="BR423" s="410"/>
      <c r="BS423" s="410"/>
      <c r="BT423" s="410"/>
      <c r="BU423" s="410"/>
      <c r="BV423" s="410"/>
      <c r="BW423" s="410"/>
      <c r="BX423" s="410"/>
      <c r="BY423" s="410"/>
      <c r="BZ423" s="410"/>
      <c r="CA423" s="410"/>
      <c r="CB423" s="410"/>
      <c r="CC423" s="410"/>
      <c r="CD423" s="410"/>
      <c r="CE423" s="410"/>
      <c r="CF423" s="410"/>
      <c r="CG423" s="410"/>
      <c r="CH423" s="410"/>
      <c r="CI423" s="410"/>
      <c r="CJ423" s="410"/>
      <c r="CK423" s="410"/>
      <c r="CL423" s="410"/>
      <c r="CM423" s="410"/>
      <c r="CN423" s="410"/>
    </row>
    <row r="424" spans="2:92" ht="14.25">
      <c r="B424" s="496" t="s">
        <v>92</v>
      </c>
      <c r="C424" s="497"/>
      <c r="D424" s="497"/>
      <c r="E424" s="497"/>
      <c r="F424" s="497"/>
      <c r="G424" s="497"/>
      <c r="H424" s="497"/>
      <c r="I424" s="497"/>
      <c r="J424" s="497"/>
      <c r="K424" s="497"/>
      <c r="L424" s="498"/>
      <c r="M424" s="521">
        <v>1186</v>
      </c>
      <c r="N424" s="720"/>
      <c r="O424" s="721"/>
      <c r="P424" s="721"/>
      <c r="Q424" s="722"/>
      <c r="R424" s="527" t="s">
        <v>2</v>
      </c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  <c r="AZ424" s="410"/>
      <c r="BA424" s="410"/>
      <c r="BB424" s="410"/>
      <c r="BC424" s="410"/>
      <c r="BD424" s="410"/>
      <c r="BE424" s="410"/>
      <c r="BF424" s="410"/>
      <c r="BG424" s="410"/>
      <c r="BH424" s="410"/>
      <c r="BI424" s="410"/>
      <c r="BJ424" s="410"/>
      <c r="BK424" s="410"/>
      <c r="BL424" s="410"/>
      <c r="BM424" s="410"/>
      <c r="BN424" s="410"/>
      <c r="BO424" s="410"/>
      <c r="BP424" s="410"/>
      <c r="BQ424" s="410"/>
      <c r="BR424" s="410"/>
      <c r="BS424" s="410"/>
      <c r="BT424" s="410"/>
      <c r="BU424" s="410"/>
      <c r="BV424" s="410"/>
      <c r="BW424" s="410"/>
      <c r="BX424" s="410"/>
      <c r="BY424" s="410"/>
      <c r="BZ424" s="410"/>
      <c r="CA424" s="410"/>
      <c r="CB424" s="410"/>
      <c r="CC424" s="410"/>
      <c r="CD424" s="410"/>
      <c r="CE424" s="410"/>
      <c r="CF424" s="410"/>
      <c r="CG424" s="410"/>
      <c r="CH424" s="410"/>
      <c r="CI424" s="410"/>
      <c r="CJ424" s="410"/>
      <c r="CK424" s="410"/>
      <c r="CL424" s="410"/>
      <c r="CM424" s="410"/>
      <c r="CN424" s="410"/>
    </row>
    <row r="425" spans="2:92" ht="14.25">
      <c r="B425" s="496" t="s">
        <v>93</v>
      </c>
      <c r="C425" s="497"/>
      <c r="D425" s="497"/>
      <c r="E425" s="497"/>
      <c r="F425" s="497"/>
      <c r="G425" s="497"/>
      <c r="H425" s="497"/>
      <c r="I425" s="497"/>
      <c r="J425" s="497"/>
      <c r="K425" s="497"/>
      <c r="L425" s="498"/>
      <c r="M425" s="521">
        <v>1187</v>
      </c>
      <c r="N425" s="720"/>
      <c r="O425" s="721"/>
      <c r="P425" s="721"/>
      <c r="Q425" s="722"/>
      <c r="R425" s="527" t="s">
        <v>3</v>
      </c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  <c r="AZ425" s="410"/>
      <c r="BA425" s="410"/>
      <c r="BB425" s="410"/>
      <c r="BC425" s="410"/>
      <c r="BD425" s="410"/>
      <c r="BE425" s="410"/>
      <c r="BF425" s="410"/>
      <c r="BG425" s="410"/>
      <c r="BH425" s="410"/>
      <c r="BI425" s="410"/>
      <c r="BJ425" s="410"/>
      <c r="BK425" s="410"/>
      <c r="BL425" s="410"/>
      <c r="BM425" s="410"/>
      <c r="BN425" s="410"/>
      <c r="BO425" s="410"/>
      <c r="BP425" s="410"/>
      <c r="BQ425" s="410"/>
      <c r="BR425" s="410"/>
      <c r="BS425" s="410"/>
      <c r="BT425" s="410"/>
      <c r="BU425" s="410"/>
      <c r="BV425" s="410"/>
      <c r="BW425" s="410"/>
      <c r="BX425" s="410"/>
      <c r="BY425" s="410"/>
      <c r="BZ425" s="410"/>
      <c r="CA425" s="410"/>
      <c r="CB425" s="410"/>
      <c r="CC425" s="410"/>
      <c r="CD425" s="410"/>
      <c r="CE425" s="410"/>
      <c r="CF425" s="410"/>
      <c r="CG425" s="410"/>
      <c r="CH425" s="410"/>
      <c r="CI425" s="410"/>
      <c r="CJ425" s="410"/>
      <c r="CK425" s="410"/>
      <c r="CL425" s="410"/>
      <c r="CM425" s="410"/>
      <c r="CN425" s="410"/>
    </row>
    <row r="426" spans="2:92" ht="14.25">
      <c r="B426" s="496" t="s">
        <v>57</v>
      </c>
      <c r="C426" s="497"/>
      <c r="D426" s="497"/>
      <c r="E426" s="497"/>
      <c r="F426" s="497"/>
      <c r="G426" s="497"/>
      <c r="H426" s="497"/>
      <c r="I426" s="497"/>
      <c r="J426" s="497"/>
      <c r="K426" s="497"/>
      <c r="L426" s="498"/>
      <c r="M426" s="521">
        <v>1700</v>
      </c>
      <c r="N426" s="720"/>
      <c r="O426" s="721"/>
      <c r="P426" s="721"/>
      <c r="Q426" s="722"/>
      <c r="R426" s="527" t="s">
        <v>3</v>
      </c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  <c r="AZ426" s="410"/>
      <c r="BA426" s="410"/>
      <c r="BB426" s="410"/>
      <c r="BC426" s="410"/>
      <c r="BD426" s="410"/>
      <c r="BE426" s="410"/>
      <c r="BF426" s="410"/>
      <c r="BG426" s="410"/>
      <c r="BH426" s="410"/>
      <c r="BI426" s="410"/>
      <c r="BJ426" s="410"/>
      <c r="BK426" s="410"/>
      <c r="BL426" s="410"/>
      <c r="BM426" s="410"/>
      <c r="BN426" s="410"/>
      <c r="BO426" s="410"/>
      <c r="BP426" s="410"/>
      <c r="BQ426" s="410"/>
      <c r="BR426" s="410"/>
      <c r="BS426" s="410"/>
      <c r="BT426" s="410"/>
      <c r="BU426" s="410"/>
      <c r="BV426" s="410"/>
      <c r="BW426" s="410"/>
      <c r="BX426" s="410"/>
      <c r="BY426" s="410"/>
      <c r="BZ426" s="410"/>
      <c r="CA426" s="410"/>
      <c r="CB426" s="410"/>
      <c r="CC426" s="410"/>
      <c r="CD426" s="410"/>
      <c r="CE426" s="410"/>
      <c r="CF426" s="410"/>
      <c r="CG426" s="410"/>
      <c r="CH426" s="410"/>
      <c r="CI426" s="410"/>
      <c r="CJ426" s="410"/>
      <c r="CK426" s="410"/>
      <c r="CL426" s="410"/>
      <c r="CM426" s="410"/>
      <c r="CN426" s="410"/>
    </row>
    <row r="427" spans="2:92" ht="14.25">
      <c r="B427" s="496" t="s">
        <v>94</v>
      </c>
      <c r="C427" s="497"/>
      <c r="D427" s="497"/>
      <c r="E427" s="497"/>
      <c r="F427" s="497"/>
      <c r="G427" s="497"/>
      <c r="H427" s="497"/>
      <c r="I427" s="497"/>
      <c r="J427" s="497"/>
      <c r="K427" s="497"/>
      <c r="L427" s="498"/>
      <c r="M427" s="521">
        <v>1188</v>
      </c>
      <c r="N427" s="720"/>
      <c r="O427" s="721"/>
      <c r="P427" s="721"/>
      <c r="Q427" s="722"/>
      <c r="R427" s="527" t="s">
        <v>3</v>
      </c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  <c r="AZ427" s="410"/>
      <c r="BA427" s="410"/>
      <c r="BB427" s="410"/>
      <c r="BC427" s="410"/>
      <c r="BD427" s="410"/>
      <c r="BE427" s="410"/>
      <c r="BF427" s="410"/>
      <c r="BG427" s="410"/>
      <c r="BH427" s="410"/>
      <c r="BI427" s="410"/>
      <c r="BJ427" s="410"/>
      <c r="BK427" s="410"/>
      <c r="BL427" s="410"/>
      <c r="BM427" s="410"/>
      <c r="BN427" s="410"/>
      <c r="BO427" s="410"/>
      <c r="BP427" s="410"/>
      <c r="BQ427" s="410"/>
      <c r="BR427" s="410"/>
      <c r="BS427" s="410"/>
      <c r="BT427" s="410"/>
      <c r="BU427" s="410"/>
      <c r="BV427" s="410"/>
      <c r="BW427" s="410"/>
      <c r="BX427" s="410"/>
      <c r="BY427" s="410"/>
      <c r="BZ427" s="410"/>
      <c r="CA427" s="410"/>
      <c r="CB427" s="410"/>
      <c r="CC427" s="410"/>
      <c r="CD427" s="410"/>
      <c r="CE427" s="410"/>
      <c r="CF427" s="410"/>
      <c r="CG427" s="410"/>
      <c r="CH427" s="410"/>
      <c r="CI427" s="410"/>
      <c r="CJ427" s="410"/>
      <c r="CK427" s="410"/>
      <c r="CL427" s="410"/>
      <c r="CM427" s="410"/>
      <c r="CN427" s="410"/>
    </row>
    <row r="428" spans="2:92" ht="14.25">
      <c r="B428" s="496" t="s">
        <v>95</v>
      </c>
      <c r="C428" s="497"/>
      <c r="D428" s="497"/>
      <c r="E428" s="497"/>
      <c r="F428" s="497"/>
      <c r="G428" s="497"/>
      <c r="H428" s="497"/>
      <c r="I428" s="497"/>
      <c r="J428" s="497"/>
      <c r="K428" s="497"/>
      <c r="L428" s="498"/>
      <c r="M428" s="521">
        <v>1701</v>
      </c>
      <c r="N428" s="720"/>
      <c r="O428" s="721"/>
      <c r="P428" s="721"/>
      <c r="Q428" s="722"/>
      <c r="R428" s="527" t="s">
        <v>2</v>
      </c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  <c r="AZ428" s="410"/>
      <c r="BA428" s="410"/>
      <c r="BB428" s="410"/>
      <c r="BC428" s="410"/>
      <c r="BD428" s="410"/>
      <c r="BE428" s="410"/>
      <c r="BF428" s="410"/>
      <c r="BG428" s="410"/>
      <c r="BH428" s="410"/>
      <c r="BI428" s="410"/>
      <c r="BJ428" s="410"/>
      <c r="BK428" s="410"/>
      <c r="BL428" s="410"/>
      <c r="BM428" s="410"/>
      <c r="BN428" s="410"/>
      <c r="BO428" s="410"/>
      <c r="BP428" s="410"/>
      <c r="BQ428" s="410"/>
      <c r="BR428" s="410"/>
      <c r="BS428" s="410"/>
      <c r="BT428" s="410"/>
      <c r="BU428" s="410"/>
      <c r="BV428" s="410"/>
      <c r="BW428" s="410"/>
      <c r="BX428" s="410"/>
      <c r="BY428" s="410"/>
      <c r="BZ428" s="410"/>
      <c r="CA428" s="410"/>
      <c r="CB428" s="410"/>
      <c r="CC428" s="410"/>
      <c r="CD428" s="410"/>
      <c r="CE428" s="410"/>
      <c r="CF428" s="410"/>
      <c r="CG428" s="410"/>
      <c r="CH428" s="410"/>
      <c r="CI428" s="410"/>
      <c r="CJ428" s="410"/>
      <c r="CK428" s="410"/>
      <c r="CL428" s="410"/>
      <c r="CM428" s="410"/>
      <c r="CN428" s="410"/>
    </row>
    <row r="429" spans="2:92" ht="14.25">
      <c r="B429" s="496" t="s">
        <v>96</v>
      </c>
      <c r="C429" s="497"/>
      <c r="D429" s="497"/>
      <c r="E429" s="497"/>
      <c r="F429" s="497"/>
      <c r="G429" s="497"/>
      <c r="H429" s="497"/>
      <c r="I429" s="497"/>
      <c r="J429" s="497"/>
      <c r="K429" s="497"/>
      <c r="L429" s="498"/>
      <c r="M429" s="521">
        <v>1702</v>
      </c>
      <c r="N429" s="720"/>
      <c r="O429" s="721"/>
      <c r="P429" s="721"/>
      <c r="Q429" s="722"/>
      <c r="R429" s="527" t="s">
        <v>2</v>
      </c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  <c r="AZ429" s="410"/>
      <c r="BA429" s="410"/>
      <c r="BB429" s="410"/>
      <c r="BC429" s="410"/>
      <c r="BD429" s="410"/>
      <c r="BE429" s="410"/>
      <c r="BF429" s="410"/>
      <c r="BG429" s="410"/>
      <c r="BH429" s="410"/>
      <c r="BI429" s="410"/>
      <c r="BJ429" s="410"/>
      <c r="BK429" s="410"/>
      <c r="BL429" s="410"/>
      <c r="BM429" s="410"/>
      <c r="BN429" s="410"/>
      <c r="BO429" s="410"/>
      <c r="BP429" s="410"/>
      <c r="BQ429" s="410"/>
      <c r="BR429" s="410"/>
      <c r="BS429" s="410"/>
      <c r="BT429" s="410"/>
      <c r="BU429" s="410"/>
      <c r="BV429" s="410"/>
      <c r="BW429" s="410"/>
      <c r="BX429" s="410"/>
      <c r="BY429" s="410"/>
      <c r="BZ429" s="410"/>
      <c r="CA429" s="410"/>
      <c r="CB429" s="410"/>
      <c r="CC429" s="410"/>
      <c r="CD429" s="410"/>
      <c r="CE429" s="410"/>
      <c r="CF429" s="410"/>
      <c r="CG429" s="410"/>
      <c r="CH429" s="410"/>
      <c r="CI429" s="410"/>
      <c r="CJ429" s="410"/>
      <c r="CK429" s="410"/>
      <c r="CL429" s="410"/>
      <c r="CM429" s="410"/>
      <c r="CN429" s="410"/>
    </row>
    <row r="430" spans="2:92" ht="14.25">
      <c r="B430" s="496" t="s">
        <v>97</v>
      </c>
      <c r="C430" s="497"/>
      <c r="D430" s="497"/>
      <c r="E430" s="497"/>
      <c r="F430" s="497"/>
      <c r="G430" s="497"/>
      <c r="H430" s="497"/>
      <c r="I430" s="497"/>
      <c r="J430" s="497"/>
      <c r="K430" s="497"/>
      <c r="L430" s="498"/>
      <c r="M430" s="521">
        <v>1189</v>
      </c>
      <c r="N430" s="720"/>
      <c r="O430" s="721"/>
      <c r="P430" s="721"/>
      <c r="Q430" s="722"/>
      <c r="R430" s="527" t="s">
        <v>2</v>
      </c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  <c r="AZ430" s="410"/>
      <c r="BA430" s="410"/>
      <c r="BB430" s="410"/>
      <c r="BC430" s="410"/>
      <c r="BD430" s="410"/>
      <c r="BE430" s="410"/>
      <c r="BF430" s="410"/>
      <c r="BG430" s="410"/>
      <c r="BH430" s="410"/>
      <c r="BI430" s="410"/>
      <c r="BJ430" s="410"/>
      <c r="BK430" s="410"/>
      <c r="BL430" s="410"/>
      <c r="BM430" s="410"/>
      <c r="BN430" s="410"/>
      <c r="BO430" s="410"/>
      <c r="BP430" s="410"/>
      <c r="BQ430" s="410"/>
      <c r="BR430" s="410"/>
      <c r="BS430" s="410"/>
      <c r="BT430" s="410"/>
      <c r="BU430" s="410"/>
      <c r="BV430" s="410"/>
      <c r="BW430" s="410"/>
      <c r="BX430" s="410"/>
      <c r="BY430" s="410"/>
      <c r="BZ430" s="410"/>
      <c r="CA430" s="410"/>
      <c r="CB430" s="410"/>
      <c r="CC430" s="410"/>
      <c r="CD430" s="410"/>
      <c r="CE430" s="410"/>
      <c r="CF430" s="410"/>
      <c r="CG430" s="410"/>
      <c r="CH430" s="410"/>
      <c r="CI430" s="410"/>
      <c r="CJ430" s="410"/>
      <c r="CK430" s="410"/>
      <c r="CL430" s="410"/>
      <c r="CM430" s="410"/>
      <c r="CN430" s="410"/>
    </row>
    <row r="431" spans="2:92" ht="14.25">
      <c r="B431" s="496" t="s">
        <v>98</v>
      </c>
      <c r="C431" s="497"/>
      <c r="D431" s="497"/>
      <c r="E431" s="497"/>
      <c r="F431" s="497"/>
      <c r="G431" s="497"/>
      <c r="H431" s="497"/>
      <c r="I431" s="497"/>
      <c r="J431" s="497"/>
      <c r="K431" s="497"/>
      <c r="L431" s="498"/>
      <c r="M431" s="521">
        <v>1190</v>
      </c>
      <c r="N431" s="720"/>
      <c r="O431" s="721"/>
      <c r="P431" s="721"/>
      <c r="Q431" s="722"/>
      <c r="R431" s="527" t="s">
        <v>3</v>
      </c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  <c r="AZ431" s="410"/>
      <c r="BA431" s="410"/>
      <c r="BB431" s="410"/>
      <c r="BC431" s="410"/>
      <c r="BD431" s="410"/>
      <c r="BE431" s="410"/>
      <c r="BF431" s="410"/>
      <c r="BG431" s="410"/>
      <c r="BH431" s="410"/>
      <c r="BI431" s="410"/>
      <c r="BJ431" s="410"/>
      <c r="BK431" s="410"/>
      <c r="BL431" s="410"/>
      <c r="BM431" s="410"/>
      <c r="BN431" s="410"/>
      <c r="BO431" s="410"/>
      <c r="BP431" s="410"/>
      <c r="BQ431" s="410"/>
      <c r="BR431" s="410"/>
      <c r="BS431" s="410"/>
      <c r="BT431" s="410"/>
      <c r="BU431" s="410"/>
      <c r="BV431" s="410"/>
      <c r="BW431" s="410"/>
      <c r="BX431" s="410"/>
      <c r="BY431" s="410"/>
      <c r="BZ431" s="410"/>
      <c r="CA431" s="410"/>
      <c r="CB431" s="410"/>
      <c r="CC431" s="410"/>
      <c r="CD431" s="410"/>
      <c r="CE431" s="410"/>
      <c r="CF431" s="410"/>
      <c r="CG431" s="410"/>
      <c r="CH431" s="410"/>
      <c r="CI431" s="410"/>
      <c r="CJ431" s="410"/>
      <c r="CK431" s="410"/>
      <c r="CL431" s="410"/>
      <c r="CM431" s="410"/>
      <c r="CN431" s="410"/>
    </row>
    <row r="432" spans="2:92" ht="14.25">
      <c r="B432" s="496" t="s">
        <v>843</v>
      </c>
      <c r="C432" s="497"/>
      <c r="D432" s="497"/>
      <c r="E432" s="497"/>
      <c r="F432" s="497"/>
      <c r="G432" s="497"/>
      <c r="H432" s="497"/>
      <c r="I432" s="497"/>
      <c r="J432" s="497"/>
      <c r="K432" s="497"/>
      <c r="L432" s="498"/>
      <c r="M432" s="521">
        <v>645</v>
      </c>
      <c r="N432" s="720">
        <f>+IF(($N$410+$N$412+$N$413+$N$415+$N$417+$N$418+$N$420+$N$424+$N$428+$N$429+$N$430-$N$411-$N$414-$N$416-$N$419-$N$421-$N$422-$N$423-$N$425-$N$426-$N$427-$N$431)&gt;0,$N$410+$N$412+$N$413+$N$415+$N$417+$N$418+$N$420+$N$424+$N$428+$N$429+$N$430-$N$411-$N$414-$N$416-$N$419-$N$421-$N$422-$N$423-$N$425-$N$426-$N$427-$N$431,0)</f>
        <v>0</v>
      </c>
      <c r="O432" s="721"/>
      <c r="P432" s="721"/>
      <c r="Q432" s="722"/>
      <c r="R432" s="477" t="s">
        <v>4</v>
      </c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  <c r="AZ432" s="410"/>
      <c r="BA432" s="410"/>
      <c r="BB432" s="410"/>
      <c r="BC432" s="410"/>
      <c r="BD432" s="410"/>
      <c r="BE432" s="410"/>
      <c r="BF432" s="410"/>
      <c r="BG432" s="410"/>
      <c r="BH432" s="410"/>
      <c r="BI432" s="410"/>
      <c r="BJ432" s="410"/>
      <c r="BK432" s="410"/>
      <c r="BL432" s="410"/>
      <c r="BM432" s="410"/>
      <c r="BN432" s="410"/>
      <c r="BO432" s="410"/>
      <c r="BP432" s="410"/>
      <c r="BQ432" s="410"/>
      <c r="BR432" s="410"/>
      <c r="BS432" s="410"/>
      <c r="BT432" s="410"/>
      <c r="BU432" s="410"/>
      <c r="BV432" s="410"/>
      <c r="BW432" s="410"/>
      <c r="BX432" s="410"/>
      <c r="BY432" s="410"/>
      <c r="BZ432" s="410"/>
      <c r="CA432" s="410"/>
      <c r="CB432" s="410"/>
      <c r="CC432" s="410"/>
      <c r="CD432" s="410"/>
      <c r="CE432" s="410"/>
      <c r="CF432" s="410"/>
      <c r="CG432" s="410"/>
      <c r="CH432" s="410"/>
      <c r="CI432" s="410"/>
      <c r="CJ432" s="410"/>
      <c r="CK432" s="410"/>
      <c r="CL432" s="410"/>
      <c r="CM432" s="410"/>
      <c r="CN432" s="410"/>
    </row>
    <row r="433" spans="1:92" ht="14.25">
      <c r="B433" s="491" t="s">
        <v>844</v>
      </c>
      <c r="C433" s="492"/>
      <c r="D433" s="492"/>
      <c r="E433" s="492"/>
      <c r="F433" s="492"/>
      <c r="G433" s="492"/>
      <c r="H433" s="492"/>
      <c r="I433" s="492"/>
      <c r="J433" s="492"/>
      <c r="K433" s="492"/>
      <c r="L433" s="493"/>
      <c r="M433" s="521">
        <v>646</v>
      </c>
      <c r="N433" s="720">
        <f>-IF(($N$410+$N$412+$N$413+$N$415+$N$417+$N$418+$N$420+$N$424+$N$428+$N$429+$N$430-$N$411-$N$414-$N$416-$N$419-$N$421-$N$422-$N$423-$N$425-$N$426-$N$427-$N$431)&lt;0,$N$410+$N$412+$N$413+$N$415+$N$417+$N$418+$N$420+$N$424+$N$428+$N$429+$N$430-$N$411-$N$414-$N$416-$N$419-$N$421-$N$422-$N$423-$N$425-$N$426-$N$427-$N$431,0)</f>
        <v>0</v>
      </c>
      <c r="O433" s="721"/>
      <c r="P433" s="721"/>
      <c r="Q433" s="722"/>
      <c r="R433" s="527" t="s">
        <v>4</v>
      </c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  <c r="AZ433" s="410"/>
      <c r="BA433" s="410"/>
      <c r="BB433" s="410"/>
      <c r="BC433" s="410"/>
      <c r="BD433" s="410"/>
      <c r="BE433" s="410"/>
      <c r="BF433" s="410"/>
      <c r="BG433" s="410"/>
      <c r="BH433" s="410"/>
      <c r="BI433" s="410"/>
      <c r="BJ433" s="410"/>
      <c r="BK433" s="410"/>
      <c r="BL433" s="410"/>
      <c r="BM433" s="410"/>
      <c r="BN433" s="410"/>
      <c r="BO433" s="410"/>
      <c r="BP433" s="410"/>
      <c r="BQ433" s="410"/>
      <c r="BR433" s="410"/>
      <c r="BS433" s="410"/>
      <c r="BT433" s="410"/>
      <c r="BU433" s="410"/>
      <c r="BV433" s="410"/>
      <c r="BW433" s="410"/>
      <c r="BX433" s="410"/>
      <c r="BY433" s="410"/>
      <c r="BZ433" s="410"/>
      <c r="CA433" s="410"/>
      <c r="CB433" s="410"/>
      <c r="CC433" s="410"/>
      <c r="CD433" s="410"/>
      <c r="CE433" s="410"/>
      <c r="CF433" s="410"/>
      <c r="CG433" s="410"/>
      <c r="CH433" s="410"/>
      <c r="CI433" s="410"/>
      <c r="CJ433" s="410"/>
      <c r="CK433" s="410"/>
      <c r="CL433" s="410"/>
      <c r="CM433" s="410"/>
      <c r="CN433" s="410"/>
    </row>
    <row r="434" spans="1:92" s="411" customFormat="1">
      <c r="A434" s="409"/>
      <c r="B434" s="517"/>
      <c r="C434" s="517"/>
      <c r="D434" s="517"/>
      <c r="E434" s="517"/>
      <c r="F434" s="517"/>
      <c r="G434" s="517"/>
      <c r="H434" s="517"/>
      <c r="I434" s="517"/>
      <c r="J434" s="517"/>
      <c r="K434" s="517"/>
      <c r="L434" s="517"/>
      <c r="M434" s="517"/>
      <c r="N434" s="517"/>
      <c r="O434" s="517"/>
      <c r="P434" s="517"/>
      <c r="Q434" s="517"/>
      <c r="R434" s="517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  <c r="AZ434" s="410"/>
      <c r="BA434" s="410"/>
      <c r="BB434" s="410"/>
      <c r="BC434" s="410"/>
      <c r="BD434" s="410"/>
      <c r="BE434" s="410"/>
      <c r="BF434" s="410"/>
      <c r="BG434" s="410"/>
      <c r="BH434" s="410"/>
      <c r="BI434" s="410"/>
      <c r="BJ434" s="410"/>
      <c r="BK434" s="410"/>
      <c r="BL434" s="410"/>
      <c r="BM434" s="410"/>
      <c r="BN434" s="410"/>
      <c r="BO434" s="410"/>
      <c r="BP434" s="410"/>
      <c r="BQ434" s="410"/>
      <c r="BR434" s="410"/>
      <c r="BS434" s="410"/>
      <c r="BT434" s="410"/>
      <c r="BU434" s="410"/>
      <c r="BV434" s="410"/>
      <c r="BW434" s="410"/>
      <c r="BX434" s="410"/>
      <c r="BY434" s="410"/>
      <c r="BZ434" s="410"/>
      <c r="CA434" s="410"/>
      <c r="CB434" s="410"/>
      <c r="CC434" s="410"/>
      <c r="CD434" s="410"/>
      <c r="CE434" s="410"/>
      <c r="CF434" s="410"/>
      <c r="CG434" s="410"/>
      <c r="CH434" s="410"/>
      <c r="CI434" s="410"/>
      <c r="CJ434" s="410"/>
      <c r="CK434" s="410"/>
      <c r="CL434" s="410"/>
      <c r="CM434" s="410"/>
      <c r="CN434" s="410"/>
    </row>
    <row r="435" spans="1:92" s="411" customFormat="1">
      <c r="A435" s="409"/>
      <c r="B435" s="810" t="s">
        <v>845</v>
      </c>
      <c r="C435" s="811"/>
      <c r="D435" s="811"/>
      <c r="E435" s="811"/>
      <c r="F435" s="811"/>
      <c r="G435" s="811"/>
      <c r="H435" s="811"/>
      <c r="I435" s="811"/>
      <c r="J435" s="811"/>
      <c r="K435" s="811"/>
      <c r="L435" s="811"/>
      <c r="M435" s="811"/>
      <c r="N435" s="811"/>
      <c r="O435" s="811"/>
      <c r="P435" s="811"/>
      <c r="Q435" s="811"/>
      <c r="R435" s="811"/>
      <c r="S435" s="811"/>
      <c r="T435" s="811"/>
      <c r="U435" s="811"/>
      <c r="V435" s="811"/>
      <c r="W435" s="811"/>
      <c r="X435" s="811"/>
      <c r="Y435" s="811"/>
      <c r="Z435" s="811"/>
      <c r="AA435" s="811"/>
      <c r="AB435" s="811"/>
      <c r="AC435" s="811"/>
      <c r="AD435" s="811"/>
      <c r="AE435" s="811"/>
      <c r="AF435" s="811"/>
      <c r="AG435" s="811"/>
      <c r="AH435" s="811"/>
      <c r="AI435" s="811"/>
      <c r="AJ435" s="811"/>
      <c r="AK435" s="811"/>
      <c r="AL435" s="811"/>
      <c r="AM435" s="811"/>
      <c r="AN435" s="811"/>
      <c r="AO435" s="811"/>
      <c r="AP435" s="811"/>
      <c r="AQ435" s="811"/>
      <c r="AR435" s="811"/>
      <c r="AS435" s="811"/>
      <c r="AT435" s="811"/>
      <c r="AU435" s="811"/>
      <c r="AV435" s="811"/>
      <c r="AW435" s="812"/>
      <c r="AX435" s="410"/>
      <c r="AY435" s="410"/>
      <c r="AZ435" s="410"/>
      <c r="BA435" s="410"/>
      <c r="BB435" s="410"/>
      <c r="BC435" s="410"/>
      <c r="BD435" s="410"/>
      <c r="BE435" s="410"/>
      <c r="BF435" s="410"/>
      <c r="BG435" s="410"/>
      <c r="BH435" s="410"/>
      <c r="BI435" s="410"/>
      <c r="BJ435" s="410"/>
      <c r="BK435" s="410"/>
      <c r="BL435" s="410"/>
      <c r="BM435" s="410"/>
      <c r="BN435" s="410"/>
      <c r="BO435" s="410"/>
      <c r="BP435" s="410"/>
      <c r="BQ435" s="410"/>
      <c r="BR435" s="410"/>
      <c r="BS435" s="410"/>
      <c r="BT435" s="410"/>
      <c r="BU435" s="410"/>
      <c r="BV435" s="410"/>
      <c r="BW435" s="410"/>
      <c r="BX435" s="410"/>
    </row>
    <row r="436" spans="1:92" s="411" customFormat="1">
      <c r="A436" s="409"/>
      <c r="B436" s="545"/>
      <c r="C436" s="546"/>
      <c r="D436" s="546"/>
      <c r="E436" s="546"/>
      <c r="F436" s="546"/>
      <c r="G436" s="546"/>
      <c r="H436" s="547"/>
      <c r="I436" s="813" t="s">
        <v>100</v>
      </c>
      <c r="J436" s="814"/>
      <c r="K436" s="814"/>
      <c r="L436" s="814"/>
      <c r="M436" s="815"/>
      <c r="N436" s="813" t="s">
        <v>101</v>
      </c>
      <c r="O436" s="814"/>
      <c r="P436" s="814"/>
      <c r="Q436" s="814"/>
      <c r="R436" s="815"/>
      <c r="S436" s="810" t="s">
        <v>102</v>
      </c>
      <c r="T436" s="811"/>
      <c r="U436" s="811"/>
      <c r="V436" s="811"/>
      <c r="W436" s="811"/>
      <c r="X436" s="811"/>
      <c r="Y436" s="811"/>
      <c r="Z436" s="811"/>
      <c r="AA436" s="811"/>
      <c r="AB436" s="811"/>
      <c r="AC436" s="811"/>
      <c r="AD436" s="811"/>
      <c r="AE436" s="811"/>
      <c r="AF436" s="811"/>
      <c r="AG436" s="811"/>
      <c r="AH436" s="811"/>
      <c r="AI436" s="811"/>
      <c r="AJ436" s="811"/>
      <c r="AK436" s="811"/>
      <c r="AL436" s="811"/>
      <c r="AM436" s="811"/>
      <c r="AN436" s="811"/>
      <c r="AO436" s="811"/>
      <c r="AP436" s="811"/>
      <c r="AQ436" s="812"/>
      <c r="AR436" s="822" t="s">
        <v>103</v>
      </c>
      <c r="AS436" s="823"/>
      <c r="AT436" s="823"/>
      <c r="AU436" s="823"/>
      <c r="AV436" s="824"/>
      <c r="AW436" s="548"/>
      <c r="AX436" s="410"/>
      <c r="AY436" s="410"/>
      <c r="AZ436" s="410"/>
      <c r="BA436" s="410"/>
      <c r="BB436" s="410"/>
      <c r="BC436" s="410"/>
      <c r="BD436" s="410"/>
      <c r="BE436" s="410"/>
      <c r="BF436" s="410"/>
      <c r="BG436" s="410"/>
      <c r="BH436" s="410"/>
      <c r="BI436" s="410"/>
      <c r="BJ436" s="410"/>
      <c r="BK436" s="410"/>
      <c r="BL436" s="410"/>
      <c r="BM436" s="410"/>
      <c r="BN436" s="410"/>
      <c r="BO436" s="410"/>
      <c r="BP436" s="410"/>
      <c r="BQ436" s="410"/>
      <c r="BR436" s="410"/>
      <c r="BS436" s="410"/>
      <c r="BT436" s="410"/>
      <c r="BU436" s="410"/>
      <c r="BV436" s="410"/>
      <c r="BW436" s="410"/>
      <c r="BX436" s="410"/>
    </row>
    <row r="437" spans="1:92" s="411" customFormat="1">
      <c r="A437" s="409"/>
      <c r="B437" s="549"/>
      <c r="C437" s="550"/>
      <c r="D437" s="550"/>
      <c r="E437" s="550"/>
      <c r="F437" s="550"/>
      <c r="G437" s="550"/>
      <c r="H437" s="551"/>
      <c r="I437" s="816"/>
      <c r="J437" s="817"/>
      <c r="K437" s="817"/>
      <c r="L437" s="817"/>
      <c r="M437" s="818"/>
      <c r="N437" s="816"/>
      <c r="O437" s="817"/>
      <c r="P437" s="817"/>
      <c r="Q437" s="817"/>
      <c r="R437" s="818"/>
      <c r="S437" s="810" t="s">
        <v>846</v>
      </c>
      <c r="T437" s="811"/>
      <c r="U437" s="811"/>
      <c r="V437" s="811"/>
      <c r="W437" s="811"/>
      <c r="X437" s="811"/>
      <c r="Y437" s="811"/>
      <c r="Z437" s="811"/>
      <c r="AA437" s="811"/>
      <c r="AB437" s="811"/>
      <c r="AC437" s="811"/>
      <c r="AD437" s="811"/>
      <c r="AE437" s="811"/>
      <c r="AF437" s="811"/>
      <c r="AG437" s="812"/>
      <c r="AH437" s="822" t="s">
        <v>125</v>
      </c>
      <c r="AI437" s="823"/>
      <c r="AJ437" s="823"/>
      <c r="AK437" s="823"/>
      <c r="AL437" s="824"/>
      <c r="AM437" s="822" t="s">
        <v>104</v>
      </c>
      <c r="AN437" s="823"/>
      <c r="AO437" s="823"/>
      <c r="AP437" s="823"/>
      <c r="AQ437" s="824"/>
      <c r="AR437" s="825"/>
      <c r="AS437" s="826"/>
      <c r="AT437" s="826"/>
      <c r="AU437" s="826"/>
      <c r="AV437" s="827"/>
      <c r="AW437" s="552"/>
      <c r="AX437" s="410"/>
      <c r="AY437" s="410"/>
      <c r="AZ437" s="410"/>
      <c r="BA437" s="410"/>
      <c r="BB437" s="410"/>
      <c r="BC437" s="410"/>
      <c r="BD437" s="410"/>
      <c r="BE437" s="410"/>
      <c r="BF437" s="410"/>
      <c r="BG437" s="410"/>
      <c r="BH437" s="410"/>
      <c r="BI437" s="410"/>
      <c r="BJ437" s="410"/>
      <c r="BK437" s="410"/>
      <c r="BL437" s="410"/>
      <c r="BM437" s="410"/>
      <c r="BN437" s="410"/>
      <c r="BO437" s="410"/>
      <c r="BP437" s="410"/>
      <c r="BQ437" s="410"/>
      <c r="BR437" s="410"/>
      <c r="BS437" s="410"/>
      <c r="BT437" s="410"/>
      <c r="BU437" s="410"/>
      <c r="BV437" s="410"/>
      <c r="BW437" s="410"/>
      <c r="BX437" s="410"/>
    </row>
    <row r="438" spans="1:92" s="411" customFormat="1">
      <c r="A438" s="409"/>
      <c r="B438" s="553"/>
      <c r="C438" s="554"/>
      <c r="D438" s="554"/>
      <c r="E438" s="554"/>
      <c r="F438" s="554"/>
      <c r="G438" s="554"/>
      <c r="H438" s="555"/>
      <c r="I438" s="819"/>
      <c r="J438" s="820"/>
      <c r="K438" s="820"/>
      <c r="L438" s="820"/>
      <c r="M438" s="821"/>
      <c r="N438" s="819"/>
      <c r="O438" s="820"/>
      <c r="P438" s="820"/>
      <c r="Q438" s="820"/>
      <c r="R438" s="821"/>
      <c r="S438" s="831" t="s">
        <v>847</v>
      </c>
      <c r="T438" s="832"/>
      <c r="U438" s="832"/>
      <c r="V438" s="832"/>
      <c r="W438" s="833"/>
      <c r="X438" s="810" t="s">
        <v>105</v>
      </c>
      <c r="Y438" s="811"/>
      <c r="Z438" s="811"/>
      <c r="AA438" s="811"/>
      <c r="AB438" s="812"/>
      <c r="AC438" s="810" t="s">
        <v>848</v>
      </c>
      <c r="AD438" s="811"/>
      <c r="AE438" s="811"/>
      <c r="AF438" s="811"/>
      <c r="AG438" s="812"/>
      <c r="AH438" s="828"/>
      <c r="AI438" s="829"/>
      <c r="AJ438" s="829"/>
      <c r="AK438" s="829"/>
      <c r="AL438" s="830"/>
      <c r="AM438" s="828"/>
      <c r="AN438" s="829"/>
      <c r="AO438" s="829"/>
      <c r="AP438" s="829"/>
      <c r="AQ438" s="830"/>
      <c r="AR438" s="828"/>
      <c r="AS438" s="829"/>
      <c r="AT438" s="829"/>
      <c r="AU438" s="829"/>
      <c r="AV438" s="830"/>
      <c r="AW438" s="556"/>
      <c r="AX438" s="410"/>
      <c r="AY438" s="410"/>
      <c r="AZ438" s="410"/>
      <c r="BA438" s="410"/>
      <c r="BB438" s="410"/>
      <c r="BC438" s="410"/>
      <c r="BD438" s="410"/>
      <c r="BE438" s="410"/>
      <c r="BF438" s="410"/>
      <c r="BG438" s="410"/>
      <c r="BH438" s="410"/>
      <c r="BI438" s="410"/>
      <c r="BJ438" s="410"/>
      <c r="BK438" s="410"/>
      <c r="BL438" s="410"/>
      <c r="BM438" s="410"/>
      <c r="BN438" s="410"/>
      <c r="BO438" s="410"/>
      <c r="BP438" s="410"/>
      <c r="BQ438" s="410"/>
      <c r="BR438" s="410"/>
      <c r="BS438" s="410"/>
      <c r="BT438" s="410"/>
      <c r="BU438" s="410"/>
      <c r="BV438" s="410"/>
      <c r="BW438" s="410"/>
      <c r="BX438" s="410"/>
    </row>
    <row r="439" spans="1:92" ht="14.25">
      <c r="B439" s="496" t="s">
        <v>849</v>
      </c>
      <c r="C439" s="497"/>
      <c r="D439" s="497"/>
      <c r="E439" s="497"/>
      <c r="F439" s="497"/>
      <c r="G439" s="497"/>
      <c r="H439" s="498"/>
      <c r="I439" s="521">
        <v>1200</v>
      </c>
      <c r="J439" s="720"/>
      <c r="K439" s="721"/>
      <c r="L439" s="721"/>
      <c r="M439" s="722"/>
      <c r="N439" s="521">
        <v>1211</v>
      </c>
      <c r="O439" s="720"/>
      <c r="P439" s="721"/>
      <c r="Q439" s="721"/>
      <c r="R439" s="722"/>
      <c r="S439" s="521">
        <v>1221</v>
      </c>
      <c r="T439" s="720"/>
      <c r="U439" s="721"/>
      <c r="V439" s="721"/>
      <c r="W439" s="722"/>
      <c r="X439" s="521">
        <v>1730</v>
      </c>
      <c r="Y439" s="720"/>
      <c r="Z439" s="721"/>
      <c r="AA439" s="721"/>
      <c r="AB439" s="722"/>
      <c r="AC439" s="521">
        <v>1731</v>
      </c>
      <c r="AD439" s="720"/>
      <c r="AE439" s="721"/>
      <c r="AF439" s="721"/>
      <c r="AG439" s="722"/>
      <c r="AH439" s="521">
        <v>1234</v>
      </c>
      <c r="AI439" s="720"/>
      <c r="AJ439" s="721"/>
      <c r="AK439" s="721"/>
      <c r="AL439" s="722"/>
      <c r="AM439" s="521">
        <v>1246</v>
      </c>
      <c r="AN439" s="720"/>
      <c r="AO439" s="721"/>
      <c r="AP439" s="721"/>
      <c r="AQ439" s="722"/>
      <c r="AR439" s="521">
        <v>1260</v>
      </c>
      <c r="AS439" s="720"/>
      <c r="AT439" s="721"/>
      <c r="AU439" s="721"/>
      <c r="AV439" s="722"/>
      <c r="AW439" s="557" t="s">
        <v>2</v>
      </c>
      <c r="AX439" s="410"/>
      <c r="AY439" s="410"/>
      <c r="AZ439" s="410"/>
      <c r="BA439" s="410"/>
      <c r="BB439" s="410"/>
      <c r="BC439" s="410"/>
      <c r="BD439" s="410"/>
      <c r="BE439" s="410"/>
      <c r="BF439" s="410"/>
      <c r="BG439" s="410"/>
      <c r="BH439" s="410"/>
      <c r="BI439" s="410"/>
      <c r="BJ439" s="410"/>
      <c r="BK439" s="410"/>
      <c r="BL439" s="410"/>
      <c r="BM439" s="410"/>
      <c r="BN439" s="410"/>
      <c r="BO439" s="410"/>
      <c r="BP439" s="410"/>
      <c r="BQ439" s="410"/>
      <c r="BR439" s="410"/>
      <c r="BS439" s="410"/>
      <c r="BT439" s="410"/>
      <c r="BU439" s="410"/>
      <c r="BV439" s="410"/>
      <c r="BW439" s="410"/>
      <c r="BX439" s="410"/>
    </row>
    <row r="440" spans="1:92" ht="14.25">
      <c r="B440" s="491" t="s">
        <v>850</v>
      </c>
      <c r="C440" s="492"/>
      <c r="D440" s="492"/>
      <c r="E440" s="492"/>
      <c r="F440" s="492"/>
      <c r="G440" s="492"/>
      <c r="H440" s="493"/>
      <c r="I440" s="558"/>
      <c r="J440" s="559"/>
      <c r="K440" s="559"/>
      <c r="L440" s="559"/>
      <c r="M440" s="560"/>
      <c r="N440" s="558"/>
      <c r="O440" s="559"/>
      <c r="P440" s="559"/>
      <c r="Q440" s="559"/>
      <c r="R440" s="560"/>
      <c r="S440" s="561">
        <v>1222</v>
      </c>
      <c r="T440" s="720"/>
      <c r="U440" s="721"/>
      <c r="V440" s="721"/>
      <c r="W440" s="722"/>
      <c r="X440" s="558"/>
      <c r="Y440" s="559"/>
      <c r="Z440" s="559"/>
      <c r="AA440" s="559"/>
      <c r="AB440" s="560"/>
      <c r="AC440" s="521">
        <v>1843</v>
      </c>
      <c r="AD440" s="720"/>
      <c r="AE440" s="721"/>
      <c r="AF440" s="721"/>
      <c r="AG440" s="722"/>
      <c r="AH440" s="521">
        <v>1235</v>
      </c>
      <c r="AI440" s="720"/>
      <c r="AJ440" s="721"/>
      <c r="AK440" s="721"/>
      <c r="AL440" s="722"/>
      <c r="AM440" s="521">
        <v>1247</v>
      </c>
      <c r="AN440" s="720"/>
      <c r="AO440" s="721"/>
      <c r="AP440" s="721"/>
      <c r="AQ440" s="722"/>
      <c r="AR440" s="558"/>
      <c r="AS440" s="559"/>
      <c r="AT440" s="559"/>
      <c r="AU440" s="559"/>
      <c r="AV440" s="560"/>
      <c r="AW440" s="557" t="s">
        <v>3</v>
      </c>
      <c r="AX440" s="410"/>
      <c r="AY440" s="410"/>
      <c r="AZ440" s="410"/>
      <c r="BA440" s="410"/>
      <c r="BB440" s="410"/>
      <c r="BC440" s="410"/>
      <c r="BD440" s="410"/>
      <c r="BE440" s="410"/>
      <c r="BF440" s="410"/>
      <c r="BG440" s="410"/>
      <c r="BH440" s="410"/>
      <c r="BI440" s="410"/>
      <c r="BJ440" s="410"/>
      <c r="BK440" s="410"/>
      <c r="BL440" s="410"/>
      <c r="BM440" s="410"/>
      <c r="BN440" s="410"/>
      <c r="BO440" s="410"/>
      <c r="BP440" s="410"/>
      <c r="BQ440" s="410"/>
      <c r="BR440" s="410"/>
      <c r="BS440" s="410"/>
      <c r="BT440" s="410"/>
      <c r="BU440" s="410"/>
      <c r="BV440" s="410"/>
      <c r="BW440" s="410"/>
      <c r="BX440" s="410"/>
    </row>
    <row r="441" spans="1:92" ht="14.25">
      <c r="B441" s="496" t="s">
        <v>92</v>
      </c>
      <c r="C441" s="497"/>
      <c r="D441" s="497"/>
      <c r="E441" s="497"/>
      <c r="F441" s="497"/>
      <c r="G441" s="497"/>
      <c r="H441" s="498"/>
      <c r="I441" s="521">
        <v>1202</v>
      </c>
      <c r="J441" s="720"/>
      <c r="K441" s="721"/>
      <c r="L441" s="721"/>
      <c r="M441" s="722"/>
      <c r="N441" s="521">
        <v>1212</v>
      </c>
      <c r="O441" s="720"/>
      <c r="P441" s="721"/>
      <c r="Q441" s="721"/>
      <c r="R441" s="722"/>
      <c r="S441" s="521">
        <v>1224</v>
      </c>
      <c r="T441" s="720"/>
      <c r="U441" s="721"/>
      <c r="V441" s="721"/>
      <c r="W441" s="722"/>
      <c r="X441" s="521">
        <v>1733</v>
      </c>
      <c r="Y441" s="720"/>
      <c r="Z441" s="721"/>
      <c r="AA441" s="721"/>
      <c r="AB441" s="722"/>
      <c r="AC441" s="521">
        <v>1734</v>
      </c>
      <c r="AD441" s="720"/>
      <c r="AE441" s="721"/>
      <c r="AF441" s="721"/>
      <c r="AG441" s="722"/>
      <c r="AH441" s="521">
        <v>1236</v>
      </c>
      <c r="AI441" s="720"/>
      <c r="AJ441" s="721"/>
      <c r="AK441" s="721"/>
      <c r="AL441" s="722"/>
      <c r="AM441" s="521">
        <v>1248</v>
      </c>
      <c r="AN441" s="720"/>
      <c r="AO441" s="721"/>
      <c r="AP441" s="721"/>
      <c r="AQ441" s="722"/>
      <c r="AR441" s="521">
        <v>1262</v>
      </c>
      <c r="AS441" s="720"/>
      <c r="AT441" s="721"/>
      <c r="AU441" s="721"/>
      <c r="AV441" s="722"/>
      <c r="AW441" s="557" t="s">
        <v>2</v>
      </c>
      <c r="AX441" s="410"/>
      <c r="AY441" s="410"/>
      <c r="AZ441" s="410"/>
      <c r="BA441" s="410"/>
      <c r="BB441" s="410"/>
      <c r="BC441" s="410"/>
      <c r="BD441" s="410"/>
      <c r="BE441" s="410"/>
      <c r="BF441" s="410"/>
      <c r="BG441" s="410"/>
      <c r="BH441" s="410"/>
      <c r="BI441" s="410"/>
      <c r="BJ441" s="410"/>
      <c r="BK441" s="410"/>
      <c r="BL441" s="410"/>
      <c r="BM441" s="410"/>
      <c r="BN441" s="410"/>
      <c r="BO441" s="410"/>
      <c r="BP441" s="410"/>
      <c r="BQ441" s="410"/>
      <c r="BR441" s="410"/>
      <c r="BS441" s="410"/>
      <c r="BT441" s="410"/>
      <c r="BU441" s="410"/>
      <c r="BV441" s="410"/>
      <c r="BW441" s="410"/>
      <c r="BX441" s="410"/>
    </row>
    <row r="442" spans="1:92" ht="14.25">
      <c r="B442" s="496" t="s">
        <v>93</v>
      </c>
      <c r="C442" s="497"/>
      <c r="D442" s="497"/>
      <c r="E442" s="497"/>
      <c r="F442" s="497"/>
      <c r="G442" s="497"/>
      <c r="H442" s="498"/>
      <c r="I442" s="521">
        <v>1203</v>
      </c>
      <c r="J442" s="720"/>
      <c r="K442" s="721"/>
      <c r="L442" s="721"/>
      <c r="M442" s="722"/>
      <c r="N442" s="521">
        <v>1213</v>
      </c>
      <c r="O442" s="720"/>
      <c r="P442" s="721"/>
      <c r="Q442" s="721"/>
      <c r="R442" s="722"/>
      <c r="S442" s="521">
        <v>1225</v>
      </c>
      <c r="T442" s="720"/>
      <c r="U442" s="721"/>
      <c r="V442" s="721"/>
      <c r="W442" s="722"/>
      <c r="X442" s="521">
        <v>1735</v>
      </c>
      <c r="Y442" s="720"/>
      <c r="Z442" s="721"/>
      <c r="AA442" s="721"/>
      <c r="AB442" s="722"/>
      <c r="AC442" s="521">
        <v>1736</v>
      </c>
      <c r="AD442" s="720"/>
      <c r="AE442" s="721"/>
      <c r="AF442" s="721"/>
      <c r="AG442" s="722"/>
      <c r="AH442" s="521">
        <v>1237</v>
      </c>
      <c r="AI442" s="720"/>
      <c r="AJ442" s="721"/>
      <c r="AK442" s="721"/>
      <c r="AL442" s="722"/>
      <c r="AM442" s="521">
        <v>1249</v>
      </c>
      <c r="AN442" s="720"/>
      <c r="AO442" s="721"/>
      <c r="AP442" s="721"/>
      <c r="AQ442" s="722"/>
      <c r="AR442" s="521">
        <v>1263</v>
      </c>
      <c r="AS442" s="720"/>
      <c r="AT442" s="721"/>
      <c r="AU442" s="721"/>
      <c r="AV442" s="722"/>
      <c r="AW442" s="557" t="s">
        <v>3</v>
      </c>
      <c r="AX442" s="410"/>
      <c r="AY442" s="410"/>
      <c r="AZ442" s="410"/>
      <c r="BA442" s="410"/>
      <c r="BB442" s="410"/>
      <c r="BC442" s="410"/>
      <c r="BD442" s="410"/>
      <c r="BE442" s="410"/>
      <c r="BF442" s="410"/>
      <c r="BG442" s="410"/>
      <c r="BH442" s="410"/>
      <c r="BI442" s="410"/>
      <c r="BJ442" s="410"/>
      <c r="BK442" s="410"/>
      <c r="BL442" s="410"/>
      <c r="BM442" s="410"/>
      <c r="BN442" s="410"/>
      <c r="BO442" s="410"/>
      <c r="BP442" s="410"/>
      <c r="BQ442" s="410"/>
      <c r="BR442" s="410"/>
      <c r="BS442" s="410"/>
      <c r="BT442" s="410"/>
      <c r="BU442" s="410"/>
      <c r="BV442" s="410"/>
      <c r="BW442" s="410"/>
      <c r="BX442" s="410"/>
    </row>
    <row r="443" spans="1:92" ht="14.25">
      <c r="B443" s="496" t="s">
        <v>851</v>
      </c>
      <c r="C443" s="497"/>
      <c r="D443" s="497"/>
      <c r="E443" s="497"/>
      <c r="F443" s="497"/>
      <c r="G443" s="497"/>
      <c r="H443" s="498"/>
      <c r="I443" s="521">
        <v>1204</v>
      </c>
      <c r="J443" s="720"/>
      <c r="K443" s="721"/>
      <c r="L443" s="721"/>
      <c r="M443" s="722"/>
      <c r="N443" s="521">
        <v>1214</v>
      </c>
      <c r="O443" s="720"/>
      <c r="P443" s="721"/>
      <c r="Q443" s="721"/>
      <c r="R443" s="722"/>
      <c r="S443" s="521">
        <v>1226</v>
      </c>
      <c r="T443" s="720"/>
      <c r="U443" s="721"/>
      <c r="V443" s="721"/>
      <c r="W443" s="722"/>
      <c r="X443" s="521">
        <v>1737</v>
      </c>
      <c r="Y443" s="720"/>
      <c r="Z443" s="721"/>
      <c r="AA443" s="721"/>
      <c r="AB443" s="722"/>
      <c r="AC443" s="521">
        <v>1738</v>
      </c>
      <c r="AD443" s="720"/>
      <c r="AE443" s="721"/>
      <c r="AF443" s="721"/>
      <c r="AG443" s="722"/>
      <c r="AH443" s="521">
        <v>1238</v>
      </c>
      <c r="AI443" s="720"/>
      <c r="AJ443" s="721"/>
      <c r="AK443" s="721"/>
      <c r="AL443" s="722"/>
      <c r="AM443" s="521">
        <v>1250</v>
      </c>
      <c r="AN443" s="720"/>
      <c r="AO443" s="721"/>
      <c r="AP443" s="721"/>
      <c r="AQ443" s="722"/>
      <c r="AR443" s="521">
        <v>1264</v>
      </c>
      <c r="AS443" s="720"/>
      <c r="AT443" s="721"/>
      <c r="AU443" s="721"/>
      <c r="AV443" s="722"/>
      <c r="AW443" s="557" t="s">
        <v>3</v>
      </c>
      <c r="AX443" s="410"/>
      <c r="AY443" s="410"/>
      <c r="AZ443" s="410"/>
      <c r="BA443" s="410"/>
      <c r="BB443" s="410"/>
      <c r="BC443" s="410"/>
      <c r="BD443" s="410"/>
      <c r="BE443" s="410"/>
      <c r="BF443" s="410"/>
      <c r="BG443" s="410"/>
      <c r="BH443" s="410"/>
      <c r="BI443" s="410"/>
      <c r="BJ443" s="410"/>
      <c r="BK443" s="410"/>
      <c r="BL443" s="410"/>
      <c r="BM443" s="410"/>
      <c r="BN443" s="410"/>
      <c r="BO443" s="410"/>
      <c r="BP443" s="410"/>
      <c r="BQ443" s="410"/>
      <c r="BR443" s="410"/>
      <c r="BS443" s="410"/>
      <c r="BT443" s="410"/>
      <c r="BU443" s="410"/>
      <c r="BV443" s="410"/>
      <c r="BW443" s="410"/>
      <c r="BX443" s="410"/>
    </row>
    <row r="444" spans="1:92" ht="14.25">
      <c r="B444" s="496" t="s">
        <v>106</v>
      </c>
      <c r="C444" s="497"/>
      <c r="D444" s="497"/>
      <c r="E444" s="497"/>
      <c r="F444" s="497"/>
      <c r="G444" s="497"/>
      <c r="H444" s="498"/>
      <c r="I444" s="521">
        <v>1205</v>
      </c>
      <c r="J444" s="720"/>
      <c r="K444" s="721"/>
      <c r="L444" s="721"/>
      <c r="M444" s="722"/>
      <c r="N444" s="521">
        <v>1215</v>
      </c>
      <c r="O444" s="720"/>
      <c r="P444" s="721"/>
      <c r="Q444" s="721"/>
      <c r="R444" s="722"/>
      <c r="S444" s="558"/>
      <c r="T444" s="559"/>
      <c r="U444" s="559"/>
      <c r="V444" s="559"/>
      <c r="W444" s="560"/>
      <c r="X444" s="558"/>
      <c r="Y444" s="559"/>
      <c r="Z444" s="559"/>
      <c r="AA444" s="559"/>
      <c r="AB444" s="560"/>
      <c r="AC444" s="521">
        <v>1740</v>
      </c>
      <c r="AD444" s="720"/>
      <c r="AE444" s="721"/>
      <c r="AF444" s="721"/>
      <c r="AG444" s="722"/>
      <c r="AH444" s="521">
        <v>1239</v>
      </c>
      <c r="AI444" s="720"/>
      <c r="AJ444" s="721"/>
      <c r="AK444" s="721"/>
      <c r="AL444" s="722"/>
      <c r="AM444" s="521">
        <v>1251</v>
      </c>
      <c r="AN444" s="720"/>
      <c r="AO444" s="721"/>
      <c r="AP444" s="721"/>
      <c r="AQ444" s="722"/>
      <c r="AR444" s="558"/>
      <c r="AS444" s="559"/>
      <c r="AT444" s="559"/>
      <c r="AU444" s="559"/>
      <c r="AV444" s="560"/>
      <c r="AW444" s="557" t="s">
        <v>2</v>
      </c>
      <c r="AX444" s="410"/>
      <c r="AY444" s="410"/>
      <c r="AZ444" s="410"/>
      <c r="BA444" s="410"/>
      <c r="BB444" s="410"/>
      <c r="BC444" s="410"/>
      <c r="BD444" s="410"/>
      <c r="BE444" s="410"/>
      <c r="BF444" s="410"/>
      <c r="BG444" s="410"/>
      <c r="BH444" s="410"/>
      <c r="BI444" s="410"/>
      <c r="BJ444" s="410"/>
      <c r="BK444" s="410"/>
      <c r="BL444" s="410"/>
      <c r="BM444" s="410"/>
      <c r="BN444" s="410"/>
      <c r="BO444" s="410"/>
      <c r="BP444" s="410"/>
      <c r="BQ444" s="410"/>
      <c r="BR444" s="410"/>
      <c r="BS444" s="410"/>
      <c r="BT444" s="410"/>
      <c r="BU444" s="410"/>
      <c r="BV444" s="410"/>
      <c r="BW444" s="410"/>
      <c r="BX444" s="410"/>
    </row>
    <row r="445" spans="1:92" ht="14.25">
      <c r="B445" s="496" t="s">
        <v>107</v>
      </c>
      <c r="C445" s="497"/>
      <c r="D445" s="497"/>
      <c r="E445" s="497"/>
      <c r="F445" s="497"/>
      <c r="G445" s="497"/>
      <c r="H445" s="498"/>
      <c r="I445" s="521">
        <v>1206</v>
      </c>
      <c r="J445" s="720"/>
      <c r="K445" s="721"/>
      <c r="L445" s="721"/>
      <c r="M445" s="722"/>
      <c r="N445" s="521">
        <v>1216</v>
      </c>
      <c r="O445" s="720"/>
      <c r="P445" s="721"/>
      <c r="Q445" s="721"/>
      <c r="R445" s="722"/>
      <c r="S445" s="521">
        <v>1228</v>
      </c>
      <c r="T445" s="720"/>
      <c r="U445" s="721"/>
      <c r="V445" s="721"/>
      <c r="W445" s="722"/>
      <c r="X445" s="521">
        <v>1741</v>
      </c>
      <c r="Y445" s="720"/>
      <c r="Z445" s="721"/>
      <c r="AA445" s="721"/>
      <c r="AB445" s="722"/>
      <c r="AC445" s="521">
        <v>1742</v>
      </c>
      <c r="AD445" s="720"/>
      <c r="AE445" s="721"/>
      <c r="AF445" s="721"/>
      <c r="AG445" s="722"/>
      <c r="AH445" s="521">
        <v>1240</v>
      </c>
      <c r="AI445" s="720"/>
      <c r="AJ445" s="721"/>
      <c r="AK445" s="721"/>
      <c r="AL445" s="722"/>
      <c r="AM445" s="521">
        <v>1252</v>
      </c>
      <c r="AN445" s="720"/>
      <c r="AO445" s="721"/>
      <c r="AP445" s="721"/>
      <c r="AQ445" s="722"/>
      <c r="AR445" s="521">
        <v>1265</v>
      </c>
      <c r="AS445" s="720"/>
      <c r="AT445" s="721"/>
      <c r="AU445" s="721"/>
      <c r="AV445" s="722"/>
      <c r="AW445" s="557" t="s">
        <v>2</v>
      </c>
      <c r="AX445" s="410"/>
      <c r="AY445" s="410"/>
      <c r="AZ445" s="410"/>
      <c r="BA445" s="410"/>
      <c r="BB445" s="410"/>
      <c r="BC445" s="410"/>
      <c r="BD445" s="410"/>
      <c r="BE445" s="410"/>
      <c r="BF445" s="410"/>
      <c r="BG445" s="410"/>
      <c r="BH445" s="410"/>
      <c r="BI445" s="410"/>
      <c r="BJ445" s="410"/>
      <c r="BK445" s="410"/>
      <c r="BL445" s="410"/>
      <c r="BM445" s="410"/>
      <c r="BN445" s="410"/>
      <c r="BO445" s="410"/>
      <c r="BP445" s="410"/>
      <c r="BQ445" s="410"/>
      <c r="BR445" s="410"/>
      <c r="BS445" s="410"/>
      <c r="BT445" s="410"/>
      <c r="BU445" s="410"/>
      <c r="BV445" s="410"/>
      <c r="BW445" s="410"/>
      <c r="BX445" s="410"/>
    </row>
    <row r="446" spans="1:92" ht="14.25">
      <c r="B446" s="496" t="s">
        <v>108</v>
      </c>
      <c r="C446" s="497"/>
      <c r="D446" s="497"/>
      <c r="E446" s="497"/>
      <c r="F446" s="497"/>
      <c r="G446" s="497"/>
      <c r="H446" s="498"/>
      <c r="I446" s="521">
        <v>1207</v>
      </c>
      <c r="J446" s="720"/>
      <c r="K446" s="721"/>
      <c r="L446" s="721"/>
      <c r="M446" s="722"/>
      <c r="N446" s="521">
        <v>1217</v>
      </c>
      <c r="O446" s="720"/>
      <c r="P446" s="721"/>
      <c r="Q446" s="721"/>
      <c r="R446" s="722"/>
      <c r="S446" s="521">
        <v>1229</v>
      </c>
      <c r="T446" s="720"/>
      <c r="U446" s="721"/>
      <c r="V446" s="721"/>
      <c r="W446" s="722"/>
      <c r="X446" s="521">
        <v>1743</v>
      </c>
      <c r="Y446" s="720"/>
      <c r="Z446" s="721"/>
      <c r="AA446" s="721"/>
      <c r="AB446" s="722"/>
      <c r="AC446" s="521">
        <v>1744</v>
      </c>
      <c r="AD446" s="720"/>
      <c r="AE446" s="721"/>
      <c r="AF446" s="721"/>
      <c r="AG446" s="722"/>
      <c r="AH446" s="521">
        <v>1241</v>
      </c>
      <c r="AI446" s="720"/>
      <c r="AJ446" s="721"/>
      <c r="AK446" s="721"/>
      <c r="AL446" s="722"/>
      <c r="AM446" s="521">
        <v>1253</v>
      </c>
      <c r="AN446" s="720"/>
      <c r="AO446" s="721"/>
      <c r="AP446" s="721"/>
      <c r="AQ446" s="722"/>
      <c r="AR446" s="521">
        <v>1266</v>
      </c>
      <c r="AS446" s="720"/>
      <c r="AT446" s="721"/>
      <c r="AU446" s="721"/>
      <c r="AV446" s="722"/>
      <c r="AW446" s="557" t="s">
        <v>3</v>
      </c>
      <c r="AX446" s="410"/>
      <c r="AY446" s="410"/>
      <c r="AZ446" s="410"/>
      <c r="BA446" s="410"/>
      <c r="BB446" s="410"/>
      <c r="BC446" s="410"/>
      <c r="BD446" s="410"/>
      <c r="BE446" s="410"/>
      <c r="BF446" s="410"/>
      <c r="BG446" s="410"/>
      <c r="BH446" s="410"/>
      <c r="BI446" s="410"/>
      <c r="BJ446" s="410"/>
      <c r="BK446" s="410"/>
      <c r="BL446" s="410"/>
      <c r="BM446" s="410"/>
      <c r="BN446" s="410"/>
      <c r="BO446" s="410"/>
      <c r="BP446" s="410"/>
      <c r="BQ446" s="410"/>
      <c r="BR446" s="410"/>
      <c r="BS446" s="410"/>
      <c r="BT446" s="410"/>
      <c r="BU446" s="410"/>
      <c r="BV446" s="410"/>
      <c r="BW446" s="410"/>
      <c r="BX446" s="410"/>
    </row>
    <row r="447" spans="1:92" ht="14.25">
      <c r="B447" s="496" t="s">
        <v>852</v>
      </c>
      <c r="C447" s="497"/>
      <c r="D447" s="497"/>
      <c r="E447" s="497"/>
      <c r="F447" s="497"/>
      <c r="G447" s="497"/>
      <c r="H447" s="498"/>
      <c r="I447" s="521">
        <v>1208</v>
      </c>
      <c r="J447" s="720"/>
      <c r="K447" s="721"/>
      <c r="L447" s="721"/>
      <c r="M447" s="722"/>
      <c r="N447" s="521">
        <v>1218</v>
      </c>
      <c r="O447" s="720"/>
      <c r="P447" s="721"/>
      <c r="Q447" s="721"/>
      <c r="R447" s="722"/>
      <c r="S447" s="521">
        <v>1230</v>
      </c>
      <c r="T447" s="720"/>
      <c r="U447" s="721"/>
      <c r="V447" s="721"/>
      <c r="W447" s="722"/>
      <c r="X447" s="521">
        <v>1745</v>
      </c>
      <c r="Y447" s="720"/>
      <c r="Z447" s="721"/>
      <c r="AA447" s="721"/>
      <c r="AB447" s="722"/>
      <c r="AC447" s="521">
        <v>1746</v>
      </c>
      <c r="AD447" s="720"/>
      <c r="AE447" s="721"/>
      <c r="AF447" s="721"/>
      <c r="AG447" s="722"/>
      <c r="AH447" s="521">
        <v>1242</v>
      </c>
      <c r="AI447" s="720"/>
      <c r="AJ447" s="721"/>
      <c r="AK447" s="721"/>
      <c r="AL447" s="722"/>
      <c r="AM447" s="521">
        <v>1254</v>
      </c>
      <c r="AN447" s="720"/>
      <c r="AO447" s="721"/>
      <c r="AP447" s="721"/>
      <c r="AQ447" s="722"/>
      <c r="AR447" s="521">
        <v>1267</v>
      </c>
      <c r="AS447" s="720"/>
      <c r="AT447" s="721"/>
      <c r="AU447" s="721"/>
      <c r="AV447" s="722"/>
      <c r="AW447" s="557" t="s">
        <v>3</v>
      </c>
      <c r="AX447" s="410"/>
      <c r="AY447" s="410"/>
      <c r="AZ447" s="410"/>
      <c r="BA447" s="410"/>
      <c r="BB447" s="410"/>
      <c r="BC447" s="410"/>
      <c r="BD447" s="410"/>
      <c r="BE447" s="410"/>
      <c r="BF447" s="410"/>
      <c r="BG447" s="410"/>
      <c r="BH447" s="410"/>
      <c r="BI447" s="410"/>
      <c r="BJ447" s="410"/>
      <c r="BK447" s="410"/>
      <c r="BL447" s="410"/>
      <c r="BM447" s="410"/>
      <c r="BN447" s="410"/>
      <c r="BO447" s="410"/>
      <c r="BP447" s="410"/>
      <c r="BQ447" s="410"/>
      <c r="BR447" s="410"/>
      <c r="BS447" s="410"/>
      <c r="BT447" s="410"/>
      <c r="BU447" s="410"/>
      <c r="BV447" s="410"/>
      <c r="BW447" s="410"/>
      <c r="BX447" s="410"/>
    </row>
    <row r="448" spans="1:92" ht="14.25">
      <c r="B448" s="496" t="s">
        <v>207</v>
      </c>
      <c r="C448" s="497"/>
      <c r="D448" s="497"/>
      <c r="E448" s="497"/>
      <c r="F448" s="497"/>
      <c r="G448" s="497"/>
      <c r="H448" s="498"/>
      <c r="I448" s="521">
        <v>1209</v>
      </c>
      <c r="J448" s="720"/>
      <c r="K448" s="721"/>
      <c r="L448" s="721"/>
      <c r="M448" s="722"/>
      <c r="N448" s="521">
        <v>1219</v>
      </c>
      <c r="O448" s="720"/>
      <c r="P448" s="721"/>
      <c r="Q448" s="721"/>
      <c r="R448" s="722"/>
      <c r="S448" s="521">
        <v>1231</v>
      </c>
      <c r="T448" s="720"/>
      <c r="U448" s="721"/>
      <c r="V448" s="721"/>
      <c r="W448" s="722"/>
      <c r="X448" s="521">
        <v>1747</v>
      </c>
      <c r="Y448" s="720"/>
      <c r="Z448" s="721"/>
      <c r="AA448" s="721"/>
      <c r="AB448" s="722"/>
      <c r="AC448" s="521">
        <v>1748</v>
      </c>
      <c r="AD448" s="720"/>
      <c r="AE448" s="721"/>
      <c r="AF448" s="721"/>
      <c r="AG448" s="722"/>
      <c r="AH448" s="521">
        <v>1243</v>
      </c>
      <c r="AI448" s="720"/>
      <c r="AJ448" s="721"/>
      <c r="AK448" s="721"/>
      <c r="AL448" s="722"/>
      <c r="AM448" s="521">
        <v>1255</v>
      </c>
      <c r="AN448" s="720"/>
      <c r="AO448" s="721"/>
      <c r="AP448" s="721"/>
      <c r="AQ448" s="722"/>
      <c r="AR448" s="521">
        <v>1268</v>
      </c>
      <c r="AS448" s="720"/>
      <c r="AT448" s="721"/>
      <c r="AU448" s="721"/>
      <c r="AV448" s="722"/>
      <c r="AW448" s="557" t="s">
        <v>3</v>
      </c>
      <c r="AX448" s="410"/>
      <c r="AY448" s="410"/>
      <c r="AZ448" s="410"/>
      <c r="BA448" s="410"/>
      <c r="BB448" s="410"/>
      <c r="BC448" s="410"/>
      <c r="BD448" s="410"/>
      <c r="BE448" s="410"/>
      <c r="BF448" s="410"/>
      <c r="BG448" s="410"/>
      <c r="BH448" s="410"/>
      <c r="BI448" s="410"/>
      <c r="BJ448" s="410"/>
      <c r="BK448" s="410"/>
      <c r="BL448" s="410"/>
      <c r="BM448" s="410"/>
      <c r="BN448" s="410"/>
      <c r="BO448" s="410"/>
      <c r="BP448" s="410"/>
      <c r="BQ448" s="410"/>
      <c r="BR448" s="410"/>
      <c r="BS448" s="410"/>
      <c r="BT448" s="410"/>
      <c r="BU448" s="410"/>
      <c r="BV448" s="410"/>
      <c r="BW448" s="410"/>
      <c r="BX448" s="410"/>
    </row>
    <row r="449" spans="1:76" ht="14.25">
      <c r="B449" s="496" t="s">
        <v>109</v>
      </c>
      <c r="C449" s="497"/>
      <c r="D449" s="497"/>
      <c r="E449" s="497"/>
      <c r="F449" s="497"/>
      <c r="G449" s="497"/>
      <c r="H449" s="498"/>
      <c r="I449" s="521">
        <v>1210</v>
      </c>
      <c r="J449" s="720">
        <f>+IF(($J$439+$J$441+$J$444+$J$445-$J$440-$J$442-$J$443-$J$446-$J$447-$J$448)&gt;0,$J$439+$J$441+$J$444+$J$445-$J$440-$J$442-$J$443-$J$446-$J$447-$J$448,0)</f>
        <v>0</v>
      </c>
      <c r="K449" s="721"/>
      <c r="L449" s="721"/>
      <c r="M449" s="722"/>
      <c r="N449" s="521">
        <v>1220</v>
      </c>
      <c r="O449" s="720">
        <f>+IF(($O$439+$O$441+$O$444+$O$445-$O$440-$O$442-$O$443-$O$446-$O$447-$O$448)&gt;0,$O$439+$O$441+$O$444+$O$445-$O$440-$O$442-$O$443-$O$446-$O$447-$O$448,0)</f>
        <v>0</v>
      </c>
      <c r="P449" s="721"/>
      <c r="Q449" s="721"/>
      <c r="R449" s="722"/>
      <c r="S449" s="521">
        <v>1232</v>
      </c>
      <c r="T449" s="720">
        <f>+IF(($T$439+$T$441+$T$444+$T$445-$T$440-$T$442-$T$443-$T$446-$T$447-$T$448)&gt;0,$T$439+$T$441+$T$444+$T$445-$T$440-$T$442-$T$443-$T$446-$T$447-$T$448,0)</f>
        <v>0</v>
      </c>
      <c r="U449" s="721"/>
      <c r="V449" s="721"/>
      <c r="W449" s="722"/>
      <c r="X449" s="521">
        <v>1749</v>
      </c>
      <c r="Y449" s="720">
        <f>+IF(($Y$439+$Y$441+$Y$444+$Y$445-$Y$440-$Y$442-$Y$443-$Y$446-$Y$447-$Y$448)&gt;0,$Y$439+$Y$441+$Y$444+$Y$445-$Y$440-$Y$442-$Y$443-$Y$446-$Y$447-$Y$448,0)</f>
        <v>0</v>
      </c>
      <c r="Z449" s="721"/>
      <c r="AA449" s="721"/>
      <c r="AB449" s="722"/>
      <c r="AC449" s="521">
        <v>1750</v>
      </c>
      <c r="AD449" s="720">
        <f>+IF(($AD$439+$AD$441+$AD$444+$AD$445-$AD$440-$AD$442-$AD$443-$AD$446-$AD$447-$AD$448)&gt;0,$AD$439+$AD$441+$AD$444+$AD$445-$AD$440-$AD$442-$AD$443-$AD$446-$AD$447-$AD$448,0)</f>
        <v>0</v>
      </c>
      <c r="AE449" s="721"/>
      <c r="AF449" s="721"/>
      <c r="AG449" s="722"/>
      <c r="AH449" s="521">
        <v>1244</v>
      </c>
      <c r="AI449" s="720">
        <f>+IF(($AI$439+$AI$441+$AI$444+$AI$445-$AI$440-$AI$442-$AI$443-$AI$446-$AI$447-$AI$448)&gt;0,$AI$439+$AI$441+$AI$444+$AI$445-$AI$440-$AI$442-$AI$443-$AI$446-$AI$447-$AI$448,0)</f>
        <v>0</v>
      </c>
      <c r="AJ449" s="721"/>
      <c r="AK449" s="721"/>
      <c r="AL449" s="722"/>
      <c r="AM449" s="521">
        <v>1256</v>
      </c>
      <c r="AN449" s="720">
        <f>+IF(($AN$439+$AN$441+$AN$444+$AN$445-$AN$440-$AN$442-$AN$443-$AN$446-$AN$447-$AN$448)&gt;0,$AN$439+$AN$441+$AN$444+$AN$445-$AN$440-$AN$442-$AN$443-$AN$446-$AN$447-$AN$448,0)</f>
        <v>0</v>
      </c>
      <c r="AO449" s="721"/>
      <c r="AP449" s="721"/>
      <c r="AQ449" s="722"/>
      <c r="AR449" s="521">
        <v>1269</v>
      </c>
      <c r="AS449" s="720">
        <f>+IF(($AS$439+$AS$441+$AS$444+$AS$445-$AS$440-$AS$442-$AS$443-$AS$446-$AS$447-$AS$448)&gt;0,$AS$439+$AS$441+$AS$444+$AS$445-$AS$440-$AS$442-$AS$443-$AS$446-$AS$447-$AS$448,0)</f>
        <v>0</v>
      </c>
      <c r="AT449" s="721"/>
      <c r="AU449" s="721"/>
      <c r="AV449" s="722"/>
      <c r="AW449" s="557" t="s">
        <v>4</v>
      </c>
      <c r="AX449" s="410"/>
      <c r="AY449" s="410"/>
      <c r="AZ449" s="410"/>
      <c r="BA449" s="410"/>
      <c r="BB449" s="410"/>
      <c r="BC449" s="410"/>
      <c r="BD449" s="410"/>
      <c r="BE449" s="410"/>
      <c r="BF449" s="410"/>
      <c r="BG449" s="410"/>
      <c r="BH449" s="410"/>
      <c r="BI449" s="410"/>
      <c r="BJ449" s="410"/>
      <c r="BK449" s="410"/>
      <c r="BL449" s="410"/>
      <c r="BM449" s="410"/>
      <c r="BN449" s="410"/>
      <c r="BO449" s="410"/>
      <c r="BP449" s="410"/>
      <c r="BQ449" s="410"/>
      <c r="BR449" s="410"/>
      <c r="BS449" s="410"/>
      <c r="BT449" s="410"/>
      <c r="BU449" s="410"/>
      <c r="BV449" s="410"/>
      <c r="BW449" s="410"/>
      <c r="BX449" s="410"/>
    </row>
    <row r="450" spans="1:76" ht="14.25">
      <c r="B450" s="491" t="s">
        <v>110</v>
      </c>
      <c r="C450" s="492"/>
      <c r="D450" s="492"/>
      <c r="E450" s="492"/>
      <c r="F450" s="492"/>
      <c r="G450" s="492"/>
      <c r="H450" s="493"/>
      <c r="I450" s="558"/>
      <c r="J450" s="559"/>
      <c r="K450" s="559"/>
      <c r="L450" s="559"/>
      <c r="M450" s="560"/>
      <c r="N450" s="558"/>
      <c r="O450" s="559"/>
      <c r="P450" s="559"/>
      <c r="Q450" s="559"/>
      <c r="R450" s="560"/>
      <c r="S450" s="521">
        <v>1233</v>
      </c>
      <c r="T450" s="720">
        <f>-IF(($T$439+$T$441+$T$444+$T$445-$T$440-$T$442-$T$443-$T$446-$T$447-$T$448)&lt;0,$T$439+$T$441+$T$444+$T$445-$T$440-$T$442-$T$443-$T$446-$T$447-$T$448,0)</f>
        <v>0</v>
      </c>
      <c r="U450" s="721"/>
      <c r="V450" s="721"/>
      <c r="W450" s="722"/>
      <c r="X450" s="558"/>
      <c r="Y450" s="559"/>
      <c r="Z450" s="559"/>
      <c r="AA450" s="559"/>
      <c r="AB450" s="560"/>
      <c r="AC450" s="521">
        <v>1844</v>
      </c>
      <c r="AD450" s="720">
        <f>-IF(($AD$439+$AD$441+$AD$444+$AD$445-$AD$440-$AD$442-$AD$443-$AD$446-$AD$447-$AD$448)&lt;0,$AD$439+$AD$441+$AD$444+$AD$445-$AD$440-$AD$442-$AD$443-$AD$446-$AD$447-$AD$448,0)</f>
        <v>0</v>
      </c>
      <c r="AE450" s="721"/>
      <c r="AF450" s="721"/>
      <c r="AG450" s="722"/>
      <c r="AH450" s="521">
        <v>1245</v>
      </c>
      <c r="AI450" s="720">
        <f>-IF(($AI$439+$AI$441+$AI$444+$AI$445-$AI$440-$AI$442-$AI$443-$AI$446-$AI$447-$AI$448)&lt;0,$AI$439+$AI$441+$AI$444+$AI$445-$AI$440-$AI$442-$AI$443-$AI$446-$AI$447-$AI$448,0)</f>
        <v>0</v>
      </c>
      <c r="AJ450" s="721"/>
      <c r="AK450" s="721"/>
      <c r="AL450" s="722"/>
      <c r="AM450" s="521">
        <v>1257</v>
      </c>
      <c r="AN450" s="720">
        <f>-IF(($AN$439+$AN$441+$AN$444+$AN$445-$AN$440-$AN$442-$AN$443-$AN$446-$AN$447-$AN$448)&lt;0,$AN$439+$AN$441+$AN$444+$AN$445-$AN$440-$AN$442-$AN$443-$AN$446-$AN$447-$AN$448,0)</f>
        <v>0</v>
      </c>
      <c r="AO450" s="721"/>
      <c r="AP450" s="721"/>
      <c r="AQ450" s="722"/>
      <c r="AR450" s="558"/>
      <c r="AS450" s="559"/>
      <c r="AT450" s="559"/>
      <c r="AU450" s="559"/>
      <c r="AV450" s="560"/>
      <c r="AW450" s="557" t="s">
        <v>4</v>
      </c>
      <c r="AX450" s="410"/>
      <c r="AY450" s="410"/>
      <c r="AZ450" s="410"/>
      <c r="BA450" s="410"/>
      <c r="BB450" s="410"/>
      <c r="BC450" s="410"/>
      <c r="BD450" s="410"/>
      <c r="BE450" s="410"/>
      <c r="BF450" s="410"/>
      <c r="BG450" s="410"/>
      <c r="BH450" s="410"/>
      <c r="BI450" s="410"/>
      <c r="BJ450" s="410"/>
      <c r="BK450" s="410"/>
      <c r="BL450" s="410"/>
      <c r="BM450" s="410"/>
      <c r="BN450" s="410"/>
      <c r="BO450" s="410"/>
      <c r="BP450" s="410"/>
      <c r="BQ450" s="410"/>
      <c r="BR450" s="410"/>
      <c r="BS450" s="410"/>
      <c r="BT450" s="410"/>
      <c r="BU450" s="410"/>
      <c r="BV450" s="410"/>
      <c r="BW450" s="410"/>
      <c r="BX450" s="410"/>
    </row>
    <row r="451" spans="1:76" s="411" customFormat="1">
      <c r="A451" s="409"/>
      <c r="B451" s="517"/>
      <c r="C451" s="517"/>
      <c r="D451" s="517"/>
      <c r="E451" s="517"/>
      <c r="F451" s="517"/>
      <c r="G451" s="517"/>
      <c r="H451" s="517"/>
      <c r="I451" s="517"/>
      <c r="J451" s="517"/>
      <c r="K451" s="517"/>
      <c r="L451" s="517"/>
      <c r="M451" s="517"/>
      <c r="N451" s="517"/>
      <c r="O451" s="517"/>
      <c r="P451" s="517"/>
      <c r="Q451" s="517"/>
      <c r="R451" s="517"/>
      <c r="S451" s="517"/>
      <c r="T451" s="517"/>
      <c r="U451" s="517"/>
      <c r="V451" s="517"/>
      <c r="W451" s="517"/>
      <c r="X451" s="517"/>
      <c r="Y451" s="517"/>
      <c r="Z451" s="517"/>
      <c r="AA451" s="517"/>
      <c r="AB451" s="517"/>
      <c r="AC451" s="517"/>
      <c r="AD451" s="517"/>
      <c r="AE451" s="517"/>
      <c r="AF451" s="517"/>
      <c r="AG451" s="517"/>
      <c r="AH451" s="517"/>
      <c r="AI451" s="517"/>
      <c r="AJ451" s="517"/>
      <c r="AK451" s="517"/>
      <c r="AL451" s="517"/>
      <c r="AM451" s="517"/>
      <c r="AN451" s="517"/>
      <c r="AO451" s="517"/>
      <c r="AP451" s="517"/>
      <c r="AQ451" s="517"/>
      <c r="AR451" s="517"/>
      <c r="AS451" s="517"/>
      <c r="AT451" s="517"/>
      <c r="AU451" s="517"/>
      <c r="AV451" s="517"/>
      <c r="AW451" s="517"/>
      <c r="AX451" s="410"/>
      <c r="AY451" s="410"/>
      <c r="AZ451" s="410"/>
      <c r="BA451" s="410"/>
      <c r="BB451" s="410"/>
      <c r="BC451" s="410"/>
      <c r="BD451" s="410"/>
      <c r="BE451" s="410"/>
      <c r="BF451" s="410"/>
      <c r="BG451" s="410"/>
      <c r="BH451" s="410"/>
      <c r="BI451" s="410"/>
      <c r="BJ451" s="410"/>
      <c r="BK451" s="410"/>
      <c r="BL451" s="410"/>
      <c r="BM451" s="410"/>
      <c r="BN451" s="410"/>
      <c r="BO451" s="410"/>
      <c r="BP451" s="410"/>
      <c r="BQ451" s="410"/>
      <c r="BR451" s="410"/>
      <c r="BS451" s="410"/>
      <c r="BT451" s="410"/>
      <c r="BU451" s="410"/>
      <c r="BV451" s="410"/>
      <c r="BW451" s="410"/>
      <c r="BX451" s="410"/>
    </row>
    <row r="452" spans="1:76" s="411" customFormat="1">
      <c r="A452" s="409"/>
      <c r="B452" s="810" t="s">
        <v>853</v>
      </c>
      <c r="C452" s="811"/>
      <c r="D452" s="811"/>
      <c r="E452" s="811"/>
      <c r="F452" s="811"/>
      <c r="G452" s="811"/>
      <c r="H452" s="811"/>
      <c r="I452" s="811"/>
      <c r="J452" s="811"/>
      <c r="K452" s="811"/>
      <c r="L452" s="811"/>
      <c r="M452" s="811"/>
      <c r="N452" s="811"/>
      <c r="O452" s="811"/>
      <c r="P452" s="811"/>
      <c r="Q452" s="811"/>
      <c r="R452" s="811"/>
      <c r="S452" s="811"/>
      <c r="T452" s="811"/>
      <c r="U452" s="811"/>
      <c r="V452" s="811"/>
      <c r="W452" s="811"/>
      <c r="X452" s="811"/>
      <c r="Y452" s="811"/>
      <c r="Z452" s="811"/>
      <c r="AA452" s="811"/>
      <c r="AB452" s="811"/>
      <c r="AC452" s="811"/>
      <c r="AD452" s="811"/>
      <c r="AE452" s="811"/>
      <c r="AF452" s="811"/>
      <c r="AG452" s="811"/>
      <c r="AH452" s="811"/>
      <c r="AI452" s="811"/>
      <c r="AJ452" s="811"/>
      <c r="AK452" s="811"/>
      <c r="AL452" s="811"/>
      <c r="AM452" s="811"/>
      <c r="AN452" s="811"/>
      <c r="AO452" s="811"/>
      <c r="AP452" s="811"/>
      <c r="AQ452" s="811"/>
      <c r="AR452" s="811"/>
      <c r="AS452" s="811"/>
      <c r="AT452" s="811"/>
      <c r="AU452" s="811"/>
      <c r="AV452" s="811"/>
      <c r="AW452" s="812"/>
      <c r="AX452" s="410"/>
      <c r="AY452" s="410"/>
      <c r="AZ452" s="410"/>
      <c r="BA452" s="410"/>
      <c r="BB452" s="410"/>
      <c r="BC452" s="410"/>
      <c r="BD452" s="410"/>
      <c r="BE452" s="410"/>
      <c r="BF452" s="410"/>
      <c r="BG452" s="410"/>
      <c r="BH452" s="410"/>
      <c r="BI452" s="410"/>
      <c r="BJ452" s="410"/>
      <c r="BK452" s="410"/>
      <c r="BL452" s="410"/>
      <c r="BM452" s="410"/>
      <c r="BN452" s="410"/>
      <c r="BO452" s="410"/>
      <c r="BP452" s="410"/>
      <c r="BQ452" s="410"/>
      <c r="BR452" s="410"/>
      <c r="BS452" s="410"/>
      <c r="BT452" s="410"/>
      <c r="BU452" s="410"/>
      <c r="BV452" s="410"/>
      <c r="BW452" s="410"/>
      <c r="BX452" s="410"/>
    </row>
    <row r="453" spans="1:76" s="411" customFormat="1">
      <c r="A453" s="409"/>
      <c r="B453" s="545"/>
      <c r="C453" s="546"/>
      <c r="D453" s="546"/>
      <c r="E453" s="546"/>
      <c r="F453" s="546"/>
      <c r="G453" s="546"/>
      <c r="H453" s="547"/>
      <c r="I453" s="810" t="s">
        <v>111</v>
      </c>
      <c r="J453" s="811"/>
      <c r="K453" s="811"/>
      <c r="L453" s="811"/>
      <c r="M453" s="811"/>
      <c r="N453" s="811"/>
      <c r="O453" s="811"/>
      <c r="P453" s="811"/>
      <c r="Q453" s="811"/>
      <c r="R453" s="811"/>
      <c r="S453" s="811"/>
      <c r="T453" s="811"/>
      <c r="U453" s="811"/>
      <c r="V453" s="811"/>
      <c r="W453" s="811"/>
      <c r="X453" s="811"/>
      <c r="Y453" s="811"/>
      <c r="Z453" s="811"/>
      <c r="AA453" s="811"/>
      <c r="AB453" s="811"/>
      <c r="AC453" s="811"/>
      <c r="AD453" s="811"/>
      <c r="AE453" s="811"/>
      <c r="AF453" s="811"/>
      <c r="AG453" s="812"/>
      <c r="AH453" s="810" t="s">
        <v>112</v>
      </c>
      <c r="AI453" s="811"/>
      <c r="AJ453" s="811"/>
      <c r="AK453" s="811"/>
      <c r="AL453" s="811"/>
      <c r="AM453" s="811"/>
      <c r="AN453" s="811"/>
      <c r="AO453" s="811"/>
      <c r="AP453" s="811"/>
      <c r="AQ453" s="811"/>
      <c r="AR453" s="811"/>
      <c r="AS453" s="811"/>
      <c r="AT453" s="811"/>
      <c r="AU453" s="811"/>
      <c r="AV453" s="812"/>
      <c r="AW453" s="548"/>
      <c r="AX453" s="410"/>
      <c r="AY453" s="410"/>
      <c r="AZ453" s="410"/>
      <c r="BA453" s="410"/>
      <c r="BB453" s="410"/>
      <c r="BC453" s="410"/>
      <c r="BD453" s="410"/>
      <c r="BE453" s="410"/>
      <c r="BF453" s="410"/>
      <c r="BG453" s="410"/>
      <c r="BH453" s="410"/>
      <c r="BI453" s="410"/>
      <c r="BJ453" s="410"/>
      <c r="BK453" s="410"/>
      <c r="BL453" s="410"/>
      <c r="BM453" s="410"/>
      <c r="BN453" s="410"/>
      <c r="BO453" s="410"/>
      <c r="BP453" s="410"/>
      <c r="BQ453" s="410"/>
      <c r="BR453" s="410"/>
      <c r="BS453" s="410"/>
      <c r="BT453" s="410"/>
      <c r="BU453" s="410"/>
      <c r="BV453" s="410"/>
      <c r="BW453" s="410"/>
      <c r="BX453" s="410"/>
    </row>
    <row r="454" spans="1:76" s="411" customFormat="1">
      <c r="A454" s="409"/>
      <c r="B454" s="549"/>
      <c r="C454" s="550"/>
      <c r="D454" s="550"/>
      <c r="E454" s="550"/>
      <c r="F454" s="550"/>
      <c r="G454" s="550"/>
      <c r="H454" s="551"/>
      <c r="I454" s="810" t="s">
        <v>32</v>
      </c>
      <c r="J454" s="811"/>
      <c r="K454" s="811"/>
      <c r="L454" s="811"/>
      <c r="M454" s="811"/>
      <c r="N454" s="811"/>
      <c r="O454" s="811"/>
      <c r="P454" s="811"/>
      <c r="Q454" s="811"/>
      <c r="R454" s="812"/>
      <c r="S454" s="810" t="s">
        <v>113</v>
      </c>
      <c r="T454" s="811"/>
      <c r="U454" s="811"/>
      <c r="V454" s="811"/>
      <c r="W454" s="811"/>
      <c r="X454" s="811"/>
      <c r="Y454" s="811"/>
      <c r="Z454" s="811"/>
      <c r="AA454" s="811"/>
      <c r="AB454" s="812"/>
      <c r="AC454" s="822" t="s">
        <v>114</v>
      </c>
      <c r="AD454" s="823"/>
      <c r="AE454" s="823"/>
      <c r="AF454" s="823"/>
      <c r="AG454" s="824"/>
      <c r="AH454" s="822" t="s">
        <v>115</v>
      </c>
      <c r="AI454" s="823"/>
      <c r="AJ454" s="823"/>
      <c r="AK454" s="823"/>
      <c r="AL454" s="824"/>
      <c r="AM454" s="822" t="s">
        <v>116</v>
      </c>
      <c r="AN454" s="823"/>
      <c r="AO454" s="823"/>
      <c r="AP454" s="823"/>
      <c r="AQ454" s="824"/>
      <c r="AR454" s="822" t="s">
        <v>114</v>
      </c>
      <c r="AS454" s="823"/>
      <c r="AT454" s="823"/>
      <c r="AU454" s="823"/>
      <c r="AV454" s="824"/>
      <c r="AW454" s="552"/>
      <c r="AX454" s="410"/>
      <c r="AY454" s="410"/>
      <c r="AZ454" s="410"/>
      <c r="BA454" s="410"/>
      <c r="BB454" s="410"/>
      <c r="BC454" s="410"/>
      <c r="BD454" s="410"/>
      <c r="BE454" s="410"/>
      <c r="BF454" s="410"/>
      <c r="BG454" s="410"/>
      <c r="BH454" s="410"/>
      <c r="BI454" s="410"/>
      <c r="BJ454" s="410"/>
      <c r="BK454" s="410"/>
      <c r="BL454" s="410"/>
      <c r="BM454" s="410"/>
      <c r="BN454" s="410"/>
      <c r="BO454" s="410"/>
      <c r="BP454" s="410"/>
      <c r="BQ454" s="410"/>
      <c r="BR454" s="410"/>
      <c r="BS454" s="410"/>
      <c r="BT454" s="410"/>
      <c r="BU454" s="410"/>
      <c r="BV454" s="410"/>
      <c r="BW454" s="410"/>
      <c r="BX454" s="410"/>
    </row>
    <row r="455" spans="1:76" s="411" customFormat="1">
      <c r="A455" s="409"/>
      <c r="B455" s="553"/>
      <c r="C455" s="554"/>
      <c r="D455" s="554"/>
      <c r="E455" s="554"/>
      <c r="F455" s="554"/>
      <c r="G455" s="554"/>
      <c r="H455" s="555"/>
      <c r="I455" s="810" t="s">
        <v>115</v>
      </c>
      <c r="J455" s="811"/>
      <c r="K455" s="811"/>
      <c r="L455" s="811"/>
      <c r="M455" s="811"/>
      <c r="N455" s="810" t="s">
        <v>32</v>
      </c>
      <c r="O455" s="811"/>
      <c r="P455" s="811"/>
      <c r="Q455" s="811"/>
      <c r="R455" s="812"/>
      <c r="S455" s="810" t="s">
        <v>115</v>
      </c>
      <c r="T455" s="811"/>
      <c r="U455" s="811"/>
      <c r="V455" s="811"/>
      <c r="W455" s="811"/>
      <c r="X455" s="810" t="s">
        <v>32</v>
      </c>
      <c r="Y455" s="811"/>
      <c r="Z455" s="811"/>
      <c r="AA455" s="811"/>
      <c r="AB455" s="812"/>
      <c r="AC455" s="828"/>
      <c r="AD455" s="829"/>
      <c r="AE455" s="829"/>
      <c r="AF455" s="829"/>
      <c r="AG455" s="830"/>
      <c r="AH455" s="828"/>
      <c r="AI455" s="829"/>
      <c r="AJ455" s="829"/>
      <c r="AK455" s="829"/>
      <c r="AL455" s="830"/>
      <c r="AM455" s="828"/>
      <c r="AN455" s="829"/>
      <c r="AO455" s="829"/>
      <c r="AP455" s="829"/>
      <c r="AQ455" s="830"/>
      <c r="AR455" s="828"/>
      <c r="AS455" s="829"/>
      <c r="AT455" s="829"/>
      <c r="AU455" s="829"/>
      <c r="AV455" s="830"/>
      <c r="AW455" s="556"/>
      <c r="AX455" s="410"/>
      <c r="AY455" s="410"/>
      <c r="AZ455" s="410"/>
      <c r="BA455" s="410"/>
      <c r="BB455" s="410"/>
      <c r="BC455" s="410"/>
      <c r="BD455" s="410"/>
      <c r="BE455" s="410"/>
      <c r="BF455" s="410"/>
      <c r="BG455" s="410"/>
      <c r="BH455" s="410"/>
      <c r="BI455" s="410"/>
      <c r="BJ455" s="410"/>
      <c r="BK455" s="410"/>
      <c r="BL455" s="410"/>
      <c r="BM455" s="410"/>
      <c r="BN455" s="410"/>
      <c r="BO455" s="410"/>
      <c r="BP455" s="410"/>
      <c r="BQ455" s="410"/>
      <c r="BR455" s="410"/>
      <c r="BS455" s="410"/>
      <c r="BT455" s="410"/>
      <c r="BU455" s="410"/>
      <c r="BV455" s="410"/>
      <c r="BW455" s="410"/>
      <c r="BX455" s="410"/>
    </row>
    <row r="456" spans="1:76" ht="14.25">
      <c r="B456" s="491" t="s">
        <v>854</v>
      </c>
      <c r="C456" s="492"/>
      <c r="D456" s="492"/>
      <c r="E456" s="492"/>
      <c r="F456" s="492"/>
      <c r="G456" s="492"/>
      <c r="H456" s="493"/>
      <c r="I456" s="521">
        <v>1270</v>
      </c>
      <c r="J456" s="720"/>
      <c r="K456" s="721"/>
      <c r="L456" s="721"/>
      <c r="M456" s="722"/>
      <c r="N456" s="521">
        <v>1279</v>
      </c>
      <c r="O456" s="720"/>
      <c r="P456" s="721"/>
      <c r="Q456" s="721"/>
      <c r="R456" s="722"/>
      <c r="S456" s="521">
        <v>1288</v>
      </c>
      <c r="T456" s="720"/>
      <c r="U456" s="721"/>
      <c r="V456" s="721"/>
      <c r="W456" s="722"/>
      <c r="X456" s="521">
        <v>1301</v>
      </c>
      <c r="Y456" s="720"/>
      <c r="Z456" s="721"/>
      <c r="AA456" s="721"/>
      <c r="AB456" s="722"/>
      <c r="AC456" s="521">
        <v>1313</v>
      </c>
      <c r="AD456" s="720"/>
      <c r="AE456" s="721"/>
      <c r="AF456" s="721"/>
      <c r="AG456" s="722"/>
      <c r="AH456" s="521">
        <v>1324</v>
      </c>
      <c r="AI456" s="720"/>
      <c r="AJ456" s="721"/>
      <c r="AK456" s="721"/>
      <c r="AL456" s="722"/>
      <c r="AM456" s="521">
        <v>1335</v>
      </c>
      <c r="AN456" s="720"/>
      <c r="AO456" s="721"/>
      <c r="AP456" s="721"/>
      <c r="AQ456" s="722"/>
      <c r="AR456" s="521">
        <v>1346</v>
      </c>
      <c r="AS456" s="720"/>
      <c r="AT456" s="721"/>
      <c r="AU456" s="721"/>
      <c r="AV456" s="722"/>
      <c r="AW456" s="557" t="s">
        <v>2</v>
      </c>
      <c r="AX456" s="410"/>
      <c r="AY456" s="410"/>
      <c r="AZ456" s="410"/>
      <c r="BA456" s="410"/>
      <c r="BB456" s="410"/>
      <c r="BC456" s="410"/>
      <c r="BD456" s="410"/>
      <c r="BE456" s="410"/>
      <c r="BF456" s="410"/>
      <c r="BG456" s="410"/>
      <c r="BH456" s="410"/>
      <c r="BI456" s="410"/>
      <c r="BJ456" s="410"/>
      <c r="BK456" s="410"/>
      <c r="BL456" s="410"/>
      <c r="BM456" s="410"/>
      <c r="BN456" s="410"/>
      <c r="BO456" s="410"/>
      <c r="BP456" s="410"/>
      <c r="BQ456" s="410"/>
      <c r="BR456" s="410"/>
      <c r="BS456" s="410"/>
      <c r="BT456" s="410"/>
      <c r="BU456" s="410"/>
      <c r="BV456" s="410"/>
      <c r="BW456" s="410"/>
      <c r="BX456" s="410"/>
    </row>
    <row r="457" spans="1:76" ht="14.25">
      <c r="B457" s="491" t="s">
        <v>855</v>
      </c>
      <c r="C457" s="492"/>
      <c r="D457" s="492"/>
      <c r="E457" s="492"/>
      <c r="F457" s="492"/>
      <c r="G457" s="492"/>
      <c r="H457" s="493"/>
      <c r="I457" s="521">
        <v>1821</v>
      </c>
      <c r="J457" s="720"/>
      <c r="K457" s="721"/>
      <c r="L457" s="721"/>
      <c r="M457" s="722"/>
      <c r="N457" s="521">
        <v>1822</v>
      </c>
      <c r="O457" s="720"/>
      <c r="P457" s="721"/>
      <c r="Q457" s="721"/>
      <c r="R457" s="722"/>
      <c r="S457" s="521">
        <v>1289</v>
      </c>
      <c r="T457" s="720"/>
      <c r="U457" s="721"/>
      <c r="V457" s="721"/>
      <c r="W457" s="722"/>
      <c r="X457" s="521">
        <v>1302</v>
      </c>
      <c r="Y457" s="720"/>
      <c r="Z457" s="721"/>
      <c r="AA457" s="721"/>
      <c r="AB457" s="722"/>
      <c r="AC457" s="558"/>
      <c r="AD457" s="559"/>
      <c r="AE457" s="559"/>
      <c r="AF457" s="559"/>
      <c r="AG457" s="560"/>
      <c r="AH457" s="558"/>
      <c r="AI457" s="559"/>
      <c r="AJ457" s="559"/>
      <c r="AK457" s="559"/>
      <c r="AL457" s="560"/>
      <c r="AM457" s="558"/>
      <c r="AN457" s="559"/>
      <c r="AO457" s="559"/>
      <c r="AP457" s="559"/>
      <c r="AQ457" s="560"/>
      <c r="AR457" s="558"/>
      <c r="AS457" s="559"/>
      <c r="AT457" s="559"/>
      <c r="AU457" s="559"/>
      <c r="AV457" s="560"/>
      <c r="AW457" s="557" t="s">
        <v>3</v>
      </c>
      <c r="AX457" s="410"/>
      <c r="AY457" s="410"/>
      <c r="AZ457" s="410"/>
      <c r="BA457" s="410"/>
      <c r="BB457" s="410"/>
      <c r="BC457" s="410"/>
      <c r="BD457" s="410"/>
      <c r="BE457" s="410"/>
      <c r="BF457" s="410"/>
      <c r="BG457" s="410"/>
      <c r="BH457" s="410"/>
      <c r="BI457" s="410"/>
      <c r="BJ457" s="410"/>
      <c r="BK457" s="410"/>
      <c r="BL457" s="410"/>
      <c r="BM457" s="410"/>
      <c r="BN457" s="410"/>
      <c r="BO457" s="410"/>
      <c r="BP457" s="410"/>
      <c r="BQ457" s="410"/>
      <c r="BR457" s="410"/>
      <c r="BS457" s="410"/>
      <c r="BT457" s="410"/>
      <c r="BU457" s="410"/>
      <c r="BV457" s="410"/>
      <c r="BW457" s="410"/>
      <c r="BX457" s="410"/>
    </row>
    <row r="458" spans="1:76" ht="14.25">
      <c r="B458" s="491" t="s">
        <v>92</v>
      </c>
      <c r="C458" s="492"/>
      <c r="D458" s="492"/>
      <c r="E458" s="492"/>
      <c r="F458" s="492"/>
      <c r="G458" s="492"/>
      <c r="H458" s="493"/>
      <c r="I458" s="521">
        <v>1271</v>
      </c>
      <c r="J458" s="720"/>
      <c r="K458" s="721"/>
      <c r="L458" s="721"/>
      <c r="M458" s="722"/>
      <c r="N458" s="521">
        <v>1280</v>
      </c>
      <c r="O458" s="720"/>
      <c r="P458" s="721"/>
      <c r="Q458" s="721"/>
      <c r="R458" s="722"/>
      <c r="S458" s="521">
        <v>1290</v>
      </c>
      <c r="T458" s="720"/>
      <c r="U458" s="721"/>
      <c r="V458" s="721"/>
      <c r="W458" s="722"/>
      <c r="X458" s="521">
        <v>1303</v>
      </c>
      <c r="Y458" s="720"/>
      <c r="Z458" s="721"/>
      <c r="AA458" s="721"/>
      <c r="AB458" s="722"/>
      <c r="AC458" s="521">
        <v>1314</v>
      </c>
      <c r="AD458" s="720"/>
      <c r="AE458" s="721"/>
      <c r="AF458" s="721"/>
      <c r="AG458" s="722"/>
      <c r="AH458" s="521">
        <v>1326</v>
      </c>
      <c r="AI458" s="720"/>
      <c r="AJ458" s="721"/>
      <c r="AK458" s="721"/>
      <c r="AL458" s="722"/>
      <c r="AM458" s="521">
        <v>1337</v>
      </c>
      <c r="AN458" s="720"/>
      <c r="AO458" s="721"/>
      <c r="AP458" s="721"/>
      <c r="AQ458" s="722"/>
      <c r="AR458" s="521">
        <v>1347</v>
      </c>
      <c r="AS458" s="720"/>
      <c r="AT458" s="721"/>
      <c r="AU458" s="721"/>
      <c r="AV458" s="722"/>
      <c r="AW458" s="557" t="s">
        <v>2</v>
      </c>
      <c r="AX458" s="410"/>
      <c r="AY458" s="410"/>
      <c r="AZ458" s="410"/>
      <c r="BA458" s="410"/>
      <c r="BB458" s="410"/>
      <c r="BC458" s="410"/>
      <c r="BD458" s="410"/>
      <c r="BE458" s="410"/>
      <c r="BF458" s="410"/>
      <c r="BG458" s="410"/>
      <c r="BH458" s="410"/>
      <c r="BI458" s="410"/>
      <c r="BJ458" s="410"/>
      <c r="BK458" s="410"/>
      <c r="BL458" s="410"/>
      <c r="BM458" s="410"/>
      <c r="BN458" s="410"/>
      <c r="BO458" s="410"/>
      <c r="BP458" s="410"/>
      <c r="BQ458" s="410"/>
      <c r="BR458" s="410"/>
      <c r="BS458" s="410"/>
      <c r="BT458" s="410"/>
      <c r="BU458" s="410"/>
      <c r="BV458" s="410"/>
      <c r="BW458" s="410"/>
      <c r="BX458" s="410"/>
    </row>
    <row r="459" spans="1:76" ht="14.25">
      <c r="B459" s="491" t="s">
        <v>93</v>
      </c>
      <c r="C459" s="492"/>
      <c r="D459" s="492"/>
      <c r="E459" s="492"/>
      <c r="F459" s="492"/>
      <c r="G459" s="492"/>
      <c r="H459" s="493"/>
      <c r="I459" s="521">
        <v>1272</v>
      </c>
      <c r="J459" s="720"/>
      <c r="K459" s="721"/>
      <c r="L459" s="721"/>
      <c r="M459" s="722"/>
      <c r="N459" s="521">
        <v>1281</v>
      </c>
      <c r="O459" s="720"/>
      <c r="P459" s="721"/>
      <c r="Q459" s="721"/>
      <c r="R459" s="722"/>
      <c r="S459" s="521">
        <v>1291</v>
      </c>
      <c r="T459" s="720"/>
      <c r="U459" s="721"/>
      <c r="V459" s="721"/>
      <c r="W459" s="722"/>
      <c r="X459" s="521">
        <v>1304</v>
      </c>
      <c r="Y459" s="720"/>
      <c r="Z459" s="721"/>
      <c r="AA459" s="721"/>
      <c r="AB459" s="722"/>
      <c r="AC459" s="521">
        <v>1315</v>
      </c>
      <c r="AD459" s="720"/>
      <c r="AE459" s="721"/>
      <c r="AF459" s="721"/>
      <c r="AG459" s="722"/>
      <c r="AH459" s="521">
        <v>1327</v>
      </c>
      <c r="AI459" s="720"/>
      <c r="AJ459" s="721"/>
      <c r="AK459" s="721"/>
      <c r="AL459" s="722"/>
      <c r="AM459" s="521">
        <v>1338</v>
      </c>
      <c r="AN459" s="720"/>
      <c r="AO459" s="721"/>
      <c r="AP459" s="721"/>
      <c r="AQ459" s="722"/>
      <c r="AR459" s="521">
        <v>1348</v>
      </c>
      <c r="AS459" s="720"/>
      <c r="AT459" s="721"/>
      <c r="AU459" s="721"/>
      <c r="AV459" s="722"/>
      <c r="AW459" s="557" t="s">
        <v>3</v>
      </c>
      <c r="AX459" s="410"/>
      <c r="AY459" s="410"/>
      <c r="AZ459" s="410"/>
      <c r="BA459" s="410"/>
      <c r="BB459" s="410"/>
      <c r="BC459" s="410"/>
      <c r="BD459" s="410"/>
      <c r="BE459" s="410"/>
      <c r="BF459" s="410"/>
      <c r="BG459" s="410"/>
      <c r="BH459" s="410"/>
      <c r="BI459" s="410"/>
      <c r="BJ459" s="410"/>
      <c r="BK459" s="410"/>
      <c r="BL459" s="410"/>
      <c r="BM459" s="410"/>
      <c r="BN459" s="410"/>
      <c r="BO459" s="410"/>
      <c r="BP459" s="410"/>
      <c r="BQ459" s="410"/>
      <c r="BR459" s="410"/>
      <c r="BS459" s="410"/>
      <c r="BT459" s="410"/>
      <c r="BU459" s="410"/>
      <c r="BV459" s="410"/>
      <c r="BW459" s="410"/>
      <c r="BX459" s="410"/>
    </row>
    <row r="460" spans="1:76" ht="14.25">
      <c r="B460" s="491" t="s">
        <v>856</v>
      </c>
      <c r="C460" s="492"/>
      <c r="D460" s="492"/>
      <c r="E460" s="492"/>
      <c r="F460" s="492"/>
      <c r="G460" s="492"/>
      <c r="H460" s="493"/>
      <c r="I460" s="558"/>
      <c r="J460" s="559"/>
      <c r="K460" s="559"/>
      <c r="L460" s="559"/>
      <c r="M460" s="560"/>
      <c r="N460" s="558"/>
      <c r="O460" s="559"/>
      <c r="P460" s="559"/>
      <c r="Q460" s="559"/>
      <c r="R460" s="560"/>
      <c r="S460" s="521">
        <v>1292</v>
      </c>
      <c r="T460" s="720"/>
      <c r="U460" s="721"/>
      <c r="V460" s="721"/>
      <c r="W460" s="722"/>
      <c r="X460" s="521">
        <v>1305</v>
      </c>
      <c r="Y460" s="720"/>
      <c r="Z460" s="721"/>
      <c r="AA460" s="721"/>
      <c r="AB460" s="722"/>
      <c r="AC460" s="521">
        <v>1316</v>
      </c>
      <c r="AD460" s="720"/>
      <c r="AE460" s="721"/>
      <c r="AF460" s="721"/>
      <c r="AG460" s="722"/>
      <c r="AH460" s="558"/>
      <c r="AI460" s="559"/>
      <c r="AJ460" s="559"/>
      <c r="AK460" s="559"/>
      <c r="AL460" s="560"/>
      <c r="AM460" s="558"/>
      <c r="AN460" s="559"/>
      <c r="AO460" s="559"/>
      <c r="AP460" s="559"/>
      <c r="AQ460" s="560"/>
      <c r="AR460" s="558"/>
      <c r="AS460" s="559"/>
      <c r="AT460" s="559"/>
      <c r="AU460" s="559"/>
      <c r="AV460" s="560"/>
      <c r="AW460" s="557" t="s">
        <v>2</v>
      </c>
      <c r="AX460" s="410"/>
      <c r="AY460" s="410"/>
      <c r="AZ460" s="410"/>
      <c r="BA460" s="410"/>
      <c r="BB460" s="410"/>
      <c r="BC460" s="410"/>
      <c r="BD460" s="410"/>
      <c r="BE460" s="410"/>
      <c r="BF460" s="410"/>
      <c r="BG460" s="410"/>
      <c r="BH460" s="410"/>
      <c r="BI460" s="410"/>
      <c r="BJ460" s="410"/>
      <c r="BK460" s="410"/>
      <c r="BL460" s="410"/>
      <c r="BM460" s="410"/>
      <c r="BN460" s="410"/>
      <c r="BO460" s="410"/>
      <c r="BP460" s="410"/>
      <c r="BQ460" s="410"/>
      <c r="BR460" s="410"/>
      <c r="BS460" s="410"/>
      <c r="BT460" s="410"/>
      <c r="BU460" s="410"/>
      <c r="BV460" s="410"/>
      <c r="BW460" s="410"/>
      <c r="BX460" s="410"/>
    </row>
    <row r="461" spans="1:76" ht="14.25">
      <c r="B461" s="491" t="s">
        <v>857</v>
      </c>
      <c r="C461" s="492"/>
      <c r="D461" s="492"/>
      <c r="E461" s="492"/>
      <c r="F461" s="492"/>
      <c r="G461" s="492"/>
      <c r="H461" s="493"/>
      <c r="I461" s="521">
        <v>1273</v>
      </c>
      <c r="J461" s="720"/>
      <c r="K461" s="721"/>
      <c r="L461" s="721"/>
      <c r="M461" s="722"/>
      <c r="N461" s="521">
        <v>1282</v>
      </c>
      <c r="O461" s="720"/>
      <c r="P461" s="721"/>
      <c r="Q461" s="721"/>
      <c r="R461" s="722"/>
      <c r="S461" s="521">
        <v>1293</v>
      </c>
      <c r="T461" s="720"/>
      <c r="U461" s="721"/>
      <c r="V461" s="721"/>
      <c r="W461" s="722"/>
      <c r="X461" s="521">
        <v>1306</v>
      </c>
      <c r="Y461" s="720"/>
      <c r="Z461" s="721"/>
      <c r="AA461" s="721"/>
      <c r="AB461" s="722"/>
      <c r="AC461" s="521">
        <v>1317</v>
      </c>
      <c r="AD461" s="720"/>
      <c r="AE461" s="721"/>
      <c r="AF461" s="721"/>
      <c r="AG461" s="722"/>
      <c r="AH461" s="521">
        <v>1328</v>
      </c>
      <c r="AI461" s="720"/>
      <c r="AJ461" s="721"/>
      <c r="AK461" s="721"/>
      <c r="AL461" s="722"/>
      <c r="AM461" s="521">
        <v>1339</v>
      </c>
      <c r="AN461" s="720"/>
      <c r="AO461" s="721"/>
      <c r="AP461" s="721"/>
      <c r="AQ461" s="722"/>
      <c r="AR461" s="561">
        <v>1349</v>
      </c>
      <c r="AS461" s="720"/>
      <c r="AT461" s="721"/>
      <c r="AU461" s="721"/>
      <c r="AV461" s="722"/>
      <c r="AW461" s="557" t="s">
        <v>2</v>
      </c>
      <c r="AX461" s="410"/>
      <c r="AY461" s="410"/>
      <c r="AZ461" s="410"/>
      <c r="BA461" s="410"/>
      <c r="BB461" s="410"/>
      <c r="BC461" s="410"/>
      <c r="BD461" s="410"/>
      <c r="BE461" s="410"/>
      <c r="BF461" s="410"/>
      <c r="BG461" s="410"/>
      <c r="BH461" s="410"/>
      <c r="BI461" s="410"/>
      <c r="BJ461" s="410"/>
      <c r="BK461" s="410"/>
      <c r="BL461" s="410"/>
      <c r="BM461" s="410"/>
      <c r="BN461" s="410"/>
      <c r="BO461" s="410"/>
      <c r="BP461" s="410"/>
      <c r="BQ461" s="410"/>
      <c r="BR461" s="410"/>
      <c r="BS461" s="410"/>
      <c r="BT461" s="410"/>
      <c r="BU461" s="410"/>
      <c r="BV461" s="410"/>
      <c r="BW461" s="410"/>
      <c r="BX461" s="410"/>
    </row>
    <row r="462" spans="1:76" ht="14.25">
      <c r="B462" s="491" t="s">
        <v>107</v>
      </c>
      <c r="C462" s="492"/>
      <c r="D462" s="492"/>
      <c r="E462" s="492"/>
      <c r="F462" s="492"/>
      <c r="G462" s="492"/>
      <c r="H462" s="493"/>
      <c r="I462" s="521">
        <v>1274</v>
      </c>
      <c r="J462" s="720"/>
      <c r="K462" s="721"/>
      <c r="L462" s="721"/>
      <c r="M462" s="722"/>
      <c r="N462" s="521">
        <v>1283</v>
      </c>
      <c r="O462" s="720"/>
      <c r="P462" s="721"/>
      <c r="Q462" s="721"/>
      <c r="R462" s="722"/>
      <c r="S462" s="521">
        <v>1294</v>
      </c>
      <c r="T462" s="720"/>
      <c r="U462" s="721"/>
      <c r="V462" s="721"/>
      <c r="W462" s="722"/>
      <c r="X462" s="521">
        <v>1307</v>
      </c>
      <c r="Y462" s="720"/>
      <c r="Z462" s="721"/>
      <c r="AA462" s="721"/>
      <c r="AB462" s="722"/>
      <c r="AC462" s="521">
        <v>1318</v>
      </c>
      <c r="AD462" s="720"/>
      <c r="AE462" s="721"/>
      <c r="AF462" s="721"/>
      <c r="AG462" s="722"/>
      <c r="AH462" s="521">
        <v>1329</v>
      </c>
      <c r="AI462" s="720"/>
      <c r="AJ462" s="721"/>
      <c r="AK462" s="721"/>
      <c r="AL462" s="722"/>
      <c r="AM462" s="521">
        <v>1340</v>
      </c>
      <c r="AN462" s="720"/>
      <c r="AO462" s="721"/>
      <c r="AP462" s="721"/>
      <c r="AQ462" s="722"/>
      <c r="AR462" s="521">
        <v>1350</v>
      </c>
      <c r="AS462" s="720"/>
      <c r="AT462" s="721"/>
      <c r="AU462" s="721"/>
      <c r="AV462" s="722"/>
      <c r="AW462" s="557" t="s">
        <v>2</v>
      </c>
      <c r="AX462" s="410"/>
      <c r="AY462" s="410"/>
      <c r="AZ462" s="410"/>
      <c r="BA462" s="410"/>
      <c r="BB462" s="410"/>
      <c r="BC462" s="410"/>
      <c r="BD462" s="410"/>
      <c r="BE462" s="410"/>
      <c r="BF462" s="410"/>
      <c r="BG462" s="410"/>
      <c r="BH462" s="410"/>
      <c r="BI462" s="410"/>
      <c r="BJ462" s="410"/>
      <c r="BK462" s="410"/>
      <c r="BL462" s="410"/>
      <c r="BM462" s="410"/>
      <c r="BN462" s="410"/>
      <c r="BO462" s="410"/>
      <c r="BP462" s="410"/>
      <c r="BQ462" s="410"/>
      <c r="BR462" s="410"/>
      <c r="BS462" s="410"/>
      <c r="BT462" s="410"/>
      <c r="BU462" s="410"/>
      <c r="BV462" s="410"/>
      <c r="BW462" s="410"/>
      <c r="BX462" s="410"/>
    </row>
    <row r="463" spans="1:76" ht="14.25">
      <c r="B463" s="491" t="s">
        <v>108</v>
      </c>
      <c r="C463" s="492"/>
      <c r="D463" s="492"/>
      <c r="E463" s="492"/>
      <c r="F463" s="492"/>
      <c r="G463" s="492"/>
      <c r="H463" s="493"/>
      <c r="I463" s="521">
        <v>1275</v>
      </c>
      <c r="J463" s="720"/>
      <c r="K463" s="721"/>
      <c r="L463" s="721"/>
      <c r="M463" s="722"/>
      <c r="N463" s="521">
        <v>1284</v>
      </c>
      <c r="O463" s="720"/>
      <c r="P463" s="721"/>
      <c r="Q463" s="721"/>
      <c r="R463" s="722"/>
      <c r="S463" s="521">
        <v>1295</v>
      </c>
      <c r="T463" s="720"/>
      <c r="U463" s="721"/>
      <c r="V463" s="721"/>
      <c r="W463" s="722"/>
      <c r="X463" s="521">
        <v>1308</v>
      </c>
      <c r="Y463" s="720"/>
      <c r="Z463" s="721"/>
      <c r="AA463" s="721"/>
      <c r="AB463" s="722"/>
      <c r="AC463" s="521">
        <v>1319</v>
      </c>
      <c r="AD463" s="720"/>
      <c r="AE463" s="721"/>
      <c r="AF463" s="721"/>
      <c r="AG463" s="722"/>
      <c r="AH463" s="521">
        <v>1330</v>
      </c>
      <c r="AI463" s="720"/>
      <c r="AJ463" s="721"/>
      <c r="AK463" s="721"/>
      <c r="AL463" s="722"/>
      <c r="AM463" s="521">
        <v>1341</v>
      </c>
      <c r="AN463" s="720"/>
      <c r="AO463" s="721"/>
      <c r="AP463" s="721"/>
      <c r="AQ463" s="722"/>
      <c r="AR463" s="521">
        <v>1351</v>
      </c>
      <c r="AS463" s="720"/>
      <c r="AT463" s="721"/>
      <c r="AU463" s="721"/>
      <c r="AV463" s="722"/>
      <c r="AW463" s="557" t="s">
        <v>3</v>
      </c>
      <c r="AX463" s="410"/>
      <c r="AY463" s="410"/>
      <c r="AZ463" s="410"/>
      <c r="BA463" s="410"/>
      <c r="BB463" s="410"/>
      <c r="BC463" s="410"/>
      <c r="BD463" s="410"/>
      <c r="BE463" s="410"/>
      <c r="BF463" s="410"/>
      <c r="BG463" s="410"/>
      <c r="BH463" s="410"/>
      <c r="BI463" s="410"/>
      <c r="BJ463" s="410"/>
      <c r="BK463" s="410"/>
      <c r="BL463" s="410"/>
      <c r="BM463" s="410"/>
      <c r="BN463" s="410"/>
      <c r="BO463" s="410"/>
      <c r="BP463" s="410"/>
      <c r="BQ463" s="410"/>
      <c r="BR463" s="410"/>
      <c r="BS463" s="410"/>
      <c r="BT463" s="410"/>
      <c r="BU463" s="410"/>
      <c r="BV463" s="410"/>
      <c r="BW463" s="410"/>
      <c r="BX463" s="410"/>
    </row>
    <row r="464" spans="1:76" ht="14.25">
      <c r="B464" s="491" t="s">
        <v>858</v>
      </c>
      <c r="C464" s="492"/>
      <c r="D464" s="492"/>
      <c r="E464" s="492"/>
      <c r="F464" s="492"/>
      <c r="G464" s="492"/>
      <c r="H464" s="493"/>
      <c r="I464" s="521">
        <v>1276</v>
      </c>
      <c r="J464" s="720"/>
      <c r="K464" s="721"/>
      <c r="L464" s="721"/>
      <c r="M464" s="722"/>
      <c r="N464" s="521">
        <v>1285</v>
      </c>
      <c r="O464" s="720"/>
      <c r="P464" s="721"/>
      <c r="Q464" s="721"/>
      <c r="R464" s="722"/>
      <c r="S464" s="521">
        <v>1296</v>
      </c>
      <c r="T464" s="720"/>
      <c r="U464" s="721"/>
      <c r="V464" s="721"/>
      <c r="W464" s="722"/>
      <c r="X464" s="521">
        <v>1309</v>
      </c>
      <c r="Y464" s="720"/>
      <c r="Z464" s="721"/>
      <c r="AA464" s="721"/>
      <c r="AB464" s="722"/>
      <c r="AC464" s="521">
        <v>1320</v>
      </c>
      <c r="AD464" s="720"/>
      <c r="AE464" s="721"/>
      <c r="AF464" s="721"/>
      <c r="AG464" s="722"/>
      <c r="AH464" s="521">
        <v>1331</v>
      </c>
      <c r="AI464" s="720"/>
      <c r="AJ464" s="721"/>
      <c r="AK464" s="721"/>
      <c r="AL464" s="722"/>
      <c r="AM464" s="521">
        <v>1342</v>
      </c>
      <c r="AN464" s="720"/>
      <c r="AO464" s="721"/>
      <c r="AP464" s="721"/>
      <c r="AQ464" s="722"/>
      <c r="AR464" s="521">
        <v>1352</v>
      </c>
      <c r="AS464" s="720"/>
      <c r="AT464" s="721"/>
      <c r="AU464" s="721"/>
      <c r="AV464" s="722"/>
      <c r="AW464" s="557" t="s">
        <v>3</v>
      </c>
      <c r="AX464" s="410"/>
      <c r="AY464" s="410"/>
      <c r="AZ464" s="410"/>
      <c r="BA464" s="410"/>
      <c r="BB464" s="410"/>
      <c r="BC464" s="410"/>
      <c r="BD464" s="410"/>
      <c r="BE464" s="410"/>
      <c r="BF464" s="410"/>
      <c r="BG464" s="410"/>
      <c r="BH464" s="410"/>
      <c r="BI464" s="410"/>
      <c r="BJ464" s="410"/>
      <c r="BK464" s="410"/>
      <c r="BL464" s="410"/>
      <c r="BM464" s="410"/>
      <c r="BN464" s="410"/>
      <c r="BO464" s="410"/>
      <c r="BP464" s="410"/>
      <c r="BQ464" s="410"/>
      <c r="BR464" s="410"/>
      <c r="BS464" s="410"/>
      <c r="BT464" s="410"/>
      <c r="BU464" s="410"/>
      <c r="BV464" s="410"/>
      <c r="BW464" s="410"/>
      <c r="BX464" s="410"/>
    </row>
    <row r="465" spans="1:107" ht="14.25">
      <c r="B465" s="491" t="s">
        <v>859</v>
      </c>
      <c r="C465" s="492"/>
      <c r="D465" s="492"/>
      <c r="E465" s="492"/>
      <c r="F465" s="492"/>
      <c r="G465" s="492"/>
      <c r="H465" s="493"/>
      <c r="I465" s="521">
        <v>1277</v>
      </c>
      <c r="J465" s="720"/>
      <c r="K465" s="721"/>
      <c r="L465" s="721"/>
      <c r="M465" s="722"/>
      <c r="N465" s="521">
        <v>1286</v>
      </c>
      <c r="O465" s="720"/>
      <c r="P465" s="721"/>
      <c r="Q465" s="721"/>
      <c r="R465" s="722"/>
      <c r="S465" s="521">
        <v>1297</v>
      </c>
      <c r="T465" s="720"/>
      <c r="U465" s="721"/>
      <c r="V465" s="721"/>
      <c r="W465" s="722"/>
      <c r="X465" s="521">
        <v>1310</v>
      </c>
      <c r="Y465" s="720"/>
      <c r="Z465" s="721"/>
      <c r="AA465" s="721"/>
      <c r="AB465" s="722"/>
      <c r="AC465" s="521">
        <v>1321</v>
      </c>
      <c r="AD465" s="720"/>
      <c r="AE465" s="721"/>
      <c r="AF465" s="721"/>
      <c r="AG465" s="722"/>
      <c r="AH465" s="521">
        <v>1332</v>
      </c>
      <c r="AI465" s="720"/>
      <c r="AJ465" s="721"/>
      <c r="AK465" s="721"/>
      <c r="AL465" s="722"/>
      <c r="AM465" s="521">
        <v>1343</v>
      </c>
      <c r="AN465" s="720"/>
      <c r="AO465" s="721"/>
      <c r="AP465" s="721"/>
      <c r="AQ465" s="722"/>
      <c r="AR465" s="521">
        <v>1353</v>
      </c>
      <c r="AS465" s="720"/>
      <c r="AT465" s="721"/>
      <c r="AU465" s="721"/>
      <c r="AV465" s="722"/>
      <c r="AW465" s="557" t="s">
        <v>3</v>
      </c>
      <c r="AX465" s="410"/>
      <c r="AY465" s="410"/>
      <c r="AZ465" s="410"/>
      <c r="BA465" s="410"/>
      <c r="BB465" s="410"/>
      <c r="BC465" s="410"/>
      <c r="BD465" s="410"/>
      <c r="BE465" s="410"/>
      <c r="BF465" s="410"/>
      <c r="BG465" s="410"/>
      <c r="BH465" s="410"/>
      <c r="BI465" s="410"/>
      <c r="BJ465" s="410"/>
      <c r="BK465" s="410"/>
      <c r="BL465" s="410"/>
      <c r="BM465" s="410"/>
      <c r="BN465" s="410"/>
      <c r="BO465" s="410"/>
      <c r="BP465" s="410"/>
      <c r="BQ465" s="410"/>
      <c r="BR465" s="410"/>
      <c r="BS465" s="410"/>
      <c r="BT465" s="410"/>
      <c r="BU465" s="410"/>
      <c r="BV465" s="410"/>
      <c r="BW465" s="410"/>
      <c r="BX465" s="410"/>
    </row>
    <row r="466" spans="1:107" ht="14.25">
      <c r="B466" s="491" t="s">
        <v>860</v>
      </c>
      <c r="C466" s="492"/>
      <c r="D466" s="492"/>
      <c r="E466" s="492"/>
      <c r="F466" s="492"/>
      <c r="G466" s="492"/>
      <c r="H466" s="493"/>
      <c r="I466" s="558"/>
      <c r="J466" s="559"/>
      <c r="K466" s="559"/>
      <c r="L466" s="559"/>
      <c r="M466" s="560"/>
      <c r="N466" s="558"/>
      <c r="O466" s="559"/>
      <c r="P466" s="559"/>
      <c r="Q466" s="559"/>
      <c r="R466" s="560"/>
      <c r="S466" s="521">
        <v>1298</v>
      </c>
      <c r="T466" s="720"/>
      <c r="U466" s="721"/>
      <c r="V466" s="721"/>
      <c r="W466" s="722"/>
      <c r="X466" s="521">
        <v>1311</v>
      </c>
      <c r="Y466" s="720"/>
      <c r="Z466" s="721"/>
      <c r="AA466" s="721"/>
      <c r="AB466" s="722"/>
      <c r="AC466" s="521">
        <v>1322</v>
      </c>
      <c r="AD466" s="720"/>
      <c r="AE466" s="721"/>
      <c r="AF466" s="721"/>
      <c r="AG466" s="722"/>
      <c r="AH466" s="521">
        <v>1333</v>
      </c>
      <c r="AI466" s="720"/>
      <c r="AJ466" s="721"/>
      <c r="AK466" s="721"/>
      <c r="AL466" s="722"/>
      <c r="AM466" s="521">
        <v>1344</v>
      </c>
      <c r="AN466" s="720"/>
      <c r="AO466" s="721"/>
      <c r="AP466" s="721"/>
      <c r="AQ466" s="722"/>
      <c r="AR466" s="521">
        <v>1354</v>
      </c>
      <c r="AS466" s="720"/>
      <c r="AT466" s="721"/>
      <c r="AU466" s="721"/>
      <c r="AV466" s="722"/>
      <c r="AW466" s="557" t="s">
        <v>3</v>
      </c>
      <c r="AX466" s="410"/>
      <c r="AY466" s="410"/>
      <c r="AZ466" s="410"/>
      <c r="BA466" s="410"/>
      <c r="BB466" s="410"/>
      <c r="BC466" s="410"/>
      <c r="BD466" s="410"/>
      <c r="BE466" s="410"/>
      <c r="BF466" s="410"/>
      <c r="BG466" s="410"/>
      <c r="BH466" s="410"/>
      <c r="BI466" s="410"/>
      <c r="BJ466" s="410"/>
      <c r="BK466" s="410"/>
      <c r="BL466" s="410"/>
      <c r="BM466" s="410"/>
      <c r="BN466" s="410"/>
      <c r="BO466" s="410"/>
      <c r="BP466" s="410"/>
      <c r="BQ466" s="410"/>
      <c r="BR466" s="410"/>
      <c r="BS466" s="410"/>
      <c r="BT466" s="410"/>
      <c r="BU466" s="410"/>
      <c r="BV466" s="410"/>
      <c r="BW466" s="410"/>
      <c r="BX466" s="410"/>
    </row>
    <row r="467" spans="1:107" ht="14.25">
      <c r="B467" s="491" t="s">
        <v>109</v>
      </c>
      <c r="C467" s="492"/>
      <c r="D467" s="492"/>
      <c r="E467" s="492"/>
      <c r="F467" s="492"/>
      <c r="G467" s="492"/>
      <c r="H467" s="493"/>
      <c r="I467" s="521">
        <v>1278</v>
      </c>
      <c r="J467" s="720">
        <f>+IF(($J$456+$J$458+$J$460+$J$461+$J$462-$J$457-$J$459-$J$463-$J$464-$J$465-$J$466)&gt;0,($J$456+$J$458+$J$460+$J$461+$J$462-$J$457-$J$459-$J$463-$J$464-$J$465-$J$466),0)</f>
        <v>0</v>
      </c>
      <c r="K467" s="721"/>
      <c r="L467" s="721"/>
      <c r="M467" s="722"/>
      <c r="N467" s="521">
        <v>1287</v>
      </c>
      <c r="O467" s="720">
        <f>+IF(($O$456+$O$458+$O$460+$O$461+$O$462-$O$457-$O$459-$O$463-$O$464-$O$465-$O$466)&gt;0,($O$456+$O$458+$O$460+$O$461+$O$462-$O$457-$O$459-$O$463-$O$464-$O$465-$O$466),0)</f>
        <v>0</v>
      </c>
      <c r="P467" s="721"/>
      <c r="Q467" s="721"/>
      <c r="R467" s="722"/>
      <c r="S467" s="521">
        <v>1312</v>
      </c>
      <c r="T467" s="720">
        <f>+IF(($T$456+$T$458+$T$460+$T$461+$T$462-$T$457-$T$459-$T$463-$T$464-$T$465-$T$466)&gt;0,($T$456+$T$458+$T$460+$T$461+$T$462-$T$457-$T$459-$T$463-$T$464-$T$465-$T$466),0)</f>
        <v>0</v>
      </c>
      <c r="U467" s="721"/>
      <c r="V467" s="721"/>
      <c r="W467" s="722"/>
      <c r="X467" s="521">
        <v>1300</v>
      </c>
      <c r="Y467" s="720">
        <f>+IF(($Y$456+$Y$458+$Y$460+$Y$461+$Y$462-$Y$457-$Y$459-$Y$463-$Y$464-$Y$465-$Y$466)&gt;0,($Y$456+$Y$458+$Y$460+$Y$461+$Y$462-$Y$457-$Y$459-$Y$463-$Y$464-$Y$465-$Y$466),0)</f>
        <v>0</v>
      </c>
      <c r="Z467" s="721"/>
      <c r="AA467" s="721"/>
      <c r="AB467" s="722"/>
      <c r="AC467" s="521">
        <v>1323</v>
      </c>
      <c r="AD467" s="720">
        <f>+IF(($AD$456+$AD$458+$AD$460+$AD$461+$AD$462-$AD$457-$AD$459-$AD$463-$AD$464-$AD$465-$AD$466)&gt;0,($AD$456+$AD$458+$AD$460+$AD$461+$AD$462-$AD$457-$AD$459-$AD$463-$AD$464-$AD$465-$AD$466),0)</f>
        <v>0</v>
      </c>
      <c r="AE467" s="721"/>
      <c r="AF467" s="721"/>
      <c r="AG467" s="722"/>
      <c r="AH467" s="521">
        <v>1334</v>
      </c>
      <c r="AI467" s="720">
        <f>+IF(($AI$456+$AI$458+$AI$460+$AI$461+$AI$462-$AI$457-$AI$459-$AI$463-$AI$464-$AI$465-$AI$466)&gt;0,($AI$456+$AI$458+$AI$460+$AI$461+$AI$462-$AI$457-$AI$459-$AI$463-$AI$464-$AI$465-$AI$466),0)</f>
        <v>0</v>
      </c>
      <c r="AJ467" s="721"/>
      <c r="AK467" s="721"/>
      <c r="AL467" s="722"/>
      <c r="AM467" s="521">
        <v>1345</v>
      </c>
      <c r="AN467" s="720">
        <f>+IF(($AN$456+$AN$458+$AN$460+$AN$461+$AN$462-$AN$457-$AN$459-$AN$463-$AN$464-$AN$465-$AN$466)&gt;0,($AN$456+$AN$458+$AN$460+$AN$461+$AN$462-$AN$457-$AN$459-$AN$463-$AN$464-$AN$465-$AN$466),0)</f>
        <v>0</v>
      </c>
      <c r="AO467" s="721"/>
      <c r="AP467" s="721"/>
      <c r="AQ467" s="722"/>
      <c r="AR467" s="521">
        <v>1355</v>
      </c>
      <c r="AS467" s="720">
        <f>+IF(($AS$456+$AS$458+$AS$460+$AS$461+$AS$462-$AS$457-$AS$459-$AS$463-$AS$464-$AS$465-$AS$466)&gt;0,($AS$456+$AS$458+$AS$460+$AS$461+$AS$462-$AS$457-$AS$459-$AS$463-$AS$464-$AS$465-$AS$466),0)</f>
        <v>0</v>
      </c>
      <c r="AT467" s="721"/>
      <c r="AU467" s="721"/>
      <c r="AV467" s="722"/>
      <c r="AW467" s="557" t="s">
        <v>4</v>
      </c>
      <c r="AX467" s="410"/>
      <c r="AY467" s="410"/>
      <c r="AZ467" s="410"/>
      <c r="BA467" s="410"/>
      <c r="BB467" s="410"/>
      <c r="BC467" s="410"/>
      <c r="BD467" s="410"/>
      <c r="BE467" s="410"/>
      <c r="BF467" s="410"/>
      <c r="BG467" s="410"/>
      <c r="BH467" s="410"/>
      <c r="BI467" s="410"/>
      <c r="BJ467" s="410"/>
      <c r="BK467" s="410"/>
      <c r="BL467" s="410"/>
      <c r="BM467" s="410"/>
      <c r="BN467" s="410"/>
      <c r="BO467" s="410"/>
      <c r="BP467" s="410"/>
      <c r="BQ467" s="410"/>
      <c r="BR467" s="410"/>
      <c r="BS467" s="410"/>
      <c r="BT467" s="410"/>
      <c r="BU467" s="410"/>
      <c r="BV467" s="410"/>
      <c r="BW467" s="410"/>
      <c r="BX467" s="410"/>
    </row>
    <row r="468" spans="1:107" ht="14.25">
      <c r="B468" s="491" t="s">
        <v>110</v>
      </c>
      <c r="C468" s="492"/>
      <c r="D468" s="492"/>
      <c r="E468" s="492"/>
      <c r="F468" s="492"/>
      <c r="G468" s="492"/>
      <c r="H468" s="493"/>
      <c r="I468" s="521">
        <v>1723</v>
      </c>
      <c r="J468" s="720">
        <f>-IF(($J$456+$J$458+$J$460+$J$461+$J$462-$J$457-$J$459-$J$463-$J$464-$J$465-$J$466)&lt;0,($J$456+$J$458+$J$460+$J$461+$J$462-$J$457-$J$459-$J$463-$J$464-$J$465-$J$466),0)</f>
        <v>0</v>
      </c>
      <c r="K468" s="721"/>
      <c r="L468" s="721"/>
      <c r="M468" s="722"/>
      <c r="N468" s="521">
        <v>1724</v>
      </c>
      <c r="O468" s="720">
        <f>-IF(($O$456+$O$458+$O$460+$O$461+$O$462-$O$457-$O$459-$O$463-$O$464-$O$465-$O$466)&lt;0,($O$456+$O$458+$O$460+$O$461+$O$462-$O$457-$O$459-$O$463-$O$464-$O$465-$O$466),0)</f>
        <v>0</v>
      </c>
      <c r="P468" s="721"/>
      <c r="Q468" s="721"/>
      <c r="R468" s="722"/>
      <c r="S468" s="521">
        <v>1299</v>
      </c>
      <c r="T468" s="720">
        <f>-IF(($T$456+$T$458+$T$460+$T$461+$T$462-$T$457-$T$459-$T$463-$T$464-$T$465-$T$466)&lt;0,($T$456+$T$458+$T$460+$T$461+$T$462-$T$457-$T$459-$T$463-$T$464-$T$465-$T$466),0)</f>
        <v>0</v>
      </c>
      <c r="U468" s="721"/>
      <c r="V468" s="721"/>
      <c r="W468" s="722"/>
      <c r="X468" s="521">
        <v>1373</v>
      </c>
      <c r="Y468" s="720">
        <f>-IF(($Y$456+$Y$458+$Y$460+$Y$461+$Y$462-$Y$457-$Y$459-$Y$463-$Y$464-$Y$465-$Y$466)&lt;0,($Y$456+$Y$458+$Y$460+$Y$461+$Y$462-$Y$457-$Y$459-$Y$463-$Y$464-$Y$465-$Y$466),0)</f>
        <v>0</v>
      </c>
      <c r="Z468" s="721"/>
      <c r="AA468" s="721"/>
      <c r="AB468" s="722"/>
      <c r="AC468" s="558"/>
      <c r="AD468" s="559"/>
      <c r="AE468" s="559"/>
      <c r="AF468" s="559"/>
      <c r="AG468" s="559"/>
      <c r="AH468" s="559"/>
      <c r="AI468" s="559"/>
      <c r="AJ468" s="559"/>
      <c r="AK468" s="559"/>
      <c r="AL468" s="559"/>
      <c r="AM468" s="559"/>
      <c r="AN468" s="559"/>
      <c r="AO468" s="559"/>
      <c r="AP468" s="559"/>
      <c r="AQ468" s="559"/>
      <c r="AR468" s="559"/>
      <c r="AS468" s="559"/>
      <c r="AT468" s="559"/>
      <c r="AU468" s="559"/>
      <c r="AV468" s="560"/>
      <c r="AW468" s="557" t="s">
        <v>4</v>
      </c>
      <c r="AX468" s="410"/>
      <c r="AY468" s="410"/>
      <c r="AZ468" s="410"/>
      <c r="BA468" s="410"/>
      <c r="BB468" s="410"/>
      <c r="BC468" s="410"/>
      <c r="BD468" s="410"/>
      <c r="BE468" s="410"/>
      <c r="BF468" s="410"/>
      <c r="BG468" s="410"/>
      <c r="BH468" s="410"/>
      <c r="BI468" s="410"/>
      <c r="BJ468" s="410"/>
      <c r="BK468" s="410"/>
      <c r="BL468" s="410"/>
      <c r="BM468" s="410"/>
      <c r="BN468" s="410"/>
      <c r="BO468" s="410"/>
      <c r="BP468" s="410"/>
      <c r="BQ468" s="410"/>
      <c r="BR468" s="410"/>
      <c r="BS468" s="410"/>
      <c r="BT468" s="410"/>
      <c r="BU468" s="410"/>
      <c r="BV468" s="410"/>
      <c r="BW468" s="410"/>
      <c r="BX468" s="410"/>
    </row>
    <row r="469" spans="1:107"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  <c r="AZ469" s="410"/>
      <c r="BA469" s="410"/>
      <c r="BB469" s="410"/>
      <c r="BC469" s="410"/>
      <c r="BD469" s="410"/>
      <c r="BE469" s="410"/>
      <c r="BF469" s="410"/>
      <c r="BG469" s="410"/>
      <c r="BH469" s="410"/>
      <c r="BI469" s="410"/>
      <c r="BJ469" s="410"/>
      <c r="BK469" s="410"/>
      <c r="BL469" s="410"/>
      <c r="BM469" s="410"/>
      <c r="BN469" s="410"/>
      <c r="BO469" s="410"/>
      <c r="BP469" s="410"/>
      <c r="BQ469" s="410"/>
      <c r="BR469" s="410"/>
      <c r="BS469" s="410"/>
      <c r="BT469" s="410"/>
      <c r="BU469" s="410"/>
      <c r="BV469" s="410"/>
      <c r="BW469" s="410"/>
      <c r="BX469" s="410"/>
      <c r="BY469" s="410"/>
      <c r="BZ469" s="410"/>
      <c r="CA469" s="410"/>
      <c r="CB469" s="410"/>
      <c r="CC469" s="410"/>
      <c r="CD469" s="410"/>
      <c r="CE469" s="410"/>
      <c r="CF469" s="410"/>
      <c r="CG469" s="410"/>
      <c r="CH469" s="410"/>
      <c r="CI469" s="410"/>
      <c r="CJ469" s="410"/>
      <c r="CK469" s="410"/>
      <c r="CL469" s="410"/>
      <c r="CM469" s="410"/>
      <c r="CN469" s="410"/>
      <c r="CO469" s="410"/>
      <c r="CP469" s="410"/>
      <c r="CQ469" s="410"/>
      <c r="CR469" s="410"/>
      <c r="CS469" s="410"/>
      <c r="CT469" s="410"/>
      <c r="CU469" s="410"/>
      <c r="CV469" s="410"/>
      <c r="CW469" s="410"/>
      <c r="CX469" s="410"/>
      <c r="CY469" s="410"/>
      <c r="CZ469" s="410"/>
      <c r="DA469" s="410"/>
      <c r="DB469" s="410"/>
      <c r="DC469" s="410"/>
    </row>
    <row r="470" spans="1:107">
      <c r="A470" s="409"/>
      <c r="B470" s="779" t="s">
        <v>861</v>
      </c>
      <c r="C470" s="780"/>
      <c r="D470" s="780"/>
      <c r="E470" s="780"/>
      <c r="F470" s="780"/>
      <c r="G470" s="780"/>
      <c r="H470" s="780"/>
      <c r="I470" s="780"/>
      <c r="J470" s="780"/>
      <c r="K470" s="780"/>
      <c r="L470" s="780"/>
      <c r="M470" s="780"/>
      <c r="N470" s="780"/>
      <c r="O470" s="780"/>
      <c r="P470" s="780"/>
      <c r="Q470" s="780"/>
      <c r="R470" s="781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  <c r="AZ470" s="410"/>
      <c r="BA470" s="410"/>
      <c r="BB470" s="410"/>
      <c r="BC470" s="410"/>
      <c r="BD470" s="410"/>
      <c r="BE470" s="410"/>
      <c r="BF470" s="410"/>
      <c r="BG470" s="410"/>
      <c r="BH470" s="410"/>
      <c r="BI470" s="410"/>
      <c r="BJ470" s="410"/>
      <c r="BK470" s="410"/>
      <c r="BL470" s="410"/>
      <c r="BM470" s="410"/>
      <c r="BN470" s="410"/>
      <c r="BO470" s="410"/>
      <c r="BP470" s="410"/>
      <c r="BQ470" s="410"/>
      <c r="BR470" s="410"/>
      <c r="BS470" s="410"/>
      <c r="BT470" s="410"/>
      <c r="BU470" s="410"/>
      <c r="BV470" s="410"/>
      <c r="BW470" s="410"/>
      <c r="BX470" s="410"/>
      <c r="BY470" s="410"/>
      <c r="BZ470" s="410"/>
      <c r="CA470" s="410"/>
      <c r="CB470" s="410"/>
      <c r="CC470" s="410"/>
      <c r="CD470" s="410"/>
      <c r="CE470" s="410"/>
      <c r="CF470" s="410"/>
      <c r="CG470" s="410"/>
      <c r="CH470" s="410"/>
      <c r="CI470" s="410"/>
      <c r="CJ470" s="410"/>
      <c r="CK470" s="410"/>
      <c r="CL470" s="410"/>
      <c r="CM470" s="410"/>
      <c r="CN470" s="410"/>
      <c r="CO470" s="410"/>
      <c r="CP470" s="410"/>
      <c r="CQ470" s="410"/>
      <c r="CR470" s="410"/>
      <c r="CS470" s="410"/>
      <c r="CT470" s="410"/>
      <c r="CU470" s="410"/>
      <c r="CV470" s="410"/>
      <c r="CW470" s="410"/>
      <c r="CX470" s="410"/>
      <c r="CY470" s="410"/>
      <c r="CZ470" s="410"/>
      <c r="DA470" s="410"/>
      <c r="DB470" s="410"/>
      <c r="DC470" s="410"/>
    </row>
    <row r="471" spans="1:107">
      <c r="A471" s="409"/>
      <c r="B471" s="782"/>
      <c r="C471" s="783"/>
      <c r="D471" s="783"/>
      <c r="E471" s="783"/>
      <c r="F471" s="783"/>
      <c r="G471" s="783"/>
      <c r="H471" s="783"/>
      <c r="I471" s="783"/>
      <c r="J471" s="783"/>
      <c r="K471" s="783"/>
      <c r="L471" s="783"/>
      <c r="M471" s="783"/>
      <c r="N471" s="783"/>
      <c r="O471" s="783"/>
      <c r="P471" s="783"/>
      <c r="Q471" s="783"/>
      <c r="R471" s="784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  <c r="AZ471" s="410"/>
      <c r="BA471" s="410"/>
      <c r="BB471" s="410"/>
      <c r="BC471" s="410"/>
      <c r="BD471" s="410"/>
      <c r="BE471" s="410"/>
      <c r="BF471" s="410"/>
      <c r="BG471" s="410"/>
      <c r="BH471" s="410"/>
      <c r="BI471" s="410"/>
      <c r="BJ471" s="410"/>
      <c r="BK471" s="410"/>
      <c r="BL471" s="410"/>
      <c r="BM471" s="410"/>
      <c r="BN471" s="410"/>
      <c r="BO471" s="410"/>
      <c r="BP471" s="410"/>
      <c r="BQ471" s="410"/>
      <c r="BR471" s="410"/>
      <c r="BS471" s="410"/>
      <c r="BT471" s="410"/>
      <c r="BU471" s="410"/>
      <c r="BV471" s="410"/>
      <c r="BW471" s="410"/>
      <c r="BX471" s="410"/>
      <c r="BY471" s="410"/>
      <c r="BZ471" s="410"/>
      <c r="CA471" s="410"/>
      <c r="CB471" s="410"/>
      <c r="CC471" s="410"/>
      <c r="CD471" s="410"/>
      <c r="CE471" s="410"/>
      <c r="CF471" s="410"/>
      <c r="CG471" s="410"/>
      <c r="CH471" s="410"/>
      <c r="CI471" s="410"/>
      <c r="CJ471" s="410"/>
      <c r="CK471" s="410"/>
      <c r="CL471" s="410"/>
      <c r="CM471" s="410"/>
      <c r="CN471" s="410"/>
      <c r="CO471" s="410"/>
      <c r="CP471" s="410"/>
      <c r="CQ471" s="410"/>
      <c r="CR471" s="410"/>
      <c r="CS471" s="410"/>
      <c r="CT471" s="410"/>
      <c r="CU471" s="410"/>
      <c r="CV471" s="410"/>
      <c r="CW471" s="410"/>
      <c r="CX471" s="410"/>
      <c r="CY471" s="410"/>
      <c r="CZ471" s="410"/>
      <c r="DA471" s="410"/>
      <c r="DB471" s="410"/>
      <c r="DC471" s="410"/>
    </row>
    <row r="472" spans="1:107">
      <c r="A472" s="409"/>
      <c r="B472" s="496"/>
      <c r="C472" s="497"/>
      <c r="D472" s="497"/>
      <c r="E472" s="497"/>
      <c r="F472" s="497"/>
      <c r="G472" s="497"/>
      <c r="H472" s="497"/>
      <c r="I472" s="497"/>
      <c r="J472" s="497"/>
      <c r="K472" s="497"/>
      <c r="L472" s="498"/>
      <c r="M472" s="520"/>
      <c r="N472" s="834" t="s">
        <v>862</v>
      </c>
      <c r="O472" s="835"/>
      <c r="P472" s="835"/>
      <c r="Q472" s="836"/>
      <c r="R472" s="542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  <c r="AZ472" s="410"/>
      <c r="BA472" s="410"/>
      <c r="BB472" s="410"/>
      <c r="BC472" s="410"/>
      <c r="BD472" s="410"/>
      <c r="BE472" s="410"/>
      <c r="BF472" s="410"/>
      <c r="BG472" s="410"/>
      <c r="BH472" s="410"/>
      <c r="BI472" s="410"/>
      <c r="BJ472" s="410"/>
      <c r="BK472" s="410"/>
      <c r="BL472" s="410"/>
      <c r="BM472" s="410"/>
      <c r="BN472" s="410"/>
      <c r="BO472" s="410"/>
      <c r="BP472" s="410"/>
      <c r="BQ472" s="410"/>
      <c r="BR472" s="410"/>
      <c r="BS472" s="410"/>
      <c r="BT472" s="410"/>
      <c r="BU472" s="410"/>
      <c r="BV472" s="410"/>
      <c r="BW472" s="410"/>
      <c r="BX472" s="410"/>
      <c r="BY472" s="410"/>
      <c r="BZ472" s="410"/>
      <c r="CA472" s="410"/>
      <c r="CB472" s="410"/>
      <c r="CC472" s="410"/>
      <c r="CD472" s="410"/>
      <c r="CE472" s="410"/>
      <c r="CF472" s="410"/>
      <c r="CG472" s="410"/>
      <c r="CH472" s="410"/>
      <c r="CI472" s="410"/>
      <c r="CJ472" s="410"/>
      <c r="CK472" s="410"/>
      <c r="CL472" s="410"/>
      <c r="CM472" s="410"/>
      <c r="CN472" s="410"/>
      <c r="CO472" s="410"/>
      <c r="CP472" s="410"/>
      <c r="CQ472" s="410"/>
      <c r="CR472" s="410"/>
      <c r="CS472" s="410"/>
      <c r="CT472" s="410"/>
      <c r="CU472" s="410"/>
      <c r="CV472" s="410"/>
      <c r="CW472" s="410"/>
      <c r="CX472" s="410"/>
      <c r="CY472" s="410"/>
      <c r="CZ472" s="410"/>
      <c r="DA472" s="410"/>
      <c r="DB472" s="410"/>
      <c r="DC472" s="410"/>
    </row>
    <row r="473" spans="1:107" ht="14.25">
      <c r="B473" s="491" t="s">
        <v>863</v>
      </c>
      <c r="C473" s="492"/>
      <c r="D473" s="492"/>
      <c r="E473" s="492"/>
      <c r="F473" s="492"/>
      <c r="G473" s="492"/>
      <c r="H473" s="492"/>
      <c r="I473" s="492"/>
      <c r="J473" s="492"/>
      <c r="K473" s="492"/>
      <c r="L473" s="493"/>
      <c r="M473" s="521">
        <v>1400</v>
      </c>
      <c r="N473" s="720"/>
      <c r="O473" s="721"/>
      <c r="P473" s="721"/>
      <c r="Q473" s="722"/>
      <c r="R473" s="543" t="s">
        <v>2</v>
      </c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  <c r="AZ473" s="410"/>
      <c r="BA473" s="410"/>
      <c r="BB473" s="410"/>
      <c r="BC473" s="410"/>
      <c r="BD473" s="410"/>
      <c r="BE473" s="410"/>
      <c r="BF473" s="410"/>
      <c r="BG473" s="410"/>
      <c r="BH473" s="410"/>
      <c r="BI473" s="410"/>
      <c r="BJ473" s="410"/>
      <c r="BK473" s="410"/>
      <c r="BL473" s="410"/>
      <c r="BM473" s="410"/>
      <c r="BN473" s="410"/>
      <c r="BO473" s="410"/>
      <c r="BP473" s="410"/>
      <c r="BQ473" s="410"/>
      <c r="BR473" s="410"/>
      <c r="BS473" s="410"/>
      <c r="BT473" s="410"/>
      <c r="BU473" s="410"/>
      <c r="BV473" s="410"/>
      <c r="BW473" s="410"/>
      <c r="BX473" s="410"/>
      <c r="BY473" s="410"/>
      <c r="BZ473" s="410"/>
      <c r="CA473" s="410"/>
      <c r="CB473" s="410"/>
      <c r="CC473" s="410"/>
      <c r="CD473" s="410"/>
      <c r="CE473" s="410"/>
      <c r="CF473" s="410"/>
      <c r="CG473" s="410"/>
      <c r="CH473" s="410"/>
      <c r="CI473" s="410"/>
      <c r="CJ473" s="410"/>
      <c r="CK473" s="410"/>
      <c r="CL473" s="410"/>
      <c r="CM473" s="410"/>
      <c r="CN473" s="410"/>
      <c r="CO473" s="410"/>
      <c r="CP473" s="410"/>
      <c r="CQ473" s="410"/>
      <c r="CR473" s="410"/>
      <c r="CS473" s="410"/>
      <c r="CT473" s="410"/>
      <c r="CU473" s="410"/>
      <c r="CV473" s="410"/>
      <c r="CW473" s="410"/>
      <c r="CX473" s="410"/>
      <c r="CY473" s="410"/>
      <c r="CZ473" s="410"/>
      <c r="DA473" s="410"/>
      <c r="DB473" s="410"/>
      <c r="DC473" s="410"/>
    </row>
    <row r="474" spans="1:107" ht="14.25">
      <c r="B474" s="491" t="s">
        <v>864</v>
      </c>
      <c r="C474" s="492"/>
      <c r="D474" s="492"/>
      <c r="E474" s="492"/>
      <c r="F474" s="492"/>
      <c r="G474" s="492"/>
      <c r="H474" s="492"/>
      <c r="I474" s="492"/>
      <c r="J474" s="492"/>
      <c r="K474" s="492"/>
      <c r="L474" s="493"/>
      <c r="M474" s="521">
        <v>1817</v>
      </c>
      <c r="N474" s="720"/>
      <c r="O474" s="721"/>
      <c r="P474" s="721"/>
      <c r="Q474" s="722"/>
      <c r="R474" s="543" t="s">
        <v>2</v>
      </c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  <c r="AZ474" s="410"/>
      <c r="BA474" s="410"/>
      <c r="BB474" s="410"/>
      <c r="BC474" s="410"/>
      <c r="BD474" s="410"/>
      <c r="BE474" s="410"/>
      <c r="BF474" s="410"/>
      <c r="BG474" s="410"/>
      <c r="BH474" s="410"/>
      <c r="BI474" s="410"/>
      <c r="BJ474" s="410"/>
      <c r="BK474" s="410"/>
      <c r="BL474" s="410"/>
      <c r="BM474" s="410"/>
      <c r="BN474" s="410"/>
      <c r="BO474" s="410"/>
      <c r="BP474" s="410"/>
      <c r="BQ474" s="410"/>
      <c r="BR474" s="410"/>
      <c r="BS474" s="410"/>
      <c r="BT474" s="410"/>
      <c r="BU474" s="410"/>
      <c r="BV474" s="410"/>
      <c r="BW474" s="410"/>
      <c r="BX474" s="410"/>
      <c r="BY474" s="410"/>
      <c r="BZ474" s="410"/>
      <c r="CA474" s="410"/>
      <c r="CB474" s="410"/>
      <c r="CC474" s="410"/>
      <c r="CD474" s="410"/>
      <c r="CE474" s="410"/>
      <c r="CF474" s="410"/>
      <c r="CG474" s="410"/>
      <c r="CH474" s="410"/>
      <c r="CI474" s="410"/>
      <c r="CJ474" s="410"/>
      <c r="CK474" s="410"/>
      <c r="CL474" s="410"/>
      <c r="CM474" s="410"/>
      <c r="CN474" s="410"/>
      <c r="CO474" s="410"/>
      <c r="CP474" s="410"/>
      <c r="CQ474" s="410"/>
      <c r="CR474" s="410"/>
      <c r="CS474" s="410"/>
      <c r="CT474" s="410"/>
      <c r="CU474" s="410"/>
      <c r="CV474" s="410"/>
      <c r="CW474" s="410"/>
      <c r="CX474" s="410"/>
      <c r="CY474" s="410"/>
      <c r="CZ474" s="410"/>
      <c r="DA474" s="410"/>
      <c r="DB474" s="410"/>
      <c r="DC474" s="410"/>
    </row>
    <row r="475" spans="1:107" ht="14.25">
      <c r="B475" s="491" t="s">
        <v>865</v>
      </c>
      <c r="C475" s="492"/>
      <c r="D475" s="492"/>
      <c r="E475" s="492"/>
      <c r="F475" s="492"/>
      <c r="G475" s="492"/>
      <c r="H475" s="492"/>
      <c r="I475" s="492"/>
      <c r="J475" s="492"/>
      <c r="K475" s="492"/>
      <c r="L475" s="493"/>
      <c r="M475" s="521">
        <v>1401</v>
      </c>
      <c r="N475" s="720"/>
      <c r="O475" s="721"/>
      <c r="P475" s="721"/>
      <c r="Q475" s="722"/>
      <c r="R475" s="543" t="s">
        <v>2</v>
      </c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  <c r="AZ475" s="410"/>
      <c r="BA475" s="410"/>
      <c r="BB475" s="410"/>
      <c r="BC475" s="410"/>
      <c r="BD475" s="410"/>
      <c r="BE475" s="410"/>
      <c r="BF475" s="410"/>
      <c r="BG475" s="410"/>
      <c r="BH475" s="410"/>
      <c r="BI475" s="410"/>
      <c r="BJ475" s="410"/>
      <c r="BK475" s="410"/>
      <c r="BL475" s="410"/>
      <c r="BM475" s="410"/>
      <c r="BN475" s="410"/>
      <c r="BO475" s="410"/>
      <c r="BP475" s="410"/>
      <c r="BQ475" s="410"/>
      <c r="BR475" s="410"/>
      <c r="BS475" s="410"/>
      <c r="BT475" s="410"/>
      <c r="BU475" s="410"/>
      <c r="BV475" s="410"/>
      <c r="BW475" s="410"/>
      <c r="BX475" s="410"/>
      <c r="BY475" s="410"/>
      <c r="BZ475" s="410"/>
      <c r="CA475" s="410"/>
      <c r="CB475" s="410"/>
      <c r="CC475" s="410"/>
      <c r="CD475" s="410"/>
      <c r="CE475" s="410"/>
      <c r="CF475" s="410"/>
      <c r="CG475" s="410"/>
      <c r="CH475" s="410"/>
      <c r="CI475" s="410"/>
      <c r="CJ475" s="410"/>
      <c r="CK475" s="410"/>
      <c r="CL475" s="410"/>
      <c r="CM475" s="410"/>
      <c r="CN475" s="410"/>
      <c r="CO475" s="410"/>
      <c r="CP475" s="410"/>
      <c r="CQ475" s="410"/>
      <c r="CR475" s="410"/>
      <c r="CS475" s="410"/>
      <c r="CT475" s="410"/>
      <c r="CU475" s="410"/>
      <c r="CV475" s="410"/>
      <c r="CW475" s="410"/>
      <c r="CX475" s="410"/>
      <c r="CY475" s="410"/>
      <c r="CZ475" s="410"/>
      <c r="DA475" s="410"/>
      <c r="DB475" s="410"/>
      <c r="DC475" s="410"/>
    </row>
    <row r="476" spans="1:107" ht="14.25">
      <c r="B476" s="491" t="s">
        <v>866</v>
      </c>
      <c r="C476" s="492"/>
      <c r="D476" s="492"/>
      <c r="E476" s="492"/>
      <c r="F476" s="492"/>
      <c r="G476" s="492"/>
      <c r="H476" s="492"/>
      <c r="I476" s="492"/>
      <c r="J476" s="492"/>
      <c r="K476" s="492"/>
      <c r="L476" s="493"/>
      <c r="M476" s="521">
        <v>1402</v>
      </c>
      <c r="N476" s="720"/>
      <c r="O476" s="721"/>
      <c r="P476" s="721"/>
      <c r="Q476" s="722"/>
      <c r="R476" s="543" t="s">
        <v>2</v>
      </c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  <c r="AZ476" s="410"/>
      <c r="BA476" s="410"/>
      <c r="BB476" s="410"/>
      <c r="BC476" s="410"/>
      <c r="BD476" s="410"/>
      <c r="BE476" s="410"/>
      <c r="BF476" s="410"/>
      <c r="BG476" s="410"/>
      <c r="BH476" s="410"/>
      <c r="BI476" s="410"/>
      <c r="BJ476" s="410"/>
      <c r="BK476" s="410"/>
      <c r="BL476" s="410"/>
      <c r="BM476" s="410"/>
      <c r="BN476" s="410"/>
      <c r="BO476" s="410"/>
      <c r="BP476" s="410"/>
      <c r="BQ476" s="410"/>
      <c r="BR476" s="410"/>
      <c r="BS476" s="410"/>
      <c r="BT476" s="410"/>
      <c r="BU476" s="410"/>
      <c r="BV476" s="410"/>
      <c r="BW476" s="410"/>
      <c r="BX476" s="410"/>
      <c r="BY476" s="410"/>
      <c r="BZ476" s="410"/>
      <c r="CA476" s="410"/>
      <c r="CB476" s="410"/>
      <c r="CC476" s="410"/>
      <c r="CD476" s="410"/>
      <c r="CE476" s="410"/>
      <c r="CF476" s="410"/>
      <c r="CG476" s="410"/>
      <c r="CH476" s="410"/>
      <c r="CI476" s="410"/>
      <c r="CJ476" s="410"/>
      <c r="CK476" s="410"/>
      <c r="CL476" s="410"/>
      <c r="CM476" s="410"/>
      <c r="CN476" s="410"/>
      <c r="CO476" s="410"/>
      <c r="CP476" s="410"/>
      <c r="CQ476" s="410"/>
      <c r="CR476" s="410"/>
      <c r="CS476" s="410"/>
      <c r="CT476" s="410"/>
      <c r="CU476" s="410"/>
      <c r="CV476" s="410"/>
      <c r="CW476" s="410"/>
      <c r="CX476" s="410"/>
      <c r="CY476" s="410"/>
      <c r="CZ476" s="410"/>
      <c r="DA476" s="410"/>
      <c r="DB476" s="410"/>
      <c r="DC476" s="410"/>
    </row>
    <row r="477" spans="1:107" ht="14.25">
      <c r="B477" s="491" t="s">
        <v>867</v>
      </c>
      <c r="C477" s="492"/>
      <c r="D477" s="492"/>
      <c r="E477" s="492"/>
      <c r="F477" s="492"/>
      <c r="G477" s="492"/>
      <c r="H477" s="492"/>
      <c r="I477" s="492"/>
      <c r="J477" s="492"/>
      <c r="K477" s="492"/>
      <c r="L477" s="493"/>
      <c r="M477" s="521">
        <v>1403</v>
      </c>
      <c r="N477" s="720"/>
      <c r="O477" s="721"/>
      <c r="P477" s="721"/>
      <c r="Q477" s="722"/>
      <c r="R477" s="543" t="s">
        <v>2</v>
      </c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  <c r="AZ477" s="410"/>
      <c r="BA477" s="410"/>
      <c r="BB477" s="410"/>
      <c r="BC477" s="410"/>
      <c r="BD477" s="410"/>
      <c r="BE477" s="410"/>
      <c r="BF477" s="410"/>
      <c r="BG477" s="410"/>
      <c r="BH477" s="410"/>
      <c r="BI477" s="410"/>
      <c r="BJ477" s="410"/>
      <c r="BK477" s="410"/>
      <c r="BL477" s="410"/>
      <c r="BM477" s="410"/>
      <c r="BN477" s="410"/>
      <c r="BO477" s="410"/>
      <c r="BP477" s="410"/>
      <c r="BQ477" s="410"/>
      <c r="BR477" s="410"/>
      <c r="BS477" s="410"/>
      <c r="BT477" s="410"/>
      <c r="BU477" s="410"/>
      <c r="BV477" s="410"/>
      <c r="BW477" s="410"/>
      <c r="BX477" s="410"/>
      <c r="BY477" s="410"/>
      <c r="BZ477" s="410"/>
      <c r="CA477" s="410"/>
      <c r="CB477" s="410"/>
      <c r="CC477" s="410"/>
      <c r="CD477" s="410"/>
      <c r="CE477" s="410"/>
      <c r="CF477" s="410"/>
      <c r="CG477" s="410"/>
      <c r="CH477" s="410"/>
      <c r="CI477" s="410"/>
      <c r="CJ477" s="410"/>
      <c r="CK477" s="410"/>
      <c r="CL477" s="410"/>
      <c r="CM477" s="410"/>
      <c r="CN477" s="410"/>
      <c r="CO477" s="410"/>
      <c r="CP477" s="410"/>
      <c r="CQ477" s="410"/>
      <c r="CR477" s="410"/>
      <c r="CS477" s="410"/>
      <c r="CT477" s="410"/>
      <c r="CU477" s="410"/>
      <c r="CV477" s="410"/>
      <c r="CW477" s="410"/>
      <c r="CX477" s="410"/>
      <c r="CY477" s="410"/>
      <c r="CZ477" s="410"/>
      <c r="DA477" s="410"/>
      <c r="DB477" s="410"/>
      <c r="DC477" s="410"/>
    </row>
    <row r="478" spans="1:107" ht="14.25">
      <c r="B478" s="491" t="s">
        <v>868</v>
      </c>
      <c r="C478" s="492"/>
      <c r="D478" s="492"/>
      <c r="E478" s="492"/>
      <c r="F478" s="492"/>
      <c r="G478" s="492"/>
      <c r="H478" s="492"/>
      <c r="I478" s="492"/>
      <c r="J478" s="492"/>
      <c r="K478" s="492"/>
      <c r="L478" s="493"/>
      <c r="M478" s="521">
        <v>1587</v>
      </c>
      <c r="N478" s="720"/>
      <c r="O478" s="721"/>
      <c r="P478" s="721"/>
      <c r="Q478" s="722"/>
      <c r="R478" s="543" t="s">
        <v>2</v>
      </c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  <c r="AZ478" s="410"/>
      <c r="BA478" s="410"/>
      <c r="BB478" s="410"/>
      <c r="BC478" s="410"/>
      <c r="BD478" s="410"/>
      <c r="BE478" s="410"/>
      <c r="BF478" s="410"/>
      <c r="BG478" s="410"/>
      <c r="BH478" s="410"/>
      <c r="BI478" s="410"/>
      <c r="BJ478" s="410"/>
      <c r="BK478" s="410"/>
      <c r="BL478" s="410"/>
      <c r="BM478" s="410"/>
      <c r="BN478" s="410"/>
      <c r="BO478" s="410"/>
      <c r="BP478" s="410"/>
      <c r="BQ478" s="410"/>
      <c r="BR478" s="410"/>
      <c r="BS478" s="410"/>
      <c r="BT478" s="410"/>
      <c r="BU478" s="410"/>
      <c r="BV478" s="410"/>
      <c r="BW478" s="410"/>
      <c r="BX478" s="410"/>
      <c r="BY478" s="410"/>
      <c r="BZ478" s="410"/>
      <c r="CA478" s="410"/>
      <c r="CB478" s="410"/>
      <c r="CC478" s="410"/>
      <c r="CD478" s="410"/>
      <c r="CE478" s="410"/>
      <c r="CF478" s="410"/>
      <c r="CG478" s="410"/>
      <c r="CH478" s="410"/>
      <c r="CI478" s="410"/>
      <c r="CJ478" s="410"/>
      <c r="CK478" s="410"/>
      <c r="CL478" s="410"/>
      <c r="CM478" s="410"/>
      <c r="CN478" s="410"/>
      <c r="CO478" s="410"/>
      <c r="CP478" s="410"/>
      <c r="CQ478" s="410"/>
      <c r="CR478" s="410"/>
      <c r="CS478" s="410"/>
      <c r="CT478" s="410"/>
      <c r="CU478" s="410"/>
      <c r="CV478" s="410"/>
      <c r="CW478" s="410"/>
      <c r="CX478" s="410"/>
      <c r="CY478" s="410"/>
      <c r="CZ478" s="410"/>
      <c r="DA478" s="410"/>
      <c r="DB478" s="410"/>
      <c r="DC478" s="410"/>
    </row>
    <row r="479" spans="1:107" ht="14.25">
      <c r="B479" s="491" t="s">
        <v>37</v>
      </c>
      <c r="C479" s="492"/>
      <c r="D479" s="492"/>
      <c r="E479" s="492"/>
      <c r="F479" s="492"/>
      <c r="G479" s="492"/>
      <c r="H479" s="492"/>
      <c r="I479" s="492"/>
      <c r="J479" s="492"/>
      <c r="K479" s="492"/>
      <c r="L479" s="493"/>
      <c r="M479" s="521">
        <v>1588</v>
      </c>
      <c r="N479" s="720"/>
      <c r="O479" s="721"/>
      <c r="P479" s="721"/>
      <c r="Q479" s="722"/>
      <c r="R479" s="543" t="s">
        <v>2</v>
      </c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  <c r="AZ479" s="410"/>
      <c r="BA479" s="410"/>
      <c r="BB479" s="410"/>
      <c r="BC479" s="410"/>
      <c r="BD479" s="410"/>
      <c r="BE479" s="410"/>
      <c r="BF479" s="410"/>
      <c r="BG479" s="410"/>
      <c r="BH479" s="410"/>
      <c r="BI479" s="410"/>
      <c r="BJ479" s="410"/>
      <c r="BK479" s="410"/>
      <c r="BL479" s="410"/>
      <c r="BM479" s="410"/>
      <c r="BN479" s="410"/>
      <c r="BO479" s="410"/>
      <c r="BP479" s="410"/>
      <c r="BQ479" s="410"/>
      <c r="BR479" s="410"/>
      <c r="BS479" s="410"/>
      <c r="BT479" s="410"/>
      <c r="BU479" s="410"/>
      <c r="BV479" s="410"/>
      <c r="BW479" s="410"/>
      <c r="BX479" s="410"/>
      <c r="BY479" s="410"/>
      <c r="BZ479" s="410"/>
      <c r="CA479" s="410"/>
      <c r="CB479" s="410"/>
      <c r="CC479" s="410"/>
      <c r="CD479" s="410"/>
      <c r="CE479" s="410"/>
      <c r="CF479" s="410"/>
      <c r="CG479" s="410"/>
      <c r="CH479" s="410"/>
      <c r="CI479" s="410"/>
      <c r="CJ479" s="410"/>
      <c r="CK479" s="410"/>
      <c r="CL479" s="410"/>
      <c r="CM479" s="410"/>
      <c r="CN479" s="410"/>
      <c r="CO479" s="410"/>
      <c r="CP479" s="410"/>
      <c r="CQ479" s="410"/>
      <c r="CR479" s="410"/>
      <c r="CS479" s="410"/>
      <c r="CT479" s="410"/>
      <c r="CU479" s="410"/>
      <c r="CV479" s="410"/>
      <c r="CW479" s="410"/>
      <c r="CX479" s="410"/>
      <c r="CY479" s="410"/>
      <c r="CZ479" s="410"/>
      <c r="DA479" s="410"/>
      <c r="DB479" s="410"/>
      <c r="DC479" s="410"/>
    </row>
    <row r="480" spans="1:107" ht="14.25">
      <c r="B480" s="491" t="s">
        <v>869</v>
      </c>
      <c r="C480" s="492"/>
      <c r="D480" s="492"/>
      <c r="E480" s="492"/>
      <c r="F480" s="492"/>
      <c r="G480" s="492"/>
      <c r="H480" s="492"/>
      <c r="I480" s="492"/>
      <c r="J480" s="492"/>
      <c r="K480" s="492"/>
      <c r="L480" s="493"/>
      <c r="M480" s="521">
        <v>1404</v>
      </c>
      <c r="N480" s="720"/>
      <c r="O480" s="721"/>
      <c r="P480" s="721"/>
      <c r="Q480" s="722"/>
      <c r="R480" s="543" t="s">
        <v>2</v>
      </c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  <c r="AZ480" s="410"/>
      <c r="BA480" s="410"/>
      <c r="BB480" s="410"/>
      <c r="BC480" s="410"/>
      <c r="BD480" s="410"/>
      <c r="BE480" s="410"/>
      <c r="BF480" s="410"/>
      <c r="BG480" s="410"/>
      <c r="BH480" s="410"/>
      <c r="BI480" s="410"/>
      <c r="BJ480" s="410"/>
      <c r="BK480" s="410"/>
      <c r="BL480" s="410"/>
      <c r="BM480" s="410"/>
      <c r="BN480" s="410"/>
      <c r="BO480" s="410"/>
      <c r="BP480" s="410"/>
      <c r="BQ480" s="410"/>
      <c r="BR480" s="410"/>
      <c r="BS480" s="410"/>
      <c r="BT480" s="410"/>
      <c r="BU480" s="410"/>
      <c r="BV480" s="410"/>
      <c r="BW480" s="410"/>
      <c r="BX480" s="410"/>
      <c r="BY480" s="410"/>
      <c r="BZ480" s="410"/>
      <c r="CA480" s="410"/>
      <c r="CB480" s="410"/>
      <c r="CC480" s="410"/>
      <c r="CD480" s="410"/>
      <c r="CE480" s="410"/>
      <c r="CF480" s="410"/>
      <c r="CG480" s="410"/>
      <c r="CH480" s="410"/>
      <c r="CI480" s="410"/>
      <c r="CJ480" s="410"/>
      <c r="CK480" s="410"/>
      <c r="CL480" s="410"/>
      <c r="CM480" s="410"/>
      <c r="CN480" s="410"/>
      <c r="CO480" s="410"/>
      <c r="CP480" s="410"/>
      <c r="CQ480" s="410"/>
      <c r="CR480" s="410"/>
      <c r="CS480" s="410"/>
      <c r="CT480" s="410"/>
      <c r="CU480" s="410"/>
      <c r="CV480" s="410"/>
      <c r="CW480" s="410"/>
      <c r="CX480" s="410"/>
      <c r="CY480" s="410"/>
      <c r="CZ480" s="410"/>
      <c r="DA480" s="410"/>
      <c r="DB480" s="410"/>
      <c r="DC480" s="410"/>
    </row>
    <row r="481" spans="2:107" ht="14.25">
      <c r="B481" s="491" t="s">
        <v>870</v>
      </c>
      <c r="C481" s="492"/>
      <c r="D481" s="492"/>
      <c r="E481" s="492"/>
      <c r="F481" s="492"/>
      <c r="G481" s="492"/>
      <c r="H481" s="492"/>
      <c r="I481" s="492"/>
      <c r="J481" s="492"/>
      <c r="K481" s="492"/>
      <c r="L481" s="493"/>
      <c r="M481" s="521">
        <v>1405</v>
      </c>
      <c r="N481" s="720"/>
      <c r="O481" s="721"/>
      <c r="P481" s="721"/>
      <c r="Q481" s="722"/>
      <c r="R481" s="543" t="s">
        <v>2</v>
      </c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  <c r="AZ481" s="410"/>
      <c r="BA481" s="410"/>
      <c r="BB481" s="410"/>
      <c r="BC481" s="410"/>
      <c r="BD481" s="410"/>
      <c r="BE481" s="410"/>
      <c r="BF481" s="410"/>
      <c r="BG481" s="410"/>
      <c r="BH481" s="410"/>
      <c r="BI481" s="410"/>
      <c r="BJ481" s="410"/>
      <c r="BK481" s="410"/>
      <c r="BL481" s="410"/>
      <c r="BM481" s="410"/>
      <c r="BN481" s="410"/>
      <c r="BO481" s="410"/>
      <c r="BP481" s="410"/>
      <c r="BQ481" s="410"/>
      <c r="BR481" s="410"/>
      <c r="BS481" s="410"/>
      <c r="BT481" s="410"/>
      <c r="BU481" s="410"/>
      <c r="BV481" s="410"/>
      <c r="BW481" s="410"/>
      <c r="BX481" s="410"/>
      <c r="BY481" s="410"/>
      <c r="BZ481" s="410"/>
      <c r="CA481" s="410"/>
      <c r="CB481" s="410"/>
      <c r="CC481" s="410"/>
      <c r="CD481" s="410"/>
      <c r="CE481" s="410"/>
      <c r="CF481" s="410"/>
      <c r="CG481" s="410"/>
      <c r="CH481" s="410"/>
      <c r="CI481" s="410"/>
      <c r="CJ481" s="410"/>
      <c r="CK481" s="410"/>
      <c r="CL481" s="410"/>
      <c r="CM481" s="410"/>
      <c r="CN481" s="410"/>
      <c r="CO481" s="410"/>
      <c r="CP481" s="410"/>
      <c r="CQ481" s="410"/>
      <c r="CR481" s="410"/>
      <c r="CS481" s="410"/>
      <c r="CT481" s="410"/>
      <c r="CU481" s="410"/>
      <c r="CV481" s="410"/>
      <c r="CW481" s="410"/>
      <c r="CX481" s="410"/>
      <c r="CY481" s="410"/>
      <c r="CZ481" s="410"/>
      <c r="DA481" s="410"/>
      <c r="DB481" s="410"/>
      <c r="DC481" s="410"/>
    </row>
    <row r="482" spans="2:107" ht="14.25">
      <c r="B482" s="491" t="s">
        <v>871</v>
      </c>
      <c r="C482" s="492"/>
      <c r="D482" s="492"/>
      <c r="E482" s="492"/>
      <c r="F482" s="492"/>
      <c r="G482" s="492"/>
      <c r="H482" s="492"/>
      <c r="I482" s="492"/>
      <c r="J482" s="492"/>
      <c r="K482" s="492"/>
      <c r="L482" s="493"/>
      <c r="M482" s="521">
        <v>1410</v>
      </c>
      <c r="N482" s="720">
        <f>+SUM($N$473:$Q$481)</f>
        <v>0</v>
      </c>
      <c r="O482" s="721"/>
      <c r="P482" s="721"/>
      <c r="Q482" s="722"/>
      <c r="R482" s="543" t="s">
        <v>4</v>
      </c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  <c r="AZ482" s="410"/>
      <c r="BA482" s="410"/>
      <c r="BB482" s="410"/>
      <c r="BC482" s="410"/>
      <c r="BD482" s="410"/>
      <c r="BE482" s="410"/>
      <c r="BF482" s="410"/>
      <c r="BG482" s="410"/>
      <c r="BH482" s="410"/>
      <c r="BI482" s="410"/>
      <c r="BJ482" s="410"/>
      <c r="BK482" s="410"/>
      <c r="BL482" s="410"/>
      <c r="BM482" s="410"/>
      <c r="BN482" s="410"/>
      <c r="BO482" s="410"/>
      <c r="BP482" s="410"/>
      <c r="BQ482" s="410"/>
      <c r="BR482" s="410"/>
      <c r="BS482" s="410"/>
      <c r="BT482" s="410"/>
      <c r="BU482" s="410"/>
      <c r="BV482" s="410"/>
      <c r="BW482" s="410"/>
      <c r="BX482" s="410"/>
      <c r="BY482" s="410"/>
      <c r="BZ482" s="410"/>
      <c r="CA482" s="410"/>
      <c r="CB482" s="410"/>
      <c r="CC482" s="410"/>
      <c r="CD482" s="410"/>
      <c r="CE482" s="410"/>
      <c r="CF482" s="410"/>
      <c r="CG482" s="410"/>
      <c r="CH482" s="410"/>
      <c r="CI482" s="410"/>
      <c r="CJ482" s="410"/>
      <c r="CK482" s="410"/>
      <c r="CL482" s="410"/>
      <c r="CM482" s="410"/>
      <c r="CN482" s="410"/>
      <c r="CO482" s="410"/>
      <c r="CP482" s="410"/>
      <c r="CQ482" s="410"/>
      <c r="CR482" s="410"/>
      <c r="CS482" s="410"/>
      <c r="CT482" s="410"/>
      <c r="CU482" s="410"/>
      <c r="CV482" s="410"/>
      <c r="CW482" s="410"/>
      <c r="CX482" s="410"/>
      <c r="CY482" s="410"/>
      <c r="CZ482" s="410"/>
      <c r="DA482" s="410"/>
      <c r="DB482" s="410"/>
      <c r="DC482" s="410"/>
    </row>
    <row r="483" spans="2:107" ht="14.25">
      <c r="B483" s="491" t="s">
        <v>872</v>
      </c>
      <c r="C483" s="492"/>
      <c r="D483" s="492"/>
      <c r="E483" s="492"/>
      <c r="F483" s="492"/>
      <c r="G483" s="492"/>
      <c r="H483" s="492"/>
      <c r="I483" s="492"/>
      <c r="J483" s="492"/>
      <c r="K483" s="492"/>
      <c r="L483" s="493"/>
      <c r="M483" s="521">
        <v>1406</v>
      </c>
      <c r="N483" s="720"/>
      <c r="O483" s="721"/>
      <c r="P483" s="721"/>
      <c r="Q483" s="722"/>
      <c r="R483" s="543" t="s">
        <v>3</v>
      </c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  <c r="AZ483" s="410"/>
      <c r="BA483" s="410"/>
      <c r="BB483" s="410"/>
      <c r="BC483" s="410"/>
      <c r="BD483" s="410"/>
      <c r="BE483" s="410"/>
      <c r="BF483" s="410"/>
      <c r="BG483" s="410"/>
      <c r="BH483" s="410"/>
      <c r="BI483" s="410"/>
      <c r="BJ483" s="410"/>
      <c r="BK483" s="410"/>
      <c r="BL483" s="410"/>
      <c r="BM483" s="410"/>
      <c r="BN483" s="410"/>
      <c r="BO483" s="410"/>
      <c r="BP483" s="410"/>
      <c r="BQ483" s="410"/>
      <c r="BR483" s="410"/>
      <c r="BS483" s="410"/>
      <c r="BT483" s="410"/>
      <c r="BU483" s="410"/>
      <c r="BV483" s="410"/>
      <c r="BW483" s="410"/>
      <c r="BX483" s="410"/>
      <c r="BY483" s="410"/>
      <c r="BZ483" s="410"/>
      <c r="CA483" s="410"/>
      <c r="CB483" s="410"/>
      <c r="CC483" s="410"/>
      <c r="CD483" s="410"/>
      <c r="CE483" s="410"/>
      <c r="CF483" s="410"/>
      <c r="CG483" s="410"/>
      <c r="CH483" s="410"/>
      <c r="CI483" s="410"/>
      <c r="CJ483" s="410"/>
      <c r="CK483" s="410"/>
      <c r="CL483" s="410"/>
      <c r="CM483" s="410"/>
      <c r="CN483" s="410"/>
      <c r="CO483" s="410"/>
      <c r="CP483" s="410"/>
      <c r="CQ483" s="410"/>
      <c r="CR483" s="410"/>
      <c r="CS483" s="410"/>
      <c r="CT483" s="410"/>
      <c r="CU483" s="410"/>
      <c r="CV483" s="410"/>
      <c r="CW483" s="410"/>
      <c r="CX483" s="410"/>
      <c r="CY483" s="410"/>
      <c r="CZ483" s="410"/>
      <c r="DA483" s="410"/>
      <c r="DB483" s="410"/>
      <c r="DC483" s="410"/>
    </row>
    <row r="484" spans="2:107" ht="14.25">
      <c r="B484" s="491" t="s">
        <v>873</v>
      </c>
      <c r="C484" s="492"/>
      <c r="D484" s="492"/>
      <c r="E484" s="492"/>
      <c r="F484" s="492"/>
      <c r="G484" s="492"/>
      <c r="H484" s="492"/>
      <c r="I484" s="492"/>
      <c r="J484" s="492"/>
      <c r="K484" s="492"/>
      <c r="L484" s="493"/>
      <c r="M484" s="521">
        <v>1407</v>
      </c>
      <c r="N484" s="720"/>
      <c r="O484" s="721"/>
      <c r="P484" s="721"/>
      <c r="Q484" s="722"/>
      <c r="R484" s="543" t="s">
        <v>3</v>
      </c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  <c r="AZ484" s="410"/>
      <c r="BA484" s="410"/>
      <c r="BB484" s="410"/>
      <c r="BC484" s="410"/>
      <c r="BD484" s="410"/>
      <c r="BE484" s="410"/>
      <c r="BF484" s="410"/>
      <c r="BG484" s="410"/>
      <c r="BH484" s="410"/>
      <c r="BI484" s="410"/>
      <c r="BJ484" s="410"/>
      <c r="BK484" s="410"/>
      <c r="BL484" s="410"/>
      <c r="BM484" s="410"/>
      <c r="BN484" s="410"/>
      <c r="BO484" s="410"/>
      <c r="BP484" s="410"/>
      <c r="BQ484" s="410"/>
      <c r="BR484" s="410"/>
      <c r="BS484" s="410"/>
      <c r="BT484" s="410"/>
      <c r="BU484" s="410"/>
      <c r="BV484" s="410"/>
      <c r="BW484" s="410"/>
      <c r="BX484" s="410"/>
      <c r="BY484" s="410"/>
      <c r="BZ484" s="410"/>
      <c r="CA484" s="410"/>
      <c r="CB484" s="410"/>
      <c r="CC484" s="410"/>
      <c r="CD484" s="410"/>
      <c r="CE484" s="410"/>
      <c r="CF484" s="410"/>
      <c r="CG484" s="410"/>
      <c r="CH484" s="410"/>
      <c r="CI484" s="410"/>
      <c r="CJ484" s="410"/>
      <c r="CK484" s="410"/>
      <c r="CL484" s="410"/>
      <c r="CM484" s="410"/>
      <c r="CN484" s="410"/>
      <c r="CO484" s="410"/>
      <c r="CP484" s="410"/>
      <c r="CQ484" s="410"/>
      <c r="CR484" s="410"/>
      <c r="CS484" s="410"/>
      <c r="CT484" s="410"/>
      <c r="CU484" s="410"/>
      <c r="CV484" s="410"/>
      <c r="CW484" s="410"/>
      <c r="CX484" s="410"/>
      <c r="CY484" s="410"/>
      <c r="CZ484" s="410"/>
      <c r="DA484" s="410"/>
      <c r="DB484" s="410"/>
      <c r="DC484" s="410"/>
    </row>
    <row r="485" spans="2:107" ht="14.25">
      <c r="B485" s="491" t="s">
        <v>874</v>
      </c>
      <c r="C485" s="492"/>
      <c r="D485" s="492"/>
      <c r="E485" s="492"/>
      <c r="F485" s="492"/>
      <c r="G485" s="492"/>
      <c r="H485" s="492"/>
      <c r="I485" s="492"/>
      <c r="J485" s="492"/>
      <c r="K485" s="492"/>
      <c r="L485" s="493"/>
      <c r="M485" s="521">
        <v>1408</v>
      </c>
      <c r="N485" s="720"/>
      <c r="O485" s="721"/>
      <c r="P485" s="721"/>
      <c r="Q485" s="722"/>
      <c r="R485" s="543" t="s">
        <v>3</v>
      </c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  <c r="AZ485" s="410"/>
      <c r="BA485" s="410"/>
      <c r="BB485" s="410"/>
      <c r="BC485" s="410"/>
      <c r="BD485" s="410"/>
      <c r="BE485" s="410"/>
      <c r="BF485" s="410"/>
      <c r="BG485" s="410"/>
      <c r="BH485" s="410"/>
      <c r="BI485" s="410"/>
      <c r="BJ485" s="410"/>
      <c r="BK485" s="410"/>
      <c r="BL485" s="410"/>
      <c r="BM485" s="410"/>
      <c r="BN485" s="410"/>
      <c r="BO485" s="410"/>
      <c r="BP485" s="410"/>
      <c r="BQ485" s="410"/>
      <c r="BR485" s="410"/>
      <c r="BS485" s="410"/>
      <c r="BT485" s="410"/>
      <c r="BU485" s="410"/>
      <c r="BV485" s="410"/>
      <c r="BW485" s="410"/>
      <c r="BX485" s="410"/>
      <c r="BY485" s="410"/>
      <c r="BZ485" s="410"/>
      <c r="CA485" s="410"/>
      <c r="CB485" s="410"/>
      <c r="CC485" s="410"/>
      <c r="CD485" s="410"/>
      <c r="CE485" s="410"/>
      <c r="CF485" s="410"/>
      <c r="CG485" s="410"/>
      <c r="CH485" s="410"/>
      <c r="CI485" s="410"/>
      <c r="CJ485" s="410"/>
      <c r="CK485" s="410"/>
      <c r="CL485" s="410"/>
      <c r="CM485" s="410"/>
      <c r="CN485" s="410"/>
      <c r="CO485" s="410"/>
      <c r="CP485" s="410"/>
      <c r="CQ485" s="410"/>
      <c r="CR485" s="410"/>
      <c r="CS485" s="410"/>
      <c r="CT485" s="410"/>
      <c r="CU485" s="410"/>
      <c r="CV485" s="410"/>
      <c r="CW485" s="410"/>
      <c r="CX485" s="410"/>
      <c r="CY485" s="410"/>
      <c r="CZ485" s="410"/>
      <c r="DA485" s="410"/>
      <c r="DB485" s="410"/>
      <c r="DC485" s="410"/>
    </row>
    <row r="486" spans="2:107" ht="14.25">
      <c r="B486" s="491" t="s">
        <v>875</v>
      </c>
      <c r="C486" s="492"/>
      <c r="D486" s="492"/>
      <c r="E486" s="492"/>
      <c r="F486" s="492"/>
      <c r="G486" s="492"/>
      <c r="H486" s="492"/>
      <c r="I486" s="492"/>
      <c r="J486" s="492"/>
      <c r="K486" s="492"/>
      <c r="L486" s="493"/>
      <c r="M486" s="521">
        <v>1409</v>
      </c>
      <c r="N486" s="720"/>
      <c r="O486" s="721"/>
      <c r="P486" s="721"/>
      <c r="Q486" s="722"/>
      <c r="R486" s="543" t="s">
        <v>3</v>
      </c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  <c r="AZ486" s="410"/>
      <c r="BA486" s="410"/>
      <c r="BB486" s="410"/>
      <c r="BC486" s="410"/>
      <c r="BD486" s="410"/>
      <c r="BE486" s="410"/>
      <c r="BF486" s="410"/>
      <c r="BG486" s="410"/>
      <c r="BH486" s="410"/>
      <c r="BI486" s="410"/>
      <c r="BJ486" s="410"/>
      <c r="BK486" s="410"/>
      <c r="BL486" s="410"/>
      <c r="BM486" s="410"/>
      <c r="BN486" s="410"/>
      <c r="BO486" s="410"/>
      <c r="BP486" s="410"/>
      <c r="BQ486" s="410"/>
      <c r="BR486" s="410"/>
      <c r="BS486" s="410"/>
      <c r="BT486" s="410"/>
      <c r="BU486" s="410"/>
      <c r="BV486" s="410"/>
      <c r="BW486" s="410"/>
      <c r="BX486" s="410"/>
      <c r="BY486" s="410"/>
      <c r="BZ486" s="410"/>
      <c r="CA486" s="410"/>
      <c r="CB486" s="410"/>
      <c r="CC486" s="410"/>
      <c r="CD486" s="410"/>
      <c r="CE486" s="410"/>
      <c r="CF486" s="410"/>
      <c r="CG486" s="410"/>
      <c r="CH486" s="410"/>
      <c r="CI486" s="410"/>
      <c r="CJ486" s="410"/>
      <c r="CK486" s="410"/>
      <c r="CL486" s="410"/>
      <c r="CM486" s="410"/>
      <c r="CN486" s="410"/>
      <c r="CO486" s="410"/>
      <c r="CP486" s="410"/>
      <c r="CQ486" s="410"/>
      <c r="CR486" s="410"/>
      <c r="CS486" s="410"/>
      <c r="CT486" s="410"/>
      <c r="CU486" s="410"/>
      <c r="CV486" s="410"/>
      <c r="CW486" s="410"/>
      <c r="CX486" s="410"/>
      <c r="CY486" s="410"/>
      <c r="CZ486" s="410"/>
      <c r="DA486" s="410"/>
      <c r="DB486" s="410"/>
      <c r="DC486" s="410"/>
    </row>
    <row r="487" spans="2:107" ht="14.25">
      <c r="B487" s="491" t="s">
        <v>876</v>
      </c>
      <c r="C487" s="492"/>
      <c r="D487" s="492"/>
      <c r="E487" s="492"/>
      <c r="F487" s="492"/>
      <c r="G487" s="492"/>
      <c r="H487" s="492"/>
      <c r="I487" s="492"/>
      <c r="J487" s="492"/>
      <c r="K487" s="492"/>
      <c r="L487" s="493"/>
      <c r="M487" s="521">
        <v>1818</v>
      </c>
      <c r="N487" s="720"/>
      <c r="O487" s="721"/>
      <c r="P487" s="721"/>
      <c r="Q487" s="722"/>
      <c r="R487" s="543" t="s">
        <v>3</v>
      </c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  <c r="AZ487" s="410"/>
      <c r="BA487" s="410"/>
      <c r="BB487" s="410"/>
      <c r="BC487" s="410"/>
      <c r="BD487" s="410"/>
      <c r="BE487" s="410"/>
      <c r="BF487" s="410"/>
      <c r="BG487" s="410"/>
      <c r="BH487" s="410"/>
      <c r="BI487" s="410"/>
      <c r="BJ487" s="410"/>
      <c r="BK487" s="410"/>
      <c r="BL487" s="410"/>
      <c r="BM487" s="410"/>
      <c r="BN487" s="410"/>
      <c r="BO487" s="410"/>
      <c r="BP487" s="410"/>
      <c r="BQ487" s="410"/>
      <c r="BR487" s="410"/>
      <c r="BS487" s="410"/>
      <c r="BT487" s="410"/>
      <c r="BU487" s="410"/>
      <c r="BV487" s="410"/>
      <c r="BW487" s="410"/>
      <c r="BX487" s="410"/>
      <c r="BY487" s="410"/>
      <c r="BZ487" s="410"/>
      <c r="CA487" s="410"/>
      <c r="CB487" s="410"/>
      <c r="CC487" s="410"/>
      <c r="CD487" s="410"/>
      <c r="CE487" s="410"/>
      <c r="CF487" s="410"/>
      <c r="CG487" s="410"/>
      <c r="CH487" s="410"/>
      <c r="CI487" s="410"/>
      <c r="CJ487" s="410"/>
      <c r="CK487" s="410"/>
      <c r="CL487" s="410"/>
      <c r="CM487" s="410"/>
      <c r="CN487" s="410"/>
      <c r="CO487" s="410"/>
      <c r="CP487" s="410"/>
      <c r="CQ487" s="410"/>
      <c r="CR487" s="410"/>
      <c r="CS487" s="410"/>
      <c r="CT487" s="410"/>
      <c r="CU487" s="410"/>
      <c r="CV487" s="410"/>
      <c r="CW487" s="410"/>
      <c r="CX487" s="410"/>
      <c r="CY487" s="410"/>
      <c r="CZ487" s="410"/>
      <c r="DA487" s="410"/>
      <c r="DB487" s="410"/>
      <c r="DC487" s="410"/>
    </row>
    <row r="488" spans="2:107" ht="14.25">
      <c r="B488" s="491" t="s">
        <v>877</v>
      </c>
      <c r="C488" s="492"/>
      <c r="D488" s="492"/>
      <c r="E488" s="492"/>
      <c r="F488" s="492"/>
      <c r="G488" s="492"/>
      <c r="H488" s="492"/>
      <c r="I488" s="492"/>
      <c r="J488" s="492"/>
      <c r="K488" s="492"/>
      <c r="L488" s="493"/>
      <c r="M488" s="521">
        <v>1429</v>
      </c>
      <c r="N488" s="720"/>
      <c r="O488" s="721"/>
      <c r="P488" s="721"/>
      <c r="Q488" s="722"/>
      <c r="R488" s="543" t="s">
        <v>3</v>
      </c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  <c r="AZ488" s="410"/>
      <c r="BA488" s="410"/>
      <c r="BB488" s="410"/>
      <c r="BC488" s="410"/>
      <c r="BD488" s="410"/>
      <c r="BE488" s="410"/>
      <c r="BF488" s="410"/>
      <c r="BG488" s="410"/>
      <c r="BH488" s="410"/>
      <c r="BI488" s="410"/>
      <c r="BJ488" s="410"/>
      <c r="BK488" s="410"/>
      <c r="BL488" s="410"/>
      <c r="BM488" s="410"/>
      <c r="BN488" s="410"/>
      <c r="BO488" s="410"/>
      <c r="BP488" s="410"/>
      <c r="BQ488" s="410"/>
      <c r="BR488" s="410"/>
      <c r="BS488" s="410"/>
      <c r="BT488" s="410"/>
      <c r="BU488" s="410"/>
      <c r="BV488" s="410"/>
      <c r="BW488" s="410"/>
      <c r="BX488" s="410"/>
      <c r="BY488" s="410"/>
      <c r="BZ488" s="410"/>
      <c r="CA488" s="410"/>
      <c r="CB488" s="410"/>
      <c r="CC488" s="410"/>
      <c r="CD488" s="410"/>
      <c r="CE488" s="410"/>
      <c r="CF488" s="410"/>
      <c r="CG488" s="410"/>
      <c r="CH488" s="410"/>
      <c r="CI488" s="410"/>
      <c r="CJ488" s="410"/>
      <c r="CK488" s="410"/>
      <c r="CL488" s="410"/>
      <c r="CM488" s="410"/>
      <c r="CN488" s="410"/>
      <c r="CO488" s="410"/>
      <c r="CP488" s="410"/>
      <c r="CQ488" s="410"/>
      <c r="CR488" s="410"/>
      <c r="CS488" s="410"/>
      <c r="CT488" s="410"/>
      <c r="CU488" s="410"/>
      <c r="CV488" s="410"/>
      <c r="CW488" s="410"/>
      <c r="CX488" s="410"/>
      <c r="CY488" s="410"/>
      <c r="CZ488" s="410"/>
      <c r="DA488" s="410"/>
      <c r="DB488" s="410"/>
      <c r="DC488" s="410"/>
    </row>
    <row r="489" spans="2:107" ht="14.25">
      <c r="B489" s="491" t="s">
        <v>878</v>
      </c>
      <c r="C489" s="492"/>
      <c r="D489" s="492"/>
      <c r="E489" s="492"/>
      <c r="F489" s="492"/>
      <c r="G489" s="492"/>
      <c r="H489" s="492"/>
      <c r="I489" s="492"/>
      <c r="J489" s="492"/>
      <c r="K489" s="492"/>
      <c r="L489" s="493"/>
      <c r="M489" s="521">
        <v>1411</v>
      </c>
      <c r="N489" s="720"/>
      <c r="O489" s="721"/>
      <c r="P489" s="721"/>
      <c r="Q489" s="722"/>
      <c r="R489" s="543" t="s">
        <v>3</v>
      </c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  <c r="AZ489" s="410"/>
      <c r="BA489" s="410"/>
      <c r="BB489" s="410"/>
      <c r="BC489" s="410"/>
      <c r="BD489" s="410"/>
      <c r="BE489" s="410"/>
      <c r="BF489" s="410"/>
      <c r="BG489" s="410"/>
      <c r="BH489" s="410"/>
      <c r="BI489" s="410"/>
      <c r="BJ489" s="410"/>
      <c r="BK489" s="410"/>
      <c r="BL489" s="410"/>
      <c r="BM489" s="410"/>
      <c r="BN489" s="410"/>
      <c r="BO489" s="410"/>
      <c r="BP489" s="410"/>
      <c r="BQ489" s="410"/>
      <c r="BR489" s="410"/>
      <c r="BS489" s="410"/>
      <c r="BT489" s="410"/>
      <c r="BU489" s="410"/>
      <c r="BV489" s="410"/>
      <c r="BW489" s="410"/>
      <c r="BX489" s="410"/>
      <c r="BY489" s="410"/>
      <c r="BZ489" s="410"/>
      <c r="CA489" s="410"/>
      <c r="CB489" s="410"/>
      <c r="CC489" s="410"/>
      <c r="CD489" s="410"/>
      <c r="CE489" s="410"/>
      <c r="CF489" s="410"/>
      <c r="CG489" s="410"/>
      <c r="CH489" s="410"/>
      <c r="CI489" s="410"/>
      <c r="CJ489" s="410"/>
      <c r="CK489" s="410"/>
      <c r="CL489" s="410"/>
      <c r="CM489" s="410"/>
      <c r="CN489" s="410"/>
      <c r="CO489" s="410"/>
      <c r="CP489" s="410"/>
      <c r="CQ489" s="410"/>
      <c r="CR489" s="410"/>
      <c r="CS489" s="410"/>
      <c r="CT489" s="410"/>
      <c r="CU489" s="410"/>
      <c r="CV489" s="410"/>
      <c r="CW489" s="410"/>
      <c r="CX489" s="410"/>
      <c r="CY489" s="410"/>
      <c r="CZ489" s="410"/>
      <c r="DA489" s="410"/>
      <c r="DB489" s="410"/>
      <c r="DC489" s="410"/>
    </row>
    <row r="490" spans="2:107" ht="14.25">
      <c r="B490" s="491" t="s">
        <v>879</v>
      </c>
      <c r="C490" s="492"/>
      <c r="D490" s="492"/>
      <c r="E490" s="492"/>
      <c r="F490" s="492"/>
      <c r="G490" s="492"/>
      <c r="H490" s="492"/>
      <c r="I490" s="492"/>
      <c r="J490" s="492"/>
      <c r="K490" s="492"/>
      <c r="L490" s="493"/>
      <c r="M490" s="521">
        <v>1412</v>
      </c>
      <c r="N490" s="720"/>
      <c r="O490" s="721"/>
      <c r="P490" s="721"/>
      <c r="Q490" s="722"/>
      <c r="R490" s="477" t="s">
        <v>3</v>
      </c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  <c r="AZ490" s="410"/>
      <c r="BA490" s="410"/>
      <c r="BB490" s="410"/>
      <c r="BC490" s="410"/>
      <c r="BD490" s="410"/>
      <c r="BE490" s="410"/>
      <c r="BF490" s="410"/>
      <c r="BG490" s="410"/>
      <c r="BH490" s="410"/>
      <c r="BI490" s="410"/>
      <c r="BJ490" s="410"/>
      <c r="BK490" s="410"/>
      <c r="BL490" s="410"/>
      <c r="BM490" s="410"/>
      <c r="BN490" s="410"/>
      <c r="BO490" s="410"/>
      <c r="BP490" s="410"/>
      <c r="BQ490" s="410"/>
      <c r="BR490" s="410"/>
      <c r="BS490" s="410"/>
      <c r="BT490" s="410"/>
      <c r="BU490" s="410"/>
      <c r="BV490" s="410"/>
      <c r="BW490" s="410"/>
      <c r="BX490" s="410"/>
      <c r="BY490" s="410"/>
      <c r="BZ490" s="410"/>
      <c r="CA490" s="410"/>
      <c r="CB490" s="410"/>
      <c r="CC490" s="410"/>
      <c r="CD490" s="410"/>
      <c r="CE490" s="410"/>
      <c r="CF490" s="410"/>
      <c r="CG490" s="410"/>
      <c r="CH490" s="410"/>
      <c r="CI490" s="410"/>
      <c r="CJ490" s="410"/>
      <c r="CK490" s="410"/>
      <c r="CL490" s="410"/>
      <c r="CM490" s="410"/>
      <c r="CN490" s="410"/>
      <c r="CO490" s="410"/>
      <c r="CP490" s="410"/>
      <c r="CQ490" s="410"/>
      <c r="CR490" s="410"/>
      <c r="CS490" s="410"/>
      <c r="CT490" s="410"/>
      <c r="CU490" s="410"/>
      <c r="CV490" s="410"/>
      <c r="CW490" s="410"/>
      <c r="CX490" s="410"/>
      <c r="CY490" s="410"/>
      <c r="CZ490" s="410"/>
      <c r="DA490" s="410"/>
      <c r="DB490" s="410"/>
      <c r="DC490" s="410"/>
    </row>
    <row r="491" spans="2:107" ht="14.25">
      <c r="B491" s="491" t="s">
        <v>880</v>
      </c>
      <c r="C491" s="492"/>
      <c r="D491" s="492"/>
      <c r="E491" s="492"/>
      <c r="F491" s="492"/>
      <c r="G491" s="492"/>
      <c r="H491" s="492"/>
      <c r="I491" s="492"/>
      <c r="J491" s="492"/>
      <c r="K491" s="492"/>
      <c r="L491" s="493"/>
      <c r="M491" s="521">
        <v>1413</v>
      </c>
      <c r="N491" s="720"/>
      <c r="O491" s="721"/>
      <c r="P491" s="721"/>
      <c r="Q491" s="722"/>
      <c r="R491" s="477" t="s">
        <v>3</v>
      </c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  <c r="AZ491" s="410"/>
      <c r="BA491" s="410"/>
      <c r="BB491" s="410"/>
      <c r="BC491" s="410"/>
      <c r="BD491" s="410"/>
      <c r="BE491" s="410"/>
      <c r="BF491" s="410"/>
      <c r="BG491" s="410"/>
      <c r="BH491" s="410"/>
      <c r="BI491" s="410"/>
      <c r="BJ491" s="410"/>
      <c r="BK491" s="410"/>
      <c r="BL491" s="410"/>
      <c r="BM491" s="410"/>
      <c r="BN491" s="410"/>
      <c r="BO491" s="410"/>
      <c r="BP491" s="410"/>
      <c r="BQ491" s="410"/>
      <c r="BR491" s="410"/>
      <c r="BS491" s="410"/>
      <c r="BT491" s="410"/>
      <c r="BU491" s="410"/>
      <c r="BV491" s="410"/>
      <c r="BW491" s="410"/>
      <c r="BX491" s="410"/>
      <c r="BY491" s="410"/>
      <c r="BZ491" s="410"/>
      <c r="CA491" s="410"/>
      <c r="CB491" s="410"/>
      <c r="CC491" s="410"/>
      <c r="CD491" s="410"/>
      <c r="CE491" s="410"/>
      <c r="CF491" s="410"/>
      <c r="CG491" s="410"/>
      <c r="CH491" s="410"/>
      <c r="CI491" s="410"/>
      <c r="CJ491" s="410"/>
      <c r="CK491" s="410"/>
      <c r="CL491" s="410"/>
      <c r="CM491" s="410"/>
      <c r="CN491" s="410"/>
      <c r="CO491" s="410"/>
      <c r="CP491" s="410"/>
      <c r="CQ491" s="410"/>
      <c r="CR491" s="410"/>
      <c r="CS491" s="410"/>
      <c r="CT491" s="410"/>
      <c r="CU491" s="410"/>
      <c r="CV491" s="410"/>
      <c r="CW491" s="410"/>
      <c r="CX491" s="410"/>
      <c r="CY491" s="410"/>
      <c r="CZ491" s="410"/>
      <c r="DA491" s="410"/>
      <c r="DB491" s="410"/>
      <c r="DC491" s="410"/>
    </row>
    <row r="492" spans="2:107" ht="14.25">
      <c r="B492" s="491" t="s">
        <v>881</v>
      </c>
      <c r="C492" s="492"/>
      <c r="D492" s="492"/>
      <c r="E492" s="492"/>
      <c r="F492" s="492"/>
      <c r="G492" s="492"/>
      <c r="H492" s="492"/>
      <c r="I492" s="492"/>
      <c r="J492" s="492"/>
      <c r="K492" s="492"/>
      <c r="L492" s="493"/>
      <c r="M492" s="521">
        <v>1415</v>
      </c>
      <c r="N492" s="720"/>
      <c r="O492" s="721"/>
      <c r="P492" s="721"/>
      <c r="Q492" s="722"/>
      <c r="R492" s="477" t="s">
        <v>3</v>
      </c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  <c r="AZ492" s="410"/>
      <c r="BA492" s="410"/>
      <c r="BB492" s="410"/>
      <c r="BC492" s="410"/>
      <c r="BD492" s="410"/>
      <c r="BE492" s="410"/>
      <c r="BF492" s="410"/>
      <c r="BG492" s="410"/>
      <c r="BH492" s="410"/>
      <c r="BI492" s="410"/>
      <c r="BJ492" s="410"/>
      <c r="BK492" s="410"/>
      <c r="BL492" s="410"/>
      <c r="BM492" s="410"/>
      <c r="BN492" s="410"/>
      <c r="BO492" s="410"/>
      <c r="BP492" s="410"/>
      <c r="BQ492" s="410"/>
      <c r="BR492" s="410"/>
      <c r="BS492" s="410"/>
      <c r="BT492" s="410"/>
      <c r="BU492" s="410"/>
      <c r="BV492" s="410"/>
      <c r="BW492" s="410"/>
      <c r="BX492" s="410"/>
      <c r="BY492" s="410"/>
      <c r="BZ492" s="410"/>
      <c r="CA492" s="410"/>
      <c r="CB492" s="410"/>
      <c r="CC492" s="410"/>
      <c r="CD492" s="410"/>
      <c r="CE492" s="410"/>
      <c r="CF492" s="410"/>
      <c r="CG492" s="410"/>
      <c r="CH492" s="410"/>
      <c r="CI492" s="410"/>
      <c r="CJ492" s="410"/>
      <c r="CK492" s="410"/>
      <c r="CL492" s="410"/>
      <c r="CM492" s="410"/>
      <c r="CN492" s="410"/>
      <c r="CO492" s="410"/>
      <c r="CP492" s="410"/>
      <c r="CQ492" s="410"/>
      <c r="CR492" s="410"/>
      <c r="CS492" s="410"/>
      <c r="CT492" s="410"/>
      <c r="CU492" s="410"/>
      <c r="CV492" s="410"/>
      <c r="CW492" s="410"/>
      <c r="CX492" s="410"/>
      <c r="CY492" s="410"/>
      <c r="CZ492" s="410"/>
      <c r="DA492" s="410"/>
      <c r="DB492" s="410"/>
      <c r="DC492" s="410"/>
    </row>
    <row r="493" spans="2:107" ht="14.25">
      <c r="B493" s="491" t="s">
        <v>882</v>
      </c>
      <c r="C493" s="492"/>
      <c r="D493" s="492"/>
      <c r="E493" s="492"/>
      <c r="F493" s="492"/>
      <c r="G493" s="492"/>
      <c r="H493" s="492"/>
      <c r="I493" s="492"/>
      <c r="J493" s="492"/>
      <c r="K493" s="492"/>
      <c r="L493" s="493"/>
      <c r="M493" s="521">
        <v>1416</v>
      </c>
      <c r="N493" s="720"/>
      <c r="O493" s="721"/>
      <c r="P493" s="721"/>
      <c r="Q493" s="722"/>
      <c r="R493" s="477" t="s">
        <v>3</v>
      </c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  <c r="AZ493" s="410"/>
      <c r="BA493" s="410"/>
      <c r="BB493" s="410"/>
      <c r="BC493" s="410"/>
      <c r="BD493" s="410"/>
      <c r="BE493" s="410"/>
      <c r="BF493" s="410"/>
      <c r="BG493" s="410"/>
      <c r="BH493" s="410"/>
      <c r="BI493" s="410"/>
      <c r="BJ493" s="410"/>
      <c r="BK493" s="410"/>
      <c r="BL493" s="410"/>
      <c r="BM493" s="410"/>
      <c r="BN493" s="410"/>
      <c r="BO493" s="410"/>
      <c r="BP493" s="410"/>
      <c r="BQ493" s="410"/>
      <c r="BR493" s="410"/>
      <c r="BS493" s="410"/>
      <c r="BT493" s="410"/>
      <c r="BU493" s="410"/>
      <c r="BV493" s="410"/>
      <c r="BW493" s="410"/>
      <c r="BX493" s="410"/>
      <c r="BY493" s="410"/>
      <c r="BZ493" s="410"/>
      <c r="CA493" s="410"/>
      <c r="CB493" s="410"/>
      <c r="CC493" s="410"/>
      <c r="CD493" s="410"/>
      <c r="CE493" s="410"/>
      <c r="CF493" s="410"/>
      <c r="CG493" s="410"/>
      <c r="CH493" s="410"/>
      <c r="CI493" s="410"/>
      <c r="CJ493" s="410"/>
      <c r="CK493" s="410"/>
      <c r="CL493" s="410"/>
      <c r="CM493" s="410"/>
      <c r="CN493" s="410"/>
      <c r="CO493" s="410"/>
      <c r="CP493" s="410"/>
      <c r="CQ493" s="410"/>
      <c r="CR493" s="410"/>
      <c r="CS493" s="410"/>
      <c r="CT493" s="410"/>
      <c r="CU493" s="410"/>
      <c r="CV493" s="410"/>
      <c r="CW493" s="410"/>
      <c r="CX493" s="410"/>
      <c r="CY493" s="410"/>
      <c r="CZ493" s="410"/>
      <c r="DA493" s="410"/>
      <c r="DB493" s="410"/>
      <c r="DC493" s="410"/>
    </row>
    <row r="494" spans="2:107" ht="14.25">
      <c r="B494" s="491" t="s">
        <v>883</v>
      </c>
      <c r="C494" s="492"/>
      <c r="D494" s="492"/>
      <c r="E494" s="492"/>
      <c r="F494" s="492"/>
      <c r="G494" s="492"/>
      <c r="H494" s="492"/>
      <c r="I494" s="492"/>
      <c r="J494" s="492"/>
      <c r="K494" s="492"/>
      <c r="L494" s="493"/>
      <c r="M494" s="521">
        <v>1417</v>
      </c>
      <c r="N494" s="720"/>
      <c r="O494" s="721"/>
      <c r="P494" s="721"/>
      <c r="Q494" s="722"/>
      <c r="R494" s="477" t="s">
        <v>3</v>
      </c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  <c r="AZ494" s="410"/>
      <c r="BA494" s="410"/>
      <c r="BB494" s="410"/>
      <c r="BC494" s="410"/>
      <c r="BD494" s="410"/>
      <c r="BE494" s="410"/>
      <c r="BF494" s="410"/>
      <c r="BG494" s="410"/>
      <c r="BH494" s="410"/>
      <c r="BI494" s="410"/>
      <c r="BJ494" s="410"/>
      <c r="BK494" s="410"/>
      <c r="BL494" s="410"/>
      <c r="BM494" s="410"/>
      <c r="BN494" s="410"/>
      <c r="BO494" s="410"/>
      <c r="BP494" s="410"/>
      <c r="BQ494" s="410"/>
      <c r="BR494" s="410"/>
      <c r="BS494" s="410"/>
      <c r="BT494" s="410"/>
      <c r="BU494" s="410"/>
      <c r="BV494" s="410"/>
      <c r="BW494" s="410"/>
      <c r="BX494" s="410"/>
      <c r="BY494" s="410"/>
      <c r="BZ494" s="410"/>
      <c r="CA494" s="410"/>
      <c r="CB494" s="410"/>
      <c r="CC494" s="410"/>
      <c r="CD494" s="410"/>
      <c r="CE494" s="410"/>
      <c r="CF494" s="410"/>
      <c r="CG494" s="410"/>
      <c r="CH494" s="410"/>
      <c r="CI494" s="410"/>
      <c r="CJ494" s="410"/>
      <c r="CK494" s="410"/>
      <c r="CL494" s="410"/>
      <c r="CM494" s="410"/>
      <c r="CN494" s="410"/>
      <c r="CO494" s="410"/>
      <c r="CP494" s="410"/>
      <c r="CQ494" s="410"/>
      <c r="CR494" s="410"/>
      <c r="CS494" s="410"/>
      <c r="CT494" s="410"/>
      <c r="CU494" s="410"/>
      <c r="CV494" s="410"/>
      <c r="CW494" s="410"/>
      <c r="CX494" s="410"/>
      <c r="CY494" s="410"/>
      <c r="CZ494" s="410"/>
      <c r="DA494" s="410"/>
      <c r="DB494" s="410"/>
      <c r="DC494" s="410"/>
    </row>
    <row r="495" spans="2:107" ht="14.25">
      <c r="B495" s="491" t="s">
        <v>815</v>
      </c>
      <c r="C495" s="492"/>
      <c r="D495" s="492"/>
      <c r="E495" s="492"/>
      <c r="F495" s="492"/>
      <c r="G495" s="492"/>
      <c r="H495" s="492"/>
      <c r="I495" s="492"/>
      <c r="J495" s="492"/>
      <c r="K495" s="492"/>
      <c r="L495" s="493"/>
      <c r="M495" s="521">
        <v>1418</v>
      </c>
      <c r="N495" s="720"/>
      <c r="O495" s="721"/>
      <c r="P495" s="721"/>
      <c r="Q495" s="722"/>
      <c r="R495" s="477" t="s">
        <v>3</v>
      </c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  <c r="AZ495" s="410"/>
      <c r="BA495" s="410"/>
      <c r="BB495" s="410"/>
      <c r="BC495" s="410"/>
      <c r="BD495" s="410"/>
      <c r="BE495" s="410"/>
      <c r="BF495" s="410"/>
      <c r="BG495" s="410"/>
      <c r="BH495" s="410"/>
      <c r="BI495" s="410"/>
      <c r="BJ495" s="410"/>
      <c r="BK495" s="410"/>
      <c r="BL495" s="410"/>
      <c r="BM495" s="410"/>
      <c r="BN495" s="410"/>
      <c r="BO495" s="410"/>
      <c r="BP495" s="410"/>
      <c r="BQ495" s="410"/>
      <c r="BR495" s="410"/>
      <c r="BS495" s="410"/>
      <c r="BT495" s="410"/>
      <c r="BU495" s="410"/>
      <c r="BV495" s="410"/>
      <c r="BW495" s="410"/>
      <c r="BX495" s="410"/>
      <c r="BY495" s="410"/>
      <c r="BZ495" s="410"/>
      <c r="CA495" s="410"/>
      <c r="CB495" s="410"/>
      <c r="CC495" s="410"/>
      <c r="CD495" s="410"/>
      <c r="CE495" s="410"/>
      <c r="CF495" s="410"/>
      <c r="CG495" s="410"/>
      <c r="CH495" s="410"/>
      <c r="CI495" s="410"/>
      <c r="CJ495" s="410"/>
      <c r="CK495" s="410"/>
      <c r="CL495" s="410"/>
      <c r="CM495" s="410"/>
      <c r="CN495" s="410"/>
      <c r="CO495" s="410"/>
      <c r="CP495" s="410"/>
      <c r="CQ495" s="410"/>
      <c r="CR495" s="410"/>
      <c r="CS495" s="410"/>
      <c r="CT495" s="410"/>
      <c r="CU495" s="410"/>
      <c r="CV495" s="410"/>
      <c r="CW495" s="410"/>
      <c r="CX495" s="410"/>
      <c r="CY495" s="410"/>
      <c r="CZ495" s="410"/>
      <c r="DA495" s="410"/>
      <c r="DB495" s="410"/>
      <c r="DC495" s="410"/>
    </row>
    <row r="496" spans="2:107" ht="14.25">
      <c r="B496" s="491" t="s">
        <v>884</v>
      </c>
      <c r="C496" s="492"/>
      <c r="D496" s="492"/>
      <c r="E496" s="492"/>
      <c r="F496" s="492"/>
      <c r="G496" s="492"/>
      <c r="H496" s="492"/>
      <c r="I496" s="492"/>
      <c r="J496" s="492"/>
      <c r="K496" s="492"/>
      <c r="L496" s="493"/>
      <c r="M496" s="521">
        <v>1419</v>
      </c>
      <c r="N496" s="720"/>
      <c r="O496" s="721"/>
      <c r="P496" s="721"/>
      <c r="Q496" s="722"/>
      <c r="R496" s="477" t="s">
        <v>3</v>
      </c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  <c r="AZ496" s="410"/>
      <c r="BA496" s="410"/>
      <c r="BB496" s="410"/>
      <c r="BC496" s="410"/>
      <c r="BD496" s="410"/>
      <c r="BE496" s="410"/>
      <c r="BF496" s="410"/>
      <c r="BG496" s="410"/>
      <c r="BH496" s="410"/>
      <c r="BI496" s="410"/>
      <c r="BJ496" s="410"/>
      <c r="BK496" s="410"/>
      <c r="BL496" s="410"/>
      <c r="BM496" s="410"/>
      <c r="BN496" s="410"/>
      <c r="BO496" s="410"/>
      <c r="BP496" s="410"/>
      <c r="BQ496" s="410"/>
      <c r="BR496" s="410"/>
      <c r="BS496" s="410"/>
      <c r="BT496" s="410"/>
      <c r="BU496" s="410"/>
      <c r="BV496" s="410"/>
      <c r="BW496" s="410"/>
      <c r="BX496" s="410"/>
      <c r="BY496" s="410"/>
      <c r="BZ496" s="410"/>
      <c r="CA496" s="410"/>
      <c r="CB496" s="410"/>
      <c r="CC496" s="410"/>
      <c r="CD496" s="410"/>
      <c r="CE496" s="410"/>
      <c r="CF496" s="410"/>
      <c r="CG496" s="410"/>
      <c r="CH496" s="410"/>
      <c r="CI496" s="410"/>
      <c r="CJ496" s="410"/>
      <c r="CK496" s="410"/>
      <c r="CL496" s="410"/>
      <c r="CM496" s="410"/>
      <c r="CN496" s="410"/>
      <c r="CO496" s="410"/>
      <c r="CP496" s="410"/>
      <c r="CQ496" s="410"/>
      <c r="CR496" s="410"/>
      <c r="CS496" s="410"/>
      <c r="CT496" s="410"/>
      <c r="CU496" s="410"/>
      <c r="CV496" s="410"/>
      <c r="CW496" s="410"/>
      <c r="CX496" s="410"/>
      <c r="CY496" s="410"/>
      <c r="CZ496" s="410"/>
      <c r="DA496" s="410"/>
      <c r="DB496" s="410"/>
      <c r="DC496" s="410"/>
    </row>
    <row r="497" spans="2:107" ht="14.25">
      <c r="B497" s="491" t="s">
        <v>885</v>
      </c>
      <c r="C497" s="492"/>
      <c r="D497" s="492"/>
      <c r="E497" s="492"/>
      <c r="F497" s="492"/>
      <c r="G497" s="492"/>
      <c r="H497" s="492"/>
      <c r="I497" s="492"/>
      <c r="J497" s="492"/>
      <c r="K497" s="492"/>
      <c r="L497" s="493"/>
      <c r="M497" s="521">
        <v>1421</v>
      </c>
      <c r="N497" s="720"/>
      <c r="O497" s="721"/>
      <c r="P497" s="721"/>
      <c r="Q497" s="722"/>
      <c r="R497" s="477" t="s">
        <v>3</v>
      </c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  <c r="AZ497" s="410"/>
      <c r="BA497" s="410"/>
      <c r="BB497" s="410"/>
      <c r="BC497" s="410"/>
      <c r="BD497" s="410"/>
      <c r="BE497" s="410"/>
      <c r="BF497" s="410"/>
      <c r="BG497" s="410"/>
      <c r="BH497" s="410"/>
      <c r="BI497" s="410"/>
      <c r="BJ497" s="410"/>
      <c r="BK497" s="410"/>
      <c r="BL497" s="410"/>
      <c r="BM497" s="410"/>
      <c r="BN497" s="410"/>
      <c r="BO497" s="410"/>
      <c r="BP497" s="410"/>
      <c r="BQ497" s="410"/>
      <c r="BR497" s="410"/>
      <c r="BS497" s="410"/>
      <c r="BT497" s="410"/>
      <c r="BU497" s="410"/>
      <c r="BV497" s="410"/>
      <c r="BW497" s="410"/>
      <c r="BX497" s="410"/>
      <c r="BY497" s="410"/>
      <c r="BZ497" s="410"/>
      <c r="CA497" s="410"/>
      <c r="CB497" s="410"/>
      <c r="CC497" s="410"/>
      <c r="CD497" s="410"/>
      <c r="CE497" s="410"/>
      <c r="CF497" s="410"/>
      <c r="CG497" s="410"/>
      <c r="CH497" s="410"/>
      <c r="CI497" s="410"/>
      <c r="CJ497" s="410"/>
      <c r="CK497" s="410"/>
      <c r="CL497" s="410"/>
      <c r="CM497" s="410"/>
      <c r="CN497" s="410"/>
      <c r="CO497" s="410"/>
      <c r="CP497" s="410"/>
      <c r="CQ497" s="410"/>
      <c r="CR497" s="410"/>
      <c r="CS497" s="410"/>
      <c r="CT497" s="410"/>
      <c r="CU497" s="410"/>
      <c r="CV497" s="410"/>
      <c r="CW497" s="410"/>
      <c r="CX497" s="410"/>
      <c r="CY497" s="410"/>
      <c r="CZ497" s="410"/>
      <c r="DA497" s="410"/>
      <c r="DB497" s="410"/>
      <c r="DC497" s="410"/>
    </row>
    <row r="498" spans="2:107" ht="14.25">
      <c r="B498" s="491" t="s">
        <v>886</v>
      </c>
      <c r="C498" s="492"/>
      <c r="D498" s="492"/>
      <c r="E498" s="492"/>
      <c r="F498" s="492"/>
      <c r="G498" s="492"/>
      <c r="H498" s="492"/>
      <c r="I498" s="492"/>
      <c r="J498" s="492"/>
      <c r="K498" s="492"/>
      <c r="L498" s="493"/>
      <c r="M498" s="521">
        <v>1422</v>
      </c>
      <c r="N498" s="720"/>
      <c r="O498" s="721"/>
      <c r="P498" s="721"/>
      <c r="Q498" s="722"/>
      <c r="R498" s="477" t="s">
        <v>3</v>
      </c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  <c r="AZ498" s="410"/>
      <c r="BA498" s="410"/>
      <c r="BB498" s="410"/>
      <c r="BC498" s="410"/>
      <c r="BD498" s="410"/>
      <c r="BE498" s="410"/>
      <c r="BF498" s="410"/>
      <c r="BG498" s="410"/>
      <c r="BH498" s="410"/>
      <c r="BI498" s="410"/>
      <c r="BJ498" s="410"/>
      <c r="BK498" s="410"/>
      <c r="BL498" s="410"/>
      <c r="BM498" s="410"/>
      <c r="BN498" s="410"/>
      <c r="BO498" s="410"/>
      <c r="BP498" s="410"/>
      <c r="BQ498" s="410"/>
      <c r="BR498" s="410"/>
      <c r="BS498" s="410"/>
      <c r="BT498" s="410"/>
      <c r="BU498" s="410"/>
      <c r="BV498" s="410"/>
      <c r="BW498" s="410"/>
      <c r="BX498" s="410"/>
      <c r="BY498" s="410"/>
      <c r="BZ498" s="410"/>
      <c r="CA498" s="410"/>
      <c r="CB498" s="410"/>
      <c r="CC498" s="410"/>
      <c r="CD498" s="410"/>
      <c r="CE498" s="410"/>
      <c r="CF498" s="410"/>
      <c r="CG498" s="410"/>
      <c r="CH498" s="410"/>
      <c r="CI498" s="410"/>
      <c r="CJ498" s="410"/>
      <c r="CK498" s="410"/>
      <c r="CL498" s="410"/>
      <c r="CM498" s="410"/>
      <c r="CN498" s="410"/>
      <c r="CO498" s="410"/>
      <c r="CP498" s="410"/>
      <c r="CQ498" s="410"/>
      <c r="CR498" s="410"/>
      <c r="CS498" s="410"/>
      <c r="CT498" s="410"/>
      <c r="CU498" s="410"/>
      <c r="CV498" s="410"/>
      <c r="CW498" s="410"/>
      <c r="CX498" s="410"/>
      <c r="CY498" s="410"/>
      <c r="CZ498" s="410"/>
      <c r="DA498" s="410"/>
      <c r="DB498" s="410"/>
      <c r="DC498" s="410"/>
    </row>
    <row r="499" spans="2:107" ht="14.25">
      <c r="B499" s="491" t="s">
        <v>887</v>
      </c>
      <c r="C499" s="492"/>
      <c r="D499" s="492"/>
      <c r="E499" s="492"/>
      <c r="F499" s="492"/>
      <c r="G499" s="492"/>
      <c r="H499" s="492"/>
      <c r="I499" s="492"/>
      <c r="J499" s="492"/>
      <c r="K499" s="492"/>
      <c r="L499" s="493"/>
      <c r="M499" s="521">
        <v>1423</v>
      </c>
      <c r="N499" s="720"/>
      <c r="O499" s="721"/>
      <c r="P499" s="721"/>
      <c r="Q499" s="722"/>
      <c r="R499" s="477" t="s">
        <v>3</v>
      </c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  <c r="AZ499" s="410"/>
      <c r="BA499" s="410"/>
      <c r="BB499" s="410"/>
      <c r="BC499" s="410"/>
      <c r="BD499" s="410"/>
      <c r="BE499" s="410"/>
      <c r="BF499" s="410"/>
      <c r="BG499" s="410"/>
      <c r="BH499" s="410"/>
      <c r="BI499" s="410"/>
      <c r="BJ499" s="410"/>
      <c r="BK499" s="410"/>
      <c r="BL499" s="410"/>
      <c r="BM499" s="410"/>
      <c r="BN499" s="410"/>
      <c r="BO499" s="410"/>
      <c r="BP499" s="410"/>
      <c r="BQ499" s="410"/>
      <c r="BR499" s="410"/>
      <c r="BS499" s="410"/>
      <c r="BT499" s="410"/>
      <c r="BU499" s="410"/>
      <c r="BV499" s="410"/>
      <c r="BW499" s="410"/>
      <c r="BX499" s="410"/>
      <c r="BY499" s="410"/>
      <c r="BZ499" s="410"/>
      <c r="CA499" s="410"/>
      <c r="CB499" s="410"/>
      <c r="CC499" s="410"/>
      <c r="CD499" s="410"/>
      <c r="CE499" s="410"/>
      <c r="CF499" s="410"/>
      <c r="CG499" s="410"/>
      <c r="CH499" s="410"/>
      <c r="CI499" s="410"/>
      <c r="CJ499" s="410"/>
      <c r="CK499" s="410"/>
      <c r="CL499" s="410"/>
      <c r="CM499" s="410"/>
      <c r="CN499" s="410"/>
      <c r="CO499" s="410"/>
      <c r="CP499" s="410"/>
      <c r="CQ499" s="410"/>
      <c r="CR499" s="410"/>
      <c r="CS499" s="410"/>
      <c r="CT499" s="410"/>
      <c r="CU499" s="410"/>
      <c r="CV499" s="410"/>
      <c r="CW499" s="410"/>
      <c r="CX499" s="410"/>
      <c r="CY499" s="410"/>
      <c r="CZ499" s="410"/>
      <c r="DA499" s="410"/>
      <c r="DB499" s="410"/>
      <c r="DC499" s="410"/>
    </row>
    <row r="500" spans="2:107" ht="14.25">
      <c r="B500" s="491" t="s">
        <v>888</v>
      </c>
      <c r="C500" s="492"/>
      <c r="D500" s="492"/>
      <c r="E500" s="492"/>
      <c r="F500" s="492"/>
      <c r="G500" s="492"/>
      <c r="H500" s="492"/>
      <c r="I500" s="492"/>
      <c r="J500" s="492"/>
      <c r="K500" s="492"/>
      <c r="L500" s="493"/>
      <c r="M500" s="521">
        <v>1424</v>
      </c>
      <c r="N500" s="720"/>
      <c r="O500" s="721"/>
      <c r="P500" s="721"/>
      <c r="Q500" s="722"/>
      <c r="R500" s="477" t="s">
        <v>3</v>
      </c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  <c r="AZ500" s="410"/>
      <c r="BA500" s="410"/>
      <c r="BB500" s="410"/>
      <c r="BC500" s="410"/>
      <c r="BD500" s="410"/>
      <c r="BE500" s="410"/>
      <c r="BF500" s="410"/>
      <c r="BG500" s="410"/>
      <c r="BH500" s="410"/>
      <c r="BI500" s="410"/>
      <c r="BJ500" s="410"/>
      <c r="BK500" s="410"/>
      <c r="BL500" s="410"/>
      <c r="BM500" s="410"/>
      <c r="BN500" s="410"/>
      <c r="BO500" s="410"/>
      <c r="BP500" s="410"/>
      <c r="BQ500" s="410"/>
      <c r="BR500" s="410"/>
      <c r="BS500" s="410"/>
      <c r="BT500" s="410"/>
      <c r="BU500" s="410"/>
      <c r="BV500" s="410"/>
      <c r="BW500" s="410"/>
      <c r="BX500" s="410"/>
      <c r="BY500" s="410"/>
      <c r="BZ500" s="410"/>
      <c r="CA500" s="410"/>
      <c r="CB500" s="410"/>
      <c r="CC500" s="410"/>
      <c r="CD500" s="410"/>
      <c r="CE500" s="410"/>
      <c r="CF500" s="410"/>
      <c r="CG500" s="410"/>
      <c r="CH500" s="410"/>
      <c r="CI500" s="410"/>
      <c r="CJ500" s="410"/>
      <c r="CK500" s="410"/>
      <c r="CL500" s="410"/>
      <c r="CM500" s="410"/>
      <c r="CN500" s="410"/>
      <c r="CO500" s="410"/>
      <c r="CP500" s="410"/>
      <c r="CQ500" s="410"/>
      <c r="CR500" s="410"/>
      <c r="CS500" s="410"/>
      <c r="CT500" s="410"/>
      <c r="CU500" s="410"/>
      <c r="CV500" s="410"/>
      <c r="CW500" s="410"/>
      <c r="CX500" s="410"/>
      <c r="CY500" s="410"/>
      <c r="CZ500" s="410"/>
      <c r="DA500" s="410"/>
      <c r="DB500" s="410"/>
      <c r="DC500" s="410"/>
    </row>
    <row r="501" spans="2:107" ht="14.25">
      <c r="B501" s="491" t="s">
        <v>889</v>
      </c>
      <c r="C501" s="492"/>
      <c r="D501" s="492"/>
      <c r="E501" s="492"/>
      <c r="F501" s="492"/>
      <c r="G501" s="492"/>
      <c r="H501" s="492"/>
      <c r="I501" s="492"/>
      <c r="J501" s="492"/>
      <c r="K501" s="492"/>
      <c r="L501" s="493"/>
      <c r="M501" s="521">
        <v>1425</v>
      </c>
      <c r="N501" s="720"/>
      <c r="O501" s="721"/>
      <c r="P501" s="721"/>
      <c r="Q501" s="722"/>
      <c r="R501" s="477" t="s">
        <v>3</v>
      </c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  <c r="AZ501" s="410"/>
      <c r="BA501" s="410"/>
      <c r="BB501" s="410"/>
      <c r="BC501" s="410"/>
      <c r="BD501" s="410"/>
      <c r="BE501" s="410"/>
      <c r="BF501" s="410"/>
      <c r="BG501" s="410"/>
      <c r="BH501" s="410"/>
      <c r="BI501" s="410"/>
      <c r="BJ501" s="410"/>
      <c r="BK501" s="410"/>
      <c r="BL501" s="410"/>
      <c r="BM501" s="410"/>
      <c r="BN501" s="410"/>
      <c r="BO501" s="410"/>
      <c r="BP501" s="410"/>
      <c r="BQ501" s="410"/>
      <c r="BR501" s="410"/>
      <c r="BS501" s="410"/>
      <c r="BT501" s="410"/>
      <c r="BU501" s="410"/>
      <c r="BV501" s="410"/>
      <c r="BW501" s="410"/>
      <c r="BX501" s="410"/>
      <c r="BY501" s="410"/>
      <c r="BZ501" s="410"/>
      <c r="CA501" s="410"/>
      <c r="CB501" s="410"/>
      <c r="CC501" s="410"/>
      <c r="CD501" s="410"/>
      <c r="CE501" s="410"/>
      <c r="CF501" s="410"/>
      <c r="CG501" s="410"/>
      <c r="CH501" s="410"/>
      <c r="CI501" s="410"/>
      <c r="CJ501" s="410"/>
      <c r="CK501" s="410"/>
      <c r="CL501" s="410"/>
      <c r="CM501" s="410"/>
      <c r="CN501" s="410"/>
      <c r="CO501" s="410"/>
      <c r="CP501" s="410"/>
      <c r="CQ501" s="410"/>
      <c r="CR501" s="410"/>
      <c r="CS501" s="410"/>
      <c r="CT501" s="410"/>
      <c r="CU501" s="410"/>
      <c r="CV501" s="410"/>
      <c r="CW501" s="410"/>
      <c r="CX501" s="410"/>
      <c r="CY501" s="410"/>
      <c r="CZ501" s="410"/>
      <c r="DA501" s="410"/>
      <c r="DB501" s="410"/>
      <c r="DC501" s="410"/>
    </row>
    <row r="502" spans="2:107" ht="14.25">
      <c r="B502" s="491" t="s">
        <v>890</v>
      </c>
      <c r="C502" s="492"/>
      <c r="D502" s="492"/>
      <c r="E502" s="492"/>
      <c r="F502" s="492"/>
      <c r="G502" s="492"/>
      <c r="H502" s="492"/>
      <c r="I502" s="492"/>
      <c r="J502" s="492"/>
      <c r="K502" s="492"/>
      <c r="L502" s="493"/>
      <c r="M502" s="521">
        <v>1426</v>
      </c>
      <c r="N502" s="720"/>
      <c r="O502" s="721"/>
      <c r="P502" s="721"/>
      <c r="Q502" s="722"/>
      <c r="R502" s="477" t="s">
        <v>3</v>
      </c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  <c r="AZ502" s="410"/>
      <c r="BA502" s="410"/>
      <c r="BB502" s="410"/>
      <c r="BC502" s="410"/>
      <c r="BD502" s="410"/>
      <c r="BE502" s="410"/>
      <c r="BF502" s="410"/>
      <c r="BG502" s="410"/>
      <c r="BH502" s="410"/>
      <c r="BI502" s="410"/>
      <c r="BJ502" s="410"/>
      <c r="BK502" s="410"/>
      <c r="BL502" s="410"/>
      <c r="BM502" s="410"/>
      <c r="BN502" s="410"/>
      <c r="BO502" s="410"/>
      <c r="BP502" s="410"/>
      <c r="BQ502" s="410"/>
      <c r="BR502" s="410"/>
      <c r="BS502" s="410"/>
      <c r="BT502" s="410"/>
      <c r="BU502" s="410"/>
      <c r="BV502" s="410"/>
      <c r="BW502" s="410"/>
      <c r="BX502" s="410"/>
      <c r="BY502" s="410"/>
      <c r="BZ502" s="410"/>
      <c r="CA502" s="410"/>
      <c r="CB502" s="410"/>
      <c r="CC502" s="410"/>
      <c r="CD502" s="410"/>
      <c r="CE502" s="410"/>
      <c r="CF502" s="410"/>
      <c r="CG502" s="410"/>
      <c r="CH502" s="410"/>
      <c r="CI502" s="410"/>
      <c r="CJ502" s="410"/>
      <c r="CK502" s="410"/>
      <c r="CL502" s="410"/>
      <c r="CM502" s="410"/>
      <c r="CN502" s="410"/>
      <c r="CO502" s="410"/>
      <c r="CP502" s="410"/>
      <c r="CQ502" s="410"/>
      <c r="CR502" s="410"/>
      <c r="CS502" s="410"/>
      <c r="CT502" s="410"/>
      <c r="CU502" s="410"/>
      <c r="CV502" s="410"/>
      <c r="CW502" s="410"/>
      <c r="CX502" s="410"/>
      <c r="CY502" s="410"/>
      <c r="CZ502" s="410"/>
      <c r="DA502" s="410"/>
      <c r="DB502" s="410"/>
      <c r="DC502" s="410"/>
    </row>
    <row r="503" spans="2:107" ht="14.25">
      <c r="B503" s="491" t="s">
        <v>891</v>
      </c>
      <c r="C503" s="492"/>
      <c r="D503" s="492"/>
      <c r="E503" s="492"/>
      <c r="F503" s="492"/>
      <c r="G503" s="492"/>
      <c r="H503" s="492"/>
      <c r="I503" s="492"/>
      <c r="J503" s="492"/>
      <c r="K503" s="492"/>
      <c r="L503" s="493"/>
      <c r="M503" s="521">
        <v>1427</v>
      </c>
      <c r="N503" s="720"/>
      <c r="O503" s="721"/>
      <c r="P503" s="721"/>
      <c r="Q503" s="722"/>
      <c r="R503" s="477" t="s">
        <v>3</v>
      </c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  <c r="AZ503" s="410"/>
      <c r="BA503" s="410"/>
      <c r="BB503" s="410"/>
      <c r="BC503" s="410"/>
      <c r="BD503" s="410"/>
      <c r="BE503" s="410"/>
      <c r="BF503" s="410"/>
      <c r="BG503" s="410"/>
      <c r="BH503" s="410"/>
      <c r="BI503" s="410"/>
      <c r="BJ503" s="410"/>
      <c r="BK503" s="410"/>
      <c r="BL503" s="410"/>
      <c r="BM503" s="410"/>
      <c r="BN503" s="410"/>
      <c r="BO503" s="410"/>
      <c r="BP503" s="410"/>
      <c r="BQ503" s="410"/>
      <c r="BR503" s="410"/>
      <c r="BS503" s="410"/>
      <c r="BT503" s="410"/>
      <c r="BU503" s="410"/>
      <c r="BV503" s="410"/>
      <c r="BW503" s="410"/>
      <c r="BX503" s="410"/>
      <c r="BY503" s="410"/>
      <c r="BZ503" s="410"/>
      <c r="CA503" s="410"/>
      <c r="CB503" s="410"/>
      <c r="CC503" s="410"/>
      <c r="CD503" s="410"/>
      <c r="CE503" s="410"/>
      <c r="CF503" s="410"/>
      <c r="CG503" s="410"/>
      <c r="CH503" s="410"/>
      <c r="CI503" s="410"/>
      <c r="CJ503" s="410"/>
      <c r="CK503" s="410"/>
      <c r="CL503" s="410"/>
      <c r="CM503" s="410"/>
      <c r="CN503" s="410"/>
      <c r="CO503" s="410"/>
      <c r="CP503" s="410"/>
      <c r="CQ503" s="410"/>
      <c r="CR503" s="410"/>
      <c r="CS503" s="410"/>
      <c r="CT503" s="410"/>
      <c r="CU503" s="410"/>
      <c r="CV503" s="410"/>
      <c r="CW503" s="410"/>
      <c r="CX503" s="410"/>
      <c r="CY503" s="410"/>
      <c r="CZ503" s="410"/>
      <c r="DA503" s="410"/>
      <c r="DB503" s="410"/>
      <c r="DC503" s="410"/>
    </row>
    <row r="504" spans="2:107" ht="14.25">
      <c r="B504" s="491" t="s">
        <v>66</v>
      </c>
      <c r="C504" s="492"/>
      <c r="D504" s="492"/>
      <c r="E504" s="492"/>
      <c r="F504" s="492"/>
      <c r="G504" s="492"/>
      <c r="H504" s="492"/>
      <c r="I504" s="492"/>
      <c r="J504" s="492"/>
      <c r="K504" s="492"/>
      <c r="L504" s="493"/>
      <c r="M504" s="521">
        <v>1428</v>
      </c>
      <c r="N504" s="720"/>
      <c r="O504" s="721"/>
      <c r="P504" s="721"/>
      <c r="Q504" s="722"/>
      <c r="R504" s="477" t="s">
        <v>3</v>
      </c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  <c r="AZ504" s="410"/>
      <c r="BA504" s="410"/>
      <c r="BB504" s="410"/>
      <c r="BC504" s="410"/>
      <c r="BD504" s="410"/>
      <c r="BE504" s="410"/>
      <c r="BF504" s="410"/>
      <c r="BG504" s="410"/>
      <c r="BH504" s="410"/>
      <c r="BI504" s="410"/>
      <c r="BJ504" s="410"/>
      <c r="BK504" s="410"/>
      <c r="BL504" s="410"/>
      <c r="BM504" s="410"/>
      <c r="BN504" s="410"/>
      <c r="BO504" s="410"/>
      <c r="BP504" s="410"/>
      <c r="BQ504" s="410"/>
      <c r="BR504" s="410"/>
      <c r="BS504" s="410"/>
      <c r="BT504" s="410"/>
      <c r="BU504" s="410"/>
      <c r="BV504" s="410"/>
      <c r="BW504" s="410"/>
      <c r="BX504" s="410"/>
      <c r="BY504" s="410"/>
      <c r="BZ504" s="410"/>
      <c r="CA504" s="410"/>
      <c r="CB504" s="410"/>
      <c r="CC504" s="410"/>
      <c r="CD504" s="410"/>
      <c r="CE504" s="410"/>
      <c r="CF504" s="410"/>
      <c r="CG504" s="410"/>
      <c r="CH504" s="410"/>
      <c r="CI504" s="410"/>
      <c r="CJ504" s="410"/>
      <c r="CK504" s="410"/>
      <c r="CL504" s="410"/>
      <c r="CM504" s="410"/>
      <c r="CN504" s="410"/>
      <c r="CO504" s="410"/>
      <c r="CP504" s="410"/>
      <c r="CQ504" s="410"/>
      <c r="CR504" s="410"/>
      <c r="CS504" s="410"/>
      <c r="CT504" s="410"/>
      <c r="CU504" s="410"/>
      <c r="CV504" s="410"/>
      <c r="CW504" s="410"/>
      <c r="CX504" s="410"/>
      <c r="CY504" s="410"/>
      <c r="CZ504" s="410"/>
      <c r="DA504" s="410"/>
      <c r="DB504" s="410"/>
      <c r="DC504" s="410"/>
    </row>
    <row r="505" spans="2:107" ht="14.25">
      <c r="B505" s="491" t="s">
        <v>892</v>
      </c>
      <c r="C505" s="492"/>
      <c r="D505" s="492"/>
      <c r="E505" s="492"/>
      <c r="F505" s="492"/>
      <c r="G505" s="492"/>
      <c r="H505" s="492"/>
      <c r="I505" s="492"/>
      <c r="J505" s="492"/>
      <c r="K505" s="492"/>
      <c r="L505" s="493"/>
      <c r="M505" s="521">
        <v>1430</v>
      </c>
      <c r="N505" s="720">
        <f>+SUM(N483:Q504)</f>
        <v>0</v>
      </c>
      <c r="O505" s="721"/>
      <c r="P505" s="721"/>
      <c r="Q505" s="722"/>
      <c r="R505" s="477" t="s">
        <v>4</v>
      </c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  <c r="AZ505" s="410"/>
      <c r="BA505" s="410"/>
      <c r="BB505" s="410"/>
      <c r="BC505" s="410"/>
      <c r="BD505" s="410"/>
      <c r="BE505" s="410"/>
      <c r="BF505" s="410"/>
      <c r="BG505" s="410"/>
      <c r="BH505" s="410"/>
      <c r="BI505" s="410"/>
      <c r="BJ505" s="410"/>
      <c r="BK505" s="410"/>
      <c r="BL505" s="410"/>
      <c r="BM505" s="410"/>
      <c r="BN505" s="410"/>
      <c r="BO505" s="410"/>
      <c r="BP505" s="410"/>
      <c r="BQ505" s="410"/>
      <c r="BR505" s="410"/>
      <c r="BS505" s="410"/>
      <c r="BT505" s="410"/>
      <c r="BU505" s="410"/>
      <c r="BV505" s="410"/>
      <c r="BW505" s="410"/>
      <c r="BX505" s="410"/>
      <c r="BY505" s="410"/>
      <c r="BZ505" s="410"/>
      <c r="CA505" s="410"/>
      <c r="CB505" s="410"/>
      <c r="CC505" s="410"/>
      <c r="CD505" s="410"/>
      <c r="CE505" s="410"/>
      <c r="CF505" s="410"/>
      <c r="CG505" s="410"/>
      <c r="CH505" s="410"/>
      <c r="CI505" s="410"/>
      <c r="CJ505" s="410"/>
      <c r="CK505" s="410"/>
      <c r="CL505" s="410"/>
      <c r="CM505" s="410"/>
      <c r="CN505" s="410"/>
      <c r="CO505" s="410"/>
      <c r="CP505" s="410"/>
      <c r="CQ505" s="410"/>
      <c r="CR505" s="410"/>
      <c r="CS505" s="410"/>
      <c r="CT505" s="410"/>
      <c r="CU505" s="410"/>
      <c r="CV505" s="410"/>
      <c r="CW505" s="410"/>
      <c r="CX505" s="410"/>
      <c r="CY505" s="410"/>
      <c r="CZ505" s="410"/>
      <c r="DA505" s="410"/>
      <c r="DB505" s="410"/>
      <c r="DC505" s="410"/>
    </row>
    <row r="506" spans="2:107" ht="14.25">
      <c r="B506" s="491" t="s">
        <v>893</v>
      </c>
      <c r="C506" s="492"/>
      <c r="D506" s="492"/>
      <c r="E506" s="492"/>
      <c r="F506" s="492"/>
      <c r="G506" s="492"/>
      <c r="H506" s="492"/>
      <c r="I506" s="492"/>
      <c r="J506" s="492"/>
      <c r="K506" s="492"/>
      <c r="L506" s="493"/>
      <c r="M506" s="521">
        <v>1431</v>
      </c>
      <c r="N506" s="720"/>
      <c r="O506" s="721"/>
      <c r="P506" s="721"/>
      <c r="Q506" s="722"/>
      <c r="R506" s="477" t="s">
        <v>2</v>
      </c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  <c r="AZ506" s="410"/>
      <c r="BA506" s="410"/>
      <c r="BB506" s="410"/>
      <c r="BC506" s="410"/>
      <c r="BD506" s="410"/>
      <c r="BE506" s="410"/>
      <c r="BF506" s="410"/>
      <c r="BG506" s="410"/>
      <c r="BH506" s="410"/>
      <c r="BI506" s="410"/>
      <c r="BJ506" s="410"/>
      <c r="BK506" s="410"/>
      <c r="BL506" s="410"/>
      <c r="BM506" s="410"/>
      <c r="BN506" s="410"/>
      <c r="BO506" s="410"/>
      <c r="BP506" s="410"/>
      <c r="BQ506" s="410"/>
      <c r="BR506" s="410"/>
      <c r="BS506" s="410"/>
      <c r="BT506" s="410"/>
      <c r="BU506" s="410"/>
      <c r="BV506" s="410"/>
      <c r="BW506" s="410"/>
      <c r="BX506" s="410"/>
      <c r="BY506" s="410"/>
      <c r="BZ506" s="410"/>
      <c r="CA506" s="410"/>
      <c r="CB506" s="410"/>
      <c r="CC506" s="410"/>
      <c r="CD506" s="410"/>
      <c r="CE506" s="410"/>
      <c r="CF506" s="410"/>
      <c r="CG506" s="410"/>
      <c r="CH506" s="410"/>
      <c r="CI506" s="410"/>
      <c r="CJ506" s="410"/>
      <c r="CK506" s="410"/>
      <c r="CL506" s="410"/>
      <c r="CM506" s="410"/>
      <c r="CN506" s="410"/>
      <c r="CO506" s="410"/>
      <c r="CP506" s="410"/>
      <c r="CQ506" s="410"/>
      <c r="CR506" s="410"/>
      <c r="CS506" s="410"/>
      <c r="CT506" s="410"/>
      <c r="CU506" s="410"/>
      <c r="CV506" s="410"/>
      <c r="CW506" s="410"/>
      <c r="CX506" s="410"/>
      <c r="CY506" s="410"/>
      <c r="CZ506" s="410"/>
      <c r="DA506" s="410"/>
      <c r="DB506" s="410"/>
      <c r="DC506" s="410"/>
    </row>
    <row r="507" spans="2:107" ht="14.25">
      <c r="B507" s="491" t="s">
        <v>894</v>
      </c>
      <c r="C507" s="492"/>
      <c r="D507" s="492"/>
      <c r="E507" s="492"/>
      <c r="F507" s="492"/>
      <c r="G507" s="492"/>
      <c r="H507" s="492"/>
      <c r="I507" s="492"/>
      <c r="J507" s="492"/>
      <c r="K507" s="492"/>
      <c r="L507" s="493"/>
      <c r="M507" s="521">
        <v>1729</v>
      </c>
      <c r="N507" s="720">
        <f>+$N$482-$N$505+$N$506</f>
        <v>0</v>
      </c>
      <c r="O507" s="721"/>
      <c r="P507" s="721"/>
      <c r="Q507" s="722"/>
      <c r="R507" s="477" t="s">
        <v>4</v>
      </c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  <c r="AZ507" s="410"/>
      <c r="BA507" s="410"/>
      <c r="BB507" s="410"/>
      <c r="BC507" s="410"/>
      <c r="BD507" s="410"/>
      <c r="BE507" s="410"/>
      <c r="BF507" s="410"/>
      <c r="BG507" s="410"/>
      <c r="BH507" s="410"/>
      <c r="BI507" s="410"/>
      <c r="BJ507" s="410"/>
      <c r="BK507" s="410"/>
      <c r="BL507" s="410"/>
      <c r="BM507" s="410"/>
      <c r="BN507" s="410"/>
      <c r="BO507" s="410"/>
      <c r="BP507" s="410"/>
      <c r="BQ507" s="410"/>
      <c r="BR507" s="410"/>
      <c r="BS507" s="410"/>
      <c r="BT507" s="410"/>
      <c r="BU507" s="410"/>
      <c r="BV507" s="410"/>
      <c r="BW507" s="410"/>
      <c r="BX507" s="410"/>
      <c r="BY507" s="410"/>
      <c r="BZ507" s="410"/>
      <c r="CA507" s="410"/>
      <c r="CB507" s="410"/>
      <c r="CC507" s="410"/>
      <c r="CD507" s="410"/>
      <c r="CE507" s="410"/>
      <c r="CF507" s="410"/>
      <c r="CG507" s="410"/>
      <c r="CH507" s="410"/>
      <c r="CI507" s="410"/>
      <c r="CJ507" s="410"/>
      <c r="CK507" s="410"/>
      <c r="CL507" s="410"/>
      <c r="CM507" s="410"/>
      <c r="CN507" s="410"/>
      <c r="CO507" s="410"/>
      <c r="CP507" s="410"/>
      <c r="CQ507" s="410"/>
      <c r="CR507" s="410"/>
      <c r="CS507" s="410"/>
      <c r="CT507" s="410"/>
      <c r="CU507" s="410"/>
      <c r="CV507" s="410"/>
      <c r="CW507" s="410"/>
      <c r="CX507" s="410"/>
      <c r="CY507" s="410"/>
      <c r="CZ507" s="410"/>
      <c r="DA507" s="410"/>
      <c r="DB507" s="410"/>
      <c r="DC507" s="410"/>
    </row>
    <row r="508" spans="2:107" ht="14.25">
      <c r="B508" s="491" t="s">
        <v>95</v>
      </c>
      <c r="C508" s="492"/>
      <c r="D508" s="492"/>
      <c r="E508" s="492"/>
      <c r="F508" s="492"/>
      <c r="G508" s="492"/>
      <c r="H508" s="492"/>
      <c r="I508" s="492"/>
      <c r="J508" s="492"/>
      <c r="K508" s="492"/>
      <c r="L508" s="493"/>
      <c r="M508" s="521">
        <v>1432</v>
      </c>
      <c r="N508" s="720"/>
      <c r="O508" s="721"/>
      <c r="P508" s="721"/>
      <c r="Q508" s="722"/>
      <c r="R508" s="477" t="s">
        <v>3</v>
      </c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  <c r="AZ508" s="410"/>
      <c r="BA508" s="410"/>
      <c r="BB508" s="410"/>
      <c r="BC508" s="410"/>
      <c r="BD508" s="410"/>
      <c r="BE508" s="410"/>
      <c r="BF508" s="410"/>
      <c r="BG508" s="410"/>
      <c r="BH508" s="410"/>
      <c r="BI508" s="410"/>
      <c r="BJ508" s="410"/>
      <c r="BK508" s="410"/>
      <c r="BL508" s="410"/>
      <c r="BM508" s="410"/>
      <c r="BN508" s="410"/>
      <c r="BO508" s="410"/>
      <c r="BP508" s="410"/>
      <c r="BQ508" s="410"/>
      <c r="BR508" s="410"/>
      <c r="BS508" s="410"/>
      <c r="BT508" s="410"/>
      <c r="BU508" s="410"/>
      <c r="BV508" s="410"/>
      <c r="BW508" s="410"/>
      <c r="BX508" s="410"/>
      <c r="BY508" s="410"/>
      <c r="BZ508" s="410"/>
      <c r="CA508" s="410"/>
      <c r="CB508" s="410"/>
      <c r="CC508" s="410"/>
      <c r="CD508" s="410"/>
      <c r="CE508" s="410"/>
      <c r="CF508" s="410"/>
      <c r="CG508" s="410"/>
      <c r="CH508" s="410"/>
      <c r="CI508" s="410"/>
      <c r="CJ508" s="410"/>
      <c r="CK508" s="410"/>
      <c r="CL508" s="410"/>
      <c r="CM508" s="410"/>
      <c r="CN508" s="410"/>
      <c r="CO508" s="410"/>
      <c r="CP508" s="410"/>
      <c r="CQ508" s="410"/>
      <c r="CR508" s="410"/>
      <c r="CS508" s="410"/>
      <c r="CT508" s="410"/>
      <c r="CU508" s="410"/>
      <c r="CV508" s="410"/>
      <c r="CW508" s="410"/>
      <c r="CX508" s="410"/>
      <c r="CY508" s="410"/>
      <c r="CZ508" s="410"/>
      <c r="DA508" s="410"/>
      <c r="DB508" s="410"/>
      <c r="DC508" s="410"/>
    </row>
    <row r="509" spans="2:107" ht="14.25">
      <c r="B509" s="491" t="s">
        <v>826</v>
      </c>
      <c r="C509" s="492"/>
      <c r="D509" s="492"/>
      <c r="E509" s="492"/>
      <c r="F509" s="492"/>
      <c r="G509" s="492"/>
      <c r="H509" s="492"/>
      <c r="I509" s="492"/>
      <c r="J509" s="492"/>
      <c r="K509" s="492"/>
      <c r="L509" s="493"/>
      <c r="M509" s="521">
        <v>1433</v>
      </c>
      <c r="N509" s="720"/>
      <c r="O509" s="721"/>
      <c r="P509" s="721"/>
      <c r="Q509" s="722"/>
      <c r="R509" s="477" t="s">
        <v>3</v>
      </c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  <c r="AZ509" s="410"/>
      <c r="BA509" s="410"/>
      <c r="BB509" s="410"/>
      <c r="BC509" s="410"/>
      <c r="BD509" s="410"/>
      <c r="BE509" s="410"/>
      <c r="BF509" s="410"/>
      <c r="BG509" s="410"/>
      <c r="BH509" s="410"/>
      <c r="BI509" s="410"/>
      <c r="BJ509" s="410"/>
      <c r="BK509" s="410"/>
      <c r="BL509" s="410"/>
      <c r="BM509" s="410"/>
      <c r="BN509" s="410"/>
      <c r="BO509" s="410"/>
      <c r="BP509" s="410"/>
      <c r="BQ509" s="410"/>
      <c r="BR509" s="410"/>
      <c r="BS509" s="410"/>
      <c r="BT509" s="410"/>
      <c r="BU509" s="410"/>
      <c r="BV509" s="410"/>
      <c r="BW509" s="410"/>
      <c r="BX509" s="410"/>
      <c r="BY509" s="410"/>
      <c r="BZ509" s="410"/>
      <c r="CA509" s="410"/>
      <c r="CB509" s="410"/>
      <c r="CC509" s="410"/>
      <c r="CD509" s="410"/>
      <c r="CE509" s="410"/>
      <c r="CF509" s="410"/>
      <c r="CG509" s="410"/>
      <c r="CH509" s="410"/>
      <c r="CI509" s="410"/>
      <c r="CJ509" s="410"/>
      <c r="CK509" s="410"/>
      <c r="CL509" s="410"/>
      <c r="CM509" s="410"/>
      <c r="CN509" s="410"/>
      <c r="CO509" s="410"/>
      <c r="CP509" s="410"/>
      <c r="CQ509" s="410"/>
      <c r="CR509" s="410"/>
      <c r="CS509" s="410"/>
      <c r="CT509" s="410"/>
      <c r="CU509" s="410"/>
      <c r="CV509" s="410"/>
      <c r="CW509" s="410"/>
      <c r="CX509" s="410"/>
      <c r="CY509" s="410"/>
      <c r="CZ509" s="410"/>
      <c r="DA509" s="410"/>
      <c r="DB509" s="410"/>
      <c r="DC509" s="410"/>
    </row>
    <row r="510" spans="2:107" ht="14.25">
      <c r="B510" s="491" t="s">
        <v>895</v>
      </c>
      <c r="C510" s="492"/>
      <c r="D510" s="492"/>
      <c r="E510" s="492"/>
      <c r="F510" s="492"/>
      <c r="G510" s="492"/>
      <c r="H510" s="492"/>
      <c r="I510" s="492"/>
      <c r="J510" s="492"/>
      <c r="K510" s="492"/>
      <c r="L510" s="493"/>
      <c r="M510" s="521">
        <v>1440</v>
      </c>
      <c r="N510" s="720">
        <f>+$N$507-$N$508-$N$509</f>
        <v>0</v>
      </c>
      <c r="O510" s="721"/>
      <c r="P510" s="721"/>
      <c r="Q510" s="722"/>
      <c r="R510" s="477" t="s">
        <v>4</v>
      </c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  <c r="AZ510" s="410"/>
      <c r="BA510" s="410"/>
      <c r="BB510" s="410"/>
      <c r="BC510" s="410"/>
      <c r="BD510" s="410"/>
      <c r="BE510" s="410"/>
      <c r="BF510" s="410"/>
      <c r="BG510" s="410"/>
      <c r="BH510" s="410"/>
      <c r="BI510" s="410"/>
      <c r="BJ510" s="410"/>
      <c r="BK510" s="410"/>
      <c r="BL510" s="410"/>
      <c r="BM510" s="410"/>
      <c r="BN510" s="410"/>
      <c r="BO510" s="410"/>
      <c r="BP510" s="410"/>
      <c r="BQ510" s="410"/>
      <c r="BR510" s="410"/>
      <c r="BS510" s="410"/>
      <c r="BT510" s="410"/>
      <c r="BU510" s="410"/>
      <c r="BV510" s="410"/>
      <c r="BW510" s="410"/>
      <c r="BX510" s="410"/>
      <c r="BY510" s="410"/>
      <c r="BZ510" s="410"/>
      <c r="CA510" s="410"/>
      <c r="CB510" s="410"/>
      <c r="CC510" s="410"/>
      <c r="CD510" s="410"/>
      <c r="CE510" s="410"/>
      <c r="CF510" s="410"/>
      <c r="CG510" s="410"/>
      <c r="CH510" s="410"/>
      <c r="CI510" s="410"/>
      <c r="CJ510" s="410"/>
      <c r="CK510" s="410"/>
      <c r="CL510" s="410"/>
      <c r="CM510" s="410"/>
      <c r="CN510" s="410"/>
      <c r="CO510" s="410"/>
      <c r="CP510" s="410"/>
      <c r="CQ510" s="410"/>
      <c r="CR510" s="410"/>
      <c r="CS510" s="410"/>
      <c r="CT510" s="410"/>
      <c r="CU510" s="410"/>
      <c r="CV510" s="410"/>
      <c r="CW510" s="410"/>
      <c r="CX510" s="410"/>
      <c r="CY510" s="410"/>
      <c r="CZ510" s="410"/>
      <c r="DA510" s="410"/>
      <c r="DB510" s="410"/>
      <c r="DC510" s="410"/>
    </row>
    <row r="511" spans="2:107">
      <c r="B511" s="837" t="s">
        <v>828</v>
      </c>
      <c r="C511" s="838"/>
      <c r="D511" s="838"/>
      <c r="E511" s="838"/>
      <c r="F511" s="838"/>
      <c r="G511" s="838"/>
      <c r="H511" s="838"/>
      <c r="I511" s="838"/>
      <c r="J511" s="838"/>
      <c r="K511" s="838"/>
      <c r="L511" s="838"/>
      <c r="M511" s="838"/>
      <c r="N511" s="838"/>
      <c r="O511" s="838"/>
      <c r="P511" s="838"/>
      <c r="Q511" s="838"/>
      <c r="R511" s="839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  <c r="AZ511" s="410"/>
      <c r="BA511" s="410"/>
      <c r="BB511" s="410"/>
      <c r="BC511" s="410"/>
      <c r="BD511" s="410"/>
      <c r="BE511" s="410"/>
      <c r="BF511" s="410"/>
      <c r="BG511" s="410"/>
      <c r="BH511" s="410"/>
      <c r="BI511" s="410"/>
      <c r="BJ511" s="410"/>
      <c r="BK511" s="410"/>
      <c r="BL511" s="410"/>
      <c r="BM511" s="410"/>
      <c r="BN511" s="410"/>
      <c r="BO511" s="410"/>
      <c r="BP511" s="410"/>
      <c r="BQ511" s="410"/>
      <c r="BR511" s="410"/>
      <c r="BS511" s="410"/>
      <c r="BT511" s="410"/>
      <c r="BU511" s="410"/>
      <c r="BV511" s="410"/>
      <c r="BW511" s="410"/>
      <c r="BX511" s="410"/>
      <c r="BY511" s="410"/>
      <c r="BZ511" s="410"/>
      <c r="CA511" s="410"/>
      <c r="CB511" s="410"/>
      <c r="CC511" s="410"/>
      <c r="CD511" s="410"/>
      <c r="CE511" s="410"/>
      <c r="CF511" s="410"/>
      <c r="CG511" s="410"/>
      <c r="CH511" s="410"/>
      <c r="CI511" s="410"/>
      <c r="CJ511" s="410"/>
      <c r="CK511" s="410"/>
      <c r="CL511" s="410"/>
      <c r="CM511" s="410"/>
      <c r="CN511" s="410"/>
      <c r="CO511" s="410"/>
      <c r="CP511" s="410"/>
      <c r="CQ511" s="410"/>
      <c r="CR511" s="410"/>
      <c r="CS511" s="410"/>
      <c r="CT511" s="410"/>
      <c r="CU511" s="410"/>
      <c r="CV511" s="410"/>
      <c r="CW511" s="410"/>
      <c r="CX511" s="410"/>
      <c r="CY511" s="410"/>
      <c r="CZ511" s="410"/>
      <c r="DA511" s="410"/>
      <c r="DB511" s="410"/>
      <c r="DC511" s="410"/>
    </row>
    <row r="512" spans="2:107" ht="14.25">
      <c r="B512" s="491" t="s">
        <v>829</v>
      </c>
      <c r="C512" s="492"/>
      <c r="D512" s="492"/>
      <c r="E512" s="492"/>
      <c r="F512" s="492"/>
      <c r="G512" s="492"/>
      <c r="H512" s="492"/>
      <c r="I512" s="492"/>
      <c r="J512" s="492"/>
      <c r="K512" s="492"/>
      <c r="L512" s="493"/>
      <c r="M512" s="521">
        <v>1434</v>
      </c>
      <c r="N512" s="720"/>
      <c r="O512" s="721"/>
      <c r="P512" s="721"/>
      <c r="Q512" s="722"/>
      <c r="R512" s="477" t="s">
        <v>2</v>
      </c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  <c r="AZ512" s="410"/>
      <c r="BA512" s="410"/>
      <c r="BB512" s="410"/>
      <c r="BC512" s="410"/>
      <c r="BD512" s="410"/>
      <c r="BE512" s="410"/>
      <c r="BF512" s="410"/>
      <c r="BG512" s="410"/>
      <c r="BH512" s="410"/>
      <c r="BI512" s="410"/>
      <c r="BJ512" s="410"/>
      <c r="BK512" s="410"/>
      <c r="BL512" s="410"/>
      <c r="BM512" s="410"/>
      <c r="BN512" s="410"/>
      <c r="BO512" s="410"/>
      <c r="BP512" s="410"/>
      <c r="BQ512" s="410"/>
      <c r="BR512" s="410"/>
      <c r="BS512" s="410"/>
      <c r="BT512" s="410"/>
      <c r="BU512" s="410"/>
      <c r="BV512" s="410"/>
      <c r="BW512" s="410"/>
      <c r="BX512" s="410"/>
      <c r="BY512" s="410"/>
      <c r="BZ512" s="410"/>
      <c r="CA512" s="410"/>
      <c r="CB512" s="410"/>
      <c r="CC512" s="410"/>
      <c r="CD512" s="410"/>
      <c r="CE512" s="410"/>
      <c r="CF512" s="410"/>
      <c r="CG512" s="410"/>
      <c r="CH512" s="410"/>
      <c r="CI512" s="410"/>
      <c r="CJ512" s="410"/>
      <c r="CK512" s="410"/>
      <c r="CL512" s="410"/>
      <c r="CM512" s="410"/>
      <c r="CN512" s="410"/>
      <c r="CO512" s="410"/>
      <c r="CP512" s="410"/>
      <c r="CQ512" s="410"/>
      <c r="CR512" s="410"/>
      <c r="CS512" s="410"/>
      <c r="CT512" s="410"/>
      <c r="CU512" s="410"/>
      <c r="CV512" s="410"/>
      <c r="CW512" s="410"/>
      <c r="CX512" s="410"/>
      <c r="CY512" s="410"/>
      <c r="CZ512" s="410"/>
      <c r="DA512" s="410"/>
      <c r="DB512" s="410"/>
      <c r="DC512" s="410"/>
    </row>
    <row r="513" spans="1:107" ht="14.25">
      <c r="B513" s="491" t="s">
        <v>830</v>
      </c>
      <c r="C513" s="492"/>
      <c r="D513" s="492"/>
      <c r="E513" s="492"/>
      <c r="F513" s="492"/>
      <c r="G513" s="492"/>
      <c r="H513" s="492"/>
      <c r="I513" s="492"/>
      <c r="J513" s="492"/>
      <c r="K513" s="492"/>
      <c r="L513" s="493"/>
      <c r="M513" s="521">
        <v>1435</v>
      </c>
      <c r="N513" s="720"/>
      <c r="O513" s="721"/>
      <c r="P513" s="721"/>
      <c r="Q513" s="722"/>
      <c r="R513" s="477" t="s">
        <v>2</v>
      </c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  <c r="AZ513" s="410"/>
      <c r="BA513" s="410"/>
      <c r="BB513" s="410"/>
      <c r="BC513" s="410"/>
      <c r="BD513" s="410"/>
      <c r="BE513" s="410"/>
      <c r="BF513" s="410"/>
      <c r="BG513" s="410"/>
      <c r="BH513" s="410"/>
      <c r="BI513" s="410"/>
      <c r="BJ513" s="410"/>
      <c r="BK513" s="410"/>
      <c r="BL513" s="410"/>
      <c r="BM513" s="410"/>
      <c r="BN513" s="410"/>
      <c r="BO513" s="410"/>
      <c r="BP513" s="410"/>
      <c r="BQ513" s="410"/>
      <c r="BR513" s="410"/>
      <c r="BS513" s="410"/>
      <c r="BT513" s="410"/>
      <c r="BU513" s="410"/>
      <c r="BV513" s="410"/>
      <c r="BW513" s="410"/>
      <c r="BX513" s="410"/>
      <c r="BY513" s="410"/>
      <c r="BZ513" s="410"/>
      <c r="CA513" s="410"/>
      <c r="CB513" s="410"/>
      <c r="CC513" s="410"/>
      <c r="CD513" s="410"/>
      <c r="CE513" s="410"/>
      <c r="CF513" s="410"/>
      <c r="CG513" s="410"/>
      <c r="CH513" s="410"/>
      <c r="CI513" s="410"/>
      <c r="CJ513" s="410"/>
      <c r="CK513" s="410"/>
      <c r="CL513" s="410"/>
      <c r="CM513" s="410"/>
      <c r="CN513" s="410"/>
      <c r="CO513" s="410"/>
      <c r="CP513" s="410"/>
      <c r="CQ513" s="410"/>
      <c r="CR513" s="410"/>
      <c r="CS513" s="410"/>
      <c r="CT513" s="410"/>
      <c r="CU513" s="410"/>
      <c r="CV513" s="410"/>
      <c r="CW513" s="410"/>
      <c r="CX513" s="410"/>
      <c r="CY513" s="410"/>
      <c r="CZ513" s="410"/>
      <c r="DA513" s="410"/>
      <c r="DB513" s="410"/>
      <c r="DC513" s="410"/>
    </row>
    <row r="514" spans="1:107" ht="14.25">
      <c r="B514" s="491" t="s">
        <v>831</v>
      </c>
      <c r="C514" s="492"/>
      <c r="D514" s="492"/>
      <c r="E514" s="492"/>
      <c r="F514" s="492"/>
      <c r="G514" s="492"/>
      <c r="H514" s="492"/>
      <c r="I514" s="492"/>
      <c r="J514" s="492"/>
      <c r="K514" s="492"/>
      <c r="L514" s="493"/>
      <c r="M514" s="521">
        <v>1450</v>
      </c>
      <c r="N514" s="720">
        <f>+IF((N510&lt;0),$N$510+N512+N513,0)</f>
        <v>0</v>
      </c>
      <c r="O514" s="721"/>
      <c r="P514" s="721"/>
      <c r="Q514" s="722"/>
      <c r="R514" s="477" t="s">
        <v>4</v>
      </c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  <c r="AZ514" s="410"/>
      <c r="BA514" s="410"/>
      <c r="BB514" s="410"/>
      <c r="BC514" s="410"/>
      <c r="BD514" s="410"/>
      <c r="BE514" s="410"/>
      <c r="BF514" s="410"/>
      <c r="BG514" s="410"/>
      <c r="BH514" s="410"/>
      <c r="BI514" s="410"/>
      <c r="BJ514" s="410"/>
      <c r="BK514" s="410"/>
      <c r="BL514" s="410"/>
      <c r="BM514" s="410"/>
      <c r="BN514" s="410"/>
      <c r="BO514" s="410"/>
      <c r="BP514" s="410"/>
      <c r="BQ514" s="410"/>
      <c r="BR514" s="410"/>
      <c r="BS514" s="410"/>
      <c r="BT514" s="410"/>
      <c r="BU514" s="410"/>
      <c r="BV514" s="410"/>
      <c r="BW514" s="410"/>
      <c r="BX514" s="410"/>
      <c r="BY514" s="410"/>
      <c r="BZ514" s="410"/>
      <c r="CA514" s="410"/>
      <c r="CB514" s="410"/>
      <c r="CC514" s="410"/>
      <c r="CD514" s="410"/>
      <c r="CE514" s="410"/>
      <c r="CF514" s="410"/>
      <c r="CG514" s="410"/>
      <c r="CH514" s="410"/>
      <c r="CI514" s="410"/>
      <c r="CJ514" s="410"/>
      <c r="CK514" s="410"/>
      <c r="CL514" s="410"/>
      <c r="CM514" s="410"/>
      <c r="CN514" s="410"/>
      <c r="CO514" s="410"/>
      <c r="CP514" s="410"/>
      <c r="CQ514" s="410"/>
      <c r="CR514" s="410"/>
      <c r="CS514" s="410"/>
      <c r="CT514" s="410"/>
      <c r="CU514" s="410"/>
      <c r="CV514" s="410"/>
      <c r="CW514" s="410"/>
      <c r="CX514" s="410"/>
      <c r="CY514" s="410"/>
      <c r="CZ514" s="410"/>
      <c r="DA514" s="410"/>
      <c r="DB514" s="410"/>
      <c r="DC514" s="410"/>
    </row>
    <row r="515" spans="1:107">
      <c r="A515" s="409"/>
      <c r="B515" s="517"/>
      <c r="C515" s="517"/>
      <c r="D515" s="517"/>
      <c r="E515" s="517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  <c r="AZ515" s="410"/>
      <c r="BA515" s="410"/>
      <c r="BB515" s="410"/>
      <c r="BC515" s="410"/>
      <c r="BD515" s="410"/>
      <c r="BE515" s="410"/>
      <c r="BF515" s="410"/>
      <c r="BG515" s="410"/>
      <c r="BH515" s="410"/>
      <c r="BI515" s="410"/>
      <c r="BJ515" s="410"/>
      <c r="BK515" s="410"/>
      <c r="BL515" s="410"/>
      <c r="BM515" s="410"/>
      <c r="BN515" s="410"/>
      <c r="BO515" s="410"/>
      <c r="BP515" s="410"/>
      <c r="BQ515" s="410"/>
      <c r="BR515" s="410"/>
      <c r="BS515" s="410"/>
      <c r="BT515" s="410"/>
      <c r="BU515" s="410"/>
      <c r="BV515" s="410"/>
      <c r="BW515" s="410"/>
      <c r="BX515" s="410"/>
      <c r="BY515" s="410"/>
      <c r="BZ515" s="410"/>
      <c r="CA515" s="410"/>
      <c r="CB515" s="410"/>
      <c r="CC515" s="410"/>
      <c r="CD515" s="410"/>
      <c r="CE515" s="410"/>
      <c r="CF515" s="410"/>
      <c r="CG515" s="410"/>
      <c r="CH515" s="410"/>
      <c r="CI515" s="410"/>
      <c r="CJ515" s="410"/>
      <c r="CK515" s="410"/>
      <c r="CL515" s="410"/>
      <c r="CM515" s="410"/>
      <c r="CN515" s="410"/>
      <c r="CO515" s="410"/>
      <c r="CP515" s="410"/>
      <c r="CQ515" s="410"/>
      <c r="CR515" s="410"/>
      <c r="CS515" s="410"/>
      <c r="CT515" s="410"/>
      <c r="CU515" s="410"/>
      <c r="CV515" s="410"/>
      <c r="CW515" s="410"/>
      <c r="CX515" s="410"/>
      <c r="CY515" s="410"/>
      <c r="CZ515" s="410"/>
      <c r="DA515" s="410"/>
      <c r="DB515" s="410"/>
      <c r="DC515" s="410"/>
    </row>
    <row r="516" spans="1:107">
      <c r="A516" s="409"/>
      <c r="B516" s="779" t="s">
        <v>896</v>
      </c>
      <c r="C516" s="780"/>
      <c r="D516" s="780"/>
      <c r="E516" s="780"/>
      <c r="F516" s="780"/>
      <c r="G516" s="780"/>
      <c r="H516" s="780"/>
      <c r="I516" s="780"/>
      <c r="J516" s="780"/>
      <c r="K516" s="780"/>
      <c r="L516" s="780"/>
      <c r="M516" s="780"/>
      <c r="N516" s="780"/>
      <c r="O516" s="780"/>
      <c r="P516" s="780"/>
      <c r="Q516" s="780"/>
      <c r="R516" s="781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  <c r="AZ516" s="410"/>
      <c r="BA516" s="410"/>
      <c r="BB516" s="410"/>
      <c r="BC516" s="410"/>
      <c r="BD516" s="410"/>
      <c r="BE516" s="410"/>
      <c r="BF516" s="410"/>
      <c r="BG516" s="410"/>
      <c r="BH516" s="410"/>
      <c r="BI516" s="410"/>
      <c r="BJ516" s="410"/>
      <c r="BK516" s="410"/>
      <c r="BL516" s="410"/>
      <c r="BM516" s="410"/>
      <c r="BN516" s="410"/>
      <c r="BO516" s="410"/>
      <c r="BP516" s="410"/>
      <c r="BQ516" s="410"/>
      <c r="BR516" s="410"/>
      <c r="BS516" s="410"/>
      <c r="BT516" s="410"/>
      <c r="BU516" s="410"/>
      <c r="BV516" s="410"/>
      <c r="BW516" s="410"/>
      <c r="BX516" s="410"/>
      <c r="BY516" s="410"/>
      <c r="BZ516" s="410"/>
      <c r="CA516" s="410"/>
      <c r="CB516" s="410"/>
      <c r="CC516" s="410"/>
      <c r="CD516" s="410"/>
      <c r="CE516" s="410"/>
      <c r="CF516" s="410"/>
      <c r="CG516" s="410"/>
      <c r="CH516" s="410"/>
      <c r="CI516" s="410"/>
      <c r="CJ516" s="410"/>
      <c r="CK516" s="410"/>
      <c r="CL516" s="410"/>
      <c r="CM516" s="410"/>
      <c r="CN516" s="410"/>
      <c r="CO516" s="410"/>
      <c r="CP516" s="410"/>
      <c r="CQ516" s="410"/>
      <c r="CR516" s="410"/>
      <c r="CS516" s="410"/>
      <c r="CT516" s="410"/>
      <c r="CU516" s="410"/>
      <c r="CV516" s="410"/>
      <c r="CW516" s="410"/>
      <c r="CX516" s="410"/>
      <c r="CY516" s="410"/>
      <c r="CZ516" s="410"/>
      <c r="DA516" s="410"/>
      <c r="DB516" s="410"/>
      <c r="DC516" s="410"/>
    </row>
    <row r="517" spans="1:107">
      <c r="A517" s="409"/>
      <c r="B517" s="782"/>
      <c r="C517" s="783"/>
      <c r="D517" s="783"/>
      <c r="E517" s="783"/>
      <c r="F517" s="783"/>
      <c r="G517" s="783"/>
      <c r="H517" s="783"/>
      <c r="I517" s="783"/>
      <c r="J517" s="783"/>
      <c r="K517" s="783"/>
      <c r="L517" s="783"/>
      <c r="M517" s="783"/>
      <c r="N517" s="783"/>
      <c r="O517" s="783"/>
      <c r="P517" s="783"/>
      <c r="Q517" s="783"/>
      <c r="R517" s="784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  <c r="AZ517" s="410"/>
      <c r="BA517" s="410"/>
      <c r="BB517" s="410"/>
      <c r="BC517" s="410"/>
      <c r="BD517" s="410"/>
      <c r="BE517" s="410"/>
      <c r="BF517" s="410"/>
      <c r="BG517" s="410"/>
      <c r="BH517" s="410"/>
      <c r="BI517" s="410"/>
      <c r="BJ517" s="410"/>
      <c r="BK517" s="410"/>
      <c r="BL517" s="410"/>
      <c r="BM517" s="410"/>
      <c r="BN517" s="410"/>
      <c r="BO517" s="410"/>
      <c r="BP517" s="410"/>
      <c r="BQ517" s="410"/>
      <c r="BR517" s="410"/>
      <c r="BS517" s="410"/>
      <c r="BT517" s="410"/>
      <c r="BU517" s="410"/>
      <c r="BV517" s="410"/>
      <c r="BW517" s="410"/>
      <c r="BX517" s="410"/>
      <c r="BY517" s="410"/>
      <c r="BZ517" s="410"/>
      <c r="CA517" s="410"/>
      <c r="CB517" s="410"/>
      <c r="CC517" s="410"/>
      <c r="CD517" s="410"/>
      <c r="CE517" s="410"/>
      <c r="CF517" s="410"/>
      <c r="CG517" s="410"/>
      <c r="CH517" s="410"/>
      <c r="CI517" s="410"/>
      <c r="CJ517" s="410"/>
      <c r="CK517" s="410"/>
      <c r="CL517" s="410"/>
      <c r="CM517" s="410"/>
      <c r="CN517" s="410"/>
      <c r="CO517" s="410"/>
      <c r="CP517" s="410"/>
      <c r="CQ517" s="410"/>
      <c r="CR517" s="410"/>
      <c r="CS517" s="410"/>
      <c r="CT517" s="410"/>
      <c r="CU517" s="410"/>
      <c r="CV517" s="410"/>
      <c r="CW517" s="410"/>
      <c r="CX517" s="410"/>
      <c r="CY517" s="410"/>
      <c r="CZ517" s="410"/>
      <c r="DA517" s="410"/>
      <c r="DB517" s="410"/>
      <c r="DC517" s="410"/>
    </row>
    <row r="518" spans="1:107" ht="14.25">
      <c r="B518" s="491" t="s">
        <v>897</v>
      </c>
      <c r="C518" s="492"/>
      <c r="D518" s="492"/>
      <c r="E518" s="492"/>
      <c r="F518" s="492"/>
      <c r="G518" s="492"/>
      <c r="H518" s="492"/>
      <c r="I518" s="492"/>
      <c r="J518" s="492"/>
      <c r="K518" s="492"/>
      <c r="L518" s="493"/>
      <c r="M518" s="520">
        <v>1703</v>
      </c>
      <c r="N518" s="720"/>
      <c r="O518" s="721"/>
      <c r="P518" s="721"/>
      <c r="Q518" s="722"/>
      <c r="R518" s="562" t="s">
        <v>2</v>
      </c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  <c r="AZ518" s="410"/>
      <c r="BA518" s="410"/>
      <c r="BB518" s="410"/>
      <c r="BC518" s="410"/>
      <c r="BD518" s="410"/>
      <c r="BE518" s="410"/>
      <c r="BF518" s="410"/>
      <c r="BG518" s="410"/>
      <c r="BH518" s="410"/>
      <c r="BI518" s="410"/>
      <c r="BJ518" s="410"/>
      <c r="BK518" s="410"/>
      <c r="BL518" s="410"/>
      <c r="BM518" s="410"/>
      <c r="BN518" s="410"/>
      <c r="BO518" s="410"/>
      <c r="BP518" s="410"/>
      <c r="BQ518" s="410"/>
      <c r="BR518" s="410"/>
      <c r="BS518" s="410"/>
      <c r="BT518" s="410"/>
      <c r="BU518" s="410"/>
      <c r="BV518" s="410"/>
      <c r="BW518" s="410"/>
      <c r="BX518" s="410"/>
      <c r="BY518" s="410"/>
      <c r="BZ518" s="410"/>
      <c r="CA518" s="410"/>
      <c r="CB518" s="410"/>
      <c r="CC518" s="410"/>
      <c r="CD518" s="410"/>
      <c r="CE518" s="410"/>
      <c r="CF518" s="410"/>
      <c r="CG518" s="410"/>
      <c r="CH518" s="410"/>
      <c r="CI518" s="410"/>
      <c r="CJ518" s="410"/>
      <c r="CK518" s="410"/>
      <c r="CL518" s="410"/>
      <c r="CM518" s="410"/>
      <c r="CN518" s="410"/>
      <c r="CO518" s="410"/>
      <c r="CP518" s="410"/>
      <c r="CQ518" s="410"/>
      <c r="CR518" s="410"/>
      <c r="CS518" s="410"/>
      <c r="CT518" s="410"/>
      <c r="CU518" s="410"/>
      <c r="CV518" s="410"/>
      <c r="CW518" s="410"/>
      <c r="CX518" s="410"/>
      <c r="CY518" s="410"/>
      <c r="CZ518" s="410"/>
      <c r="DA518" s="410"/>
      <c r="DB518" s="410"/>
      <c r="DC518" s="410"/>
    </row>
    <row r="519" spans="1:107" ht="14.25">
      <c r="B519" s="491" t="s">
        <v>898</v>
      </c>
      <c r="C519" s="492"/>
      <c r="D519" s="492"/>
      <c r="E519" s="492"/>
      <c r="F519" s="492"/>
      <c r="G519" s="492"/>
      <c r="H519" s="492"/>
      <c r="I519" s="492"/>
      <c r="J519" s="492"/>
      <c r="K519" s="492"/>
      <c r="L519" s="493"/>
      <c r="M519" s="521">
        <v>1719</v>
      </c>
      <c r="N519" s="720"/>
      <c r="O519" s="721"/>
      <c r="P519" s="721"/>
      <c r="Q519" s="722"/>
      <c r="R519" s="477" t="s">
        <v>3</v>
      </c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  <c r="AZ519" s="410"/>
      <c r="BA519" s="410"/>
      <c r="BB519" s="410"/>
      <c r="BC519" s="410"/>
      <c r="BD519" s="410"/>
      <c r="BE519" s="410"/>
      <c r="BF519" s="410"/>
      <c r="BG519" s="410"/>
      <c r="BH519" s="410"/>
      <c r="BI519" s="410"/>
      <c r="BJ519" s="410"/>
      <c r="BK519" s="410"/>
      <c r="BL519" s="410"/>
      <c r="BM519" s="410"/>
      <c r="BN519" s="410"/>
      <c r="BO519" s="410"/>
      <c r="BP519" s="410"/>
      <c r="BQ519" s="410"/>
      <c r="BR519" s="410"/>
      <c r="BS519" s="410"/>
      <c r="BT519" s="410"/>
      <c r="BU519" s="410"/>
      <c r="BV519" s="410"/>
      <c r="BW519" s="410"/>
      <c r="BX519" s="410"/>
      <c r="BY519" s="410"/>
      <c r="BZ519" s="410"/>
      <c r="CA519" s="410"/>
      <c r="CB519" s="410"/>
      <c r="CC519" s="410"/>
      <c r="CD519" s="410"/>
      <c r="CE519" s="410"/>
      <c r="CF519" s="410"/>
      <c r="CG519" s="410"/>
      <c r="CH519" s="410"/>
      <c r="CI519" s="410"/>
      <c r="CJ519" s="410"/>
      <c r="CK519" s="410"/>
      <c r="CL519" s="410"/>
      <c r="CM519" s="410"/>
      <c r="CN519" s="410"/>
      <c r="CO519" s="410"/>
      <c r="CP519" s="410"/>
      <c r="CQ519" s="410"/>
      <c r="CR519" s="410"/>
      <c r="CS519" s="410"/>
      <c r="CT519" s="410"/>
      <c r="CU519" s="410"/>
      <c r="CV519" s="410"/>
      <c r="CW519" s="410"/>
      <c r="CX519" s="410"/>
      <c r="CY519" s="410"/>
      <c r="CZ519" s="410"/>
      <c r="DA519" s="410"/>
      <c r="DB519" s="410"/>
      <c r="DC519" s="410"/>
    </row>
    <row r="520" spans="1:107" ht="14.25">
      <c r="B520" s="491" t="s">
        <v>835</v>
      </c>
      <c r="C520" s="492"/>
      <c r="D520" s="492"/>
      <c r="E520" s="492"/>
      <c r="F520" s="492"/>
      <c r="G520" s="492"/>
      <c r="H520" s="492"/>
      <c r="I520" s="492"/>
      <c r="J520" s="492"/>
      <c r="K520" s="492"/>
      <c r="L520" s="493"/>
      <c r="M520" s="521">
        <v>1492</v>
      </c>
      <c r="N520" s="720"/>
      <c r="O520" s="721"/>
      <c r="P520" s="721"/>
      <c r="Q520" s="722"/>
      <c r="R520" s="477" t="s">
        <v>2</v>
      </c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  <c r="AZ520" s="410"/>
      <c r="BA520" s="410"/>
      <c r="BB520" s="410"/>
      <c r="BC520" s="410"/>
      <c r="BD520" s="410"/>
      <c r="BE520" s="410"/>
      <c r="BF520" s="410"/>
      <c r="BG520" s="410"/>
      <c r="BH520" s="410"/>
      <c r="BI520" s="410"/>
      <c r="BJ520" s="410"/>
      <c r="BK520" s="410"/>
      <c r="BL520" s="410"/>
      <c r="BM520" s="410"/>
      <c r="BN520" s="410"/>
      <c r="BO520" s="410"/>
      <c r="BP520" s="410"/>
      <c r="BQ520" s="410"/>
      <c r="BR520" s="410"/>
      <c r="BS520" s="410"/>
      <c r="BT520" s="410"/>
      <c r="BU520" s="410"/>
      <c r="BV520" s="410"/>
      <c r="BW520" s="410"/>
      <c r="BX520" s="410"/>
      <c r="BY520" s="410"/>
      <c r="BZ520" s="410"/>
      <c r="CA520" s="410"/>
      <c r="CB520" s="410"/>
      <c r="CC520" s="410"/>
      <c r="CD520" s="410"/>
      <c r="CE520" s="410"/>
      <c r="CF520" s="410"/>
      <c r="CG520" s="410"/>
      <c r="CH520" s="410"/>
      <c r="CI520" s="410"/>
      <c r="CJ520" s="410"/>
      <c r="CK520" s="410"/>
      <c r="CL520" s="410"/>
      <c r="CM520" s="410"/>
      <c r="CN520" s="410"/>
      <c r="CO520" s="410"/>
      <c r="CP520" s="410"/>
      <c r="CQ520" s="410"/>
      <c r="CR520" s="410"/>
      <c r="CS520" s="410"/>
      <c r="CT520" s="410"/>
      <c r="CU520" s="410"/>
      <c r="CV520" s="410"/>
      <c r="CW520" s="410"/>
      <c r="CX520" s="410"/>
      <c r="CY520" s="410"/>
      <c r="CZ520" s="410"/>
      <c r="DA520" s="410"/>
      <c r="DB520" s="410"/>
      <c r="DC520" s="410"/>
    </row>
    <row r="521" spans="1:107" ht="14.25">
      <c r="B521" s="491" t="s">
        <v>899</v>
      </c>
      <c r="C521" s="492"/>
      <c r="D521" s="492"/>
      <c r="E521" s="492"/>
      <c r="F521" s="492"/>
      <c r="G521" s="492"/>
      <c r="H521" s="492"/>
      <c r="I521" s="492"/>
      <c r="J521" s="492"/>
      <c r="K521" s="492"/>
      <c r="L521" s="493"/>
      <c r="M521" s="521">
        <v>1704</v>
      </c>
      <c r="N521" s="720"/>
      <c r="O521" s="721"/>
      <c r="P521" s="721"/>
      <c r="Q521" s="722"/>
      <c r="R521" s="477" t="s">
        <v>2</v>
      </c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  <c r="AZ521" s="410"/>
      <c r="BA521" s="410"/>
      <c r="BB521" s="410"/>
      <c r="BC521" s="410"/>
      <c r="BD521" s="410"/>
      <c r="BE521" s="410"/>
      <c r="BF521" s="410"/>
      <c r="BG521" s="410"/>
      <c r="BH521" s="410"/>
      <c r="BI521" s="410"/>
      <c r="BJ521" s="410"/>
      <c r="BK521" s="410"/>
      <c r="BL521" s="410"/>
      <c r="BM521" s="410"/>
      <c r="BN521" s="410"/>
      <c r="BO521" s="410"/>
      <c r="BP521" s="410"/>
      <c r="BQ521" s="410"/>
      <c r="BR521" s="410"/>
      <c r="BS521" s="410"/>
      <c r="BT521" s="410"/>
      <c r="BU521" s="410"/>
      <c r="BV521" s="410"/>
      <c r="BW521" s="410"/>
      <c r="BX521" s="410"/>
      <c r="BY521" s="410"/>
      <c r="BZ521" s="410"/>
      <c r="CA521" s="410"/>
      <c r="CB521" s="410"/>
      <c r="CC521" s="410"/>
      <c r="CD521" s="410"/>
      <c r="CE521" s="410"/>
      <c r="CF521" s="410"/>
      <c r="CG521" s="410"/>
      <c r="CH521" s="410"/>
      <c r="CI521" s="410"/>
      <c r="CJ521" s="410"/>
      <c r="CK521" s="410"/>
      <c r="CL521" s="410"/>
      <c r="CM521" s="410"/>
      <c r="CN521" s="410"/>
      <c r="CO521" s="410"/>
      <c r="CP521" s="410"/>
      <c r="CQ521" s="410"/>
      <c r="CR521" s="410"/>
      <c r="CS521" s="410"/>
      <c r="CT521" s="410"/>
      <c r="CU521" s="410"/>
      <c r="CV521" s="410"/>
      <c r="CW521" s="410"/>
      <c r="CX521" s="410"/>
      <c r="CY521" s="410"/>
      <c r="CZ521" s="410"/>
      <c r="DA521" s="410"/>
      <c r="DB521" s="410"/>
      <c r="DC521" s="410"/>
    </row>
    <row r="522" spans="1:107" ht="14.25">
      <c r="B522" s="491" t="s">
        <v>75</v>
      </c>
      <c r="C522" s="492"/>
      <c r="D522" s="492"/>
      <c r="E522" s="492"/>
      <c r="F522" s="492"/>
      <c r="G522" s="492"/>
      <c r="H522" s="492"/>
      <c r="I522" s="492"/>
      <c r="J522" s="492"/>
      <c r="K522" s="492"/>
      <c r="L522" s="493"/>
      <c r="M522" s="521">
        <v>1720</v>
      </c>
      <c r="N522" s="720">
        <f>+IF(($N$518+$N$520+$N$521-$N$519)&gt;0,($N$518+$N$520+$N$521-$N$519),0)</f>
        <v>0</v>
      </c>
      <c r="O522" s="721"/>
      <c r="P522" s="721"/>
      <c r="Q522" s="722"/>
      <c r="R522" s="477" t="s">
        <v>4</v>
      </c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  <c r="AZ522" s="410"/>
      <c r="BA522" s="410"/>
      <c r="BB522" s="410"/>
      <c r="BC522" s="410"/>
      <c r="BD522" s="410"/>
      <c r="BE522" s="410"/>
      <c r="BF522" s="410"/>
      <c r="BG522" s="410"/>
      <c r="BH522" s="410"/>
      <c r="BI522" s="410"/>
      <c r="BJ522" s="410"/>
      <c r="BK522" s="410"/>
      <c r="BL522" s="410"/>
      <c r="BM522" s="410"/>
      <c r="BN522" s="410"/>
      <c r="BO522" s="410"/>
      <c r="BP522" s="410"/>
      <c r="BQ522" s="410"/>
      <c r="BR522" s="410"/>
      <c r="BS522" s="410"/>
      <c r="BT522" s="410"/>
      <c r="BU522" s="410"/>
      <c r="BV522" s="410"/>
      <c r="BW522" s="410"/>
      <c r="BX522" s="410"/>
      <c r="BY522" s="410"/>
      <c r="BZ522" s="410"/>
      <c r="CA522" s="410"/>
      <c r="CB522" s="410"/>
      <c r="CC522" s="410"/>
      <c r="CD522" s="410"/>
      <c r="CE522" s="410"/>
      <c r="CF522" s="410"/>
      <c r="CG522" s="410"/>
      <c r="CH522" s="410"/>
      <c r="CI522" s="410"/>
      <c r="CJ522" s="410"/>
      <c r="CK522" s="410"/>
      <c r="CL522" s="410"/>
      <c r="CM522" s="410"/>
      <c r="CN522" s="410"/>
      <c r="CO522" s="410"/>
      <c r="CP522" s="410"/>
      <c r="CQ522" s="410"/>
      <c r="CR522" s="410"/>
      <c r="CS522" s="410"/>
      <c r="CT522" s="410"/>
      <c r="CU522" s="410"/>
      <c r="CV522" s="410"/>
      <c r="CW522" s="410"/>
      <c r="CX522" s="410"/>
      <c r="CY522" s="410"/>
      <c r="CZ522" s="410"/>
      <c r="DA522" s="410"/>
      <c r="DB522" s="410"/>
      <c r="DC522" s="410"/>
    </row>
    <row r="523" spans="1:107" ht="14.25">
      <c r="B523" s="491" t="s">
        <v>837</v>
      </c>
      <c r="C523" s="492"/>
      <c r="D523" s="492"/>
      <c r="E523" s="492"/>
      <c r="F523" s="492"/>
      <c r="G523" s="492"/>
      <c r="H523" s="492"/>
      <c r="I523" s="492"/>
      <c r="J523" s="492"/>
      <c r="K523" s="492"/>
      <c r="L523" s="493"/>
      <c r="M523" s="521">
        <v>1493</v>
      </c>
      <c r="N523" s="720"/>
      <c r="O523" s="721"/>
      <c r="P523" s="721"/>
      <c r="Q523" s="722"/>
      <c r="R523" s="477" t="s">
        <v>3</v>
      </c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  <c r="AZ523" s="410"/>
      <c r="BA523" s="410"/>
      <c r="BB523" s="410"/>
      <c r="BC523" s="410"/>
      <c r="BD523" s="410"/>
      <c r="BE523" s="410"/>
      <c r="BF523" s="410"/>
      <c r="BG523" s="410"/>
      <c r="BH523" s="410"/>
      <c r="BI523" s="410"/>
      <c r="BJ523" s="410"/>
      <c r="BK523" s="410"/>
      <c r="BL523" s="410"/>
      <c r="BM523" s="410"/>
      <c r="BN523" s="410"/>
      <c r="BO523" s="410"/>
      <c r="BP523" s="410"/>
      <c r="BQ523" s="410"/>
      <c r="BR523" s="410"/>
      <c r="BS523" s="410"/>
      <c r="BT523" s="410"/>
      <c r="BU523" s="410"/>
      <c r="BV523" s="410"/>
      <c r="BW523" s="410"/>
      <c r="BX523" s="410"/>
      <c r="BY523" s="410"/>
      <c r="BZ523" s="410"/>
      <c r="CA523" s="410"/>
      <c r="CB523" s="410"/>
      <c r="CC523" s="410"/>
      <c r="CD523" s="410"/>
      <c r="CE523" s="410"/>
      <c r="CF523" s="410"/>
      <c r="CG523" s="410"/>
      <c r="CH523" s="410"/>
      <c r="CI523" s="410"/>
      <c r="CJ523" s="410"/>
      <c r="CK523" s="410"/>
      <c r="CL523" s="410"/>
      <c r="CM523" s="410"/>
      <c r="CN523" s="410"/>
      <c r="CO523" s="410"/>
      <c r="CP523" s="410"/>
      <c r="CQ523" s="410"/>
      <c r="CR523" s="410"/>
      <c r="CS523" s="410"/>
      <c r="CT523" s="410"/>
      <c r="CU523" s="410"/>
      <c r="CV523" s="410"/>
      <c r="CW523" s="410"/>
      <c r="CX523" s="410"/>
      <c r="CY523" s="410"/>
      <c r="CZ523" s="410"/>
      <c r="DA523" s="410"/>
      <c r="DB523" s="410"/>
      <c r="DC523" s="410"/>
    </row>
    <row r="524" spans="1:107" ht="14.25">
      <c r="B524" s="491" t="s">
        <v>900</v>
      </c>
      <c r="C524" s="492"/>
      <c r="D524" s="492"/>
      <c r="E524" s="492"/>
      <c r="F524" s="492"/>
      <c r="G524" s="492"/>
      <c r="H524" s="492"/>
      <c r="I524" s="492"/>
      <c r="J524" s="492"/>
      <c r="K524" s="492"/>
      <c r="L524" s="493"/>
      <c r="M524" s="521">
        <v>1494</v>
      </c>
      <c r="N524" s="720"/>
      <c r="O524" s="721"/>
      <c r="P524" s="721"/>
      <c r="Q524" s="722"/>
      <c r="R524" s="477" t="s">
        <v>3</v>
      </c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  <c r="AZ524" s="410"/>
      <c r="BA524" s="410"/>
      <c r="BB524" s="410"/>
      <c r="BC524" s="410"/>
      <c r="BD524" s="410"/>
      <c r="BE524" s="410"/>
      <c r="BF524" s="410"/>
      <c r="BG524" s="410"/>
      <c r="BH524" s="410"/>
      <c r="BI524" s="410"/>
      <c r="BJ524" s="410"/>
      <c r="BK524" s="410"/>
      <c r="BL524" s="410"/>
      <c r="BM524" s="410"/>
      <c r="BN524" s="410"/>
      <c r="BO524" s="410"/>
      <c r="BP524" s="410"/>
      <c r="BQ524" s="410"/>
      <c r="BR524" s="410"/>
      <c r="BS524" s="410"/>
      <c r="BT524" s="410"/>
      <c r="BU524" s="410"/>
      <c r="BV524" s="410"/>
      <c r="BW524" s="410"/>
      <c r="BX524" s="410"/>
      <c r="BY524" s="410"/>
      <c r="BZ524" s="410"/>
      <c r="CA524" s="410"/>
      <c r="CB524" s="410"/>
      <c r="CC524" s="410"/>
      <c r="CD524" s="410"/>
      <c r="CE524" s="410"/>
      <c r="CF524" s="410"/>
      <c r="CG524" s="410"/>
      <c r="CH524" s="410"/>
      <c r="CI524" s="410"/>
      <c r="CJ524" s="410"/>
      <c r="CK524" s="410"/>
      <c r="CL524" s="410"/>
      <c r="CM524" s="410"/>
      <c r="CN524" s="410"/>
      <c r="CO524" s="410"/>
      <c r="CP524" s="410"/>
      <c r="CQ524" s="410"/>
      <c r="CR524" s="410"/>
      <c r="CS524" s="410"/>
      <c r="CT524" s="410"/>
      <c r="CU524" s="410"/>
      <c r="CV524" s="410"/>
      <c r="CW524" s="410"/>
      <c r="CX524" s="410"/>
      <c r="CY524" s="410"/>
      <c r="CZ524" s="410"/>
      <c r="DA524" s="410"/>
      <c r="DB524" s="410"/>
      <c r="DC524" s="410"/>
    </row>
    <row r="525" spans="1:107" ht="14.25">
      <c r="B525" s="491" t="s">
        <v>78</v>
      </c>
      <c r="C525" s="492"/>
      <c r="D525" s="492"/>
      <c r="E525" s="492"/>
      <c r="F525" s="492"/>
      <c r="G525" s="492"/>
      <c r="H525" s="492"/>
      <c r="I525" s="492"/>
      <c r="J525" s="492"/>
      <c r="K525" s="492"/>
      <c r="L525" s="493"/>
      <c r="M525" s="521">
        <v>1725</v>
      </c>
      <c r="N525" s="720"/>
      <c r="O525" s="721"/>
      <c r="P525" s="721"/>
      <c r="Q525" s="722"/>
      <c r="R525" s="477" t="s">
        <v>3</v>
      </c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  <c r="AZ525" s="410"/>
      <c r="BA525" s="410"/>
      <c r="BB525" s="410"/>
      <c r="BC525" s="410"/>
      <c r="BD525" s="410"/>
      <c r="BE525" s="410"/>
      <c r="BF525" s="410"/>
      <c r="BG525" s="410"/>
      <c r="BH525" s="410"/>
      <c r="BI525" s="410"/>
      <c r="BJ525" s="410"/>
      <c r="BK525" s="410"/>
      <c r="BL525" s="410"/>
      <c r="BM525" s="410"/>
      <c r="BN525" s="410"/>
      <c r="BO525" s="410"/>
      <c r="BP525" s="410"/>
      <c r="BQ525" s="410"/>
      <c r="BR525" s="410"/>
      <c r="BS525" s="410"/>
      <c r="BT525" s="410"/>
      <c r="BU525" s="410"/>
      <c r="BV525" s="410"/>
      <c r="BW525" s="410"/>
      <c r="BX525" s="410"/>
      <c r="BY525" s="410"/>
      <c r="BZ525" s="410"/>
      <c r="CA525" s="410"/>
      <c r="CB525" s="410"/>
      <c r="CC525" s="410"/>
      <c r="CD525" s="410"/>
      <c r="CE525" s="410"/>
      <c r="CF525" s="410"/>
      <c r="CG525" s="410"/>
      <c r="CH525" s="410"/>
      <c r="CI525" s="410"/>
      <c r="CJ525" s="410"/>
      <c r="CK525" s="410"/>
      <c r="CL525" s="410"/>
      <c r="CM525" s="410"/>
      <c r="CN525" s="410"/>
      <c r="CO525" s="410"/>
      <c r="CP525" s="410"/>
      <c r="CQ525" s="410"/>
      <c r="CR525" s="410"/>
      <c r="CS525" s="410"/>
      <c r="CT525" s="410"/>
      <c r="CU525" s="410"/>
      <c r="CV525" s="410"/>
      <c r="CW525" s="410"/>
      <c r="CX525" s="410"/>
      <c r="CY525" s="410"/>
      <c r="CZ525" s="410"/>
      <c r="DA525" s="410"/>
      <c r="DB525" s="410"/>
      <c r="DC525" s="410"/>
    </row>
    <row r="526" spans="1:107" ht="14.25">
      <c r="B526" s="491" t="s">
        <v>901</v>
      </c>
      <c r="C526" s="492"/>
      <c r="D526" s="492"/>
      <c r="E526" s="492"/>
      <c r="F526" s="492"/>
      <c r="G526" s="492"/>
      <c r="H526" s="492"/>
      <c r="I526" s="492"/>
      <c r="J526" s="492"/>
      <c r="K526" s="492"/>
      <c r="L526" s="493"/>
      <c r="M526" s="521">
        <v>1727</v>
      </c>
      <c r="N526" s="720"/>
      <c r="O526" s="721"/>
      <c r="P526" s="721"/>
      <c r="Q526" s="722"/>
      <c r="R526" s="477" t="s">
        <v>3</v>
      </c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  <c r="AZ526" s="410"/>
      <c r="BA526" s="410"/>
      <c r="BB526" s="410"/>
      <c r="BC526" s="410"/>
      <c r="BD526" s="410"/>
      <c r="BE526" s="410"/>
      <c r="BF526" s="410"/>
      <c r="BG526" s="410"/>
      <c r="BH526" s="410"/>
      <c r="BI526" s="410"/>
      <c r="BJ526" s="410"/>
      <c r="BK526" s="410"/>
      <c r="BL526" s="410"/>
      <c r="BM526" s="410"/>
      <c r="BN526" s="410"/>
      <c r="BO526" s="410"/>
      <c r="BP526" s="410"/>
      <c r="BQ526" s="410"/>
      <c r="BR526" s="410"/>
      <c r="BS526" s="410"/>
      <c r="BT526" s="410"/>
      <c r="BU526" s="410"/>
      <c r="BV526" s="410"/>
      <c r="BW526" s="410"/>
      <c r="BX526" s="410"/>
      <c r="BY526" s="410"/>
      <c r="BZ526" s="410"/>
      <c r="CA526" s="410"/>
      <c r="CB526" s="410"/>
      <c r="CC526" s="410"/>
      <c r="CD526" s="410"/>
      <c r="CE526" s="410"/>
      <c r="CF526" s="410"/>
      <c r="CG526" s="410"/>
      <c r="CH526" s="410"/>
      <c r="CI526" s="410"/>
      <c r="CJ526" s="410"/>
      <c r="CK526" s="410"/>
      <c r="CL526" s="410"/>
      <c r="CM526" s="410"/>
      <c r="CN526" s="410"/>
      <c r="CO526" s="410"/>
      <c r="CP526" s="410"/>
      <c r="CQ526" s="410"/>
      <c r="CR526" s="410"/>
      <c r="CS526" s="410"/>
      <c r="CT526" s="410"/>
      <c r="CU526" s="410"/>
      <c r="CV526" s="410"/>
      <c r="CW526" s="410"/>
      <c r="CX526" s="410"/>
      <c r="CY526" s="410"/>
      <c r="CZ526" s="410"/>
      <c r="DA526" s="410"/>
      <c r="DB526" s="410"/>
      <c r="DC526" s="410"/>
    </row>
    <row r="527" spans="1:107" ht="14.25">
      <c r="B527" s="491" t="s">
        <v>80</v>
      </c>
      <c r="C527" s="492"/>
      <c r="D527" s="492"/>
      <c r="E527" s="492"/>
      <c r="F527" s="492"/>
      <c r="G527" s="492"/>
      <c r="H527" s="492"/>
      <c r="I527" s="492"/>
      <c r="J527" s="492"/>
      <c r="K527" s="492"/>
      <c r="L527" s="493"/>
      <c r="M527" s="521">
        <v>1500</v>
      </c>
      <c r="N527" s="720">
        <f>+IF(($N$522-$N$523-$N$524-$N$525-$N$526)&gt;0,($N$522-$N$523-$N$524-$N$525-$N$526),0)</f>
        <v>0</v>
      </c>
      <c r="O527" s="721"/>
      <c r="P527" s="721"/>
      <c r="Q527" s="722"/>
      <c r="R527" s="477" t="s">
        <v>4</v>
      </c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  <c r="AZ527" s="410"/>
      <c r="BA527" s="410"/>
      <c r="BB527" s="410"/>
      <c r="BC527" s="410"/>
      <c r="BD527" s="410"/>
      <c r="BE527" s="410"/>
      <c r="BF527" s="410"/>
      <c r="BG527" s="410"/>
      <c r="BH527" s="410"/>
      <c r="BI527" s="410"/>
      <c r="BJ527" s="410"/>
      <c r="BK527" s="410"/>
      <c r="BL527" s="410"/>
      <c r="BM527" s="410"/>
      <c r="BN527" s="410"/>
      <c r="BO527" s="410"/>
      <c r="BP527" s="410"/>
      <c r="BQ527" s="410"/>
      <c r="BR527" s="410"/>
      <c r="BS527" s="410"/>
      <c r="BT527" s="410"/>
      <c r="BU527" s="410"/>
      <c r="BV527" s="410"/>
      <c r="BW527" s="410"/>
      <c r="BX527" s="410"/>
      <c r="BY527" s="410"/>
      <c r="BZ527" s="410"/>
      <c r="CA527" s="410"/>
      <c r="CB527" s="410"/>
      <c r="CC527" s="410"/>
      <c r="CD527" s="410"/>
      <c r="CE527" s="410"/>
      <c r="CF527" s="410"/>
      <c r="CG527" s="410"/>
      <c r="CH527" s="410"/>
      <c r="CI527" s="410"/>
      <c r="CJ527" s="410"/>
      <c r="CK527" s="410"/>
      <c r="CL527" s="410"/>
      <c r="CM527" s="410"/>
      <c r="CN527" s="410"/>
      <c r="CO527" s="410"/>
      <c r="CP527" s="410"/>
      <c r="CQ527" s="410"/>
      <c r="CR527" s="410"/>
      <c r="CS527" s="410"/>
      <c r="CT527" s="410"/>
      <c r="CU527" s="410"/>
      <c r="CV527" s="410"/>
      <c r="CW527" s="410"/>
      <c r="CX527" s="410"/>
      <c r="CY527" s="410"/>
      <c r="CZ527" s="410"/>
      <c r="DA527" s="410"/>
      <c r="DB527" s="410"/>
      <c r="DC527" s="410"/>
    </row>
    <row r="528" spans="1:107">
      <c r="A528" s="409"/>
      <c r="B528" s="517"/>
      <c r="C528" s="517"/>
      <c r="D528" s="517"/>
      <c r="E528" s="517"/>
      <c r="F528" s="517"/>
      <c r="G528" s="517"/>
      <c r="H528" s="517"/>
      <c r="I528" s="517"/>
      <c r="J528" s="517"/>
      <c r="K528" s="517"/>
      <c r="L528" s="517"/>
      <c r="M528" s="517"/>
      <c r="N528" s="517"/>
      <c r="O528" s="517"/>
      <c r="P528" s="517"/>
      <c r="Q528" s="517"/>
      <c r="R528" s="517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  <c r="AZ528" s="410"/>
      <c r="BA528" s="410"/>
      <c r="BB528" s="410"/>
      <c r="BC528" s="410"/>
      <c r="BD528" s="410"/>
      <c r="BE528" s="410"/>
      <c r="BF528" s="410"/>
      <c r="BG528" s="410"/>
      <c r="BH528" s="410"/>
      <c r="BI528" s="410"/>
      <c r="BJ528" s="410"/>
      <c r="BK528" s="410"/>
      <c r="BL528" s="410"/>
      <c r="BM528" s="410"/>
      <c r="BN528" s="410"/>
      <c r="BO528" s="410"/>
      <c r="BP528" s="410"/>
      <c r="BQ528" s="410"/>
      <c r="BR528" s="410"/>
      <c r="BS528" s="410"/>
      <c r="BT528" s="410"/>
      <c r="BU528" s="410"/>
      <c r="BV528" s="410"/>
      <c r="BW528" s="410"/>
      <c r="BX528" s="410"/>
      <c r="BY528" s="410"/>
      <c r="BZ528" s="410"/>
      <c r="CA528" s="410"/>
      <c r="CB528" s="410"/>
      <c r="CC528" s="410"/>
      <c r="CD528" s="410"/>
      <c r="CE528" s="410"/>
      <c r="CF528" s="410"/>
      <c r="CG528" s="410"/>
      <c r="CH528" s="410"/>
      <c r="CI528" s="410"/>
      <c r="CJ528" s="410"/>
      <c r="CK528" s="410"/>
      <c r="CL528" s="410"/>
      <c r="CM528" s="410"/>
      <c r="CN528" s="410"/>
      <c r="CO528" s="410"/>
      <c r="CP528" s="410"/>
      <c r="CQ528" s="410"/>
      <c r="CR528" s="410"/>
      <c r="CS528" s="410"/>
      <c r="CT528" s="410"/>
      <c r="CU528" s="410"/>
      <c r="CV528" s="410"/>
      <c r="CW528" s="410"/>
      <c r="CX528" s="410"/>
      <c r="CY528" s="410"/>
      <c r="CZ528" s="410"/>
      <c r="DA528" s="410"/>
      <c r="DB528" s="410"/>
      <c r="DC528" s="410"/>
    </row>
    <row r="529" spans="1:107">
      <c r="A529" s="409"/>
      <c r="B529" s="804" t="s">
        <v>902</v>
      </c>
      <c r="C529" s="805"/>
      <c r="D529" s="805"/>
      <c r="E529" s="805"/>
      <c r="F529" s="805"/>
      <c r="G529" s="805"/>
      <c r="H529" s="805"/>
      <c r="I529" s="805"/>
      <c r="J529" s="805"/>
      <c r="K529" s="805"/>
      <c r="L529" s="805"/>
      <c r="M529" s="805"/>
      <c r="N529" s="805"/>
      <c r="O529" s="805"/>
      <c r="P529" s="805"/>
      <c r="Q529" s="805"/>
      <c r="R529" s="806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  <c r="AZ529" s="410"/>
      <c r="BA529" s="410"/>
      <c r="BB529" s="410"/>
      <c r="BC529" s="410"/>
      <c r="BD529" s="410"/>
      <c r="BE529" s="410"/>
      <c r="BF529" s="410"/>
      <c r="BG529" s="410"/>
      <c r="BH529" s="410"/>
      <c r="BI529" s="410"/>
      <c r="BJ529" s="410"/>
      <c r="BK529" s="410"/>
      <c r="BL529" s="410"/>
      <c r="BM529" s="410"/>
      <c r="BN529" s="410"/>
      <c r="BO529" s="410"/>
      <c r="BP529" s="410"/>
      <c r="BQ529" s="410"/>
      <c r="BR529" s="410"/>
      <c r="BS529" s="410"/>
      <c r="BT529" s="410"/>
      <c r="BU529" s="410"/>
      <c r="BV529" s="410"/>
      <c r="BW529" s="410"/>
      <c r="BX529" s="410"/>
      <c r="BY529" s="410"/>
      <c r="BZ529" s="410"/>
      <c r="CA529" s="410"/>
      <c r="CB529" s="410"/>
      <c r="CC529" s="410"/>
      <c r="CD529" s="410"/>
      <c r="CE529" s="410"/>
      <c r="CF529" s="410"/>
      <c r="CG529" s="410"/>
      <c r="CH529" s="410"/>
      <c r="CI529" s="410"/>
      <c r="CJ529" s="410"/>
      <c r="CK529" s="410"/>
      <c r="CL529" s="410"/>
      <c r="CM529" s="410"/>
      <c r="CN529" s="410"/>
      <c r="CO529" s="410"/>
      <c r="CP529" s="410"/>
      <c r="CQ529" s="410"/>
      <c r="CR529" s="410"/>
      <c r="CS529" s="410"/>
      <c r="CT529" s="410"/>
      <c r="CU529" s="410"/>
      <c r="CV529" s="410"/>
      <c r="CW529" s="410"/>
      <c r="CX529" s="410"/>
      <c r="CY529" s="410"/>
      <c r="CZ529" s="410"/>
      <c r="DA529" s="410"/>
      <c r="DB529" s="410"/>
      <c r="DC529" s="410"/>
    </row>
    <row r="530" spans="1:107">
      <c r="A530" s="409"/>
      <c r="B530" s="807"/>
      <c r="C530" s="808"/>
      <c r="D530" s="808"/>
      <c r="E530" s="808"/>
      <c r="F530" s="808"/>
      <c r="G530" s="808"/>
      <c r="H530" s="808"/>
      <c r="I530" s="808"/>
      <c r="J530" s="808"/>
      <c r="K530" s="808"/>
      <c r="L530" s="808"/>
      <c r="M530" s="808"/>
      <c r="N530" s="808"/>
      <c r="O530" s="808"/>
      <c r="P530" s="808"/>
      <c r="Q530" s="808"/>
      <c r="R530" s="809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  <c r="AZ530" s="410"/>
      <c r="BA530" s="410"/>
      <c r="BB530" s="410"/>
      <c r="BC530" s="410"/>
      <c r="BD530" s="410"/>
      <c r="BE530" s="410"/>
      <c r="BF530" s="410"/>
      <c r="BG530" s="410"/>
      <c r="BH530" s="410"/>
      <c r="BI530" s="410"/>
      <c r="BJ530" s="410"/>
      <c r="BK530" s="410"/>
      <c r="BL530" s="410"/>
      <c r="BM530" s="410"/>
      <c r="BN530" s="410"/>
      <c r="BO530" s="410"/>
      <c r="BP530" s="410"/>
      <c r="BQ530" s="410"/>
      <c r="BR530" s="410"/>
      <c r="BS530" s="410"/>
      <c r="BT530" s="410"/>
      <c r="BU530" s="410"/>
      <c r="BV530" s="410"/>
      <c r="BW530" s="410"/>
      <c r="BX530" s="410"/>
      <c r="BY530" s="410"/>
      <c r="BZ530" s="410"/>
      <c r="CA530" s="410"/>
      <c r="CB530" s="410"/>
      <c r="CC530" s="410"/>
      <c r="CD530" s="410"/>
      <c r="CE530" s="410"/>
      <c r="CF530" s="410"/>
      <c r="CG530" s="410"/>
      <c r="CH530" s="410"/>
      <c r="CI530" s="410"/>
      <c r="CJ530" s="410"/>
      <c r="CK530" s="410"/>
      <c r="CL530" s="410"/>
      <c r="CM530" s="410"/>
      <c r="CN530" s="410"/>
      <c r="CO530" s="410"/>
      <c r="CP530" s="410"/>
      <c r="CQ530" s="410"/>
      <c r="CR530" s="410"/>
      <c r="CS530" s="410"/>
      <c r="CT530" s="410"/>
      <c r="CU530" s="410"/>
      <c r="CV530" s="410"/>
      <c r="CW530" s="410"/>
      <c r="CX530" s="410"/>
      <c r="CY530" s="410"/>
      <c r="CZ530" s="410"/>
      <c r="DA530" s="410"/>
      <c r="DB530" s="410"/>
      <c r="DC530" s="410"/>
    </row>
    <row r="531" spans="1:107" ht="14.25">
      <c r="B531" s="491" t="s">
        <v>903</v>
      </c>
      <c r="C531" s="492"/>
      <c r="D531" s="492"/>
      <c r="E531" s="492"/>
      <c r="F531" s="492"/>
      <c r="G531" s="492"/>
      <c r="H531" s="492"/>
      <c r="I531" s="492"/>
      <c r="J531" s="492"/>
      <c r="K531" s="492"/>
      <c r="L531" s="493"/>
      <c r="M531" s="520">
        <v>1445</v>
      </c>
      <c r="N531" s="720"/>
      <c r="O531" s="721"/>
      <c r="P531" s="721"/>
      <c r="Q531" s="722"/>
      <c r="R531" s="542" t="s">
        <v>2</v>
      </c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  <c r="AZ531" s="410"/>
      <c r="BA531" s="410"/>
      <c r="BB531" s="410"/>
      <c r="BC531" s="410"/>
      <c r="BD531" s="410"/>
      <c r="BE531" s="410"/>
      <c r="BF531" s="410"/>
      <c r="BG531" s="410"/>
      <c r="BH531" s="410"/>
      <c r="BI531" s="410"/>
      <c r="BJ531" s="410"/>
      <c r="BK531" s="410"/>
      <c r="BL531" s="410"/>
      <c r="BM531" s="410"/>
      <c r="BN531" s="410"/>
      <c r="BO531" s="410"/>
      <c r="BP531" s="410"/>
      <c r="BQ531" s="410"/>
      <c r="BR531" s="410"/>
      <c r="BS531" s="410"/>
      <c r="BT531" s="410"/>
      <c r="BU531" s="410"/>
      <c r="BV531" s="410"/>
      <c r="BW531" s="410"/>
      <c r="BX531" s="410"/>
      <c r="BY531" s="410"/>
      <c r="BZ531" s="410"/>
      <c r="CA531" s="410"/>
      <c r="CB531" s="410"/>
      <c r="CC531" s="410"/>
      <c r="CD531" s="410"/>
      <c r="CE531" s="410"/>
      <c r="CF531" s="410"/>
      <c r="CG531" s="410"/>
      <c r="CH531" s="410"/>
      <c r="CI531" s="410"/>
      <c r="CJ531" s="410"/>
      <c r="CK531" s="410"/>
      <c r="CL531" s="410"/>
      <c r="CM531" s="410"/>
      <c r="CN531" s="410"/>
      <c r="CO531" s="410"/>
      <c r="CP531" s="410"/>
      <c r="CQ531" s="410"/>
      <c r="CR531" s="410"/>
      <c r="CS531" s="410"/>
      <c r="CT531" s="410"/>
      <c r="CU531" s="410"/>
      <c r="CV531" s="410"/>
      <c r="CW531" s="410"/>
      <c r="CX531" s="410"/>
      <c r="CY531" s="410"/>
      <c r="CZ531" s="410"/>
      <c r="DA531" s="410"/>
      <c r="DB531" s="410"/>
      <c r="DC531" s="410"/>
    </row>
    <row r="532" spans="1:107" ht="14.25">
      <c r="B532" s="491" t="s">
        <v>904</v>
      </c>
      <c r="C532" s="492"/>
      <c r="D532" s="492"/>
      <c r="E532" s="492"/>
      <c r="F532" s="492"/>
      <c r="G532" s="492"/>
      <c r="H532" s="492"/>
      <c r="I532" s="492"/>
      <c r="J532" s="492"/>
      <c r="K532" s="492"/>
      <c r="L532" s="493"/>
      <c r="M532" s="521">
        <v>1446</v>
      </c>
      <c r="N532" s="720"/>
      <c r="O532" s="721"/>
      <c r="P532" s="721"/>
      <c r="Q532" s="722"/>
      <c r="R532" s="543" t="s">
        <v>3</v>
      </c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  <c r="AZ532" s="410"/>
      <c r="BA532" s="410"/>
      <c r="BB532" s="410"/>
      <c r="BC532" s="410"/>
      <c r="BD532" s="410"/>
      <c r="BE532" s="410"/>
      <c r="BF532" s="410"/>
      <c r="BG532" s="410"/>
      <c r="BH532" s="410"/>
      <c r="BI532" s="410"/>
      <c r="BJ532" s="410"/>
      <c r="BK532" s="410"/>
      <c r="BL532" s="410"/>
      <c r="BM532" s="410"/>
      <c r="BN532" s="410"/>
      <c r="BO532" s="410"/>
      <c r="BP532" s="410"/>
      <c r="BQ532" s="410"/>
      <c r="BR532" s="410"/>
      <c r="BS532" s="410"/>
      <c r="BT532" s="410"/>
      <c r="BU532" s="410"/>
      <c r="BV532" s="410"/>
      <c r="BW532" s="410"/>
      <c r="BX532" s="410"/>
      <c r="BY532" s="410"/>
      <c r="BZ532" s="410"/>
      <c r="CA532" s="410"/>
      <c r="CB532" s="410"/>
      <c r="CC532" s="410"/>
      <c r="CD532" s="410"/>
      <c r="CE532" s="410"/>
      <c r="CF532" s="410"/>
      <c r="CG532" s="410"/>
      <c r="CH532" s="410"/>
      <c r="CI532" s="410"/>
      <c r="CJ532" s="410"/>
      <c r="CK532" s="410"/>
      <c r="CL532" s="410"/>
      <c r="CM532" s="410"/>
      <c r="CN532" s="410"/>
      <c r="CO532" s="410"/>
      <c r="CP532" s="410"/>
      <c r="CQ532" s="410"/>
      <c r="CR532" s="410"/>
      <c r="CS532" s="410"/>
      <c r="CT532" s="410"/>
      <c r="CU532" s="410"/>
      <c r="CV532" s="410"/>
      <c r="CW532" s="410"/>
      <c r="CX532" s="410"/>
      <c r="CY532" s="410"/>
      <c r="CZ532" s="410"/>
      <c r="DA532" s="410"/>
      <c r="DB532" s="410"/>
      <c r="DC532" s="410"/>
    </row>
    <row r="533" spans="1:107" ht="14.25">
      <c r="B533" s="491" t="s">
        <v>905</v>
      </c>
      <c r="C533" s="492"/>
      <c r="D533" s="492"/>
      <c r="E533" s="492"/>
      <c r="F533" s="492"/>
      <c r="G533" s="492"/>
      <c r="H533" s="492"/>
      <c r="I533" s="492"/>
      <c r="J533" s="492"/>
      <c r="K533" s="492"/>
      <c r="L533" s="493"/>
      <c r="M533" s="521">
        <v>1374</v>
      </c>
      <c r="N533" s="720"/>
      <c r="O533" s="721"/>
      <c r="P533" s="721"/>
      <c r="Q533" s="722"/>
      <c r="R533" s="543" t="s">
        <v>2</v>
      </c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  <c r="AZ533" s="410"/>
      <c r="BA533" s="410"/>
      <c r="BB533" s="410"/>
      <c r="BC533" s="410"/>
      <c r="BD533" s="410"/>
      <c r="BE533" s="410"/>
      <c r="BF533" s="410"/>
      <c r="BG533" s="410"/>
      <c r="BH533" s="410"/>
      <c r="BI533" s="410"/>
      <c r="BJ533" s="410"/>
      <c r="BK533" s="410"/>
      <c r="BL533" s="410"/>
      <c r="BM533" s="410"/>
      <c r="BN533" s="410"/>
      <c r="BO533" s="410"/>
      <c r="BP533" s="410"/>
      <c r="BQ533" s="410"/>
      <c r="BR533" s="410"/>
      <c r="BS533" s="410"/>
      <c r="BT533" s="410"/>
      <c r="BU533" s="410"/>
      <c r="BV533" s="410"/>
      <c r="BW533" s="410"/>
      <c r="BX533" s="410"/>
      <c r="BY533" s="410"/>
      <c r="BZ533" s="410"/>
      <c r="CA533" s="410"/>
      <c r="CB533" s="410"/>
      <c r="CC533" s="410"/>
      <c r="CD533" s="410"/>
      <c r="CE533" s="410"/>
      <c r="CF533" s="410"/>
      <c r="CG533" s="410"/>
      <c r="CH533" s="410"/>
      <c r="CI533" s="410"/>
      <c r="CJ533" s="410"/>
      <c r="CK533" s="410"/>
      <c r="CL533" s="410"/>
      <c r="CM533" s="410"/>
      <c r="CN533" s="410"/>
      <c r="CO533" s="410"/>
      <c r="CP533" s="410"/>
      <c r="CQ533" s="410"/>
      <c r="CR533" s="410"/>
      <c r="CS533" s="410"/>
      <c r="CT533" s="410"/>
      <c r="CU533" s="410"/>
      <c r="CV533" s="410"/>
      <c r="CW533" s="410"/>
      <c r="CX533" s="410"/>
      <c r="CY533" s="410"/>
      <c r="CZ533" s="410"/>
      <c r="DA533" s="410"/>
      <c r="DB533" s="410"/>
      <c r="DC533" s="410"/>
    </row>
    <row r="534" spans="1:107" ht="14.25">
      <c r="B534" s="491" t="s">
        <v>906</v>
      </c>
      <c r="C534" s="492"/>
      <c r="D534" s="492"/>
      <c r="E534" s="492"/>
      <c r="F534" s="492"/>
      <c r="G534" s="492"/>
      <c r="H534" s="492"/>
      <c r="I534" s="492"/>
      <c r="J534" s="492"/>
      <c r="K534" s="492"/>
      <c r="L534" s="493"/>
      <c r="M534" s="521">
        <v>1375</v>
      </c>
      <c r="N534" s="720"/>
      <c r="O534" s="721"/>
      <c r="P534" s="721"/>
      <c r="Q534" s="722"/>
      <c r="R534" s="543" t="s">
        <v>2</v>
      </c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  <c r="AZ534" s="410"/>
      <c r="BA534" s="410"/>
      <c r="BB534" s="410"/>
      <c r="BC534" s="410"/>
      <c r="BD534" s="410"/>
      <c r="BE534" s="410"/>
      <c r="BF534" s="410"/>
      <c r="BG534" s="410"/>
      <c r="BH534" s="410"/>
      <c r="BI534" s="410"/>
      <c r="BJ534" s="410"/>
      <c r="BK534" s="410"/>
      <c r="BL534" s="410"/>
      <c r="BM534" s="410"/>
      <c r="BN534" s="410"/>
      <c r="BO534" s="410"/>
      <c r="BP534" s="410"/>
      <c r="BQ534" s="410"/>
      <c r="BR534" s="410"/>
      <c r="BS534" s="410"/>
      <c r="BT534" s="410"/>
      <c r="BU534" s="410"/>
      <c r="BV534" s="410"/>
      <c r="BW534" s="410"/>
      <c r="BX534" s="410"/>
      <c r="BY534" s="410"/>
      <c r="BZ534" s="410"/>
      <c r="CA534" s="410"/>
      <c r="CB534" s="410"/>
      <c r="CC534" s="410"/>
      <c r="CD534" s="410"/>
      <c r="CE534" s="410"/>
      <c r="CF534" s="410"/>
      <c r="CG534" s="410"/>
      <c r="CH534" s="410"/>
      <c r="CI534" s="410"/>
      <c r="CJ534" s="410"/>
      <c r="CK534" s="410"/>
      <c r="CL534" s="410"/>
      <c r="CM534" s="410"/>
      <c r="CN534" s="410"/>
      <c r="CO534" s="410"/>
      <c r="CP534" s="410"/>
      <c r="CQ534" s="410"/>
      <c r="CR534" s="410"/>
      <c r="CS534" s="410"/>
      <c r="CT534" s="410"/>
      <c r="CU534" s="410"/>
      <c r="CV534" s="410"/>
      <c r="CW534" s="410"/>
      <c r="CX534" s="410"/>
      <c r="CY534" s="410"/>
      <c r="CZ534" s="410"/>
      <c r="DA534" s="410"/>
      <c r="DB534" s="410"/>
      <c r="DC534" s="410"/>
    </row>
    <row r="535" spans="1:107" ht="14.25">
      <c r="B535" s="491" t="s">
        <v>907</v>
      </c>
      <c r="C535" s="492"/>
      <c r="D535" s="492"/>
      <c r="E535" s="492"/>
      <c r="F535" s="492"/>
      <c r="G535" s="492"/>
      <c r="H535" s="492"/>
      <c r="I535" s="492"/>
      <c r="J535" s="492"/>
      <c r="K535" s="492"/>
      <c r="L535" s="493"/>
      <c r="M535" s="521">
        <v>1376</v>
      </c>
      <c r="N535" s="720"/>
      <c r="O535" s="721"/>
      <c r="P535" s="721"/>
      <c r="Q535" s="722"/>
      <c r="R535" s="543" t="s">
        <v>3</v>
      </c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  <c r="AZ535" s="410"/>
      <c r="BA535" s="410"/>
      <c r="BB535" s="410"/>
      <c r="BC535" s="410"/>
      <c r="BD535" s="410"/>
      <c r="BE535" s="410"/>
      <c r="BF535" s="410"/>
      <c r="BG535" s="410"/>
      <c r="BH535" s="410"/>
      <c r="BI535" s="410"/>
      <c r="BJ535" s="410"/>
      <c r="BK535" s="410"/>
      <c r="BL535" s="410"/>
      <c r="BM535" s="410"/>
      <c r="BN535" s="410"/>
      <c r="BO535" s="410"/>
      <c r="BP535" s="410"/>
      <c r="BQ535" s="410"/>
      <c r="BR535" s="410"/>
      <c r="BS535" s="410"/>
      <c r="BT535" s="410"/>
      <c r="BU535" s="410"/>
      <c r="BV535" s="410"/>
      <c r="BW535" s="410"/>
      <c r="BX535" s="410"/>
      <c r="BY535" s="410"/>
      <c r="BZ535" s="410"/>
      <c r="CA535" s="410"/>
      <c r="CB535" s="410"/>
      <c r="CC535" s="410"/>
      <c r="CD535" s="410"/>
      <c r="CE535" s="410"/>
      <c r="CF535" s="410"/>
      <c r="CG535" s="410"/>
      <c r="CH535" s="410"/>
      <c r="CI535" s="410"/>
      <c r="CJ535" s="410"/>
      <c r="CK535" s="410"/>
      <c r="CL535" s="410"/>
      <c r="CM535" s="410"/>
      <c r="CN535" s="410"/>
      <c r="CO535" s="410"/>
      <c r="CP535" s="410"/>
      <c r="CQ535" s="410"/>
      <c r="CR535" s="410"/>
      <c r="CS535" s="410"/>
      <c r="CT535" s="410"/>
      <c r="CU535" s="410"/>
      <c r="CV535" s="410"/>
      <c r="CW535" s="410"/>
      <c r="CX535" s="410"/>
      <c r="CY535" s="410"/>
      <c r="CZ535" s="410"/>
      <c r="DA535" s="410"/>
      <c r="DB535" s="410"/>
      <c r="DC535" s="410"/>
    </row>
    <row r="536" spans="1:107" ht="14.25">
      <c r="B536" s="491" t="s">
        <v>908</v>
      </c>
      <c r="C536" s="492"/>
      <c r="D536" s="492"/>
      <c r="E536" s="492"/>
      <c r="F536" s="492"/>
      <c r="G536" s="492"/>
      <c r="H536" s="492"/>
      <c r="I536" s="492"/>
      <c r="J536" s="492"/>
      <c r="K536" s="492"/>
      <c r="L536" s="493"/>
      <c r="M536" s="521">
        <v>1705</v>
      </c>
      <c r="N536" s="720"/>
      <c r="O536" s="721"/>
      <c r="P536" s="721"/>
      <c r="Q536" s="722"/>
      <c r="R536" s="543" t="s">
        <v>2</v>
      </c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  <c r="AZ536" s="410"/>
      <c r="BA536" s="410"/>
      <c r="BB536" s="410"/>
      <c r="BC536" s="410"/>
      <c r="BD536" s="410"/>
      <c r="BE536" s="410"/>
      <c r="BF536" s="410"/>
      <c r="BG536" s="410"/>
      <c r="BH536" s="410"/>
      <c r="BI536" s="410"/>
      <c r="BJ536" s="410"/>
      <c r="BK536" s="410"/>
      <c r="BL536" s="410"/>
      <c r="BM536" s="410"/>
      <c r="BN536" s="410"/>
      <c r="BO536" s="410"/>
      <c r="BP536" s="410"/>
      <c r="BQ536" s="410"/>
      <c r="BR536" s="410"/>
      <c r="BS536" s="410"/>
      <c r="BT536" s="410"/>
      <c r="BU536" s="410"/>
      <c r="BV536" s="410"/>
      <c r="BW536" s="410"/>
      <c r="BX536" s="410"/>
      <c r="BY536" s="410"/>
      <c r="BZ536" s="410"/>
      <c r="CA536" s="410"/>
      <c r="CB536" s="410"/>
      <c r="CC536" s="410"/>
      <c r="CD536" s="410"/>
      <c r="CE536" s="410"/>
      <c r="CF536" s="410"/>
      <c r="CG536" s="410"/>
      <c r="CH536" s="410"/>
      <c r="CI536" s="410"/>
      <c r="CJ536" s="410"/>
      <c r="CK536" s="410"/>
      <c r="CL536" s="410"/>
      <c r="CM536" s="410"/>
      <c r="CN536" s="410"/>
      <c r="CO536" s="410"/>
      <c r="CP536" s="410"/>
      <c r="CQ536" s="410"/>
      <c r="CR536" s="410"/>
      <c r="CS536" s="410"/>
      <c r="CT536" s="410"/>
      <c r="CU536" s="410"/>
      <c r="CV536" s="410"/>
      <c r="CW536" s="410"/>
      <c r="CX536" s="410"/>
      <c r="CY536" s="410"/>
      <c r="CZ536" s="410"/>
      <c r="DA536" s="410"/>
      <c r="DB536" s="410"/>
      <c r="DC536" s="410"/>
    </row>
    <row r="537" spans="1:107" ht="14.25">
      <c r="B537" s="491" t="s">
        <v>831</v>
      </c>
      <c r="C537" s="492"/>
      <c r="D537" s="492"/>
      <c r="E537" s="492"/>
      <c r="F537" s="492"/>
      <c r="G537" s="492"/>
      <c r="H537" s="492"/>
      <c r="I537" s="492"/>
      <c r="J537" s="492"/>
      <c r="K537" s="492"/>
      <c r="L537" s="493"/>
      <c r="M537" s="521">
        <v>1706</v>
      </c>
      <c r="N537" s="720"/>
      <c r="O537" s="721"/>
      <c r="P537" s="721"/>
      <c r="Q537" s="722"/>
      <c r="R537" s="543" t="s">
        <v>3</v>
      </c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  <c r="AZ537" s="410"/>
      <c r="BA537" s="410"/>
      <c r="BB537" s="410"/>
      <c r="BC537" s="410"/>
      <c r="BD537" s="410"/>
      <c r="BE537" s="410"/>
      <c r="BF537" s="410"/>
      <c r="BG537" s="410"/>
      <c r="BH537" s="410"/>
      <c r="BI537" s="410"/>
      <c r="BJ537" s="410"/>
      <c r="BK537" s="410"/>
      <c r="BL537" s="410"/>
      <c r="BM537" s="410"/>
      <c r="BN537" s="410"/>
      <c r="BO537" s="410"/>
      <c r="BP537" s="410"/>
      <c r="BQ537" s="410"/>
      <c r="BR537" s="410"/>
      <c r="BS537" s="410"/>
      <c r="BT537" s="410"/>
      <c r="BU537" s="410"/>
      <c r="BV537" s="410"/>
      <c r="BW537" s="410"/>
      <c r="BX537" s="410"/>
      <c r="BY537" s="410"/>
      <c r="BZ537" s="410"/>
      <c r="CA537" s="410"/>
      <c r="CB537" s="410"/>
      <c r="CC537" s="410"/>
      <c r="CD537" s="410"/>
      <c r="CE537" s="410"/>
      <c r="CF537" s="410"/>
      <c r="CG537" s="410"/>
      <c r="CH537" s="410"/>
      <c r="CI537" s="410"/>
      <c r="CJ537" s="410"/>
      <c r="CK537" s="410"/>
      <c r="CL537" s="410"/>
      <c r="CM537" s="410"/>
      <c r="CN537" s="410"/>
      <c r="CO537" s="410"/>
      <c r="CP537" s="410"/>
      <c r="CQ537" s="410"/>
      <c r="CR537" s="410"/>
      <c r="CS537" s="410"/>
      <c r="CT537" s="410"/>
      <c r="CU537" s="410"/>
      <c r="CV537" s="410"/>
      <c r="CW537" s="410"/>
      <c r="CX537" s="410"/>
      <c r="CY537" s="410"/>
      <c r="CZ537" s="410"/>
      <c r="DA537" s="410"/>
      <c r="DB537" s="410"/>
      <c r="DC537" s="410"/>
    </row>
    <row r="538" spans="1:107" ht="14.25">
      <c r="B538" s="491" t="s">
        <v>890</v>
      </c>
      <c r="C538" s="492"/>
      <c r="D538" s="492"/>
      <c r="E538" s="492"/>
      <c r="F538" s="492"/>
      <c r="G538" s="492"/>
      <c r="H538" s="492"/>
      <c r="I538" s="492"/>
      <c r="J538" s="492"/>
      <c r="K538" s="492"/>
      <c r="L538" s="493"/>
      <c r="M538" s="521">
        <v>1707</v>
      </c>
      <c r="N538" s="720"/>
      <c r="O538" s="721"/>
      <c r="P538" s="721"/>
      <c r="Q538" s="722"/>
      <c r="R538" s="543" t="s">
        <v>2</v>
      </c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  <c r="AZ538" s="410"/>
      <c r="BA538" s="410"/>
      <c r="BB538" s="410"/>
      <c r="BC538" s="410"/>
      <c r="BD538" s="410"/>
      <c r="BE538" s="410"/>
      <c r="BF538" s="410"/>
      <c r="BG538" s="410"/>
      <c r="BH538" s="410"/>
      <c r="BI538" s="410"/>
      <c r="BJ538" s="410"/>
      <c r="BK538" s="410"/>
      <c r="BL538" s="410"/>
      <c r="BM538" s="410"/>
      <c r="BN538" s="410"/>
      <c r="BO538" s="410"/>
      <c r="BP538" s="410"/>
      <c r="BQ538" s="410"/>
      <c r="BR538" s="410"/>
      <c r="BS538" s="410"/>
      <c r="BT538" s="410"/>
      <c r="BU538" s="410"/>
      <c r="BV538" s="410"/>
      <c r="BW538" s="410"/>
      <c r="BX538" s="410"/>
      <c r="BY538" s="410"/>
      <c r="BZ538" s="410"/>
      <c r="CA538" s="410"/>
      <c r="CB538" s="410"/>
      <c r="CC538" s="410"/>
      <c r="CD538" s="410"/>
      <c r="CE538" s="410"/>
      <c r="CF538" s="410"/>
      <c r="CG538" s="410"/>
      <c r="CH538" s="410"/>
      <c r="CI538" s="410"/>
      <c r="CJ538" s="410"/>
      <c r="CK538" s="410"/>
      <c r="CL538" s="410"/>
      <c r="CM538" s="410"/>
      <c r="CN538" s="410"/>
      <c r="CO538" s="410"/>
      <c r="CP538" s="410"/>
      <c r="CQ538" s="410"/>
      <c r="CR538" s="410"/>
      <c r="CS538" s="410"/>
      <c r="CT538" s="410"/>
      <c r="CU538" s="410"/>
      <c r="CV538" s="410"/>
      <c r="CW538" s="410"/>
      <c r="CX538" s="410"/>
      <c r="CY538" s="410"/>
      <c r="CZ538" s="410"/>
      <c r="DA538" s="410"/>
      <c r="DB538" s="410"/>
      <c r="DC538" s="410"/>
    </row>
    <row r="539" spans="1:107" ht="14.25">
      <c r="B539" s="491" t="s">
        <v>88</v>
      </c>
      <c r="C539" s="492"/>
      <c r="D539" s="492"/>
      <c r="E539" s="492"/>
      <c r="F539" s="492"/>
      <c r="G539" s="492"/>
      <c r="H539" s="492"/>
      <c r="I539" s="492"/>
      <c r="J539" s="492"/>
      <c r="K539" s="492"/>
      <c r="L539" s="493"/>
      <c r="M539" s="521">
        <v>1377</v>
      </c>
      <c r="N539" s="720"/>
      <c r="O539" s="721"/>
      <c r="P539" s="721"/>
      <c r="Q539" s="722"/>
      <c r="R539" s="543" t="s">
        <v>2</v>
      </c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  <c r="AZ539" s="410"/>
      <c r="BA539" s="410"/>
      <c r="BB539" s="410"/>
      <c r="BC539" s="410"/>
      <c r="BD539" s="410"/>
      <c r="BE539" s="410"/>
      <c r="BF539" s="410"/>
      <c r="BG539" s="410"/>
      <c r="BH539" s="410"/>
      <c r="BI539" s="410"/>
      <c r="BJ539" s="410"/>
      <c r="BK539" s="410"/>
      <c r="BL539" s="410"/>
      <c r="BM539" s="410"/>
      <c r="BN539" s="410"/>
      <c r="BO539" s="410"/>
      <c r="BP539" s="410"/>
      <c r="BQ539" s="410"/>
      <c r="BR539" s="410"/>
      <c r="BS539" s="410"/>
      <c r="BT539" s="410"/>
      <c r="BU539" s="410"/>
      <c r="BV539" s="410"/>
      <c r="BW539" s="410"/>
      <c r="BX539" s="410"/>
      <c r="BY539" s="410"/>
      <c r="BZ539" s="410"/>
      <c r="CA539" s="410"/>
      <c r="CB539" s="410"/>
      <c r="CC539" s="410"/>
      <c r="CD539" s="410"/>
      <c r="CE539" s="410"/>
      <c r="CF539" s="410"/>
      <c r="CG539" s="410"/>
      <c r="CH539" s="410"/>
      <c r="CI539" s="410"/>
      <c r="CJ539" s="410"/>
      <c r="CK539" s="410"/>
      <c r="CL539" s="410"/>
      <c r="CM539" s="410"/>
      <c r="CN539" s="410"/>
      <c r="CO539" s="410"/>
      <c r="CP539" s="410"/>
      <c r="CQ539" s="410"/>
      <c r="CR539" s="410"/>
      <c r="CS539" s="410"/>
      <c r="CT539" s="410"/>
      <c r="CU539" s="410"/>
      <c r="CV539" s="410"/>
      <c r="CW539" s="410"/>
      <c r="CX539" s="410"/>
      <c r="CY539" s="410"/>
      <c r="CZ539" s="410"/>
      <c r="DA539" s="410"/>
      <c r="DB539" s="410"/>
      <c r="DC539" s="410"/>
    </row>
    <row r="540" spans="1:107" ht="14.25">
      <c r="B540" s="491" t="s">
        <v>89</v>
      </c>
      <c r="C540" s="492"/>
      <c r="D540" s="492"/>
      <c r="E540" s="492"/>
      <c r="F540" s="492"/>
      <c r="G540" s="492"/>
      <c r="H540" s="492"/>
      <c r="I540" s="492"/>
      <c r="J540" s="492"/>
      <c r="K540" s="492"/>
      <c r="L540" s="493"/>
      <c r="M540" s="521">
        <v>1378</v>
      </c>
      <c r="N540" s="720"/>
      <c r="O540" s="721"/>
      <c r="P540" s="721"/>
      <c r="Q540" s="722"/>
      <c r="R540" s="543" t="s">
        <v>3</v>
      </c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  <c r="AZ540" s="410"/>
      <c r="BA540" s="410"/>
      <c r="BB540" s="410"/>
      <c r="BC540" s="410"/>
      <c r="BD540" s="410"/>
      <c r="BE540" s="410"/>
      <c r="BF540" s="410"/>
      <c r="BG540" s="410"/>
      <c r="BH540" s="410"/>
      <c r="BI540" s="410"/>
      <c r="BJ540" s="410"/>
      <c r="BK540" s="410"/>
      <c r="BL540" s="410"/>
      <c r="BM540" s="410"/>
      <c r="BN540" s="410"/>
      <c r="BO540" s="410"/>
      <c r="BP540" s="410"/>
      <c r="BQ540" s="410"/>
      <c r="BR540" s="410"/>
      <c r="BS540" s="410"/>
      <c r="BT540" s="410"/>
      <c r="BU540" s="410"/>
      <c r="BV540" s="410"/>
      <c r="BW540" s="410"/>
      <c r="BX540" s="410"/>
      <c r="BY540" s="410"/>
      <c r="BZ540" s="410"/>
      <c r="CA540" s="410"/>
      <c r="CB540" s="410"/>
      <c r="CC540" s="410"/>
      <c r="CD540" s="410"/>
      <c r="CE540" s="410"/>
      <c r="CF540" s="410"/>
      <c r="CG540" s="410"/>
      <c r="CH540" s="410"/>
      <c r="CI540" s="410"/>
      <c r="CJ540" s="410"/>
      <c r="CK540" s="410"/>
      <c r="CL540" s="410"/>
      <c r="CM540" s="410"/>
      <c r="CN540" s="410"/>
      <c r="CO540" s="410"/>
      <c r="CP540" s="410"/>
      <c r="CQ540" s="410"/>
      <c r="CR540" s="410"/>
      <c r="CS540" s="410"/>
      <c r="CT540" s="410"/>
      <c r="CU540" s="410"/>
      <c r="CV540" s="410"/>
      <c r="CW540" s="410"/>
      <c r="CX540" s="410"/>
      <c r="CY540" s="410"/>
      <c r="CZ540" s="410"/>
      <c r="DA540" s="410"/>
      <c r="DB540" s="410"/>
      <c r="DC540" s="410"/>
    </row>
    <row r="541" spans="1:107" ht="14.25">
      <c r="B541" s="491" t="s">
        <v>90</v>
      </c>
      <c r="C541" s="492"/>
      <c r="D541" s="492"/>
      <c r="E541" s="492"/>
      <c r="F541" s="492"/>
      <c r="G541" s="492"/>
      <c r="H541" s="492"/>
      <c r="I541" s="492"/>
      <c r="J541" s="492"/>
      <c r="K541" s="492"/>
      <c r="L541" s="493"/>
      <c r="M541" s="521">
        <v>1726</v>
      </c>
      <c r="N541" s="720"/>
      <c r="O541" s="721"/>
      <c r="P541" s="721"/>
      <c r="Q541" s="722"/>
      <c r="R541" s="543" t="s">
        <v>2</v>
      </c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  <c r="AZ541" s="410"/>
      <c r="BA541" s="410"/>
      <c r="BB541" s="410"/>
      <c r="BC541" s="410"/>
      <c r="BD541" s="410"/>
      <c r="BE541" s="410"/>
      <c r="BF541" s="410"/>
      <c r="BG541" s="410"/>
      <c r="BH541" s="410"/>
      <c r="BI541" s="410"/>
      <c r="BJ541" s="410"/>
      <c r="BK541" s="410"/>
      <c r="BL541" s="410"/>
      <c r="BM541" s="410"/>
      <c r="BN541" s="410"/>
      <c r="BO541" s="410"/>
      <c r="BP541" s="410"/>
      <c r="BQ541" s="410"/>
      <c r="BR541" s="410"/>
      <c r="BS541" s="410"/>
      <c r="BT541" s="410"/>
      <c r="BU541" s="410"/>
      <c r="BV541" s="410"/>
      <c r="BW541" s="410"/>
      <c r="BX541" s="410"/>
      <c r="BY541" s="410"/>
      <c r="BZ541" s="410"/>
      <c r="CA541" s="410"/>
      <c r="CB541" s="410"/>
      <c r="CC541" s="410"/>
      <c r="CD541" s="410"/>
      <c r="CE541" s="410"/>
      <c r="CF541" s="410"/>
      <c r="CG541" s="410"/>
      <c r="CH541" s="410"/>
      <c r="CI541" s="410"/>
      <c r="CJ541" s="410"/>
      <c r="CK541" s="410"/>
      <c r="CL541" s="410"/>
      <c r="CM541" s="410"/>
      <c r="CN541" s="410"/>
      <c r="CO541" s="410"/>
      <c r="CP541" s="410"/>
      <c r="CQ541" s="410"/>
      <c r="CR541" s="410"/>
      <c r="CS541" s="410"/>
      <c r="CT541" s="410"/>
      <c r="CU541" s="410"/>
      <c r="CV541" s="410"/>
      <c r="CW541" s="410"/>
      <c r="CX541" s="410"/>
      <c r="CY541" s="410"/>
      <c r="CZ541" s="410"/>
      <c r="DA541" s="410"/>
      <c r="DB541" s="410"/>
      <c r="DC541" s="410"/>
    </row>
    <row r="542" spans="1:107" ht="14.25">
      <c r="B542" s="491" t="s">
        <v>91</v>
      </c>
      <c r="C542" s="492"/>
      <c r="D542" s="492"/>
      <c r="E542" s="492"/>
      <c r="F542" s="492"/>
      <c r="G542" s="492"/>
      <c r="H542" s="492"/>
      <c r="I542" s="492"/>
      <c r="J542" s="492"/>
      <c r="K542" s="492"/>
      <c r="L542" s="493"/>
      <c r="M542" s="521">
        <v>1591</v>
      </c>
      <c r="N542" s="720"/>
      <c r="O542" s="721"/>
      <c r="P542" s="721"/>
      <c r="Q542" s="722"/>
      <c r="R542" s="543" t="s">
        <v>3</v>
      </c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  <c r="AZ542" s="410"/>
      <c r="BA542" s="410"/>
      <c r="BB542" s="410"/>
      <c r="BC542" s="410"/>
      <c r="BD542" s="410"/>
      <c r="BE542" s="410"/>
      <c r="BF542" s="410"/>
      <c r="BG542" s="410"/>
      <c r="BH542" s="410"/>
      <c r="BI542" s="410"/>
      <c r="BJ542" s="410"/>
      <c r="BK542" s="410"/>
      <c r="BL542" s="410"/>
      <c r="BM542" s="410"/>
      <c r="BN542" s="410"/>
      <c r="BO542" s="410"/>
      <c r="BP542" s="410"/>
      <c r="BQ542" s="410"/>
      <c r="BR542" s="410"/>
      <c r="BS542" s="410"/>
      <c r="BT542" s="410"/>
      <c r="BU542" s="410"/>
      <c r="BV542" s="410"/>
      <c r="BW542" s="410"/>
      <c r="BX542" s="410"/>
      <c r="BY542" s="410"/>
      <c r="BZ542" s="410"/>
      <c r="CA542" s="410"/>
      <c r="CB542" s="410"/>
      <c r="CC542" s="410"/>
      <c r="CD542" s="410"/>
      <c r="CE542" s="410"/>
      <c r="CF542" s="410"/>
      <c r="CG542" s="410"/>
      <c r="CH542" s="410"/>
      <c r="CI542" s="410"/>
      <c r="CJ542" s="410"/>
      <c r="CK542" s="410"/>
      <c r="CL542" s="410"/>
      <c r="CM542" s="410"/>
      <c r="CN542" s="410"/>
      <c r="CO542" s="410"/>
      <c r="CP542" s="410"/>
      <c r="CQ542" s="410"/>
      <c r="CR542" s="410"/>
      <c r="CS542" s="410"/>
      <c r="CT542" s="410"/>
      <c r="CU542" s="410"/>
      <c r="CV542" s="410"/>
      <c r="CW542" s="410"/>
      <c r="CX542" s="410"/>
      <c r="CY542" s="410"/>
      <c r="CZ542" s="410"/>
      <c r="DA542" s="410"/>
      <c r="DB542" s="410"/>
      <c r="DC542" s="410"/>
    </row>
    <row r="543" spans="1:107" ht="14.25">
      <c r="B543" s="491" t="s">
        <v>909</v>
      </c>
      <c r="C543" s="492"/>
      <c r="D543" s="492"/>
      <c r="E543" s="492"/>
      <c r="F543" s="492"/>
      <c r="G543" s="492"/>
      <c r="H543" s="492"/>
      <c r="I543" s="492"/>
      <c r="J543" s="492"/>
      <c r="K543" s="492"/>
      <c r="L543" s="493"/>
      <c r="M543" s="521">
        <v>1479</v>
      </c>
      <c r="N543" s="720"/>
      <c r="O543" s="721"/>
      <c r="P543" s="721"/>
      <c r="Q543" s="722"/>
      <c r="R543" s="543" t="s">
        <v>3</v>
      </c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  <c r="AZ543" s="410"/>
      <c r="BA543" s="410"/>
      <c r="BB543" s="410"/>
      <c r="BC543" s="410"/>
      <c r="BD543" s="410"/>
      <c r="BE543" s="410"/>
      <c r="BF543" s="410"/>
      <c r="BG543" s="410"/>
      <c r="BH543" s="410"/>
      <c r="BI543" s="410"/>
      <c r="BJ543" s="410"/>
      <c r="BK543" s="410"/>
      <c r="BL543" s="410"/>
      <c r="BM543" s="410"/>
      <c r="BN543" s="410"/>
      <c r="BO543" s="410"/>
      <c r="BP543" s="410"/>
      <c r="BQ543" s="410"/>
      <c r="BR543" s="410"/>
      <c r="BS543" s="410"/>
      <c r="BT543" s="410"/>
      <c r="BU543" s="410"/>
      <c r="BV543" s="410"/>
      <c r="BW543" s="410"/>
      <c r="BX543" s="410"/>
      <c r="BY543" s="410"/>
      <c r="BZ543" s="410"/>
      <c r="CA543" s="410"/>
      <c r="CB543" s="410"/>
      <c r="CC543" s="410"/>
      <c r="CD543" s="410"/>
      <c r="CE543" s="410"/>
      <c r="CF543" s="410"/>
      <c r="CG543" s="410"/>
      <c r="CH543" s="410"/>
      <c r="CI543" s="410"/>
      <c r="CJ543" s="410"/>
      <c r="CK543" s="410"/>
      <c r="CL543" s="410"/>
      <c r="CM543" s="410"/>
      <c r="CN543" s="410"/>
      <c r="CO543" s="410"/>
      <c r="CP543" s="410"/>
      <c r="CQ543" s="410"/>
      <c r="CR543" s="410"/>
      <c r="CS543" s="410"/>
      <c r="CT543" s="410"/>
      <c r="CU543" s="410"/>
      <c r="CV543" s="410"/>
      <c r="CW543" s="410"/>
      <c r="CX543" s="410"/>
      <c r="CY543" s="410"/>
      <c r="CZ543" s="410"/>
      <c r="DA543" s="410"/>
      <c r="DB543" s="410"/>
      <c r="DC543" s="410"/>
    </row>
    <row r="544" spans="1:107" ht="14.25">
      <c r="B544" s="491" t="s">
        <v>910</v>
      </c>
      <c r="C544" s="492"/>
      <c r="D544" s="492"/>
      <c r="E544" s="492"/>
      <c r="F544" s="492"/>
      <c r="G544" s="492"/>
      <c r="H544" s="492"/>
      <c r="I544" s="492"/>
      <c r="J544" s="492"/>
      <c r="K544" s="492"/>
      <c r="L544" s="493"/>
      <c r="M544" s="521">
        <v>1708</v>
      </c>
      <c r="N544" s="720"/>
      <c r="O544" s="721"/>
      <c r="P544" s="721"/>
      <c r="Q544" s="722"/>
      <c r="R544" s="543" t="s">
        <v>3</v>
      </c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  <c r="AZ544" s="410"/>
      <c r="BA544" s="410"/>
      <c r="BB544" s="410"/>
      <c r="BC544" s="410"/>
      <c r="BD544" s="410"/>
      <c r="BE544" s="410"/>
      <c r="BF544" s="410"/>
      <c r="BG544" s="410"/>
      <c r="BH544" s="410"/>
      <c r="BI544" s="410"/>
      <c r="BJ544" s="410"/>
      <c r="BK544" s="410"/>
      <c r="BL544" s="410"/>
      <c r="BM544" s="410"/>
      <c r="BN544" s="410"/>
      <c r="BO544" s="410"/>
      <c r="BP544" s="410"/>
      <c r="BQ544" s="410"/>
      <c r="BR544" s="410"/>
      <c r="BS544" s="410"/>
      <c r="BT544" s="410"/>
      <c r="BU544" s="410"/>
      <c r="BV544" s="410"/>
      <c r="BW544" s="410"/>
      <c r="BX544" s="410"/>
      <c r="BY544" s="410"/>
      <c r="BZ544" s="410"/>
      <c r="CA544" s="410"/>
      <c r="CB544" s="410"/>
      <c r="CC544" s="410"/>
      <c r="CD544" s="410"/>
      <c r="CE544" s="410"/>
      <c r="CF544" s="410"/>
      <c r="CG544" s="410"/>
      <c r="CH544" s="410"/>
      <c r="CI544" s="410"/>
      <c r="CJ544" s="410"/>
      <c r="CK544" s="410"/>
      <c r="CL544" s="410"/>
      <c r="CM544" s="410"/>
      <c r="CN544" s="410"/>
      <c r="CO544" s="410"/>
      <c r="CP544" s="410"/>
      <c r="CQ544" s="410"/>
      <c r="CR544" s="410"/>
      <c r="CS544" s="410"/>
      <c r="CT544" s="410"/>
      <c r="CU544" s="410"/>
      <c r="CV544" s="410"/>
      <c r="CW544" s="410"/>
      <c r="CX544" s="410"/>
      <c r="CY544" s="410"/>
      <c r="CZ544" s="410"/>
      <c r="DA544" s="410"/>
      <c r="DB544" s="410"/>
      <c r="DC544" s="410"/>
    </row>
    <row r="545" spans="1:107" ht="14.25">
      <c r="B545" s="491" t="s">
        <v>869</v>
      </c>
      <c r="C545" s="492"/>
      <c r="D545" s="492"/>
      <c r="E545" s="492"/>
      <c r="F545" s="492"/>
      <c r="G545" s="492"/>
      <c r="H545" s="492"/>
      <c r="I545" s="492"/>
      <c r="J545" s="492"/>
      <c r="K545" s="492"/>
      <c r="L545" s="493"/>
      <c r="M545" s="521">
        <v>1709</v>
      </c>
      <c r="N545" s="720"/>
      <c r="O545" s="721"/>
      <c r="P545" s="721"/>
      <c r="Q545" s="722"/>
      <c r="R545" s="543" t="s">
        <v>3</v>
      </c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  <c r="AZ545" s="410"/>
      <c r="BA545" s="410"/>
      <c r="BB545" s="410"/>
      <c r="BC545" s="410"/>
      <c r="BD545" s="410"/>
      <c r="BE545" s="410"/>
      <c r="BF545" s="410"/>
      <c r="BG545" s="410"/>
      <c r="BH545" s="410"/>
      <c r="BI545" s="410"/>
      <c r="BJ545" s="410"/>
      <c r="BK545" s="410"/>
      <c r="BL545" s="410"/>
      <c r="BM545" s="410"/>
      <c r="BN545" s="410"/>
      <c r="BO545" s="410"/>
      <c r="BP545" s="410"/>
      <c r="BQ545" s="410"/>
      <c r="BR545" s="410"/>
      <c r="BS545" s="410"/>
      <c r="BT545" s="410"/>
      <c r="BU545" s="410"/>
      <c r="BV545" s="410"/>
      <c r="BW545" s="410"/>
      <c r="BX545" s="410"/>
      <c r="BY545" s="410"/>
      <c r="BZ545" s="410"/>
      <c r="CA545" s="410"/>
      <c r="CB545" s="410"/>
      <c r="CC545" s="410"/>
      <c r="CD545" s="410"/>
      <c r="CE545" s="410"/>
      <c r="CF545" s="410"/>
      <c r="CG545" s="410"/>
      <c r="CH545" s="410"/>
      <c r="CI545" s="410"/>
      <c r="CJ545" s="410"/>
      <c r="CK545" s="410"/>
      <c r="CL545" s="410"/>
      <c r="CM545" s="410"/>
      <c r="CN545" s="410"/>
      <c r="CO545" s="410"/>
      <c r="CP545" s="410"/>
      <c r="CQ545" s="410"/>
      <c r="CR545" s="410"/>
      <c r="CS545" s="410"/>
      <c r="CT545" s="410"/>
      <c r="CU545" s="410"/>
      <c r="CV545" s="410"/>
      <c r="CW545" s="410"/>
      <c r="CX545" s="410"/>
      <c r="CY545" s="410"/>
      <c r="CZ545" s="410"/>
      <c r="DA545" s="410"/>
      <c r="DB545" s="410"/>
      <c r="DC545" s="410"/>
    </row>
    <row r="546" spans="1:107" ht="14.25">
      <c r="B546" s="491" t="s">
        <v>94</v>
      </c>
      <c r="C546" s="492"/>
      <c r="D546" s="492"/>
      <c r="E546" s="492"/>
      <c r="F546" s="492"/>
      <c r="G546" s="492"/>
      <c r="H546" s="492"/>
      <c r="I546" s="492"/>
      <c r="J546" s="492"/>
      <c r="K546" s="492"/>
      <c r="L546" s="493"/>
      <c r="M546" s="521">
        <v>1379</v>
      </c>
      <c r="N546" s="720"/>
      <c r="O546" s="721"/>
      <c r="P546" s="721"/>
      <c r="Q546" s="722"/>
      <c r="R546" s="543" t="s">
        <v>3</v>
      </c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  <c r="AZ546" s="410"/>
      <c r="BA546" s="410"/>
      <c r="BB546" s="410"/>
      <c r="BC546" s="410"/>
      <c r="BD546" s="410"/>
      <c r="BE546" s="410"/>
      <c r="BF546" s="410"/>
      <c r="BG546" s="410"/>
      <c r="BH546" s="410"/>
      <c r="BI546" s="410"/>
      <c r="BJ546" s="410"/>
      <c r="BK546" s="410"/>
      <c r="BL546" s="410"/>
      <c r="BM546" s="410"/>
      <c r="BN546" s="410"/>
      <c r="BO546" s="410"/>
      <c r="BP546" s="410"/>
      <c r="BQ546" s="410"/>
      <c r="BR546" s="410"/>
      <c r="BS546" s="410"/>
      <c r="BT546" s="410"/>
      <c r="BU546" s="410"/>
      <c r="BV546" s="410"/>
      <c r="BW546" s="410"/>
      <c r="BX546" s="410"/>
      <c r="BY546" s="410"/>
      <c r="BZ546" s="410"/>
      <c r="CA546" s="410"/>
      <c r="CB546" s="410"/>
      <c r="CC546" s="410"/>
      <c r="CD546" s="410"/>
      <c r="CE546" s="410"/>
      <c r="CF546" s="410"/>
      <c r="CG546" s="410"/>
      <c r="CH546" s="410"/>
      <c r="CI546" s="410"/>
      <c r="CJ546" s="410"/>
      <c r="CK546" s="410"/>
      <c r="CL546" s="410"/>
      <c r="CM546" s="410"/>
      <c r="CN546" s="410"/>
      <c r="CO546" s="410"/>
      <c r="CP546" s="410"/>
      <c r="CQ546" s="410"/>
      <c r="CR546" s="410"/>
      <c r="CS546" s="410"/>
      <c r="CT546" s="410"/>
      <c r="CU546" s="410"/>
      <c r="CV546" s="410"/>
      <c r="CW546" s="410"/>
      <c r="CX546" s="410"/>
      <c r="CY546" s="410"/>
      <c r="CZ546" s="410"/>
      <c r="DA546" s="410"/>
      <c r="DB546" s="410"/>
      <c r="DC546" s="410"/>
    </row>
    <row r="547" spans="1:107" ht="14.25">
      <c r="B547" s="491" t="s">
        <v>95</v>
      </c>
      <c r="C547" s="492"/>
      <c r="D547" s="492"/>
      <c r="E547" s="492"/>
      <c r="F547" s="492"/>
      <c r="G547" s="492"/>
      <c r="H547" s="492"/>
      <c r="I547" s="492"/>
      <c r="J547" s="492"/>
      <c r="K547" s="492"/>
      <c r="L547" s="493"/>
      <c r="M547" s="521">
        <v>1710</v>
      </c>
      <c r="N547" s="720"/>
      <c r="O547" s="721"/>
      <c r="P547" s="721"/>
      <c r="Q547" s="722"/>
      <c r="R547" s="543" t="s">
        <v>2</v>
      </c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  <c r="AZ547" s="410"/>
      <c r="BA547" s="410"/>
      <c r="BB547" s="410"/>
      <c r="BC547" s="410"/>
      <c r="BD547" s="410"/>
      <c r="BE547" s="410"/>
      <c r="BF547" s="410"/>
      <c r="BG547" s="410"/>
      <c r="BH547" s="410"/>
      <c r="BI547" s="410"/>
      <c r="BJ547" s="410"/>
      <c r="BK547" s="410"/>
      <c r="BL547" s="410"/>
      <c r="BM547" s="410"/>
      <c r="BN547" s="410"/>
      <c r="BO547" s="410"/>
      <c r="BP547" s="410"/>
      <c r="BQ547" s="410"/>
      <c r="BR547" s="410"/>
      <c r="BS547" s="410"/>
      <c r="BT547" s="410"/>
      <c r="BU547" s="410"/>
      <c r="BV547" s="410"/>
      <c r="BW547" s="410"/>
      <c r="BX547" s="410"/>
      <c r="BY547" s="410"/>
      <c r="BZ547" s="410"/>
      <c r="CA547" s="410"/>
      <c r="CB547" s="410"/>
      <c r="CC547" s="410"/>
      <c r="CD547" s="410"/>
      <c r="CE547" s="410"/>
      <c r="CF547" s="410"/>
      <c r="CG547" s="410"/>
      <c r="CH547" s="410"/>
      <c r="CI547" s="410"/>
      <c r="CJ547" s="410"/>
      <c r="CK547" s="410"/>
      <c r="CL547" s="410"/>
      <c r="CM547" s="410"/>
      <c r="CN547" s="410"/>
      <c r="CO547" s="410"/>
      <c r="CP547" s="410"/>
      <c r="CQ547" s="410"/>
      <c r="CR547" s="410"/>
      <c r="CS547" s="410"/>
      <c r="CT547" s="410"/>
      <c r="CU547" s="410"/>
      <c r="CV547" s="410"/>
      <c r="CW547" s="410"/>
      <c r="CX547" s="410"/>
      <c r="CY547" s="410"/>
      <c r="CZ547" s="410"/>
      <c r="DA547" s="410"/>
      <c r="DB547" s="410"/>
      <c r="DC547" s="410"/>
    </row>
    <row r="548" spans="1:107" ht="14.25">
      <c r="B548" s="491" t="s">
        <v>911</v>
      </c>
      <c r="C548" s="492"/>
      <c r="D548" s="492"/>
      <c r="E548" s="492"/>
      <c r="F548" s="492"/>
      <c r="G548" s="492"/>
      <c r="H548" s="492"/>
      <c r="I548" s="492"/>
      <c r="J548" s="492"/>
      <c r="K548" s="492"/>
      <c r="L548" s="493"/>
      <c r="M548" s="521">
        <v>1711</v>
      </c>
      <c r="N548" s="720"/>
      <c r="O548" s="721"/>
      <c r="P548" s="721"/>
      <c r="Q548" s="722"/>
      <c r="R548" s="543" t="s">
        <v>2</v>
      </c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  <c r="AZ548" s="410"/>
      <c r="BA548" s="410"/>
      <c r="BB548" s="410"/>
      <c r="BC548" s="410"/>
      <c r="BD548" s="410"/>
      <c r="BE548" s="410"/>
      <c r="BF548" s="410"/>
      <c r="BG548" s="410"/>
      <c r="BH548" s="410"/>
      <c r="BI548" s="410"/>
      <c r="BJ548" s="410"/>
      <c r="BK548" s="410"/>
      <c r="BL548" s="410"/>
      <c r="BM548" s="410"/>
      <c r="BN548" s="410"/>
      <c r="BO548" s="410"/>
      <c r="BP548" s="410"/>
      <c r="BQ548" s="410"/>
      <c r="BR548" s="410"/>
      <c r="BS548" s="410"/>
      <c r="BT548" s="410"/>
      <c r="BU548" s="410"/>
      <c r="BV548" s="410"/>
      <c r="BW548" s="410"/>
      <c r="BX548" s="410"/>
      <c r="BY548" s="410"/>
      <c r="BZ548" s="410"/>
      <c r="CA548" s="410"/>
      <c r="CB548" s="410"/>
      <c r="CC548" s="410"/>
      <c r="CD548" s="410"/>
      <c r="CE548" s="410"/>
      <c r="CF548" s="410"/>
      <c r="CG548" s="410"/>
      <c r="CH548" s="410"/>
      <c r="CI548" s="410"/>
      <c r="CJ548" s="410"/>
      <c r="CK548" s="410"/>
      <c r="CL548" s="410"/>
      <c r="CM548" s="410"/>
      <c r="CN548" s="410"/>
      <c r="CO548" s="410"/>
      <c r="CP548" s="410"/>
      <c r="CQ548" s="410"/>
      <c r="CR548" s="410"/>
      <c r="CS548" s="410"/>
      <c r="CT548" s="410"/>
      <c r="CU548" s="410"/>
      <c r="CV548" s="410"/>
      <c r="CW548" s="410"/>
      <c r="CX548" s="410"/>
      <c r="CY548" s="410"/>
      <c r="CZ548" s="410"/>
      <c r="DA548" s="410"/>
      <c r="DB548" s="410"/>
      <c r="DC548" s="410"/>
    </row>
    <row r="549" spans="1:107" ht="14.25">
      <c r="B549" s="491" t="s">
        <v>97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3"/>
      <c r="M549" s="521">
        <v>1380</v>
      </c>
      <c r="N549" s="720"/>
      <c r="O549" s="721"/>
      <c r="P549" s="721"/>
      <c r="Q549" s="722"/>
      <c r="R549" s="543" t="s">
        <v>2</v>
      </c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  <c r="AZ549" s="410"/>
      <c r="BA549" s="410"/>
      <c r="BB549" s="410"/>
      <c r="BC549" s="410"/>
      <c r="BD549" s="410"/>
      <c r="BE549" s="410"/>
      <c r="BF549" s="410"/>
      <c r="BG549" s="410"/>
      <c r="BH549" s="410"/>
      <c r="BI549" s="410"/>
      <c r="BJ549" s="410"/>
      <c r="BK549" s="410"/>
      <c r="BL549" s="410"/>
      <c r="BM549" s="410"/>
      <c r="BN549" s="410"/>
      <c r="BO549" s="410"/>
      <c r="BP549" s="410"/>
      <c r="BQ549" s="410"/>
      <c r="BR549" s="410"/>
      <c r="BS549" s="410"/>
      <c r="BT549" s="410"/>
      <c r="BU549" s="410"/>
      <c r="BV549" s="410"/>
      <c r="BW549" s="410"/>
      <c r="BX549" s="410"/>
      <c r="BY549" s="410"/>
      <c r="BZ549" s="410"/>
      <c r="CA549" s="410"/>
      <c r="CB549" s="410"/>
      <c r="CC549" s="410"/>
      <c r="CD549" s="410"/>
      <c r="CE549" s="410"/>
      <c r="CF549" s="410"/>
      <c r="CG549" s="410"/>
      <c r="CH549" s="410"/>
      <c r="CI549" s="410"/>
      <c r="CJ549" s="410"/>
      <c r="CK549" s="410"/>
      <c r="CL549" s="410"/>
      <c r="CM549" s="410"/>
      <c r="CN549" s="410"/>
      <c r="CO549" s="410"/>
      <c r="CP549" s="410"/>
      <c r="CQ549" s="410"/>
      <c r="CR549" s="410"/>
      <c r="CS549" s="410"/>
      <c r="CT549" s="410"/>
      <c r="CU549" s="410"/>
      <c r="CV549" s="410"/>
      <c r="CW549" s="410"/>
      <c r="CX549" s="410"/>
      <c r="CY549" s="410"/>
      <c r="CZ549" s="410"/>
      <c r="DA549" s="410"/>
      <c r="DB549" s="410"/>
      <c r="DC549" s="410"/>
    </row>
    <row r="550" spans="1:107" ht="14.25">
      <c r="B550" s="491" t="s">
        <v>98</v>
      </c>
      <c r="C550" s="492"/>
      <c r="D550" s="492"/>
      <c r="E550" s="492"/>
      <c r="F550" s="492"/>
      <c r="G550" s="492"/>
      <c r="H550" s="492"/>
      <c r="I550" s="492"/>
      <c r="J550" s="492"/>
      <c r="K550" s="492"/>
      <c r="L550" s="493"/>
      <c r="M550" s="521">
        <v>1381</v>
      </c>
      <c r="N550" s="720"/>
      <c r="O550" s="721"/>
      <c r="P550" s="721"/>
      <c r="Q550" s="722"/>
      <c r="R550" s="543" t="s">
        <v>3</v>
      </c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  <c r="AZ550" s="410"/>
      <c r="BA550" s="410"/>
      <c r="BB550" s="410"/>
      <c r="BC550" s="410"/>
      <c r="BD550" s="410"/>
      <c r="BE550" s="410"/>
      <c r="BF550" s="410"/>
      <c r="BG550" s="410"/>
      <c r="BH550" s="410"/>
      <c r="BI550" s="410"/>
      <c r="BJ550" s="410"/>
      <c r="BK550" s="410"/>
      <c r="BL550" s="410"/>
      <c r="BM550" s="410"/>
      <c r="BN550" s="410"/>
      <c r="BO550" s="410"/>
      <c r="BP550" s="410"/>
      <c r="BQ550" s="410"/>
      <c r="BR550" s="410"/>
      <c r="BS550" s="410"/>
      <c r="BT550" s="410"/>
      <c r="BU550" s="410"/>
      <c r="BV550" s="410"/>
      <c r="BW550" s="410"/>
      <c r="BX550" s="410"/>
      <c r="BY550" s="410"/>
      <c r="BZ550" s="410"/>
      <c r="CA550" s="410"/>
      <c r="CB550" s="410"/>
      <c r="CC550" s="410"/>
      <c r="CD550" s="410"/>
      <c r="CE550" s="410"/>
      <c r="CF550" s="410"/>
      <c r="CG550" s="410"/>
      <c r="CH550" s="410"/>
      <c r="CI550" s="410"/>
      <c r="CJ550" s="410"/>
      <c r="CK550" s="410"/>
      <c r="CL550" s="410"/>
      <c r="CM550" s="410"/>
      <c r="CN550" s="410"/>
      <c r="CO550" s="410"/>
      <c r="CP550" s="410"/>
      <c r="CQ550" s="410"/>
      <c r="CR550" s="410"/>
      <c r="CS550" s="410"/>
      <c r="CT550" s="410"/>
      <c r="CU550" s="410"/>
      <c r="CV550" s="410"/>
      <c r="CW550" s="410"/>
      <c r="CX550" s="410"/>
      <c r="CY550" s="410"/>
      <c r="CZ550" s="410"/>
      <c r="DA550" s="410"/>
      <c r="DB550" s="410"/>
      <c r="DC550" s="410"/>
    </row>
    <row r="551" spans="1:107" ht="14.25">
      <c r="B551" s="491" t="s">
        <v>912</v>
      </c>
      <c r="C551" s="492"/>
      <c r="D551" s="492"/>
      <c r="E551" s="492"/>
      <c r="F551" s="492"/>
      <c r="G551" s="492"/>
      <c r="H551" s="492"/>
      <c r="I551" s="492"/>
      <c r="J551" s="492"/>
      <c r="K551" s="492"/>
      <c r="L551" s="493"/>
      <c r="M551" s="521">
        <v>1545</v>
      </c>
      <c r="N551" s="720">
        <f>+IF((N531+N533+N534+N536+N538+N539+N541+N547+N548+N549-N532-N535-N537-N540-N542-N543-N544-N545-N546-N550)&gt;0,(N531+N533+N534+N536+N538+N539+N541+N547+N548+N549-N532-N535-N537-N540-N542-N543-N544-N545-N546-N550),0)</f>
        <v>0</v>
      </c>
      <c r="O551" s="721"/>
      <c r="P551" s="721"/>
      <c r="Q551" s="722"/>
      <c r="R551" s="543" t="s">
        <v>4</v>
      </c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  <c r="AZ551" s="410"/>
      <c r="BA551" s="410"/>
      <c r="BB551" s="410"/>
      <c r="BC551" s="410"/>
      <c r="BD551" s="410"/>
      <c r="BE551" s="410"/>
      <c r="BF551" s="410"/>
      <c r="BG551" s="410"/>
      <c r="BH551" s="410"/>
      <c r="BI551" s="410"/>
      <c r="BJ551" s="410"/>
      <c r="BK551" s="410"/>
      <c r="BL551" s="410"/>
      <c r="BM551" s="410"/>
      <c r="BN551" s="410"/>
      <c r="BO551" s="410"/>
      <c r="BP551" s="410"/>
      <c r="BQ551" s="410"/>
      <c r="BR551" s="410"/>
      <c r="BS551" s="410"/>
      <c r="BT551" s="410"/>
      <c r="BU551" s="410"/>
      <c r="BV551" s="410"/>
      <c r="BW551" s="410"/>
      <c r="BX551" s="410"/>
      <c r="BY551" s="410"/>
      <c r="BZ551" s="410"/>
      <c r="CA551" s="410"/>
      <c r="CB551" s="410"/>
      <c r="CC551" s="410"/>
      <c r="CD551" s="410"/>
      <c r="CE551" s="410"/>
      <c r="CF551" s="410"/>
      <c r="CG551" s="410"/>
      <c r="CH551" s="410"/>
      <c r="CI551" s="410"/>
      <c r="CJ551" s="410"/>
      <c r="CK551" s="410"/>
      <c r="CL551" s="410"/>
      <c r="CM551" s="410"/>
      <c r="CN551" s="410"/>
      <c r="CO551" s="410"/>
      <c r="CP551" s="410"/>
      <c r="CQ551" s="410"/>
      <c r="CR551" s="410"/>
      <c r="CS551" s="410"/>
      <c r="CT551" s="410"/>
      <c r="CU551" s="410"/>
      <c r="CV551" s="410"/>
      <c r="CW551" s="410"/>
      <c r="CX551" s="410"/>
      <c r="CY551" s="410"/>
      <c r="CZ551" s="410"/>
      <c r="DA551" s="410"/>
      <c r="DB551" s="410"/>
      <c r="DC551" s="410"/>
    </row>
    <row r="552" spans="1:107" ht="14.25">
      <c r="B552" s="491" t="s">
        <v>913</v>
      </c>
      <c r="C552" s="492"/>
      <c r="D552" s="492"/>
      <c r="E552" s="492"/>
      <c r="F552" s="492"/>
      <c r="G552" s="492"/>
      <c r="H552" s="492"/>
      <c r="I552" s="492"/>
      <c r="J552" s="492"/>
      <c r="K552" s="492"/>
      <c r="L552" s="493"/>
      <c r="M552" s="521">
        <v>1546</v>
      </c>
      <c r="N552" s="720">
        <f>-IF((N531+N533+N534+N536+N538+N539+N541+N547+N548+N549-N532-N535-N537-N540-N542-N543-N544-N545-N546-N550)&lt;0,(N531+N533+N534+N536+N538+N539+N541+N547+N548+N549-N532-N535-N537-N540-N542-N543-N544-N545-N546-N550),0)</f>
        <v>0</v>
      </c>
      <c r="O552" s="721"/>
      <c r="P552" s="721"/>
      <c r="Q552" s="722"/>
      <c r="R552" s="563" t="s">
        <v>4</v>
      </c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  <c r="AZ552" s="410"/>
      <c r="BA552" s="410"/>
      <c r="BB552" s="410"/>
      <c r="BC552" s="410"/>
      <c r="BD552" s="410"/>
      <c r="BE552" s="410"/>
      <c r="BF552" s="410"/>
      <c r="BG552" s="410"/>
      <c r="BH552" s="410"/>
      <c r="BI552" s="410"/>
      <c r="BJ552" s="410"/>
      <c r="BK552" s="410"/>
      <c r="BL552" s="410"/>
      <c r="BM552" s="410"/>
      <c r="BN552" s="410"/>
      <c r="BO552" s="410"/>
      <c r="BP552" s="410"/>
      <c r="BQ552" s="410"/>
      <c r="BR552" s="410"/>
      <c r="BS552" s="410"/>
      <c r="BT552" s="410"/>
      <c r="BU552" s="410"/>
      <c r="BV552" s="410"/>
      <c r="BW552" s="410"/>
      <c r="BX552" s="410"/>
      <c r="BY552" s="410"/>
      <c r="BZ552" s="410"/>
      <c r="CA552" s="410"/>
      <c r="CB552" s="410"/>
      <c r="CC552" s="410"/>
      <c r="CD552" s="410"/>
      <c r="CE552" s="410"/>
      <c r="CF552" s="410"/>
      <c r="CG552" s="410"/>
      <c r="CH552" s="410"/>
      <c r="CI552" s="410"/>
      <c r="CJ552" s="410"/>
      <c r="CK552" s="410"/>
      <c r="CL552" s="410"/>
      <c r="CM552" s="410"/>
      <c r="CN552" s="410"/>
      <c r="CO552" s="410"/>
      <c r="CP552" s="410"/>
      <c r="CQ552" s="410"/>
      <c r="CR552" s="410"/>
      <c r="CS552" s="410"/>
      <c r="CT552" s="410"/>
      <c r="CU552" s="410"/>
      <c r="CV552" s="410"/>
      <c r="CW552" s="410"/>
      <c r="CX552" s="410"/>
      <c r="CY552" s="410"/>
      <c r="CZ552" s="410"/>
      <c r="DA552" s="410"/>
      <c r="DB552" s="410"/>
      <c r="DC552" s="410"/>
    </row>
    <row r="553" spans="1:107">
      <c r="A553" s="409"/>
      <c r="B553" s="517"/>
      <c r="C553" s="517"/>
      <c r="D553" s="517"/>
      <c r="E553" s="517"/>
      <c r="F553" s="517"/>
      <c r="G553" s="517"/>
      <c r="H553" s="517"/>
      <c r="I553" s="517"/>
      <c r="J553" s="517"/>
      <c r="K553" s="517"/>
      <c r="L553" s="517"/>
      <c r="M553" s="517"/>
      <c r="N553" s="517"/>
      <c r="O553" s="517"/>
      <c r="P553" s="517"/>
      <c r="Q553" s="517"/>
      <c r="R553" s="517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  <c r="AZ553" s="410"/>
      <c r="BA553" s="410"/>
      <c r="BB553" s="410"/>
      <c r="BC553" s="410"/>
      <c r="BD553" s="410"/>
      <c r="BE553" s="410"/>
      <c r="BF553" s="410"/>
      <c r="BG553" s="410"/>
      <c r="BH553" s="410"/>
      <c r="BI553" s="410"/>
      <c r="BJ553" s="410"/>
      <c r="BK553" s="410"/>
      <c r="BL553" s="410"/>
      <c r="BM553" s="410"/>
      <c r="BN553" s="410"/>
      <c r="BO553" s="410"/>
      <c r="BP553" s="410"/>
      <c r="BQ553" s="410"/>
      <c r="BR553" s="410"/>
      <c r="BS553" s="410"/>
      <c r="BT553" s="410"/>
      <c r="BU553" s="410"/>
      <c r="BV553" s="410"/>
      <c r="BW553" s="410"/>
      <c r="BX553" s="410"/>
      <c r="BY553" s="410"/>
      <c r="BZ553" s="410"/>
      <c r="CA553" s="410"/>
      <c r="CB553" s="410"/>
      <c r="CC553" s="410"/>
      <c r="CD553" s="410"/>
      <c r="CE553" s="410"/>
      <c r="CF553" s="410"/>
      <c r="CG553" s="410"/>
      <c r="CH553" s="410"/>
      <c r="CI553" s="410"/>
      <c r="CJ553" s="410"/>
      <c r="CK553" s="410"/>
      <c r="CL553" s="410"/>
      <c r="CM553" s="410"/>
      <c r="CN553" s="410"/>
      <c r="CO553" s="410"/>
      <c r="CP553" s="410"/>
      <c r="CQ553" s="410"/>
      <c r="CR553" s="410"/>
      <c r="CS553" s="410"/>
      <c r="CT553" s="410"/>
      <c r="CU553" s="410"/>
      <c r="CV553" s="410"/>
      <c r="CW553" s="410"/>
      <c r="CX553" s="410"/>
      <c r="CY553" s="410"/>
      <c r="CZ553" s="410"/>
      <c r="DA553" s="410"/>
      <c r="DB553" s="410"/>
      <c r="DC553" s="410"/>
    </row>
    <row r="554" spans="1:107">
      <c r="A554" s="409"/>
      <c r="B554" s="810" t="s">
        <v>914</v>
      </c>
      <c r="C554" s="811"/>
      <c r="D554" s="811"/>
      <c r="E554" s="811"/>
      <c r="F554" s="811"/>
      <c r="G554" s="811"/>
      <c r="H554" s="811"/>
      <c r="I554" s="811"/>
      <c r="J554" s="811"/>
      <c r="K554" s="811"/>
      <c r="L554" s="811"/>
      <c r="M554" s="811"/>
      <c r="N554" s="811"/>
      <c r="O554" s="811"/>
      <c r="P554" s="811"/>
      <c r="Q554" s="811"/>
      <c r="R554" s="811"/>
      <c r="S554" s="811"/>
      <c r="T554" s="811"/>
      <c r="U554" s="811"/>
      <c r="V554" s="811"/>
      <c r="W554" s="811"/>
      <c r="X554" s="811"/>
      <c r="Y554" s="811"/>
      <c r="Z554" s="811"/>
      <c r="AA554" s="811"/>
      <c r="AB554" s="811"/>
      <c r="AC554" s="811"/>
      <c r="AD554" s="811"/>
      <c r="AE554" s="811"/>
      <c r="AF554" s="811"/>
      <c r="AG554" s="811"/>
      <c r="AH554" s="811"/>
      <c r="AI554" s="811"/>
      <c r="AJ554" s="811"/>
      <c r="AK554" s="811"/>
      <c r="AL554" s="811"/>
      <c r="AM554" s="811"/>
      <c r="AN554" s="811"/>
      <c r="AO554" s="811"/>
      <c r="AP554" s="811"/>
      <c r="AQ554" s="811"/>
      <c r="AR554" s="812"/>
    </row>
    <row r="555" spans="1:107">
      <c r="A555" s="409"/>
      <c r="B555" s="545"/>
      <c r="C555" s="546"/>
      <c r="D555" s="546"/>
      <c r="E555" s="546"/>
      <c r="F555" s="546"/>
      <c r="G555" s="546"/>
      <c r="H555" s="547"/>
      <c r="I555" s="813" t="s">
        <v>100</v>
      </c>
      <c r="J555" s="814"/>
      <c r="K555" s="814"/>
      <c r="L555" s="814"/>
      <c r="M555" s="815"/>
      <c r="N555" s="810" t="s">
        <v>102</v>
      </c>
      <c r="O555" s="811"/>
      <c r="P555" s="811"/>
      <c r="Q555" s="811"/>
      <c r="R555" s="811"/>
      <c r="S555" s="811"/>
      <c r="T555" s="811"/>
      <c r="U555" s="811"/>
      <c r="V555" s="811"/>
      <c r="W555" s="811"/>
      <c r="X555" s="811"/>
      <c r="Y555" s="811"/>
      <c r="Z555" s="811"/>
      <c r="AA555" s="811"/>
      <c r="AB555" s="811"/>
      <c r="AC555" s="811"/>
      <c r="AD555" s="811"/>
      <c r="AE555" s="811"/>
      <c r="AF555" s="811"/>
      <c r="AG555" s="811"/>
      <c r="AH555" s="811"/>
      <c r="AI555" s="811"/>
      <c r="AJ555" s="811"/>
      <c r="AK555" s="811"/>
      <c r="AL555" s="812"/>
      <c r="AM555" s="822" t="s">
        <v>103</v>
      </c>
      <c r="AN555" s="823"/>
      <c r="AO555" s="823"/>
      <c r="AP555" s="823"/>
      <c r="AQ555" s="824"/>
      <c r="AR555" s="548"/>
    </row>
    <row r="556" spans="1:107">
      <c r="A556" s="409"/>
      <c r="B556" s="549"/>
      <c r="C556" s="550"/>
      <c r="D556" s="550"/>
      <c r="E556" s="550"/>
      <c r="F556" s="550"/>
      <c r="G556" s="550"/>
      <c r="H556" s="551"/>
      <c r="I556" s="816"/>
      <c r="J556" s="817"/>
      <c r="K556" s="817"/>
      <c r="L556" s="817"/>
      <c r="M556" s="818"/>
      <c r="N556" s="810" t="s">
        <v>846</v>
      </c>
      <c r="O556" s="811"/>
      <c r="P556" s="811"/>
      <c r="Q556" s="811"/>
      <c r="R556" s="811"/>
      <c r="S556" s="811"/>
      <c r="T556" s="811"/>
      <c r="U556" s="811"/>
      <c r="V556" s="811"/>
      <c r="W556" s="811"/>
      <c r="X556" s="811"/>
      <c r="Y556" s="811"/>
      <c r="Z556" s="811"/>
      <c r="AA556" s="811"/>
      <c r="AB556" s="812"/>
      <c r="AC556" s="822" t="s">
        <v>125</v>
      </c>
      <c r="AD556" s="823"/>
      <c r="AE556" s="823"/>
      <c r="AF556" s="823"/>
      <c r="AG556" s="824"/>
      <c r="AH556" s="822" t="s">
        <v>104</v>
      </c>
      <c r="AI556" s="823"/>
      <c r="AJ556" s="823"/>
      <c r="AK556" s="823"/>
      <c r="AL556" s="824"/>
      <c r="AM556" s="825"/>
      <c r="AN556" s="826"/>
      <c r="AO556" s="826"/>
      <c r="AP556" s="826"/>
      <c r="AQ556" s="827"/>
      <c r="AR556" s="552"/>
    </row>
    <row r="557" spans="1:107">
      <c r="A557" s="409"/>
      <c r="B557" s="553"/>
      <c r="C557" s="554"/>
      <c r="D557" s="554"/>
      <c r="E557" s="554"/>
      <c r="F557" s="554"/>
      <c r="G557" s="554"/>
      <c r="H557" s="555"/>
      <c r="I557" s="819"/>
      <c r="J557" s="820"/>
      <c r="K557" s="820"/>
      <c r="L557" s="820"/>
      <c r="M557" s="821"/>
      <c r="N557" s="831" t="s">
        <v>847</v>
      </c>
      <c r="O557" s="832"/>
      <c r="P557" s="832"/>
      <c r="Q557" s="832"/>
      <c r="R557" s="833"/>
      <c r="S557" s="810" t="s">
        <v>105</v>
      </c>
      <c r="T557" s="811"/>
      <c r="U557" s="811"/>
      <c r="V557" s="811"/>
      <c r="W557" s="812"/>
      <c r="X557" s="810" t="s">
        <v>848</v>
      </c>
      <c r="Y557" s="811"/>
      <c r="Z557" s="811"/>
      <c r="AA557" s="811"/>
      <c r="AB557" s="812"/>
      <c r="AC557" s="828"/>
      <c r="AD557" s="829"/>
      <c r="AE557" s="829"/>
      <c r="AF557" s="829"/>
      <c r="AG557" s="830"/>
      <c r="AH557" s="828"/>
      <c r="AI557" s="829"/>
      <c r="AJ557" s="829"/>
      <c r="AK557" s="829"/>
      <c r="AL557" s="830"/>
      <c r="AM557" s="828"/>
      <c r="AN557" s="829"/>
      <c r="AO557" s="829"/>
      <c r="AP557" s="829"/>
      <c r="AQ557" s="830"/>
      <c r="AR557" s="556"/>
    </row>
    <row r="558" spans="1:107" ht="14.25">
      <c r="B558" s="496" t="s">
        <v>854</v>
      </c>
      <c r="C558" s="497"/>
      <c r="D558" s="497"/>
      <c r="E558" s="497"/>
      <c r="F558" s="497"/>
      <c r="G558" s="497"/>
      <c r="H558" s="498"/>
      <c r="I558" s="521">
        <v>1451</v>
      </c>
      <c r="J558" s="720"/>
      <c r="K558" s="721"/>
      <c r="L558" s="721"/>
      <c r="M558" s="722"/>
      <c r="N558" s="521">
        <v>1452</v>
      </c>
      <c r="O558" s="720"/>
      <c r="P558" s="721"/>
      <c r="Q558" s="721"/>
      <c r="R558" s="722"/>
      <c r="S558" s="521">
        <v>1752</v>
      </c>
      <c r="T558" s="720"/>
      <c r="U558" s="721"/>
      <c r="V558" s="721"/>
      <c r="W558" s="722"/>
      <c r="X558" s="521">
        <v>1753</v>
      </c>
      <c r="Y558" s="720"/>
      <c r="Z558" s="721"/>
      <c r="AA558" s="721"/>
      <c r="AB558" s="722"/>
      <c r="AC558" s="521">
        <v>1453</v>
      </c>
      <c r="AD558" s="720"/>
      <c r="AE558" s="721"/>
      <c r="AF558" s="721"/>
      <c r="AG558" s="722"/>
      <c r="AH558" s="521">
        <v>1454</v>
      </c>
      <c r="AI558" s="720"/>
      <c r="AJ558" s="721"/>
      <c r="AK558" s="721"/>
      <c r="AL558" s="722"/>
      <c r="AM558" s="521">
        <v>1382</v>
      </c>
      <c r="AN558" s="720"/>
      <c r="AO558" s="721"/>
      <c r="AP558" s="721"/>
      <c r="AQ558" s="722"/>
      <c r="AR558" s="557" t="s">
        <v>2</v>
      </c>
    </row>
    <row r="559" spans="1:107" ht="14.25">
      <c r="B559" s="491" t="s">
        <v>855</v>
      </c>
      <c r="C559" s="492"/>
      <c r="D559" s="492"/>
      <c r="E559" s="492"/>
      <c r="F559" s="492"/>
      <c r="G559" s="492"/>
      <c r="H559" s="493"/>
      <c r="I559" s="558"/>
      <c r="J559" s="559"/>
      <c r="K559" s="559"/>
      <c r="L559" s="559"/>
      <c r="M559" s="560"/>
      <c r="N559" s="521">
        <v>1589</v>
      </c>
      <c r="O559" s="720"/>
      <c r="P559" s="721"/>
      <c r="Q559" s="721"/>
      <c r="R559" s="722"/>
      <c r="S559" s="558"/>
      <c r="T559" s="559"/>
      <c r="U559" s="559"/>
      <c r="V559" s="559"/>
      <c r="W559" s="560"/>
      <c r="X559" s="521">
        <v>1845</v>
      </c>
      <c r="Y559" s="720"/>
      <c r="Z559" s="721"/>
      <c r="AA559" s="721"/>
      <c r="AB559" s="722"/>
      <c r="AC559" s="521">
        <v>1455</v>
      </c>
      <c r="AD559" s="720"/>
      <c r="AE559" s="721"/>
      <c r="AF559" s="721"/>
      <c r="AG559" s="722"/>
      <c r="AH559" s="521">
        <v>1456</v>
      </c>
      <c r="AI559" s="720"/>
      <c r="AJ559" s="721"/>
      <c r="AK559" s="721"/>
      <c r="AL559" s="722"/>
      <c r="AM559" s="558"/>
      <c r="AN559" s="559"/>
      <c r="AO559" s="559"/>
      <c r="AP559" s="559"/>
      <c r="AQ559" s="560"/>
      <c r="AR559" s="557" t="s">
        <v>3</v>
      </c>
    </row>
    <row r="560" spans="1:107" ht="14.25">
      <c r="B560" s="496" t="s">
        <v>92</v>
      </c>
      <c r="C560" s="497"/>
      <c r="D560" s="497"/>
      <c r="E560" s="497"/>
      <c r="F560" s="497"/>
      <c r="G560" s="497"/>
      <c r="H560" s="498"/>
      <c r="I560" s="521">
        <v>1392</v>
      </c>
      <c r="J560" s="720"/>
      <c r="K560" s="721"/>
      <c r="L560" s="721"/>
      <c r="M560" s="722"/>
      <c r="N560" s="521">
        <v>1393</v>
      </c>
      <c r="O560" s="720"/>
      <c r="P560" s="721"/>
      <c r="Q560" s="721"/>
      <c r="R560" s="722"/>
      <c r="S560" s="521">
        <v>1755</v>
      </c>
      <c r="T560" s="720"/>
      <c r="U560" s="721"/>
      <c r="V560" s="721"/>
      <c r="W560" s="722"/>
      <c r="X560" s="521">
        <v>1756</v>
      </c>
      <c r="Y560" s="720"/>
      <c r="Z560" s="721"/>
      <c r="AA560" s="721"/>
      <c r="AB560" s="722"/>
      <c r="AC560" s="521">
        <v>1394</v>
      </c>
      <c r="AD560" s="720"/>
      <c r="AE560" s="721"/>
      <c r="AF560" s="721"/>
      <c r="AG560" s="722"/>
      <c r="AH560" s="521">
        <v>1395</v>
      </c>
      <c r="AI560" s="720"/>
      <c r="AJ560" s="721"/>
      <c r="AK560" s="721"/>
      <c r="AL560" s="722"/>
      <c r="AM560" s="521">
        <v>1384</v>
      </c>
      <c r="AN560" s="720"/>
      <c r="AO560" s="721"/>
      <c r="AP560" s="721"/>
      <c r="AQ560" s="722"/>
      <c r="AR560" s="557" t="s">
        <v>2</v>
      </c>
    </row>
    <row r="561" spans="1:92" ht="14.25">
      <c r="B561" s="496" t="s">
        <v>93</v>
      </c>
      <c r="C561" s="497"/>
      <c r="D561" s="497"/>
      <c r="E561" s="497"/>
      <c r="F561" s="497"/>
      <c r="G561" s="497"/>
      <c r="H561" s="498"/>
      <c r="I561" s="521">
        <v>1396</v>
      </c>
      <c r="J561" s="720"/>
      <c r="K561" s="721"/>
      <c r="L561" s="721"/>
      <c r="M561" s="722"/>
      <c r="N561" s="521">
        <v>1397</v>
      </c>
      <c r="O561" s="720"/>
      <c r="P561" s="721"/>
      <c r="Q561" s="721"/>
      <c r="R561" s="722"/>
      <c r="S561" s="521">
        <v>1757</v>
      </c>
      <c r="T561" s="720"/>
      <c r="U561" s="721"/>
      <c r="V561" s="721"/>
      <c r="W561" s="722"/>
      <c r="X561" s="521">
        <v>1758</v>
      </c>
      <c r="Y561" s="720"/>
      <c r="Z561" s="721"/>
      <c r="AA561" s="721"/>
      <c r="AB561" s="722"/>
      <c r="AC561" s="521">
        <v>1398</v>
      </c>
      <c r="AD561" s="720"/>
      <c r="AE561" s="721"/>
      <c r="AF561" s="721"/>
      <c r="AG561" s="722"/>
      <c r="AH561" s="521">
        <v>1399</v>
      </c>
      <c r="AI561" s="720"/>
      <c r="AJ561" s="721"/>
      <c r="AK561" s="721"/>
      <c r="AL561" s="722"/>
      <c r="AM561" s="521">
        <v>1385</v>
      </c>
      <c r="AN561" s="720"/>
      <c r="AO561" s="721"/>
      <c r="AP561" s="721"/>
      <c r="AQ561" s="722"/>
      <c r="AR561" s="557" t="s">
        <v>3</v>
      </c>
    </row>
    <row r="562" spans="1:92" ht="14.25">
      <c r="B562" s="496" t="s">
        <v>851</v>
      </c>
      <c r="C562" s="497"/>
      <c r="D562" s="497"/>
      <c r="E562" s="497"/>
      <c r="F562" s="497"/>
      <c r="G562" s="497"/>
      <c r="H562" s="498"/>
      <c r="I562" s="521">
        <v>1459</v>
      </c>
      <c r="J562" s="720"/>
      <c r="K562" s="721"/>
      <c r="L562" s="721"/>
      <c r="M562" s="722"/>
      <c r="N562" s="521">
        <v>1460</v>
      </c>
      <c r="O562" s="720"/>
      <c r="P562" s="721"/>
      <c r="Q562" s="721"/>
      <c r="R562" s="722"/>
      <c r="S562" s="521">
        <v>1759</v>
      </c>
      <c r="T562" s="720"/>
      <c r="U562" s="721"/>
      <c r="V562" s="721"/>
      <c r="W562" s="722"/>
      <c r="X562" s="521">
        <v>1760</v>
      </c>
      <c r="Y562" s="720"/>
      <c r="Z562" s="721"/>
      <c r="AA562" s="721"/>
      <c r="AB562" s="722"/>
      <c r="AC562" s="521">
        <v>1461</v>
      </c>
      <c r="AD562" s="720"/>
      <c r="AE562" s="721"/>
      <c r="AF562" s="721"/>
      <c r="AG562" s="722"/>
      <c r="AH562" s="521">
        <v>1462</v>
      </c>
      <c r="AI562" s="720"/>
      <c r="AJ562" s="721"/>
      <c r="AK562" s="721"/>
      <c r="AL562" s="722"/>
      <c r="AM562" s="521">
        <v>1386</v>
      </c>
      <c r="AN562" s="720"/>
      <c r="AO562" s="721"/>
      <c r="AP562" s="721"/>
      <c r="AQ562" s="722"/>
      <c r="AR562" s="557" t="s">
        <v>3</v>
      </c>
    </row>
    <row r="563" spans="1:92" ht="14.25">
      <c r="B563" s="496" t="s">
        <v>106</v>
      </c>
      <c r="C563" s="497"/>
      <c r="D563" s="497"/>
      <c r="E563" s="497"/>
      <c r="F563" s="497"/>
      <c r="G563" s="497"/>
      <c r="H563" s="498"/>
      <c r="I563" s="521">
        <v>1463</v>
      </c>
      <c r="J563" s="720"/>
      <c r="K563" s="721"/>
      <c r="L563" s="721"/>
      <c r="M563" s="722"/>
      <c r="N563" s="558"/>
      <c r="O563" s="559"/>
      <c r="P563" s="559"/>
      <c r="Q563" s="559"/>
      <c r="R563" s="560"/>
      <c r="S563" s="558"/>
      <c r="T563" s="559"/>
      <c r="U563" s="559"/>
      <c r="V563" s="559"/>
      <c r="W563" s="560"/>
      <c r="X563" s="521">
        <v>1762</v>
      </c>
      <c r="Y563" s="720"/>
      <c r="Z563" s="721"/>
      <c r="AA563" s="721"/>
      <c r="AB563" s="722"/>
      <c r="AC563" s="521">
        <v>1465</v>
      </c>
      <c r="AD563" s="720"/>
      <c r="AE563" s="721"/>
      <c r="AF563" s="721"/>
      <c r="AG563" s="722"/>
      <c r="AH563" s="521">
        <v>1466</v>
      </c>
      <c r="AI563" s="720"/>
      <c r="AJ563" s="721"/>
      <c r="AK563" s="721"/>
      <c r="AL563" s="722"/>
      <c r="AM563" s="558"/>
      <c r="AN563" s="559"/>
      <c r="AO563" s="559"/>
      <c r="AP563" s="559"/>
      <c r="AQ563" s="560"/>
      <c r="AR563" s="557" t="s">
        <v>2</v>
      </c>
    </row>
    <row r="564" spans="1:92" ht="14.25">
      <c r="B564" s="496" t="s">
        <v>107</v>
      </c>
      <c r="C564" s="497"/>
      <c r="D564" s="497"/>
      <c r="E564" s="497"/>
      <c r="F564" s="497"/>
      <c r="G564" s="497"/>
      <c r="H564" s="498"/>
      <c r="I564" s="521">
        <v>1467</v>
      </c>
      <c r="J564" s="720"/>
      <c r="K564" s="721"/>
      <c r="L564" s="721"/>
      <c r="M564" s="722"/>
      <c r="N564" s="521">
        <v>1468</v>
      </c>
      <c r="O564" s="720"/>
      <c r="P564" s="721"/>
      <c r="Q564" s="721"/>
      <c r="R564" s="722"/>
      <c r="S564" s="521">
        <v>1763</v>
      </c>
      <c r="T564" s="720"/>
      <c r="U564" s="721"/>
      <c r="V564" s="721"/>
      <c r="W564" s="722"/>
      <c r="X564" s="521">
        <v>1764</v>
      </c>
      <c r="Y564" s="720"/>
      <c r="Z564" s="721"/>
      <c r="AA564" s="721"/>
      <c r="AB564" s="722"/>
      <c r="AC564" s="521">
        <v>1469</v>
      </c>
      <c r="AD564" s="720"/>
      <c r="AE564" s="721"/>
      <c r="AF564" s="721"/>
      <c r="AG564" s="722"/>
      <c r="AH564" s="521">
        <v>1470</v>
      </c>
      <c r="AI564" s="720"/>
      <c r="AJ564" s="721"/>
      <c r="AK564" s="721"/>
      <c r="AL564" s="722"/>
      <c r="AM564" s="521">
        <v>1387</v>
      </c>
      <c r="AN564" s="720"/>
      <c r="AO564" s="721"/>
      <c r="AP564" s="721"/>
      <c r="AQ564" s="722"/>
      <c r="AR564" s="557" t="s">
        <v>2</v>
      </c>
    </row>
    <row r="565" spans="1:92" ht="14.25">
      <c r="B565" s="496" t="s">
        <v>108</v>
      </c>
      <c r="C565" s="497"/>
      <c r="D565" s="497"/>
      <c r="E565" s="497"/>
      <c r="F565" s="497"/>
      <c r="G565" s="497"/>
      <c r="H565" s="498"/>
      <c r="I565" s="521">
        <v>1471</v>
      </c>
      <c r="J565" s="720"/>
      <c r="K565" s="721"/>
      <c r="L565" s="721"/>
      <c r="M565" s="722"/>
      <c r="N565" s="521">
        <v>1472</v>
      </c>
      <c r="O565" s="720"/>
      <c r="P565" s="721"/>
      <c r="Q565" s="721"/>
      <c r="R565" s="722"/>
      <c r="S565" s="521">
        <v>1765</v>
      </c>
      <c r="T565" s="720"/>
      <c r="U565" s="721"/>
      <c r="V565" s="721"/>
      <c r="W565" s="722"/>
      <c r="X565" s="521">
        <v>1766</v>
      </c>
      <c r="Y565" s="720"/>
      <c r="Z565" s="721"/>
      <c r="AA565" s="721"/>
      <c r="AB565" s="722"/>
      <c r="AC565" s="521">
        <v>1473</v>
      </c>
      <c r="AD565" s="720"/>
      <c r="AE565" s="721"/>
      <c r="AF565" s="721"/>
      <c r="AG565" s="722"/>
      <c r="AH565" s="521">
        <v>1474</v>
      </c>
      <c r="AI565" s="720"/>
      <c r="AJ565" s="721"/>
      <c r="AK565" s="721"/>
      <c r="AL565" s="722"/>
      <c r="AM565" s="521">
        <v>1388</v>
      </c>
      <c r="AN565" s="720"/>
      <c r="AO565" s="721"/>
      <c r="AP565" s="721"/>
      <c r="AQ565" s="722"/>
      <c r="AR565" s="557" t="s">
        <v>3</v>
      </c>
    </row>
    <row r="566" spans="1:92" ht="14.25">
      <c r="B566" s="496" t="s">
        <v>915</v>
      </c>
      <c r="C566" s="497"/>
      <c r="D566" s="497"/>
      <c r="E566" s="497"/>
      <c r="F566" s="497"/>
      <c r="G566" s="497"/>
      <c r="H566" s="498"/>
      <c r="I566" s="521">
        <v>1475</v>
      </c>
      <c r="J566" s="720"/>
      <c r="K566" s="721"/>
      <c r="L566" s="721"/>
      <c r="M566" s="722"/>
      <c r="N566" s="521">
        <v>1476</v>
      </c>
      <c r="O566" s="720"/>
      <c r="P566" s="721"/>
      <c r="Q566" s="721"/>
      <c r="R566" s="722"/>
      <c r="S566" s="521">
        <v>1767</v>
      </c>
      <c r="T566" s="720"/>
      <c r="U566" s="721"/>
      <c r="V566" s="721"/>
      <c r="W566" s="722"/>
      <c r="X566" s="521">
        <v>1768</v>
      </c>
      <c r="Y566" s="720"/>
      <c r="Z566" s="721"/>
      <c r="AA566" s="721"/>
      <c r="AB566" s="722"/>
      <c r="AC566" s="521">
        <v>1477</v>
      </c>
      <c r="AD566" s="720"/>
      <c r="AE566" s="721"/>
      <c r="AF566" s="721"/>
      <c r="AG566" s="722"/>
      <c r="AH566" s="521">
        <v>1478</v>
      </c>
      <c r="AI566" s="720"/>
      <c r="AJ566" s="721"/>
      <c r="AK566" s="721"/>
      <c r="AL566" s="722"/>
      <c r="AM566" s="521">
        <v>1389</v>
      </c>
      <c r="AN566" s="720"/>
      <c r="AO566" s="721"/>
      <c r="AP566" s="721"/>
      <c r="AQ566" s="722"/>
      <c r="AR566" s="557" t="s">
        <v>3</v>
      </c>
    </row>
    <row r="567" spans="1:92" ht="14.25">
      <c r="B567" s="496" t="s">
        <v>916</v>
      </c>
      <c r="C567" s="497"/>
      <c r="D567" s="497"/>
      <c r="E567" s="497"/>
      <c r="F567" s="497"/>
      <c r="G567" s="497"/>
      <c r="H567" s="498"/>
      <c r="I567" s="521">
        <v>1480</v>
      </c>
      <c r="J567" s="720"/>
      <c r="K567" s="721"/>
      <c r="L567" s="721"/>
      <c r="M567" s="722"/>
      <c r="N567" s="521">
        <v>1481</v>
      </c>
      <c r="O567" s="720"/>
      <c r="P567" s="721"/>
      <c r="Q567" s="721"/>
      <c r="R567" s="722"/>
      <c r="S567" s="521">
        <v>1769</v>
      </c>
      <c r="T567" s="720"/>
      <c r="U567" s="721"/>
      <c r="V567" s="721"/>
      <c r="W567" s="722"/>
      <c r="X567" s="521">
        <v>1770</v>
      </c>
      <c r="Y567" s="720"/>
      <c r="Z567" s="721"/>
      <c r="AA567" s="721"/>
      <c r="AB567" s="722"/>
      <c r="AC567" s="521">
        <v>1482</v>
      </c>
      <c r="AD567" s="720"/>
      <c r="AE567" s="721"/>
      <c r="AF567" s="721"/>
      <c r="AG567" s="722"/>
      <c r="AH567" s="521">
        <v>1483</v>
      </c>
      <c r="AI567" s="720"/>
      <c r="AJ567" s="721"/>
      <c r="AK567" s="721"/>
      <c r="AL567" s="722"/>
      <c r="AM567" s="521">
        <v>1390</v>
      </c>
      <c r="AN567" s="720"/>
      <c r="AO567" s="721"/>
      <c r="AP567" s="721"/>
      <c r="AQ567" s="722"/>
      <c r="AR567" s="557" t="s">
        <v>3</v>
      </c>
    </row>
    <row r="568" spans="1:92" ht="14.25">
      <c r="B568" s="496" t="s">
        <v>109</v>
      </c>
      <c r="C568" s="497"/>
      <c r="D568" s="497"/>
      <c r="E568" s="497"/>
      <c r="F568" s="497"/>
      <c r="G568" s="497"/>
      <c r="H568" s="498"/>
      <c r="I568" s="521">
        <v>1484</v>
      </c>
      <c r="J568" s="720">
        <f>+IF(($J$558-$J$559+$J$560-$J$561-$J$562+$J$563+$J$564-$J$565-$J$566-$J$567)&gt;0,($J$558-$J$559+$J$560-$J$561-$J$562+$J$563+$J$564-$J$565-$J$566-$J$567),)</f>
        <v>0</v>
      </c>
      <c r="K568" s="721"/>
      <c r="L568" s="721"/>
      <c r="M568" s="722"/>
      <c r="N568" s="521">
        <v>1485</v>
      </c>
      <c r="O568" s="720">
        <f>+IF(($O$558-$O$559+$O$560-$O$561-$O$562+$O$563+$O$564-$O$565-$O$566-$O$567)&gt;0,($O$558-$O$559+$O$560-$O$561-$O$562+$O$563+$O$564-$O$565-$O$566-$O$567),)</f>
        <v>0</v>
      </c>
      <c r="P568" s="721"/>
      <c r="Q568" s="721"/>
      <c r="R568" s="722"/>
      <c r="S568" s="521">
        <v>1771</v>
      </c>
      <c r="T568" s="720">
        <f>+IF(($T$558-$T$559+$T$560-$T$561-$T$562+$T$563+$T$564-$T$565-$T$566-$T$567)&gt;0,($T$558-$T$559+$T$560-$T$561-$T$562+$T$563+$T$564-$T$565-$T$566-$T$567),)</f>
        <v>0</v>
      </c>
      <c r="U568" s="721"/>
      <c r="V568" s="721"/>
      <c r="W568" s="722"/>
      <c r="X568" s="521">
        <v>1772</v>
      </c>
      <c r="Y568" s="720">
        <f>+IF(($Y$558-$Y$559+$Y$560-$Y$561-$Y$562+$Y$563+$Y$564-$Y$565-$Y$566-$Y$567)&gt;0,($Y$558-$Y$559+$Y$560-$Y$561-$Y$562+$Y$563+$Y$564-$Y$565-$Y$566-$Y$567),)</f>
        <v>0</v>
      </c>
      <c r="Z568" s="721"/>
      <c r="AA568" s="721"/>
      <c r="AB568" s="722"/>
      <c r="AC568" s="521">
        <v>1486</v>
      </c>
      <c r="AD568" s="720">
        <f>+IF(($AD$558-$AD$559+$AD$560-$AD$561-$AD$562+$AD$563+$AD$564-$AD$565-$AD$566-$AD$567)&gt;0,($AD$558-$AD$559+$AD$560-$AD$561-$AD$562+$AD$563+$AD$564-$AD$565-$AD$566-$AD$567),)</f>
        <v>0</v>
      </c>
      <c r="AE568" s="721"/>
      <c r="AF568" s="721"/>
      <c r="AG568" s="722"/>
      <c r="AH568" s="521">
        <v>1487</v>
      </c>
      <c r="AI568" s="720">
        <f>+IF(($AI$558-$AI$559+$AI$560-$AI$561-$AI$562+$AI$563+$AI$564-$AI$565-$AI$566-$AI$567)&gt;0,($AI$558-$AI$559+$AI$560-$AI$561-$AI$562+$AI$563+$AI$564-$AI$565-$AI$566-$AI$567),)</f>
        <v>0</v>
      </c>
      <c r="AJ568" s="721"/>
      <c r="AK568" s="721"/>
      <c r="AL568" s="722"/>
      <c r="AM568" s="521">
        <v>1391</v>
      </c>
      <c r="AN568" s="720">
        <f>+IF(($AN$558-$AN$559+$AN$560-$AN$561-$AN$562+$AN$563+$AN$564-$AN$565-$AN$566-$AN$567)&gt;0,($AN$558-$AN$559+$AN$560-$AN$561-$AN$562+$AN$563+$AN$564-$AN$565-$AN$566-$AN$567),)</f>
        <v>0</v>
      </c>
      <c r="AO568" s="721"/>
      <c r="AP568" s="721"/>
      <c r="AQ568" s="722"/>
      <c r="AR568" s="557" t="s">
        <v>4</v>
      </c>
    </row>
    <row r="569" spans="1:92" ht="14.25">
      <c r="B569" s="491" t="s">
        <v>110</v>
      </c>
      <c r="C569" s="492"/>
      <c r="D569" s="492"/>
      <c r="E569" s="492"/>
      <c r="F569" s="492"/>
      <c r="G569" s="492"/>
      <c r="H569" s="493"/>
      <c r="I569" s="558"/>
      <c r="J569" s="559"/>
      <c r="K569" s="559"/>
      <c r="L569" s="559"/>
      <c r="M569" s="560"/>
      <c r="N569" s="521">
        <v>1489</v>
      </c>
      <c r="O569" s="720">
        <f>-IF(($O$558-$O$559+$O$560-$O$561-$O$562+$O$563+$O$564-$O$565-$O$566-$O$567)&lt;0,($O$558-$O$559+$O$560-$O$561-$O$562+$O$563+$O$564-$O$565-$O$566-$O$567),)</f>
        <v>0</v>
      </c>
      <c r="P569" s="721"/>
      <c r="Q569" s="721"/>
      <c r="R569" s="722"/>
      <c r="S569" s="558"/>
      <c r="T569" s="559"/>
      <c r="U569" s="559"/>
      <c r="V569" s="559"/>
      <c r="W569" s="560"/>
      <c r="X569" s="521">
        <v>1846</v>
      </c>
      <c r="Y569" s="720">
        <f>-IF(($Y$558-$Y$559+$Y$560-$Y$561-$Y$562+$Y$563+$Y$564-$Y$565-$Y$566-$Y$567)&lt;0,($Y$558-$Y$559+$Y$560-$Y$561-$Y$562+$Y$563+$Y$564-$Y$565-$Y$566-$Y$567),)</f>
        <v>0</v>
      </c>
      <c r="Z569" s="721"/>
      <c r="AA569" s="721"/>
      <c r="AB569" s="722"/>
      <c r="AC569" s="521">
        <v>1490</v>
      </c>
      <c r="AD569" s="720">
        <f>-IF(($AD$558-$AD$559+$AD$560-$AD$561-$AD$562+$AD$563+$AD$564-$AD$565-$AD$566-$AD$567)&lt;0,($AD$558-$AD$559+$AD$560-$AD$561-$AD$562+$AD$563+$AD$564-$AD$565-$AD$566-$AD$567),)</f>
        <v>0</v>
      </c>
      <c r="AE569" s="721"/>
      <c r="AF569" s="721"/>
      <c r="AG569" s="722"/>
      <c r="AH569" s="521">
        <v>1491</v>
      </c>
      <c r="AI569" s="720">
        <f>-IF(($AI$558-$AI$559+$AI$560-$AI$561-$AI$562+$AI$563+$AI$564-$AI$565-$AI$566-$AI$567)&lt;0,($AI$558-$AI$559+$AI$560-$AI$561-$AI$562+$AI$563+$AI$564-$AI$565-$AI$566-$AI$567),)</f>
        <v>0</v>
      </c>
      <c r="AJ569" s="721"/>
      <c r="AK569" s="721"/>
      <c r="AL569" s="722"/>
      <c r="AM569" s="558"/>
      <c r="AN569" s="559"/>
      <c r="AO569" s="559"/>
      <c r="AP569" s="559"/>
      <c r="AQ569" s="560"/>
      <c r="AR569" s="557" t="s">
        <v>4</v>
      </c>
    </row>
    <row r="570" spans="1:92">
      <c r="A570" s="409"/>
      <c r="B570" s="517"/>
      <c r="C570" s="517"/>
      <c r="D570" s="517"/>
      <c r="E570" s="517"/>
      <c r="F570" s="517"/>
      <c r="G570" s="517"/>
      <c r="H570" s="517"/>
      <c r="I570" s="517"/>
      <c r="J570" s="517"/>
      <c r="K570" s="517"/>
      <c r="L570" s="517"/>
      <c r="M570" s="517"/>
      <c r="N570" s="517"/>
      <c r="O570" s="517"/>
      <c r="P570" s="517"/>
      <c r="Q570" s="517"/>
      <c r="R570" s="517"/>
      <c r="S570" s="517"/>
      <c r="T570" s="517"/>
      <c r="U570" s="517"/>
      <c r="V570" s="517"/>
      <c r="W570" s="517"/>
      <c r="X570" s="517"/>
      <c r="Y570" s="517"/>
      <c r="Z570" s="517"/>
      <c r="AA570" s="517"/>
      <c r="AB570" s="517"/>
      <c r="AC570" s="517"/>
      <c r="AD570" s="517"/>
      <c r="AE570" s="517"/>
      <c r="AF570" s="517"/>
      <c r="AG570" s="517"/>
      <c r="AH570" s="517"/>
      <c r="AI570" s="517"/>
      <c r="AJ570" s="517"/>
      <c r="AK570" s="517"/>
      <c r="AL570" s="517"/>
      <c r="AM570" s="517"/>
      <c r="AN570" s="517"/>
      <c r="AO570" s="517"/>
      <c r="AP570" s="517"/>
      <c r="AQ570" s="517"/>
      <c r="AR570" s="517"/>
    </row>
    <row r="571" spans="1:92" s="411" customFormat="1">
      <c r="A571" s="409"/>
      <c r="B571" s="810" t="s">
        <v>917</v>
      </c>
      <c r="C571" s="811"/>
      <c r="D571" s="811"/>
      <c r="E571" s="811"/>
      <c r="F571" s="811"/>
      <c r="G571" s="811"/>
      <c r="H571" s="811"/>
      <c r="I571" s="811"/>
      <c r="J571" s="811"/>
      <c r="K571" s="811"/>
      <c r="L571" s="811"/>
      <c r="M571" s="811"/>
      <c r="N571" s="811"/>
      <c r="O571" s="811"/>
      <c r="P571" s="811"/>
      <c r="Q571" s="811"/>
      <c r="R571" s="811"/>
      <c r="S571" s="811"/>
      <c r="T571" s="811"/>
      <c r="U571" s="811"/>
      <c r="V571" s="811"/>
      <c r="W571" s="811"/>
      <c r="X571" s="811"/>
      <c r="Y571" s="811"/>
      <c r="Z571" s="811"/>
      <c r="AA571" s="811"/>
      <c r="AB571" s="811"/>
      <c r="AC571" s="811"/>
      <c r="AD571" s="811"/>
      <c r="AE571" s="811"/>
      <c r="AF571" s="811"/>
      <c r="AG571" s="811"/>
      <c r="AH571" s="811"/>
      <c r="AI571" s="811"/>
      <c r="AJ571" s="811"/>
      <c r="AK571" s="811"/>
      <c r="AL571" s="811"/>
      <c r="AM571" s="811"/>
      <c r="AN571" s="811"/>
      <c r="AO571" s="811"/>
      <c r="AP571" s="811"/>
      <c r="AQ571" s="811"/>
      <c r="AR571" s="811"/>
      <c r="AS571" s="811"/>
      <c r="AT571" s="811"/>
      <c r="AU571" s="811"/>
      <c r="AV571" s="811"/>
      <c r="AW571" s="812"/>
      <c r="AX571" s="402"/>
      <c r="AY571" s="402"/>
      <c r="AZ571" s="402"/>
      <c r="BA571" s="402"/>
      <c r="BB571" s="402"/>
      <c r="BC571" s="402"/>
      <c r="BD571" s="402"/>
      <c r="BE571" s="402"/>
      <c r="BF571" s="402"/>
      <c r="BG571" s="402"/>
      <c r="BH571" s="402"/>
      <c r="BI571" s="402"/>
      <c r="BJ571" s="402"/>
      <c r="BK571" s="402"/>
      <c r="BL571" s="402"/>
      <c r="BM571" s="402"/>
      <c r="BN571" s="402"/>
      <c r="BO571" s="402"/>
      <c r="BP571" s="402"/>
      <c r="BQ571" s="402"/>
      <c r="BR571" s="402"/>
      <c r="BS571" s="402"/>
      <c r="BT571" s="402"/>
      <c r="BU571" s="402"/>
      <c r="BV571" s="402"/>
      <c r="BW571" s="402"/>
      <c r="BX571" s="402"/>
      <c r="BY571" s="402"/>
      <c r="BZ571" s="402"/>
      <c r="CA571" s="402"/>
      <c r="CB571" s="402"/>
      <c r="CC571" s="402"/>
      <c r="CD571" s="402"/>
      <c r="CE571" s="402"/>
      <c r="CF571" s="402"/>
      <c r="CG571" s="402"/>
      <c r="CH571" s="402"/>
      <c r="CI571" s="402"/>
      <c r="CJ571" s="402"/>
      <c r="CK571" s="402"/>
      <c r="CL571" s="402"/>
      <c r="CM571" s="402"/>
      <c r="CN571" s="402"/>
    </row>
    <row r="572" spans="1:92" s="411" customFormat="1">
      <c r="A572" s="409"/>
      <c r="B572" s="545"/>
      <c r="C572" s="546"/>
      <c r="D572" s="546"/>
      <c r="E572" s="546"/>
      <c r="F572" s="546"/>
      <c r="G572" s="546"/>
      <c r="H572" s="547"/>
      <c r="I572" s="810" t="s">
        <v>111</v>
      </c>
      <c r="J572" s="811"/>
      <c r="K572" s="811"/>
      <c r="L572" s="811"/>
      <c r="M572" s="811"/>
      <c r="N572" s="811"/>
      <c r="O572" s="811"/>
      <c r="P572" s="811"/>
      <c r="Q572" s="811"/>
      <c r="R572" s="811"/>
      <c r="S572" s="811"/>
      <c r="T572" s="811"/>
      <c r="U572" s="811"/>
      <c r="V572" s="811"/>
      <c r="W572" s="811"/>
      <c r="X572" s="811"/>
      <c r="Y572" s="811"/>
      <c r="Z572" s="811"/>
      <c r="AA572" s="811"/>
      <c r="AB572" s="811"/>
      <c r="AC572" s="811"/>
      <c r="AD572" s="811"/>
      <c r="AE572" s="811"/>
      <c r="AF572" s="811"/>
      <c r="AG572" s="812"/>
      <c r="AH572" s="810" t="s">
        <v>112</v>
      </c>
      <c r="AI572" s="811"/>
      <c r="AJ572" s="811"/>
      <c r="AK572" s="811"/>
      <c r="AL572" s="811"/>
      <c r="AM572" s="811"/>
      <c r="AN572" s="811"/>
      <c r="AO572" s="811"/>
      <c r="AP572" s="811"/>
      <c r="AQ572" s="811"/>
      <c r="AR572" s="811"/>
      <c r="AS572" s="811"/>
      <c r="AT572" s="811"/>
      <c r="AU572" s="811"/>
      <c r="AV572" s="812"/>
      <c r="AW572" s="548"/>
      <c r="AX572" s="402"/>
      <c r="AY572" s="402"/>
      <c r="AZ572" s="402"/>
      <c r="BA572" s="402"/>
      <c r="BB572" s="402"/>
      <c r="BC572" s="402"/>
      <c r="BD572" s="402"/>
      <c r="BE572" s="402"/>
      <c r="BF572" s="402"/>
      <c r="BG572" s="402"/>
      <c r="BH572" s="402"/>
      <c r="BI572" s="402"/>
      <c r="BJ572" s="402"/>
      <c r="BK572" s="402"/>
      <c r="BL572" s="402"/>
      <c r="BM572" s="402"/>
      <c r="BN572" s="402"/>
      <c r="BO572" s="402"/>
      <c r="BP572" s="402"/>
      <c r="BQ572" s="402"/>
      <c r="BR572" s="402"/>
      <c r="BS572" s="402"/>
      <c r="BT572" s="402"/>
      <c r="BU572" s="402"/>
      <c r="BV572" s="402"/>
      <c r="BW572" s="402"/>
      <c r="BX572" s="402"/>
      <c r="BY572" s="402"/>
      <c r="BZ572" s="402"/>
      <c r="CA572" s="402"/>
      <c r="CB572" s="402"/>
      <c r="CC572" s="402"/>
      <c r="CD572" s="402"/>
      <c r="CE572" s="402"/>
      <c r="CF572" s="402"/>
      <c r="CG572" s="402"/>
      <c r="CH572" s="402"/>
      <c r="CI572" s="402"/>
      <c r="CJ572" s="402"/>
      <c r="CK572" s="402"/>
      <c r="CL572" s="402"/>
      <c r="CM572" s="402"/>
      <c r="CN572" s="402"/>
    </row>
    <row r="573" spans="1:92" s="411" customFormat="1">
      <c r="A573" s="409"/>
      <c r="B573" s="549"/>
      <c r="C573" s="550"/>
      <c r="D573" s="550"/>
      <c r="E573" s="550"/>
      <c r="F573" s="550"/>
      <c r="G573" s="550"/>
      <c r="H573" s="551"/>
      <c r="I573" s="810" t="s">
        <v>32</v>
      </c>
      <c r="J573" s="811"/>
      <c r="K573" s="811"/>
      <c r="L573" s="811"/>
      <c r="M573" s="811"/>
      <c r="N573" s="811"/>
      <c r="O573" s="811"/>
      <c r="P573" s="811"/>
      <c r="Q573" s="811"/>
      <c r="R573" s="812"/>
      <c r="S573" s="810" t="s">
        <v>113</v>
      </c>
      <c r="T573" s="811"/>
      <c r="U573" s="811"/>
      <c r="V573" s="811"/>
      <c r="W573" s="811"/>
      <c r="X573" s="811"/>
      <c r="Y573" s="811"/>
      <c r="Z573" s="811"/>
      <c r="AA573" s="811"/>
      <c r="AB573" s="812"/>
      <c r="AC573" s="822" t="s">
        <v>114</v>
      </c>
      <c r="AD573" s="823"/>
      <c r="AE573" s="823"/>
      <c r="AF573" s="823"/>
      <c r="AG573" s="824"/>
      <c r="AH573" s="822" t="s">
        <v>115</v>
      </c>
      <c r="AI573" s="823"/>
      <c r="AJ573" s="823"/>
      <c r="AK573" s="823"/>
      <c r="AL573" s="824"/>
      <c r="AM573" s="822" t="s">
        <v>116</v>
      </c>
      <c r="AN573" s="823"/>
      <c r="AO573" s="823"/>
      <c r="AP573" s="823"/>
      <c r="AQ573" s="824"/>
      <c r="AR573" s="822" t="s">
        <v>114</v>
      </c>
      <c r="AS573" s="823"/>
      <c r="AT573" s="823"/>
      <c r="AU573" s="823"/>
      <c r="AV573" s="824"/>
      <c r="AW573" s="552"/>
      <c r="AX573" s="402"/>
      <c r="AY573" s="402"/>
      <c r="AZ573" s="402"/>
      <c r="BA573" s="402"/>
      <c r="BB573" s="402"/>
      <c r="BC573" s="402"/>
      <c r="BD573" s="402"/>
      <c r="BE573" s="402"/>
      <c r="BF573" s="402"/>
      <c r="BG573" s="402"/>
      <c r="BH573" s="402"/>
      <c r="BI573" s="402"/>
      <c r="BJ573" s="402"/>
      <c r="BK573" s="402"/>
      <c r="BL573" s="402"/>
      <c r="BM573" s="402"/>
      <c r="BN573" s="402"/>
      <c r="BO573" s="402"/>
      <c r="BP573" s="402"/>
      <c r="BQ573" s="402"/>
      <c r="BR573" s="402"/>
      <c r="BS573" s="402"/>
      <c r="BT573" s="402"/>
      <c r="BU573" s="402"/>
      <c r="BV573" s="402"/>
      <c r="BW573" s="402"/>
      <c r="BX573" s="402"/>
      <c r="BY573" s="402"/>
      <c r="BZ573" s="402"/>
      <c r="CA573" s="402"/>
      <c r="CB573" s="402"/>
      <c r="CC573" s="402"/>
      <c r="CD573" s="402"/>
      <c r="CE573" s="402"/>
      <c r="CF573" s="402"/>
      <c r="CG573" s="402"/>
      <c r="CH573" s="402"/>
      <c r="CI573" s="402"/>
      <c r="CJ573" s="402"/>
      <c r="CK573" s="402"/>
      <c r="CL573" s="402"/>
      <c r="CM573" s="402"/>
      <c r="CN573" s="402"/>
    </row>
    <row r="574" spans="1:92" s="411" customFormat="1">
      <c r="A574" s="409"/>
      <c r="B574" s="553"/>
      <c r="C574" s="554"/>
      <c r="D574" s="554"/>
      <c r="E574" s="554"/>
      <c r="F574" s="554"/>
      <c r="G574" s="554"/>
      <c r="H574" s="555"/>
      <c r="I574" s="810" t="s">
        <v>115</v>
      </c>
      <c r="J574" s="811"/>
      <c r="K574" s="811"/>
      <c r="L574" s="811"/>
      <c r="M574" s="811"/>
      <c r="N574" s="810" t="s">
        <v>32</v>
      </c>
      <c r="O574" s="811"/>
      <c r="P574" s="811"/>
      <c r="Q574" s="811"/>
      <c r="R574" s="812"/>
      <c r="S574" s="810" t="s">
        <v>115</v>
      </c>
      <c r="T574" s="811"/>
      <c r="U574" s="811"/>
      <c r="V574" s="811"/>
      <c r="W574" s="811"/>
      <c r="X574" s="810" t="s">
        <v>32</v>
      </c>
      <c r="Y574" s="811"/>
      <c r="Z574" s="811"/>
      <c r="AA574" s="811"/>
      <c r="AB574" s="812"/>
      <c r="AC574" s="828"/>
      <c r="AD574" s="829"/>
      <c r="AE574" s="829"/>
      <c r="AF574" s="829"/>
      <c r="AG574" s="830"/>
      <c r="AH574" s="828"/>
      <c r="AI574" s="829"/>
      <c r="AJ574" s="829"/>
      <c r="AK574" s="829"/>
      <c r="AL574" s="830"/>
      <c r="AM574" s="828"/>
      <c r="AN574" s="829"/>
      <c r="AO574" s="829"/>
      <c r="AP574" s="829"/>
      <c r="AQ574" s="830"/>
      <c r="AR574" s="828"/>
      <c r="AS574" s="829"/>
      <c r="AT574" s="829"/>
      <c r="AU574" s="829"/>
      <c r="AV574" s="830"/>
      <c r="AW574" s="556"/>
      <c r="AX574" s="402"/>
      <c r="AY574" s="402"/>
      <c r="AZ574" s="402"/>
      <c r="BA574" s="402"/>
      <c r="BB574" s="402"/>
      <c r="BC574" s="402"/>
      <c r="BD574" s="402"/>
      <c r="BE574" s="402"/>
      <c r="BF574" s="402"/>
      <c r="BG574" s="402"/>
      <c r="BH574" s="402"/>
      <c r="BI574" s="402"/>
      <c r="BJ574" s="402"/>
      <c r="BK574" s="402"/>
      <c r="BL574" s="402"/>
      <c r="BM574" s="402"/>
      <c r="BN574" s="402"/>
      <c r="BO574" s="402"/>
      <c r="BP574" s="402"/>
      <c r="BQ574" s="402"/>
      <c r="BR574" s="402"/>
      <c r="BS574" s="402"/>
      <c r="BT574" s="402"/>
      <c r="BU574" s="402"/>
      <c r="BV574" s="402"/>
      <c r="BW574" s="402"/>
      <c r="BX574" s="402"/>
      <c r="BY574" s="402"/>
      <c r="BZ574" s="402"/>
      <c r="CA574" s="402"/>
      <c r="CB574" s="402"/>
      <c r="CC574" s="402"/>
      <c r="CD574" s="402"/>
      <c r="CE574" s="402"/>
      <c r="CF574" s="402"/>
      <c r="CG574" s="402"/>
      <c r="CH574" s="402"/>
      <c r="CI574" s="402"/>
      <c r="CJ574" s="402"/>
      <c r="CK574" s="402"/>
      <c r="CL574" s="402"/>
      <c r="CM574" s="402"/>
      <c r="CN574" s="402"/>
    </row>
    <row r="575" spans="1:92" ht="14.25">
      <c r="B575" s="491" t="s">
        <v>854</v>
      </c>
      <c r="C575" s="492"/>
      <c r="D575" s="492"/>
      <c r="E575" s="492"/>
      <c r="F575" s="492"/>
      <c r="G575" s="492"/>
      <c r="H575" s="493"/>
      <c r="I575" s="521">
        <v>1495</v>
      </c>
      <c r="J575" s="720"/>
      <c r="K575" s="721"/>
      <c r="L575" s="721"/>
      <c r="M575" s="722"/>
      <c r="N575" s="521">
        <v>1496</v>
      </c>
      <c r="O575" s="720"/>
      <c r="P575" s="721"/>
      <c r="Q575" s="721"/>
      <c r="R575" s="722"/>
      <c r="S575" s="521">
        <v>1497</v>
      </c>
      <c r="T575" s="720"/>
      <c r="U575" s="721"/>
      <c r="V575" s="721"/>
      <c r="W575" s="722"/>
      <c r="X575" s="521">
        <v>1498</v>
      </c>
      <c r="Y575" s="720"/>
      <c r="Z575" s="721"/>
      <c r="AA575" s="721"/>
      <c r="AB575" s="722"/>
      <c r="AC575" s="521">
        <v>1499</v>
      </c>
      <c r="AD575" s="720"/>
      <c r="AE575" s="721"/>
      <c r="AF575" s="721"/>
      <c r="AG575" s="722"/>
      <c r="AH575" s="521">
        <v>1501</v>
      </c>
      <c r="AI575" s="720"/>
      <c r="AJ575" s="721"/>
      <c r="AK575" s="721"/>
      <c r="AL575" s="722"/>
      <c r="AM575" s="521">
        <v>1502</v>
      </c>
      <c r="AN575" s="720"/>
      <c r="AO575" s="721"/>
      <c r="AP575" s="721"/>
      <c r="AQ575" s="722"/>
      <c r="AR575" s="521">
        <v>1503</v>
      </c>
      <c r="AS575" s="720"/>
      <c r="AT575" s="721"/>
      <c r="AU575" s="721"/>
      <c r="AV575" s="722"/>
      <c r="AW575" s="557" t="s">
        <v>2</v>
      </c>
    </row>
    <row r="576" spans="1:92" ht="14.25">
      <c r="B576" s="491" t="s">
        <v>855</v>
      </c>
      <c r="C576" s="492"/>
      <c r="D576" s="492"/>
      <c r="E576" s="492"/>
      <c r="F576" s="492"/>
      <c r="G576" s="492"/>
      <c r="H576" s="493"/>
      <c r="I576" s="521">
        <v>1655</v>
      </c>
      <c r="J576" s="720"/>
      <c r="K576" s="721"/>
      <c r="L576" s="721"/>
      <c r="M576" s="722"/>
      <c r="N576" s="521">
        <v>1656</v>
      </c>
      <c r="O576" s="720"/>
      <c r="P576" s="721"/>
      <c r="Q576" s="721"/>
      <c r="R576" s="722"/>
      <c r="S576" s="521">
        <v>1504</v>
      </c>
      <c r="T576" s="720"/>
      <c r="U576" s="721"/>
      <c r="V576" s="721"/>
      <c r="W576" s="722"/>
      <c r="X576" s="521">
        <v>1505</v>
      </c>
      <c r="Y576" s="720"/>
      <c r="Z576" s="721"/>
      <c r="AA576" s="721"/>
      <c r="AB576" s="722"/>
      <c r="AC576" s="558"/>
      <c r="AD576" s="559"/>
      <c r="AE576" s="559"/>
      <c r="AF576" s="559"/>
      <c r="AG576" s="560"/>
      <c r="AH576" s="558"/>
      <c r="AI576" s="559"/>
      <c r="AJ576" s="559"/>
      <c r="AK576" s="559"/>
      <c r="AL576" s="560"/>
      <c r="AM576" s="558"/>
      <c r="AN576" s="559"/>
      <c r="AO576" s="559"/>
      <c r="AP576" s="559"/>
      <c r="AQ576" s="560"/>
      <c r="AR576" s="558"/>
      <c r="AS576" s="559"/>
      <c r="AT576" s="559"/>
      <c r="AU576" s="559"/>
      <c r="AV576" s="560"/>
      <c r="AW576" s="557" t="s">
        <v>3</v>
      </c>
    </row>
    <row r="577" spans="1:49" ht="14.25">
      <c r="B577" s="491" t="s">
        <v>92</v>
      </c>
      <c r="C577" s="492"/>
      <c r="D577" s="492"/>
      <c r="E577" s="492"/>
      <c r="F577" s="492"/>
      <c r="G577" s="492"/>
      <c r="H577" s="493"/>
      <c r="I577" s="521">
        <v>1590</v>
      </c>
      <c r="J577" s="720"/>
      <c r="K577" s="721"/>
      <c r="L577" s="721"/>
      <c r="M577" s="722"/>
      <c r="N577" s="521">
        <v>1436</v>
      </c>
      <c r="O577" s="720"/>
      <c r="P577" s="721"/>
      <c r="Q577" s="721"/>
      <c r="R577" s="722"/>
      <c r="S577" s="521">
        <v>1437</v>
      </c>
      <c r="T577" s="720"/>
      <c r="U577" s="721"/>
      <c r="V577" s="721"/>
      <c r="W577" s="722"/>
      <c r="X577" s="521">
        <v>1438</v>
      </c>
      <c r="Y577" s="720"/>
      <c r="Z577" s="721"/>
      <c r="AA577" s="721"/>
      <c r="AB577" s="722"/>
      <c r="AC577" s="521">
        <v>1439</v>
      </c>
      <c r="AD577" s="720"/>
      <c r="AE577" s="721"/>
      <c r="AF577" s="721"/>
      <c r="AG577" s="722"/>
      <c r="AH577" s="521">
        <v>1441</v>
      </c>
      <c r="AI577" s="720"/>
      <c r="AJ577" s="721"/>
      <c r="AK577" s="721"/>
      <c r="AL577" s="722"/>
      <c r="AM577" s="521">
        <v>1442</v>
      </c>
      <c r="AN577" s="720"/>
      <c r="AO577" s="721"/>
      <c r="AP577" s="721"/>
      <c r="AQ577" s="722"/>
      <c r="AR577" s="521">
        <v>1443</v>
      </c>
      <c r="AS577" s="720"/>
      <c r="AT577" s="721"/>
      <c r="AU577" s="721"/>
      <c r="AV577" s="722"/>
      <c r="AW577" s="557" t="s">
        <v>2</v>
      </c>
    </row>
    <row r="578" spans="1:49" ht="14.25">
      <c r="B578" s="491" t="s">
        <v>93</v>
      </c>
      <c r="C578" s="492"/>
      <c r="D578" s="492"/>
      <c r="E578" s="492"/>
      <c r="F578" s="492"/>
      <c r="G578" s="492"/>
      <c r="H578" s="493"/>
      <c r="I578" s="521">
        <v>1444</v>
      </c>
      <c r="J578" s="720"/>
      <c r="K578" s="721"/>
      <c r="L578" s="721"/>
      <c r="M578" s="722"/>
      <c r="N578" s="521">
        <v>1447</v>
      </c>
      <c r="O578" s="720"/>
      <c r="P578" s="721"/>
      <c r="Q578" s="721"/>
      <c r="R578" s="722"/>
      <c r="S578" s="521">
        <v>1448</v>
      </c>
      <c r="T578" s="720"/>
      <c r="U578" s="721"/>
      <c r="V578" s="721"/>
      <c r="W578" s="722"/>
      <c r="X578" s="521">
        <v>1449</v>
      </c>
      <c r="Y578" s="720"/>
      <c r="Z578" s="721"/>
      <c r="AA578" s="721"/>
      <c r="AB578" s="722"/>
      <c r="AC578" s="521">
        <v>1508</v>
      </c>
      <c r="AD578" s="720"/>
      <c r="AE578" s="721"/>
      <c r="AF578" s="721"/>
      <c r="AG578" s="722"/>
      <c r="AH578" s="521">
        <v>1509</v>
      </c>
      <c r="AI578" s="720"/>
      <c r="AJ578" s="721"/>
      <c r="AK578" s="721"/>
      <c r="AL578" s="722"/>
      <c r="AM578" s="521">
        <v>1510</v>
      </c>
      <c r="AN578" s="720"/>
      <c r="AO578" s="721"/>
      <c r="AP578" s="721"/>
      <c r="AQ578" s="722"/>
      <c r="AR578" s="521">
        <v>1511</v>
      </c>
      <c r="AS578" s="720"/>
      <c r="AT578" s="721"/>
      <c r="AU578" s="721"/>
      <c r="AV578" s="722"/>
      <c r="AW578" s="557" t="s">
        <v>3</v>
      </c>
    </row>
    <row r="579" spans="1:49" ht="14.25">
      <c r="B579" s="491" t="s">
        <v>918</v>
      </c>
      <c r="C579" s="492"/>
      <c r="D579" s="492"/>
      <c r="E579" s="492"/>
      <c r="F579" s="492"/>
      <c r="G579" s="492"/>
      <c r="H579" s="493"/>
      <c r="I579" s="521">
        <v>1512</v>
      </c>
      <c r="J579" s="720"/>
      <c r="K579" s="721"/>
      <c r="L579" s="721"/>
      <c r="M579" s="722"/>
      <c r="N579" s="521">
        <v>1513</v>
      </c>
      <c r="O579" s="720"/>
      <c r="P579" s="721"/>
      <c r="Q579" s="721"/>
      <c r="R579" s="722"/>
      <c r="S579" s="558"/>
      <c r="T579" s="559"/>
      <c r="U579" s="559"/>
      <c r="V579" s="559"/>
      <c r="W579" s="560"/>
      <c r="X579" s="558"/>
      <c r="Y579" s="559"/>
      <c r="Z579" s="559"/>
      <c r="AA579" s="559"/>
      <c r="AB579" s="560"/>
      <c r="AC579" s="521">
        <v>1514</v>
      </c>
      <c r="AD579" s="720"/>
      <c r="AE579" s="721"/>
      <c r="AF579" s="721"/>
      <c r="AG579" s="722"/>
      <c r="AH579" s="558"/>
      <c r="AI579" s="559"/>
      <c r="AJ579" s="559"/>
      <c r="AK579" s="559"/>
      <c r="AL579" s="560"/>
      <c r="AM579" s="558"/>
      <c r="AN579" s="559"/>
      <c r="AO579" s="559"/>
      <c r="AP579" s="559"/>
      <c r="AQ579" s="560"/>
      <c r="AR579" s="558"/>
      <c r="AS579" s="559"/>
      <c r="AT579" s="559"/>
      <c r="AU579" s="559"/>
      <c r="AV579" s="560"/>
      <c r="AW579" s="557" t="s">
        <v>2</v>
      </c>
    </row>
    <row r="580" spans="1:49" ht="14.25">
      <c r="B580" s="491" t="s">
        <v>857</v>
      </c>
      <c r="C580" s="492"/>
      <c r="D580" s="492"/>
      <c r="E580" s="492"/>
      <c r="F580" s="492"/>
      <c r="G580" s="492"/>
      <c r="H580" s="493"/>
      <c r="I580" s="521">
        <v>1515</v>
      </c>
      <c r="J580" s="720"/>
      <c r="K580" s="721"/>
      <c r="L580" s="721"/>
      <c r="M580" s="722"/>
      <c r="N580" s="521">
        <v>1516</v>
      </c>
      <c r="O580" s="720"/>
      <c r="P580" s="721"/>
      <c r="Q580" s="721"/>
      <c r="R580" s="722"/>
      <c r="S580" s="521">
        <v>1517</v>
      </c>
      <c r="T580" s="720"/>
      <c r="U580" s="721"/>
      <c r="V580" s="721"/>
      <c r="W580" s="722"/>
      <c r="X580" s="521">
        <v>1518</v>
      </c>
      <c r="Y580" s="720"/>
      <c r="Z580" s="721"/>
      <c r="AA580" s="721"/>
      <c r="AB580" s="722"/>
      <c r="AC580" s="521">
        <v>1519</v>
      </c>
      <c r="AD580" s="720"/>
      <c r="AE580" s="721"/>
      <c r="AF580" s="721"/>
      <c r="AG580" s="722"/>
      <c r="AH580" s="521">
        <v>1520</v>
      </c>
      <c r="AI580" s="720"/>
      <c r="AJ580" s="721"/>
      <c r="AK580" s="721"/>
      <c r="AL580" s="722"/>
      <c r="AM580" s="521">
        <v>1521</v>
      </c>
      <c r="AN580" s="720"/>
      <c r="AO580" s="721"/>
      <c r="AP580" s="721"/>
      <c r="AQ580" s="722"/>
      <c r="AR580" s="561">
        <v>1522</v>
      </c>
      <c r="AS580" s="720"/>
      <c r="AT580" s="721"/>
      <c r="AU580" s="721"/>
      <c r="AV580" s="722"/>
      <c r="AW580" s="557" t="s">
        <v>2</v>
      </c>
    </row>
    <row r="581" spans="1:49" ht="14.25">
      <c r="B581" s="491" t="s">
        <v>107</v>
      </c>
      <c r="C581" s="492"/>
      <c r="D581" s="492"/>
      <c r="E581" s="492"/>
      <c r="F581" s="492"/>
      <c r="G581" s="492"/>
      <c r="H581" s="493"/>
      <c r="I581" s="521">
        <v>1523</v>
      </c>
      <c r="J581" s="720"/>
      <c r="K581" s="721"/>
      <c r="L581" s="721"/>
      <c r="M581" s="722"/>
      <c r="N581" s="521">
        <v>1524</v>
      </c>
      <c r="O581" s="720"/>
      <c r="P581" s="721"/>
      <c r="Q581" s="721"/>
      <c r="R581" s="722"/>
      <c r="S581" s="521">
        <v>1525</v>
      </c>
      <c r="T581" s="720"/>
      <c r="U581" s="721"/>
      <c r="V581" s="721"/>
      <c r="W581" s="722"/>
      <c r="X581" s="521">
        <v>1526</v>
      </c>
      <c r="Y581" s="720"/>
      <c r="Z581" s="721"/>
      <c r="AA581" s="721"/>
      <c r="AB581" s="722"/>
      <c r="AC581" s="521">
        <v>1527</v>
      </c>
      <c r="AD581" s="720"/>
      <c r="AE581" s="721"/>
      <c r="AF581" s="721"/>
      <c r="AG581" s="722"/>
      <c r="AH581" s="521">
        <v>1528</v>
      </c>
      <c r="AI581" s="720"/>
      <c r="AJ581" s="721"/>
      <c r="AK581" s="721"/>
      <c r="AL581" s="722"/>
      <c r="AM581" s="521">
        <v>1529</v>
      </c>
      <c r="AN581" s="720"/>
      <c r="AO581" s="721"/>
      <c r="AP581" s="721"/>
      <c r="AQ581" s="722"/>
      <c r="AR581" s="521">
        <v>1530</v>
      </c>
      <c r="AS581" s="720"/>
      <c r="AT581" s="721"/>
      <c r="AU581" s="721"/>
      <c r="AV581" s="722"/>
      <c r="AW581" s="557" t="s">
        <v>2</v>
      </c>
    </row>
    <row r="582" spans="1:49" ht="14.25">
      <c r="B582" s="491" t="s">
        <v>108</v>
      </c>
      <c r="C582" s="492"/>
      <c r="D582" s="492"/>
      <c r="E582" s="492"/>
      <c r="F582" s="492"/>
      <c r="G582" s="492"/>
      <c r="H582" s="493"/>
      <c r="I582" s="521">
        <v>1531</v>
      </c>
      <c r="J582" s="720"/>
      <c r="K582" s="721"/>
      <c r="L582" s="721"/>
      <c r="M582" s="722"/>
      <c r="N582" s="521">
        <v>1532</v>
      </c>
      <c r="O582" s="720"/>
      <c r="P582" s="721"/>
      <c r="Q582" s="721"/>
      <c r="R582" s="722"/>
      <c r="S582" s="521">
        <v>1533</v>
      </c>
      <c r="T582" s="720"/>
      <c r="U582" s="721"/>
      <c r="V582" s="721"/>
      <c r="W582" s="722"/>
      <c r="X582" s="521">
        <v>1534</v>
      </c>
      <c r="Y582" s="720"/>
      <c r="Z582" s="721"/>
      <c r="AA582" s="721"/>
      <c r="AB582" s="722"/>
      <c r="AC582" s="521">
        <v>1535</v>
      </c>
      <c r="AD582" s="720"/>
      <c r="AE582" s="721"/>
      <c r="AF582" s="721"/>
      <c r="AG582" s="722"/>
      <c r="AH582" s="521">
        <v>1536</v>
      </c>
      <c r="AI582" s="720"/>
      <c r="AJ582" s="721"/>
      <c r="AK582" s="721"/>
      <c r="AL582" s="722"/>
      <c r="AM582" s="521">
        <v>1537</v>
      </c>
      <c r="AN582" s="720"/>
      <c r="AO582" s="721"/>
      <c r="AP582" s="721"/>
      <c r="AQ582" s="722"/>
      <c r="AR582" s="521">
        <v>1538</v>
      </c>
      <c r="AS582" s="720"/>
      <c r="AT582" s="721"/>
      <c r="AU582" s="721"/>
      <c r="AV582" s="722"/>
      <c r="AW582" s="557" t="s">
        <v>3</v>
      </c>
    </row>
    <row r="583" spans="1:49" ht="14.25">
      <c r="B583" s="491" t="s">
        <v>919</v>
      </c>
      <c r="C583" s="492"/>
      <c r="D583" s="492"/>
      <c r="E583" s="492"/>
      <c r="F583" s="492"/>
      <c r="G583" s="492"/>
      <c r="H583" s="493"/>
      <c r="I583" s="521">
        <v>1539</v>
      </c>
      <c r="J583" s="720"/>
      <c r="K583" s="721"/>
      <c r="L583" s="721"/>
      <c r="M583" s="722"/>
      <c r="N583" s="521">
        <v>1540</v>
      </c>
      <c r="O583" s="720"/>
      <c r="P583" s="721"/>
      <c r="Q583" s="721"/>
      <c r="R583" s="722"/>
      <c r="S583" s="521">
        <v>1541</v>
      </c>
      <c r="T583" s="720"/>
      <c r="U583" s="721"/>
      <c r="V583" s="721"/>
      <c r="W583" s="722"/>
      <c r="X583" s="521">
        <v>1542</v>
      </c>
      <c r="Y583" s="720"/>
      <c r="Z583" s="721"/>
      <c r="AA583" s="721"/>
      <c r="AB583" s="722"/>
      <c r="AC583" s="521">
        <v>1543</v>
      </c>
      <c r="AD583" s="720"/>
      <c r="AE583" s="721"/>
      <c r="AF583" s="721"/>
      <c r="AG583" s="722"/>
      <c r="AH583" s="521">
        <v>1544</v>
      </c>
      <c r="AI583" s="720"/>
      <c r="AJ583" s="721"/>
      <c r="AK583" s="721"/>
      <c r="AL583" s="722"/>
      <c r="AM583" s="521">
        <v>1547</v>
      </c>
      <c r="AN583" s="720"/>
      <c r="AO583" s="721"/>
      <c r="AP583" s="721"/>
      <c r="AQ583" s="722"/>
      <c r="AR583" s="521">
        <v>1548</v>
      </c>
      <c r="AS583" s="720"/>
      <c r="AT583" s="721"/>
      <c r="AU583" s="721"/>
      <c r="AV583" s="722"/>
      <c r="AW583" s="557" t="s">
        <v>3</v>
      </c>
    </row>
    <row r="584" spans="1:49" ht="14.25">
      <c r="B584" s="491" t="s">
        <v>920</v>
      </c>
      <c r="C584" s="492"/>
      <c r="D584" s="492"/>
      <c r="E584" s="492"/>
      <c r="F584" s="492"/>
      <c r="G584" s="492"/>
      <c r="H584" s="493"/>
      <c r="I584" s="521">
        <v>1549</v>
      </c>
      <c r="J584" s="720"/>
      <c r="K584" s="721"/>
      <c r="L584" s="721"/>
      <c r="M584" s="722"/>
      <c r="N584" s="521">
        <v>1550</v>
      </c>
      <c r="O584" s="720"/>
      <c r="P584" s="721"/>
      <c r="Q584" s="721"/>
      <c r="R584" s="722"/>
      <c r="S584" s="521">
        <v>1551</v>
      </c>
      <c r="T584" s="720"/>
      <c r="U584" s="721"/>
      <c r="V584" s="721"/>
      <c r="W584" s="722"/>
      <c r="X584" s="521">
        <v>1552</v>
      </c>
      <c r="Y584" s="720"/>
      <c r="Z584" s="721"/>
      <c r="AA584" s="721"/>
      <c r="AB584" s="722"/>
      <c r="AC584" s="521">
        <v>1553</v>
      </c>
      <c r="AD584" s="720"/>
      <c r="AE584" s="721"/>
      <c r="AF584" s="721"/>
      <c r="AG584" s="722"/>
      <c r="AH584" s="521">
        <v>1554</v>
      </c>
      <c r="AI584" s="720"/>
      <c r="AJ584" s="721"/>
      <c r="AK584" s="721"/>
      <c r="AL584" s="722"/>
      <c r="AM584" s="521">
        <v>1555</v>
      </c>
      <c r="AN584" s="720"/>
      <c r="AO584" s="721"/>
      <c r="AP584" s="721"/>
      <c r="AQ584" s="722"/>
      <c r="AR584" s="521">
        <v>1556</v>
      </c>
      <c r="AS584" s="720"/>
      <c r="AT584" s="721"/>
      <c r="AU584" s="721"/>
      <c r="AV584" s="722"/>
      <c r="AW584" s="557" t="s">
        <v>3</v>
      </c>
    </row>
    <row r="585" spans="1:49" ht="14.25">
      <c r="B585" s="491" t="s">
        <v>921</v>
      </c>
      <c r="C585" s="492"/>
      <c r="D585" s="492"/>
      <c r="E585" s="492"/>
      <c r="F585" s="492"/>
      <c r="G585" s="492"/>
      <c r="H585" s="493"/>
      <c r="I585" s="521">
        <v>1557</v>
      </c>
      <c r="J585" s="720"/>
      <c r="K585" s="721"/>
      <c r="L585" s="721"/>
      <c r="M585" s="722"/>
      <c r="N585" s="521">
        <v>1558</v>
      </c>
      <c r="O585" s="720"/>
      <c r="P585" s="721"/>
      <c r="Q585" s="721"/>
      <c r="R585" s="722"/>
      <c r="S585" s="558"/>
      <c r="T585" s="559"/>
      <c r="U585" s="559"/>
      <c r="V585" s="559"/>
      <c r="W585" s="560"/>
      <c r="X585" s="558"/>
      <c r="Y585" s="559"/>
      <c r="Z585" s="559"/>
      <c r="AA585" s="559"/>
      <c r="AB585" s="560"/>
      <c r="AC585" s="521">
        <v>1559</v>
      </c>
      <c r="AD585" s="720"/>
      <c r="AE585" s="721"/>
      <c r="AF585" s="721"/>
      <c r="AG585" s="722"/>
      <c r="AH585" s="521">
        <v>1560</v>
      </c>
      <c r="AI585" s="720"/>
      <c r="AJ585" s="721"/>
      <c r="AK585" s="721"/>
      <c r="AL585" s="722"/>
      <c r="AM585" s="521">
        <v>1561</v>
      </c>
      <c r="AN585" s="720"/>
      <c r="AO585" s="721"/>
      <c r="AP585" s="721"/>
      <c r="AQ585" s="722"/>
      <c r="AR585" s="521">
        <v>1562</v>
      </c>
      <c r="AS585" s="720"/>
      <c r="AT585" s="721"/>
      <c r="AU585" s="721"/>
      <c r="AV585" s="722"/>
      <c r="AW585" s="557" t="s">
        <v>3</v>
      </c>
    </row>
    <row r="586" spans="1:49" ht="14.25">
      <c r="B586" s="491" t="s">
        <v>109</v>
      </c>
      <c r="C586" s="492"/>
      <c r="D586" s="492"/>
      <c r="E586" s="492"/>
      <c r="F586" s="492"/>
      <c r="G586" s="492"/>
      <c r="H586" s="493"/>
      <c r="I586" s="521">
        <v>1563</v>
      </c>
      <c r="J586" s="720">
        <f>IF(($J$575+$J$577+$J$579+$J$580+$J$581-$J$576-$J$578-$J$582-$J$583-$J$584-$J$585)&gt;0,($J$575+$J$577+$J$579+$J$580+$J$581-$J$576-$J$578-$J$582-$J$583-$J$584-$J$585),0)</f>
        <v>0</v>
      </c>
      <c r="K586" s="721"/>
      <c r="L586" s="721"/>
      <c r="M586" s="722"/>
      <c r="N586" s="521">
        <v>1564</v>
      </c>
      <c r="O586" s="720">
        <f>IF(($O$575+$O$577+$O$579+$O$580+$O$581-$O$576-$O$578-$O$582-$O$583-$O$584-$O$585)&gt;0,($O$575+$O$577+$O$579+$O$580+$O$581-$O$576-$O$578-$O$582-$O$583-$O$584-$O$585),0)</f>
        <v>0</v>
      </c>
      <c r="P586" s="721"/>
      <c r="Q586" s="721"/>
      <c r="R586" s="722"/>
      <c r="S586" s="521">
        <v>1565</v>
      </c>
      <c r="T586" s="720">
        <f>IF(($T$575+$T$577+$T$579+$T$580+$T$581-$T$576-$T$578-$T$582-$T$583-$T$584-$S$585)&gt;0,($T$575+$T$577+$T$579+$T$580+$T$581-$T$576-$T$578-$T$582-$T$583-$T$584-$S$585),0)</f>
        <v>0</v>
      </c>
      <c r="U586" s="721"/>
      <c r="V586" s="721"/>
      <c r="W586" s="722"/>
      <c r="X586" s="521">
        <v>1566</v>
      </c>
      <c r="Y586" s="720">
        <f>IF(($Y$575+$Y$577+$Y$579+$Y$580+$Y$581-$Y$576-$Y$578-$Y$582-$Y$583-$Y$584-$Y$585)&gt;0,($Y$575+$Y$577+$Y$579+$Y$580+$Y$581-$Y$576-$Y$578-$Y$582-$Y$583-$Y$584-$Y$585),0)</f>
        <v>0</v>
      </c>
      <c r="Z586" s="721"/>
      <c r="AA586" s="721"/>
      <c r="AB586" s="722"/>
      <c r="AC586" s="521">
        <v>1567</v>
      </c>
      <c r="AD586" s="720">
        <f>IF(($AD$575+$AD$577+$AD$579+$AD$580+$AD$581-$AD$576-$AD$578-$AD$582-$AD$583-$AD$584-$AD$585)&gt;0,($AD$575+$AD$577+$AD$579+$AD$580+$AD$581-$AD$576-$AD$578-$AD$582-$AD$583-$AD$584-$AD$585),0)</f>
        <v>0</v>
      </c>
      <c r="AE586" s="721"/>
      <c r="AF586" s="721"/>
      <c r="AG586" s="722"/>
      <c r="AH586" s="521">
        <v>1568</v>
      </c>
      <c r="AI586" s="720">
        <f>IF(($AI$575+$AI$577+$AI$579+$AI$580+$AI$581-$AI$576-$AI$578-$AI$582-$AI$583-$AI$584-$AI$585)&gt;0,($AI$575+$AI$577+$AI$579+$AI$580+$AI$581-$AI$576-$AI$578-$AI$582-$AI$583-$AI$584-$AI$585),0)</f>
        <v>0</v>
      </c>
      <c r="AJ586" s="721"/>
      <c r="AK586" s="721"/>
      <c r="AL586" s="722"/>
      <c r="AM586" s="521">
        <v>1569</v>
      </c>
      <c r="AN586" s="720">
        <f>IF(($AN$575+$AN$577+$AN$579+$AN$580+$AN$581-$AN$576-$AN$578-$AN$582-$AN$583-$AN$584-$AN$585)&gt;0,($AN$575+$AN$577+$AN$579+$AN$580+$AN$581-$AN$576-$AN$578-$AN$582-$AN$583-$AN$584-$AN$585),0)</f>
        <v>0</v>
      </c>
      <c r="AO586" s="721"/>
      <c r="AP586" s="721"/>
      <c r="AQ586" s="722"/>
      <c r="AR586" s="521">
        <v>1570</v>
      </c>
      <c r="AS586" s="720">
        <f>IF(($AS$575+$AS$577+$AS$579+$AS$580+$AS$581-$AS$576-$AS$578-$AS$582-$AS$583-$AS$584-$AS$585)&gt;0,($AS$575+$AS$577+$AS$579+$AS$580+$AS$581-$AS$576-$AS$578-$AS$582-$AS$583-$AS$584-$AS$585),0)</f>
        <v>0</v>
      </c>
      <c r="AT586" s="721"/>
      <c r="AU586" s="721"/>
      <c r="AV586" s="722"/>
      <c r="AW586" s="557" t="s">
        <v>4</v>
      </c>
    </row>
    <row r="587" spans="1:49" ht="14.25">
      <c r="B587" s="491" t="s">
        <v>110</v>
      </c>
      <c r="C587" s="492"/>
      <c r="D587" s="492"/>
      <c r="E587" s="492"/>
      <c r="F587" s="492"/>
      <c r="G587" s="492"/>
      <c r="H587" s="493"/>
      <c r="I587" s="521">
        <v>1368</v>
      </c>
      <c r="J587" s="720">
        <f>-IF(($J$575+$J$577+$J$579+$J$580+$J$581-$J$576-$J$578-$J$582-$J$583-$J$584-$J$585)&lt;0,($J$575+$J$577+$J$579+$J$580+$J$581-$J$576-$J$578-$J$582-$J$583-$J$584-$J$585),0)</f>
        <v>0</v>
      </c>
      <c r="K587" s="721"/>
      <c r="L587" s="721"/>
      <c r="M587" s="722"/>
      <c r="N587" s="521">
        <v>1371</v>
      </c>
      <c r="O587" s="720">
        <f>-IF(($O$575+$O$577+$O$579+$O$580+$O$581-$O$576-$O$578-$O$582-$O$583-$O$584-$O$585)&lt;0,($O$575+$O$577+$O$579+$O$580+$O$581-$O$576-$O$578-$O$582-$O$583-$O$584-$O$585),0)</f>
        <v>0</v>
      </c>
      <c r="P587" s="721"/>
      <c r="Q587" s="721"/>
      <c r="R587" s="722"/>
      <c r="S587" s="521">
        <v>1571</v>
      </c>
      <c r="T587" s="720">
        <f>-IF(($T$575+$T$577+$T$579+$T$580+$T$581-$T$576-$T$578-$T$582-$T$583-$T$584-$S$585)&lt;0,($T$575+$T$577+$T$579+$T$580+$T$581-$T$576-$T$578-$T$582-$T$583-$T$584-$S$585),0)</f>
        <v>0</v>
      </c>
      <c r="U587" s="721"/>
      <c r="V587" s="721"/>
      <c r="W587" s="722"/>
      <c r="X587" s="521">
        <v>1572</v>
      </c>
      <c r="Y587" s="720">
        <f>-IF(($Y$575+$Y$577+$Y$579+$Y$580+$Y$581-$Y$576-$Y$578-$Y$582-$Y$583-$Y$584-$Y$585)&lt;0,($Y$575+$Y$577+$Y$579+$Y$580+$Y$581-$Y$576-$Y$578-$Y$582-$Y$583-$Y$584-$Y$585),0)</f>
        <v>0</v>
      </c>
      <c r="Z587" s="721"/>
      <c r="AA587" s="721"/>
      <c r="AB587" s="722"/>
      <c r="AC587" s="558"/>
      <c r="AD587" s="559"/>
      <c r="AE587" s="559"/>
      <c r="AF587" s="559"/>
      <c r="AG587" s="559"/>
      <c r="AH587" s="559"/>
      <c r="AI587" s="559"/>
      <c r="AJ587" s="559"/>
      <c r="AK587" s="559"/>
      <c r="AL587" s="559"/>
      <c r="AM587" s="559"/>
      <c r="AN587" s="559"/>
      <c r="AO587" s="559"/>
      <c r="AP587" s="559"/>
      <c r="AQ587" s="559"/>
      <c r="AR587" s="559"/>
      <c r="AS587" s="559"/>
      <c r="AT587" s="559"/>
      <c r="AU587" s="559"/>
      <c r="AV587" s="560"/>
      <c r="AW587" s="557" t="s">
        <v>4</v>
      </c>
    </row>
    <row r="588" spans="1:49">
      <c r="A588" s="409"/>
      <c r="B588" s="517"/>
      <c r="C588" s="517"/>
      <c r="D588" s="517"/>
      <c r="E588" s="517"/>
      <c r="F588" s="517"/>
      <c r="G588" s="517"/>
      <c r="H588" s="517"/>
      <c r="I588" s="517"/>
      <c r="J588" s="517"/>
      <c r="K588" s="517"/>
      <c r="L588" s="517"/>
      <c r="M588" s="517"/>
      <c r="N588" s="517"/>
      <c r="O588" s="517"/>
      <c r="P588" s="517"/>
      <c r="Q588" s="517"/>
      <c r="R588" s="517"/>
    </row>
    <row r="589" spans="1:49">
      <c r="A589" s="409"/>
      <c r="B589" s="779" t="s">
        <v>922</v>
      </c>
      <c r="C589" s="780"/>
      <c r="D589" s="780"/>
      <c r="E589" s="780"/>
      <c r="F589" s="780"/>
      <c r="G589" s="780"/>
      <c r="H589" s="780"/>
      <c r="I589" s="780"/>
      <c r="J589" s="780"/>
      <c r="K589" s="780"/>
      <c r="L589" s="780"/>
      <c r="M589" s="780"/>
      <c r="N589" s="780"/>
      <c r="O589" s="780"/>
      <c r="P589" s="780"/>
      <c r="Q589" s="780"/>
      <c r="R589" s="781"/>
    </row>
    <row r="590" spans="1:49">
      <c r="A590" s="409"/>
      <c r="B590" s="782"/>
      <c r="C590" s="783"/>
      <c r="D590" s="783"/>
      <c r="E590" s="783"/>
      <c r="F590" s="783"/>
      <c r="G590" s="783"/>
      <c r="H590" s="783"/>
      <c r="I590" s="783"/>
      <c r="J590" s="783"/>
      <c r="K590" s="783"/>
      <c r="L590" s="783"/>
      <c r="M590" s="783"/>
      <c r="N590" s="783"/>
      <c r="O590" s="783"/>
      <c r="P590" s="783"/>
      <c r="Q590" s="783"/>
      <c r="R590" s="784"/>
    </row>
    <row r="591" spans="1:49">
      <c r="B591" s="491"/>
      <c r="C591" s="492"/>
      <c r="D591" s="492"/>
      <c r="E591" s="492"/>
      <c r="F591" s="492"/>
      <c r="G591" s="492"/>
      <c r="H591" s="492"/>
      <c r="I591" s="492"/>
      <c r="J591" s="492"/>
      <c r="K591" s="492"/>
      <c r="L591" s="493"/>
      <c r="M591" s="520"/>
      <c r="N591" s="834" t="s">
        <v>862</v>
      </c>
      <c r="O591" s="835"/>
      <c r="P591" s="835"/>
      <c r="Q591" s="836"/>
      <c r="R591" s="542"/>
    </row>
    <row r="592" spans="1:49" ht="14.25">
      <c r="B592" s="491" t="s">
        <v>863</v>
      </c>
      <c r="C592" s="492"/>
      <c r="D592" s="492"/>
      <c r="E592" s="492"/>
      <c r="F592" s="492"/>
      <c r="G592" s="492"/>
      <c r="H592" s="492"/>
      <c r="I592" s="492"/>
      <c r="J592" s="492"/>
      <c r="K592" s="492"/>
      <c r="L592" s="493"/>
      <c r="M592" s="521">
        <v>1600</v>
      </c>
      <c r="N592" s="720"/>
      <c r="O592" s="721"/>
      <c r="P592" s="721"/>
      <c r="Q592" s="722"/>
      <c r="R592" s="543" t="s">
        <v>2</v>
      </c>
    </row>
    <row r="593" spans="2:18" ht="14.25">
      <c r="B593" s="491" t="s">
        <v>864</v>
      </c>
      <c r="C593" s="492"/>
      <c r="D593" s="492"/>
      <c r="E593" s="492"/>
      <c r="F593" s="492"/>
      <c r="G593" s="492"/>
      <c r="H593" s="492"/>
      <c r="I593" s="492"/>
      <c r="J593" s="492"/>
      <c r="K593" s="492"/>
      <c r="L593" s="493"/>
      <c r="M593" s="521">
        <v>1819</v>
      </c>
      <c r="N593" s="720"/>
      <c r="O593" s="721"/>
      <c r="P593" s="721"/>
      <c r="Q593" s="722"/>
      <c r="R593" s="543" t="s">
        <v>2</v>
      </c>
    </row>
    <row r="594" spans="2:18" ht="14.25">
      <c r="B594" s="491" t="s">
        <v>865</v>
      </c>
      <c r="C594" s="492"/>
      <c r="D594" s="492"/>
      <c r="E594" s="492"/>
      <c r="F594" s="492"/>
      <c r="G594" s="492"/>
      <c r="H594" s="492"/>
      <c r="I594" s="492"/>
      <c r="J594" s="492"/>
      <c r="K594" s="492"/>
      <c r="L594" s="493"/>
      <c r="M594" s="521">
        <v>1601</v>
      </c>
      <c r="N594" s="720"/>
      <c r="O594" s="721"/>
      <c r="P594" s="721"/>
      <c r="Q594" s="722"/>
      <c r="R594" s="543" t="s">
        <v>2</v>
      </c>
    </row>
    <row r="595" spans="2:18" ht="14.25">
      <c r="B595" s="491" t="s">
        <v>866</v>
      </c>
      <c r="C595" s="492"/>
      <c r="D595" s="492"/>
      <c r="E595" s="492"/>
      <c r="F595" s="492"/>
      <c r="G595" s="492"/>
      <c r="H595" s="492"/>
      <c r="I595" s="492"/>
      <c r="J595" s="492"/>
      <c r="K595" s="492"/>
      <c r="L595" s="493"/>
      <c r="M595" s="521">
        <v>1602</v>
      </c>
      <c r="N595" s="720"/>
      <c r="O595" s="721"/>
      <c r="P595" s="721"/>
      <c r="Q595" s="722"/>
      <c r="R595" s="543" t="s">
        <v>2</v>
      </c>
    </row>
    <row r="596" spans="2:18" ht="14.25">
      <c r="B596" s="491" t="s">
        <v>867</v>
      </c>
      <c r="C596" s="492"/>
      <c r="D596" s="492"/>
      <c r="E596" s="492"/>
      <c r="F596" s="492"/>
      <c r="G596" s="492"/>
      <c r="H596" s="492"/>
      <c r="I596" s="492"/>
      <c r="J596" s="492"/>
      <c r="K596" s="492"/>
      <c r="L596" s="493"/>
      <c r="M596" s="521">
        <v>1603</v>
      </c>
      <c r="N596" s="720"/>
      <c r="O596" s="721"/>
      <c r="P596" s="721"/>
      <c r="Q596" s="722"/>
      <c r="R596" s="543" t="s">
        <v>2</v>
      </c>
    </row>
    <row r="597" spans="2:18" ht="14.25">
      <c r="B597" s="491" t="s">
        <v>923</v>
      </c>
      <c r="C597" s="492"/>
      <c r="D597" s="492"/>
      <c r="E597" s="492"/>
      <c r="F597" s="492"/>
      <c r="G597" s="492"/>
      <c r="H597" s="492"/>
      <c r="I597" s="492"/>
      <c r="J597" s="492"/>
      <c r="K597" s="492"/>
      <c r="L597" s="493"/>
      <c r="M597" s="521">
        <v>1604</v>
      </c>
      <c r="N597" s="720"/>
      <c r="O597" s="721"/>
      <c r="P597" s="721"/>
      <c r="Q597" s="722"/>
      <c r="R597" s="543" t="s">
        <v>2</v>
      </c>
    </row>
    <row r="598" spans="2:18" ht="14.25">
      <c r="B598" s="491" t="s">
        <v>924</v>
      </c>
      <c r="C598" s="492"/>
      <c r="D598" s="492"/>
      <c r="E598" s="492"/>
      <c r="F598" s="492"/>
      <c r="G598" s="492"/>
      <c r="H598" s="492"/>
      <c r="I598" s="492"/>
      <c r="J598" s="492"/>
      <c r="K598" s="492"/>
      <c r="L598" s="493"/>
      <c r="M598" s="521">
        <v>1605</v>
      </c>
      <c r="N598" s="720"/>
      <c r="O598" s="721"/>
      <c r="P598" s="721"/>
      <c r="Q598" s="722"/>
      <c r="R598" s="543" t="s">
        <v>2</v>
      </c>
    </row>
    <row r="599" spans="2:18" ht="14.25">
      <c r="B599" s="491" t="s">
        <v>868</v>
      </c>
      <c r="C599" s="492"/>
      <c r="D599" s="492"/>
      <c r="E599" s="492"/>
      <c r="F599" s="492"/>
      <c r="G599" s="492"/>
      <c r="H599" s="492"/>
      <c r="I599" s="492"/>
      <c r="J599" s="492"/>
      <c r="K599" s="492"/>
      <c r="L599" s="493"/>
      <c r="M599" s="521">
        <v>1606</v>
      </c>
      <c r="N599" s="720"/>
      <c r="O599" s="721"/>
      <c r="P599" s="721"/>
      <c r="Q599" s="722"/>
      <c r="R599" s="543" t="s">
        <v>2</v>
      </c>
    </row>
    <row r="600" spans="2:18" ht="14.25">
      <c r="B600" s="491" t="s">
        <v>37</v>
      </c>
      <c r="C600" s="492"/>
      <c r="D600" s="492"/>
      <c r="E600" s="492"/>
      <c r="F600" s="492"/>
      <c r="G600" s="492"/>
      <c r="H600" s="492"/>
      <c r="I600" s="492"/>
      <c r="J600" s="492"/>
      <c r="K600" s="492"/>
      <c r="L600" s="493"/>
      <c r="M600" s="521">
        <v>1607</v>
      </c>
      <c r="N600" s="720"/>
      <c r="O600" s="721"/>
      <c r="P600" s="721"/>
      <c r="Q600" s="722"/>
      <c r="R600" s="543" t="s">
        <v>2</v>
      </c>
    </row>
    <row r="601" spans="2:18" ht="14.25">
      <c r="B601" s="491" t="s">
        <v>925</v>
      </c>
      <c r="C601" s="492"/>
      <c r="D601" s="492"/>
      <c r="E601" s="492"/>
      <c r="F601" s="492"/>
      <c r="G601" s="492"/>
      <c r="H601" s="492"/>
      <c r="I601" s="492"/>
      <c r="J601" s="492"/>
      <c r="K601" s="492"/>
      <c r="L601" s="493"/>
      <c r="M601" s="521">
        <v>1608</v>
      </c>
      <c r="N601" s="720"/>
      <c r="O601" s="721"/>
      <c r="P601" s="721"/>
      <c r="Q601" s="722"/>
      <c r="R601" s="543" t="s">
        <v>2</v>
      </c>
    </row>
    <row r="602" spans="2:18" ht="14.25">
      <c r="B602" s="491" t="s">
        <v>926</v>
      </c>
      <c r="C602" s="492"/>
      <c r="D602" s="492"/>
      <c r="E602" s="492"/>
      <c r="F602" s="492"/>
      <c r="G602" s="492"/>
      <c r="H602" s="492"/>
      <c r="I602" s="492"/>
      <c r="J602" s="492"/>
      <c r="K602" s="492"/>
      <c r="L602" s="493"/>
      <c r="M602" s="521">
        <v>1609</v>
      </c>
      <c r="N602" s="720"/>
      <c r="O602" s="721"/>
      <c r="P602" s="721"/>
      <c r="Q602" s="722"/>
      <c r="R602" s="543" t="s">
        <v>2</v>
      </c>
    </row>
    <row r="603" spans="2:18" ht="14.25">
      <c r="B603" s="491" t="s">
        <v>871</v>
      </c>
      <c r="C603" s="492"/>
      <c r="D603" s="492"/>
      <c r="E603" s="492"/>
      <c r="F603" s="492"/>
      <c r="G603" s="492"/>
      <c r="H603" s="492"/>
      <c r="I603" s="492"/>
      <c r="J603" s="492"/>
      <c r="K603" s="492"/>
      <c r="L603" s="493"/>
      <c r="M603" s="521">
        <v>1610</v>
      </c>
      <c r="N603" s="720">
        <f>+SUM(N592:$Q$602)</f>
        <v>0</v>
      </c>
      <c r="O603" s="721"/>
      <c r="P603" s="721"/>
      <c r="Q603" s="722"/>
      <c r="R603" s="543" t="s">
        <v>4</v>
      </c>
    </row>
    <row r="604" spans="2:18" ht="14.25">
      <c r="B604" s="491" t="s">
        <v>872</v>
      </c>
      <c r="C604" s="492"/>
      <c r="D604" s="492"/>
      <c r="E604" s="492"/>
      <c r="F604" s="492"/>
      <c r="G604" s="492"/>
      <c r="H604" s="492"/>
      <c r="I604" s="492"/>
      <c r="J604" s="492"/>
      <c r="K604" s="492"/>
      <c r="L604" s="493"/>
      <c r="M604" s="521">
        <v>1611</v>
      </c>
      <c r="N604" s="720"/>
      <c r="O604" s="721"/>
      <c r="P604" s="721"/>
      <c r="Q604" s="722"/>
      <c r="R604" s="543" t="s">
        <v>3</v>
      </c>
    </row>
    <row r="605" spans="2:18" ht="14.25">
      <c r="B605" s="491" t="s">
        <v>873</v>
      </c>
      <c r="C605" s="492"/>
      <c r="D605" s="492"/>
      <c r="E605" s="492"/>
      <c r="F605" s="492"/>
      <c r="G605" s="492"/>
      <c r="H605" s="492"/>
      <c r="I605" s="492"/>
      <c r="J605" s="492"/>
      <c r="K605" s="492"/>
      <c r="L605" s="493"/>
      <c r="M605" s="521">
        <v>1612</v>
      </c>
      <c r="N605" s="720"/>
      <c r="O605" s="721"/>
      <c r="P605" s="721"/>
      <c r="Q605" s="722"/>
      <c r="R605" s="543" t="s">
        <v>3</v>
      </c>
    </row>
    <row r="606" spans="2:18" ht="14.25">
      <c r="B606" s="491" t="s">
        <v>874</v>
      </c>
      <c r="C606" s="492"/>
      <c r="D606" s="492"/>
      <c r="E606" s="492"/>
      <c r="F606" s="492"/>
      <c r="G606" s="492"/>
      <c r="H606" s="492"/>
      <c r="I606" s="492"/>
      <c r="J606" s="492"/>
      <c r="K606" s="492"/>
      <c r="L606" s="493"/>
      <c r="M606" s="521">
        <v>1613</v>
      </c>
      <c r="N606" s="720"/>
      <c r="O606" s="721"/>
      <c r="P606" s="721"/>
      <c r="Q606" s="722"/>
      <c r="R606" s="543" t="s">
        <v>3</v>
      </c>
    </row>
    <row r="607" spans="2:18" ht="14.25">
      <c r="B607" s="491" t="s">
        <v>875</v>
      </c>
      <c r="C607" s="492"/>
      <c r="D607" s="492"/>
      <c r="E607" s="492"/>
      <c r="F607" s="492"/>
      <c r="G607" s="492"/>
      <c r="H607" s="492"/>
      <c r="I607" s="492"/>
      <c r="J607" s="492"/>
      <c r="K607" s="492"/>
      <c r="L607" s="493"/>
      <c r="M607" s="521">
        <v>1614</v>
      </c>
      <c r="N607" s="720"/>
      <c r="O607" s="721"/>
      <c r="P607" s="721"/>
      <c r="Q607" s="722"/>
      <c r="R607" s="543" t="s">
        <v>3</v>
      </c>
    </row>
    <row r="608" spans="2:18" ht="14.25">
      <c r="B608" s="491" t="s">
        <v>876</v>
      </c>
      <c r="C608" s="492"/>
      <c r="D608" s="492"/>
      <c r="E608" s="492"/>
      <c r="F608" s="492"/>
      <c r="G608" s="492"/>
      <c r="H608" s="492"/>
      <c r="I608" s="492"/>
      <c r="J608" s="492"/>
      <c r="K608" s="492"/>
      <c r="L608" s="493"/>
      <c r="M608" s="521">
        <v>1820</v>
      </c>
      <c r="N608" s="720"/>
      <c r="O608" s="721"/>
      <c r="P608" s="721"/>
      <c r="Q608" s="722"/>
      <c r="R608" s="543" t="s">
        <v>3</v>
      </c>
    </row>
    <row r="609" spans="1:18" ht="14.25">
      <c r="B609" s="491" t="s">
        <v>877</v>
      </c>
      <c r="C609" s="492"/>
      <c r="D609" s="492"/>
      <c r="E609" s="492"/>
      <c r="F609" s="492"/>
      <c r="G609" s="492"/>
      <c r="H609" s="492"/>
      <c r="I609" s="492"/>
      <c r="J609" s="492"/>
      <c r="K609" s="492"/>
      <c r="L609" s="493"/>
      <c r="M609" s="521">
        <v>1615</v>
      </c>
      <c r="N609" s="720"/>
      <c r="O609" s="721"/>
      <c r="P609" s="721"/>
      <c r="Q609" s="722"/>
      <c r="R609" s="477" t="s">
        <v>3</v>
      </c>
    </row>
    <row r="610" spans="1:18" ht="14.25">
      <c r="B610" s="491" t="s">
        <v>878</v>
      </c>
      <c r="C610" s="492"/>
      <c r="D610" s="492"/>
      <c r="E610" s="492"/>
      <c r="F610" s="492"/>
      <c r="G610" s="492"/>
      <c r="H610" s="492"/>
      <c r="I610" s="492"/>
      <c r="J610" s="492"/>
      <c r="K610" s="492"/>
      <c r="L610" s="493"/>
      <c r="M610" s="521">
        <v>1616</v>
      </c>
      <c r="N610" s="720"/>
      <c r="O610" s="721"/>
      <c r="P610" s="721"/>
      <c r="Q610" s="722"/>
      <c r="R610" s="477" t="s">
        <v>3</v>
      </c>
    </row>
    <row r="611" spans="1:18" ht="14.25">
      <c r="B611" s="491" t="s">
        <v>879</v>
      </c>
      <c r="C611" s="492"/>
      <c r="D611" s="492"/>
      <c r="E611" s="492"/>
      <c r="F611" s="492"/>
      <c r="G611" s="492"/>
      <c r="H611" s="492"/>
      <c r="I611" s="492"/>
      <c r="J611" s="492"/>
      <c r="K611" s="492"/>
      <c r="L611" s="493"/>
      <c r="M611" s="521">
        <v>1617</v>
      </c>
      <c r="N611" s="720"/>
      <c r="O611" s="721"/>
      <c r="P611" s="721"/>
      <c r="Q611" s="722"/>
      <c r="R611" s="477" t="s">
        <v>3</v>
      </c>
    </row>
    <row r="612" spans="1:18" ht="14.25">
      <c r="B612" s="491" t="s">
        <v>880</v>
      </c>
      <c r="C612" s="492"/>
      <c r="D612" s="492"/>
      <c r="E612" s="492"/>
      <c r="F612" s="492"/>
      <c r="G612" s="492"/>
      <c r="H612" s="492"/>
      <c r="I612" s="492"/>
      <c r="J612" s="492"/>
      <c r="K612" s="492"/>
      <c r="L612" s="493"/>
      <c r="M612" s="521">
        <v>1618</v>
      </c>
      <c r="N612" s="720"/>
      <c r="O612" s="721"/>
      <c r="P612" s="721"/>
      <c r="Q612" s="722"/>
      <c r="R612" s="477" t="s">
        <v>3</v>
      </c>
    </row>
    <row r="613" spans="1:18" ht="14.25">
      <c r="B613" s="491" t="s">
        <v>881</v>
      </c>
      <c r="C613" s="492"/>
      <c r="D613" s="492"/>
      <c r="E613" s="492"/>
      <c r="F613" s="492"/>
      <c r="G613" s="492"/>
      <c r="H613" s="492"/>
      <c r="I613" s="492"/>
      <c r="J613" s="492"/>
      <c r="K613" s="492"/>
      <c r="L613" s="493"/>
      <c r="M613" s="521">
        <v>1620</v>
      </c>
      <c r="N613" s="720"/>
      <c r="O613" s="721"/>
      <c r="P613" s="721"/>
      <c r="Q613" s="722"/>
      <c r="R613" s="477" t="s">
        <v>3</v>
      </c>
    </row>
    <row r="614" spans="1:18" ht="14.25">
      <c r="B614" s="491" t="s">
        <v>882</v>
      </c>
      <c r="C614" s="492"/>
      <c r="D614" s="492"/>
      <c r="E614" s="492"/>
      <c r="F614" s="492"/>
      <c r="G614" s="492"/>
      <c r="H614" s="492"/>
      <c r="I614" s="492"/>
      <c r="J614" s="492"/>
      <c r="K614" s="492"/>
      <c r="L614" s="493"/>
      <c r="M614" s="521">
        <v>1621</v>
      </c>
      <c r="N614" s="720"/>
      <c r="O614" s="721"/>
      <c r="P614" s="721"/>
      <c r="Q614" s="722"/>
      <c r="R614" s="477" t="s">
        <v>3</v>
      </c>
    </row>
    <row r="615" spans="1:18" ht="14.25">
      <c r="B615" s="491" t="s">
        <v>884</v>
      </c>
      <c r="C615" s="492"/>
      <c r="D615" s="492"/>
      <c r="E615" s="492"/>
      <c r="F615" s="492"/>
      <c r="G615" s="492"/>
      <c r="H615" s="492"/>
      <c r="I615" s="492"/>
      <c r="J615" s="492"/>
      <c r="K615" s="492"/>
      <c r="L615" s="493"/>
      <c r="M615" s="521">
        <v>1622</v>
      </c>
      <c r="N615" s="720"/>
      <c r="O615" s="721"/>
      <c r="P615" s="721"/>
      <c r="Q615" s="722"/>
      <c r="R615" s="477" t="s">
        <v>3</v>
      </c>
    </row>
    <row r="616" spans="1:18" ht="14.25">
      <c r="B616" s="491" t="s">
        <v>887</v>
      </c>
      <c r="C616" s="492"/>
      <c r="D616" s="492"/>
      <c r="E616" s="492"/>
      <c r="F616" s="492"/>
      <c r="G616" s="492"/>
      <c r="H616" s="492"/>
      <c r="I616" s="492"/>
      <c r="J616" s="492"/>
      <c r="K616" s="492"/>
      <c r="L616" s="493"/>
      <c r="M616" s="521">
        <v>1624</v>
      </c>
      <c r="N616" s="720"/>
      <c r="O616" s="721"/>
      <c r="P616" s="721"/>
      <c r="Q616" s="722"/>
      <c r="R616" s="477" t="s">
        <v>3</v>
      </c>
    </row>
    <row r="617" spans="1:18" ht="14.25">
      <c r="B617" s="491" t="s">
        <v>888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3"/>
      <c r="M617" s="521">
        <v>1625</v>
      </c>
      <c r="N617" s="720"/>
      <c r="O617" s="721"/>
      <c r="P617" s="721"/>
      <c r="Q617" s="722"/>
      <c r="R617" s="477" t="s">
        <v>3</v>
      </c>
    </row>
    <row r="618" spans="1:18" ht="14.25">
      <c r="B618" s="491" t="s">
        <v>889</v>
      </c>
      <c r="C618" s="492"/>
      <c r="D618" s="492"/>
      <c r="E618" s="492"/>
      <c r="F618" s="492"/>
      <c r="G618" s="492"/>
      <c r="H618" s="492"/>
      <c r="I618" s="492"/>
      <c r="J618" s="492"/>
      <c r="K618" s="492"/>
      <c r="L618" s="493"/>
      <c r="M618" s="521">
        <v>1626</v>
      </c>
      <c r="N618" s="720"/>
      <c r="O618" s="721"/>
      <c r="P618" s="721"/>
      <c r="Q618" s="722"/>
      <c r="R618" s="477" t="s">
        <v>3</v>
      </c>
    </row>
    <row r="619" spans="1:18" ht="14.25">
      <c r="B619" s="491" t="s">
        <v>890</v>
      </c>
      <c r="C619" s="492"/>
      <c r="D619" s="492"/>
      <c r="E619" s="492"/>
      <c r="F619" s="492"/>
      <c r="G619" s="492"/>
      <c r="H619" s="492"/>
      <c r="I619" s="492"/>
      <c r="J619" s="492"/>
      <c r="K619" s="492"/>
      <c r="L619" s="493"/>
      <c r="M619" s="521">
        <v>1627</v>
      </c>
      <c r="N619" s="720"/>
      <c r="O619" s="721"/>
      <c r="P619" s="721"/>
      <c r="Q619" s="722"/>
      <c r="R619" s="477" t="s">
        <v>3</v>
      </c>
    </row>
    <row r="620" spans="1:18" ht="14.25">
      <c r="B620" s="491" t="s">
        <v>891</v>
      </c>
      <c r="C620" s="492"/>
      <c r="D620" s="492"/>
      <c r="E620" s="492"/>
      <c r="F620" s="492"/>
      <c r="G620" s="492"/>
      <c r="H620" s="492"/>
      <c r="I620" s="492"/>
      <c r="J620" s="492"/>
      <c r="K620" s="492"/>
      <c r="L620" s="493"/>
      <c r="M620" s="521">
        <v>1628</v>
      </c>
      <c r="N620" s="720"/>
      <c r="O620" s="721"/>
      <c r="P620" s="721"/>
      <c r="Q620" s="722"/>
      <c r="R620" s="477" t="s">
        <v>3</v>
      </c>
    </row>
    <row r="621" spans="1:18" ht="14.25">
      <c r="B621" s="535" t="s">
        <v>66</v>
      </c>
      <c r="C621" s="536"/>
      <c r="D621" s="536"/>
      <c r="E621" s="536"/>
      <c r="F621" s="536"/>
      <c r="G621" s="536"/>
      <c r="H621" s="536"/>
      <c r="I621" s="536"/>
      <c r="J621" s="536"/>
      <c r="K621" s="536"/>
      <c r="L621" s="537"/>
      <c r="M621" s="564">
        <v>1909</v>
      </c>
      <c r="N621" s="724"/>
      <c r="O621" s="725"/>
      <c r="P621" s="725"/>
      <c r="Q621" s="726"/>
      <c r="R621" s="477" t="s">
        <v>3</v>
      </c>
    </row>
    <row r="622" spans="1:18" ht="14.25">
      <c r="B622" s="491" t="s">
        <v>892</v>
      </c>
      <c r="C622" s="492"/>
      <c r="D622" s="492"/>
      <c r="E622" s="492"/>
      <c r="F622" s="492"/>
      <c r="G622" s="492"/>
      <c r="H622" s="492"/>
      <c r="I622" s="492"/>
      <c r="J622" s="492"/>
      <c r="K622" s="492"/>
      <c r="L622" s="493"/>
      <c r="M622" s="521">
        <v>1629</v>
      </c>
      <c r="N622" s="720">
        <f>+SUM(N604:$Q$621)</f>
        <v>0</v>
      </c>
      <c r="O622" s="721"/>
      <c r="P622" s="721"/>
      <c r="Q622" s="722"/>
      <c r="R622" s="477" t="s">
        <v>4</v>
      </c>
    </row>
    <row r="623" spans="1:18" ht="14.25">
      <c r="B623" s="491" t="s">
        <v>927</v>
      </c>
      <c r="C623" s="492"/>
      <c r="D623" s="492"/>
      <c r="E623" s="492"/>
      <c r="F623" s="492"/>
      <c r="G623" s="492"/>
      <c r="H623" s="492"/>
      <c r="I623" s="492"/>
      <c r="J623" s="492"/>
      <c r="K623" s="492"/>
      <c r="L623" s="493"/>
      <c r="M623" s="521">
        <v>1630</v>
      </c>
      <c r="N623" s="720">
        <f>+N603-$N$622</f>
        <v>0</v>
      </c>
      <c r="O623" s="721"/>
      <c r="P623" s="721"/>
      <c r="Q623" s="722"/>
      <c r="R623" s="477" t="s">
        <v>4</v>
      </c>
    </row>
    <row r="624" spans="1:18">
      <c r="A624" s="409"/>
      <c r="B624" s="517"/>
      <c r="C624" s="517"/>
      <c r="D624" s="517"/>
      <c r="E624" s="517"/>
      <c r="F624" s="517"/>
      <c r="G624" s="517"/>
      <c r="H624" s="517"/>
      <c r="I624" s="517"/>
      <c r="J624" s="517"/>
      <c r="K624" s="517"/>
      <c r="L624" s="517"/>
      <c r="M624" s="517"/>
      <c r="N624" s="517"/>
      <c r="O624" s="517"/>
      <c r="P624" s="517"/>
      <c r="Q624" s="517"/>
      <c r="R624" s="517"/>
    </row>
    <row r="625" spans="1:18">
      <c r="A625" s="409"/>
      <c r="B625" s="779" t="s">
        <v>928</v>
      </c>
      <c r="C625" s="780"/>
      <c r="D625" s="780"/>
      <c r="E625" s="780"/>
      <c r="F625" s="780"/>
      <c r="G625" s="780"/>
      <c r="H625" s="780"/>
      <c r="I625" s="780"/>
      <c r="J625" s="780"/>
      <c r="K625" s="780"/>
      <c r="L625" s="780"/>
      <c r="M625" s="780"/>
      <c r="N625" s="780"/>
      <c r="O625" s="780"/>
      <c r="P625" s="780"/>
      <c r="Q625" s="780"/>
      <c r="R625" s="781"/>
    </row>
    <row r="626" spans="1:18">
      <c r="A626" s="409"/>
      <c r="B626" s="782"/>
      <c r="C626" s="783"/>
      <c r="D626" s="783"/>
      <c r="E626" s="783"/>
      <c r="F626" s="783"/>
      <c r="G626" s="783"/>
      <c r="H626" s="783"/>
      <c r="I626" s="783"/>
      <c r="J626" s="783"/>
      <c r="K626" s="783"/>
      <c r="L626" s="783"/>
      <c r="M626" s="783"/>
      <c r="N626" s="783"/>
      <c r="O626" s="783"/>
      <c r="P626" s="783"/>
      <c r="Q626" s="783"/>
      <c r="R626" s="784"/>
    </row>
    <row r="627" spans="1:18" ht="14.25">
      <c r="B627" s="491" t="s">
        <v>903</v>
      </c>
      <c r="C627" s="492"/>
      <c r="D627" s="492"/>
      <c r="E627" s="492"/>
      <c r="F627" s="492"/>
      <c r="G627" s="492"/>
      <c r="H627" s="492"/>
      <c r="I627" s="492"/>
      <c r="J627" s="492"/>
      <c r="K627" s="492"/>
      <c r="L627" s="493"/>
      <c r="M627" s="520">
        <v>1580</v>
      </c>
      <c r="N627" s="720"/>
      <c r="O627" s="721"/>
      <c r="P627" s="721"/>
      <c r="Q627" s="722"/>
      <c r="R627" s="542" t="s">
        <v>2</v>
      </c>
    </row>
    <row r="628" spans="1:18" ht="14.25">
      <c r="B628" s="491" t="s">
        <v>904</v>
      </c>
      <c r="C628" s="492"/>
      <c r="D628" s="492"/>
      <c r="E628" s="492"/>
      <c r="F628" s="492"/>
      <c r="G628" s="492"/>
      <c r="H628" s="492"/>
      <c r="I628" s="492"/>
      <c r="J628" s="492"/>
      <c r="K628" s="492"/>
      <c r="L628" s="493"/>
      <c r="M628" s="521">
        <v>1582</v>
      </c>
      <c r="N628" s="720"/>
      <c r="O628" s="721"/>
      <c r="P628" s="721"/>
      <c r="Q628" s="722"/>
      <c r="R628" s="543" t="s">
        <v>3</v>
      </c>
    </row>
    <row r="629" spans="1:18" ht="14.25">
      <c r="B629" s="491" t="s">
        <v>905</v>
      </c>
      <c r="C629" s="492"/>
      <c r="D629" s="492"/>
      <c r="E629" s="492"/>
      <c r="F629" s="492"/>
      <c r="G629" s="492"/>
      <c r="H629" s="492"/>
      <c r="I629" s="492"/>
      <c r="J629" s="492"/>
      <c r="K629" s="492"/>
      <c r="L629" s="493"/>
      <c r="M629" s="521">
        <v>1573</v>
      </c>
      <c r="N629" s="720"/>
      <c r="O629" s="721"/>
      <c r="P629" s="721"/>
      <c r="Q629" s="722"/>
      <c r="R629" s="543" t="s">
        <v>2</v>
      </c>
    </row>
    <row r="630" spans="1:18" ht="14.25">
      <c r="B630" s="491" t="s">
        <v>906</v>
      </c>
      <c r="C630" s="492"/>
      <c r="D630" s="492"/>
      <c r="E630" s="492"/>
      <c r="F630" s="492"/>
      <c r="G630" s="492"/>
      <c r="H630" s="492"/>
      <c r="I630" s="492"/>
      <c r="J630" s="492"/>
      <c r="K630" s="492"/>
      <c r="L630" s="493"/>
      <c r="M630" s="521">
        <v>1574</v>
      </c>
      <c r="N630" s="720"/>
      <c r="O630" s="721"/>
      <c r="P630" s="721"/>
      <c r="Q630" s="722"/>
      <c r="R630" s="543" t="s">
        <v>2</v>
      </c>
    </row>
    <row r="631" spans="1:18" ht="14.25">
      <c r="B631" s="491" t="s">
        <v>907</v>
      </c>
      <c r="C631" s="492"/>
      <c r="D631" s="492"/>
      <c r="E631" s="492"/>
      <c r="F631" s="492"/>
      <c r="G631" s="492"/>
      <c r="H631" s="492"/>
      <c r="I631" s="492"/>
      <c r="J631" s="492"/>
      <c r="K631" s="492"/>
      <c r="L631" s="493"/>
      <c r="M631" s="521">
        <v>1575</v>
      </c>
      <c r="N631" s="720"/>
      <c r="O631" s="721"/>
      <c r="P631" s="721"/>
      <c r="Q631" s="722"/>
      <c r="R631" s="543" t="s">
        <v>3</v>
      </c>
    </row>
    <row r="632" spans="1:18" ht="14.25">
      <c r="B632" s="491" t="s">
        <v>929</v>
      </c>
      <c r="C632" s="492"/>
      <c r="D632" s="492"/>
      <c r="E632" s="492"/>
      <c r="F632" s="492"/>
      <c r="G632" s="492"/>
      <c r="H632" s="492"/>
      <c r="I632" s="492"/>
      <c r="J632" s="492"/>
      <c r="K632" s="492"/>
      <c r="L632" s="493"/>
      <c r="M632" s="521">
        <v>1712</v>
      </c>
      <c r="N632" s="720"/>
      <c r="O632" s="721"/>
      <c r="P632" s="721"/>
      <c r="Q632" s="722"/>
      <c r="R632" s="543" t="s">
        <v>2</v>
      </c>
    </row>
    <row r="633" spans="1:18" ht="14.25">
      <c r="B633" s="491" t="s">
        <v>831</v>
      </c>
      <c r="C633" s="492"/>
      <c r="D633" s="492"/>
      <c r="E633" s="492"/>
      <c r="F633" s="492"/>
      <c r="G633" s="492"/>
      <c r="H633" s="492"/>
      <c r="I633" s="492"/>
      <c r="J633" s="492"/>
      <c r="K633" s="492"/>
      <c r="L633" s="493"/>
      <c r="M633" s="521">
        <v>1713</v>
      </c>
      <c r="N633" s="720"/>
      <c r="O633" s="721"/>
      <c r="P633" s="721"/>
      <c r="Q633" s="722"/>
      <c r="R633" s="543" t="s">
        <v>3</v>
      </c>
    </row>
    <row r="634" spans="1:18" ht="14.25">
      <c r="B634" s="491" t="s">
        <v>890</v>
      </c>
      <c r="C634" s="492"/>
      <c r="D634" s="492"/>
      <c r="E634" s="492"/>
      <c r="F634" s="492"/>
      <c r="G634" s="492"/>
      <c r="H634" s="492"/>
      <c r="I634" s="492"/>
      <c r="J634" s="492"/>
      <c r="K634" s="492"/>
      <c r="L634" s="493"/>
      <c r="M634" s="521">
        <v>1714</v>
      </c>
      <c r="N634" s="720"/>
      <c r="O634" s="721"/>
      <c r="P634" s="721"/>
      <c r="Q634" s="722"/>
      <c r="R634" s="543" t="s">
        <v>2</v>
      </c>
    </row>
    <row r="635" spans="1:18" ht="14.25">
      <c r="B635" s="491" t="s">
        <v>909</v>
      </c>
      <c r="C635" s="492"/>
      <c r="D635" s="492"/>
      <c r="E635" s="492"/>
      <c r="F635" s="492"/>
      <c r="G635" s="492"/>
      <c r="H635" s="492"/>
      <c r="I635" s="492"/>
      <c r="J635" s="492"/>
      <c r="K635" s="492"/>
      <c r="L635" s="493"/>
      <c r="M635" s="521">
        <v>1576</v>
      </c>
      <c r="N635" s="720"/>
      <c r="O635" s="721"/>
      <c r="P635" s="721"/>
      <c r="Q635" s="722"/>
      <c r="R635" s="543" t="s">
        <v>3</v>
      </c>
    </row>
    <row r="636" spans="1:18" ht="14.25">
      <c r="B636" s="491" t="s">
        <v>925</v>
      </c>
      <c r="C636" s="492"/>
      <c r="D636" s="492"/>
      <c r="E636" s="492"/>
      <c r="F636" s="492"/>
      <c r="G636" s="492"/>
      <c r="H636" s="492"/>
      <c r="I636" s="492"/>
      <c r="J636" s="492"/>
      <c r="K636" s="492"/>
      <c r="L636" s="493"/>
      <c r="M636" s="521">
        <v>1715</v>
      </c>
      <c r="N636" s="720"/>
      <c r="O636" s="721"/>
      <c r="P636" s="721"/>
      <c r="Q636" s="722"/>
      <c r="R636" s="543" t="s">
        <v>3</v>
      </c>
    </row>
    <row r="637" spans="1:18" ht="14.25">
      <c r="B637" s="491" t="s">
        <v>930</v>
      </c>
      <c r="C637" s="492"/>
      <c r="D637" s="492"/>
      <c r="E637" s="492"/>
      <c r="F637" s="492"/>
      <c r="G637" s="492"/>
      <c r="H637" s="492"/>
      <c r="I637" s="492"/>
      <c r="J637" s="492"/>
      <c r="K637" s="492"/>
      <c r="L637" s="493"/>
      <c r="M637" s="521">
        <v>1577</v>
      </c>
      <c r="N637" s="720"/>
      <c r="O637" s="721"/>
      <c r="P637" s="721"/>
      <c r="Q637" s="722"/>
      <c r="R637" s="543" t="s">
        <v>3</v>
      </c>
    </row>
    <row r="638" spans="1:18" ht="14.25">
      <c r="B638" s="491" t="s">
        <v>926</v>
      </c>
      <c r="C638" s="492"/>
      <c r="D638" s="492"/>
      <c r="E638" s="492"/>
      <c r="F638" s="492"/>
      <c r="G638" s="492"/>
      <c r="H638" s="492"/>
      <c r="I638" s="492"/>
      <c r="J638" s="492"/>
      <c r="K638" s="492"/>
      <c r="L638" s="493"/>
      <c r="M638" s="521">
        <v>1716</v>
      </c>
      <c r="N638" s="720"/>
      <c r="O638" s="721"/>
      <c r="P638" s="721"/>
      <c r="Q638" s="722"/>
      <c r="R638" s="543" t="s">
        <v>3</v>
      </c>
    </row>
    <row r="639" spans="1:18" ht="14.25">
      <c r="B639" s="491" t="s">
        <v>931</v>
      </c>
      <c r="C639" s="492"/>
      <c r="D639" s="492"/>
      <c r="E639" s="492"/>
      <c r="F639" s="492"/>
      <c r="G639" s="492"/>
      <c r="H639" s="492"/>
      <c r="I639" s="492"/>
      <c r="J639" s="492"/>
      <c r="K639" s="492"/>
      <c r="L639" s="493"/>
      <c r="M639" s="521">
        <v>1578</v>
      </c>
      <c r="N639" s="720"/>
      <c r="O639" s="721"/>
      <c r="P639" s="721"/>
      <c r="Q639" s="722"/>
      <c r="R639" s="543" t="s">
        <v>3</v>
      </c>
    </row>
    <row r="640" spans="1:18" ht="14.25">
      <c r="B640" s="491" t="s">
        <v>97</v>
      </c>
      <c r="C640" s="492"/>
      <c r="D640" s="492"/>
      <c r="E640" s="492"/>
      <c r="F640" s="492"/>
      <c r="G640" s="492"/>
      <c r="H640" s="492"/>
      <c r="I640" s="492"/>
      <c r="J640" s="492"/>
      <c r="K640" s="492"/>
      <c r="L640" s="493"/>
      <c r="M640" s="521">
        <v>1584</v>
      </c>
      <c r="N640" s="720"/>
      <c r="O640" s="721"/>
      <c r="P640" s="721"/>
      <c r="Q640" s="722"/>
      <c r="R640" s="543" t="s">
        <v>2</v>
      </c>
    </row>
    <row r="641" spans="1:80" ht="14.25">
      <c r="B641" s="491" t="s">
        <v>98</v>
      </c>
      <c r="C641" s="492"/>
      <c r="D641" s="492"/>
      <c r="E641" s="492"/>
      <c r="F641" s="492"/>
      <c r="G641" s="492"/>
      <c r="H641" s="492"/>
      <c r="I641" s="492"/>
      <c r="J641" s="492"/>
      <c r="K641" s="492"/>
      <c r="L641" s="493"/>
      <c r="M641" s="521">
        <v>1585</v>
      </c>
      <c r="N641" s="720"/>
      <c r="O641" s="721"/>
      <c r="P641" s="721"/>
      <c r="Q641" s="722"/>
      <c r="R641" s="543" t="s">
        <v>3</v>
      </c>
    </row>
    <row r="642" spans="1:80" ht="14.25">
      <c r="B642" s="491" t="s">
        <v>912</v>
      </c>
      <c r="C642" s="492"/>
      <c r="D642" s="492"/>
      <c r="E642" s="492"/>
      <c r="F642" s="492"/>
      <c r="G642" s="492"/>
      <c r="H642" s="492"/>
      <c r="I642" s="492"/>
      <c r="J642" s="492"/>
      <c r="K642" s="492"/>
      <c r="L642" s="493"/>
      <c r="M642" s="521">
        <v>1581</v>
      </c>
      <c r="N642" s="720">
        <f>+IF((+$N$627+$N$629+$N$630+$N$632+$N$634+$N$640-$N$628-$N$631-$N$633-$N$635-$N$636-$N$637-$N$638-$N$639-$N$641)&gt;0,(+$N$627+$N$629+$N$630+$N$632+$N$634+$N$640-$N$628-$N$631-$N$633-$N$635-$N$636-$N$637-$N$638-$N$639-$N$641),0)</f>
        <v>0</v>
      </c>
      <c r="O642" s="721"/>
      <c r="P642" s="721"/>
      <c r="Q642" s="722"/>
      <c r="R642" s="543" t="s">
        <v>4</v>
      </c>
    </row>
    <row r="643" spans="1:80" ht="14.25">
      <c r="B643" s="491" t="s">
        <v>913</v>
      </c>
      <c r="C643" s="492"/>
      <c r="D643" s="492"/>
      <c r="E643" s="492"/>
      <c r="F643" s="492"/>
      <c r="G643" s="492"/>
      <c r="H643" s="492"/>
      <c r="I643" s="492"/>
      <c r="J643" s="492"/>
      <c r="K643" s="492"/>
      <c r="L643" s="493"/>
      <c r="M643" s="521">
        <v>1583</v>
      </c>
      <c r="N643" s="720">
        <f>-IF((+$N$627+$N$629+$N$630+$N$632+$N$634+$N$640-$N$628-$N$631-$N$633-$N$635-$N$636-$N$637-$N$638-$N$639-$N$641)&lt;0,(+$N$627+$N$629+$N$630+$N$632+$N$634+$N$640-$N$628-$N$631-$N$633-$N$635-$N$636-$N$637-$N$638-$N$639-$N$641),0)</f>
        <v>0</v>
      </c>
      <c r="O643" s="721"/>
      <c r="P643" s="721"/>
      <c r="Q643" s="722"/>
      <c r="R643" s="543" t="s">
        <v>4</v>
      </c>
    </row>
    <row r="644" spans="1:80">
      <c r="A644" s="409"/>
      <c r="B644" s="517"/>
      <c r="C644" s="517"/>
      <c r="D644" s="517"/>
      <c r="E644" s="517"/>
      <c r="F644" s="517"/>
      <c r="G644" s="517"/>
      <c r="H644" s="517"/>
      <c r="I644" s="517"/>
      <c r="J644" s="517"/>
      <c r="K644" s="517"/>
      <c r="L644" s="517"/>
      <c r="M644" s="517"/>
      <c r="N644" s="517"/>
      <c r="O644" s="517"/>
      <c r="P644" s="517"/>
      <c r="Q644" s="517"/>
      <c r="R644" s="517"/>
    </row>
    <row r="645" spans="1:80">
      <c r="A645" s="409"/>
      <c r="B645" s="779" t="s">
        <v>932</v>
      </c>
      <c r="C645" s="780"/>
      <c r="D645" s="780"/>
      <c r="E645" s="780"/>
      <c r="F645" s="780"/>
      <c r="G645" s="780"/>
      <c r="H645" s="780"/>
      <c r="I645" s="780"/>
      <c r="J645" s="780"/>
      <c r="K645" s="780"/>
      <c r="L645" s="780"/>
      <c r="M645" s="780"/>
      <c r="N645" s="780"/>
      <c r="O645" s="780"/>
      <c r="P645" s="780"/>
      <c r="Q645" s="780"/>
      <c r="R645" s="780"/>
      <c r="S645" s="780"/>
      <c r="T645" s="780"/>
      <c r="U645" s="780"/>
      <c r="V645" s="780"/>
      <c r="W645" s="781"/>
    </row>
    <row r="646" spans="1:80">
      <c r="A646" s="409"/>
      <c r="B646" s="782"/>
      <c r="C646" s="783"/>
      <c r="D646" s="783"/>
      <c r="E646" s="783"/>
      <c r="F646" s="783"/>
      <c r="G646" s="783"/>
      <c r="H646" s="783"/>
      <c r="I646" s="783"/>
      <c r="J646" s="783"/>
      <c r="K646" s="783"/>
      <c r="L646" s="783"/>
      <c r="M646" s="783"/>
      <c r="N646" s="783"/>
      <c r="O646" s="783"/>
      <c r="P646" s="783"/>
      <c r="Q646" s="783"/>
      <c r="R646" s="783"/>
      <c r="S646" s="783"/>
      <c r="T646" s="783"/>
      <c r="U646" s="783"/>
      <c r="V646" s="783"/>
      <c r="W646" s="784"/>
    </row>
    <row r="647" spans="1:80" ht="14.25">
      <c r="B647" s="565" t="s">
        <v>933</v>
      </c>
      <c r="C647" s="566"/>
      <c r="D647" s="566"/>
      <c r="E647" s="566"/>
      <c r="F647" s="566"/>
      <c r="G647" s="566"/>
      <c r="H647" s="566"/>
      <c r="I647" s="566"/>
      <c r="J647" s="566"/>
      <c r="K647" s="566"/>
      <c r="L647" s="566"/>
      <c r="M647" s="520">
        <v>1784</v>
      </c>
      <c r="N647" s="720"/>
      <c r="O647" s="721"/>
      <c r="P647" s="721"/>
      <c r="Q647" s="722"/>
      <c r="R647" s="566"/>
      <c r="S647" s="566"/>
      <c r="T647" s="566"/>
      <c r="U647" s="566"/>
      <c r="V647" s="567"/>
      <c r="W647" s="568"/>
    </row>
    <row r="648" spans="1:80">
      <c r="B648" s="491" t="s">
        <v>934</v>
      </c>
      <c r="C648" s="492"/>
      <c r="D648" s="492"/>
      <c r="E648" s="492"/>
      <c r="F648" s="492"/>
      <c r="G648" s="492"/>
      <c r="H648" s="492"/>
      <c r="I648" s="492"/>
      <c r="J648" s="492"/>
      <c r="K648" s="492"/>
      <c r="L648" s="492"/>
      <c r="M648" s="801" t="s">
        <v>935</v>
      </c>
      <c r="N648" s="802"/>
      <c r="O648" s="802"/>
      <c r="P648" s="802"/>
      <c r="Q648" s="803"/>
      <c r="R648" s="801" t="s">
        <v>936</v>
      </c>
      <c r="S648" s="802"/>
      <c r="T648" s="802"/>
      <c r="U648" s="802"/>
      <c r="V648" s="803"/>
      <c r="W648" s="568"/>
    </row>
    <row r="649" spans="1:80" ht="14.25">
      <c r="B649" s="491" t="s">
        <v>937</v>
      </c>
      <c r="C649" s="492"/>
      <c r="D649" s="492"/>
      <c r="E649" s="492"/>
      <c r="F649" s="492"/>
      <c r="G649" s="492"/>
      <c r="H649" s="492"/>
      <c r="I649" s="492"/>
      <c r="J649" s="492"/>
      <c r="K649" s="492"/>
      <c r="L649" s="492"/>
      <c r="M649" s="521">
        <v>1785</v>
      </c>
      <c r="N649" s="720"/>
      <c r="O649" s="721"/>
      <c r="P649" s="721"/>
      <c r="Q649" s="722"/>
      <c r="R649" s="521">
        <v>1801</v>
      </c>
      <c r="S649" s="720"/>
      <c r="T649" s="721"/>
      <c r="U649" s="721"/>
      <c r="V649" s="722"/>
      <c r="W649" s="568"/>
    </row>
    <row r="650" spans="1:80" ht="14.25">
      <c r="B650" s="491" t="s">
        <v>938</v>
      </c>
      <c r="C650" s="492"/>
      <c r="D650" s="492"/>
      <c r="E650" s="492"/>
      <c r="F650" s="492"/>
      <c r="G650" s="492"/>
      <c r="H650" s="492"/>
      <c r="I650" s="492"/>
      <c r="J650" s="492"/>
      <c r="K650" s="492"/>
      <c r="L650" s="492"/>
      <c r="M650" s="521">
        <v>1798</v>
      </c>
      <c r="N650" s="720"/>
      <c r="O650" s="721"/>
      <c r="P650" s="721"/>
      <c r="Q650" s="722"/>
      <c r="R650" s="521">
        <v>1799</v>
      </c>
      <c r="S650" s="720"/>
      <c r="T650" s="721"/>
      <c r="U650" s="721"/>
      <c r="V650" s="722"/>
      <c r="W650" s="557" t="s">
        <v>2</v>
      </c>
    </row>
    <row r="651" spans="1:80" s="571" customFormat="1" ht="14.25">
      <c r="A651" s="569"/>
      <c r="B651" s="491" t="s">
        <v>939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521">
        <v>1786</v>
      </c>
      <c r="N651" s="720"/>
      <c r="O651" s="721"/>
      <c r="P651" s="721"/>
      <c r="Q651" s="722"/>
      <c r="R651" s="521">
        <v>1802</v>
      </c>
      <c r="S651" s="720"/>
      <c r="T651" s="721"/>
      <c r="U651" s="721"/>
      <c r="V651" s="722"/>
      <c r="W651" s="570" t="s">
        <v>2</v>
      </c>
      <c r="X651" s="402"/>
      <c r="Y651" s="402"/>
      <c r="Z651" s="402"/>
      <c r="AA651" s="402"/>
      <c r="AB651" s="402"/>
      <c r="AC651" s="402"/>
      <c r="AD651" s="402"/>
      <c r="AE651" s="402"/>
      <c r="AF651" s="402"/>
      <c r="AG651" s="402"/>
      <c r="AH651" s="402"/>
      <c r="AI651" s="402"/>
      <c r="AJ651" s="402"/>
      <c r="AK651" s="402"/>
      <c r="AL651" s="402"/>
      <c r="AM651" s="402"/>
      <c r="AN651" s="402"/>
      <c r="AO651" s="402"/>
      <c r="AP651" s="402"/>
      <c r="AQ651" s="402"/>
      <c r="AR651" s="402"/>
      <c r="AS651" s="402"/>
      <c r="AT651" s="402"/>
      <c r="AU651" s="402"/>
      <c r="AV651" s="402"/>
      <c r="AW651" s="402"/>
      <c r="AX651" s="402"/>
      <c r="AY651" s="402"/>
      <c r="AZ651" s="402"/>
      <c r="BA651" s="402"/>
      <c r="BB651" s="402"/>
      <c r="BC651" s="402"/>
      <c r="BD651" s="402"/>
      <c r="BE651" s="402"/>
      <c r="BF651" s="402"/>
      <c r="BG651" s="402"/>
      <c r="BH651" s="402"/>
      <c r="BI651" s="402"/>
      <c r="BJ651" s="402"/>
      <c r="BK651" s="402"/>
      <c r="BL651" s="402"/>
      <c r="BM651" s="402"/>
      <c r="BN651" s="402"/>
      <c r="BO651" s="402"/>
      <c r="BP651" s="402"/>
      <c r="BQ651" s="402"/>
      <c r="BR651" s="402"/>
      <c r="BS651" s="402"/>
      <c r="BT651" s="402"/>
      <c r="BU651" s="402"/>
      <c r="BV651" s="402"/>
      <c r="BW651" s="402"/>
      <c r="BX651" s="402"/>
      <c r="BY651" s="402"/>
      <c r="BZ651" s="402"/>
      <c r="CA651" s="402"/>
      <c r="CB651" s="402"/>
    </row>
    <row r="652" spans="1:80">
      <c r="B652" s="770" t="s">
        <v>940</v>
      </c>
      <c r="C652" s="771"/>
      <c r="D652" s="771"/>
      <c r="E652" s="771"/>
      <c r="F652" s="771"/>
      <c r="G652" s="771"/>
      <c r="H652" s="771"/>
      <c r="I652" s="771"/>
      <c r="J652" s="771"/>
      <c r="K652" s="771"/>
      <c r="L652" s="771"/>
      <c r="M652" s="771"/>
      <c r="N652" s="771"/>
      <c r="O652" s="771"/>
      <c r="P652" s="771"/>
      <c r="Q652" s="771"/>
      <c r="R652" s="771"/>
      <c r="S652" s="771"/>
      <c r="T652" s="771"/>
      <c r="U652" s="771"/>
      <c r="V652" s="771"/>
      <c r="W652" s="772"/>
    </row>
    <row r="653" spans="1:80" s="571" customFormat="1" ht="14.25">
      <c r="A653" s="569"/>
      <c r="B653" s="491" t="s">
        <v>941</v>
      </c>
      <c r="C653" s="492"/>
      <c r="D653" s="492"/>
      <c r="E653" s="492"/>
      <c r="F653" s="492"/>
      <c r="G653" s="492"/>
      <c r="H653" s="492"/>
      <c r="I653" s="492"/>
      <c r="J653" s="492"/>
      <c r="K653" s="492"/>
      <c r="L653" s="492"/>
      <c r="M653" s="492"/>
      <c r="N653" s="492"/>
      <c r="O653" s="492"/>
      <c r="P653" s="492"/>
      <c r="Q653" s="492"/>
      <c r="R653" s="521">
        <v>1787</v>
      </c>
      <c r="S653" s="720"/>
      <c r="T653" s="721"/>
      <c r="U653" s="721"/>
      <c r="V653" s="722"/>
      <c r="W653" s="570" t="s">
        <v>3</v>
      </c>
      <c r="X653" s="402"/>
      <c r="Y653" s="402"/>
      <c r="Z653" s="402"/>
      <c r="AA653" s="402"/>
      <c r="AB653" s="402"/>
      <c r="AC653" s="402"/>
      <c r="AD653" s="402"/>
      <c r="AE653" s="402"/>
      <c r="AF653" s="402"/>
      <c r="AG653" s="402"/>
      <c r="AH653" s="402"/>
      <c r="AI653" s="402"/>
      <c r="AJ653" s="402"/>
      <c r="AK653" s="402"/>
      <c r="AL653" s="402"/>
      <c r="AM653" s="402"/>
      <c r="AN653" s="402"/>
      <c r="AO653" s="402"/>
      <c r="AP653" s="402"/>
      <c r="AQ653" s="402"/>
      <c r="AR653" s="402"/>
      <c r="AS653" s="402"/>
      <c r="AT653" s="402"/>
      <c r="AU653" s="402"/>
      <c r="AV653" s="402"/>
      <c r="AW653" s="402"/>
      <c r="AX653" s="402"/>
      <c r="AY653" s="402"/>
      <c r="AZ653" s="402"/>
      <c r="BA653" s="402"/>
      <c r="BB653" s="402"/>
      <c r="BC653" s="402"/>
      <c r="BD653" s="402"/>
      <c r="BE653" s="402"/>
      <c r="BF653" s="402"/>
      <c r="BG653" s="402"/>
      <c r="BH653" s="402"/>
      <c r="BI653" s="402"/>
      <c r="BJ653" s="402"/>
      <c r="BK653" s="402"/>
      <c r="BL653" s="402"/>
      <c r="BM653" s="402"/>
      <c r="BN653" s="402"/>
      <c r="BO653" s="402"/>
      <c r="BP653" s="402"/>
      <c r="BQ653" s="402"/>
      <c r="BR653" s="402"/>
      <c r="BS653" s="402"/>
      <c r="BT653" s="402"/>
      <c r="BU653" s="402"/>
      <c r="BV653" s="402"/>
      <c r="BW653" s="402"/>
      <c r="BX653" s="402"/>
      <c r="BY653" s="402"/>
      <c r="BZ653" s="402"/>
      <c r="CA653" s="402"/>
      <c r="CB653" s="402"/>
    </row>
    <row r="654" spans="1:80" s="571" customFormat="1" ht="14.25">
      <c r="A654" s="569"/>
      <c r="B654" s="491" t="s">
        <v>942</v>
      </c>
      <c r="C654" s="492"/>
      <c r="D654" s="492"/>
      <c r="E654" s="492"/>
      <c r="F654" s="492"/>
      <c r="G654" s="492"/>
      <c r="H654" s="492"/>
      <c r="I654" s="492"/>
      <c r="J654" s="492"/>
      <c r="K654" s="492"/>
      <c r="L654" s="492"/>
      <c r="M654" s="492"/>
      <c r="N654" s="492"/>
      <c r="O654" s="492"/>
      <c r="P654" s="492"/>
      <c r="Q654" s="492"/>
      <c r="R654" s="521">
        <v>1788</v>
      </c>
      <c r="S654" s="720">
        <f>+$N$650+$S$650+$N$651+$S$651-$S$653</f>
        <v>0</v>
      </c>
      <c r="T654" s="721"/>
      <c r="U654" s="721"/>
      <c r="V654" s="722"/>
      <c r="W654" s="570" t="s">
        <v>4</v>
      </c>
      <c r="X654" s="402"/>
      <c r="Y654" s="402"/>
      <c r="Z654" s="402"/>
      <c r="AA654" s="402"/>
      <c r="AB654" s="402"/>
      <c r="AC654" s="402"/>
      <c r="AD654" s="402"/>
      <c r="AE654" s="402"/>
      <c r="AF654" s="402"/>
      <c r="AG654" s="402"/>
      <c r="AH654" s="402"/>
      <c r="AI654" s="402"/>
      <c r="AJ654" s="402"/>
      <c r="AK654" s="402"/>
      <c r="AL654" s="402"/>
      <c r="AM654" s="402"/>
      <c r="AN654" s="402"/>
      <c r="AO654" s="402"/>
      <c r="AP654" s="402"/>
      <c r="AQ654" s="402"/>
      <c r="AR654" s="402"/>
      <c r="AS654" s="402"/>
      <c r="AT654" s="402"/>
      <c r="AU654" s="402"/>
      <c r="AV654" s="402"/>
      <c r="AW654" s="402"/>
      <c r="AX654" s="402"/>
      <c r="AY654" s="402"/>
      <c r="AZ654" s="402"/>
      <c r="BA654" s="402"/>
      <c r="BB654" s="402"/>
      <c r="BC654" s="402"/>
      <c r="BD654" s="402"/>
      <c r="BE654" s="402"/>
      <c r="BF654" s="402"/>
      <c r="BG654" s="402"/>
      <c r="BH654" s="402"/>
      <c r="BI654" s="402"/>
      <c r="BJ654" s="402"/>
      <c r="BK654" s="402"/>
      <c r="BL654" s="402"/>
      <c r="BM654" s="402"/>
      <c r="BN654" s="402"/>
      <c r="BO654" s="402"/>
      <c r="BP654" s="402"/>
      <c r="BQ654" s="402"/>
      <c r="BR654" s="402"/>
      <c r="BS654" s="402"/>
      <c r="BT654" s="402"/>
      <c r="BU654" s="402"/>
      <c r="BV654" s="402"/>
      <c r="BW654" s="402"/>
      <c r="BX654" s="402"/>
      <c r="BY654" s="402"/>
      <c r="BZ654" s="402"/>
      <c r="CA654" s="402"/>
      <c r="CB654" s="402"/>
    </row>
    <row r="655" spans="1:80">
      <c r="B655" s="770" t="s">
        <v>943</v>
      </c>
      <c r="C655" s="771"/>
      <c r="D655" s="771"/>
      <c r="E655" s="771"/>
      <c r="F655" s="771"/>
      <c r="G655" s="771"/>
      <c r="H655" s="771"/>
      <c r="I655" s="771"/>
      <c r="J655" s="771"/>
      <c r="K655" s="771"/>
      <c r="L655" s="771"/>
      <c r="M655" s="771"/>
      <c r="N655" s="771"/>
      <c r="O655" s="771"/>
      <c r="P655" s="771"/>
      <c r="Q655" s="771"/>
      <c r="R655" s="771"/>
      <c r="S655" s="771"/>
      <c r="T655" s="771"/>
      <c r="U655" s="771"/>
      <c r="V655" s="771"/>
      <c r="W655" s="772"/>
    </row>
    <row r="656" spans="1:80" s="571" customFormat="1" ht="14.25">
      <c r="A656" s="569"/>
      <c r="B656" s="491" t="s">
        <v>356</v>
      </c>
      <c r="C656" s="492"/>
      <c r="D656" s="492"/>
      <c r="E656" s="492"/>
      <c r="F656" s="492"/>
      <c r="G656" s="492"/>
      <c r="H656" s="492"/>
      <c r="I656" s="492"/>
      <c r="J656" s="492"/>
      <c r="K656" s="492"/>
      <c r="L656" s="492"/>
      <c r="M656" s="492"/>
      <c r="N656" s="492"/>
      <c r="O656" s="492"/>
      <c r="P656" s="492"/>
      <c r="Q656" s="492"/>
      <c r="R656" s="521">
        <v>1789</v>
      </c>
      <c r="S656" s="720"/>
      <c r="T656" s="721"/>
      <c r="U656" s="721"/>
      <c r="V656" s="722"/>
      <c r="W656" s="570" t="s">
        <v>3</v>
      </c>
      <c r="X656" s="402"/>
      <c r="Y656" s="402"/>
      <c r="Z656" s="402"/>
      <c r="AA656" s="402"/>
      <c r="AB656" s="402"/>
      <c r="AC656" s="402"/>
      <c r="AD656" s="402"/>
      <c r="AE656" s="402"/>
      <c r="AF656" s="402"/>
      <c r="AG656" s="402"/>
      <c r="AH656" s="402"/>
      <c r="AI656" s="402"/>
      <c r="AJ656" s="402"/>
      <c r="AK656" s="402"/>
      <c r="AL656" s="402"/>
      <c r="AM656" s="402"/>
      <c r="AN656" s="402"/>
      <c r="AO656" s="402"/>
      <c r="AP656" s="402"/>
      <c r="AQ656" s="402"/>
      <c r="AR656" s="402"/>
      <c r="AS656" s="402"/>
      <c r="AT656" s="402"/>
      <c r="AU656" s="402"/>
      <c r="AV656" s="402"/>
      <c r="AW656" s="402"/>
      <c r="AX656" s="402"/>
      <c r="AY656" s="402"/>
      <c r="AZ656" s="402"/>
      <c r="BA656" s="402"/>
      <c r="BB656" s="402"/>
      <c r="BC656" s="402"/>
      <c r="BD656" s="402"/>
      <c r="BE656" s="402"/>
      <c r="BF656" s="402"/>
      <c r="BG656" s="402"/>
      <c r="BH656" s="402"/>
      <c r="BI656" s="402"/>
      <c r="BJ656" s="402"/>
      <c r="BK656" s="402"/>
      <c r="BL656" s="402"/>
      <c r="BM656" s="402"/>
      <c r="BN656" s="402"/>
      <c r="BO656" s="402"/>
      <c r="BP656" s="402"/>
      <c r="BQ656" s="402"/>
      <c r="BR656" s="402"/>
      <c r="BS656" s="402"/>
      <c r="BT656" s="402"/>
      <c r="BU656" s="402"/>
      <c r="BV656" s="402"/>
      <c r="BW656" s="402"/>
      <c r="BX656" s="402"/>
      <c r="BY656" s="402"/>
      <c r="BZ656" s="402"/>
      <c r="CA656" s="402"/>
      <c r="CB656" s="402"/>
    </row>
    <row r="657" spans="1:80" s="571" customFormat="1" ht="14.25">
      <c r="A657" s="569"/>
      <c r="B657" s="491" t="s">
        <v>944</v>
      </c>
      <c r="C657" s="492"/>
      <c r="D657" s="492"/>
      <c r="E657" s="492"/>
      <c r="F657" s="492"/>
      <c r="G657" s="492"/>
      <c r="H657" s="492"/>
      <c r="I657" s="492"/>
      <c r="J657" s="492"/>
      <c r="K657" s="492"/>
      <c r="L657" s="492"/>
      <c r="M657" s="492"/>
      <c r="N657" s="492"/>
      <c r="O657" s="492"/>
      <c r="P657" s="492"/>
      <c r="Q657" s="492"/>
      <c r="R657" s="521">
        <v>1790</v>
      </c>
      <c r="S657" s="720"/>
      <c r="T657" s="721"/>
      <c r="U657" s="721"/>
      <c r="V657" s="722"/>
      <c r="W657" s="570" t="s">
        <v>3</v>
      </c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2"/>
      <c r="AI657" s="402"/>
      <c r="AJ657" s="402"/>
      <c r="AK657" s="402"/>
      <c r="AL657" s="402"/>
      <c r="AM657" s="402"/>
      <c r="AN657" s="402"/>
      <c r="AO657" s="402"/>
      <c r="AP657" s="402"/>
      <c r="AQ657" s="402"/>
      <c r="AR657" s="402"/>
      <c r="AS657" s="402"/>
      <c r="AT657" s="402"/>
      <c r="AU657" s="402"/>
      <c r="AV657" s="402"/>
      <c r="AW657" s="402"/>
      <c r="AX657" s="402"/>
      <c r="AY657" s="402"/>
      <c r="AZ657" s="402"/>
      <c r="BA657" s="402"/>
      <c r="BB657" s="402"/>
      <c r="BC657" s="402"/>
      <c r="BD657" s="402"/>
      <c r="BE657" s="402"/>
      <c r="BF657" s="402"/>
      <c r="BG657" s="402"/>
      <c r="BH657" s="402"/>
      <c r="BI657" s="402"/>
      <c r="BJ657" s="402"/>
      <c r="BK657" s="402"/>
      <c r="BL657" s="402"/>
      <c r="BM657" s="402"/>
      <c r="BN657" s="402"/>
      <c r="BO657" s="402"/>
      <c r="BP657" s="402"/>
      <c r="BQ657" s="402"/>
      <c r="BR657" s="402"/>
      <c r="BS657" s="402"/>
      <c r="BT657" s="402"/>
      <c r="BU657" s="402"/>
      <c r="BV657" s="402"/>
      <c r="BW657" s="402"/>
      <c r="BX657" s="402"/>
      <c r="BY657" s="402"/>
      <c r="BZ657" s="402"/>
      <c r="CA657" s="402"/>
      <c r="CB657" s="402"/>
    </row>
    <row r="658" spans="1:80" s="571" customFormat="1" ht="14.25">
      <c r="A658" s="569"/>
      <c r="B658" s="491" t="s">
        <v>945</v>
      </c>
      <c r="C658" s="492"/>
      <c r="D658" s="492"/>
      <c r="E658" s="492"/>
      <c r="F658" s="492"/>
      <c r="G658" s="492"/>
      <c r="H658" s="492"/>
      <c r="I658" s="492"/>
      <c r="J658" s="492"/>
      <c r="K658" s="492"/>
      <c r="L658" s="492"/>
      <c r="M658" s="492"/>
      <c r="N658" s="492"/>
      <c r="O658" s="492"/>
      <c r="P658" s="492"/>
      <c r="Q658" s="492"/>
      <c r="R658" s="521">
        <v>1791</v>
      </c>
      <c r="S658" s="720"/>
      <c r="T658" s="721"/>
      <c r="U658" s="721"/>
      <c r="V658" s="722"/>
      <c r="W658" s="570" t="s">
        <v>3</v>
      </c>
      <c r="X658" s="402"/>
      <c r="Y658" s="402"/>
      <c r="Z658" s="402"/>
      <c r="AA658" s="402"/>
      <c r="AB658" s="402"/>
      <c r="AC658" s="402"/>
      <c r="AD658" s="402"/>
      <c r="AE658" s="402"/>
      <c r="AF658" s="402"/>
      <c r="AG658" s="402"/>
      <c r="AH658" s="402"/>
      <c r="AI658" s="402"/>
      <c r="AJ658" s="402"/>
      <c r="AK658" s="402"/>
      <c r="AL658" s="402"/>
      <c r="AM658" s="402"/>
      <c r="AN658" s="402"/>
      <c r="AO658" s="402"/>
      <c r="AP658" s="402"/>
      <c r="AQ658" s="402"/>
      <c r="AR658" s="402"/>
      <c r="AS658" s="402"/>
      <c r="AT658" s="402"/>
      <c r="AU658" s="402"/>
      <c r="AV658" s="402"/>
      <c r="AW658" s="402"/>
      <c r="AX658" s="402"/>
      <c r="AY658" s="402"/>
      <c r="AZ658" s="402"/>
      <c r="BA658" s="402"/>
      <c r="BB658" s="402"/>
      <c r="BC658" s="402"/>
      <c r="BD658" s="402"/>
      <c r="BE658" s="402"/>
      <c r="BF658" s="402"/>
      <c r="BG658" s="402"/>
      <c r="BH658" s="402"/>
      <c r="BI658" s="402"/>
      <c r="BJ658" s="402"/>
      <c r="BK658" s="402"/>
      <c r="BL658" s="402"/>
      <c r="BM658" s="402"/>
      <c r="BN658" s="402"/>
      <c r="BO658" s="402"/>
      <c r="BP658" s="402"/>
      <c r="BQ658" s="402"/>
      <c r="BR658" s="402"/>
      <c r="BS658" s="402"/>
      <c r="BT658" s="402"/>
      <c r="BU658" s="402"/>
      <c r="BV658" s="402"/>
      <c r="BW658" s="402"/>
      <c r="BX658" s="402"/>
      <c r="BY658" s="402"/>
      <c r="BZ658" s="402"/>
      <c r="CA658" s="402"/>
      <c r="CB658" s="402"/>
    </row>
    <row r="659" spans="1:80" s="571" customFormat="1" ht="14.25">
      <c r="A659" s="569"/>
      <c r="B659" s="491" t="s">
        <v>946</v>
      </c>
      <c r="C659" s="492"/>
      <c r="D659" s="492"/>
      <c r="E659" s="492"/>
      <c r="F659" s="492"/>
      <c r="G659" s="492"/>
      <c r="H659" s="492"/>
      <c r="I659" s="492"/>
      <c r="J659" s="492"/>
      <c r="K659" s="492"/>
      <c r="L659" s="492"/>
      <c r="M659" s="492"/>
      <c r="N659" s="492"/>
      <c r="O659" s="492"/>
      <c r="P659" s="492"/>
      <c r="Q659" s="492"/>
      <c r="R659" s="521">
        <v>1792</v>
      </c>
      <c r="S659" s="720"/>
      <c r="T659" s="721"/>
      <c r="U659" s="721"/>
      <c r="V659" s="722"/>
      <c r="W659" s="570" t="s">
        <v>3</v>
      </c>
      <c r="X659" s="402"/>
      <c r="Y659" s="402"/>
      <c r="Z659" s="402"/>
      <c r="AA659" s="402"/>
      <c r="AB659" s="402"/>
      <c r="AC659" s="402"/>
      <c r="AD659" s="402"/>
      <c r="AE659" s="402"/>
      <c r="AF659" s="402"/>
      <c r="AG659" s="402"/>
      <c r="AH659" s="402"/>
      <c r="AI659" s="402"/>
      <c r="AJ659" s="402"/>
      <c r="AK659" s="402"/>
      <c r="AL659" s="402"/>
      <c r="AM659" s="402"/>
      <c r="AN659" s="402"/>
      <c r="AO659" s="402"/>
      <c r="AP659" s="402"/>
      <c r="AQ659" s="402"/>
      <c r="AR659" s="402"/>
      <c r="AS659" s="402"/>
      <c r="AT659" s="402"/>
      <c r="AU659" s="402"/>
      <c r="AV659" s="402"/>
      <c r="AW659" s="402"/>
      <c r="AX659" s="402"/>
      <c r="AY659" s="402"/>
      <c r="AZ659" s="402"/>
      <c r="BA659" s="402"/>
      <c r="BB659" s="402"/>
      <c r="BC659" s="402"/>
      <c r="BD659" s="402"/>
      <c r="BE659" s="402"/>
      <c r="BF659" s="402"/>
      <c r="BG659" s="402"/>
      <c r="BH659" s="402"/>
      <c r="BI659" s="402"/>
      <c r="BJ659" s="402"/>
      <c r="BK659" s="402"/>
      <c r="BL659" s="402"/>
      <c r="BM659" s="402"/>
      <c r="BN659" s="402"/>
      <c r="BO659" s="402"/>
      <c r="BP659" s="402"/>
      <c r="BQ659" s="402"/>
      <c r="BR659" s="402"/>
      <c r="BS659" s="402"/>
      <c r="BT659" s="402"/>
      <c r="BU659" s="402"/>
      <c r="BV659" s="402"/>
      <c r="BW659" s="402"/>
      <c r="BX659" s="402"/>
      <c r="BY659" s="402"/>
      <c r="BZ659" s="402"/>
      <c r="CA659" s="402"/>
      <c r="CB659" s="402"/>
    </row>
    <row r="660" spans="1:80" s="571" customFormat="1" ht="14.25">
      <c r="A660" s="569"/>
      <c r="B660" s="491" t="s">
        <v>947</v>
      </c>
      <c r="C660" s="492"/>
      <c r="D660" s="492"/>
      <c r="E660" s="492"/>
      <c r="F660" s="492"/>
      <c r="G660" s="492"/>
      <c r="H660" s="492"/>
      <c r="I660" s="492"/>
      <c r="J660" s="492"/>
      <c r="K660" s="492"/>
      <c r="L660" s="492"/>
      <c r="M660" s="492"/>
      <c r="N660" s="492"/>
      <c r="O660" s="492"/>
      <c r="P660" s="492"/>
      <c r="Q660" s="492"/>
      <c r="R660" s="521">
        <v>1793</v>
      </c>
      <c r="S660" s="720">
        <f>+$S$654-S656-S657-S658-S659</f>
        <v>0</v>
      </c>
      <c r="T660" s="721"/>
      <c r="U660" s="721"/>
      <c r="V660" s="722"/>
      <c r="W660" s="570" t="s">
        <v>4</v>
      </c>
      <c r="X660" s="402"/>
      <c r="Y660" s="402"/>
      <c r="Z660" s="402"/>
      <c r="AA660" s="402"/>
      <c r="AB660" s="402"/>
      <c r="AC660" s="402"/>
      <c r="AD660" s="402"/>
      <c r="AE660" s="402"/>
      <c r="AF660" s="402"/>
      <c r="AG660" s="402"/>
      <c r="AH660" s="402"/>
      <c r="AI660" s="402"/>
      <c r="AJ660" s="402"/>
      <c r="AK660" s="402"/>
      <c r="AL660" s="402"/>
      <c r="AM660" s="402"/>
      <c r="AN660" s="402"/>
      <c r="AO660" s="402"/>
      <c r="AP660" s="402"/>
      <c r="AQ660" s="402"/>
      <c r="AR660" s="402"/>
      <c r="AS660" s="402"/>
      <c r="AT660" s="402"/>
      <c r="AU660" s="402"/>
      <c r="AV660" s="402"/>
      <c r="AW660" s="402"/>
      <c r="AX660" s="402"/>
      <c r="AY660" s="402"/>
      <c r="AZ660" s="402"/>
      <c r="BA660" s="402"/>
      <c r="BB660" s="402"/>
      <c r="BC660" s="402"/>
      <c r="BD660" s="402"/>
      <c r="BE660" s="402"/>
      <c r="BF660" s="402"/>
      <c r="BG660" s="402"/>
      <c r="BH660" s="402"/>
      <c r="BI660" s="402"/>
      <c r="BJ660" s="402"/>
      <c r="BK660" s="402"/>
      <c r="BL660" s="402"/>
      <c r="BM660" s="402"/>
      <c r="BN660" s="402"/>
      <c r="BO660" s="402"/>
      <c r="BP660" s="402"/>
      <c r="BQ660" s="402"/>
      <c r="BR660" s="402"/>
      <c r="BS660" s="402"/>
      <c r="BT660" s="402"/>
      <c r="BU660" s="402"/>
      <c r="BV660" s="402"/>
      <c r="BW660" s="402"/>
      <c r="BX660" s="402"/>
      <c r="BY660" s="402"/>
      <c r="BZ660" s="402"/>
      <c r="CA660" s="402"/>
      <c r="CB660" s="402"/>
    </row>
    <row r="661" spans="1:80">
      <c r="B661" s="770" t="s">
        <v>948</v>
      </c>
      <c r="C661" s="771"/>
      <c r="D661" s="771"/>
      <c r="E661" s="771"/>
      <c r="F661" s="771"/>
      <c r="G661" s="771"/>
      <c r="H661" s="771"/>
      <c r="I661" s="771"/>
      <c r="J661" s="771"/>
      <c r="K661" s="771"/>
      <c r="L661" s="771"/>
      <c r="M661" s="771"/>
      <c r="N661" s="771"/>
      <c r="O661" s="771"/>
      <c r="P661" s="771"/>
      <c r="Q661" s="771"/>
      <c r="R661" s="771"/>
      <c r="S661" s="771"/>
      <c r="T661" s="771"/>
      <c r="U661" s="771"/>
      <c r="V661" s="771"/>
      <c r="W661" s="772"/>
    </row>
    <row r="662" spans="1:80" ht="14.25">
      <c r="B662" s="572" t="s">
        <v>949</v>
      </c>
      <c r="C662" s="573"/>
      <c r="D662" s="573"/>
      <c r="E662" s="573"/>
      <c r="F662" s="573"/>
      <c r="G662" s="573"/>
      <c r="H662" s="573"/>
      <c r="I662" s="573"/>
      <c r="J662" s="573"/>
      <c r="K662" s="573"/>
      <c r="L662" s="573"/>
      <c r="M662" s="573"/>
      <c r="N662" s="573"/>
      <c r="O662" s="573"/>
      <c r="P662" s="573"/>
      <c r="Q662" s="573"/>
      <c r="R662" s="574">
        <v>1794</v>
      </c>
      <c r="S662" s="720">
        <f>+S660</f>
        <v>0</v>
      </c>
      <c r="T662" s="721"/>
      <c r="U662" s="721"/>
      <c r="V662" s="722"/>
      <c r="W662" s="570" t="s">
        <v>4</v>
      </c>
    </row>
    <row r="663" spans="1:80" s="571" customFormat="1" ht="14.25">
      <c r="A663" s="569"/>
      <c r="B663" s="575" t="s">
        <v>950</v>
      </c>
      <c r="C663" s="492"/>
      <c r="D663" s="492"/>
      <c r="E663" s="492"/>
      <c r="F663" s="492"/>
      <c r="G663" s="492"/>
      <c r="H663" s="492"/>
      <c r="I663" s="492"/>
      <c r="J663" s="492"/>
      <c r="K663" s="492"/>
      <c r="L663" s="492"/>
      <c r="M663" s="492"/>
      <c r="N663" s="492"/>
      <c r="O663" s="492"/>
      <c r="P663" s="492"/>
      <c r="Q663" s="492"/>
      <c r="R663" s="521">
        <v>1795</v>
      </c>
      <c r="S663" s="720"/>
      <c r="T663" s="721"/>
      <c r="U663" s="721"/>
      <c r="V663" s="722"/>
      <c r="W663" s="570"/>
      <c r="X663" s="402"/>
      <c r="Y663" s="402"/>
      <c r="Z663" s="402"/>
      <c r="AA663" s="402"/>
      <c r="AB663" s="402"/>
      <c r="AC663" s="402"/>
      <c r="AD663" s="402"/>
      <c r="AE663" s="402"/>
      <c r="AF663" s="402"/>
      <c r="AG663" s="402"/>
      <c r="AH663" s="402"/>
      <c r="AI663" s="402"/>
      <c r="AJ663" s="402"/>
      <c r="AK663" s="402"/>
      <c r="AL663" s="402"/>
      <c r="AM663" s="402"/>
      <c r="AN663" s="402"/>
      <c r="AO663" s="402"/>
      <c r="AP663" s="402"/>
      <c r="AQ663" s="402"/>
      <c r="AR663" s="402"/>
      <c r="AS663" s="402"/>
      <c r="AT663" s="402"/>
      <c r="AU663" s="402"/>
      <c r="AV663" s="402"/>
      <c r="AW663" s="402"/>
      <c r="AX663" s="402"/>
      <c r="AY663" s="402"/>
      <c r="AZ663" s="402"/>
      <c r="BA663" s="402"/>
      <c r="BB663" s="402"/>
      <c r="BC663" s="402"/>
      <c r="BD663" s="402"/>
      <c r="BE663" s="402"/>
      <c r="BF663" s="402"/>
      <c r="BG663" s="402"/>
      <c r="BH663" s="402"/>
      <c r="BI663" s="402"/>
      <c r="BJ663" s="402"/>
      <c r="BK663" s="402"/>
      <c r="BL663" s="402"/>
      <c r="BM663" s="402"/>
      <c r="BN663" s="402"/>
      <c r="BO663" s="402"/>
      <c r="BP663" s="402"/>
      <c r="BQ663" s="402"/>
      <c r="BR663" s="402"/>
      <c r="BS663" s="402"/>
      <c r="BT663" s="402"/>
      <c r="BU663" s="402"/>
      <c r="BV663" s="402"/>
      <c r="BW663" s="402"/>
      <c r="BX663" s="402"/>
      <c r="BY663" s="402"/>
      <c r="BZ663" s="402"/>
      <c r="CA663" s="402"/>
      <c r="CB663" s="402"/>
    </row>
    <row r="664" spans="1:80">
      <c r="B664" s="576"/>
      <c r="C664" s="577"/>
      <c r="D664" s="577"/>
      <c r="E664" s="577"/>
      <c r="F664" s="577"/>
      <c r="G664" s="577"/>
      <c r="H664" s="577"/>
      <c r="I664" s="577"/>
      <c r="J664" s="577"/>
      <c r="K664" s="577"/>
      <c r="L664" s="577"/>
      <c r="M664" s="577"/>
      <c r="N664" s="577"/>
      <c r="O664" s="577"/>
      <c r="P664" s="577"/>
      <c r="Q664" s="577"/>
      <c r="R664" s="577"/>
      <c r="S664" s="577"/>
      <c r="T664" s="577"/>
      <c r="U664" s="577"/>
      <c r="V664" s="577"/>
      <c r="W664" s="578"/>
    </row>
    <row r="665" spans="1:80" ht="14.25">
      <c r="B665" s="572" t="s">
        <v>951</v>
      </c>
      <c r="C665" s="573"/>
      <c r="D665" s="573"/>
      <c r="E665" s="573"/>
      <c r="F665" s="573"/>
      <c r="G665" s="573"/>
      <c r="H665" s="573"/>
      <c r="I665" s="573"/>
      <c r="J665" s="573"/>
      <c r="K665" s="573"/>
      <c r="L665" s="573"/>
      <c r="M665" s="521">
        <v>1797</v>
      </c>
      <c r="N665" s="720"/>
      <c r="O665" s="721"/>
      <c r="P665" s="721"/>
      <c r="Q665" s="722"/>
      <c r="R665" s="521">
        <v>1842</v>
      </c>
      <c r="S665" s="720"/>
      <c r="T665" s="721"/>
      <c r="U665" s="721"/>
      <c r="V665" s="722"/>
      <c r="W665" s="570"/>
    </row>
  </sheetData>
  <sheetProtection formatCells="0" formatColumns="0" formatRows="0" insertColumns="0" insertRows="0" insertHyperlinks="0" deleteColumns="0" deleteRows="0" selectLockedCells="1" sort="0" autoFilter="0" pivotTables="0"/>
  <mergeCells count="1149">
    <mergeCell ref="S662:V662"/>
    <mergeCell ref="S663:V663"/>
    <mergeCell ref="N665:Q665"/>
    <mergeCell ref="S665:V665"/>
    <mergeCell ref="S656:V656"/>
    <mergeCell ref="S657:V657"/>
    <mergeCell ref="S658:V658"/>
    <mergeCell ref="S659:V659"/>
    <mergeCell ref="S660:V660"/>
    <mergeCell ref="B661:W661"/>
    <mergeCell ref="N651:Q651"/>
    <mergeCell ref="S651:V651"/>
    <mergeCell ref="B652:W652"/>
    <mergeCell ref="S653:V653"/>
    <mergeCell ref="S654:V654"/>
    <mergeCell ref="B655:W655"/>
    <mergeCell ref="M648:Q648"/>
    <mergeCell ref="R648:V648"/>
    <mergeCell ref="N649:Q649"/>
    <mergeCell ref="S649:V649"/>
    <mergeCell ref="N650:Q650"/>
    <mergeCell ref="S650:V650"/>
    <mergeCell ref="N640:Q640"/>
    <mergeCell ref="N641:Q641"/>
    <mergeCell ref="N642:Q642"/>
    <mergeCell ref="N643:Q643"/>
    <mergeCell ref="B645:W646"/>
    <mergeCell ref="N647:Q647"/>
    <mergeCell ref="N634:Q634"/>
    <mergeCell ref="N635:Q635"/>
    <mergeCell ref="N636:Q636"/>
    <mergeCell ref="N637:Q637"/>
    <mergeCell ref="N638:Q638"/>
    <mergeCell ref="N639:Q639"/>
    <mergeCell ref="N628:Q628"/>
    <mergeCell ref="N629:Q629"/>
    <mergeCell ref="N630:Q630"/>
    <mergeCell ref="N631:Q631"/>
    <mergeCell ref="N632:Q632"/>
    <mergeCell ref="N633:Q633"/>
    <mergeCell ref="N620:Q620"/>
    <mergeCell ref="N621:Q621"/>
    <mergeCell ref="N622:Q622"/>
    <mergeCell ref="N623:Q623"/>
    <mergeCell ref="B625:R626"/>
    <mergeCell ref="N627:Q627"/>
    <mergeCell ref="N614:Q614"/>
    <mergeCell ref="N615:Q615"/>
    <mergeCell ref="N616:Q616"/>
    <mergeCell ref="N617:Q617"/>
    <mergeCell ref="N618:Q618"/>
    <mergeCell ref="N619:Q619"/>
    <mergeCell ref="N608:Q608"/>
    <mergeCell ref="N609:Q609"/>
    <mergeCell ref="N610:Q610"/>
    <mergeCell ref="N611:Q611"/>
    <mergeCell ref="N612:Q612"/>
    <mergeCell ref="N613:Q613"/>
    <mergeCell ref="N602:Q602"/>
    <mergeCell ref="N603:Q603"/>
    <mergeCell ref="N604:Q604"/>
    <mergeCell ref="N605:Q605"/>
    <mergeCell ref="N606:Q606"/>
    <mergeCell ref="N607:Q607"/>
    <mergeCell ref="N596:Q596"/>
    <mergeCell ref="N597:Q597"/>
    <mergeCell ref="N598:Q598"/>
    <mergeCell ref="N599:Q599"/>
    <mergeCell ref="N600:Q600"/>
    <mergeCell ref="N601:Q601"/>
    <mergeCell ref="B589:R590"/>
    <mergeCell ref="N591:Q591"/>
    <mergeCell ref="N592:Q592"/>
    <mergeCell ref="N593:Q593"/>
    <mergeCell ref="N594:Q594"/>
    <mergeCell ref="N595:Q595"/>
    <mergeCell ref="AN586:AQ586"/>
    <mergeCell ref="AS586:AV586"/>
    <mergeCell ref="J587:M587"/>
    <mergeCell ref="O587:R587"/>
    <mergeCell ref="T587:W587"/>
    <mergeCell ref="Y587:AB587"/>
    <mergeCell ref="J586:M586"/>
    <mergeCell ref="O586:R586"/>
    <mergeCell ref="T586:W586"/>
    <mergeCell ref="Y586:AB586"/>
    <mergeCell ref="AD586:AG586"/>
    <mergeCell ref="AI586:AL586"/>
    <mergeCell ref="J585:M585"/>
    <mergeCell ref="O585:R585"/>
    <mergeCell ref="AD585:AG585"/>
    <mergeCell ref="AI585:AL585"/>
    <mergeCell ref="AN585:AQ585"/>
    <mergeCell ref="AS585:AV585"/>
    <mergeCell ref="AN583:AQ583"/>
    <mergeCell ref="AS583:AV583"/>
    <mergeCell ref="J584:M584"/>
    <mergeCell ref="O584:R584"/>
    <mergeCell ref="T584:W584"/>
    <mergeCell ref="Y584:AB584"/>
    <mergeCell ref="AD584:AG584"/>
    <mergeCell ref="AI584:AL584"/>
    <mergeCell ref="AN584:AQ584"/>
    <mergeCell ref="AS584:AV584"/>
    <mergeCell ref="J583:M583"/>
    <mergeCell ref="O583:R583"/>
    <mergeCell ref="T583:W583"/>
    <mergeCell ref="Y583:AB583"/>
    <mergeCell ref="AD583:AG583"/>
    <mergeCell ref="AI583:AL583"/>
    <mergeCell ref="AS581:AV581"/>
    <mergeCell ref="J582:M582"/>
    <mergeCell ref="O582:R582"/>
    <mergeCell ref="T582:W582"/>
    <mergeCell ref="Y582:AB582"/>
    <mergeCell ref="AD582:AG582"/>
    <mergeCell ref="AI582:AL582"/>
    <mergeCell ref="AN582:AQ582"/>
    <mergeCell ref="AS582:AV582"/>
    <mergeCell ref="AI580:AL580"/>
    <mergeCell ref="AN580:AQ580"/>
    <mergeCell ref="AS580:AV580"/>
    <mergeCell ref="J581:M581"/>
    <mergeCell ref="O581:R581"/>
    <mergeCell ref="T581:W581"/>
    <mergeCell ref="Y581:AB581"/>
    <mergeCell ref="AD581:AG581"/>
    <mergeCell ref="AI581:AL581"/>
    <mergeCell ref="AN581:AQ581"/>
    <mergeCell ref="J579:M579"/>
    <mergeCell ref="O579:R579"/>
    <mergeCell ref="AD579:AG579"/>
    <mergeCell ref="J580:M580"/>
    <mergeCell ref="O580:R580"/>
    <mergeCell ref="T580:W580"/>
    <mergeCell ref="Y580:AB580"/>
    <mergeCell ref="AD580:AG580"/>
    <mergeCell ref="AN577:AQ577"/>
    <mergeCell ref="AS577:AV577"/>
    <mergeCell ref="J578:M578"/>
    <mergeCell ref="O578:R578"/>
    <mergeCell ref="T578:W578"/>
    <mergeCell ref="Y578:AB578"/>
    <mergeCell ref="AD578:AG578"/>
    <mergeCell ref="AI578:AL578"/>
    <mergeCell ref="AN578:AQ578"/>
    <mergeCell ref="AS578:AV578"/>
    <mergeCell ref="J577:M577"/>
    <mergeCell ref="O577:R577"/>
    <mergeCell ref="T577:W577"/>
    <mergeCell ref="Y577:AB577"/>
    <mergeCell ref="AD577:AG577"/>
    <mergeCell ref="AI577:AL577"/>
    <mergeCell ref="AD575:AG575"/>
    <mergeCell ref="AI575:AL575"/>
    <mergeCell ref="AN575:AQ575"/>
    <mergeCell ref="AS575:AV575"/>
    <mergeCell ref="J576:M576"/>
    <mergeCell ref="O576:R576"/>
    <mergeCell ref="T576:W576"/>
    <mergeCell ref="Y576:AB576"/>
    <mergeCell ref="S574:W574"/>
    <mergeCell ref="X574:AB574"/>
    <mergeCell ref="J575:M575"/>
    <mergeCell ref="O575:R575"/>
    <mergeCell ref="T575:W575"/>
    <mergeCell ref="Y575:AB575"/>
    <mergeCell ref="I572:AG572"/>
    <mergeCell ref="AH572:AV572"/>
    <mergeCell ref="I573:R573"/>
    <mergeCell ref="S573:AB573"/>
    <mergeCell ref="AC573:AG574"/>
    <mergeCell ref="AH573:AL574"/>
    <mergeCell ref="AM573:AQ574"/>
    <mergeCell ref="AR573:AV574"/>
    <mergeCell ref="I574:M574"/>
    <mergeCell ref="N574:R574"/>
    <mergeCell ref="AN568:AQ568"/>
    <mergeCell ref="O569:R569"/>
    <mergeCell ref="Y569:AB569"/>
    <mergeCell ref="AD569:AG569"/>
    <mergeCell ref="AI569:AL569"/>
    <mergeCell ref="B571:AW571"/>
    <mergeCell ref="J568:M568"/>
    <mergeCell ref="O568:R568"/>
    <mergeCell ref="T568:W568"/>
    <mergeCell ref="Y568:AB568"/>
    <mergeCell ref="AD568:AG568"/>
    <mergeCell ref="AI568:AL568"/>
    <mergeCell ref="AN566:AQ566"/>
    <mergeCell ref="J567:M567"/>
    <mergeCell ref="O567:R567"/>
    <mergeCell ref="T567:W567"/>
    <mergeCell ref="Y567:AB567"/>
    <mergeCell ref="AD567:AG567"/>
    <mergeCell ref="AI567:AL567"/>
    <mergeCell ref="AN567:AQ567"/>
    <mergeCell ref="J566:M566"/>
    <mergeCell ref="O566:R566"/>
    <mergeCell ref="T566:W566"/>
    <mergeCell ref="Y566:AB566"/>
    <mergeCell ref="AD566:AG566"/>
    <mergeCell ref="AI566:AL566"/>
    <mergeCell ref="AI564:AL564"/>
    <mergeCell ref="AN564:AQ564"/>
    <mergeCell ref="J565:M565"/>
    <mergeCell ref="O565:R565"/>
    <mergeCell ref="T565:W565"/>
    <mergeCell ref="Y565:AB565"/>
    <mergeCell ref="AD565:AG565"/>
    <mergeCell ref="AI565:AL565"/>
    <mergeCell ref="AN565:AQ565"/>
    <mergeCell ref="AN562:AQ562"/>
    <mergeCell ref="J563:M563"/>
    <mergeCell ref="Y563:AB563"/>
    <mergeCell ref="AD563:AG563"/>
    <mergeCell ref="AI563:AL563"/>
    <mergeCell ref="J564:M564"/>
    <mergeCell ref="O564:R564"/>
    <mergeCell ref="T564:W564"/>
    <mergeCell ref="Y564:AB564"/>
    <mergeCell ref="AD564:AG564"/>
    <mergeCell ref="J562:M562"/>
    <mergeCell ref="O562:R562"/>
    <mergeCell ref="T562:W562"/>
    <mergeCell ref="Y562:AB562"/>
    <mergeCell ref="AD562:AG562"/>
    <mergeCell ref="AI562:AL562"/>
    <mergeCell ref="AI560:AL560"/>
    <mergeCell ref="AN560:AQ560"/>
    <mergeCell ref="J561:M561"/>
    <mergeCell ref="O561:R561"/>
    <mergeCell ref="T561:W561"/>
    <mergeCell ref="Y561:AB561"/>
    <mergeCell ref="AD561:AG561"/>
    <mergeCell ref="AI561:AL561"/>
    <mergeCell ref="AN561:AQ561"/>
    <mergeCell ref="AN558:AQ558"/>
    <mergeCell ref="O559:R559"/>
    <mergeCell ref="Y559:AB559"/>
    <mergeCell ref="AD559:AG559"/>
    <mergeCell ref="AI559:AL559"/>
    <mergeCell ref="J560:M560"/>
    <mergeCell ref="O560:R560"/>
    <mergeCell ref="T560:W560"/>
    <mergeCell ref="Y560:AB560"/>
    <mergeCell ref="AD560:AG560"/>
    <mergeCell ref="J558:M558"/>
    <mergeCell ref="O558:R558"/>
    <mergeCell ref="T558:W558"/>
    <mergeCell ref="Y558:AB558"/>
    <mergeCell ref="AD558:AG558"/>
    <mergeCell ref="AI558:AL558"/>
    <mergeCell ref="B554:AR554"/>
    <mergeCell ref="I555:M557"/>
    <mergeCell ref="N555:AL555"/>
    <mergeCell ref="AM555:AQ557"/>
    <mergeCell ref="N556:AB556"/>
    <mergeCell ref="AC556:AG557"/>
    <mergeCell ref="AH556:AL557"/>
    <mergeCell ref="N557:R557"/>
    <mergeCell ref="S557:W557"/>
    <mergeCell ref="X557:AB557"/>
    <mergeCell ref="N547:Q547"/>
    <mergeCell ref="N548:Q548"/>
    <mergeCell ref="N549:Q549"/>
    <mergeCell ref="N550:Q550"/>
    <mergeCell ref="N551:Q551"/>
    <mergeCell ref="N552:Q552"/>
    <mergeCell ref="N541:Q541"/>
    <mergeCell ref="N542:Q542"/>
    <mergeCell ref="N543:Q543"/>
    <mergeCell ref="N544:Q544"/>
    <mergeCell ref="N545:Q545"/>
    <mergeCell ref="N546:Q546"/>
    <mergeCell ref="N535:Q535"/>
    <mergeCell ref="N536:Q536"/>
    <mergeCell ref="N537:Q537"/>
    <mergeCell ref="N538:Q538"/>
    <mergeCell ref="N539:Q539"/>
    <mergeCell ref="N540:Q540"/>
    <mergeCell ref="N527:Q527"/>
    <mergeCell ref="B529:R530"/>
    <mergeCell ref="N531:Q531"/>
    <mergeCell ref="N532:Q532"/>
    <mergeCell ref="N533:Q533"/>
    <mergeCell ref="N534:Q534"/>
    <mergeCell ref="N521:Q521"/>
    <mergeCell ref="N522:Q522"/>
    <mergeCell ref="N523:Q523"/>
    <mergeCell ref="N524:Q524"/>
    <mergeCell ref="N525:Q525"/>
    <mergeCell ref="N526:Q526"/>
    <mergeCell ref="N513:Q513"/>
    <mergeCell ref="N514:Q514"/>
    <mergeCell ref="B516:R517"/>
    <mergeCell ref="N518:Q518"/>
    <mergeCell ref="N519:Q519"/>
    <mergeCell ref="N520:Q520"/>
    <mergeCell ref="N507:Q507"/>
    <mergeCell ref="N508:Q508"/>
    <mergeCell ref="N509:Q509"/>
    <mergeCell ref="N510:Q510"/>
    <mergeCell ref="B511:R511"/>
    <mergeCell ref="N512:Q512"/>
    <mergeCell ref="N501:Q501"/>
    <mergeCell ref="N502:Q502"/>
    <mergeCell ref="N503:Q503"/>
    <mergeCell ref="N504:Q504"/>
    <mergeCell ref="N505:Q505"/>
    <mergeCell ref="N506:Q506"/>
    <mergeCell ref="N495:Q495"/>
    <mergeCell ref="N496:Q496"/>
    <mergeCell ref="N497:Q497"/>
    <mergeCell ref="N498:Q498"/>
    <mergeCell ref="N499:Q499"/>
    <mergeCell ref="N500:Q500"/>
    <mergeCell ref="N489:Q489"/>
    <mergeCell ref="N490:Q490"/>
    <mergeCell ref="N491:Q491"/>
    <mergeCell ref="N492:Q492"/>
    <mergeCell ref="N493:Q493"/>
    <mergeCell ref="N494:Q494"/>
    <mergeCell ref="N483:Q483"/>
    <mergeCell ref="N484:Q484"/>
    <mergeCell ref="N485:Q485"/>
    <mergeCell ref="N486:Q486"/>
    <mergeCell ref="N487:Q487"/>
    <mergeCell ref="N488:Q488"/>
    <mergeCell ref="N477:Q477"/>
    <mergeCell ref="N478:Q478"/>
    <mergeCell ref="N479:Q479"/>
    <mergeCell ref="N480:Q480"/>
    <mergeCell ref="N481:Q481"/>
    <mergeCell ref="N482:Q482"/>
    <mergeCell ref="B470:R471"/>
    <mergeCell ref="N472:Q472"/>
    <mergeCell ref="N473:Q473"/>
    <mergeCell ref="N474:Q474"/>
    <mergeCell ref="N475:Q475"/>
    <mergeCell ref="N476:Q476"/>
    <mergeCell ref="AN467:AQ467"/>
    <mergeCell ref="AS467:AV467"/>
    <mergeCell ref="J468:M468"/>
    <mergeCell ref="O468:R468"/>
    <mergeCell ref="T468:W468"/>
    <mergeCell ref="Y468:AB468"/>
    <mergeCell ref="J467:M467"/>
    <mergeCell ref="O467:R467"/>
    <mergeCell ref="T467:W467"/>
    <mergeCell ref="Y467:AB467"/>
    <mergeCell ref="AD467:AG467"/>
    <mergeCell ref="AI467:AL467"/>
    <mergeCell ref="T466:W466"/>
    <mergeCell ref="Y466:AB466"/>
    <mergeCell ref="AD466:AG466"/>
    <mergeCell ref="AI466:AL466"/>
    <mergeCell ref="AN466:AQ466"/>
    <mergeCell ref="AS466:AV466"/>
    <mergeCell ref="AN464:AQ464"/>
    <mergeCell ref="AS464:AV464"/>
    <mergeCell ref="J465:M465"/>
    <mergeCell ref="O465:R465"/>
    <mergeCell ref="T465:W465"/>
    <mergeCell ref="Y465:AB465"/>
    <mergeCell ref="AD465:AG465"/>
    <mergeCell ref="AI465:AL465"/>
    <mergeCell ref="AN465:AQ465"/>
    <mergeCell ref="AS465:AV465"/>
    <mergeCell ref="J464:M464"/>
    <mergeCell ref="O464:R464"/>
    <mergeCell ref="T464:W464"/>
    <mergeCell ref="Y464:AB464"/>
    <mergeCell ref="AD464:AG464"/>
    <mergeCell ref="AI464:AL464"/>
    <mergeCell ref="AS462:AV462"/>
    <mergeCell ref="J463:M463"/>
    <mergeCell ref="O463:R463"/>
    <mergeCell ref="T463:W463"/>
    <mergeCell ref="Y463:AB463"/>
    <mergeCell ref="AD463:AG463"/>
    <mergeCell ref="AI463:AL463"/>
    <mergeCell ref="AN463:AQ463"/>
    <mergeCell ref="AS463:AV463"/>
    <mergeCell ref="AI461:AL461"/>
    <mergeCell ref="AN461:AQ461"/>
    <mergeCell ref="AS461:AV461"/>
    <mergeCell ref="J462:M462"/>
    <mergeCell ref="O462:R462"/>
    <mergeCell ref="T462:W462"/>
    <mergeCell ref="Y462:AB462"/>
    <mergeCell ref="AD462:AG462"/>
    <mergeCell ref="AI462:AL462"/>
    <mergeCell ref="AN462:AQ462"/>
    <mergeCell ref="T460:W460"/>
    <mergeCell ref="Y460:AB460"/>
    <mergeCell ref="AD460:AG460"/>
    <mergeCell ref="J461:M461"/>
    <mergeCell ref="O461:R461"/>
    <mergeCell ref="T461:W461"/>
    <mergeCell ref="Y461:AB461"/>
    <mergeCell ref="AD461:AG461"/>
    <mergeCell ref="AN458:AQ458"/>
    <mergeCell ref="AS458:AV458"/>
    <mergeCell ref="J459:M459"/>
    <mergeCell ref="O459:R459"/>
    <mergeCell ref="T459:W459"/>
    <mergeCell ref="Y459:AB459"/>
    <mergeCell ref="AD459:AG459"/>
    <mergeCell ref="AI459:AL459"/>
    <mergeCell ref="AN459:AQ459"/>
    <mergeCell ref="AS459:AV459"/>
    <mergeCell ref="J458:M458"/>
    <mergeCell ref="O458:R458"/>
    <mergeCell ref="T458:W458"/>
    <mergeCell ref="Y458:AB458"/>
    <mergeCell ref="AD458:AG458"/>
    <mergeCell ref="AI458:AL458"/>
    <mergeCell ref="AD456:AG456"/>
    <mergeCell ref="AI456:AL456"/>
    <mergeCell ref="AN456:AQ456"/>
    <mergeCell ref="AS456:AV456"/>
    <mergeCell ref="J457:M457"/>
    <mergeCell ref="O457:R457"/>
    <mergeCell ref="T457:W457"/>
    <mergeCell ref="Y457:AB457"/>
    <mergeCell ref="N455:R455"/>
    <mergeCell ref="S455:W455"/>
    <mergeCell ref="X455:AB455"/>
    <mergeCell ref="J456:M456"/>
    <mergeCell ref="O456:R456"/>
    <mergeCell ref="T456:W456"/>
    <mergeCell ref="Y456:AB456"/>
    <mergeCell ref="B452:AW452"/>
    <mergeCell ref="I453:AG453"/>
    <mergeCell ref="AH453:AV453"/>
    <mergeCell ref="I454:R454"/>
    <mergeCell ref="S454:AB454"/>
    <mergeCell ref="AC454:AG455"/>
    <mergeCell ref="AH454:AL455"/>
    <mergeCell ref="AM454:AQ455"/>
    <mergeCell ref="AR454:AV455"/>
    <mergeCell ref="I455:M455"/>
    <mergeCell ref="AN449:AQ449"/>
    <mergeCell ref="AS449:AV449"/>
    <mergeCell ref="T450:W450"/>
    <mergeCell ref="AD450:AG450"/>
    <mergeCell ref="AI450:AL450"/>
    <mergeCell ref="AN450:AQ450"/>
    <mergeCell ref="J449:M449"/>
    <mergeCell ref="O449:R449"/>
    <mergeCell ref="T449:W449"/>
    <mergeCell ref="Y449:AB449"/>
    <mergeCell ref="AD449:AG449"/>
    <mergeCell ref="AI449:AL449"/>
    <mergeCell ref="AN447:AQ447"/>
    <mergeCell ref="AS447:AV447"/>
    <mergeCell ref="J448:M448"/>
    <mergeCell ref="O448:R448"/>
    <mergeCell ref="T448:W448"/>
    <mergeCell ref="Y448:AB448"/>
    <mergeCell ref="AD448:AG448"/>
    <mergeCell ref="AI448:AL448"/>
    <mergeCell ref="AN448:AQ448"/>
    <mergeCell ref="AS448:AV448"/>
    <mergeCell ref="J447:M447"/>
    <mergeCell ref="O447:R447"/>
    <mergeCell ref="T447:W447"/>
    <mergeCell ref="Y447:AB447"/>
    <mergeCell ref="AD447:AG447"/>
    <mergeCell ref="AI447:AL447"/>
    <mergeCell ref="AN445:AQ445"/>
    <mergeCell ref="AS445:AV445"/>
    <mergeCell ref="J446:M446"/>
    <mergeCell ref="O446:R446"/>
    <mergeCell ref="T446:W446"/>
    <mergeCell ref="Y446:AB446"/>
    <mergeCell ref="AD446:AG446"/>
    <mergeCell ref="AI446:AL446"/>
    <mergeCell ref="AN446:AQ446"/>
    <mergeCell ref="AS446:AV446"/>
    <mergeCell ref="J445:M445"/>
    <mergeCell ref="O445:R445"/>
    <mergeCell ref="T445:W445"/>
    <mergeCell ref="Y445:AB445"/>
    <mergeCell ref="AD445:AG445"/>
    <mergeCell ref="AI445:AL445"/>
    <mergeCell ref="AN443:AQ443"/>
    <mergeCell ref="AS443:AV443"/>
    <mergeCell ref="J444:M444"/>
    <mergeCell ref="O444:R444"/>
    <mergeCell ref="AD444:AG444"/>
    <mergeCell ref="AI444:AL444"/>
    <mergeCell ref="AN444:AQ444"/>
    <mergeCell ref="J443:M443"/>
    <mergeCell ref="O443:R443"/>
    <mergeCell ref="T443:W443"/>
    <mergeCell ref="Y443:AB443"/>
    <mergeCell ref="AD443:AG443"/>
    <mergeCell ref="AI443:AL443"/>
    <mergeCell ref="AN441:AQ441"/>
    <mergeCell ref="AS441:AV441"/>
    <mergeCell ref="J442:M442"/>
    <mergeCell ref="O442:R442"/>
    <mergeCell ref="T442:W442"/>
    <mergeCell ref="Y442:AB442"/>
    <mergeCell ref="AD442:AG442"/>
    <mergeCell ref="AI442:AL442"/>
    <mergeCell ref="AN442:AQ442"/>
    <mergeCell ref="AS442:AV442"/>
    <mergeCell ref="J441:M441"/>
    <mergeCell ref="O441:R441"/>
    <mergeCell ref="T441:W441"/>
    <mergeCell ref="Y441:AB441"/>
    <mergeCell ref="AD441:AG441"/>
    <mergeCell ref="AI441:AL441"/>
    <mergeCell ref="AI439:AL439"/>
    <mergeCell ref="AN439:AQ439"/>
    <mergeCell ref="AS439:AV439"/>
    <mergeCell ref="T440:W440"/>
    <mergeCell ref="AD440:AG440"/>
    <mergeCell ref="AI440:AL440"/>
    <mergeCell ref="AN440:AQ440"/>
    <mergeCell ref="X438:AB438"/>
    <mergeCell ref="AC438:AG438"/>
    <mergeCell ref="J439:M439"/>
    <mergeCell ref="O439:R439"/>
    <mergeCell ref="T439:W439"/>
    <mergeCell ref="Y439:AB439"/>
    <mergeCell ref="AD439:AG439"/>
    <mergeCell ref="N433:Q433"/>
    <mergeCell ref="B435:AW435"/>
    <mergeCell ref="I436:M438"/>
    <mergeCell ref="N436:R438"/>
    <mergeCell ref="S436:AQ436"/>
    <mergeCell ref="AR436:AV438"/>
    <mergeCell ref="S437:AG437"/>
    <mergeCell ref="AH437:AL438"/>
    <mergeCell ref="AM437:AQ438"/>
    <mergeCell ref="S438:W438"/>
    <mergeCell ref="N427:Q427"/>
    <mergeCell ref="N428:Q428"/>
    <mergeCell ref="N429:Q429"/>
    <mergeCell ref="N430:Q430"/>
    <mergeCell ref="N431:Q431"/>
    <mergeCell ref="N432:Q432"/>
    <mergeCell ref="N421:Q421"/>
    <mergeCell ref="N422:Q422"/>
    <mergeCell ref="N423:Q423"/>
    <mergeCell ref="N424:Q424"/>
    <mergeCell ref="N425:Q425"/>
    <mergeCell ref="N426:Q426"/>
    <mergeCell ref="N415:Q415"/>
    <mergeCell ref="N416:Q416"/>
    <mergeCell ref="N417:Q417"/>
    <mergeCell ref="N418:Q418"/>
    <mergeCell ref="N419:Q419"/>
    <mergeCell ref="N420:Q420"/>
    <mergeCell ref="B408:R409"/>
    <mergeCell ref="N410:Q410"/>
    <mergeCell ref="N411:Q411"/>
    <mergeCell ref="N412:Q412"/>
    <mergeCell ref="N413:Q413"/>
    <mergeCell ref="N414:Q414"/>
    <mergeCell ref="N401:Q401"/>
    <mergeCell ref="N402:Q402"/>
    <mergeCell ref="N403:Q403"/>
    <mergeCell ref="N404:Q404"/>
    <mergeCell ref="N405:Q405"/>
    <mergeCell ref="N406:Q406"/>
    <mergeCell ref="N393:Q393"/>
    <mergeCell ref="B395:R396"/>
    <mergeCell ref="N397:Q397"/>
    <mergeCell ref="N398:Q398"/>
    <mergeCell ref="N399:Q399"/>
    <mergeCell ref="N400:Q400"/>
    <mergeCell ref="B359:B393"/>
    <mergeCell ref="N387:Q387"/>
    <mergeCell ref="N388:Q388"/>
    <mergeCell ref="N389:Q389"/>
    <mergeCell ref="C390:R390"/>
    <mergeCell ref="N391:Q391"/>
    <mergeCell ref="N392:Q392"/>
    <mergeCell ref="N381:Q381"/>
    <mergeCell ref="N382:Q382"/>
    <mergeCell ref="N383:Q383"/>
    <mergeCell ref="N384:Q384"/>
    <mergeCell ref="N385:Q385"/>
    <mergeCell ref="N386:Q386"/>
    <mergeCell ref="N375:Q375"/>
    <mergeCell ref="N376:Q376"/>
    <mergeCell ref="N377:Q377"/>
    <mergeCell ref="N378:Q378"/>
    <mergeCell ref="N379:Q379"/>
    <mergeCell ref="N380:Q380"/>
    <mergeCell ref="N369:Q369"/>
    <mergeCell ref="N370:Q370"/>
    <mergeCell ref="N371:Q371"/>
    <mergeCell ref="N372:Q372"/>
    <mergeCell ref="N373:Q373"/>
    <mergeCell ref="N374:Q374"/>
    <mergeCell ref="N363:Q363"/>
    <mergeCell ref="N364:Q364"/>
    <mergeCell ref="N365:Q365"/>
    <mergeCell ref="N366:Q366"/>
    <mergeCell ref="N367:Q367"/>
    <mergeCell ref="N368:Q368"/>
    <mergeCell ref="N354:Q354"/>
    <mergeCell ref="N355:Q355"/>
    <mergeCell ref="N356:Q356"/>
    <mergeCell ref="N357:Q357"/>
    <mergeCell ref="N358:Q358"/>
    <mergeCell ref="N359:Q359"/>
    <mergeCell ref="N360:Q360"/>
    <mergeCell ref="N361:Q361"/>
    <mergeCell ref="N362:Q362"/>
    <mergeCell ref="N348:Q348"/>
    <mergeCell ref="N349:Q349"/>
    <mergeCell ref="N350:Q350"/>
    <mergeCell ref="N351:Q351"/>
    <mergeCell ref="N352:Q352"/>
    <mergeCell ref="N353:Q353"/>
    <mergeCell ref="B338:R339"/>
    <mergeCell ref="B340:B358"/>
    <mergeCell ref="N340:Q340"/>
    <mergeCell ref="N341:Q341"/>
    <mergeCell ref="N342:Q342"/>
    <mergeCell ref="N343:Q343"/>
    <mergeCell ref="N344:Q344"/>
    <mergeCell ref="N345:Q345"/>
    <mergeCell ref="N346:Q346"/>
    <mergeCell ref="N347:Q347"/>
    <mergeCell ref="B330:R331"/>
    <mergeCell ref="N332:Q332"/>
    <mergeCell ref="N333:Q333"/>
    <mergeCell ref="N334:Q334"/>
    <mergeCell ref="N335:Q335"/>
    <mergeCell ref="N336:Q336"/>
    <mergeCell ref="B322:R323"/>
    <mergeCell ref="N324:Q324"/>
    <mergeCell ref="N325:Q325"/>
    <mergeCell ref="N326:Q326"/>
    <mergeCell ref="N327:Q327"/>
    <mergeCell ref="N328:Q328"/>
    <mergeCell ref="N315:Q315"/>
    <mergeCell ref="N316:Q316"/>
    <mergeCell ref="N317:Q317"/>
    <mergeCell ref="N318:Q318"/>
    <mergeCell ref="N319:Q319"/>
    <mergeCell ref="N320:Q320"/>
    <mergeCell ref="B308:R309"/>
    <mergeCell ref="N310:Q310"/>
    <mergeCell ref="N311:Q311"/>
    <mergeCell ref="N312:Q312"/>
    <mergeCell ref="N313:Q313"/>
    <mergeCell ref="N314:Q314"/>
    <mergeCell ref="B305:P306"/>
    <mergeCell ref="Q305:U305"/>
    <mergeCell ref="V305:Z305"/>
    <mergeCell ref="AA305:AE305"/>
    <mergeCell ref="R306:U306"/>
    <mergeCell ref="W306:Z306"/>
    <mergeCell ref="AB306:AE306"/>
    <mergeCell ref="R301:U301"/>
    <mergeCell ref="W301:Z301"/>
    <mergeCell ref="R302:U302"/>
    <mergeCell ref="W302:Z302"/>
    <mergeCell ref="R303:U303"/>
    <mergeCell ref="R304:U304"/>
    <mergeCell ref="B297:B304"/>
    <mergeCell ref="C297:P297"/>
    <mergeCell ref="Q297:U297"/>
    <mergeCell ref="V297:Z297"/>
    <mergeCell ref="R298:U298"/>
    <mergeCell ref="W298:Z298"/>
    <mergeCell ref="R299:U299"/>
    <mergeCell ref="W299:Z299"/>
    <mergeCell ref="R300:U300"/>
    <mergeCell ref="W300:Z300"/>
    <mergeCell ref="AB293:AE293"/>
    <mergeCell ref="AB294:AE294"/>
    <mergeCell ref="AB295:AE295"/>
    <mergeCell ref="H296:K296"/>
    <mergeCell ref="R296:U296"/>
    <mergeCell ref="AB296:AE296"/>
    <mergeCell ref="AB288:AE288"/>
    <mergeCell ref="AB289:AE289"/>
    <mergeCell ref="B290:B295"/>
    <mergeCell ref="AB290:AE290"/>
    <mergeCell ref="R291:U291"/>
    <mergeCell ref="W291:Z291"/>
    <mergeCell ref="AB291:AE291"/>
    <mergeCell ref="W292:Z292"/>
    <mergeCell ref="AB292:AE292"/>
    <mergeCell ref="W293:Z293"/>
    <mergeCell ref="R284:U284"/>
    <mergeCell ref="W284:Z284"/>
    <mergeCell ref="AB284:AE284"/>
    <mergeCell ref="AB285:AE285"/>
    <mergeCell ref="AB286:AE286"/>
    <mergeCell ref="AB287:AE287"/>
    <mergeCell ref="R282:U282"/>
    <mergeCell ref="W282:Z282"/>
    <mergeCell ref="AB282:AE282"/>
    <mergeCell ref="R283:U283"/>
    <mergeCell ref="W283:Z283"/>
    <mergeCell ref="AB283:AE283"/>
    <mergeCell ref="R280:U280"/>
    <mergeCell ref="W280:Z280"/>
    <mergeCell ref="AB280:AE280"/>
    <mergeCell ref="R281:U281"/>
    <mergeCell ref="W281:Z281"/>
    <mergeCell ref="AB281:AE281"/>
    <mergeCell ref="M275:P275"/>
    <mergeCell ref="R275:U275"/>
    <mergeCell ref="W275:Z275"/>
    <mergeCell ref="AB275:AE275"/>
    <mergeCell ref="B277:AE278"/>
    <mergeCell ref="B279:B289"/>
    <mergeCell ref="C279:P279"/>
    <mergeCell ref="Q279:U279"/>
    <mergeCell ref="V279:Z279"/>
    <mergeCell ref="AA279:AE279"/>
    <mergeCell ref="M273:P273"/>
    <mergeCell ref="R273:U273"/>
    <mergeCell ref="W273:Z273"/>
    <mergeCell ref="M274:P274"/>
    <mergeCell ref="R274:U274"/>
    <mergeCell ref="W274:Z274"/>
    <mergeCell ref="M271:P271"/>
    <mergeCell ref="R271:U271"/>
    <mergeCell ref="W271:Z271"/>
    <mergeCell ref="AB271:AE271"/>
    <mergeCell ref="M272:P272"/>
    <mergeCell ref="R272:U272"/>
    <mergeCell ref="W272:Z272"/>
    <mergeCell ref="AB272:AE272"/>
    <mergeCell ref="B269:K270"/>
    <mergeCell ref="L269:P270"/>
    <mergeCell ref="Q269:U270"/>
    <mergeCell ref="V269:AF269"/>
    <mergeCell ref="V270:Z270"/>
    <mergeCell ref="AA270:AE270"/>
    <mergeCell ref="B262:B265"/>
    <mergeCell ref="O262:R262"/>
    <mergeCell ref="O263:R263"/>
    <mergeCell ref="O264:R264"/>
    <mergeCell ref="O265:R265"/>
    <mergeCell ref="B267:AF268"/>
    <mergeCell ref="O254:R254"/>
    <mergeCell ref="O255:R255"/>
    <mergeCell ref="B256:B261"/>
    <mergeCell ref="O256:R256"/>
    <mergeCell ref="O257:R257"/>
    <mergeCell ref="O258:R258"/>
    <mergeCell ref="O259:R259"/>
    <mergeCell ref="O260:R260"/>
    <mergeCell ref="O261:R261"/>
    <mergeCell ref="O245:R245"/>
    <mergeCell ref="O246:R246"/>
    <mergeCell ref="B247:B255"/>
    <mergeCell ref="O247:R247"/>
    <mergeCell ref="O248:R248"/>
    <mergeCell ref="O249:R249"/>
    <mergeCell ref="O250:R250"/>
    <mergeCell ref="O251:R251"/>
    <mergeCell ref="O252:R252"/>
    <mergeCell ref="O253:R253"/>
    <mergeCell ref="B236:B246"/>
    <mergeCell ref="O236:R236"/>
    <mergeCell ref="O237:R237"/>
    <mergeCell ref="O238:R238"/>
    <mergeCell ref="O239:R239"/>
    <mergeCell ref="O240:R240"/>
    <mergeCell ref="O241:R241"/>
    <mergeCell ref="O242:R242"/>
    <mergeCell ref="O243:R243"/>
    <mergeCell ref="O244:R244"/>
    <mergeCell ref="B230:B235"/>
    <mergeCell ref="O230:R230"/>
    <mergeCell ref="O231:R231"/>
    <mergeCell ref="O232:R232"/>
    <mergeCell ref="O233:R233"/>
    <mergeCell ref="O234:R234"/>
    <mergeCell ref="O235:R235"/>
    <mergeCell ref="B221:N222"/>
    <mergeCell ref="J223:M223"/>
    <mergeCell ref="J224:M224"/>
    <mergeCell ref="J225:M225"/>
    <mergeCell ref="J226:M226"/>
    <mergeCell ref="B228:R229"/>
    <mergeCell ref="B214:B219"/>
    <mergeCell ref="C214:M214"/>
    <mergeCell ref="N214:R214"/>
    <mergeCell ref="O215:R215"/>
    <mergeCell ref="O216:R216"/>
    <mergeCell ref="O217:R217"/>
    <mergeCell ref="O218:R218"/>
    <mergeCell ref="O219:R219"/>
    <mergeCell ref="B208:B210"/>
    <mergeCell ref="C208:M208"/>
    <mergeCell ref="N208:R208"/>
    <mergeCell ref="O209:R209"/>
    <mergeCell ref="O210:R210"/>
    <mergeCell ref="B211:B213"/>
    <mergeCell ref="C211:M211"/>
    <mergeCell ref="N211:R211"/>
    <mergeCell ref="O212:R212"/>
    <mergeCell ref="O213:R213"/>
    <mergeCell ref="J198:M198"/>
    <mergeCell ref="J199:M199"/>
    <mergeCell ref="J200:M200"/>
    <mergeCell ref="J201:M201"/>
    <mergeCell ref="B203:R204"/>
    <mergeCell ref="B205:B207"/>
    <mergeCell ref="C205:M205"/>
    <mergeCell ref="N205:R205"/>
    <mergeCell ref="O206:R206"/>
    <mergeCell ref="O207:R207"/>
    <mergeCell ref="N190:Q190"/>
    <mergeCell ref="N191:Q191"/>
    <mergeCell ref="N192:Q192"/>
    <mergeCell ref="B194:N195"/>
    <mergeCell ref="J196:M196"/>
    <mergeCell ref="J197:M197"/>
    <mergeCell ref="N184:Q184"/>
    <mergeCell ref="N185:Q185"/>
    <mergeCell ref="N186:Q186"/>
    <mergeCell ref="N187:Q187"/>
    <mergeCell ref="N188:Q188"/>
    <mergeCell ref="B189:R189"/>
    <mergeCell ref="N178:Q178"/>
    <mergeCell ref="N179:Q179"/>
    <mergeCell ref="N180:Q180"/>
    <mergeCell ref="N181:Q181"/>
    <mergeCell ref="N182:Q182"/>
    <mergeCell ref="N183:Q183"/>
    <mergeCell ref="N171:Q171"/>
    <mergeCell ref="N172:Q172"/>
    <mergeCell ref="T172:W172"/>
    <mergeCell ref="N173:Q173"/>
    <mergeCell ref="T173:W173"/>
    <mergeCell ref="B176:R177"/>
    <mergeCell ref="N165:Q165"/>
    <mergeCell ref="N166:Q166"/>
    <mergeCell ref="N167:Q167"/>
    <mergeCell ref="N168:Q168"/>
    <mergeCell ref="N169:Q169"/>
    <mergeCell ref="N170:Q170"/>
    <mergeCell ref="N160:Q160"/>
    <mergeCell ref="T160:W160"/>
    <mergeCell ref="N161:Q161"/>
    <mergeCell ref="N162:Q162"/>
    <mergeCell ref="N163:Q163"/>
    <mergeCell ref="N164:Q164"/>
    <mergeCell ref="C151:C155"/>
    <mergeCell ref="D151:M155"/>
    <mergeCell ref="T151:AM154"/>
    <mergeCell ref="T155:AM155"/>
    <mergeCell ref="B157:X158"/>
    <mergeCell ref="B159:L159"/>
    <mergeCell ref="M159:R159"/>
    <mergeCell ref="S159:X159"/>
    <mergeCell ref="O147:R147"/>
    <mergeCell ref="Z147:AM147"/>
    <mergeCell ref="D148:S148"/>
    <mergeCell ref="AI148:AL148"/>
    <mergeCell ref="AI149:AL149"/>
    <mergeCell ref="N150:S150"/>
    <mergeCell ref="AI150:AL150"/>
    <mergeCell ref="C142:T142"/>
    <mergeCell ref="V142:AM142"/>
    <mergeCell ref="B144:B155"/>
    <mergeCell ref="O144:R144"/>
    <mergeCell ref="T144:T150"/>
    <mergeCell ref="AI144:AL144"/>
    <mergeCell ref="O145:R145"/>
    <mergeCell ref="AI145:AL145"/>
    <mergeCell ref="C146:S146"/>
    <mergeCell ref="AI146:AL146"/>
    <mergeCell ref="C136:C139"/>
    <mergeCell ref="AI136:AL136"/>
    <mergeCell ref="AI137:AL137"/>
    <mergeCell ref="AI138:AL138"/>
    <mergeCell ref="AI139:AL139"/>
    <mergeCell ref="B141:T141"/>
    <mergeCell ref="U141:AM141"/>
    <mergeCell ref="AI130:AL130"/>
    <mergeCell ref="AI131:AL131"/>
    <mergeCell ref="AI132:AL132"/>
    <mergeCell ref="AI133:AL133"/>
    <mergeCell ref="AI134:AL134"/>
    <mergeCell ref="AI135:AL135"/>
    <mergeCell ref="O126:R126"/>
    <mergeCell ref="AD126:AG126"/>
    <mergeCell ref="AI126:AL126"/>
    <mergeCell ref="AI127:AL127"/>
    <mergeCell ref="AI128:AL128"/>
    <mergeCell ref="AI129:AL129"/>
    <mergeCell ref="AI120:AL120"/>
    <mergeCell ref="AI121:AL121"/>
    <mergeCell ref="AI122:AL122"/>
    <mergeCell ref="AI123:AL123"/>
    <mergeCell ref="AI124:AL124"/>
    <mergeCell ref="O125:R125"/>
    <mergeCell ref="AD125:AG125"/>
    <mergeCell ref="AI125:AL125"/>
    <mergeCell ref="AI114:AL114"/>
    <mergeCell ref="AI115:AL115"/>
    <mergeCell ref="AI116:AL116"/>
    <mergeCell ref="AI117:AL117"/>
    <mergeCell ref="AI118:AL118"/>
    <mergeCell ref="AI119:AL119"/>
    <mergeCell ref="C108:C135"/>
    <mergeCell ref="Y108:AB108"/>
    <mergeCell ref="AD108:AG108"/>
    <mergeCell ref="AI108:AL108"/>
    <mergeCell ref="D109:D113"/>
    <mergeCell ref="AI109:AL109"/>
    <mergeCell ref="AI110:AL110"/>
    <mergeCell ref="AI111:AL111"/>
    <mergeCell ref="AI112:AL112"/>
    <mergeCell ref="AI113:AL113"/>
    <mergeCell ref="AI102:AL102"/>
    <mergeCell ref="AI103:AL103"/>
    <mergeCell ref="AI104:AL104"/>
    <mergeCell ref="AI105:AL105"/>
    <mergeCell ref="AI106:AL106"/>
    <mergeCell ref="AI107:AL107"/>
    <mergeCell ref="Y97:AB97"/>
    <mergeCell ref="AI97:AL97"/>
    <mergeCell ref="AI98:AL98"/>
    <mergeCell ref="AI99:AL99"/>
    <mergeCell ref="AI100:AL100"/>
    <mergeCell ref="AI101:AL101"/>
    <mergeCell ref="Y95:AB95"/>
    <mergeCell ref="AD95:AG95"/>
    <mergeCell ref="AI95:AL95"/>
    <mergeCell ref="Y96:AB96"/>
    <mergeCell ref="AD96:AG96"/>
    <mergeCell ref="AI96:AL96"/>
    <mergeCell ref="AD94:AG94"/>
    <mergeCell ref="AI94:AL94"/>
    <mergeCell ref="Y89:AB89"/>
    <mergeCell ref="AD89:AG89"/>
    <mergeCell ref="AI89:AL89"/>
    <mergeCell ref="Y90:AB90"/>
    <mergeCell ref="AI90:AL90"/>
    <mergeCell ref="Y91:AB91"/>
    <mergeCell ref="AD91:AG91"/>
    <mergeCell ref="AI91:AL91"/>
    <mergeCell ref="Y85:AB85"/>
    <mergeCell ref="AI85:AL85"/>
    <mergeCell ref="AI86:AL86"/>
    <mergeCell ref="Y87:AB87"/>
    <mergeCell ref="AI87:AL87"/>
    <mergeCell ref="Y88:AB88"/>
    <mergeCell ref="AD88:AG88"/>
    <mergeCell ref="AI88:AL88"/>
    <mergeCell ref="B73:B139"/>
    <mergeCell ref="C73:C107"/>
    <mergeCell ref="E73:W73"/>
    <mergeCell ref="Y73:AB73"/>
    <mergeCell ref="AD73:AG73"/>
    <mergeCell ref="Y76:AB76"/>
    <mergeCell ref="AD76:AG76"/>
    <mergeCell ref="Y82:AB82"/>
    <mergeCell ref="AD82:AG82"/>
    <mergeCell ref="AI82:AL82"/>
    <mergeCell ref="Y83:AB83"/>
    <mergeCell ref="AD83:AG83"/>
    <mergeCell ref="AI83:AL83"/>
    <mergeCell ref="Y84:AB84"/>
    <mergeCell ref="AD84:AG84"/>
    <mergeCell ref="AI84:AL84"/>
    <mergeCell ref="AI79:AL79"/>
    <mergeCell ref="Y80:AB80"/>
    <mergeCell ref="AD80:AG80"/>
    <mergeCell ref="AI80:AL80"/>
    <mergeCell ref="Y81:AB81"/>
    <mergeCell ref="AD81:AG81"/>
    <mergeCell ref="AI81:AL81"/>
    <mergeCell ref="AI76:AL76"/>
    <mergeCell ref="Y77:AB77"/>
    <mergeCell ref="AD77:AG77"/>
    <mergeCell ref="AI77:AL77"/>
    <mergeCell ref="Y92:AB92"/>
    <mergeCell ref="AI92:AL92"/>
    <mergeCell ref="Y93:AB93"/>
    <mergeCell ref="AI93:AL93"/>
    <mergeCell ref="Y94:AB94"/>
    <mergeCell ref="AD63:AG63"/>
    <mergeCell ref="AD64:AG64"/>
    <mergeCell ref="AD50:AG50"/>
    <mergeCell ref="C51:C71"/>
    <mergeCell ref="AD51:AG51"/>
    <mergeCell ref="AD52:AG52"/>
    <mergeCell ref="AD53:AG53"/>
    <mergeCell ref="AD54:AG54"/>
    <mergeCell ref="AD55:AG55"/>
    <mergeCell ref="AD56:AG56"/>
    <mergeCell ref="AD57:AG57"/>
    <mergeCell ref="AD58:AG58"/>
    <mergeCell ref="D78:D83"/>
    <mergeCell ref="Y78:AB78"/>
    <mergeCell ref="AD78:AG78"/>
    <mergeCell ref="AI78:AL78"/>
    <mergeCell ref="Y79:AB79"/>
    <mergeCell ref="AD79:AG79"/>
    <mergeCell ref="AI73:AL73"/>
    <mergeCell ref="Y74:AB74"/>
    <mergeCell ref="AD74:AG74"/>
    <mergeCell ref="AI74:AL74"/>
    <mergeCell ref="Y75:AB75"/>
    <mergeCell ref="AD75:AG75"/>
    <mergeCell ref="AI75:AL75"/>
    <mergeCell ref="AD71:AG71"/>
    <mergeCell ref="AD72:AG72"/>
    <mergeCell ref="AI42:AL42"/>
    <mergeCell ref="AI43:AL43"/>
    <mergeCell ref="AI44:AL44"/>
    <mergeCell ref="B45:B71"/>
    <mergeCell ref="C45:C50"/>
    <mergeCell ref="AD45:AG45"/>
    <mergeCell ref="AD46:AG46"/>
    <mergeCell ref="AD47:AG47"/>
    <mergeCell ref="AD48:AG48"/>
    <mergeCell ref="AD49:AG49"/>
    <mergeCell ref="C35:C43"/>
    <mergeCell ref="AI35:AL35"/>
    <mergeCell ref="AI36:AL36"/>
    <mergeCell ref="AI37:AL37"/>
    <mergeCell ref="AI38:AL38"/>
    <mergeCell ref="AI39:AL39"/>
    <mergeCell ref="AI40:AL40"/>
    <mergeCell ref="O41:R41"/>
    <mergeCell ref="AD41:AG41"/>
    <mergeCell ref="AI41:AL41"/>
    <mergeCell ref="B8:B43"/>
    <mergeCell ref="C8:C34"/>
    <mergeCell ref="AD65:AG65"/>
    <mergeCell ref="AD66:AG66"/>
    <mergeCell ref="AD67:AG67"/>
    <mergeCell ref="AD68:AG68"/>
    <mergeCell ref="AD69:AG69"/>
    <mergeCell ref="AD70:AG70"/>
    <mergeCell ref="AD59:AG59"/>
    <mergeCell ref="AD60:AG60"/>
    <mergeCell ref="AD61:AG61"/>
    <mergeCell ref="AD62:AG62"/>
    <mergeCell ref="O33:R33"/>
    <mergeCell ref="AD33:AG33"/>
    <mergeCell ref="AI33:AL33"/>
    <mergeCell ref="O34:R34"/>
    <mergeCell ref="AD34:AG34"/>
    <mergeCell ref="AI34:AL34"/>
    <mergeCell ref="Y30:AB30"/>
    <mergeCell ref="AD30:AG30"/>
    <mergeCell ref="AI30:AL30"/>
    <mergeCell ref="AD31:AG31"/>
    <mergeCell ref="AI31:AL31"/>
    <mergeCell ref="AD32:AG32"/>
    <mergeCell ref="AI32:AL32"/>
    <mergeCell ref="AI28:AL28"/>
    <mergeCell ref="O29:R29"/>
    <mergeCell ref="T29:W29"/>
    <mergeCell ref="Y29:AB29"/>
    <mergeCell ref="AD29:AG29"/>
    <mergeCell ref="AI29:AL29"/>
    <mergeCell ref="AI26:AL26"/>
    <mergeCell ref="O27:R27"/>
    <mergeCell ref="T27:W27"/>
    <mergeCell ref="Y27:AB27"/>
    <mergeCell ref="AD27:AG27"/>
    <mergeCell ref="AI27:AL27"/>
    <mergeCell ref="D25:D29"/>
    <mergeCell ref="O25:R25"/>
    <mergeCell ref="T25:W25"/>
    <mergeCell ref="Y25:AB25"/>
    <mergeCell ref="AD25:AG25"/>
    <mergeCell ref="AI25:AL25"/>
    <mergeCell ref="O26:R26"/>
    <mergeCell ref="T26:W26"/>
    <mergeCell ref="Y26:AB26"/>
    <mergeCell ref="AD26:AG26"/>
    <mergeCell ref="D21:D24"/>
    <mergeCell ref="AD21:AG21"/>
    <mergeCell ref="AI21:AL21"/>
    <mergeCell ref="AD22:AG22"/>
    <mergeCell ref="AI22:AL22"/>
    <mergeCell ref="AI23:AL23"/>
    <mergeCell ref="AI24:AL24"/>
    <mergeCell ref="O16:R16"/>
    <mergeCell ref="T16:W16"/>
    <mergeCell ref="O19:R19"/>
    <mergeCell ref="T19:W19"/>
    <mergeCell ref="Y19:AB19"/>
    <mergeCell ref="AD19:AG19"/>
    <mergeCell ref="AI19:AL19"/>
    <mergeCell ref="AI20:AL20"/>
    <mergeCell ref="Y16:AB16"/>
    <mergeCell ref="AD16:AG16"/>
    <mergeCell ref="AI16:AL16"/>
    <mergeCell ref="AD17:AG17"/>
    <mergeCell ref="AI17:AL17"/>
    <mergeCell ref="Y18:AB18"/>
    <mergeCell ref="AD18:AG18"/>
    <mergeCell ref="AI18:AL18"/>
    <mergeCell ref="AI13:AL13"/>
    <mergeCell ref="Y14:AB14"/>
    <mergeCell ref="AD14:AG14"/>
    <mergeCell ref="AI14:AL14"/>
    <mergeCell ref="O15:R15"/>
    <mergeCell ref="T15:W15"/>
    <mergeCell ref="Y15:AB15"/>
    <mergeCell ref="AD15:AG15"/>
    <mergeCell ref="AI15:AL15"/>
    <mergeCell ref="O2:AA3"/>
    <mergeCell ref="B5:C7"/>
    <mergeCell ref="D5:M7"/>
    <mergeCell ref="N5:AG5"/>
    <mergeCell ref="AH5:AM7"/>
    <mergeCell ref="N6:W6"/>
    <mergeCell ref="X6:AG6"/>
    <mergeCell ref="N7:R7"/>
    <mergeCell ref="S7:W7"/>
    <mergeCell ref="X7:AB7"/>
    <mergeCell ref="AI10:AL10"/>
    <mergeCell ref="AD11:AG11"/>
    <mergeCell ref="AI11:AL11"/>
    <mergeCell ref="D12:D18"/>
    <mergeCell ref="O12:R12"/>
    <mergeCell ref="T12:W12"/>
    <mergeCell ref="Y12:AB12"/>
    <mergeCell ref="AD12:AG12"/>
    <mergeCell ref="AI12:AL12"/>
    <mergeCell ref="Y13:AB13"/>
    <mergeCell ref="AI8:AL8"/>
    <mergeCell ref="O9:R9"/>
    <mergeCell ref="T9:W9"/>
    <mergeCell ref="Y9:AB9"/>
    <mergeCell ref="AD9:AG9"/>
    <mergeCell ref="AI9:AL9"/>
    <mergeCell ref="AC7:AG7"/>
    <mergeCell ref="O8:R8"/>
    <mergeCell ref="T8:W8"/>
    <mergeCell ref="Y8:AB8"/>
    <mergeCell ref="AD8:AG8"/>
    <mergeCell ref="AD13:AG13"/>
  </mergeCells>
  <conditionalFormatting sqref="I450">
    <cfRule type="cellIs" dxfId="251" priority="31" operator="lessThan">
      <formula>0</formula>
    </cfRule>
  </conditionalFormatting>
  <conditionalFormatting sqref="I467:I468">
    <cfRule type="cellIs" dxfId="250" priority="23" operator="lessThan">
      <formula>0</formula>
    </cfRule>
  </conditionalFormatting>
  <conditionalFormatting sqref="I569">
    <cfRule type="cellIs" dxfId="249" priority="15" operator="lessThan">
      <formula>0</formula>
    </cfRule>
  </conditionalFormatting>
  <conditionalFormatting sqref="I586:I587">
    <cfRule type="cellIs" dxfId="248" priority="8" operator="lessThan">
      <formula>0</formula>
    </cfRule>
  </conditionalFormatting>
  <conditionalFormatting sqref="N450">
    <cfRule type="cellIs" dxfId="247" priority="30" operator="lessThan">
      <formula>0</formula>
    </cfRule>
  </conditionalFormatting>
  <conditionalFormatting sqref="N467:N468">
    <cfRule type="cellIs" dxfId="246" priority="22" operator="lessThan">
      <formula>0</formula>
    </cfRule>
  </conditionalFormatting>
  <conditionalFormatting sqref="N569">
    <cfRule type="cellIs" dxfId="245" priority="14" operator="lessThan">
      <formula>0</formula>
    </cfRule>
  </conditionalFormatting>
  <conditionalFormatting sqref="N586:N587">
    <cfRule type="cellIs" dxfId="244" priority="7" operator="lessThan">
      <formula>0</formula>
    </cfRule>
  </conditionalFormatting>
  <conditionalFormatting sqref="R397">
    <cfRule type="cellIs" dxfId="243" priority="36" operator="equal">
      <formula>0</formula>
    </cfRule>
  </conditionalFormatting>
  <conditionalFormatting sqref="R406">
    <cfRule type="cellIs" dxfId="242" priority="34" operator="equal">
      <formula>0</formula>
    </cfRule>
  </conditionalFormatting>
  <conditionalFormatting sqref="R432">
    <cfRule type="cellIs" dxfId="241" priority="33" operator="equal">
      <formula>0</formula>
    </cfRule>
  </conditionalFormatting>
  <conditionalFormatting sqref="S147">
    <cfRule type="cellIs" dxfId="240" priority="35" operator="equal">
      <formula>0</formula>
    </cfRule>
  </conditionalFormatting>
  <conditionalFormatting sqref="S450">
    <cfRule type="cellIs" dxfId="239" priority="29" operator="lessThan">
      <formula>0</formula>
    </cfRule>
  </conditionalFormatting>
  <conditionalFormatting sqref="S467:S468">
    <cfRule type="cellIs" dxfId="238" priority="21" operator="lessThan">
      <formula>0</formula>
    </cfRule>
  </conditionalFormatting>
  <conditionalFormatting sqref="S569">
    <cfRule type="cellIs" dxfId="237" priority="13" operator="lessThan">
      <formula>0</formula>
    </cfRule>
  </conditionalFormatting>
  <conditionalFormatting sqref="S586:S587">
    <cfRule type="cellIs" dxfId="236" priority="6" operator="lessThan">
      <formula>0</formula>
    </cfRule>
  </conditionalFormatting>
  <conditionalFormatting sqref="X450">
    <cfRule type="cellIs" dxfId="235" priority="28" operator="lessThan">
      <formula>0</formula>
    </cfRule>
  </conditionalFormatting>
  <conditionalFormatting sqref="X467:X468">
    <cfRule type="cellIs" dxfId="234" priority="17" operator="lessThan">
      <formula>0</formula>
    </cfRule>
  </conditionalFormatting>
  <conditionalFormatting sqref="X569">
    <cfRule type="cellIs" dxfId="233" priority="12" operator="lessThan">
      <formula>0</formula>
    </cfRule>
  </conditionalFormatting>
  <conditionalFormatting sqref="X586:X587">
    <cfRule type="cellIs" dxfId="232" priority="2" operator="lessThan">
      <formula>0</formula>
    </cfRule>
  </conditionalFormatting>
  <conditionalFormatting sqref="AC450">
    <cfRule type="cellIs" dxfId="231" priority="27" operator="lessThan">
      <formula>0</formula>
    </cfRule>
  </conditionalFormatting>
  <conditionalFormatting sqref="AC467:AC468">
    <cfRule type="cellIs" dxfId="230" priority="16" operator="lessThan">
      <formula>0</formula>
    </cfRule>
  </conditionalFormatting>
  <conditionalFormatting sqref="AC569">
    <cfRule type="cellIs" dxfId="229" priority="11" operator="lessThan">
      <formula>0</formula>
    </cfRule>
  </conditionalFormatting>
  <conditionalFormatting sqref="AC586:AC587">
    <cfRule type="cellIs" dxfId="228" priority="1" operator="lessThan">
      <formula>0</formula>
    </cfRule>
  </conditionalFormatting>
  <conditionalFormatting sqref="AH450">
    <cfRule type="cellIs" dxfId="227" priority="26" operator="lessThan">
      <formula>0</formula>
    </cfRule>
  </conditionalFormatting>
  <conditionalFormatting sqref="AH467">
    <cfRule type="cellIs" dxfId="226" priority="20" operator="lessThan">
      <formula>0</formula>
    </cfRule>
  </conditionalFormatting>
  <conditionalFormatting sqref="AH569">
    <cfRule type="cellIs" dxfId="225" priority="10" operator="lessThan">
      <formula>0</formula>
    </cfRule>
  </conditionalFormatting>
  <conditionalFormatting sqref="AH586">
    <cfRule type="cellIs" dxfId="224" priority="5" operator="lessThan">
      <formula>0</formula>
    </cfRule>
  </conditionalFormatting>
  <conditionalFormatting sqref="AM139">
    <cfRule type="cellIs" dxfId="223" priority="32" operator="equal">
      <formula>0</formula>
    </cfRule>
  </conditionalFormatting>
  <conditionalFormatting sqref="AM450">
    <cfRule type="cellIs" dxfId="222" priority="25" operator="lessThan">
      <formula>0</formula>
    </cfRule>
  </conditionalFormatting>
  <conditionalFormatting sqref="AM467">
    <cfRule type="cellIs" dxfId="221" priority="19" operator="lessThan">
      <formula>0</formula>
    </cfRule>
  </conditionalFormatting>
  <conditionalFormatting sqref="AM569">
    <cfRule type="cellIs" dxfId="220" priority="9" operator="lessThan">
      <formula>0</formula>
    </cfRule>
  </conditionalFormatting>
  <conditionalFormatting sqref="AM586">
    <cfRule type="cellIs" dxfId="219" priority="4" operator="lessThan">
      <formula>0</formula>
    </cfRule>
  </conditionalFormatting>
  <conditionalFormatting sqref="AR450">
    <cfRule type="cellIs" dxfId="218" priority="24" operator="lessThan">
      <formula>0</formula>
    </cfRule>
  </conditionalFormatting>
  <conditionalFormatting sqref="AR467">
    <cfRule type="cellIs" dxfId="217" priority="18" operator="lessThan">
      <formula>0</formula>
    </cfRule>
  </conditionalFormatting>
  <conditionalFormatting sqref="AR586">
    <cfRule type="cellIs" dxfId="216" priority="3" operator="lessThan">
      <formula>0</formula>
    </cfRule>
  </conditionalFormatting>
  <hyperlinks>
    <hyperlink ref="AE3" r:id="rId1"/>
  </hyperlinks>
  <pageMargins left="0.70866141732283472" right="0.70866141732283472" top="0.74803149606299213" bottom="0.74803149606299213" header="0.31496062992125984" footer="0.31496062992125984"/>
  <pageSetup scale="47" orientation="portrait" r:id="rId2"/>
  <rowBreaks count="3" manualBreakCount="3">
    <brk id="155" max="53" man="1"/>
    <brk id="265" max="53" man="1"/>
    <brk id="336" max="53" man="1"/>
  </rowBreak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DC665"/>
  <sheetViews>
    <sheetView showGridLines="0" zoomScale="112" zoomScaleNormal="112" zoomScaleSheetLayoutView="40" workbookViewId="0">
      <pane ySplit="4" topLeftCell="A38" activePane="bottomLeft" state="frozen"/>
      <selection pane="bottomLeft" activeCell="AD72" sqref="AD72:AG72"/>
    </sheetView>
  </sheetViews>
  <sheetFormatPr baseColWidth="10" defaultColWidth="3.85546875" defaultRowHeight="12.75"/>
  <cols>
    <col min="1" max="1" width="3.7109375" style="404" customWidth="1"/>
    <col min="2" max="4" width="3.7109375" style="402" customWidth="1"/>
    <col min="5" max="49" width="4.7109375" style="402" customWidth="1"/>
    <col min="50" max="16384" width="3.85546875" style="402"/>
  </cols>
  <sheetData>
    <row r="1" spans="1:69">
      <c r="A1" s="401"/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M1" s="403" t="s">
        <v>482</v>
      </c>
    </row>
    <row r="2" spans="1:69" ht="14.45" customHeight="1">
      <c r="C2" s="405"/>
      <c r="D2" s="405"/>
      <c r="E2" s="405"/>
      <c r="F2" s="405"/>
      <c r="G2" s="405"/>
      <c r="H2" s="405"/>
      <c r="I2" s="405"/>
      <c r="J2" s="405"/>
      <c r="K2" s="405"/>
      <c r="L2" s="405"/>
      <c r="N2" s="406"/>
      <c r="O2" s="691" t="s">
        <v>483</v>
      </c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E2" s="407" t="s">
        <v>484</v>
      </c>
      <c r="AG2" s="405"/>
      <c r="AH2" s="405"/>
    </row>
    <row r="3" spans="1:69"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06"/>
      <c r="O3" s="691"/>
      <c r="P3" s="691"/>
      <c r="Q3" s="691"/>
      <c r="R3" s="691"/>
      <c r="S3" s="691"/>
      <c r="T3" s="691"/>
      <c r="U3" s="691"/>
      <c r="V3" s="691"/>
      <c r="W3" s="691"/>
      <c r="X3" s="691"/>
      <c r="Y3" s="691"/>
      <c r="Z3" s="691"/>
      <c r="AA3" s="691"/>
      <c r="AE3" s="408" t="s">
        <v>485</v>
      </c>
      <c r="AG3" s="405"/>
      <c r="AH3" s="405"/>
      <c r="AI3" s="401"/>
      <c r="AJ3" s="401"/>
    </row>
    <row r="4" spans="1:69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F4" s="405"/>
      <c r="AG4" s="405"/>
      <c r="AH4" s="405"/>
      <c r="AI4" s="405"/>
    </row>
    <row r="5" spans="1:69" s="411" customFormat="1">
      <c r="A5" s="409"/>
      <c r="B5" s="692"/>
      <c r="C5" s="692"/>
      <c r="D5" s="693" t="s">
        <v>486</v>
      </c>
      <c r="E5" s="694"/>
      <c r="F5" s="694"/>
      <c r="G5" s="694"/>
      <c r="H5" s="694"/>
      <c r="I5" s="694"/>
      <c r="J5" s="694"/>
      <c r="K5" s="694"/>
      <c r="L5" s="694"/>
      <c r="M5" s="695"/>
      <c r="N5" s="702" t="s">
        <v>487</v>
      </c>
      <c r="O5" s="703"/>
      <c r="P5" s="703"/>
      <c r="Q5" s="703"/>
      <c r="R5" s="703"/>
      <c r="S5" s="703"/>
      <c r="T5" s="703"/>
      <c r="U5" s="703"/>
      <c r="V5" s="703"/>
      <c r="W5" s="703"/>
      <c r="X5" s="703"/>
      <c r="Y5" s="703"/>
      <c r="Z5" s="703"/>
      <c r="AA5" s="703"/>
      <c r="AB5" s="703"/>
      <c r="AC5" s="703"/>
      <c r="AD5" s="703"/>
      <c r="AE5" s="703"/>
      <c r="AF5" s="703"/>
      <c r="AG5" s="704"/>
      <c r="AH5" s="705" t="s">
        <v>488</v>
      </c>
      <c r="AI5" s="706"/>
      <c r="AJ5" s="706"/>
      <c r="AK5" s="706"/>
      <c r="AL5" s="706"/>
      <c r="AM5" s="707"/>
      <c r="AN5" s="410"/>
      <c r="AO5" s="410"/>
      <c r="AP5" s="410"/>
      <c r="AQ5" s="410"/>
      <c r="AR5" s="410"/>
      <c r="AS5" s="410"/>
      <c r="AT5" s="410"/>
      <c r="AU5" s="410"/>
      <c r="AV5" s="410"/>
      <c r="AW5" s="410"/>
      <c r="AX5" s="410"/>
      <c r="AY5" s="410"/>
      <c r="AZ5" s="410"/>
      <c r="BA5" s="410"/>
      <c r="BB5" s="410"/>
      <c r="BC5" s="410"/>
      <c r="BD5" s="410"/>
      <c r="BE5" s="410"/>
      <c r="BF5" s="410"/>
      <c r="BG5" s="410"/>
      <c r="BH5" s="410"/>
      <c r="BI5" s="410"/>
      <c r="BJ5" s="410"/>
      <c r="BK5" s="410"/>
      <c r="BL5" s="410"/>
      <c r="BM5" s="410"/>
      <c r="BN5" s="410"/>
      <c r="BO5" s="410"/>
      <c r="BP5" s="410"/>
      <c r="BQ5" s="410"/>
    </row>
    <row r="6" spans="1:69" s="411" customFormat="1">
      <c r="A6" s="409"/>
      <c r="B6" s="692"/>
      <c r="C6" s="692"/>
      <c r="D6" s="696"/>
      <c r="E6" s="697"/>
      <c r="F6" s="697"/>
      <c r="G6" s="697"/>
      <c r="H6" s="697"/>
      <c r="I6" s="697"/>
      <c r="J6" s="697"/>
      <c r="K6" s="697"/>
      <c r="L6" s="697"/>
      <c r="M6" s="698"/>
      <c r="N6" s="702" t="s">
        <v>489</v>
      </c>
      <c r="O6" s="703"/>
      <c r="P6" s="703"/>
      <c r="Q6" s="703"/>
      <c r="R6" s="703"/>
      <c r="S6" s="703"/>
      <c r="T6" s="703"/>
      <c r="U6" s="703"/>
      <c r="V6" s="703"/>
      <c r="W6" s="704"/>
      <c r="X6" s="702" t="s">
        <v>490</v>
      </c>
      <c r="Y6" s="703"/>
      <c r="Z6" s="703"/>
      <c r="AA6" s="703"/>
      <c r="AB6" s="703"/>
      <c r="AC6" s="703"/>
      <c r="AD6" s="703"/>
      <c r="AE6" s="703"/>
      <c r="AF6" s="703"/>
      <c r="AG6" s="704"/>
      <c r="AH6" s="708"/>
      <c r="AI6" s="709"/>
      <c r="AJ6" s="709"/>
      <c r="AK6" s="709"/>
      <c r="AL6" s="709"/>
      <c r="AM6" s="710"/>
      <c r="AN6" s="410"/>
      <c r="AO6" s="410"/>
      <c r="AP6" s="410"/>
      <c r="AQ6" s="410"/>
      <c r="AR6" s="410"/>
      <c r="AS6" s="410"/>
      <c r="AT6" s="410"/>
      <c r="AU6" s="410"/>
      <c r="AV6" s="410"/>
      <c r="AW6" s="410"/>
      <c r="AX6" s="410"/>
      <c r="AY6" s="410"/>
      <c r="AZ6" s="410"/>
      <c r="BA6" s="410"/>
      <c r="BB6" s="410"/>
      <c r="BC6" s="410"/>
      <c r="BD6" s="410"/>
      <c r="BE6" s="410"/>
      <c r="BF6" s="410"/>
      <c r="BG6" s="410"/>
      <c r="BH6" s="410"/>
      <c r="BI6" s="410"/>
      <c r="BJ6" s="410"/>
      <c r="BK6" s="410"/>
      <c r="BL6" s="410"/>
      <c r="BM6" s="410"/>
      <c r="BN6" s="410"/>
      <c r="BO6" s="410"/>
      <c r="BP6" s="410"/>
      <c r="BQ6" s="410"/>
    </row>
    <row r="7" spans="1:69" s="411" customFormat="1">
      <c r="A7" s="409"/>
      <c r="B7" s="692"/>
      <c r="C7" s="692"/>
      <c r="D7" s="699"/>
      <c r="E7" s="700"/>
      <c r="F7" s="700"/>
      <c r="G7" s="700"/>
      <c r="H7" s="700"/>
      <c r="I7" s="700"/>
      <c r="J7" s="700"/>
      <c r="K7" s="700"/>
      <c r="L7" s="700"/>
      <c r="M7" s="701"/>
      <c r="N7" s="714" t="s">
        <v>0</v>
      </c>
      <c r="O7" s="715"/>
      <c r="P7" s="715"/>
      <c r="Q7" s="715"/>
      <c r="R7" s="716"/>
      <c r="S7" s="717" t="s">
        <v>1</v>
      </c>
      <c r="T7" s="718"/>
      <c r="U7" s="718"/>
      <c r="V7" s="718"/>
      <c r="W7" s="719"/>
      <c r="X7" s="714" t="s">
        <v>0</v>
      </c>
      <c r="Y7" s="715"/>
      <c r="Z7" s="715"/>
      <c r="AA7" s="715"/>
      <c r="AB7" s="716"/>
      <c r="AC7" s="717" t="s">
        <v>1</v>
      </c>
      <c r="AD7" s="718"/>
      <c r="AE7" s="718"/>
      <c r="AF7" s="718"/>
      <c r="AG7" s="719"/>
      <c r="AH7" s="711"/>
      <c r="AI7" s="712"/>
      <c r="AJ7" s="712"/>
      <c r="AK7" s="712"/>
      <c r="AL7" s="712"/>
      <c r="AM7" s="713"/>
      <c r="AN7" s="410"/>
      <c r="AO7" s="410"/>
      <c r="AP7" s="410"/>
      <c r="AQ7" s="410"/>
      <c r="AR7" s="410"/>
      <c r="AS7" s="410"/>
      <c r="AT7" s="410"/>
      <c r="AU7" s="410"/>
      <c r="AV7" s="410"/>
      <c r="AW7" s="410"/>
      <c r="AX7" s="410"/>
      <c r="AY7" s="410"/>
      <c r="AZ7" s="410"/>
      <c r="BA7" s="410"/>
      <c r="BB7" s="410"/>
      <c r="BC7" s="410"/>
      <c r="BD7" s="410"/>
      <c r="BE7" s="410"/>
      <c r="BF7" s="410"/>
      <c r="BG7" s="410"/>
      <c r="BH7" s="410"/>
      <c r="BI7" s="410"/>
      <c r="BJ7" s="410"/>
      <c r="BK7" s="410"/>
      <c r="BL7" s="410"/>
      <c r="BM7" s="410"/>
      <c r="BN7" s="410"/>
      <c r="BO7" s="410"/>
      <c r="BP7" s="410"/>
      <c r="BQ7" s="410"/>
    </row>
    <row r="8" spans="1:69" ht="14.25">
      <c r="B8" s="733" t="s">
        <v>491</v>
      </c>
      <c r="C8" s="736" t="s">
        <v>492</v>
      </c>
      <c r="D8" s="412">
        <v>1</v>
      </c>
      <c r="E8" s="413" t="s">
        <v>493</v>
      </c>
      <c r="F8" s="414"/>
      <c r="G8" s="414"/>
      <c r="H8" s="414"/>
      <c r="I8" s="414"/>
      <c r="J8" s="414"/>
      <c r="K8" s="414"/>
      <c r="L8" s="414"/>
      <c r="M8" s="415"/>
      <c r="N8" s="416">
        <v>1592</v>
      </c>
      <c r="O8" s="720"/>
      <c r="P8" s="721"/>
      <c r="Q8" s="721"/>
      <c r="R8" s="722"/>
      <c r="S8" s="416">
        <v>1024</v>
      </c>
      <c r="T8" s="720"/>
      <c r="U8" s="721"/>
      <c r="V8" s="721"/>
      <c r="W8" s="722"/>
      <c r="X8" s="416">
        <v>1593</v>
      </c>
      <c r="Y8" s="720"/>
      <c r="Z8" s="721"/>
      <c r="AA8" s="721"/>
      <c r="AB8" s="722"/>
      <c r="AC8" s="416">
        <v>1025</v>
      </c>
      <c r="AD8" s="720"/>
      <c r="AE8" s="721"/>
      <c r="AF8" s="721"/>
      <c r="AG8" s="722"/>
      <c r="AH8" s="417">
        <v>104</v>
      </c>
      <c r="AI8" s="720"/>
      <c r="AJ8" s="721"/>
      <c r="AK8" s="721"/>
      <c r="AL8" s="722"/>
      <c r="AM8" s="418" t="s">
        <v>2</v>
      </c>
      <c r="AN8" s="410"/>
      <c r="AO8" s="410"/>
      <c r="AP8" s="410"/>
      <c r="AQ8" s="410"/>
      <c r="AR8" s="410"/>
      <c r="AS8" s="410"/>
      <c r="AT8" s="410"/>
      <c r="AU8" s="410"/>
      <c r="AV8" s="410"/>
      <c r="AW8" s="410"/>
      <c r="AX8" s="410"/>
      <c r="AY8" s="410"/>
      <c r="AZ8" s="410"/>
      <c r="BA8" s="410"/>
      <c r="BB8" s="410"/>
      <c r="BC8" s="410"/>
      <c r="BD8" s="410"/>
      <c r="BE8" s="410"/>
      <c r="BF8" s="410"/>
      <c r="BG8" s="410"/>
      <c r="BH8" s="410"/>
      <c r="BI8" s="410"/>
      <c r="BJ8" s="410"/>
      <c r="BK8" s="410"/>
      <c r="BL8" s="410"/>
      <c r="BM8" s="410"/>
      <c r="BN8" s="410"/>
      <c r="BO8" s="410"/>
      <c r="BP8" s="410"/>
      <c r="BQ8" s="410"/>
    </row>
    <row r="9" spans="1:69" ht="14.25">
      <c r="B9" s="734"/>
      <c r="C9" s="736"/>
      <c r="D9" s="412">
        <v>2</v>
      </c>
      <c r="E9" s="413" t="s">
        <v>494</v>
      </c>
      <c r="F9" s="414"/>
      <c r="G9" s="414"/>
      <c r="H9" s="414"/>
      <c r="I9" s="414"/>
      <c r="J9" s="414"/>
      <c r="K9" s="414"/>
      <c r="L9" s="414"/>
      <c r="M9" s="415"/>
      <c r="N9" s="417">
        <v>1594</v>
      </c>
      <c r="O9" s="720"/>
      <c r="P9" s="721"/>
      <c r="Q9" s="721"/>
      <c r="R9" s="722"/>
      <c r="S9" s="417">
        <v>1026</v>
      </c>
      <c r="T9" s="720"/>
      <c r="U9" s="721"/>
      <c r="V9" s="721"/>
      <c r="W9" s="722"/>
      <c r="X9" s="417">
        <v>1595</v>
      </c>
      <c r="Y9" s="720"/>
      <c r="Z9" s="721"/>
      <c r="AA9" s="721"/>
      <c r="AB9" s="722"/>
      <c r="AC9" s="417">
        <v>1027</v>
      </c>
      <c r="AD9" s="720"/>
      <c r="AE9" s="721"/>
      <c r="AF9" s="721"/>
      <c r="AG9" s="722"/>
      <c r="AH9" s="417">
        <v>105</v>
      </c>
      <c r="AI9" s="720"/>
      <c r="AJ9" s="721"/>
      <c r="AK9" s="721"/>
      <c r="AL9" s="722"/>
      <c r="AM9" s="418" t="s">
        <v>2</v>
      </c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</row>
    <row r="10" spans="1:69" ht="14.25">
      <c r="B10" s="734"/>
      <c r="C10" s="736"/>
      <c r="D10" s="412">
        <v>3</v>
      </c>
      <c r="E10" s="413" t="s">
        <v>495</v>
      </c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5"/>
      <c r="AH10" s="417">
        <v>106</v>
      </c>
      <c r="AI10" s="720"/>
      <c r="AJ10" s="721"/>
      <c r="AK10" s="721"/>
      <c r="AL10" s="722"/>
      <c r="AM10" s="418" t="s">
        <v>2</v>
      </c>
      <c r="AN10" s="410"/>
      <c r="AO10" s="410"/>
      <c r="AP10" s="410"/>
      <c r="AQ10" s="410"/>
      <c r="AR10" s="410"/>
      <c r="AS10" s="410"/>
      <c r="AT10" s="410"/>
      <c r="AU10" s="410"/>
      <c r="AV10" s="410"/>
      <c r="AW10" s="410"/>
      <c r="AX10" s="410"/>
      <c r="AY10" s="410"/>
      <c r="AZ10" s="410"/>
      <c r="BA10" s="410"/>
      <c r="BB10" s="410"/>
      <c r="BC10" s="410"/>
      <c r="BD10" s="410"/>
      <c r="BE10" s="410"/>
      <c r="BF10" s="410"/>
      <c r="BG10" s="410"/>
      <c r="BH10" s="410"/>
      <c r="BI10" s="410"/>
      <c r="BJ10" s="410"/>
      <c r="BK10" s="410"/>
      <c r="BL10" s="410"/>
      <c r="BM10" s="410"/>
      <c r="BN10" s="410"/>
      <c r="BO10" s="410"/>
      <c r="BP10" s="410"/>
      <c r="BQ10" s="410"/>
    </row>
    <row r="11" spans="1:69" ht="14.25">
      <c r="B11" s="734"/>
      <c r="C11" s="736"/>
      <c r="D11" s="412">
        <v>4</v>
      </c>
      <c r="E11" s="413" t="s">
        <v>496</v>
      </c>
      <c r="F11" s="414"/>
      <c r="G11" s="414"/>
      <c r="H11" s="414"/>
      <c r="I11" s="414"/>
      <c r="J11" s="414"/>
      <c r="K11" s="414"/>
      <c r="L11" s="414"/>
      <c r="M11" s="414"/>
      <c r="N11" s="414"/>
      <c r="O11" s="419"/>
      <c r="P11" s="414"/>
      <c r="Q11" s="414"/>
      <c r="R11" s="414"/>
      <c r="S11" s="414"/>
      <c r="T11" s="419"/>
      <c r="U11" s="414"/>
      <c r="V11" s="414"/>
      <c r="W11" s="414"/>
      <c r="X11" s="414"/>
      <c r="Y11" s="419"/>
      <c r="Z11" s="414"/>
      <c r="AA11" s="414"/>
      <c r="AB11" s="415"/>
      <c r="AC11" s="416">
        <v>603</v>
      </c>
      <c r="AD11" s="720"/>
      <c r="AE11" s="721"/>
      <c r="AF11" s="721"/>
      <c r="AG11" s="722"/>
      <c r="AH11" s="417">
        <v>108</v>
      </c>
      <c r="AI11" s="720"/>
      <c r="AJ11" s="721"/>
      <c r="AK11" s="721"/>
      <c r="AL11" s="722"/>
      <c r="AM11" s="418" t="s">
        <v>2</v>
      </c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  <c r="AZ11" s="410"/>
      <c r="BA11" s="410"/>
      <c r="BB11" s="410"/>
      <c r="BC11" s="410"/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</row>
    <row r="12" spans="1:69" ht="14.25">
      <c r="B12" s="734"/>
      <c r="C12" s="736"/>
      <c r="D12" s="723">
        <v>5</v>
      </c>
      <c r="E12" s="420" t="s">
        <v>497</v>
      </c>
      <c r="F12" s="420"/>
      <c r="G12" s="420"/>
      <c r="H12" s="420"/>
      <c r="I12" s="420"/>
      <c r="J12" s="420"/>
      <c r="K12" s="420"/>
      <c r="L12" s="420"/>
      <c r="M12" s="420"/>
      <c r="N12" s="416">
        <v>1721</v>
      </c>
      <c r="O12" s="720">
        <f>+$O$15+$O$16</f>
        <v>0</v>
      </c>
      <c r="P12" s="721"/>
      <c r="Q12" s="721"/>
      <c r="R12" s="722"/>
      <c r="S12" s="416">
        <v>1722</v>
      </c>
      <c r="T12" s="720">
        <f>+$T$15+$T$16</f>
        <v>0</v>
      </c>
      <c r="U12" s="721"/>
      <c r="V12" s="721"/>
      <c r="W12" s="722"/>
      <c r="X12" s="416">
        <v>1596</v>
      </c>
      <c r="Y12" s="720">
        <f>+$Y$13+$Y$14+$Y$15+$Y$16+$Y$18</f>
        <v>0</v>
      </c>
      <c r="Z12" s="721"/>
      <c r="AA12" s="721"/>
      <c r="AB12" s="722"/>
      <c r="AC12" s="417">
        <v>954</v>
      </c>
      <c r="AD12" s="720">
        <f>+SUM(AD13:$AG$18)</f>
        <v>0</v>
      </c>
      <c r="AE12" s="721"/>
      <c r="AF12" s="721"/>
      <c r="AG12" s="722"/>
      <c r="AH12" s="417">
        <v>955</v>
      </c>
      <c r="AI12" s="720">
        <f>+SUM($AI$13:$AL$18)</f>
        <v>0</v>
      </c>
      <c r="AJ12" s="721"/>
      <c r="AK12" s="721"/>
      <c r="AL12" s="722"/>
      <c r="AM12" s="421" t="s">
        <v>2</v>
      </c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AZ12" s="410"/>
      <c r="BA12" s="410"/>
      <c r="BB12" s="410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</row>
    <row r="13" spans="1:69" ht="14.25">
      <c r="B13" s="734"/>
      <c r="C13" s="736"/>
      <c r="D13" s="723"/>
      <c r="E13" s="422" t="s">
        <v>498</v>
      </c>
      <c r="F13" s="422"/>
      <c r="G13" s="422"/>
      <c r="H13" s="422"/>
      <c r="I13" s="422"/>
      <c r="J13" s="422"/>
      <c r="K13" s="422"/>
      <c r="L13" s="422"/>
      <c r="M13" s="422"/>
      <c r="N13" s="422"/>
      <c r="O13" s="423"/>
      <c r="P13" s="422"/>
      <c r="Q13" s="422"/>
      <c r="R13" s="422"/>
      <c r="S13" s="422"/>
      <c r="T13" s="423"/>
      <c r="U13" s="422"/>
      <c r="V13" s="422"/>
      <c r="W13" s="424"/>
      <c r="X13" s="425">
        <v>1917</v>
      </c>
      <c r="Y13" s="724"/>
      <c r="Z13" s="725"/>
      <c r="AA13" s="725"/>
      <c r="AB13" s="726"/>
      <c r="AC13" s="425">
        <v>1848</v>
      </c>
      <c r="AD13" s="724"/>
      <c r="AE13" s="725"/>
      <c r="AF13" s="725"/>
      <c r="AG13" s="726"/>
      <c r="AH13" s="425">
        <v>1849</v>
      </c>
      <c r="AI13" s="724"/>
      <c r="AJ13" s="725"/>
      <c r="AK13" s="725"/>
      <c r="AL13" s="726"/>
      <c r="AM13" s="426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410"/>
      <c r="BC13" s="410"/>
      <c r="BD13" s="410"/>
      <c r="BE13" s="410"/>
      <c r="BF13" s="410"/>
      <c r="BG13" s="410"/>
      <c r="BH13" s="410"/>
      <c r="BI13" s="410"/>
      <c r="BJ13" s="410"/>
      <c r="BK13" s="410"/>
      <c r="BL13" s="410"/>
      <c r="BM13" s="410"/>
      <c r="BN13" s="410"/>
      <c r="BO13" s="410"/>
      <c r="BP13" s="410"/>
      <c r="BQ13" s="410"/>
    </row>
    <row r="14" spans="1:69" ht="14.25">
      <c r="B14" s="734"/>
      <c r="C14" s="736"/>
      <c r="D14" s="723"/>
      <c r="E14" s="427" t="s">
        <v>499</v>
      </c>
      <c r="F14" s="428"/>
      <c r="G14" s="428"/>
      <c r="H14" s="428"/>
      <c r="I14" s="428"/>
      <c r="J14" s="428"/>
      <c r="K14" s="428"/>
      <c r="L14" s="428"/>
      <c r="M14" s="428"/>
      <c r="N14" s="428"/>
      <c r="O14" s="429"/>
      <c r="P14" s="428"/>
      <c r="Q14" s="428"/>
      <c r="R14" s="428"/>
      <c r="S14" s="428"/>
      <c r="T14" s="429"/>
      <c r="U14" s="428"/>
      <c r="V14" s="428"/>
      <c r="W14" s="430"/>
      <c r="X14" s="425">
        <v>1850</v>
      </c>
      <c r="Y14" s="724"/>
      <c r="Z14" s="725"/>
      <c r="AA14" s="725"/>
      <c r="AB14" s="726"/>
      <c r="AC14" s="425">
        <v>1851</v>
      </c>
      <c r="AD14" s="724"/>
      <c r="AE14" s="725"/>
      <c r="AF14" s="725"/>
      <c r="AG14" s="726"/>
      <c r="AH14" s="425">
        <v>1852</v>
      </c>
      <c r="AI14" s="724"/>
      <c r="AJ14" s="725"/>
      <c r="AK14" s="725"/>
      <c r="AL14" s="726"/>
      <c r="AM14" s="426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  <c r="AZ14" s="410"/>
      <c r="BA14" s="410"/>
      <c r="BB14" s="410"/>
      <c r="BC14" s="410"/>
      <c r="BD14" s="410"/>
      <c r="BE14" s="410"/>
      <c r="BF14" s="410"/>
      <c r="BG14" s="410"/>
      <c r="BH14" s="410"/>
      <c r="BI14" s="410"/>
      <c r="BJ14" s="410"/>
      <c r="BK14" s="410"/>
      <c r="BL14" s="410"/>
      <c r="BM14" s="410"/>
      <c r="BN14" s="410"/>
      <c r="BO14" s="410"/>
      <c r="BP14" s="410"/>
      <c r="BQ14" s="410"/>
    </row>
    <row r="15" spans="1:69" ht="14.25">
      <c r="B15" s="734"/>
      <c r="C15" s="736"/>
      <c r="D15" s="723"/>
      <c r="E15" s="431" t="s">
        <v>500</v>
      </c>
      <c r="F15" s="422"/>
      <c r="G15" s="422"/>
      <c r="H15" s="422"/>
      <c r="I15" s="422"/>
      <c r="J15" s="422"/>
      <c r="K15" s="422"/>
      <c r="L15" s="422"/>
      <c r="M15" s="422"/>
      <c r="N15" s="425">
        <v>1853</v>
      </c>
      <c r="O15" s="724"/>
      <c r="P15" s="725"/>
      <c r="Q15" s="725"/>
      <c r="R15" s="726"/>
      <c r="S15" s="425">
        <v>1854</v>
      </c>
      <c r="T15" s="724"/>
      <c r="U15" s="725"/>
      <c r="V15" s="725"/>
      <c r="W15" s="726"/>
      <c r="X15" s="425">
        <v>1855</v>
      </c>
      <c r="Y15" s="724"/>
      <c r="Z15" s="725"/>
      <c r="AA15" s="725"/>
      <c r="AB15" s="726"/>
      <c r="AC15" s="425">
        <v>1856</v>
      </c>
      <c r="AD15" s="724"/>
      <c r="AE15" s="725"/>
      <c r="AF15" s="725"/>
      <c r="AG15" s="726"/>
      <c r="AH15" s="425">
        <v>1857</v>
      </c>
      <c r="AI15" s="724"/>
      <c r="AJ15" s="725"/>
      <c r="AK15" s="725"/>
      <c r="AL15" s="726"/>
      <c r="AM15" s="426"/>
      <c r="AN15" s="410"/>
      <c r="AO15" s="410"/>
      <c r="AP15" s="410"/>
      <c r="AQ15" s="410"/>
      <c r="AR15" s="410"/>
      <c r="AS15" s="410"/>
      <c r="AT15" s="410"/>
      <c r="AU15" s="410"/>
      <c r="AV15" s="410"/>
      <c r="AW15" s="410"/>
      <c r="AX15" s="410"/>
      <c r="AY15" s="410"/>
      <c r="AZ15" s="410"/>
      <c r="BA15" s="410"/>
      <c r="BB15" s="410"/>
      <c r="BC15" s="410"/>
      <c r="BD15" s="410"/>
      <c r="BE15" s="410"/>
      <c r="BF15" s="410"/>
      <c r="BG15" s="410"/>
      <c r="BH15" s="410"/>
      <c r="BI15" s="410"/>
      <c r="BJ15" s="410"/>
      <c r="BK15" s="410"/>
      <c r="BL15" s="410"/>
      <c r="BM15" s="410"/>
      <c r="BN15" s="410"/>
      <c r="BO15" s="410"/>
      <c r="BP15" s="410"/>
      <c r="BQ15" s="410"/>
    </row>
    <row r="16" spans="1:69" ht="14.25">
      <c r="B16" s="734"/>
      <c r="C16" s="736"/>
      <c r="D16" s="723"/>
      <c r="E16" s="431" t="s">
        <v>501</v>
      </c>
      <c r="F16" s="422"/>
      <c r="G16" s="422"/>
      <c r="H16" s="422"/>
      <c r="I16" s="422"/>
      <c r="J16" s="422"/>
      <c r="K16" s="422"/>
      <c r="L16" s="422"/>
      <c r="M16" s="422"/>
      <c r="N16" s="425">
        <v>1858</v>
      </c>
      <c r="O16" s="724"/>
      <c r="P16" s="725"/>
      <c r="Q16" s="725"/>
      <c r="R16" s="726"/>
      <c r="S16" s="425">
        <v>1859</v>
      </c>
      <c r="T16" s="724"/>
      <c r="U16" s="725"/>
      <c r="V16" s="725"/>
      <c r="W16" s="726"/>
      <c r="X16" s="425">
        <v>1860</v>
      </c>
      <c r="Y16" s="724"/>
      <c r="Z16" s="725"/>
      <c r="AA16" s="725"/>
      <c r="AB16" s="726"/>
      <c r="AC16" s="425">
        <v>1861</v>
      </c>
      <c r="AD16" s="724"/>
      <c r="AE16" s="725"/>
      <c r="AF16" s="725"/>
      <c r="AG16" s="726"/>
      <c r="AH16" s="425">
        <v>1862</v>
      </c>
      <c r="AI16" s="724"/>
      <c r="AJ16" s="725"/>
      <c r="AK16" s="725"/>
      <c r="AL16" s="726"/>
      <c r="AM16" s="426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  <c r="AZ16" s="410"/>
      <c r="BA16" s="410"/>
      <c r="BB16" s="410"/>
      <c r="BC16" s="410"/>
      <c r="BD16" s="410"/>
      <c r="BE16" s="410"/>
      <c r="BF16" s="410"/>
      <c r="BG16" s="410"/>
      <c r="BH16" s="410"/>
      <c r="BI16" s="410"/>
      <c r="BJ16" s="410"/>
      <c r="BK16" s="410"/>
      <c r="BL16" s="410"/>
      <c r="BM16" s="410"/>
      <c r="BN16" s="410"/>
      <c r="BO16" s="410"/>
      <c r="BP16" s="410"/>
      <c r="BQ16" s="410"/>
    </row>
    <row r="17" spans="2:69" ht="14.25">
      <c r="B17" s="734"/>
      <c r="C17" s="736"/>
      <c r="D17" s="723"/>
      <c r="E17" s="432" t="s">
        <v>502</v>
      </c>
      <c r="F17" s="433"/>
      <c r="G17" s="433"/>
      <c r="H17" s="433"/>
      <c r="I17" s="433"/>
      <c r="J17" s="433"/>
      <c r="K17" s="433"/>
      <c r="L17" s="433"/>
      <c r="M17" s="433"/>
      <c r="N17" s="433"/>
      <c r="O17" s="423"/>
      <c r="P17" s="433"/>
      <c r="Q17" s="433"/>
      <c r="R17" s="433"/>
      <c r="S17" s="433"/>
      <c r="T17" s="423"/>
      <c r="U17" s="433"/>
      <c r="V17" s="433"/>
      <c r="W17" s="433"/>
      <c r="X17" s="433"/>
      <c r="Y17" s="423"/>
      <c r="Z17" s="433"/>
      <c r="AA17" s="433"/>
      <c r="AB17" s="434"/>
      <c r="AC17" s="425">
        <v>1872</v>
      </c>
      <c r="AD17" s="724"/>
      <c r="AE17" s="725"/>
      <c r="AF17" s="725"/>
      <c r="AG17" s="726"/>
      <c r="AH17" s="425">
        <v>1873</v>
      </c>
      <c r="AI17" s="724"/>
      <c r="AJ17" s="725"/>
      <c r="AK17" s="725"/>
      <c r="AL17" s="726"/>
      <c r="AM17" s="426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  <c r="AZ17" s="410"/>
      <c r="BA17" s="410"/>
      <c r="BB17" s="410"/>
      <c r="BC17" s="410"/>
      <c r="BD17" s="410"/>
      <c r="BE17" s="410"/>
      <c r="BF17" s="410"/>
      <c r="BG17" s="410"/>
      <c r="BH17" s="410"/>
      <c r="BI17" s="410"/>
      <c r="BJ17" s="410"/>
      <c r="BK17" s="410"/>
      <c r="BL17" s="410"/>
      <c r="BM17" s="410"/>
      <c r="BN17" s="410"/>
      <c r="BO17" s="410"/>
      <c r="BP17" s="410"/>
      <c r="BQ17" s="410"/>
    </row>
    <row r="18" spans="2:69" ht="14.25">
      <c r="B18" s="734"/>
      <c r="C18" s="736"/>
      <c r="D18" s="723"/>
      <c r="E18" s="432" t="s">
        <v>503</v>
      </c>
      <c r="F18" s="433"/>
      <c r="G18" s="433"/>
      <c r="H18" s="433"/>
      <c r="I18" s="433"/>
      <c r="J18" s="433"/>
      <c r="K18" s="433"/>
      <c r="L18" s="433"/>
      <c r="M18" s="433"/>
      <c r="N18" s="433"/>
      <c r="O18" s="423"/>
      <c r="P18" s="433"/>
      <c r="Q18" s="433"/>
      <c r="R18" s="433"/>
      <c r="S18" s="433"/>
      <c r="T18" s="423"/>
      <c r="U18" s="433"/>
      <c r="V18" s="433"/>
      <c r="W18" s="434"/>
      <c r="X18" s="425">
        <v>1863</v>
      </c>
      <c r="Y18" s="724"/>
      <c r="Z18" s="725"/>
      <c r="AA18" s="725"/>
      <c r="AB18" s="726"/>
      <c r="AC18" s="425">
        <v>1864</v>
      </c>
      <c r="AD18" s="724"/>
      <c r="AE18" s="725"/>
      <c r="AF18" s="725"/>
      <c r="AG18" s="726"/>
      <c r="AH18" s="425">
        <v>1865</v>
      </c>
      <c r="AI18" s="724"/>
      <c r="AJ18" s="725"/>
      <c r="AK18" s="725"/>
      <c r="AL18" s="726"/>
      <c r="AM18" s="435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  <c r="BF18" s="410"/>
      <c r="BG18" s="410"/>
      <c r="BH18" s="410"/>
      <c r="BI18" s="410"/>
      <c r="BJ18" s="410"/>
      <c r="BK18" s="410"/>
      <c r="BL18" s="410"/>
      <c r="BM18" s="410"/>
      <c r="BN18" s="410"/>
      <c r="BO18" s="410"/>
      <c r="BP18" s="410"/>
      <c r="BQ18" s="410"/>
    </row>
    <row r="19" spans="2:69" ht="14.25">
      <c r="B19" s="734"/>
      <c r="C19" s="736"/>
      <c r="D19" s="412">
        <v>6</v>
      </c>
      <c r="E19" s="420" t="s">
        <v>504</v>
      </c>
      <c r="F19" s="420"/>
      <c r="G19" s="420"/>
      <c r="H19" s="420"/>
      <c r="I19" s="420"/>
      <c r="J19" s="420"/>
      <c r="K19" s="420"/>
      <c r="L19" s="420"/>
      <c r="M19" s="420"/>
      <c r="N19" s="416">
        <v>1597</v>
      </c>
      <c r="O19" s="720"/>
      <c r="P19" s="721"/>
      <c r="Q19" s="721"/>
      <c r="R19" s="722"/>
      <c r="S19" s="416">
        <v>1598</v>
      </c>
      <c r="T19" s="720"/>
      <c r="U19" s="721"/>
      <c r="V19" s="721"/>
      <c r="W19" s="722"/>
      <c r="X19" s="416">
        <v>1599</v>
      </c>
      <c r="Y19" s="720"/>
      <c r="Z19" s="721"/>
      <c r="AA19" s="721"/>
      <c r="AB19" s="722"/>
      <c r="AC19" s="416">
        <v>1631</v>
      </c>
      <c r="AD19" s="720"/>
      <c r="AE19" s="721"/>
      <c r="AF19" s="721"/>
      <c r="AG19" s="722"/>
      <c r="AH19" s="416">
        <v>1632</v>
      </c>
      <c r="AI19" s="720"/>
      <c r="AJ19" s="721"/>
      <c r="AK19" s="721"/>
      <c r="AL19" s="722"/>
      <c r="AM19" s="436" t="s">
        <v>2</v>
      </c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  <c r="AZ19" s="410"/>
      <c r="BA19" s="410"/>
      <c r="BB19" s="410"/>
      <c r="BC19" s="410"/>
      <c r="BD19" s="410"/>
      <c r="BE19" s="410"/>
      <c r="BF19" s="410"/>
      <c r="BG19" s="410"/>
      <c r="BH19" s="410"/>
      <c r="BI19" s="410"/>
      <c r="BJ19" s="410"/>
      <c r="BK19" s="410"/>
      <c r="BL19" s="410"/>
      <c r="BM19" s="410"/>
      <c r="BN19" s="410"/>
      <c r="BO19" s="410"/>
      <c r="BP19" s="410"/>
      <c r="BQ19" s="410"/>
    </row>
    <row r="20" spans="2:69" ht="14.25">
      <c r="B20" s="734"/>
      <c r="C20" s="736"/>
      <c r="D20" s="412">
        <v>7</v>
      </c>
      <c r="E20" s="413" t="s">
        <v>505</v>
      </c>
      <c r="F20" s="414"/>
      <c r="G20" s="414"/>
      <c r="H20" s="414"/>
      <c r="I20" s="414"/>
      <c r="J20" s="414"/>
      <c r="K20" s="414"/>
      <c r="L20" s="414"/>
      <c r="M20" s="414"/>
      <c r="N20" s="414"/>
      <c r="O20" s="419"/>
      <c r="P20" s="414"/>
      <c r="Q20" s="414"/>
      <c r="R20" s="414"/>
      <c r="S20" s="414"/>
      <c r="T20" s="419"/>
      <c r="U20" s="414"/>
      <c r="V20" s="414"/>
      <c r="W20" s="414"/>
      <c r="X20" s="414"/>
      <c r="Y20" s="419"/>
      <c r="Z20" s="414"/>
      <c r="AA20" s="414"/>
      <c r="AB20" s="414"/>
      <c r="AC20" s="414"/>
      <c r="AD20" s="419"/>
      <c r="AE20" s="414"/>
      <c r="AF20" s="414"/>
      <c r="AG20" s="415"/>
      <c r="AH20" s="417">
        <v>110</v>
      </c>
      <c r="AI20" s="720"/>
      <c r="AJ20" s="721"/>
      <c r="AK20" s="721"/>
      <c r="AL20" s="722"/>
      <c r="AM20" s="418" t="s">
        <v>2</v>
      </c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  <c r="BJ20" s="410"/>
      <c r="BK20" s="410"/>
      <c r="BL20" s="410"/>
      <c r="BM20" s="410"/>
      <c r="BN20" s="410"/>
      <c r="BO20" s="410"/>
      <c r="BP20" s="410"/>
      <c r="BQ20" s="410"/>
    </row>
    <row r="21" spans="2:69" ht="14.25">
      <c r="B21" s="734"/>
      <c r="C21" s="736"/>
      <c r="D21" s="727">
        <v>8</v>
      </c>
      <c r="E21" s="437" t="s">
        <v>506</v>
      </c>
      <c r="F21" s="437"/>
      <c r="G21" s="437"/>
      <c r="H21" s="437"/>
      <c r="I21" s="437"/>
      <c r="J21" s="437"/>
      <c r="K21" s="437"/>
      <c r="L21" s="437"/>
      <c r="M21" s="437"/>
      <c r="N21" s="437"/>
      <c r="O21" s="419"/>
      <c r="P21" s="437"/>
      <c r="Q21" s="437"/>
      <c r="R21" s="437"/>
      <c r="S21" s="437"/>
      <c r="T21" s="419"/>
      <c r="U21" s="438"/>
      <c r="V21" s="438"/>
      <c r="W21" s="439"/>
      <c r="X21" s="437"/>
      <c r="Y21" s="419"/>
      <c r="Z21" s="438"/>
      <c r="AA21" s="439"/>
      <c r="AB21" s="437"/>
      <c r="AC21" s="416">
        <v>605</v>
      </c>
      <c r="AD21" s="720">
        <f>+$AD$22</f>
        <v>0</v>
      </c>
      <c r="AE21" s="721"/>
      <c r="AF21" s="721"/>
      <c r="AG21" s="722"/>
      <c r="AH21" s="417">
        <v>155</v>
      </c>
      <c r="AI21" s="720">
        <f>+SUM(AI22:$AL$24)</f>
        <v>0</v>
      </c>
      <c r="AJ21" s="721"/>
      <c r="AK21" s="721"/>
      <c r="AL21" s="722"/>
      <c r="AM21" s="421" t="s">
        <v>2</v>
      </c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  <c r="BJ21" s="410"/>
      <c r="BK21" s="410"/>
      <c r="BL21" s="410"/>
      <c r="BM21" s="410"/>
      <c r="BN21" s="410"/>
      <c r="BO21" s="410"/>
      <c r="BP21" s="410"/>
      <c r="BQ21" s="410"/>
    </row>
    <row r="22" spans="2:69" ht="14.25">
      <c r="B22" s="734"/>
      <c r="C22" s="736"/>
      <c r="D22" s="727"/>
      <c r="E22" s="432" t="s">
        <v>507</v>
      </c>
      <c r="F22" s="433"/>
      <c r="G22" s="433"/>
      <c r="H22" s="433"/>
      <c r="I22" s="433"/>
      <c r="J22" s="433"/>
      <c r="K22" s="433"/>
      <c r="L22" s="433"/>
      <c r="M22" s="433"/>
      <c r="N22" s="433"/>
      <c r="O22" s="423"/>
      <c r="P22" s="433"/>
      <c r="Q22" s="433"/>
      <c r="R22" s="433"/>
      <c r="S22" s="433"/>
      <c r="T22" s="423"/>
      <c r="U22" s="433"/>
      <c r="V22" s="433"/>
      <c r="W22" s="433"/>
      <c r="X22" s="433"/>
      <c r="Y22" s="423"/>
      <c r="Z22" s="433"/>
      <c r="AA22" s="433"/>
      <c r="AB22" s="434"/>
      <c r="AC22" s="425">
        <v>1866</v>
      </c>
      <c r="AD22" s="724"/>
      <c r="AE22" s="725"/>
      <c r="AF22" s="725"/>
      <c r="AG22" s="726"/>
      <c r="AH22" s="425">
        <v>1867</v>
      </c>
      <c r="AI22" s="724"/>
      <c r="AJ22" s="725"/>
      <c r="AK22" s="725"/>
      <c r="AL22" s="726"/>
      <c r="AM22" s="426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  <c r="BJ22" s="410"/>
      <c r="BK22" s="410"/>
      <c r="BL22" s="410"/>
      <c r="BM22" s="410"/>
      <c r="BN22" s="410"/>
      <c r="BO22" s="410"/>
      <c r="BP22" s="410"/>
      <c r="BQ22" s="410"/>
    </row>
    <row r="23" spans="2:69" ht="14.25">
      <c r="B23" s="734"/>
      <c r="C23" s="736"/>
      <c r="D23" s="727"/>
      <c r="E23" s="432" t="s">
        <v>508</v>
      </c>
      <c r="F23" s="433"/>
      <c r="G23" s="433"/>
      <c r="H23" s="433"/>
      <c r="I23" s="433"/>
      <c r="J23" s="433"/>
      <c r="K23" s="433"/>
      <c r="L23" s="433"/>
      <c r="M23" s="433"/>
      <c r="N23" s="433"/>
      <c r="O23" s="423"/>
      <c r="P23" s="433"/>
      <c r="Q23" s="433"/>
      <c r="R23" s="433"/>
      <c r="S23" s="433"/>
      <c r="T23" s="423"/>
      <c r="U23" s="433"/>
      <c r="V23" s="433"/>
      <c r="W23" s="433"/>
      <c r="X23" s="433"/>
      <c r="Y23" s="423"/>
      <c r="Z23" s="433"/>
      <c r="AA23" s="433"/>
      <c r="AB23" s="433"/>
      <c r="AC23" s="433"/>
      <c r="AD23" s="423"/>
      <c r="AE23" s="433"/>
      <c r="AF23" s="433"/>
      <c r="AG23" s="434"/>
      <c r="AH23" s="425">
        <v>1869</v>
      </c>
      <c r="AI23" s="724"/>
      <c r="AJ23" s="725"/>
      <c r="AK23" s="725"/>
      <c r="AL23" s="726"/>
      <c r="AM23" s="426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  <c r="BJ23" s="410"/>
      <c r="BK23" s="410"/>
      <c r="BL23" s="410"/>
      <c r="BM23" s="410"/>
      <c r="BN23" s="410"/>
      <c r="BO23" s="410"/>
      <c r="BP23" s="410"/>
      <c r="BQ23" s="410"/>
    </row>
    <row r="24" spans="2:69" ht="14.25">
      <c r="B24" s="734"/>
      <c r="C24" s="736"/>
      <c r="D24" s="727"/>
      <c r="E24" s="432" t="s">
        <v>509</v>
      </c>
      <c r="F24" s="433"/>
      <c r="G24" s="433"/>
      <c r="H24" s="433"/>
      <c r="I24" s="433"/>
      <c r="J24" s="433"/>
      <c r="K24" s="433"/>
      <c r="L24" s="433"/>
      <c r="M24" s="433"/>
      <c r="N24" s="433"/>
      <c r="O24" s="423"/>
      <c r="P24" s="433"/>
      <c r="Q24" s="433"/>
      <c r="R24" s="433"/>
      <c r="S24" s="433"/>
      <c r="T24" s="423"/>
      <c r="U24" s="433"/>
      <c r="V24" s="433"/>
      <c r="W24" s="433"/>
      <c r="X24" s="433"/>
      <c r="Y24" s="423"/>
      <c r="Z24" s="433"/>
      <c r="AA24" s="433"/>
      <c r="AB24" s="433"/>
      <c r="AC24" s="433"/>
      <c r="AD24" s="423"/>
      <c r="AE24" s="433"/>
      <c r="AF24" s="433"/>
      <c r="AG24" s="434"/>
      <c r="AH24" s="425">
        <v>1871</v>
      </c>
      <c r="AI24" s="724"/>
      <c r="AJ24" s="725"/>
      <c r="AK24" s="725"/>
      <c r="AL24" s="726"/>
      <c r="AM24" s="435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0"/>
      <c r="BP24" s="410"/>
      <c r="BQ24" s="410"/>
    </row>
    <row r="25" spans="2:69" ht="14.25">
      <c r="B25" s="734"/>
      <c r="C25" s="736"/>
      <c r="D25" s="727">
        <v>9</v>
      </c>
      <c r="E25" s="440" t="s">
        <v>510</v>
      </c>
      <c r="F25" s="441"/>
      <c r="G25" s="441"/>
      <c r="H25" s="441"/>
      <c r="I25" s="441"/>
      <c r="J25" s="441"/>
      <c r="K25" s="441"/>
      <c r="L25" s="441"/>
      <c r="M25" s="442"/>
      <c r="N25" s="416">
        <v>1633</v>
      </c>
      <c r="O25" s="720">
        <f>+$O$26+$O$27+$O$29</f>
        <v>0</v>
      </c>
      <c r="P25" s="721"/>
      <c r="Q25" s="721"/>
      <c r="R25" s="722"/>
      <c r="S25" s="416">
        <v>1105</v>
      </c>
      <c r="T25" s="720">
        <f>+$T$26+$T$27+$T$29</f>
        <v>0</v>
      </c>
      <c r="U25" s="721"/>
      <c r="V25" s="721"/>
      <c r="W25" s="722"/>
      <c r="X25" s="416">
        <v>1634</v>
      </c>
      <c r="Y25" s="720">
        <f>+$Y$26+$Y$27+$Y$29</f>
        <v>0</v>
      </c>
      <c r="Z25" s="721"/>
      <c r="AA25" s="721"/>
      <c r="AB25" s="722"/>
      <c r="AC25" s="416">
        <v>606</v>
      </c>
      <c r="AD25" s="720">
        <f>+$AD$26+$AD$27+$AD$29</f>
        <v>0</v>
      </c>
      <c r="AE25" s="721"/>
      <c r="AF25" s="721"/>
      <c r="AG25" s="722"/>
      <c r="AH25" s="416">
        <v>152</v>
      </c>
      <c r="AI25" s="720">
        <f>+SUM(AI26:$AL$29)</f>
        <v>0</v>
      </c>
      <c r="AJ25" s="721"/>
      <c r="AK25" s="721"/>
      <c r="AL25" s="722"/>
      <c r="AM25" s="421" t="s">
        <v>2</v>
      </c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  <c r="BJ25" s="410"/>
      <c r="BK25" s="410"/>
      <c r="BL25" s="410"/>
      <c r="BM25" s="410"/>
      <c r="BN25" s="410"/>
      <c r="BO25" s="410"/>
      <c r="BP25" s="410"/>
      <c r="BQ25" s="410"/>
    </row>
    <row r="26" spans="2:69" ht="14.25">
      <c r="B26" s="734"/>
      <c r="C26" s="736"/>
      <c r="D26" s="727"/>
      <c r="E26" s="422" t="s">
        <v>511</v>
      </c>
      <c r="F26" s="422"/>
      <c r="G26" s="422"/>
      <c r="H26" s="422"/>
      <c r="I26" s="422"/>
      <c r="J26" s="422"/>
      <c r="K26" s="422"/>
      <c r="L26" s="422"/>
      <c r="M26" s="422"/>
      <c r="N26" s="425">
        <v>1874</v>
      </c>
      <c r="O26" s="724"/>
      <c r="P26" s="725"/>
      <c r="Q26" s="725"/>
      <c r="R26" s="726"/>
      <c r="S26" s="425">
        <v>1875</v>
      </c>
      <c r="T26" s="724"/>
      <c r="U26" s="725"/>
      <c r="V26" s="725"/>
      <c r="W26" s="726"/>
      <c r="X26" s="425">
        <v>1876</v>
      </c>
      <c r="Y26" s="724"/>
      <c r="Z26" s="725"/>
      <c r="AA26" s="725"/>
      <c r="AB26" s="726"/>
      <c r="AC26" s="425">
        <v>1877</v>
      </c>
      <c r="AD26" s="724"/>
      <c r="AE26" s="725"/>
      <c r="AF26" s="725"/>
      <c r="AG26" s="726"/>
      <c r="AH26" s="425">
        <v>1878</v>
      </c>
      <c r="AI26" s="724"/>
      <c r="AJ26" s="725"/>
      <c r="AK26" s="725"/>
      <c r="AL26" s="726"/>
      <c r="AM26" s="426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  <c r="BJ26" s="410"/>
      <c r="BK26" s="410"/>
      <c r="BL26" s="410"/>
      <c r="BM26" s="410"/>
      <c r="BN26" s="410"/>
      <c r="BO26" s="410"/>
      <c r="BP26" s="410"/>
      <c r="BQ26" s="410"/>
    </row>
    <row r="27" spans="2:69" ht="14.25">
      <c r="B27" s="734"/>
      <c r="C27" s="736"/>
      <c r="D27" s="727"/>
      <c r="E27" s="443" t="s">
        <v>512</v>
      </c>
      <c r="F27" s="443"/>
      <c r="G27" s="443"/>
      <c r="H27" s="443"/>
      <c r="I27" s="443"/>
      <c r="J27" s="443"/>
      <c r="K27" s="443"/>
      <c r="L27" s="443"/>
      <c r="M27" s="443"/>
      <c r="N27" s="444">
        <v>1879</v>
      </c>
      <c r="O27" s="724"/>
      <c r="P27" s="725"/>
      <c r="Q27" s="725"/>
      <c r="R27" s="726"/>
      <c r="S27" s="444">
        <v>1880</v>
      </c>
      <c r="T27" s="724"/>
      <c r="U27" s="725"/>
      <c r="V27" s="725"/>
      <c r="W27" s="726"/>
      <c r="X27" s="444">
        <v>1881</v>
      </c>
      <c r="Y27" s="724"/>
      <c r="Z27" s="725"/>
      <c r="AA27" s="725"/>
      <c r="AB27" s="726"/>
      <c r="AC27" s="444">
        <v>1882</v>
      </c>
      <c r="AD27" s="724"/>
      <c r="AE27" s="725"/>
      <c r="AF27" s="725"/>
      <c r="AG27" s="726"/>
      <c r="AH27" s="425">
        <v>1883</v>
      </c>
      <c r="AI27" s="724"/>
      <c r="AJ27" s="725"/>
      <c r="AK27" s="725"/>
      <c r="AL27" s="726"/>
      <c r="AM27" s="426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  <c r="BJ27" s="410"/>
      <c r="BK27" s="410"/>
      <c r="BL27" s="410"/>
      <c r="BM27" s="410"/>
      <c r="BN27" s="410"/>
      <c r="BO27" s="410"/>
      <c r="BP27" s="410"/>
      <c r="BQ27" s="410"/>
    </row>
    <row r="28" spans="2:69" ht="14.25">
      <c r="B28" s="734"/>
      <c r="C28" s="736"/>
      <c r="D28" s="727"/>
      <c r="E28" s="432" t="s">
        <v>513</v>
      </c>
      <c r="F28" s="433"/>
      <c r="G28" s="433"/>
      <c r="H28" s="433"/>
      <c r="I28" s="433"/>
      <c r="J28" s="433"/>
      <c r="K28" s="433"/>
      <c r="L28" s="433"/>
      <c r="M28" s="433"/>
      <c r="N28" s="433"/>
      <c r="O28" s="423"/>
      <c r="P28" s="433"/>
      <c r="Q28" s="433"/>
      <c r="R28" s="433"/>
      <c r="S28" s="433"/>
      <c r="T28" s="423"/>
      <c r="U28" s="433"/>
      <c r="V28" s="433"/>
      <c r="W28" s="433"/>
      <c r="X28" s="433"/>
      <c r="Y28" s="423"/>
      <c r="Z28" s="433"/>
      <c r="AA28" s="433"/>
      <c r="AB28" s="433"/>
      <c r="AC28" s="433"/>
      <c r="AD28" s="423"/>
      <c r="AE28" s="433"/>
      <c r="AF28" s="433"/>
      <c r="AG28" s="434"/>
      <c r="AH28" s="425">
        <v>1884</v>
      </c>
      <c r="AI28" s="724"/>
      <c r="AJ28" s="725"/>
      <c r="AK28" s="725"/>
      <c r="AL28" s="726"/>
      <c r="AM28" s="426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  <c r="BJ28" s="410"/>
      <c r="BK28" s="410"/>
      <c r="BL28" s="410"/>
      <c r="BM28" s="410"/>
      <c r="BN28" s="410"/>
      <c r="BO28" s="410"/>
      <c r="BP28" s="410"/>
      <c r="BQ28" s="410"/>
    </row>
    <row r="29" spans="2:69" ht="14.25">
      <c r="B29" s="734"/>
      <c r="C29" s="736"/>
      <c r="D29" s="727"/>
      <c r="E29" s="427" t="s">
        <v>514</v>
      </c>
      <c r="F29" s="428"/>
      <c r="G29" s="428"/>
      <c r="H29" s="428"/>
      <c r="I29" s="428"/>
      <c r="J29" s="428"/>
      <c r="K29" s="428"/>
      <c r="L29" s="428"/>
      <c r="M29" s="430"/>
      <c r="N29" s="445">
        <v>1885</v>
      </c>
      <c r="O29" s="724"/>
      <c r="P29" s="725"/>
      <c r="Q29" s="725"/>
      <c r="R29" s="726"/>
      <c r="S29" s="445">
        <v>1886</v>
      </c>
      <c r="T29" s="724"/>
      <c r="U29" s="725"/>
      <c r="V29" s="725"/>
      <c r="W29" s="726"/>
      <c r="X29" s="445">
        <v>1887</v>
      </c>
      <c r="Y29" s="724"/>
      <c r="Z29" s="725"/>
      <c r="AA29" s="725"/>
      <c r="AB29" s="726"/>
      <c r="AC29" s="445">
        <v>1888</v>
      </c>
      <c r="AD29" s="724"/>
      <c r="AE29" s="725"/>
      <c r="AF29" s="725"/>
      <c r="AG29" s="726"/>
      <c r="AH29" s="425">
        <v>1889</v>
      </c>
      <c r="AI29" s="724"/>
      <c r="AJ29" s="725"/>
      <c r="AK29" s="725"/>
      <c r="AL29" s="726"/>
      <c r="AM29" s="435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  <c r="AZ29" s="410"/>
      <c r="BA29" s="410"/>
      <c r="BB29" s="410"/>
      <c r="BC29" s="410"/>
      <c r="BD29" s="410"/>
      <c r="BE29" s="410"/>
      <c r="BF29" s="410"/>
      <c r="BG29" s="410"/>
      <c r="BH29" s="410"/>
      <c r="BI29" s="410"/>
      <c r="BJ29" s="410"/>
      <c r="BK29" s="410"/>
      <c r="BL29" s="410"/>
      <c r="BM29" s="410"/>
      <c r="BN29" s="410"/>
      <c r="BO29" s="410"/>
      <c r="BP29" s="410"/>
      <c r="BQ29" s="410"/>
    </row>
    <row r="30" spans="2:69" ht="14.25">
      <c r="B30" s="734"/>
      <c r="C30" s="736"/>
      <c r="D30" s="412">
        <v>10</v>
      </c>
      <c r="E30" s="413" t="s">
        <v>515</v>
      </c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5"/>
      <c r="X30" s="417">
        <v>1635</v>
      </c>
      <c r="Y30" s="720"/>
      <c r="Z30" s="721"/>
      <c r="AA30" s="721"/>
      <c r="AB30" s="722"/>
      <c r="AC30" s="417">
        <v>1031</v>
      </c>
      <c r="AD30" s="720"/>
      <c r="AE30" s="721"/>
      <c r="AF30" s="721"/>
      <c r="AG30" s="722"/>
      <c r="AH30" s="417">
        <v>1032</v>
      </c>
      <c r="AI30" s="720"/>
      <c r="AJ30" s="721"/>
      <c r="AK30" s="721"/>
      <c r="AL30" s="722"/>
      <c r="AM30" s="435" t="s">
        <v>2</v>
      </c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  <c r="AZ30" s="410"/>
      <c r="BA30" s="410"/>
      <c r="BB30" s="410"/>
      <c r="BC30" s="410"/>
      <c r="BD30" s="410"/>
      <c r="BE30" s="410"/>
      <c r="BF30" s="410"/>
      <c r="BG30" s="410"/>
      <c r="BH30" s="410"/>
      <c r="BI30" s="410"/>
      <c r="BJ30" s="410"/>
      <c r="BK30" s="410"/>
      <c r="BL30" s="410"/>
      <c r="BM30" s="410"/>
      <c r="BN30" s="410"/>
      <c r="BO30" s="410"/>
      <c r="BP30" s="410"/>
      <c r="BQ30" s="410"/>
    </row>
    <row r="31" spans="2:69" ht="14.25">
      <c r="B31" s="734"/>
      <c r="C31" s="736"/>
      <c r="D31" s="446">
        <v>11</v>
      </c>
      <c r="E31" s="447" t="s">
        <v>516</v>
      </c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9"/>
      <c r="AC31" s="425">
        <v>1890</v>
      </c>
      <c r="AD31" s="724"/>
      <c r="AE31" s="725"/>
      <c r="AF31" s="725"/>
      <c r="AG31" s="726"/>
      <c r="AH31" s="425">
        <v>1891</v>
      </c>
      <c r="AI31" s="724"/>
      <c r="AJ31" s="725"/>
      <c r="AK31" s="725"/>
      <c r="AL31" s="726"/>
      <c r="AM31" s="435" t="s">
        <v>2</v>
      </c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  <c r="AZ31" s="410"/>
      <c r="BA31" s="410"/>
      <c r="BB31" s="410"/>
      <c r="BC31" s="410"/>
      <c r="BD31" s="410"/>
      <c r="BE31" s="410"/>
      <c r="BF31" s="410"/>
      <c r="BG31" s="410"/>
      <c r="BH31" s="410"/>
      <c r="BI31" s="410"/>
      <c r="BJ31" s="410"/>
      <c r="BK31" s="410"/>
      <c r="BL31" s="410"/>
      <c r="BM31" s="410"/>
      <c r="BN31" s="410"/>
      <c r="BO31" s="410"/>
      <c r="BP31" s="410"/>
      <c r="BQ31" s="410"/>
    </row>
    <row r="32" spans="2:69" ht="14.25">
      <c r="B32" s="734"/>
      <c r="C32" s="736"/>
      <c r="D32" s="412">
        <v>12</v>
      </c>
      <c r="E32" s="413" t="s">
        <v>517</v>
      </c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5"/>
      <c r="AC32" s="425">
        <v>1914</v>
      </c>
      <c r="AD32" s="724"/>
      <c r="AE32" s="725"/>
      <c r="AF32" s="725"/>
      <c r="AG32" s="726"/>
      <c r="AH32" s="417">
        <v>1104</v>
      </c>
      <c r="AI32" s="720"/>
      <c r="AJ32" s="721"/>
      <c r="AK32" s="721"/>
      <c r="AL32" s="722"/>
      <c r="AM32" s="418" t="s">
        <v>2</v>
      </c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410"/>
      <c r="BC32" s="410"/>
      <c r="BD32" s="410"/>
      <c r="BE32" s="410"/>
      <c r="BF32" s="410"/>
      <c r="BG32" s="410"/>
      <c r="BH32" s="410"/>
      <c r="BI32" s="410"/>
      <c r="BJ32" s="410"/>
      <c r="BK32" s="410"/>
      <c r="BL32" s="410"/>
      <c r="BM32" s="410"/>
      <c r="BN32" s="410"/>
      <c r="BO32" s="410"/>
      <c r="BP32" s="410"/>
      <c r="BQ32" s="410"/>
    </row>
    <row r="33" spans="1:89" ht="14.25">
      <c r="B33" s="734"/>
      <c r="C33" s="736"/>
      <c r="D33" s="412">
        <v>13</v>
      </c>
      <c r="E33" s="450" t="s">
        <v>518</v>
      </c>
      <c r="F33" s="451"/>
      <c r="G33" s="451"/>
      <c r="H33" s="451"/>
      <c r="I33" s="451"/>
      <c r="J33" s="451"/>
      <c r="K33" s="451"/>
      <c r="L33" s="451"/>
      <c r="M33" s="452"/>
      <c r="N33" s="416">
        <v>1098</v>
      </c>
      <c r="O33" s="720">
        <f>+'ALTERNATIVA 1'!W37</f>
        <v>33425955.199999999</v>
      </c>
      <c r="P33" s="721"/>
      <c r="Q33" s="721"/>
      <c r="R33" s="722"/>
      <c r="S33" s="413" t="s">
        <v>519</v>
      </c>
      <c r="T33" s="414"/>
      <c r="U33" s="414"/>
      <c r="V33" s="414"/>
      <c r="W33" s="414"/>
      <c r="X33" s="414"/>
      <c r="Y33" s="415"/>
      <c r="Z33" s="419"/>
      <c r="AA33" s="419"/>
      <c r="AB33" s="453"/>
      <c r="AC33" s="417">
        <v>1030</v>
      </c>
      <c r="AD33" s="720"/>
      <c r="AE33" s="721"/>
      <c r="AF33" s="721"/>
      <c r="AG33" s="722"/>
      <c r="AH33" s="417">
        <v>161</v>
      </c>
      <c r="AI33" s="720">
        <f>+$O$33+$AD$33</f>
        <v>33425955.199999999</v>
      </c>
      <c r="AJ33" s="721"/>
      <c r="AK33" s="721"/>
      <c r="AL33" s="722"/>
      <c r="AM33" s="418" t="s">
        <v>2</v>
      </c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  <c r="AZ33" s="410"/>
      <c r="BA33" s="410"/>
      <c r="BB33" s="410"/>
      <c r="BC33" s="410"/>
      <c r="BD33" s="410"/>
      <c r="BE33" s="410"/>
      <c r="BF33" s="410"/>
      <c r="BG33" s="410"/>
      <c r="BH33" s="410"/>
      <c r="BI33" s="410"/>
      <c r="BJ33" s="410"/>
      <c r="BK33" s="410"/>
      <c r="BL33" s="410"/>
      <c r="BM33" s="410"/>
      <c r="BN33" s="410"/>
      <c r="BO33" s="410"/>
      <c r="BP33" s="410"/>
      <c r="BQ33" s="410"/>
    </row>
    <row r="34" spans="1:89" ht="14.25">
      <c r="B34" s="734"/>
      <c r="C34" s="736"/>
      <c r="D34" s="412">
        <v>14</v>
      </c>
      <c r="E34" s="450" t="s">
        <v>520</v>
      </c>
      <c r="F34" s="451"/>
      <c r="G34" s="451"/>
      <c r="H34" s="451"/>
      <c r="I34" s="451"/>
      <c r="J34" s="451"/>
      <c r="K34" s="451"/>
      <c r="L34" s="451"/>
      <c r="M34" s="452"/>
      <c r="N34" s="417">
        <v>159</v>
      </c>
      <c r="O34" s="720"/>
      <c r="P34" s="721"/>
      <c r="Q34" s="721"/>
      <c r="R34" s="722"/>
      <c r="S34" s="437" t="s">
        <v>521</v>
      </c>
      <c r="T34" s="437"/>
      <c r="U34" s="437"/>
      <c r="V34" s="437"/>
      <c r="W34" s="437"/>
      <c r="X34" s="419"/>
      <c r="Y34" s="454"/>
      <c r="Z34" s="419"/>
      <c r="AA34" s="419"/>
      <c r="AB34" s="453"/>
      <c r="AC34" s="417">
        <v>748</v>
      </c>
      <c r="AD34" s="720"/>
      <c r="AE34" s="721"/>
      <c r="AF34" s="721"/>
      <c r="AG34" s="722"/>
      <c r="AH34" s="417">
        <v>749</v>
      </c>
      <c r="AI34" s="720">
        <f>+$O$34+AD34</f>
        <v>0</v>
      </c>
      <c r="AJ34" s="721"/>
      <c r="AK34" s="721"/>
      <c r="AL34" s="722"/>
      <c r="AM34" s="418" t="s">
        <v>2</v>
      </c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  <c r="AZ34" s="410"/>
      <c r="BA34" s="410"/>
      <c r="BB34" s="410"/>
      <c r="BC34" s="410"/>
      <c r="BD34" s="410"/>
      <c r="BE34" s="410"/>
      <c r="BF34" s="410"/>
      <c r="BG34" s="410"/>
      <c r="BH34" s="410"/>
      <c r="BI34" s="410"/>
      <c r="BJ34" s="410"/>
      <c r="BK34" s="410"/>
      <c r="BL34" s="410"/>
      <c r="BM34" s="410"/>
      <c r="BN34" s="410"/>
      <c r="BO34" s="410"/>
      <c r="BP34" s="410"/>
      <c r="BQ34" s="410"/>
    </row>
    <row r="35" spans="1:89" ht="14.25">
      <c r="B35" s="734"/>
      <c r="C35" s="732" t="s">
        <v>522</v>
      </c>
      <c r="D35" s="446">
        <v>15</v>
      </c>
      <c r="E35" s="432" t="s">
        <v>523</v>
      </c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23"/>
      <c r="AA35" s="423"/>
      <c r="AB35" s="423"/>
      <c r="AC35" s="433"/>
      <c r="AD35" s="423"/>
      <c r="AE35" s="433"/>
      <c r="AF35" s="433"/>
      <c r="AG35" s="434"/>
      <c r="AH35" s="425">
        <v>166</v>
      </c>
      <c r="AI35" s="724"/>
      <c r="AJ35" s="725"/>
      <c r="AK35" s="725"/>
      <c r="AL35" s="726"/>
      <c r="AM35" s="418" t="s">
        <v>3</v>
      </c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0"/>
      <c r="BP35" s="410"/>
      <c r="BQ35" s="410"/>
    </row>
    <row r="36" spans="1:89" ht="14.25">
      <c r="B36" s="734"/>
      <c r="C36" s="732"/>
      <c r="D36" s="446">
        <v>16</v>
      </c>
      <c r="E36" s="432" t="s">
        <v>524</v>
      </c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23"/>
      <c r="AA36" s="423"/>
      <c r="AB36" s="423"/>
      <c r="AC36" s="433"/>
      <c r="AD36" s="423"/>
      <c r="AE36" s="433"/>
      <c r="AF36" s="433"/>
      <c r="AG36" s="434"/>
      <c r="AH36" s="425">
        <v>907</v>
      </c>
      <c r="AI36" s="724"/>
      <c r="AJ36" s="725"/>
      <c r="AK36" s="725"/>
      <c r="AL36" s="726"/>
      <c r="AM36" s="418" t="s">
        <v>3</v>
      </c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  <c r="AZ36" s="410"/>
      <c r="BA36" s="410"/>
      <c r="BB36" s="410"/>
      <c r="BC36" s="410"/>
      <c r="BD36" s="410"/>
      <c r="BE36" s="410"/>
      <c r="BF36" s="410"/>
      <c r="BG36" s="410"/>
      <c r="BH36" s="410"/>
      <c r="BI36" s="410"/>
      <c r="BJ36" s="410"/>
      <c r="BK36" s="410"/>
      <c r="BL36" s="410"/>
      <c r="BM36" s="410"/>
      <c r="BN36" s="410"/>
      <c r="BO36" s="410"/>
      <c r="BP36" s="410"/>
      <c r="BQ36" s="410"/>
    </row>
    <row r="37" spans="1:89" ht="14.25">
      <c r="B37" s="734"/>
      <c r="C37" s="732"/>
      <c r="D37" s="412">
        <v>17</v>
      </c>
      <c r="E37" s="413" t="s">
        <v>525</v>
      </c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9"/>
      <c r="AA37" s="419"/>
      <c r="AB37" s="419"/>
      <c r="AC37" s="414"/>
      <c r="AD37" s="419"/>
      <c r="AE37" s="414"/>
      <c r="AF37" s="414"/>
      <c r="AG37" s="415"/>
      <c r="AH37" s="417">
        <v>169</v>
      </c>
      <c r="AI37" s="720"/>
      <c r="AJ37" s="721"/>
      <c r="AK37" s="721"/>
      <c r="AL37" s="722"/>
      <c r="AM37" s="418" t="s">
        <v>3</v>
      </c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</row>
    <row r="38" spans="1:89" ht="14.25">
      <c r="B38" s="734"/>
      <c r="C38" s="732"/>
      <c r="D38" s="412">
        <v>18</v>
      </c>
      <c r="E38" s="413" t="s">
        <v>526</v>
      </c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  <c r="T38" s="414"/>
      <c r="U38" s="414"/>
      <c r="V38" s="414"/>
      <c r="W38" s="414"/>
      <c r="X38" s="414"/>
      <c r="Y38" s="414"/>
      <c r="Z38" s="419"/>
      <c r="AA38" s="419"/>
      <c r="AB38" s="419"/>
      <c r="AC38" s="414"/>
      <c r="AD38" s="419"/>
      <c r="AE38" s="414"/>
      <c r="AF38" s="414"/>
      <c r="AG38" s="415"/>
      <c r="AH38" s="417">
        <v>1833</v>
      </c>
      <c r="AI38" s="720"/>
      <c r="AJ38" s="721"/>
      <c r="AK38" s="721"/>
      <c r="AL38" s="722"/>
      <c r="AM38" s="418" t="s">
        <v>3</v>
      </c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410"/>
      <c r="BC38" s="410"/>
      <c r="BD38" s="410"/>
      <c r="BE38" s="410"/>
      <c r="BF38" s="410"/>
      <c r="BG38" s="410"/>
      <c r="BH38" s="410"/>
      <c r="BI38" s="410"/>
      <c r="BJ38" s="410"/>
      <c r="BK38" s="410"/>
      <c r="BL38" s="410"/>
      <c r="BM38" s="410"/>
      <c r="BN38" s="410"/>
      <c r="BO38" s="410"/>
      <c r="BP38" s="410"/>
      <c r="BQ38" s="410"/>
    </row>
    <row r="39" spans="1:89" s="461" customFormat="1" ht="15">
      <c r="A39" s="455"/>
      <c r="B39" s="734"/>
      <c r="C39" s="732"/>
      <c r="D39" s="417">
        <v>19</v>
      </c>
      <c r="E39" s="456" t="s">
        <v>527</v>
      </c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8"/>
      <c r="AA39" s="458"/>
      <c r="AB39" s="458"/>
      <c r="AC39" s="457"/>
      <c r="AD39" s="458"/>
      <c r="AE39" s="457"/>
      <c r="AF39" s="457"/>
      <c r="AG39" s="459"/>
      <c r="AH39" s="417">
        <v>158</v>
      </c>
      <c r="AI39" s="728">
        <f>+($AI$8+$AI$9+$AI$10+$AI$11+$AI$12+$AI$19+$AI$20+$AI$21+$AI$25)+SUM($AI$30:$AL$34)-SUM($AI$35:$AL$38)</f>
        <v>33425955.199999999</v>
      </c>
      <c r="AJ39" s="729"/>
      <c r="AK39" s="729"/>
      <c r="AL39" s="730"/>
      <c r="AM39" s="418" t="s">
        <v>4</v>
      </c>
      <c r="AN39" s="460"/>
      <c r="AO39" s="460"/>
      <c r="AP39" s="460"/>
      <c r="AQ39" s="460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</row>
    <row r="40" spans="1:89" ht="14.25">
      <c r="B40" s="734"/>
      <c r="C40" s="732"/>
      <c r="D40" s="412">
        <v>20</v>
      </c>
      <c r="E40" s="413" t="s">
        <v>528</v>
      </c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9"/>
      <c r="AA40" s="419"/>
      <c r="AB40" s="419"/>
      <c r="AC40" s="414"/>
      <c r="AD40" s="419"/>
      <c r="AE40" s="414"/>
      <c r="AF40" s="414"/>
      <c r="AG40" s="415"/>
      <c r="AH40" s="417">
        <v>111</v>
      </c>
      <c r="AI40" s="720"/>
      <c r="AJ40" s="721"/>
      <c r="AK40" s="721"/>
      <c r="AL40" s="722"/>
      <c r="AM40" s="462" t="s">
        <v>3</v>
      </c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410"/>
      <c r="BC40" s="410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0"/>
      <c r="BP40" s="410"/>
      <c r="BQ40" s="410"/>
    </row>
    <row r="41" spans="1:89" ht="14.25">
      <c r="B41" s="734"/>
      <c r="C41" s="732"/>
      <c r="D41" s="412">
        <v>21</v>
      </c>
      <c r="E41" s="420" t="s">
        <v>529</v>
      </c>
      <c r="F41" s="420"/>
      <c r="G41" s="420"/>
      <c r="H41" s="420"/>
      <c r="I41" s="420"/>
      <c r="J41" s="420"/>
      <c r="K41" s="420"/>
      <c r="L41" s="420"/>
      <c r="N41" s="416">
        <v>750</v>
      </c>
      <c r="O41" s="720"/>
      <c r="P41" s="721"/>
      <c r="Q41" s="721"/>
      <c r="R41" s="722"/>
      <c r="S41" s="420" t="s">
        <v>530</v>
      </c>
      <c r="T41" s="420"/>
      <c r="U41" s="420"/>
      <c r="V41" s="420"/>
      <c r="W41" s="420"/>
      <c r="Y41" s="463"/>
      <c r="AC41" s="416">
        <v>740</v>
      </c>
      <c r="AD41" s="720"/>
      <c r="AE41" s="721"/>
      <c r="AF41" s="721"/>
      <c r="AG41" s="722"/>
      <c r="AH41" s="417">
        <v>751</v>
      </c>
      <c r="AI41" s="720">
        <f>+$O$41+$AD$41</f>
        <v>0</v>
      </c>
      <c r="AJ41" s="721"/>
      <c r="AK41" s="721"/>
      <c r="AL41" s="722"/>
      <c r="AM41" s="418" t="s">
        <v>3</v>
      </c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</row>
    <row r="42" spans="1:89" ht="14.25">
      <c r="B42" s="734"/>
      <c r="C42" s="732"/>
      <c r="D42" s="446">
        <v>22</v>
      </c>
      <c r="E42" s="447" t="s">
        <v>5</v>
      </c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  <c r="AF42" s="448"/>
      <c r="AG42" s="449"/>
      <c r="AH42" s="425">
        <v>822</v>
      </c>
      <c r="AI42" s="724"/>
      <c r="AJ42" s="725"/>
      <c r="AK42" s="725"/>
      <c r="AL42" s="726"/>
      <c r="AM42" s="418" t="s">
        <v>3</v>
      </c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</row>
    <row r="43" spans="1:89" ht="14.25">
      <c r="B43" s="735"/>
      <c r="C43" s="732"/>
      <c r="D43" s="446">
        <v>23</v>
      </c>
      <c r="E43" s="447" t="s">
        <v>531</v>
      </c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  <c r="AF43" s="448"/>
      <c r="AG43" s="449"/>
      <c r="AH43" s="425">
        <v>765</v>
      </c>
      <c r="AI43" s="724"/>
      <c r="AJ43" s="725"/>
      <c r="AK43" s="725"/>
      <c r="AL43" s="726"/>
      <c r="AM43" s="418" t="s">
        <v>3</v>
      </c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0"/>
      <c r="BP43" s="410"/>
      <c r="BQ43" s="410"/>
    </row>
    <row r="44" spans="1:89" ht="15">
      <c r="B44" s="464"/>
      <c r="C44" s="465"/>
      <c r="D44" s="417">
        <v>24</v>
      </c>
      <c r="E44" s="466" t="s">
        <v>532</v>
      </c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7"/>
      <c r="Y44" s="467"/>
      <c r="Z44" s="467"/>
      <c r="AA44" s="467"/>
      <c r="AB44" s="467"/>
      <c r="AC44" s="467"/>
      <c r="AD44" s="467"/>
      <c r="AE44" s="467"/>
      <c r="AF44" s="467"/>
      <c r="AG44" s="468"/>
      <c r="AH44" s="417">
        <v>170</v>
      </c>
      <c r="AI44" s="728">
        <f>+AI39-SUM(AI40:$AL$43)</f>
        <v>33425955.199999999</v>
      </c>
      <c r="AJ44" s="729"/>
      <c r="AK44" s="729"/>
      <c r="AL44" s="730"/>
      <c r="AM44" s="418" t="s">
        <v>4</v>
      </c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0"/>
      <c r="BP44" s="410"/>
      <c r="BQ44" s="410"/>
    </row>
    <row r="45" spans="1:89" ht="14.25">
      <c r="B45" s="731" t="s">
        <v>533</v>
      </c>
      <c r="C45" s="731" t="s">
        <v>534</v>
      </c>
      <c r="D45" s="412">
        <v>25</v>
      </c>
      <c r="E45" s="413" t="s">
        <v>535</v>
      </c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7">
        <v>157</v>
      </c>
      <c r="AD45" s="720">
        <v>1333246</v>
      </c>
      <c r="AE45" s="721"/>
      <c r="AF45" s="721"/>
      <c r="AG45" s="722"/>
      <c r="AH45" s="418" t="s">
        <v>2</v>
      </c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  <c r="AZ45" s="410"/>
      <c r="BA45" s="410"/>
      <c r="BB45" s="410"/>
      <c r="BC45" s="410"/>
      <c r="BD45" s="410"/>
      <c r="BE45" s="410"/>
      <c r="BF45" s="410"/>
      <c r="BG45" s="410"/>
      <c r="BH45" s="410"/>
      <c r="BI45" s="410"/>
      <c r="BJ45" s="410"/>
      <c r="BK45" s="410"/>
      <c r="BL45" s="410"/>
      <c r="BM45" s="410"/>
      <c r="BN45" s="410"/>
      <c r="BO45" s="410"/>
      <c r="BP45" s="410"/>
      <c r="BQ45" s="410"/>
      <c r="BR45" s="410"/>
      <c r="BS45" s="410"/>
      <c r="BT45" s="410"/>
      <c r="BU45" s="410"/>
      <c r="BV45" s="410"/>
      <c r="BW45" s="410"/>
      <c r="BX45" s="410"/>
      <c r="BY45" s="410"/>
      <c r="BZ45" s="410"/>
      <c r="CA45" s="410"/>
      <c r="CB45" s="410"/>
      <c r="CC45" s="410"/>
      <c r="CD45" s="410"/>
      <c r="CE45" s="410"/>
      <c r="CF45" s="410"/>
      <c r="CG45" s="410"/>
      <c r="CH45" s="410"/>
      <c r="CI45" s="410"/>
      <c r="CJ45" s="410"/>
      <c r="CK45" s="410"/>
    </row>
    <row r="46" spans="1:89" ht="14.25">
      <c r="B46" s="731"/>
      <c r="C46" s="731"/>
      <c r="D46" s="412">
        <v>26</v>
      </c>
      <c r="E46" s="413" t="s">
        <v>536</v>
      </c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7">
        <v>1017</v>
      </c>
      <c r="AD46" s="720"/>
      <c r="AE46" s="721"/>
      <c r="AF46" s="721"/>
      <c r="AG46" s="722"/>
      <c r="AH46" s="418" t="s">
        <v>2</v>
      </c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  <c r="AZ46" s="410"/>
      <c r="BA46" s="410"/>
      <c r="BB46" s="410"/>
      <c r="BC46" s="410"/>
      <c r="BD46" s="410"/>
      <c r="BE46" s="410"/>
      <c r="BF46" s="410"/>
      <c r="BG46" s="410"/>
      <c r="BH46" s="410"/>
      <c r="BI46" s="410"/>
      <c r="BJ46" s="410"/>
      <c r="BK46" s="410"/>
      <c r="BL46" s="410"/>
      <c r="BM46" s="410"/>
      <c r="BN46" s="410"/>
      <c r="BO46" s="410"/>
      <c r="BP46" s="410"/>
      <c r="BQ46" s="410"/>
      <c r="BR46" s="410"/>
      <c r="BS46" s="410"/>
      <c r="BT46" s="410"/>
      <c r="BU46" s="410"/>
      <c r="BV46" s="410"/>
      <c r="BW46" s="410"/>
      <c r="BX46" s="410"/>
      <c r="BY46" s="410"/>
      <c r="BZ46" s="410"/>
      <c r="CA46" s="410"/>
      <c r="CB46" s="410"/>
      <c r="CC46" s="410"/>
      <c r="CD46" s="410"/>
      <c r="CE46" s="410"/>
      <c r="CF46" s="410"/>
      <c r="CG46" s="410"/>
      <c r="CH46" s="410"/>
      <c r="CI46" s="410"/>
      <c r="CJ46" s="410"/>
      <c r="CK46" s="410"/>
    </row>
    <row r="47" spans="1:89" ht="14.25">
      <c r="B47" s="731"/>
      <c r="C47" s="731"/>
      <c r="D47" s="412">
        <v>27</v>
      </c>
      <c r="E47" s="413" t="s">
        <v>537</v>
      </c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417">
        <v>1033</v>
      </c>
      <c r="AD47" s="720"/>
      <c r="AE47" s="721"/>
      <c r="AF47" s="721"/>
      <c r="AG47" s="722"/>
      <c r="AH47" s="418" t="s">
        <v>2</v>
      </c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410"/>
      <c r="BS47" s="410"/>
      <c r="BT47" s="410"/>
      <c r="BU47" s="410"/>
      <c r="BV47" s="410"/>
      <c r="BW47" s="410"/>
      <c r="BX47" s="410"/>
      <c r="BY47" s="410"/>
      <c r="BZ47" s="410"/>
      <c r="CA47" s="410"/>
      <c r="CB47" s="410"/>
      <c r="CC47" s="410"/>
      <c r="CD47" s="410"/>
      <c r="CE47" s="410"/>
      <c r="CF47" s="410"/>
      <c r="CG47" s="410"/>
      <c r="CH47" s="410"/>
      <c r="CI47" s="410"/>
      <c r="CJ47" s="410"/>
      <c r="CK47" s="410"/>
    </row>
    <row r="48" spans="1:89" ht="14.25">
      <c r="B48" s="731"/>
      <c r="C48" s="731"/>
      <c r="D48" s="412">
        <v>28</v>
      </c>
      <c r="E48" s="413" t="s">
        <v>538</v>
      </c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417">
        <v>201</v>
      </c>
      <c r="AD48" s="720"/>
      <c r="AE48" s="721"/>
      <c r="AF48" s="721"/>
      <c r="AG48" s="722"/>
      <c r="AH48" s="418" t="s">
        <v>2</v>
      </c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  <c r="AZ48" s="410"/>
      <c r="BA48" s="410"/>
      <c r="BB48" s="410"/>
      <c r="BC48" s="410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0"/>
      <c r="BP48" s="410"/>
      <c r="BQ48" s="410"/>
      <c r="BR48" s="410"/>
      <c r="BS48" s="410"/>
      <c r="BT48" s="410"/>
      <c r="BU48" s="410"/>
      <c r="BV48" s="410"/>
      <c r="BW48" s="410"/>
      <c r="BX48" s="410"/>
      <c r="BY48" s="410"/>
      <c r="BZ48" s="410"/>
      <c r="CA48" s="410"/>
      <c r="CB48" s="410"/>
      <c r="CC48" s="410"/>
      <c r="CD48" s="410"/>
      <c r="CE48" s="410"/>
      <c r="CF48" s="410"/>
      <c r="CG48" s="410"/>
      <c r="CH48" s="410"/>
      <c r="CI48" s="410"/>
      <c r="CJ48" s="410"/>
      <c r="CK48" s="410"/>
    </row>
    <row r="49" spans="2:89" ht="14.25">
      <c r="B49" s="731"/>
      <c r="C49" s="731"/>
      <c r="D49" s="412">
        <v>29</v>
      </c>
      <c r="E49" s="413" t="s">
        <v>539</v>
      </c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417">
        <v>1035</v>
      </c>
      <c r="AD49" s="720"/>
      <c r="AE49" s="721"/>
      <c r="AF49" s="721"/>
      <c r="AG49" s="722"/>
      <c r="AH49" s="418" t="s">
        <v>2</v>
      </c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  <c r="AZ49" s="410"/>
      <c r="BA49" s="410"/>
      <c r="BB49" s="410"/>
      <c r="BC49" s="410"/>
      <c r="BD49" s="410"/>
      <c r="BE49" s="410"/>
      <c r="BF49" s="410"/>
      <c r="BG49" s="410"/>
      <c r="BH49" s="410"/>
      <c r="BI49" s="410"/>
      <c r="BJ49" s="410"/>
      <c r="BK49" s="410"/>
      <c r="BL49" s="410"/>
      <c r="BM49" s="410"/>
      <c r="BN49" s="410"/>
      <c r="BO49" s="410"/>
      <c r="BP49" s="410"/>
      <c r="BQ49" s="410"/>
      <c r="BR49" s="410"/>
      <c r="BS49" s="410"/>
      <c r="BT49" s="410"/>
      <c r="BU49" s="410"/>
      <c r="BV49" s="410"/>
      <c r="BW49" s="410"/>
      <c r="BX49" s="410"/>
      <c r="BY49" s="410"/>
      <c r="BZ49" s="410"/>
      <c r="CA49" s="410"/>
      <c r="CB49" s="410"/>
      <c r="CC49" s="410"/>
      <c r="CD49" s="410"/>
      <c r="CE49" s="410"/>
      <c r="CF49" s="410"/>
      <c r="CG49" s="410"/>
      <c r="CH49" s="410"/>
      <c r="CI49" s="410"/>
      <c r="CJ49" s="410"/>
      <c r="CK49" s="410"/>
    </row>
    <row r="50" spans="2:89" ht="14.25">
      <c r="B50" s="731"/>
      <c r="C50" s="731"/>
      <c r="D50" s="412">
        <v>30</v>
      </c>
      <c r="E50" s="413" t="s">
        <v>540</v>
      </c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417">
        <v>910</v>
      </c>
      <c r="AD50" s="720"/>
      <c r="AE50" s="721"/>
      <c r="AF50" s="721"/>
      <c r="AG50" s="722"/>
      <c r="AH50" s="418" t="s">
        <v>2</v>
      </c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  <c r="AZ50" s="410"/>
      <c r="BA50" s="410"/>
      <c r="BB50" s="410"/>
      <c r="BC50" s="410"/>
      <c r="BD50" s="410"/>
      <c r="BE50" s="410"/>
      <c r="BF50" s="410"/>
      <c r="BG50" s="410"/>
      <c r="BH50" s="410"/>
      <c r="BI50" s="410"/>
      <c r="BJ50" s="410"/>
      <c r="BK50" s="410"/>
      <c r="BL50" s="410"/>
      <c r="BM50" s="410"/>
      <c r="BN50" s="410"/>
      <c r="BO50" s="410"/>
      <c r="BP50" s="410"/>
      <c r="BQ50" s="410"/>
      <c r="BR50" s="410"/>
      <c r="BS50" s="410"/>
      <c r="BT50" s="410"/>
      <c r="BU50" s="410"/>
      <c r="BV50" s="410"/>
      <c r="BW50" s="410"/>
      <c r="BX50" s="410"/>
      <c r="BY50" s="410"/>
      <c r="BZ50" s="410"/>
      <c r="CA50" s="410"/>
      <c r="CB50" s="410"/>
      <c r="CC50" s="410"/>
      <c r="CD50" s="410"/>
      <c r="CE50" s="410"/>
      <c r="CF50" s="410"/>
      <c r="CG50" s="410"/>
      <c r="CH50" s="410"/>
      <c r="CI50" s="410"/>
      <c r="CJ50" s="410"/>
      <c r="CK50" s="410"/>
    </row>
    <row r="51" spans="2:89" ht="14.25">
      <c r="B51" s="731"/>
      <c r="C51" s="731" t="s">
        <v>541</v>
      </c>
      <c r="D51" s="412">
        <v>31</v>
      </c>
      <c r="E51" s="413" t="s">
        <v>542</v>
      </c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417">
        <v>1036</v>
      </c>
      <c r="AD51" s="720"/>
      <c r="AE51" s="721"/>
      <c r="AF51" s="721"/>
      <c r="AG51" s="722"/>
      <c r="AH51" s="418" t="s">
        <v>3</v>
      </c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  <c r="AZ51" s="410"/>
      <c r="BA51" s="410"/>
      <c r="BB51" s="410"/>
      <c r="BC51" s="410"/>
      <c r="BD51" s="410"/>
      <c r="BE51" s="410"/>
      <c r="BF51" s="410"/>
      <c r="BG51" s="410"/>
      <c r="BH51" s="410"/>
      <c r="BI51" s="410"/>
      <c r="BJ51" s="410"/>
      <c r="BK51" s="410"/>
      <c r="BL51" s="410"/>
      <c r="BM51" s="410"/>
      <c r="BN51" s="410"/>
      <c r="BO51" s="410"/>
      <c r="BP51" s="410"/>
      <c r="BQ51" s="410"/>
      <c r="BR51" s="410"/>
      <c r="BS51" s="410"/>
      <c r="BT51" s="410"/>
      <c r="BU51" s="410"/>
      <c r="BV51" s="410"/>
      <c r="BW51" s="410"/>
      <c r="BX51" s="410"/>
      <c r="BY51" s="410"/>
      <c r="BZ51" s="410"/>
      <c r="CA51" s="410"/>
      <c r="CB51" s="410"/>
      <c r="CC51" s="410"/>
      <c r="CD51" s="410"/>
      <c r="CE51" s="410"/>
      <c r="CF51" s="410"/>
      <c r="CG51" s="410"/>
      <c r="CH51" s="410"/>
      <c r="CI51" s="410"/>
      <c r="CJ51" s="410"/>
      <c r="CK51" s="410"/>
    </row>
    <row r="52" spans="2:89" ht="14.25">
      <c r="B52" s="731"/>
      <c r="C52" s="731"/>
      <c r="D52" s="412">
        <v>32</v>
      </c>
      <c r="E52" s="413" t="s">
        <v>543</v>
      </c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7">
        <v>1101</v>
      </c>
      <c r="AD52" s="720"/>
      <c r="AE52" s="721"/>
      <c r="AF52" s="721"/>
      <c r="AG52" s="722"/>
      <c r="AH52" s="418" t="s">
        <v>3</v>
      </c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  <c r="AZ52" s="410"/>
      <c r="BA52" s="410"/>
      <c r="BB52" s="410"/>
      <c r="BC52" s="410"/>
      <c r="BD52" s="410"/>
      <c r="BE52" s="410"/>
      <c r="BF52" s="410"/>
      <c r="BG52" s="410"/>
      <c r="BH52" s="410"/>
      <c r="BI52" s="410"/>
      <c r="BJ52" s="410"/>
      <c r="BK52" s="410"/>
      <c r="BL52" s="410"/>
      <c r="BM52" s="410"/>
      <c r="BN52" s="410"/>
      <c r="BO52" s="410"/>
      <c r="BP52" s="410"/>
      <c r="BQ52" s="410"/>
      <c r="BR52" s="410"/>
      <c r="BS52" s="410"/>
      <c r="BT52" s="410"/>
      <c r="BU52" s="410"/>
      <c r="BV52" s="410"/>
      <c r="BW52" s="410"/>
      <c r="BX52" s="410"/>
      <c r="BY52" s="410"/>
      <c r="BZ52" s="410"/>
      <c r="CA52" s="410"/>
      <c r="CB52" s="410"/>
      <c r="CC52" s="410"/>
      <c r="CD52" s="410"/>
      <c r="CE52" s="410"/>
      <c r="CF52" s="410"/>
      <c r="CG52" s="410"/>
      <c r="CH52" s="410"/>
      <c r="CI52" s="410"/>
      <c r="CJ52" s="410"/>
      <c r="CK52" s="410"/>
    </row>
    <row r="53" spans="2:89" ht="14.25">
      <c r="B53" s="731"/>
      <c r="C53" s="731"/>
      <c r="D53" s="412">
        <v>33</v>
      </c>
      <c r="E53" s="413" t="s">
        <v>544</v>
      </c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417">
        <v>135</v>
      </c>
      <c r="AD53" s="720"/>
      <c r="AE53" s="721"/>
      <c r="AF53" s="721"/>
      <c r="AG53" s="722"/>
      <c r="AH53" s="418" t="s">
        <v>3</v>
      </c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  <c r="AZ53" s="410"/>
      <c r="BA53" s="410"/>
      <c r="BB53" s="410"/>
      <c r="BC53" s="410"/>
      <c r="BD53" s="410"/>
      <c r="BE53" s="410"/>
      <c r="BF53" s="410"/>
      <c r="BG53" s="410"/>
      <c r="BH53" s="410"/>
      <c r="BI53" s="410"/>
      <c r="BJ53" s="410"/>
      <c r="BK53" s="410"/>
      <c r="BL53" s="410"/>
      <c r="BM53" s="410"/>
      <c r="BN53" s="410"/>
      <c r="BO53" s="410"/>
      <c r="BP53" s="410"/>
      <c r="BQ53" s="410"/>
      <c r="BR53" s="410"/>
      <c r="BS53" s="410"/>
      <c r="BT53" s="410"/>
      <c r="BU53" s="410"/>
      <c r="BV53" s="410"/>
      <c r="BW53" s="410"/>
      <c r="BX53" s="410"/>
      <c r="BY53" s="410"/>
      <c r="BZ53" s="410"/>
      <c r="CA53" s="410"/>
      <c r="CB53" s="410"/>
      <c r="CC53" s="410"/>
      <c r="CD53" s="410"/>
      <c r="CE53" s="410"/>
      <c r="CF53" s="410"/>
      <c r="CG53" s="410"/>
      <c r="CH53" s="410"/>
      <c r="CI53" s="410"/>
      <c r="CJ53" s="410"/>
      <c r="CK53" s="410"/>
    </row>
    <row r="54" spans="2:89" ht="14.25">
      <c r="B54" s="731"/>
      <c r="C54" s="731"/>
      <c r="D54" s="412">
        <v>34</v>
      </c>
      <c r="E54" s="413" t="s">
        <v>545</v>
      </c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417">
        <v>136</v>
      </c>
      <c r="AD54" s="720"/>
      <c r="AE54" s="721"/>
      <c r="AF54" s="721"/>
      <c r="AG54" s="722"/>
      <c r="AH54" s="418" t="s">
        <v>3</v>
      </c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  <c r="AZ54" s="410"/>
      <c r="BA54" s="410"/>
      <c r="BB54" s="410"/>
      <c r="BC54" s="410"/>
      <c r="BD54" s="410"/>
      <c r="BE54" s="410"/>
      <c r="BF54" s="410"/>
      <c r="BG54" s="410"/>
      <c r="BH54" s="410"/>
      <c r="BI54" s="410"/>
      <c r="BJ54" s="410"/>
      <c r="BK54" s="410"/>
      <c r="BL54" s="410"/>
      <c r="BM54" s="410"/>
      <c r="BN54" s="410"/>
      <c r="BO54" s="410"/>
      <c r="BP54" s="410"/>
      <c r="BQ54" s="410"/>
      <c r="BR54" s="410"/>
      <c r="BS54" s="410"/>
      <c r="BT54" s="410"/>
      <c r="BU54" s="410"/>
      <c r="BV54" s="410"/>
      <c r="BW54" s="410"/>
      <c r="BX54" s="410"/>
      <c r="BY54" s="410"/>
      <c r="BZ54" s="410"/>
      <c r="CA54" s="410"/>
      <c r="CB54" s="410"/>
      <c r="CC54" s="410"/>
      <c r="CD54" s="410"/>
      <c r="CE54" s="410"/>
      <c r="CF54" s="410"/>
      <c r="CG54" s="410"/>
      <c r="CH54" s="410"/>
      <c r="CI54" s="410"/>
      <c r="CJ54" s="410"/>
      <c r="CK54" s="410"/>
    </row>
    <row r="55" spans="2:89" ht="14.25">
      <c r="B55" s="731"/>
      <c r="C55" s="731"/>
      <c r="D55" s="412">
        <v>35</v>
      </c>
      <c r="E55" s="413" t="s">
        <v>546</v>
      </c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7">
        <v>176</v>
      </c>
      <c r="AD55" s="720"/>
      <c r="AE55" s="721"/>
      <c r="AF55" s="721"/>
      <c r="AG55" s="722"/>
      <c r="AH55" s="418" t="s">
        <v>3</v>
      </c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  <c r="AZ55" s="410"/>
      <c r="BA55" s="410"/>
      <c r="BB55" s="410"/>
      <c r="BC55" s="410"/>
      <c r="BD55" s="410"/>
      <c r="BE55" s="410"/>
      <c r="BF55" s="410"/>
      <c r="BG55" s="410"/>
      <c r="BH55" s="410"/>
      <c r="BI55" s="410"/>
      <c r="BJ55" s="410"/>
      <c r="BK55" s="410"/>
      <c r="BL55" s="410"/>
      <c r="BM55" s="410"/>
      <c r="BN55" s="410"/>
      <c r="BO55" s="410"/>
      <c r="BP55" s="410"/>
      <c r="BQ55" s="410"/>
      <c r="BR55" s="410"/>
      <c r="BS55" s="410"/>
      <c r="BT55" s="410"/>
      <c r="BU55" s="410"/>
      <c r="BV55" s="410"/>
      <c r="BW55" s="410"/>
      <c r="BX55" s="410"/>
      <c r="BY55" s="410"/>
      <c r="BZ55" s="410"/>
      <c r="CA55" s="410"/>
      <c r="CB55" s="410"/>
      <c r="CC55" s="410"/>
      <c r="CD55" s="410"/>
      <c r="CE55" s="410"/>
      <c r="CF55" s="410"/>
      <c r="CG55" s="410"/>
      <c r="CH55" s="410"/>
      <c r="CI55" s="410"/>
      <c r="CJ55" s="410"/>
      <c r="CK55" s="410"/>
    </row>
    <row r="56" spans="2:89" ht="14.25">
      <c r="B56" s="731"/>
      <c r="C56" s="731"/>
      <c r="D56" s="412">
        <v>36</v>
      </c>
      <c r="E56" s="413" t="s">
        <v>547</v>
      </c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417">
        <v>752</v>
      </c>
      <c r="AD56" s="720"/>
      <c r="AE56" s="721"/>
      <c r="AF56" s="721"/>
      <c r="AG56" s="722"/>
      <c r="AH56" s="418" t="s">
        <v>3</v>
      </c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  <c r="AZ56" s="410"/>
      <c r="BA56" s="410"/>
      <c r="BB56" s="410"/>
      <c r="BC56" s="410"/>
      <c r="BD56" s="410"/>
      <c r="BE56" s="410"/>
      <c r="BF56" s="410"/>
      <c r="BG56" s="410"/>
      <c r="BH56" s="410"/>
      <c r="BI56" s="410"/>
      <c r="BJ56" s="410"/>
      <c r="BK56" s="410"/>
      <c r="BL56" s="410"/>
      <c r="BM56" s="410"/>
      <c r="BN56" s="410"/>
      <c r="BO56" s="410"/>
      <c r="BP56" s="410"/>
      <c r="BQ56" s="410"/>
      <c r="BR56" s="410"/>
      <c r="BS56" s="410"/>
      <c r="BT56" s="410"/>
      <c r="BU56" s="410"/>
      <c r="BV56" s="410"/>
      <c r="BW56" s="410"/>
      <c r="BX56" s="410"/>
      <c r="BY56" s="410"/>
      <c r="BZ56" s="410"/>
      <c r="CA56" s="410"/>
      <c r="CB56" s="410"/>
      <c r="CC56" s="410"/>
      <c r="CD56" s="410"/>
      <c r="CE56" s="410"/>
      <c r="CF56" s="410"/>
      <c r="CG56" s="410"/>
      <c r="CH56" s="410"/>
      <c r="CI56" s="410"/>
      <c r="CJ56" s="410"/>
      <c r="CK56" s="410"/>
    </row>
    <row r="57" spans="2:89" ht="14.25">
      <c r="B57" s="731"/>
      <c r="C57" s="731"/>
      <c r="D57" s="412">
        <v>37</v>
      </c>
      <c r="E57" s="413" t="s">
        <v>548</v>
      </c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417">
        <v>608</v>
      </c>
      <c r="AD57" s="720"/>
      <c r="AE57" s="721"/>
      <c r="AF57" s="721"/>
      <c r="AG57" s="722"/>
      <c r="AH57" s="418" t="s">
        <v>3</v>
      </c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  <c r="AZ57" s="410"/>
      <c r="BA57" s="410"/>
      <c r="BB57" s="410"/>
      <c r="BC57" s="410"/>
      <c r="BD57" s="410"/>
      <c r="BE57" s="410"/>
      <c r="BF57" s="410"/>
      <c r="BG57" s="410"/>
      <c r="BH57" s="410"/>
      <c r="BI57" s="410"/>
      <c r="BJ57" s="410"/>
      <c r="BK57" s="410"/>
      <c r="BL57" s="410"/>
      <c r="BM57" s="410"/>
      <c r="BN57" s="410"/>
      <c r="BO57" s="410"/>
      <c r="BP57" s="410"/>
      <c r="BQ57" s="410"/>
      <c r="BR57" s="410"/>
      <c r="BS57" s="410"/>
      <c r="BT57" s="410"/>
      <c r="BU57" s="410"/>
      <c r="BV57" s="410"/>
      <c r="BW57" s="410"/>
      <c r="BX57" s="410"/>
      <c r="BY57" s="410"/>
      <c r="BZ57" s="410"/>
      <c r="CA57" s="410"/>
      <c r="CB57" s="410"/>
      <c r="CC57" s="410"/>
      <c r="CD57" s="410"/>
      <c r="CE57" s="410"/>
      <c r="CF57" s="410"/>
      <c r="CG57" s="410"/>
      <c r="CH57" s="410"/>
      <c r="CI57" s="410"/>
      <c r="CJ57" s="410"/>
      <c r="CK57" s="410"/>
    </row>
    <row r="58" spans="2:89" ht="14.25">
      <c r="B58" s="731"/>
      <c r="C58" s="731"/>
      <c r="D58" s="412">
        <v>38</v>
      </c>
      <c r="E58" s="413" t="s">
        <v>549</v>
      </c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417">
        <v>1636</v>
      </c>
      <c r="AD58" s="720"/>
      <c r="AE58" s="721"/>
      <c r="AF58" s="721"/>
      <c r="AG58" s="722"/>
      <c r="AH58" s="418" t="s">
        <v>3</v>
      </c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  <c r="AZ58" s="410"/>
      <c r="BA58" s="410"/>
      <c r="BB58" s="410"/>
      <c r="BC58" s="410"/>
      <c r="BD58" s="410"/>
      <c r="BE58" s="410"/>
      <c r="BF58" s="410"/>
      <c r="BG58" s="410"/>
      <c r="BH58" s="410"/>
      <c r="BI58" s="410"/>
      <c r="BJ58" s="410"/>
      <c r="BK58" s="410"/>
      <c r="BL58" s="410"/>
      <c r="BM58" s="410"/>
      <c r="BN58" s="410"/>
      <c r="BO58" s="410"/>
      <c r="BP58" s="410"/>
      <c r="BQ58" s="410"/>
      <c r="BR58" s="410"/>
      <c r="BS58" s="410"/>
      <c r="BT58" s="410"/>
      <c r="BU58" s="410"/>
      <c r="BV58" s="410"/>
      <c r="BW58" s="410"/>
      <c r="BX58" s="410"/>
      <c r="BY58" s="410"/>
      <c r="BZ58" s="410"/>
      <c r="CA58" s="410"/>
      <c r="CB58" s="410"/>
      <c r="CC58" s="410"/>
      <c r="CD58" s="410"/>
      <c r="CE58" s="410"/>
      <c r="CF58" s="410"/>
      <c r="CG58" s="410"/>
      <c r="CH58" s="410"/>
      <c r="CI58" s="410"/>
      <c r="CJ58" s="410"/>
      <c r="CK58" s="410"/>
    </row>
    <row r="59" spans="2:89" ht="14.25">
      <c r="B59" s="731"/>
      <c r="C59" s="731"/>
      <c r="D59" s="412">
        <v>39</v>
      </c>
      <c r="E59" s="413" t="s">
        <v>550</v>
      </c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417">
        <v>1637</v>
      </c>
      <c r="AD59" s="720"/>
      <c r="AE59" s="721"/>
      <c r="AF59" s="721"/>
      <c r="AG59" s="722"/>
      <c r="AH59" s="418" t="s">
        <v>3</v>
      </c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  <c r="AZ59" s="410"/>
      <c r="BA59" s="410"/>
      <c r="BB59" s="410"/>
      <c r="BC59" s="410"/>
      <c r="BD59" s="410"/>
      <c r="BE59" s="410"/>
      <c r="BF59" s="410"/>
      <c r="BG59" s="410"/>
      <c r="BH59" s="410"/>
      <c r="BI59" s="410"/>
      <c r="BJ59" s="410"/>
      <c r="BK59" s="410"/>
      <c r="BL59" s="410"/>
      <c r="BM59" s="410"/>
      <c r="BN59" s="410"/>
      <c r="BO59" s="410"/>
      <c r="BP59" s="410"/>
      <c r="BQ59" s="410"/>
      <c r="BR59" s="410"/>
      <c r="BS59" s="410"/>
      <c r="BT59" s="410"/>
      <c r="BU59" s="410"/>
      <c r="BV59" s="410"/>
      <c r="BW59" s="410"/>
      <c r="BX59" s="410"/>
      <c r="BY59" s="410"/>
      <c r="BZ59" s="410"/>
      <c r="CA59" s="410"/>
      <c r="CB59" s="410"/>
      <c r="CC59" s="410"/>
      <c r="CD59" s="410"/>
      <c r="CE59" s="410"/>
      <c r="CF59" s="410"/>
      <c r="CG59" s="410"/>
      <c r="CH59" s="410"/>
      <c r="CI59" s="410"/>
      <c r="CJ59" s="410"/>
      <c r="CK59" s="410"/>
    </row>
    <row r="60" spans="2:89" ht="14.25">
      <c r="B60" s="731"/>
      <c r="C60" s="731"/>
      <c r="D60" s="412">
        <v>40</v>
      </c>
      <c r="E60" s="413" t="s">
        <v>551</v>
      </c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417">
        <v>1638</v>
      </c>
      <c r="AD60" s="720"/>
      <c r="AE60" s="721"/>
      <c r="AF60" s="721"/>
      <c r="AG60" s="722"/>
      <c r="AH60" s="418" t="s">
        <v>3</v>
      </c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  <c r="AZ60" s="410"/>
      <c r="BA60" s="410"/>
      <c r="BB60" s="410"/>
      <c r="BC60" s="410"/>
      <c r="BD60" s="410"/>
      <c r="BE60" s="410"/>
      <c r="BF60" s="410"/>
      <c r="BG60" s="410"/>
      <c r="BH60" s="410"/>
      <c r="BI60" s="410"/>
      <c r="BJ60" s="410"/>
      <c r="BK60" s="410"/>
      <c r="BL60" s="410"/>
      <c r="BM60" s="410"/>
      <c r="BN60" s="410"/>
      <c r="BO60" s="410"/>
      <c r="BP60" s="410"/>
      <c r="BQ60" s="410"/>
      <c r="BR60" s="410"/>
      <c r="BS60" s="410"/>
      <c r="BT60" s="410"/>
      <c r="BU60" s="410"/>
      <c r="BV60" s="410"/>
      <c r="BW60" s="410"/>
      <c r="BX60" s="410"/>
      <c r="BY60" s="410"/>
      <c r="BZ60" s="410"/>
      <c r="CA60" s="410"/>
      <c r="CB60" s="410"/>
      <c r="CC60" s="410"/>
      <c r="CD60" s="410"/>
      <c r="CE60" s="410"/>
      <c r="CF60" s="410"/>
      <c r="CG60" s="410"/>
      <c r="CH60" s="410"/>
      <c r="CI60" s="410"/>
      <c r="CJ60" s="410"/>
      <c r="CK60" s="410"/>
    </row>
    <row r="61" spans="2:89" ht="14.25">
      <c r="B61" s="731"/>
      <c r="C61" s="731"/>
      <c r="D61" s="412">
        <v>41</v>
      </c>
      <c r="E61" s="413" t="s">
        <v>552</v>
      </c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417">
        <v>895</v>
      </c>
      <c r="AD61" s="720"/>
      <c r="AE61" s="721"/>
      <c r="AF61" s="721"/>
      <c r="AG61" s="722"/>
      <c r="AH61" s="418" t="s">
        <v>3</v>
      </c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  <c r="AZ61" s="410"/>
      <c r="BA61" s="410"/>
      <c r="BB61" s="410"/>
      <c r="BC61" s="410"/>
      <c r="BD61" s="410"/>
      <c r="BE61" s="410"/>
      <c r="BF61" s="410"/>
      <c r="BG61" s="410"/>
      <c r="BH61" s="410"/>
      <c r="BI61" s="410"/>
      <c r="BJ61" s="410"/>
      <c r="BK61" s="410"/>
      <c r="BL61" s="410"/>
      <c r="BM61" s="410"/>
      <c r="BN61" s="410"/>
      <c r="BO61" s="410"/>
      <c r="BP61" s="410"/>
      <c r="BQ61" s="410"/>
      <c r="BR61" s="410"/>
      <c r="BS61" s="410"/>
      <c r="BT61" s="410"/>
      <c r="BU61" s="410"/>
      <c r="BV61" s="410"/>
      <c r="BW61" s="410"/>
      <c r="BX61" s="410"/>
      <c r="BY61" s="410"/>
      <c r="BZ61" s="410"/>
      <c r="CA61" s="410"/>
      <c r="CB61" s="410"/>
      <c r="CC61" s="410"/>
      <c r="CD61" s="410"/>
      <c r="CE61" s="410"/>
      <c r="CF61" s="410"/>
      <c r="CG61" s="410"/>
      <c r="CH61" s="410"/>
      <c r="CI61" s="410"/>
      <c r="CJ61" s="410"/>
      <c r="CK61" s="410"/>
    </row>
    <row r="62" spans="2:89" ht="14.25">
      <c r="B62" s="731"/>
      <c r="C62" s="731"/>
      <c r="D62" s="412">
        <v>42</v>
      </c>
      <c r="E62" s="413" t="s">
        <v>553</v>
      </c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417">
        <v>867</v>
      </c>
      <c r="AD62" s="720"/>
      <c r="AE62" s="721"/>
      <c r="AF62" s="721"/>
      <c r="AG62" s="722"/>
      <c r="AH62" s="418" t="s">
        <v>3</v>
      </c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  <c r="AZ62" s="410"/>
      <c r="BA62" s="410"/>
      <c r="BB62" s="410"/>
      <c r="BC62" s="410"/>
      <c r="BD62" s="410"/>
      <c r="BE62" s="410"/>
      <c r="BF62" s="410"/>
      <c r="BG62" s="410"/>
      <c r="BH62" s="410"/>
      <c r="BI62" s="410"/>
      <c r="BJ62" s="410"/>
      <c r="BK62" s="410"/>
      <c r="BL62" s="410"/>
      <c r="BM62" s="410"/>
      <c r="BN62" s="410"/>
      <c r="BO62" s="410"/>
      <c r="BP62" s="410"/>
      <c r="BQ62" s="410"/>
      <c r="BR62" s="410"/>
      <c r="BS62" s="410"/>
      <c r="BT62" s="410"/>
      <c r="BU62" s="410"/>
      <c r="BV62" s="410"/>
      <c r="BW62" s="410"/>
      <c r="BX62" s="410"/>
      <c r="BY62" s="410"/>
      <c r="BZ62" s="410"/>
      <c r="CA62" s="410"/>
      <c r="CB62" s="410"/>
      <c r="CC62" s="410"/>
      <c r="CD62" s="410"/>
      <c r="CE62" s="410"/>
      <c r="CF62" s="410"/>
      <c r="CG62" s="410"/>
      <c r="CH62" s="410"/>
      <c r="CI62" s="410"/>
      <c r="CJ62" s="410"/>
      <c r="CK62" s="410"/>
    </row>
    <row r="63" spans="2:89" ht="14.25">
      <c r="B63" s="731"/>
      <c r="C63" s="731"/>
      <c r="D63" s="412">
        <v>43</v>
      </c>
      <c r="E63" s="413" t="s">
        <v>554</v>
      </c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417">
        <v>609</v>
      </c>
      <c r="AD63" s="720"/>
      <c r="AE63" s="721"/>
      <c r="AF63" s="721"/>
      <c r="AG63" s="722"/>
      <c r="AH63" s="418" t="s">
        <v>3</v>
      </c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  <c r="AZ63" s="410"/>
      <c r="BA63" s="410"/>
      <c r="BB63" s="410"/>
      <c r="BC63" s="410"/>
      <c r="BD63" s="410"/>
      <c r="BE63" s="410"/>
      <c r="BF63" s="410"/>
      <c r="BG63" s="410"/>
      <c r="BH63" s="410"/>
      <c r="BI63" s="410"/>
      <c r="BJ63" s="410"/>
      <c r="BK63" s="410"/>
      <c r="BL63" s="410"/>
      <c r="BM63" s="410"/>
      <c r="BN63" s="410"/>
      <c r="BO63" s="410"/>
      <c r="BP63" s="410"/>
      <c r="BQ63" s="410"/>
      <c r="BR63" s="410"/>
      <c r="BS63" s="410"/>
      <c r="BT63" s="410"/>
      <c r="BU63" s="410"/>
      <c r="BV63" s="410"/>
      <c r="BW63" s="410"/>
      <c r="BX63" s="410"/>
      <c r="BY63" s="410"/>
      <c r="BZ63" s="410"/>
      <c r="CA63" s="410"/>
      <c r="CB63" s="410"/>
      <c r="CC63" s="410"/>
      <c r="CD63" s="410"/>
      <c r="CE63" s="410"/>
      <c r="CF63" s="410"/>
      <c r="CG63" s="410"/>
      <c r="CH63" s="410"/>
      <c r="CI63" s="410"/>
      <c r="CJ63" s="410"/>
      <c r="CK63" s="410"/>
    </row>
    <row r="64" spans="2:89" ht="14.25">
      <c r="B64" s="731"/>
      <c r="C64" s="731"/>
      <c r="D64" s="412">
        <v>44</v>
      </c>
      <c r="E64" s="413" t="s">
        <v>555</v>
      </c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417">
        <v>1639</v>
      </c>
      <c r="AD64" s="720"/>
      <c r="AE64" s="721"/>
      <c r="AF64" s="721"/>
      <c r="AG64" s="722"/>
      <c r="AH64" s="418" t="s">
        <v>3</v>
      </c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  <c r="AZ64" s="410"/>
      <c r="BA64" s="410"/>
      <c r="BB64" s="410"/>
      <c r="BC64" s="410"/>
      <c r="BD64" s="410"/>
      <c r="BE64" s="410"/>
      <c r="BF64" s="410"/>
      <c r="BG64" s="410"/>
      <c r="BH64" s="410"/>
      <c r="BI64" s="410"/>
      <c r="BJ64" s="410"/>
      <c r="BK64" s="410"/>
      <c r="BL64" s="410"/>
      <c r="BM64" s="410"/>
      <c r="BN64" s="410"/>
      <c r="BO64" s="410"/>
      <c r="BP64" s="410"/>
      <c r="BQ64" s="410"/>
      <c r="BR64" s="410"/>
      <c r="BS64" s="410"/>
      <c r="BT64" s="410"/>
      <c r="BU64" s="410"/>
      <c r="BV64" s="410"/>
      <c r="BW64" s="410"/>
      <c r="BX64" s="410"/>
      <c r="BY64" s="410"/>
      <c r="BZ64" s="410"/>
      <c r="CA64" s="410"/>
      <c r="CB64" s="410"/>
      <c r="CC64" s="410"/>
      <c r="CD64" s="410"/>
      <c r="CE64" s="410"/>
      <c r="CF64" s="410"/>
      <c r="CG64" s="410"/>
      <c r="CH64" s="410"/>
      <c r="CI64" s="410"/>
      <c r="CJ64" s="410"/>
      <c r="CK64" s="410"/>
    </row>
    <row r="65" spans="1:99" ht="14.25">
      <c r="B65" s="731"/>
      <c r="C65" s="731"/>
      <c r="D65" s="412">
        <v>45</v>
      </c>
      <c r="E65" s="413" t="s">
        <v>556</v>
      </c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7">
        <v>1018</v>
      </c>
      <c r="AD65" s="720"/>
      <c r="AE65" s="721"/>
      <c r="AF65" s="721"/>
      <c r="AG65" s="722"/>
      <c r="AH65" s="418" t="s">
        <v>3</v>
      </c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  <c r="AZ65" s="410"/>
      <c r="BA65" s="410"/>
      <c r="BB65" s="410"/>
      <c r="BC65" s="410"/>
      <c r="BD65" s="410"/>
      <c r="BE65" s="410"/>
      <c r="BF65" s="410"/>
      <c r="BG65" s="410"/>
      <c r="BH65" s="410"/>
      <c r="BI65" s="410"/>
      <c r="BJ65" s="410"/>
      <c r="BK65" s="410"/>
      <c r="BL65" s="410"/>
      <c r="BM65" s="410"/>
      <c r="BN65" s="410"/>
      <c r="BO65" s="410"/>
      <c r="BP65" s="410"/>
      <c r="BQ65" s="410"/>
      <c r="BR65" s="410"/>
      <c r="BS65" s="410"/>
      <c r="BT65" s="410"/>
      <c r="BU65" s="410"/>
      <c r="BV65" s="410"/>
      <c r="BW65" s="410"/>
      <c r="BX65" s="410"/>
      <c r="BY65" s="410"/>
      <c r="BZ65" s="410"/>
      <c r="CA65" s="410"/>
      <c r="CB65" s="410"/>
      <c r="CC65" s="410"/>
      <c r="CD65" s="410"/>
      <c r="CE65" s="410"/>
      <c r="CF65" s="410"/>
      <c r="CG65" s="410"/>
      <c r="CH65" s="410"/>
      <c r="CI65" s="410"/>
      <c r="CJ65" s="410"/>
      <c r="CK65" s="410"/>
    </row>
    <row r="66" spans="1:99" ht="14.25">
      <c r="B66" s="731"/>
      <c r="C66" s="731"/>
      <c r="D66" s="412">
        <v>46</v>
      </c>
      <c r="E66" s="413" t="s">
        <v>557</v>
      </c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7">
        <v>162</v>
      </c>
      <c r="AD66" s="720">
        <f>+'ALTERNATIVA 1'!X37</f>
        <v>1469773.6756999998</v>
      </c>
      <c r="AE66" s="721"/>
      <c r="AF66" s="721"/>
      <c r="AG66" s="722"/>
      <c r="AH66" s="418" t="s">
        <v>3</v>
      </c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410"/>
      <c r="BL66" s="410"/>
      <c r="BM66" s="410"/>
      <c r="BN66" s="410"/>
      <c r="BO66" s="410"/>
      <c r="BP66" s="410"/>
      <c r="BQ66" s="410"/>
      <c r="BR66" s="410"/>
      <c r="BS66" s="410"/>
      <c r="BT66" s="410"/>
      <c r="BU66" s="410"/>
      <c r="BV66" s="410"/>
      <c r="BW66" s="410"/>
      <c r="BX66" s="410"/>
      <c r="BY66" s="410"/>
      <c r="BZ66" s="410"/>
      <c r="CA66" s="410"/>
      <c r="CB66" s="410"/>
      <c r="CC66" s="410"/>
      <c r="CD66" s="410"/>
      <c r="CE66" s="410"/>
      <c r="CF66" s="410"/>
      <c r="CG66" s="410"/>
      <c r="CH66" s="410"/>
      <c r="CI66" s="410"/>
      <c r="CJ66" s="410"/>
      <c r="CK66" s="410"/>
    </row>
    <row r="67" spans="1:99" ht="14.25">
      <c r="B67" s="731"/>
      <c r="C67" s="731"/>
      <c r="D67" s="412">
        <v>47</v>
      </c>
      <c r="E67" s="413" t="s">
        <v>558</v>
      </c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417">
        <v>174</v>
      </c>
      <c r="AD67" s="720"/>
      <c r="AE67" s="721"/>
      <c r="AF67" s="721"/>
      <c r="AG67" s="722"/>
      <c r="AH67" s="418" t="s">
        <v>3</v>
      </c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  <c r="AZ67" s="410"/>
      <c r="BA67" s="410"/>
      <c r="BB67" s="410"/>
      <c r="BC67" s="410"/>
      <c r="BD67" s="410"/>
      <c r="BE67" s="410"/>
      <c r="BF67" s="410"/>
      <c r="BG67" s="410"/>
      <c r="BH67" s="410"/>
      <c r="BI67" s="410"/>
      <c r="BJ67" s="410"/>
      <c r="BK67" s="410"/>
      <c r="BL67" s="410"/>
      <c r="BM67" s="410"/>
      <c r="BN67" s="410"/>
      <c r="BO67" s="410"/>
      <c r="BP67" s="410"/>
      <c r="BQ67" s="410"/>
      <c r="BR67" s="410"/>
      <c r="BS67" s="410"/>
      <c r="BT67" s="410"/>
      <c r="BU67" s="410"/>
      <c r="BV67" s="410"/>
      <c r="BW67" s="410"/>
      <c r="BX67" s="410"/>
      <c r="BY67" s="410"/>
      <c r="BZ67" s="410"/>
      <c r="CA67" s="410"/>
      <c r="CB67" s="410"/>
      <c r="CC67" s="410"/>
      <c r="CD67" s="410"/>
      <c r="CE67" s="410"/>
      <c r="CF67" s="410"/>
      <c r="CG67" s="410"/>
      <c r="CH67" s="410"/>
      <c r="CI67" s="410"/>
      <c r="CJ67" s="410"/>
      <c r="CK67" s="410"/>
    </row>
    <row r="68" spans="1:99" ht="14.25">
      <c r="B68" s="731"/>
      <c r="C68" s="731"/>
      <c r="D68" s="412">
        <v>48</v>
      </c>
      <c r="E68" s="413" t="s">
        <v>559</v>
      </c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7">
        <v>610</v>
      </c>
      <c r="AD68" s="720"/>
      <c r="AE68" s="721"/>
      <c r="AF68" s="721"/>
      <c r="AG68" s="722"/>
      <c r="AH68" s="418" t="s">
        <v>3</v>
      </c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  <c r="AZ68" s="410"/>
      <c r="BA68" s="410"/>
      <c r="BB68" s="410"/>
      <c r="BC68" s="410"/>
      <c r="BD68" s="410"/>
      <c r="BE68" s="410"/>
      <c r="BF68" s="410"/>
      <c r="BG68" s="410"/>
      <c r="BH68" s="410"/>
      <c r="BI68" s="410"/>
      <c r="BJ68" s="410"/>
      <c r="BK68" s="410"/>
      <c r="BL68" s="410"/>
      <c r="BM68" s="410"/>
      <c r="BN68" s="410"/>
      <c r="BO68" s="410"/>
      <c r="BP68" s="410"/>
      <c r="BQ68" s="410"/>
      <c r="BR68" s="410"/>
      <c r="BS68" s="410"/>
      <c r="BT68" s="410"/>
      <c r="BU68" s="410"/>
      <c r="BV68" s="410"/>
      <c r="BW68" s="410"/>
      <c r="BX68" s="410"/>
      <c r="BY68" s="410"/>
      <c r="BZ68" s="410"/>
      <c r="CA68" s="410"/>
      <c r="CB68" s="410"/>
      <c r="CC68" s="410"/>
      <c r="CD68" s="410"/>
      <c r="CE68" s="410"/>
      <c r="CF68" s="410"/>
      <c r="CG68" s="410"/>
      <c r="CH68" s="410"/>
      <c r="CI68" s="410"/>
      <c r="CJ68" s="410"/>
      <c r="CK68" s="410"/>
    </row>
    <row r="69" spans="1:99" ht="14.25">
      <c r="B69" s="731"/>
      <c r="C69" s="731"/>
      <c r="D69" s="412">
        <v>49</v>
      </c>
      <c r="E69" s="413" t="s">
        <v>560</v>
      </c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417">
        <v>746</v>
      </c>
      <c r="AD69" s="720"/>
      <c r="AE69" s="721"/>
      <c r="AF69" s="721"/>
      <c r="AG69" s="722"/>
      <c r="AH69" s="418" t="s">
        <v>3</v>
      </c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  <c r="AZ69" s="410"/>
      <c r="BA69" s="410"/>
      <c r="BB69" s="410"/>
      <c r="BC69" s="410"/>
      <c r="BD69" s="410"/>
      <c r="BE69" s="410"/>
      <c r="BF69" s="410"/>
      <c r="BG69" s="410"/>
      <c r="BH69" s="410"/>
      <c r="BI69" s="410"/>
      <c r="BJ69" s="410"/>
      <c r="BK69" s="410"/>
      <c r="BL69" s="410"/>
      <c r="BM69" s="410"/>
      <c r="BN69" s="410"/>
      <c r="BO69" s="410"/>
      <c r="BP69" s="410"/>
      <c r="BQ69" s="410"/>
      <c r="BR69" s="410"/>
      <c r="BS69" s="410"/>
      <c r="BT69" s="410"/>
      <c r="BU69" s="410"/>
      <c r="BV69" s="410"/>
      <c r="BW69" s="410"/>
      <c r="BX69" s="410"/>
      <c r="BY69" s="410"/>
      <c r="BZ69" s="410"/>
      <c r="CA69" s="410"/>
      <c r="CB69" s="410"/>
      <c r="CC69" s="410"/>
      <c r="CD69" s="410"/>
      <c r="CE69" s="410"/>
      <c r="CF69" s="410"/>
      <c r="CG69" s="410"/>
      <c r="CH69" s="410"/>
      <c r="CI69" s="410"/>
      <c r="CJ69" s="410"/>
      <c r="CK69" s="410"/>
    </row>
    <row r="70" spans="1:99" ht="14.25">
      <c r="B70" s="731"/>
      <c r="C70" s="731"/>
      <c r="D70" s="412">
        <v>50</v>
      </c>
      <c r="E70" s="413" t="s">
        <v>561</v>
      </c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417">
        <v>866</v>
      </c>
      <c r="AD70" s="720"/>
      <c r="AE70" s="721"/>
      <c r="AF70" s="721"/>
      <c r="AG70" s="722"/>
      <c r="AH70" s="418" t="s">
        <v>3</v>
      </c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  <c r="AZ70" s="410"/>
      <c r="BA70" s="410"/>
      <c r="BB70" s="410"/>
      <c r="BC70" s="410"/>
      <c r="BD70" s="410"/>
      <c r="BE70" s="410"/>
      <c r="BF70" s="410"/>
      <c r="BG70" s="410"/>
      <c r="BH70" s="410"/>
      <c r="BI70" s="410"/>
      <c r="BJ70" s="410"/>
      <c r="BK70" s="410"/>
      <c r="BL70" s="410"/>
      <c r="BM70" s="410"/>
      <c r="BN70" s="410"/>
      <c r="BO70" s="410"/>
      <c r="BP70" s="410"/>
      <c r="BQ70" s="410"/>
      <c r="BR70" s="410"/>
      <c r="BS70" s="410"/>
      <c r="BT70" s="410"/>
      <c r="BU70" s="410"/>
      <c r="BV70" s="410"/>
      <c r="BW70" s="410"/>
      <c r="BX70" s="410"/>
      <c r="BY70" s="410"/>
      <c r="BZ70" s="410"/>
      <c r="CA70" s="410"/>
      <c r="CB70" s="410"/>
      <c r="CC70" s="410"/>
      <c r="CD70" s="410"/>
      <c r="CE70" s="410"/>
      <c r="CF70" s="410"/>
      <c r="CG70" s="410"/>
      <c r="CH70" s="410"/>
      <c r="CI70" s="410"/>
      <c r="CJ70" s="410"/>
      <c r="CK70" s="410"/>
    </row>
    <row r="71" spans="1:99" ht="14.25">
      <c r="B71" s="731"/>
      <c r="C71" s="731"/>
      <c r="D71" s="412">
        <v>51</v>
      </c>
      <c r="E71" s="413" t="s">
        <v>562</v>
      </c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417">
        <v>607</v>
      </c>
      <c r="AD71" s="720"/>
      <c r="AE71" s="721"/>
      <c r="AF71" s="721"/>
      <c r="AG71" s="722"/>
      <c r="AH71" s="418" t="s">
        <v>3</v>
      </c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  <c r="AZ71" s="410"/>
      <c r="BA71" s="410"/>
      <c r="BB71" s="410"/>
      <c r="BC71" s="410"/>
      <c r="BD71" s="410"/>
      <c r="BE71" s="410"/>
      <c r="BF71" s="410"/>
      <c r="BG71" s="410"/>
      <c r="BH71" s="410"/>
      <c r="BI71" s="410"/>
      <c r="BJ71" s="410"/>
      <c r="BK71" s="410"/>
      <c r="BL71" s="410"/>
      <c r="BM71" s="410"/>
      <c r="BN71" s="410"/>
      <c r="BO71" s="410"/>
      <c r="BP71" s="410"/>
      <c r="BQ71" s="410"/>
      <c r="BR71" s="410"/>
      <c r="BS71" s="410"/>
      <c r="BT71" s="410"/>
      <c r="BU71" s="410"/>
      <c r="BV71" s="410"/>
      <c r="BW71" s="410"/>
      <c r="BX71" s="410"/>
      <c r="BY71" s="410"/>
      <c r="BZ71" s="410"/>
      <c r="CA71" s="410"/>
      <c r="CB71" s="410"/>
      <c r="CC71" s="410"/>
      <c r="CD71" s="410"/>
      <c r="CE71" s="410"/>
      <c r="CF71" s="410"/>
      <c r="CG71" s="410"/>
      <c r="CH71" s="410"/>
      <c r="CI71" s="410"/>
      <c r="CJ71" s="410"/>
      <c r="CK71" s="410"/>
    </row>
    <row r="72" spans="1:99" s="461" customFormat="1" ht="15">
      <c r="A72" s="455"/>
      <c r="B72" s="469"/>
      <c r="C72" s="469"/>
      <c r="D72" s="417">
        <v>52</v>
      </c>
      <c r="E72" s="456" t="s">
        <v>563</v>
      </c>
      <c r="F72" s="457"/>
      <c r="G72" s="457"/>
      <c r="H72" s="457"/>
      <c r="I72" s="457"/>
      <c r="J72" s="457"/>
      <c r="K72" s="457"/>
      <c r="L72" s="457"/>
      <c r="M72" s="457"/>
      <c r="N72" s="457"/>
      <c r="O72" s="457"/>
      <c r="P72" s="457"/>
      <c r="Q72" s="457"/>
      <c r="R72" s="457"/>
      <c r="S72" s="457"/>
      <c r="T72" s="457"/>
      <c r="U72" s="457"/>
      <c r="V72" s="457"/>
      <c r="W72" s="457"/>
      <c r="X72" s="457"/>
      <c r="Y72" s="457"/>
      <c r="Z72" s="457"/>
      <c r="AA72" s="457"/>
      <c r="AB72" s="457"/>
      <c r="AC72" s="417">
        <v>304</v>
      </c>
      <c r="AD72" s="728">
        <f>+SUM($AD$45:$AG$50)-SUM($AD$51:$AG$71)</f>
        <v>-136527.67569999979</v>
      </c>
      <c r="AE72" s="729"/>
      <c r="AF72" s="729"/>
      <c r="AG72" s="730"/>
      <c r="AH72" s="470" t="s">
        <v>4</v>
      </c>
      <c r="AI72" s="460"/>
      <c r="AJ72" s="460"/>
      <c r="AK72" s="460"/>
      <c r="AL72" s="460"/>
      <c r="AM72" s="460"/>
      <c r="AN72" s="460"/>
      <c r="AO72" s="460"/>
      <c r="AP72" s="460"/>
      <c r="AQ72" s="460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</row>
    <row r="73" spans="1:99" ht="14.25">
      <c r="B73" s="732" t="s">
        <v>564</v>
      </c>
      <c r="C73" s="737" t="s">
        <v>565</v>
      </c>
      <c r="D73" s="412">
        <v>53</v>
      </c>
      <c r="E73" s="740" t="s">
        <v>566</v>
      </c>
      <c r="F73" s="741"/>
      <c r="G73" s="741"/>
      <c r="H73" s="741"/>
      <c r="I73" s="741"/>
      <c r="J73" s="741"/>
      <c r="K73" s="741"/>
      <c r="L73" s="741"/>
      <c r="M73" s="741"/>
      <c r="N73" s="741"/>
      <c r="O73" s="741"/>
      <c r="P73" s="741"/>
      <c r="Q73" s="741"/>
      <c r="R73" s="741"/>
      <c r="S73" s="741"/>
      <c r="T73" s="741"/>
      <c r="U73" s="741"/>
      <c r="V73" s="741"/>
      <c r="W73" s="742"/>
      <c r="X73" s="417"/>
      <c r="Y73" s="743" t="s">
        <v>567</v>
      </c>
      <c r="Z73" s="743"/>
      <c r="AA73" s="743"/>
      <c r="AB73" s="743"/>
      <c r="AC73" s="417"/>
      <c r="AD73" s="744" t="s">
        <v>568</v>
      </c>
      <c r="AE73" s="744"/>
      <c r="AF73" s="744"/>
      <c r="AG73" s="744"/>
      <c r="AH73" s="471">
        <v>31</v>
      </c>
      <c r="AI73" s="720">
        <f>+IF($AD$72&gt;0,$AD$72,0)</f>
        <v>0</v>
      </c>
      <c r="AJ73" s="721"/>
      <c r="AK73" s="721"/>
      <c r="AL73" s="722"/>
      <c r="AM73" s="418" t="s">
        <v>2</v>
      </c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  <c r="AZ73" s="410"/>
      <c r="BA73" s="410"/>
      <c r="BB73" s="410"/>
      <c r="BC73" s="410"/>
      <c r="BD73" s="410"/>
      <c r="BE73" s="410"/>
      <c r="BF73" s="410"/>
      <c r="BG73" s="410"/>
      <c r="BH73" s="410"/>
      <c r="BI73" s="410"/>
      <c r="BJ73" s="410"/>
      <c r="BK73" s="410"/>
      <c r="BL73" s="410"/>
      <c r="BM73" s="410"/>
      <c r="BN73" s="410"/>
      <c r="BO73" s="410"/>
      <c r="BP73" s="410"/>
      <c r="BQ73" s="410"/>
      <c r="BR73" s="410"/>
      <c r="BS73" s="410"/>
      <c r="BT73" s="410"/>
      <c r="BU73" s="410"/>
      <c r="BV73" s="410"/>
      <c r="BW73" s="410"/>
      <c r="BX73" s="410"/>
      <c r="BY73" s="410"/>
      <c r="BZ73" s="410"/>
      <c r="CA73" s="410"/>
      <c r="CB73" s="410"/>
      <c r="CC73" s="410"/>
      <c r="CD73" s="410"/>
      <c r="CE73" s="410"/>
      <c r="CF73" s="410"/>
      <c r="CG73" s="410"/>
      <c r="CH73" s="410"/>
      <c r="CI73" s="410"/>
      <c r="CJ73" s="410"/>
      <c r="CK73" s="410"/>
      <c r="CL73" s="410"/>
      <c r="CM73" s="410"/>
      <c r="CN73" s="410"/>
      <c r="CO73" s="410"/>
      <c r="CP73" s="410"/>
      <c r="CQ73" s="410"/>
      <c r="CR73" s="410"/>
      <c r="CS73" s="410"/>
      <c r="CT73" s="410"/>
      <c r="CU73" s="410"/>
    </row>
    <row r="74" spans="1:99" ht="14.25">
      <c r="B74" s="732"/>
      <c r="C74" s="738"/>
      <c r="D74" s="412">
        <v>54</v>
      </c>
      <c r="E74" s="413" t="s">
        <v>569</v>
      </c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5"/>
      <c r="X74" s="417">
        <v>18</v>
      </c>
      <c r="Y74" s="720"/>
      <c r="Z74" s="721"/>
      <c r="AA74" s="721"/>
      <c r="AB74" s="722"/>
      <c r="AC74" s="417">
        <v>19</v>
      </c>
      <c r="AD74" s="720"/>
      <c r="AE74" s="721"/>
      <c r="AF74" s="721"/>
      <c r="AG74" s="722"/>
      <c r="AH74" s="471">
        <v>20</v>
      </c>
      <c r="AI74" s="720"/>
      <c r="AJ74" s="721"/>
      <c r="AK74" s="721"/>
      <c r="AL74" s="722"/>
      <c r="AM74" s="418" t="s">
        <v>2</v>
      </c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  <c r="AY74" s="410"/>
      <c r="AZ74" s="410"/>
      <c r="BA74" s="410"/>
      <c r="BB74" s="410"/>
      <c r="BC74" s="410"/>
      <c r="BD74" s="410"/>
      <c r="BE74" s="410"/>
      <c r="BF74" s="410"/>
      <c r="BG74" s="410"/>
      <c r="BH74" s="410"/>
      <c r="BI74" s="410"/>
      <c r="BJ74" s="410"/>
      <c r="BK74" s="410"/>
      <c r="BL74" s="410"/>
      <c r="BM74" s="410"/>
      <c r="BN74" s="410"/>
      <c r="BO74" s="410"/>
      <c r="BP74" s="410"/>
      <c r="BQ74" s="410"/>
      <c r="BR74" s="410"/>
      <c r="BS74" s="410"/>
      <c r="BT74" s="410"/>
      <c r="BU74" s="410"/>
      <c r="BV74" s="410"/>
      <c r="BW74" s="410"/>
      <c r="BX74" s="410"/>
      <c r="BY74" s="410"/>
      <c r="BZ74" s="410"/>
      <c r="CA74" s="410"/>
      <c r="CB74" s="410"/>
      <c r="CC74" s="410"/>
      <c r="CD74" s="410"/>
      <c r="CE74" s="410"/>
      <c r="CF74" s="410"/>
      <c r="CG74" s="410"/>
      <c r="CH74" s="410"/>
      <c r="CI74" s="410"/>
      <c r="CJ74" s="410"/>
      <c r="CK74" s="410"/>
      <c r="CL74" s="410"/>
      <c r="CM74" s="410"/>
      <c r="CN74" s="410"/>
      <c r="CO74" s="410"/>
      <c r="CP74" s="410"/>
      <c r="CQ74" s="410"/>
      <c r="CR74" s="410"/>
      <c r="CS74" s="410"/>
      <c r="CT74" s="410"/>
      <c r="CU74" s="410"/>
    </row>
    <row r="75" spans="1:99" ht="14.25">
      <c r="B75" s="732"/>
      <c r="C75" s="738"/>
      <c r="D75" s="412">
        <v>55</v>
      </c>
      <c r="E75" s="413" t="s">
        <v>570</v>
      </c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5"/>
      <c r="X75" s="417">
        <v>1109</v>
      </c>
      <c r="Y75" s="720"/>
      <c r="Z75" s="721"/>
      <c r="AA75" s="721"/>
      <c r="AB75" s="722"/>
      <c r="AC75" s="417">
        <v>1111</v>
      </c>
      <c r="AD75" s="720">
        <v>0</v>
      </c>
      <c r="AE75" s="721"/>
      <c r="AF75" s="721"/>
      <c r="AG75" s="722"/>
      <c r="AH75" s="471">
        <v>1113</v>
      </c>
      <c r="AI75" s="720">
        <f>+ROUND(Y75*27%,0)-AD75</f>
        <v>0</v>
      </c>
      <c r="AJ75" s="721"/>
      <c r="AK75" s="721"/>
      <c r="AL75" s="722"/>
      <c r="AM75" s="418" t="s">
        <v>2</v>
      </c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  <c r="AY75" s="410"/>
      <c r="AZ75" s="410"/>
      <c r="BA75" s="410"/>
      <c r="BB75" s="410"/>
      <c r="BC75" s="410"/>
      <c r="BD75" s="410"/>
      <c r="BE75" s="410"/>
      <c r="BF75" s="410"/>
      <c r="BG75" s="410"/>
      <c r="BH75" s="410"/>
      <c r="BI75" s="410"/>
      <c r="BJ75" s="410"/>
      <c r="BK75" s="410"/>
      <c r="BL75" s="410"/>
      <c r="BM75" s="410"/>
      <c r="BN75" s="410"/>
      <c r="BO75" s="410"/>
      <c r="BP75" s="410"/>
      <c r="BQ75" s="410"/>
      <c r="BR75" s="410"/>
      <c r="BS75" s="410"/>
      <c r="BT75" s="410"/>
      <c r="BU75" s="410"/>
      <c r="BV75" s="410"/>
      <c r="BW75" s="410"/>
      <c r="BX75" s="410"/>
      <c r="BY75" s="410"/>
      <c r="BZ75" s="410"/>
      <c r="CA75" s="410"/>
      <c r="CB75" s="410"/>
      <c r="CC75" s="410"/>
      <c r="CD75" s="410"/>
      <c r="CE75" s="410"/>
      <c r="CF75" s="410"/>
      <c r="CG75" s="410"/>
      <c r="CH75" s="410"/>
      <c r="CI75" s="410"/>
      <c r="CJ75" s="410"/>
      <c r="CK75" s="410"/>
      <c r="CL75" s="410"/>
      <c r="CM75" s="410"/>
      <c r="CN75" s="410"/>
      <c r="CO75" s="410"/>
      <c r="CP75" s="410"/>
      <c r="CQ75" s="410"/>
      <c r="CR75" s="410"/>
      <c r="CS75" s="410"/>
      <c r="CT75" s="410"/>
      <c r="CU75" s="410"/>
    </row>
    <row r="76" spans="1:99" s="473" customFormat="1" ht="14.25">
      <c r="A76" s="472"/>
      <c r="B76" s="732"/>
      <c r="C76" s="738"/>
      <c r="D76" s="412">
        <v>56</v>
      </c>
      <c r="E76" s="413" t="s">
        <v>571</v>
      </c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5"/>
      <c r="X76" s="417">
        <v>1640</v>
      </c>
      <c r="Y76" s="720"/>
      <c r="Z76" s="721"/>
      <c r="AA76" s="721"/>
      <c r="AB76" s="722"/>
      <c r="AC76" s="417">
        <v>1641</v>
      </c>
      <c r="AD76" s="720"/>
      <c r="AE76" s="721"/>
      <c r="AF76" s="721"/>
      <c r="AG76" s="722"/>
      <c r="AH76" s="471">
        <v>1642</v>
      </c>
      <c r="AI76" s="720"/>
      <c r="AJ76" s="721"/>
      <c r="AK76" s="721"/>
      <c r="AL76" s="722"/>
      <c r="AM76" s="418" t="s">
        <v>2</v>
      </c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  <c r="AY76" s="410"/>
      <c r="AZ76" s="410"/>
      <c r="BA76" s="410"/>
      <c r="BB76" s="410"/>
      <c r="BC76" s="410"/>
      <c r="BD76" s="410"/>
      <c r="BE76" s="410"/>
      <c r="BF76" s="410"/>
      <c r="BG76" s="410"/>
      <c r="BH76" s="410"/>
      <c r="BI76" s="410"/>
      <c r="BJ76" s="410"/>
      <c r="BK76" s="410"/>
      <c r="BL76" s="410"/>
      <c r="BM76" s="410"/>
      <c r="BN76" s="410"/>
      <c r="BO76" s="410"/>
      <c r="BP76" s="410"/>
      <c r="BQ76" s="410"/>
      <c r="BR76" s="410"/>
      <c r="BS76" s="410"/>
      <c r="BT76" s="410"/>
      <c r="BU76" s="410"/>
      <c r="BV76" s="410"/>
      <c r="BW76" s="410"/>
      <c r="BX76" s="410"/>
      <c r="BY76" s="410"/>
      <c r="BZ76" s="410"/>
      <c r="CA76" s="410"/>
      <c r="CB76" s="410"/>
      <c r="CC76" s="410"/>
      <c r="CD76" s="410"/>
      <c r="CE76" s="410"/>
      <c r="CF76" s="410"/>
      <c r="CG76" s="410"/>
      <c r="CH76" s="410"/>
      <c r="CI76" s="410"/>
      <c r="CJ76" s="410"/>
      <c r="CK76" s="410"/>
      <c r="CL76" s="410"/>
      <c r="CM76" s="410"/>
      <c r="CN76" s="410"/>
      <c r="CO76" s="410"/>
      <c r="CP76" s="410"/>
      <c r="CQ76" s="410"/>
      <c r="CR76" s="410"/>
      <c r="CS76" s="410"/>
      <c r="CT76" s="410"/>
      <c r="CU76" s="410"/>
    </row>
    <row r="77" spans="1:99" ht="14.25">
      <c r="B77" s="732"/>
      <c r="C77" s="738"/>
      <c r="D77" s="412">
        <v>57</v>
      </c>
      <c r="E77" s="413" t="s">
        <v>572</v>
      </c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5"/>
      <c r="X77" s="417">
        <v>187</v>
      </c>
      <c r="Y77" s="720"/>
      <c r="Z77" s="721"/>
      <c r="AA77" s="721"/>
      <c r="AB77" s="722"/>
      <c r="AC77" s="417">
        <v>188</v>
      </c>
      <c r="AD77" s="720"/>
      <c r="AE77" s="721"/>
      <c r="AF77" s="721"/>
      <c r="AG77" s="722"/>
      <c r="AH77" s="417">
        <v>189</v>
      </c>
      <c r="AI77" s="720"/>
      <c r="AJ77" s="721"/>
      <c r="AK77" s="721"/>
      <c r="AL77" s="722"/>
      <c r="AM77" s="418" t="s">
        <v>2</v>
      </c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  <c r="AY77" s="410"/>
      <c r="AZ77" s="410"/>
      <c r="BA77" s="410"/>
      <c r="BB77" s="410"/>
      <c r="BC77" s="410"/>
      <c r="BD77" s="410"/>
      <c r="BE77" s="410"/>
      <c r="BF77" s="410"/>
      <c r="BG77" s="410"/>
      <c r="BH77" s="410"/>
      <c r="BI77" s="410"/>
      <c r="BJ77" s="410"/>
      <c r="BK77" s="410"/>
      <c r="BL77" s="410"/>
      <c r="BM77" s="410"/>
      <c r="BN77" s="410"/>
      <c r="BO77" s="410"/>
      <c r="BP77" s="410"/>
      <c r="BQ77" s="410"/>
      <c r="BR77" s="410"/>
      <c r="BS77" s="410"/>
      <c r="BT77" s="410"/>
      <c r="BU77" s="410"/>
      <c r="BV77" s="410"/>
      <c r="BW77" s="410"/>
      <c r="BX77" s="410"/>
      <c r="BY77" s="410"/>
      <c r="BZ77" s="410"/>
      <c r="CA77" s="410"/>
      <c r="CB77" s="410"/>
      <c r="CC77" s="410"/>
      <c r="CD77" s="410"/>
      <c r="CE77" s="410"/>
      <c r="CF77" s="410"/>
      <c r="CG77" s="410"/>
      <c r="CH77" s="410"/>
      <c r="CI77" s="410"/>
      <c r="CJ77" s="410"/>
      <c r="CK77" s="410"/>
      <c r="CL77" s="410"/>
      <c r="CM77" s="410"/>
      <c r="CN77" s="410"/>
      <c r="CO77" s="410"/>
      <c r="CP77" s="410"/>
      <c r="CQ77" s="410"/>
      <c r="CR77" s="410"/>
      <c r="CS77" s="410"/>
      <c r="CT77" s="410"/>
      <c r="CU77" s="410"/>
    </row>
    <row r="78" spans="1:99" ht="14.25">
      <c r="B78" s="732"/>
      <c r="C78" s="738"/>
      <c r="D78" s="723">
        <v>58</v>
      </c>
      <c r="E78" s="413" t="s">
        <v>573</v>
      </c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5"/>
      <c r="X78" s="417">
        <v>1037</v>
      </c>
      <c r="Y78" s="720"/>
      <c r="Z78" s="721"/>
      <c r="AA78" s="721"/>
      <c r="AB78" s="722"/>
      <c r="AC78" s="471">
        <v>1038</v>
      </c>
      <c r="AD78" s="720"/>
      <c r="AE78" s="721"/>
      <c r="AF78" s="721"/>
      <c r="AG78" s="722"/>
      <c r="AH78" s="417">
        <v>1039</v>
      </c>
      <c r="AI78" s="720"/>
      <c r="AJ78" s="721"/>
      <c r="AK78" s="721"/>
      <c r="AL78" s="722"/>
      <c r="AM78" s="421" t="s">
        <v>2</v>
      </c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  <c r="AY78" s="410"/>
      <c r="AZ78" s="410"/>
      <c r="BA78" s="410"/>
      <c r="BB78" s="410"/>
      <c r="BC78" s="410"/>
      <c r="BD78" s="410"/>
      <c r="BE78" s="410"/>
      <c r="BF78" s="410"/>
      <c r="BG78" s="410"/>
      <c r="BH78" s="410"/>
      <c r="BI78" s="410"/>
      <c r="BJ78" s="410"/>
      <c r="BK78" s="410"/>
      <c r="BL78" s="410"/>
      <c r="BM78" s="410"/>
      <c r="BN78" s="410"/>
      <c r="BO78" s="410"/>
      <c r="BP78" s="410"/>
      <c r="BQ78" s="410"/>
      <c r="BR78" s="410"/>
      <c r="BS78" s="410"/>
      <c r="BT78" s="410"/>
      <c r="BU78" s="410"/>
      <c r="BV78" s="410"/>
      <c r="BW78" s="410"/>
      <c r="BX78" s="410"/>
      <c r="BY78" s="410"/>
      <c r="BZ78" s="410"/>
      <c r="CA78" s="410"/>
      <c r="CB78" s="410"/>
      <c r="CC78" s="410"/>
      <c r="CD78" s="410"/>
      <c r="CE78" s="410"/>
      <c r="CF78" s="410"/>
      <c r="CG78" s="410"/>
      <c r="CH78" s="410"/>
      <c r="CI78" s="410"/>
      <c r="CJ78" s="410"/>
      <c r="CK78" s="410"/>
      <c r="CL78" s="410"/>
      <c r="CM78" s="410"/>
      <c r="CN78" s="410"/>
      <c r="CO78" s="410"/>
      <c r="CP78" s="410"/>
      <c r="CQ78" s="410"/>
      <c r="CR78" s="410"/>
      <c r="CS78" s="410"/>
      <c r="CT78" s="410"/>
      <c r="CU78" s="410"/>
    </row>
    <row r="79" spans="1:99" ht="14.25">
      <c r="B79" s="732"/>
      <c r="C79" s="738"/>
      <c r="D79" s="723"/>
      <c r="E79" s="432" t="s">
        <v>574</v>
      </c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4"/>
      <c r="X79" s="425">
        <v>1892</v>
      </c>
      <c r="Y79" s="724"/>
      <c r="Z79" s="725"/>
      <c r="AA79" s="725"/>
      <c r="AB79" s="726"/>
      <c r="AC79" s="474">
        <v>1893</v>
      </c>
      <c r="AD79" s="724"/>
      <c r="AE79" s="725"/>
      <c r="AF79" s="725"/>
      <c r="AG79" s="726"/>
      <c r="AH79" s="425">
        <v>1894</v>
      </c>
      <c r="AI79" s="724"/>
      <c r="AJ79" s="725"/>
      <c r="AK79" s="725"/>
      <c r="AL79" s="726"/>
      <c r="AM79" s="426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  <c r="AY79" s="410"/>
      <c r="AZ79" s="410"/>
      <c r="BA79" s="410"/>
      <c r="BB79" s="410"/>
      <c r="BC79" s="410"/>
      <c r="BD79" s="410"/>
      <c r="BE79" s="410"/>
      <c r="BF79" s="410"/>
      <c r="BG79" s="410"/>
      <c r="BH79" s="410"/>
      <c r="BI79" s="410"/>
      <c r="BJ79" s="410"/>
      <c r="BK79" s="410"/>
      <c r="BL79" s="410"/>
      <c r="BM79" s="410"/>
      <c r="BN79" s="410"/>
      <c r="BO79" s="410"/>
      <c r="BP79" s="410"/>
      <c r="BQ79" s="410"/>
      <c r="BR79" s="410"/>
      <c r="BS79" s="410"/>
      <c r="BT79" s="410"/>
      <c r="BU79" s="410"/>
      <c r="BV79" s="410"/>
      <c r="BW79" s="410"/>
      <c r="BX79" s="410"/>
      <c r="BY79" s="410"/>
      <c r="BZ79" s="410"/>
      <c r="CA79" s="410"/>
      <c r="CB79" s="410"/>
      <c r="CC79" s="410"/>
      <c r="CD79" s="410"/>
      <c r="CE79" s="410"/>
      <c r="CF79" s="410"/>
      <c r="CG79" s="410"/>
      <c r="CH79" s="410"/>
      <c r="CI79" s="410"/>
      <c r="CJ79" s="410"/>
      <c r="CK79" s="410"/>
      <c r="CL79" s="410"/>
      <c r="CM79" s="410"/>
      <c r="CN79" s="410"/>
      <c r="CO79" s="410"/>
      <c r="CP79" s="410"/>
      <c r="CQ79" s="410"/>
      <c r="CR79" s="410"/>
      <c r="CS79" s="410"/>
      <c r="CT79" s="410"/>
      <c r="CU79" s="410"/>
    </row>
    <row r="80" spans="1:99" ht="14.25">
      <c r="B80" s="732"/>
      <c r="C80" s="738"/>
      <c r="D80" s="723"/>
      <c r="E80" s="432" t="s">
        <v>575</v>
      </c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4"/>
      <c r="X80" s="425">
        <v>1895</v>
      </c>
      <c r="Y80" s="724"/>
      <c r="Z80" s="725"/>
      <c r="AA80" s="725"/>
      <c r="AB80" s="726"/>
      <c r="AC80" s="474">
        <v>1896</v>
      </c>
      <c r="AD80" s="724"/>
      <c r="AE80" s="725"/>
      <c r="AF80" s="725"/>
      <c r="AG80" s="726"/>
      <c r="AH80" s="425">
        <v>1897</v>
      </c>
      <c r="AI80" s="724"/>
      <c r="AJ80" s="725"/>
      <c r="AK80" s="725"/>
      <c r="AL80" s="726"/>
      <c r="AM80" s="426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  <c r="AY80" s="410"/>
      <c r="AZ80" s="410"/>
      <c r="BA80" s="410"/>
      <c r="BB80" s="410"/>
      <c r="BC80" s="410"/>
      <c r="BD80" s="410"/>
      <c r="BE80" s="410"/>
      <c r="BF80" s="410"/>
      <c r="BG80" s="410"/>
      <c r="BH80" s="410"/>
      <c r="BI80" s="410"/>
      <c r="BJ80" s="410"/>
      <c r="BK80" s="410"/>
      <c r="BL80" s="410"/>
      <c r="BM80" s="410"/>
      <c r="BN80" s="410"/>
      <c r="BO80" s="410"/>
      <c r="BP80" s="410"/>
      <c r="BQ80" s="410"/>
      <c r="BR80" s="410"/>
      <c r="BS80" s="410"/>
      <c r="BT80" s="410"/>
      <c r="BU80" s="410"/>
      <c r="BV80" s="410"/>
      <c r="BW80" s="410"/>
      <c r="BX80" s="410"/>
      <c r="BY80" s="410"/>
      <c r="BZ80" s="410"/>
      <c r="CA80" s="410"/>
      <c r="CB80" s="410"/>
      <c r="CC80" s="410"/>
      <c r="CD80" s="410"/>
      <c r="CE80" s="410"/>
      <c r="CF80" s="410"/>
      <c r="CG80" s="410"/>
      <c r="CH80" s="410"/>
      <c r="CI80" s="410"/>
      <c r="CJ80" s="410"/>
      <c r="CK80" s="410"/>
      <c r="CL80" s="410"/>
      <c r="CM80" s="410"/>
      <c r="CN80" s="410"/>
      <c r="CO80" s="410"/>
      <c r="CP80" s="410"/>
      <c r="CQ80" s="410"/>
      <c r="CR80" s="410"/>
      <c r="CS80" s="410"/>
      <c r="CT80" s="410"/>
      <c r="CU80" s="410"/>
    </row>
    <row r="81" spans="2:99" ht="14.25">
      <c r="B81" s="732"/>
      <c r="C81" s="738"/>
      <c r="D81" s="723"/>
      <c r="E81" s="432" t="s">
        <v>576</v>
      </c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4"/>
      <c r="X81" s="425">
        <v>1898</v>
      </c>
      <c r="Y81" s="724"/>
      <c r="Z81" s="725"/>
      <c r="AA81" s="725"/>
      <c r="AB81" s="726"/>
      <c r="AC81" s="474">
        <v>1899</v>
      </c>
      <c r="AD81" s="724"/>
      <c r="AE81" s="725"/>
      <c r="AF81" s="725"/>
      <c r="AG81" s="726"/>
      <c r="AH81" s="425">
        <v>1900</v>
      </c>
      <c r="AI81" s="724"/>
      <c r="AJ81" s="725"/>
      <c r="AK81" s="725"/>
      <c r="AL81" s="726"/>
      <c r="AM81" s="426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  <c r="AY81" s="410"/>
      <c r="AZ81" s="410"/>
      <c r="BA81" s="410"/>
      <c r="BB81" s="410"/>
      <c r="BC81" s="410"/>
      <c r="BD81" s="410"/>
      <c r="BE81" s="410"/>
      <c r="BF81" s="410"/>
      <c r="BG81" s="410"/>
      <c r="BH81" s="410"/>
      <c r="BI81" s="410"/>
      <c r="BJ81" s="410"/>
      <c r="BK81" s="410"/>
      <c r="BL81" s="410"/>
      <c r="BM81" s="410"/>
      <c r="BN81" s="410"/>
      <c r="BO81" s="410"/>
      <c r="BP81" s="410"/>
      <c r="BQ81" s="410"/>
      <c r="BR81" s="410"/>
      <c r="BS81" s="410"/>
      <c r="BT81" s="410"/>
      <c r="BU81" s="410"/>
      <c r="BV81" s="410"/>
      <c r="BW81" s="410"/>
      <c r="BX81" s="410"/>
      <c r="BY81" s="410"/>
      <c r="BZ81" s="410"/>
      <c r="CA81" s="410"/>
      <c r="CB81" s="410"/>
      <c r="CC81" s="410"/>
      <c r="CD81" s="410"/>
      <c r="CE81" s="410"/>
      <c r="CF81" s="410"/>
      <c r="CG81" s="410"/>
      <c r="CH81" s="410"/>
      <c r="CI81" s="410"/>
      <c r="CJ81" s="410"/>
      <c r="CK81" s="410"/>
      <c r="CL81" s="410"/>
      <c r="CM81" s="410"/>
      <c r="CN81" s="410"/>
      <c r="CO81" s="410"/>
      <c r="CP81" s="410"/>
      <c r="CQ81" s="410"/>
      <c r="CR81" s="410"/>
      <c r="CS81" s="410"/>
      <c r="CT81" s="410"/>
      <c r="CU81" s="410"/>
    </row>
    <row r="82" spans="2:99" ht="14.25">
      <c r="B82" s="732"/>
      <c r="C82" s="738"/>
      <c r="D82" s="723"/>
      <c r="E82" s="432" t="s">
        <v>577</v>
      </c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4"/>
      <c r="X82" s="425">
        <v>1901</v>
      </c>
      <c r="Y82" s="724"/>
      <c r="Z82" s="725"/>
      <c r="AA82" s="725"/>
      <c r="AB82" s="726"/>
      <c r="AC82" s="474">
        <v>1902</v>
      </c>
      <c r="AD82" s="724"/>
      <c r="AE82" s="725"/>
      <c r="AF82" s="725"/>
      <c r="AG82" s="726"/>
      <c r="AH82" s="425">
        <v>1903</v>
      </c>
      <c r="AI82" s="724"/>
      <c r="AJ82" s="725"/>
      <c r="AK82" s="725"/>
      <c r="AL82" s="726"/>
      <c r="AM82" s="426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  <c r="AZ82" s="410"/>
      <c r="BA82" s="410"/>
      <c r="BB82" s="410"/>
      <c r="BC82" s="410"/>
      <c r="BD82" s="410"/>
      <c r="BE82" s="410"/>
      <c r="BF82" s="410"/>
      <c r="BG82" s="410"/>
      <c r="BH82" s="410"/>
      <c r="BI82" s="410"/>
      <c r="BJ82" s="410"/>
      <c r="BK82" s="410"/>
      <c r="BL82" s="410"/>
      <c r="BM82" s="410"/>
      <c r="BN82" s="410"/>
      <c r="BO82" s="410"/>
      <c r="BP82" s="410"/>
      <c r="BQ82" s="410"/>
      <c r="BR82" s="410"/>
      <c r="BS82" s="410"/>
      <c r="BT82" s="410"/>
      <c r="BU82" s="410"/>
      <c r="BV82" s="410"/>
      <c r="BW82" s="410"/>
      <c r="BX82" s="410"/>
      <c r="BY82" s="410"/>
      <c r="BZ82" s="410"/>
      <c r="CA82" s="410"/>
      <c r="CB82" s="410"/>
      <c r="CC82" s="410"/>
      <c r="CD82" s="410"/>
      <c r="CE82" s="410"/>
      <c r="CF82" s="410"/>
      <c r="CG82" s="410"/>
      <c r="CH82" s="410"/>
      <c r="CI82" s="410"/>
      <c r="CJ82" s="410"/>
      <c r="CK82" s="410"/>
      <c r="CL82" s="410"/>
      <c r="CM82" s="410"/>
      <c r="CN82" s="410"/>
      <c r="CO82" s="410"/>
      <c r="CP82" s="410"/>
      <c r="CQ82" s="410"/>
      <c r="CR82" s="410"/>
      <c r="CS82" s="410"/>
      <c r="CT82" s="410"/>
      <c r="CU82" s="410"/>
    </row>
    <row r="83" spans="2:99" ht="14.25">
      <c r="B83" s="732"/>
      <c r="C83" s="738"/>
      <c r="D83" s="723"/>
      <c r="E83" s="432" t="s">
        <v>578</v>
      </c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4"/>
      <c r="X83" s="425">
        <v>1912</v>
      </c>
      <c r="Y83" s="724"/>
      <c r="Z83" s="725"/>
      <c r="AA83" s="725"/>
      <c r="AB83" s="726"/>
      <c r="AC83" s="474">
        <v>1918</v>
      </c>
      <c r="AD83" s="724"/>
      <c r="AE83" s="725"/>
      <c r="AF83" s="725"/>
      <c r="AG83" s="726"/>
      <c r="AH83" s="425">
        <v>1913</v>
      </c>
      <c r="AI83" s="724"/>
      <c r="AJ83" s="725"/>
      <c r="AK83" s="725"/>
      <c r="AL83" s="726"/>
      <c r="AM83" s="435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  <c r="AY83" s="410"/>
      <c r="AZ83" s="410"/>
      <c r="BA83" s="410"/>
      <c r="BB83" s="410"/>
      <c r="BC83" s="410"/>
      <c r="BD83" s="410"/>
      <c r="BE83" s="410"/>
      <c r="BF83" s="410"/>
      <c r="BG83" s="410"/>
      <c r="BH83" s="410"/>
      <c r="BI83" s="410"/>
      <c r="BJ83" s="410"/>
      <c r="BK83" s="410"/>
      <c r="BL83" s="410"/>
      <c r="BM83" s="410"/>
      <c r="BN83" s="410"/>
      <c r="BO83" s="410"/>
      <c r="BP83" s="410"/>
      <c r="BQ83" s="410"/>
      <c r="BR83" s="410"/>
      <c r="BS83" s="410"/>
      <c r="BT83" s="410"/>
      <c r="BU83" s="410"/>
      <c r="BV83" s="410"/>
      <c r="BW83" s="410"/>
      <c r="BX83" s="410"/>
      <c r="BY83" s="410"/>
      <c r="BZ83" s="410"/>
      <c r="CA83" s="410"/>
      <c r="CB83" s="410"/>
      <c r="CC83" s="410"/>
      <c r="CD83" s="410"/>
      <c r="CE83" s="410"/>
      <c r="CF83" s="410"/>
      <c r="CG83" s="410"/>
      <c r="CH83" s="410"/>
      <c r="CI83" s="410"/>
      <c r="CJ83" s="410"/>
      <c r="CK83" s="410"/>
      <c r="CL83" s="410"/>
      <c r="CM83" s="410"/>
      <c r="CN83" s="410"/>
      <c r="CO83" s="410"/>
      <c r="CP83" s="410"/>
      <c r="CQ83" s="410"/>
      <c r="CR83" s="410"/>
      <c r="CS83" s="410"/>
      <c r="CT83" s="410"/>
      <c r="CU83" s="410"/>
    </row>
    <row r="84" spans="2:99" ht="14.25">
      <c r="B84" s="732"/>
      <c r="C84" s="738"/>
      <c r="D84" s="412">
        <v>59</v>
      </c>
      <c r="E84" s="413" t="s">
        <v>579</v>
      </c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5"/>
      <c r="X84" s="417">
        <v>77</v>
      </c>
      <c r="Y84" s="720"/>
      <c r="Z84" s="721"/>
      <c r="AA84" s="721"/>
      <c r="AB84" s="722"/>
      <c r="AC84" s="417">
        <v>74</v>
      </c>
      <c r="AD84" s="720"/>
      <c r="AE84" s="721"/>
      <c r="AF84" s="721"/>
      <c r="AG84" s="722"/>
      <c r="AH84" s="417">
        <v>79</v>
      </c>
      <c r="AI84" s="720"/>
      <c r="AJ84" s="721"/>
      <c r="AK84" s="721"/>
      <c r="AL84" s="722"/>
      <c r="AM84" s="418" t="s">
        <v>2</v>
      </c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  <c r="AY84" s="410"/>
      <c r="AZ84" s="410"/>
      <c r="BA84" s="410"/>
      <c r="BB84" s="410"/>
      <c r="BC84" s="410"/>
      <c r="BD84" s="410"/>
      <c r="BE84" s="410"/>
      <c r="BF84" s="410"/>
      <c r="BG84" s="410"/>
      <c r="BH84" s="410"/>
      <c r="BI84" s="410"/>
      <c r="BJ84" s="410"/>
      <c r="BK84" s="410"/>
      <c r="BL84" s="410"/>
      <c r="BM84" s="410"/>
      <c r="BN84" s="410"/>
      <c r="BO84" s="410"/>
      <c r="BP84" s="410"/>
      <c r="BQ84" s="410"/>
      <c r="BR84" s="410"/>
      <c r="BS84" s="410"/>
      <c r="BT84" s="410"/>
      <c r="BU84" s="410"/>
      <c r="BV84" s="410"/>
      <c r="BW84" s="410"/>
      <c r="BX84" s="410"/>
      <c r="BY84" s="410"/>
      <c r="BZ84" s="410"/>
      <c r="CA84" s="410"/>
      <c r="CB84" s="410"/>
      <c r="CC84" s="410"/>
      <c r="CD84" s="410"/>
      <c r="CE84" s="410"/>
      <c r="CF84" s="410"/>
      <c r="CG84" s="410"/>
      <c r="CH84" s="410"/>
      <c r="CI84" s="410"/>
      <c r="CJ84" s="410"/>
      <c r="CK84" s="410"/>
      <c r="CL84" s="410"/>
      <c r="CM84" s="410"/>
      <c r="CN84" s="410"/>
      <c r="CO84" s="410"/>
      <c r="CP84" s="410"/>
      <c r="CQ84" s="410"/>
      <c r="CR84" s="410"/>
      <c r="CS84" s="410"/>
      <c r="CT84" s="410"/>
      <c r="CU84" s="410"/>
    </row>
    <row r="85" spans="2:99" ht="14.25">
      <c r="B85" s="732"/>
      <c r="C85" s="738"/>
      <c r="D85" s="412">
        <v>60</v>
      </c>
      <c r="E85" s="413" t="s">
        <v>580</v>
      </c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5"/>
      <c r="X85" s="417">
        <v>1040</v>
      </c>
      <c r="Y85" s="720"/>
      <c r="Z85" s="721"/>
      <c r="AA85" s="721"/>
      <c r="AB85" s="722"/>
      <c r="AC85" s="413"/>
      <c r="AD85" s="414"/>
      <c r="AE85" s="414"/>
      <c r="AF85" s="414"/>
      <c r="AG85" s="415"/>
      <c r="AH85" s="417">
        <v>1041</v>
      </c>
      <c r="AI85" s="720"/>
      <c r="AJ85" s="721"/>
      <c r="AK85" s="721"/>
      <c r="AL85" s="722"/>
      <c r="AM85" s="418" t="s">
        <v>2</v>
      </c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  <c r="AY85" s="410"/>
      <c r="AZ85" s="410"/>
      <c r="BA85" s="410"/>
      <c r="BB85" s="410"/>
      <c r="BC85" s="410"/>
      <c r="BD85" s="410"/>
      <c r="BE85" s="410"/>
      <c r="BF85" s="410"/>
      <c r="BG85" s="410"/>
      <c r="BH85" s="410"/>
      <c r="BI85" s="410"/>
      <c r="BJ85" s="410"/>
      <c r="BK85" s="410"/>
      <c r="BL85" s="410"/>
      <c r="BM85" s="410"/>
      <c r="BN85" s="410"/>
      <c r="BO85" s="410"/>
      <c r="BP85" s="410"/>
      <c r="BQ85" s="410"/>
      <c r="BR85" s="410"/>
      <c r="BS85" s="410"/>
      <c r="BT85" s="410"/>
      <c r="BU85" s="410"/>
      <c r="BV85" s="410"/>
      <c r="BW85" s="410"/>
      <c r="BX85" s="410"/>
      <c r="BY85" s="410"/>
      <c r="BZ85" s="410"/>
      <c r="CA85" s="410"/>
      <c r="CB85" s="410"/>
      <c r="CC85" s="410"/>
      <c r="CD85" s="410"/>
      <c r="CE85" s="410"/>
      <c r="CF85" s="410"/>
      <c r="CG85" s="410"/>
      <c r="CH85" s="410"/>
      <c r="CI85" s="410"/>
      <c r="CJ85" s="410"/>
      <c r="CK85" s="410"/>
      <c r="CL85" s="410"/>
      <c r="CM85" s="410"/>
      <c r="CN85" s="410"/>
      <c r="CO85" s="410"/>
      <c r="CP85" s="410"/>
      <c r="CQ85" s="410"/>
      <c r="CR85" s="410"/>
      <c r="CS85" s="410"/>
      <c r="CT85" s="410"/>
      <c r="CU85" s="410"/>
    </row>
    <row r="86" spans="2:99" ht="14.25">
      <c r="B86" s="732"/>
      <c r="C86" s="738"/>
      <c r="D86" s="412">
        <v>61</v>
      </c>
      <c r="E86" s="413" t="s">
        <v>581</v>
      </c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5"/>
      <c r="AH86" s="417">
        <v>1042</v>
      </c>
      <c r="AI86" s="720"/>
      <c r="AJ86" s="721"/>
      <c r="AK86" s="721"/>
      <c r="AL86" s="722"/>
      <c r="AM86" s="418" t="s">
        <v>2</v>
      </c>
      <c r="AN86" s="410"/>
      <c r="AO86" s="410"/>
      <c r="AP86" s="410"/>
      <c r="AQ86" s="410"/>
      <c r="AR86" s="410"/>
      <c r="AS86" s="410"/>
      <c r="AT86" s="410"/>
      <c r="AU86" s="410"/>
      <c r="AV86" s="410"/>
      <c r="AW86" s="410"/>
      <c r="AX86" s="410"/>
      <c r="AY86" s="410"/>
      <c r="AZ86" s="410"/>
      <c r="BA86" s="410"/>
      <c r="BB86" s="410"/>
      <c r="BC86" s="410"/>
      <c r="BD86" s="410"/>
      <c r="BE86" s="410"/>
      <c r="BF86" s="410"/>
      <c r="BG86" s="410"/>
      <c r="BH86" s="410"/>
      <c r="BI86" s="410"/>
      <c r="BJ86" s="410"/>
      <c r="BK86" s="410"/>
      <c r="BL86" s="410"/>
      <c r="BM86" s="410"/>
      <c r="BN86" s="410"/>
      <c r="BO86" s="410"/>
      <c r="BP86" s="410"/>
      <c r="BQ86" s="410"/>
      <c r="BR86" s="410"/>
      <c r="BS86" s="410"/>
      <c r="BT86" s="410"/>
      <c r="BU86" s="410"/>
      <c r="BV86" s="410"/>
      <c r="BW86" s="410"/>
      <c r="BX86" s="410"/>
      <c r="BY86" s="410"/>
      <c r="BZ86" s="410"/>
      <c r="CA86" s="410"/>
      <c r="CB86" s="410"/>
      <c r="CC86" s="410"/>
      <c r="CD86" s="410"/>
      <c r="CE86" s="410"/>
      <c r="CF86" s="410"/>
      <c r="CG86" s="410"/>
      <c r="CH86" s="410"/>
      <c r="CI86" s="410"/>
      <c r="CJ86" s="410"/>
      <c r="CK86" s="410"/>
      <c r="CL86" s="410"/>
      <c r="CM86" s="410"/>
      <c r="CN86" s="410"/>
      <c r="CO86" s="410"/>
      <c r="CP86" s="410"/>
      <c r="CQ86" s="410"/>
      <c r="CR86" s="410"/>
      <c r="CS86" s="410"/>
      <c r="CT86" s="410"/>
      <c r="CU86" s="410"/>
    </row>
    <row r="87" spans="2:99" ht="14.25">
      <c r="B87" s="732"/>
      <c r="C87" s="738"/>
      <c r="D87" s="412">
        <v>62</v>
      </c>
      <c r="E87" s="413" t="s">
        <v>582</v>
      </c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5"/>
      <c r="X87" s="417">
        <v>824</v>
      </c>
      <c r="Y87" s="720"/>
      <c r="Z87" s="721"/>
      <c r="AA87" s="721"/>
      <c r="AB87" s="722"/>
      <c r="AC87" s="413"/>
      <c r="AD87" s="414"/>
      <c r="AE87" s="414"/>
      <c r="AF87" s="414"/>
      <c r="AG87" s="415"/>
      <c r="AH87" s="417">
        <v>825</v>
      </c>
      <c r="AI87" s="720"/>
      <c r="AJ87" s="721"/>
      <c r="AK87" s="721"/>
      <c r="AL87" s="722"/>
      <c r="AM87" s="418" t="s">
        <v>2</v>
      </c>
      <c r="AN87" s="410"/>
      <c r="AO87" s="410"/>
      <c r="AP87" s="410"/>
      <c r="AQ87" s="410"/>
      <c r="AR87" s="410"/>
      <c r="AS87" s="410"/>
      <c r="AT87" s="410"/>
      <c r="AU87" s="410"/>
      <c r="AV87" s="410"/>
      <c r="AW87" s="410"/>
      <c r="AX87" s="410"/>
      <c r="AY87" s="410"/>
      <c r="AZ87" s="410"/>
      <c r="BA87" s="410"/>
      <c r="BB87" s="410"/>
      <c r="BC87" s="410"/>
      <c r="BD87" s="410"/>
      <c r="BE87" s="410"/>
      <c r="BF87" s="410"/>
      <c r="BG87" s="410"/>
      <c r="BH87" s="410"/>
      <c r="BI87" s="410"/>
      <c r="BJ87" s="410"/>
      <c r="BK87" s="410"/>
      <c r="BL87" s="410"/>
      <c r="BM87" s="410"/>
      <c r="BN87" s="410"/>
      <c r="BO87" s="410"/>
      <c r="BP87" s="410"/>
      <c r="BQ87" s="410"/>
      <c r="BR87" s="410"/>
      <c r="BS87" s="410"/>
      <c r="BT87" s="410"/>
      <c r="BU87" s="410"/>
      <c r="BV87" s="410"/>
      <c r="BW87" s="410"/>
      <c r="BX87" s="410"/>
      <c r="BY87" s="410"/>
      <c r="BZ87" s="410"/>
      <c r="CA87" s="410"/>
      <c r="CB87" s="410"/>
      <c r="CC87" s="410"/>
      <c r="CD87" s="410"/>
      <c r="CE87" s="410"/>
      <c r="CF87" s="410"/>
      <c r="CG87" s="410"/>
      <c r="CH87" s="410"/>
      <c r="CI87" s="410"/>
      <c r="CJ87" s="410"/>
      <c r="CK87" s="410"/>
      <c r="CL87" s="410"/>
      <c r="CM87" s="410"/>
      <c r="CN87" s="410"/>
      <c r="CO87" s="410"/>
      <c r="CP87" s="410"/>
      <c r="CQ87" s="410"/>
      <c r="CR87" s="410"/>
      <c r="CS87" s="410"/>
      <c r="CT87" s="410"/>
      <c r="CU87" s="410"/>
    </row>
    <row r="88" spans="2:99" ht="14.25">
      <c r="B88" s="732"/>
      <c r="C88" s="738"/>
      <c r="D88" s="412">
        <v>63</v>
      </c>
      <c r="E88" s="413" t="s">
        <v>583</v>
      </c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5"/>
      <c r="X88" s="417">
        <v>1043</v>
      </c>
      <c r="Y88" s="720"/>
      <c r="Z88" s="721"/>
      <c r="AA88" s="721"/>
      <c r="AB88" s="722"/>
      <c r="AC88" s="471">
        <v>1102</v>
      </c>
      <c r="AD88" s="720"/>
      <c r="AE88" s="721"/>
      <c r="AF88" s="721"/>
      <c r="AG88" s="722"/>
      <c r="AH88" s="417">
        <v>1044</v>
      </c>
      <c r="AI88" s="720"/>
      <c r="AJ88" s="721"/>
      <c r="AK88" s="721"/>
      <c r="AL88" s="722"/>
      <c r="AM88" s="418" t="s">
        <v>2</v>
      </c>
      <c r="AN88" s="410"/>
      <c r="AO88" s="410"/>
      <c r="AP88" s="410"/>
      <c r="AQ88" s="410"/>
      <c r="AR88" s="410"/>
      <c r="AS88" s="410"/>
      <c r="AT88" s="410"/>
      <c r="AU88" s="410"/>
      <c r="AV88" s="410"/>
      <c r="AW88" s="410"/>
      <c r="AX88" s="410"/>
      <c r="AY88" s="410"/>
      <c r="AZ88" s="410"/>
      <c r="BA88" s="410"/>
      <c r="BB88" s="410"/>
      <c r="BC88" s="410"/>
      <c r="BD88" s="410"/>
      <c r="BE88" s="410"/>
      <c r="BF88" s="410"/>
      <c r="BG88" s="410"/>
      <c r="BH88" s="410"/>
      <c r="BI88" s="410"/>
      <c r="BJ88" s="410"/>
      <c r="BK88" s="410"/>
      <c r="BL88" s="410"/>
      <c r="BM88" s="410"/>
      <c r="BN88" s="410"/>
      <c r="BO88" s="410"/>
      <c r="BP88" s="410"/>
      <c r="BQ88" s="410"/>
      <c r="BR88" s="410"/>
      <c r="BS88" s="410"/>
      <c r="BT88" s="410"/>
      <c r="BU88" s="410"/>
      <c r="BV88" s="410"/>
      <c r="BW88" s="410"/>
      <c r="BX88" s="410"/>
      <c r="BY88" s="410"/>
      <c r="BZ88" s="410"/>
      <c r="CA88" s="410"/>
      <c r="CB88" s="410"/>
      <c r="CC88" s="410"/>
      <c r="CD88" s="410"/>
      <c r="CE88" s="410"/>
      <c r="CF88" s="410"/>
      <c r="CG88" s="410"/>
      <c r="CH88" s="410"/>
      <c r="CI88" s="410"/>
      <c r="CJ88" s="410"/>
      <c r="CK88" s="410"/>
      <c r="CL88" s="410"/>
      <c r="CM88" s="410"/>
      <c r="CN88" s="410"/>
      <c r="CO88" s="410"/>
      <c r="CP88" s="410"/>
      <c r="CQ88" s="410"/>
      <c r="CR88" s="410"/>
      <c r="CS88" s="410"/>
      <c r="CT88" s="410"/>
      <c r="CU88" s="410"/>
    </row>
    <row r="89" spans="2:99" ht="14.25">
      <c r="B89" s="732"/>
      <c r="C89" s="738"/>
      <c r="D89" s="412">
        <v>64</v>
      </c>
      <c r="E89" s="413" t="s">
        <v>584</v>
      </c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5"/>
      <c r="X89" s="417">
        <v>113</v>
      </c>
      <c r="Y89" s="720"/>
      <c r="Z89" s="721"/>
      <c r="AA89" s="721"/>
      <c r="AB89" s="722"/>
      <c r="AC89" s="417">
        <v>1007</v>
      </c>
      <c r="AD89" s="720">
        <v>0</v>
      </c>
      <c r="AE89" s="721"/>
      <c r="AF89" s="721"/>
      <c r="AG89" s="722"/>
      <c r="AH89" s="417">
        <v>114</v>
      </c>
      <c r="AI89" s="720">
        <f>+ROUND(Y89*40%,0)-AD89</f>
        <v>0</v>
      </c>
      <c r="AJ89" s="721"/>
      <c r="AK89" s="721"/>
      <c r="AL89" s="722"/>
      <c r="AM89" s="418" t="s">
        <v>2</v>
      </c>
      <c r="AN89" s="410"/>
      <c r="AO89" s="410"/>
      <c r="AP89" s="410"/>
      <c r="AQ89" s="410"/>
      <c r="AR89" s="410"/>
      <c r="AS89" s="410"/>
      <c r="AT89" s="410"/>
      <c r="AU89" s="410"/>
      <c r="AV89" s="410"/>
      <c r="AW89" s="410"/>
      <c r="AX89" s="410"/>
      <c r="AY89" s="410"/>
      <c r="AZ89" s="410"/>
      <c r="BA89" s="410"/>
      <c r="BB89" s="410"/>
      <c r="BC89" s="410"/>
      <c r="BD89" s="410"/>
      <c r="BE89" s="410"/>
      <c r="BF89" s="410"/>
      <c r="BG89" s="410"/>
      <c r="BH89" s="410"/>
      <c r="BI89" s="410"/>
      <c r="BJ89" s="410"/>
      <c r="BK89" s="410"/>
      <c r="BL89" s="410"/>
      <c r="BM89" s="410"/>
      <c r="BN89" s="410"/>
      <c r="BO89" s="410"/>
      <c r="BP89" s="410"/>
      <c r="BQ89" s="410"/>
      <c r="BR89" s="410"/>
      <c r="BS89" s="410"/>
      <c r="BT89" s="410"/>
      <c r="BU89" s="410"/>
      <c r="BV89" s="410"/>
      <c r="BW89" s="410"/>
      <c r="BX89" s="410"/>
      <c r="BY89" s="410"/>
      <c r="BZ89" s="410"/>
      <c r="CA89" s="410"/>
      <c r="CB89" s="410"/>
      <c r="CC89" s="410"/>
      <c r="CD89" s="410"/>
      <c r="CE89" s="410"/>
      <c r="CF89" s="410"/>
      <c r="CG89" s="410"/>
      <c r="CH89" s="410"/>
      <c r="CI89" s="410"/>
      <c r="CJ89" s="410"/>
      <c r="CK89" s="410"/>
      <c r="CL89" s="410"/>
      <c r="CM89" s="410"/>
      <c r="CN89" s="410"/>
      <c r="CO89" s="410"/>
      <c r="CP89" s="410"/>
      <c r="CQ89" s="410"/>
      <c r="CR89" s="410"/>
      <c r="CS89" s="410"/>
      <c r="CT89" s="410"/>
      <c r="CU89" s="410"/>
    </row>
    <row r="90" spans="2:99" ht="14.25">
      <c r="B90" s="732"/>
      <c r="C90" s="738"/>
      <c r="D90" s="412">
        <v>65</v>
      </c>
      <c r="E90" s="413" t="s">
        <v>585</v>
      </c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5"/>
      <c r="X90" s="417">
        <v>1829</v>
      </c>
      <c r="Y90" s="720"/>
      <c r="Z90" s="721"/>
      <c r="AA90" s="721"/>
      <c r="AB90" s="722"/>
      <c r="AC90" s="413"/>
      <c r="AD90" s="414"/>
      <c r="AE90" s="414"/>
      <c r="AF90" s="414"/>
      <c r="AG90" s="415"/>
      <c r="AH90" s="417">
        <v>1830</v>
      </c>
      <c r="AI90" s="720"/>
      <c r="AJ90" s="721"/>
      <c r="AK90" s="721"/>
      <c r="AL90" s="722"/>
      <c r="AM90" s="418" t="s">
        <v>2</v>
      </c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  <c r="AZ90" s="410"/>
      <c r="BA90" s="410"/>
      <c r="BB90" s="410"/>
      <c r="BC90" s="410"/>
      <c r="BD90" s="410"/>
      <c r="BE90" s="410"/>
      <c r="BF90" s="410"/>
      <c r="BG90" s="410"/>
      <c r="BH90" s="410"/>
      <c r="BI90" s="410"/>
      <c r="BJ90" s="410"/>
      <c r="BK90" s="410"/>
      <c r="BL90" s="410"/>
      <c r="BM90" s="410"/>
      <c r="BN90" s="410"/>
      <c r="BO90" s="410"/>
      <c r="BP90" s="410"/>
      <c r="BQ90" s="410"/>
      <c r="BR90" s="410"/>
      <c r="BS90" s="410"/>
      <c r="BT90" s="410"/>
      <c r="BU90" s="410"/>
      <c r="BV90" s="410"/>
      <c r="BW90" s="410"/>
      <c r="BX90" s="410"/>
      <c r="BY90" s="410"/>
      <c r="BZ90" s="410"/>
      <c r="CA90" s="410"/>
      <c r="CB90" s="410"/>
      <c r="CC90" s="410"/>
      <c r="CD90" s="410"/>
      <c r="CE90" s="410"/>
      <c r="CF90" s="410"/>
      <c r="CG90" s="410"/>
      <c r="CH90" s="410"/>
      <c r="CI90" s="410"/>
      <c r="CJ90" s="410"/>
      <c r="CK90" s="410"/>
      <c r="CL90" s="410"/>
      <c r="CM90" s="410"/>
      <c r="CN90" s="410"/>
      <c r="CO90" s="410"/>
      <c r="CP90" s="410"/>
      <c r="CQ90" s="410"/>
      <c r="CR90" s="410"/>
      <c r="CS90" s="410"/>
      <c r="CT90" s="410"/>
      <c r="CU90" s="410"/>
    </row>
    <row r="91" spans="2:99" ht="14.25">
      <c r="B91" s="732"/>
      <c r="C91" s="738"/>
      <c r="D91" s="412">
        <v>66</v>
      </c>
      <c r="E91" s="413" t="s">
        <v>586</v>
      </c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5"/>
      <c r="X91" s="417">
        <v>1835</v>
      </c>
      <c r="Y91" s="720"/>
      <c r="Z91" s="721"/>
      <c r="AA91" s="721"/>
      <c r="AB91" s="722"/>
      <c r="AC91" s="417">
        <v>1836</v>
      </c>
      <c r="AD91" s="720"/>
      <c r="AE91" s="721"/>
      <c r="AF91" s="721"/>
      <c r="AG91" s="722"/>
      <c r="AH91" s="417">
        <v>1837</v>
      </c>
      <c r="AI91" s="720"/>
      <c r="AJ91" s="721"/>
      <c r="AK91" s="721"/>
      <c r="AL91" s="722"/>
      <c r="AM91" s="418" t="s">
        <v>2</v>
      </c>
      <c r="AN91" s="410"/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  <c r="AZ91" s="410"/>
      <c r="BA91" s="410"/>
      <c r="BB91" s="410"/>
      <c r="BC91" s="410"/>
      <c r="BD91" s="410"/>
      <c r="BE91" s="410"/>
      <c r="BF91" s="410"/>
      <c r="BG91" s="410"/>
      <c r="BH91" s="410"/>
      <c r="BI91" s="410"/>
      <c r="BJ91" s="410"/>
      <c r="BK91" s="410"/>
      <c r="BL91" s="410"/>
      <c r="BM91" s="410"/>
      <c r="BN91" s="410"/>
      <c r="BO91" s="410"/>
      <c r="BP91" s="410"/>
      <c r="BQ91" s="410"/>
      <c r="BR91" s="410"/>
      <c r="BS91" s="410"/>
      <c r="BT91" s="410"/>
      <c r="BU91" s="410"/>
      <c r="BV91" s="410"/>
      <c r="BW91" s="410"/>
      <c r="BX91" s="410"/>
      <c r="BY91" s="410"/>
      <c r="BZ91" s="410"/>
      <c r="CA91" s="410"/>
      <c r="CB91" s="410"/>
      <c r="CC91" s="410"/>
      <c r="CD91" s="410"/>
      <c r="CE91" s="410"/>
      <c r="CF91" s="410"/>
      <c r="CG91" s="410"/>
      <c r="CH91" s="410"/>
      <c r="CI91" s="410"/>
      <c r="CJ91" s="410"/>
      <c r="CK91" s="410"/>
      <c r="CL91" s="410"/>
      <c r="CM91" s="410"/>
      <c r="CN91" s="410"/>
      <c r="CO91" s="410"/>
      <c r="CP91" s="410"/>
      <c r="CQ91" s="410"/>
      <c r="CR91" s="410"/>
      <c r="CS91" s="410"/>
      <c r="CT91" s="410"/>
      <c r="CU91" s="410"/>
    </row>
    <row r="92" spans="2:99" ht="14.25">
      <c r="B92" s="732"/>
      <c r="C92" s="738"/>
      <c r="D92" s="412">
        <v>67</v>
      </c>
      <c r="E92" s="413" t="s">
        <v>587</v>
      </c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5"/>
      <c r="X92" s="417">
        <v>908</v>
      </c>
      <c r="Y92" s="720"/>
      <c r="Z92" s="721"/>
      <c r="AA92" s="721"/>
      <c r="AB92" s="722"/>
      <c r="AC92" s="413"/>
      <c r="AD92" s="414"/>
      <c r="AE92" s="414"/>
      <c r="AF92" s="414"/>
      <c r="AG92" s="415"/>
      <c r="AH92" s="417">
        <v>909</v>
      </c>
      <c r="AI92" s="720"/>
      <c r="AJ92" s="721"/>
      <c r="AK92" s="721"/>
      <c r="AL92" s="722"/>
      <c r="AM92" s="418" t="s">
        <v>2</v>
      </c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  <c r="AZ92" s="410"/>
      <c r="BA92" s="410"/>
      <c r="BB92" s="410"/>
      <c r="BC92" s="410"/>
      <c r="BD92" s="410"/>
      <c r="BE92" s="410"/>
      <c r="BF92" s="410"/>
      <c r="BG92" s="410"/>
      <c r="BH92" s="410"/>
      <c r="BI92" s="410"/>
      <c r="BJ92" s="410"/>
      <c r="BK92" s="410"/>
      <c r="BL92" s="410"/>
      <c r="BM92" s="410"/>
      <c r="BN92" s="410"/>
      <c r="BO92" s="410"/>
      <c r="BP92" s="410"/>
      <c r="BQ92" s="410"/>
      <c r="BR92" s="410"/>
      <c r="BS92" s="410"/>
      <c r="BT92" s="410"/>
      <c r="BU92" s="410"/>
      <c r="BV92" s="410"/>
      <c r="BW92" s="410"/>
      <c r="BX92" s="410"/>
      <c r="BY92" s="410"/>
      <c r="BZ92" s="410"/>
      <c r="CA92" s="410"/>
      <c r="CB92" s="410"/>
      <c r="CC92" s="410"/>
      <c r="CD92" s="410"/>
      <c r="CE92" s="410"/>
      <c r="CF92" s="410"/>
      <c r="CG92" s="410"/>
      <c r="CH92" s="410"/>
      <c r="CI92" s="410"/>
      <c r="CJ92" s="410"/>
      <c r="CK92" s="410"/>
      <c r="CL92" s="410"/>
      <c r="CM92" s="410"/>
      <c r="CN92" s="410"/>
      <c r="CO92" s="410"/>
      <c r="CP92" s="410"/>
      <c r="CQ92" s="410"/>
      <c r="CR92" s="410"/>
      <c r="CS92" s="410"/>
      <c r="CT92" s="410"/>
      <c r="CU92" s="410"/>
    </row>
    <row r="93" spans="2:99" ht="14.25">
      <c r="B93" s="732"/>
      <c r="C93" s="738"/>
      <c r="D93" s="412">
        <v>68</v>
      </c>
      <c r="E93" s="413" t="s">
        <v>588</v>
      </c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5"/>
      <c r="X93" s="417">
        <v>951</v>
      </c>
      <c r="Y93" s="720"/>
      <c r="Z93" s="721"/>
      <c r="AA93" s="721"/>
      <c r="AB93" s="722"/>
      <c r="AC93" s="413"/>
      <c r="AD93" s="414"/>
      <c r="AE93" s="414"/>
      <c r="AF93" s="414"/>
      <c r="AG93" s="415"/>
      <c r="AH93" s="417">
        <v>952</v>
      </c>
      <c r="AI93" s="720"/>
      <c r="AJ93" s="721"/>
      <c r="AK93" s="721"/>
      <c r="AL93" s="722"/>
      <c r="AM93" s="418" t="s">
        <v>2</v>
      </c>
      <c r="AN93" s="410"/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  <c r="AZ93" s="410"/>
      <c r="BA93" s="410"/>
      <c r="BB93" s="410"/>
      <c r="BC93" s="410"/>
      <c r="BD93" s="410"/>
      <c r="BE93" s="410"/>
      <c r="BF93" s="410"/>
      <c r="BG93" s="410"/>
      <c r="BH93" s="410"/>
      <c r="BI93" s="410"/>
      <c r="BJ93" s="410"/>
      <c r="BK93" s="410"/>
      <c r="BL93" s="410"/>
      <c r="BM93" s="410"/>
      <c r="BN93" s="410"/>
      <c r="BO93" s="410"/>
      <c r="BP93" s="410"/>
      <c r="BQ93" s="410"/>
      <c r="BR93" s="410"/>
      <c r="BS93" s="410"/>
      <c r="BT93" s="410"/>
      <c r="BU93" s="410"/>
      <c r="BV93" s="410"/>
      <c r="BW93" s="410"/>
      <c r="BX93" s="410"/>
      <c r="BY93" s="410"/>
      <c r="BZ93" s="410"/>
      <c r="CA93" s="410"/>
      <c r="CB93" s="410"/>
      <c r="CC93" s="410"/>
      <c r="CD93" s="410"/>
      <c r="CE93" s="410"/>
      <c r="CF93" s="410"/>
      <c r="CG93" s="410"/>
      <c r="CH93" s="410"/>
      <c r="CI93" s="410"/>
      <c r="CJ93" s="410"/>
      <c r="CK93" s="410"/>
      <c r="CL93" s="410"/>
      <c r="CM93" s="410"/>
      <c r="CN93" s="410"/>
      <c r="CO93" s="410"/>
      <c r="CP93" s="410"/>
      <c r="CQ93" s="410"/>
      <c r="CR93" s="410"/>
      <c r="CS93" s="410"/>
      <c r="CT93" s="410"/>
      <c r="CU93" s="410"/>
    </row>
    <row r="94" spans="2:99" ht="14.25">
      <c r="B94" s="732"/>
      <c r="C94" s="738"/>
      <c r="D94" s="412">
        <v>69</v>
      </c>
      <c r="E94" s="413" t="s">
        <v>589</v>
      </c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5"/>
      <c r="X94" s="417">
        <v>753</v>
      </c>
      <c r="Y94" s="720"/>
      <c r="Z94" s="721"/>
      <c r="AA94" s="721"/>
      <c r="AB94" s="722"/>
      <c r="AC94" s="417">
        <v>754</v>
      </c>
      <c r="AD94" s="720"/>
      <c r="AE94" s="721"/>
      <c r="AF94" s="721"/>
      <c r="AG94" s="722"/>
      <c r="AH94" s="417">
        <v>755</v>
      </c>
      <c r="AI94" s="720"/>
      <c r="AJ94" s="721"/>
      <c r="AK94" s="721"/>
      <c r="AL94" s="722"/>
      <c r="AM94" s="418" t="s">
        <v>2</v>
      </c>
      <c r="AN94" s="410"/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  <c r="AZ94" s="410"/>
      <c r="BA94" s="410"/>
      <c r="BB94" s="410"/>
      <c r="BC94" s="410"/>
      <c r="BD94" s="410"/>
      <c r="BE94" s="410"/>
      <c r="BF94" s="410"/>
      <c r="BG94" s="410"/>
      <c r="BH94" s="410"/>
      <c r="BI94" s="410"/>
      <c r="BJ94" s="410"/>
      <c r="BK94" s="410"/>
      <c r="BL94" s="410"/>
      <c r="BM94" s="410"/>
      <c r="BN94" s="410"/>
      <c r="BO94" s="410"/>
      <c r="BP94" s="410"/>
      <c r="BQ94" s="410"/>
      <c r="BR94" s="410"/>
      <c r="BS94" s="410"/>
      <c r="BT94" s="410"/>
      <c r="BU94" s="410"/>
      <c r="BV94" s="410"/>
      <c r="BW94" s="410"/>
      <c r="BX94" s="410"/>
      <c r="BY94" s="410"/>
      <c r="BZ94" s="410"/>
      <c r="CA94" s="410"/>
      <c r="CB94" s="410"/>
      <c r="CC94" s="410"/>
      <c r="CD94" s="410"/>
      <c r="CE94" s="410"/>
      <c r="CF94" s="410"/>
      <c r="CG94" s="410"/>
      <c r="CH94" s="410"/>
      <c r="CI94" s="410"/>
      <c r="CJ94" s="410"/>
      <c r="CK94" s="410"/>
      <c r="CL94" s="410"/>
      <c r="CM94" s="410"/>
      <c r="CN94" s="410"/>
      <c r="CO94" s="410"/>
      <c r="CP94" s="410"/>
      <c r="CQ94" s="410"/>
      <c r="CR94" s="410"/>
      <c r="CS94" s="410"/>
      <c r="CT94" s="410"/>
      <c r="CU94" s="410"/>
    </row>
    <row r="95" spans="2:99" ht="14.25">
      <c r="B95" s="732"/>
      <c r="C95" s="738"/>
      <c r="D95" s="412">
        <v>70</v>
      </c>
      <c r="E95" s="413" t="s">
        <v>590</v>
      </c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5"/>
      <c r="X95" s="417">
        <v>133</v>
      </c>
      <c r="Y95" s="720"/>
      <c r="Z95" s="721"/>
      <c r="AA95" s="721"/>
      <c r="AB95" s="722"/>
      <c r="AC95" s="417">
        <v>138</v>
      </c>
      <c r="AD95" s="720"/>
      <c r="AE95" s="721"/>
      <c r="AF95" s="721"/>
      <c r="AG95" s="722"/>
      <c r="AH95" s="417">
        <v>134</v>
      </c>
      <c r="AI95" s="720"/>
      <c r="AJ95" s="721"/>
      <c r="AK95" s="721"/>
      <c r="AL95" s="722"/>
      <c r="AM95" s="418" t="s">
        <v>2</v>
      </c>
      <c r="AN95" s="410"/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  <c r="AZ95" s="410"/>
      <c r="BA95" s="410"/>
      <c r="BB95" s="410"/>
      <c r="BC95" s="410"/>
      <c r="BD95" s="410"/>
      <c r="BE95" s="410"/>
      <c r="BF95" s="410"/>
      <c r="BG95" s="410"/>
      <c r="BH95" s="410"/>
      <c r="BI95" s="410"/>
      <c r="BJ95" s="410"/>
      <c r="BK95" s="410"/>
      <c r="BL95" s="410"/>
      <c r="BM95" s="410"/>
      <c r="BN95" s="410"/>
      <c r="BO95" s="410"/>
      <c r="BP95" s="410"/>
      <c r="BQ95" s="410"/>
      <c r="BR95" s="410"/>
      <c r="BS95" s="410"/>
      <c r="BT95" s="410"/>
      <c r="BU95" s="410"/>
      <c r="BV95" s="410"/>
      <c r="BW95" s="410"/>
      <c r="BX95" s="410"/>
      <c r="BY95" s="410"/>
      <c r="BZ95" s="410"/>
      <c r="CA95" s="410"/>
      <c r="CB95" s="410"/>
      <c r="CC95" s="410"/>
      <c r="CD95" s="410"/>
      <c r="CE95" s="410"/>
      <c r="CF95" s="410"/>
      <c r="CG95" s="410"/>
      <c r="CH95" s="410"/>
      <c r="CI95" s="410"/>
      <c r="CJ95" s="410"/>
      <c r="CK95" s="410"/>
      <c r="CL95" s="410"/>
      <c r="CM95" s="410"/>
      <c r="CN95" s="410"/>
      <c r="CO95" s="410"/>
      <c r="CP95" s="410"/>
      <c r="CQ95" s="410"/>
      <c r="CR95" s="410"/>
      <c r="CS95" s="410"/>
      <c r="CT95" s="410"/>
      <c r="CU95" s="410"/>
    </row>
    <row r="96" spans="2:99" ht="14.25">
      <c r="B96" s="732"/>
      <c r="C96" s="738"/>
      <c r="D96" s="412">
        <v>71</v>
      </c>
      <c r="E96" s="413" t="s">
        <v>591</v>
      </c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5"/>
      <c r="X96" s="417">
        <v>32</v>
      </c>
      <c r="Y96" s="720"/>
      <c r="Z96" s="721"/>
      <c r="AA96" s="721"/>
      <c r="AB96" s="722"/>
      <c r="AC96" s="417">
        <v>76</v>
      </c>
      <c r="AD96" s="720"/>
      <c r="AE96" s="721"/>
      <c r="AF96" s="721"/>
      <c r="AG96" s="722"/>
      <c r="AH96" s="417">
        <v>34</v>
      </c>
      <c r="AI96" s="720"/>
      <c r="AJ96" s="721"/>
      <c r="AK96" s="721"/>
      <c r="AL96" s="722"/>
      <c r="AM96" s="418" t="s">
        <v>2</v>
      </c>
      <c r="AN96" s="410"/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  <c r="AZ96" s="410"/>
      <c r="BA96" s="410"/>
      <c r="BB96" s="410"/>
      <c r="BC96" s="410"/>
      <c r="BD96" s="410"/>
      <c r="BE96" s="410"/>
      <c r="BF96" s="410"/>
      <c r="BG96" s="410"/>
      <c r="BH96" s="410"/>
      <c r="BI96" s="410"/>
      <c r="BJ96" s="410"/>
      <c r="BK96" s="410"/>
      <c r="BL96" s="410"/>
      <c r="BM96" s="410"/>
      <c r="BN96" s="410"/>
      <c r="BO96" s="410"/>
      <c r="BP96" s="410"/>
      <c r="BQ96" s="410"/>
      <c r="BR96" s="410"/>
      <c r="BS96" s="410"/>
      <c r="BT96" s="410"/>
      <c r="BU96" s="410"/>
      <c r="BV96" s="410"/>
      <c r="BW96" s="410"/>
      <c r="BX96" s="410"/>
      <c r="BY96" s="410"/>
      <c r="BZ96" s="410"/>
      <c r="CA96" s="410"/>
      <c r="CB96" s="410"/>
      <c r="CC96" s="410"/>
      <c r="CD96" s="410"/>
      <c r="CE96" s="410"/>
      <c r="CF96" s="410"/>
      <c r="CG96" s="410"/>
      <c r="CH96" s="410"/>
      <c r="CI96" s="410"/>
      <c r="CJ96" s="410"/>
      <c r="CK96" s="410"/>
      <c r="CL96" s="410"/>
      <c r="CM96" s="410"/>
      <c r="CN96" s="410"/>
      <c r="CO96" s="410"/>
      <c r="CP96" s="410"/>
      <c r="CQ96" s="410"/>
      <c r="CR96" s="410"/>
      <c r="CS96" s="410"/>
      <c r="CT96" s="410"/>
      <c r="CU96" s="410"/>
    </row>
    <row r="97" spans="2:99" ht="14.25">
      <c r="B97" s="732"/>
      <c r="C97" s="738"/>
      <c r="D97" s="412">
        <v>72</v>
      </c>
      <c r="E97" s="413" t="s">
        <v>592</v>
      </c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5"/>
      <c r="X97" s="417">
        <v>1643</v>
      </c>
      <c r="Y97" s="720"/>
      <c r="Z97" s="721"/>
      <c r="AA97" s="721"/>
      <c r="AB97" s="722"/>
      <c r="AC97" s="413"/>
      <c r="AD97" s="414"/>
      <c r="AE97" s="414"/>
      <c r="AF97" s="414"/>
      <c r="AG97" s="415"/>
      <c r="AH97" s="417">
        <v>1644</v>
      </c>
      <c r="AI97" s="720"/>
      <c r="AJ97" s="721"/>
      <c r="AK97" s="721"/>
      <c r="AL97" s="722"/>
      <c r="AM97" s="418" t="s">
        <v>2</v>
      </c>
      <c r="AN97" s="410"/>
      <c r="AO97" s="410"/>
      <c r="AP97" s="410"/>
      <c r="AQ97" s="410"/>
      <c r="AR97" s="410"/>
      <c r="AS97" s="410"/>
      <c r="AT97" s="410"/>
      <c r="AU97" s="410"/>
      <c r="AV97" s="410"/>
      <c r="AW97" s="410"/>
      <c r="AX97" s="410"/>
      <c r="AY97" s="410"/>
      <c r="AZ97" s="410"/>
      <c r="BA97" s="410"/>
      <c r="BB97" s="410"/>
      <c r="BC97" s="410"/>
      <c r="BD97" s="410"/>
      <c r="BE97" s="410"/>
      <c r="BF97" s="410"/>
      <c r="BG97" s="410"/>
      <c r="BH97" s="410"/>
      <c r="BI97" s="410"/>
      <c r="BJ97" s="410"/>
      <c r="BK97" s="410"/>
      <c r="BL97" s="410"/>
      <c r="BM97" s="410"/>
      <c r="BN97" s="410"/>
      <c r="BO97" s="410"/>
      <c r="BP97" s="410"/>
      <c r="BQ97" s="410"/>
      <c r="BR97" s="410"/>
      <c r="BS97" s="410"/>
      <c r="BT97" s="410"/>
      <c r="BU97" s="410"/>
      <c r="BV97" s="410"/>
      <c r="BW97" s="410"/>
      <c r="BX97" s="410"/>
      <c r="BY97" s="410"/>
      <c r="BZ97" s="410"/>
      <c r="CA97" s="410"/>
      <c r="CB97" s="410"/>
      <c r="CC97" s="410"/>
      <c r="CD97" s="410"/>
      <c r="CE97" s="410"/>
      <c r="CF97" s="410"/>
      <c r="CG97" s="410"/>
      <c r="CH97" s="410"/>
      <c r="CI97" s="410"/>
      <c r="CJ97" s="410"/>
      <c r="CK97" s="410"/>
      <c r="CL97" s="410"/>
      <c r="CM97" s="410"/>
      <c r="CN97" s="410"/>
      <c r="CO97" s="410"/>
      <c r="CP97" s="410"/>
      <c r="CQ97" s="410"/>
      <c r="CR97" s="410"/>
      <c r="CS97" s="410"/>
      <c r="CT97" s="410"/>
      <c r="CU97" s="410"/>
    </row>
    <row r="98" spans="2:99" ht="14.25">
      <c r="B98" s="732"/>
      <c r="C98" s="738"/>
      <c r="D98" s="446">
        <v>73</v>
      </c>
      <c r="E98" s="432" t="s">
        <v>355</v>
      </c>
      <c r="F98" s="433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  <c r="Y98" s="433"/>
      <c r="Z98" s="433"/>
      <c r="AA98" s="433"/>
      <c r="AB98" s="433"/>
      <c r="AC98" s="433"/>
      <c r="AD98" s="433"/>
      <c r="AE98" s="433"/>
      <c r="AF98" s="433"/>
      <c r="AG98" s="434"/>
      <c r="AH98" s="425">
        <v>911</v>
      </c>
      <c r="AI98" s="724"/>
      <c r="AJ98" s="725"/>
      <c r="AK98" s="725"/>
      <c r="AL98" s="726"/>
      <c r="AM98" s="418" t="s">
        <v>2</v>
      </c>
      <c r="AN98" s="410"/>
      <c r="AO98" s="410"/>
      <c r="AP98" s="410"/>
      <c r="AQ98" s="410"/>
      <c r="AR98" s="410"/>
      <c r="AS98" s="410"/>
      <c r="AT98" s="410"/>
      <c r="AU98" s="410"/>
      <c r="AV98" s="410"/>
      <c r="AW98" s="410"/>
      <c r="AX98" s="410"/>
      <c r="AY98" s="410"/>
      <c r="AZ98" s="410"/>
      <c r="BA98" s="410"/>
      <c r="BB98" s="410"/>
      <c r="BC98" s="410"/>
      <c r="BD98" s="410"/>
      <c r="BE98" s="410"/>
      <c r="BF98" s="410"/>
      <c r="BG98" s="410"/>
      <c r="BH98" s="410"/>
      <c r="BI98" s="410"/>
      <c r="BJ98" s="410"/>
      <c r="BK98" s="410"/>
      <c r="BL98" s="410"/>
      <c r="BM98" s="410"/>
      <c r="BN98" s="410"/>
      <c r="BO98" s="410"/>
      <c r="BP98" s="410"/>
      <c r="BQ98" s="410"/>
      <c r="BR98" s="410"/>
      <c r="BS98" s="410"/>
      <c r="BT98" s="410"/>
      <c r="BU98" s="410"/>
      <c r="BV98" s="410"/>
      <c r="BW98" s="410"/>
      <c r="BX98" s="410"/>
      <c r="BY98" s="410"/>
      <c r="BZ98" s="410"/>
      <c r="CA98" s="410"/>
      <c r="CB98" s="410"/>
      <c r="CC98" s="410"/>
      <c r="CD98" s="410"/>
      <c r="CE98" s="410"/>
      <c r="CF98" s="410"/>
      <c r="CG98" s="410"/>
      <c r="CH98" s="410"/>
      <c r="CI98" s="410"/>
      <c r="CJ98" s="410"/>
      <c r="CK98" s="410"/>
      <c r="CL98" s="410"/>
      <c r="CM98" s="410"/>
      <c r="CN98" s="410"/>
      <c r="CO98" s="410"/>
      <c r="CP98" s="410"/>
      <c r="CQ98" s="410"/>
      <c r="CR98" s="410"/>
      <c r="CS98" s="410"/>
      <c r="CT98" s="410"/>
      <c r="CU98" s="410"/>
    </row>
    <row r="99" spans="2:99" ht="14.25">
      <c r="B99" s="732"/>
      <c r="C99" s="738"/>
      <c r="D99" s="446">
        <v>74</v>
      </c>
      <c r="E99" s="432" t="s">
        <v>593</v>
      </c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  <c r="Z99" s="433"/>
      <c r="AA99" s="433"/>
      <c r="AB99" s="433"/>
      <c r="AC99" s="433"/>
      <c r="AD99" s="433"/>
      <c r="AE99" s="433"/>
      <c r="AF99" s="433"/>
      <c r="AG99" s="434"/>
      <c r="AH99" s="425">
        <v>913</v>
      </c>
      <c r="AI99" s="724"/>
      <c r="AJ99" s="725"/>
      <c r="AK99" s="725"/>
      <c r="AL99" s="726"/>
      <c r="AM99" s="418" t="s">
        <v>2</v>
      </c>
      <c r="AN99" s="410"/>
      <c r="AO99" s="410"/>
      <c r="AP99" s="410"/>
      <c r="AQ99" s="410"/>
      <c r="AR99" s="410"/>
      <c r="AS99" s="410"/>
      <c r="AT99" s="410"/>
      <c r="AU99" s="410"/>
      <c r="AV99" s="410"/>
      <c r="AW99" s="410"/>
      <c r="AX99" s="410"/>
      <c r="AY99" s="410"/>
      <c r="AZ99" s="410"/>
      <c r="BA99" s="410"/>
      <c r="BB99" s="410"/>
      <c r="BC99" s="410"/>
      <c r="BD99" s="410"/>
      <c r="BE99" s="410"/>
      <c r="BF99" s="410"/>
      <c r="BG99" s="410"/>
      <c r="BH99" s="410"/>
      <c r="BI99" s="410"/>
      <c r="BJ99" s="410"/>
      <c r="BK99" s="410"/>
      <c r="BL99" s="410"/>
      <c r="BM99" s="410"/>
      <c r="BN99" s="410"/>
      <c r="BO99" s="410"/>
      <c r="BP99" s="410"/>
      <c r="BQ99" s="410"/>
      <c r="BR99" s="410"/>
      <c r="BS99" s="410"/>
      <c r="BT99" s="410"/>
      <c r="BU99" s="410"/>
      <c r="BV99" s="410"/>
      <c r="BW99" s="410"/>
      <c r="BX99" s="410"/>
      <c r="BY99" s="410"/>
      <c r="BZ99" s="410"/>
      <c r="CA99" s="410"/>
      <c r="CB99" s="410"/>
      <c r="CC99" s="410"/>
      <c r="CD99" s="410"/>
      <c r="CE99" s="410"/>
      <c r="CF99" s="410"/>
      <c r="CG99" s="410"/>
      <c r="CH99" s="410"/>
      <c r="CI99" s="410"/>
      <c r="CJ99" s="410"/>
      <c r="CK99" s="410"/>
      <c r="CL99" s="410"/>
      <c r="CM99" s="410"/>
      <c r="CN99" s="410"/>
      <c r="CO99" s="410"/>
      <c r="CP99" s="410"/>
      <c r="CQ99" s="410"/>
      <c r="CR99" s="410"/>
      <c r="CS99" s="410"/>
      <c r="CT99" s="410"/>
      <c r="CU99" s="410"/>
    </row>
    <row r="100" spans="2:99" ht="14.25">
      <c r="B100" s="732"/>
      <c r="C100" s="738"/>
      <c r="D100" s="446">
        <v>75</v>
      </c>
      <c r="E100" s="432" t="s">
        <v>594</v>
      </c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  <c r="Y100" s="433"/>
      <c r="Z100" s="433"/>
      <c r="AA100" s="433"/>
      <c r="AB100" s="433"/>
      <c r="AC100" s="433"/>
      <c r="AD100" s="433"/>
      <c r="AE100" s="433"/>
      <c r="AF100" s="433"/>
      <c r="AG100" s="434"/>
      <c r="AH100" s="425">
        <v>923</v>
      </c>
      <c r="AI100" s="724"/>
      <c r="AJ100" s="725"/>
      <c r="AK100" s="725"/>
      <c r="AL100" s="726"/>
      <c r="AM100" s="418" t="s">
        <v>2</v>
      </c>
      <c r="AN100" s="410"/>
      <c r="AO100" s="410"/>
      <c r="AP100" s="410"/>
      <c r="AQ100" s="410"/>
      <c r="AR100" s="410"/>
      <c r="AS100" s="410"/>
      <c r="AT100" s="410"/>
      <c r="AU100" s="410"/>
      <c r="AV100" s="410"/>
      <c r="AW100" s="410"/>
      <c r="AX100" s="410"/>
      <c r="AY100" s="410"/>
      <c r="AZ100" s="410"/>
      <c r="BA100" s="410"/>
      <c r="BB100" s="410"/>
      <c r="BC100" s="410"/>
      <c r="BD100" s="410"/>
      <c r="BE100" s="410"/>
      <c r="BF100" s="410"/>
      <c r="BG100" s="410"/>
      <c r="BH100" s="410"/>
      <c r="BI100" s="410"/>
      <c r="BJ100" s="410"/>
      <c r="BK100" s="410"/>
      <c r="BL100" s="410"/>
      <c r="BM100" s="410"/>
      <c r="BN100" s="410"/>
      <c r="BO100" s="410"/>
      <c r="BP100" s="410"/>
      <c r="BQ100" s="410"/>
      <c r="BR100" s="410"/>
      <c r="BS100" s="410"/>
      <c r="BT100" s="410"/>
      <c r="BU100" s="410"/>
      <c r="BV100" s="410"/>
      <c r="BW100" s="410"/>
      <c r="BX100" s="410"/>
      <c r="BY100" s="410"/>
      <c r="BZ100" s="410"/>
      <c r="CA100" s="410"/>
      <c r="CB100" s="410"/>
      <c r="CC100" s="410"/>
      <c r="CD100" s="410"/>
      <c r="CE100" s="410"/>
      <c r="CF100" s="410"/>
      <c r="CG100" s="410"/>
      <c r="CH100" s="410"/>
      <c r="CI100" s="410"/>
      <c r="CJ100" s="410"/>
      <c r="CK100" s="410"/>
      <c r="CL100" s="410"/>
      <c r="CM100" s="410"/>
      <c r="CN100" s="410"/>
      <c r="CO100" s="410"/>
      <c r="CP100" s="410"/>
      <c r="CQ100" s="410"/>
      <c r="CR100" s="410"/>
      <c r="CS100" s="410"/>
      <c r="CT100" s="410"/>
      <c r="CU100" s="410"/>
    </row>
    <row r="101" spans="2:99" ht="14.25">
      <c r="B101" s="732"/>
      <c r="C101" s="738"/>
      <c r="D101" s="446">
        <v>76</v>
      </c>
      <c r="E101" s="432" t="s">
        <v>595</v>
      </c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  <c r="AF101" s="433"/>
      <c r="AG101" s="434"/>
      <c r="AH101" s="425">
        <v>924</v>
      </c>
      <c r="AI101" s="724"/>
      <c r="AJ101" s="725"/>
      <c r="AK101" s="725"/>
      <c r="AL101" s="726"/>
      <c r="AM101" s="418" t="s">
        <v>2</v>
      </c>
      <c r="AN101" s="410"/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  <c r="AZ101" s="410"/>
      <c r="BA101" s="410"/>
      <c r="BB101" s="410"/>
      <c r="BC101" s="410"/>
      <c r="BD101" s="410"/>
      <c r="BE101" s="410"/>
      <c r="BF101" s="410"/>
      <c r="BG101" s="410"/>
      <c r="BH101" s="410"/>
      <c r="BI101" s="410"/>
      <c r="BJ101" s="410"/>
      <c r="BK101" s="410"/>
      <c r="BL101" s="410"/>
      <c r="BM101" s="410"/>
      <c r="BN101" s="410"/>
      <c r="BO101" s="410"/>
      <c r="BP101" s="410"/>
      <c r="BQ101" s="410"/>
      <c r="BR101" s="410"/>
      <c r="BS101" s="410"/>
      <c r="BT101" s="410"/>
      <c r="BU101" s="410"/>
      <c r="BV101" s="410"/>
      <c r="BW101" s="410"/>
      <c r="BX101" s="410"/>
      <c r="BY101" s="410"/>
      <c r="BZ101" s="410"/>
      <c r="CA101" s="410"/>
      <c r="CB101" s="410"/>
      <c r="CC101" s="410"/>
      <c r="CD101" s="410"/>
      <c r="CE101" s="410"/>
      <c r="CF101" s="410"/>
      <c r="CG101" s="410"/>
      <c r="CH101" s="410"/>
      <c r="CI101" s="410"/>
      <c r="CJ101" s="410"/>
      <c r="CK101" s="410"/>
      <c r="CL101" s="410"/>
      <c r="CM101" s="410"/>
      <c r="CN101" s="410"/>
      <c r="CO101" s="410"/>
      <c r="CP101" s="410"/>
      <c r="CQ101" s="410"/>
      <c r="CR101" s="410"/>
      <c r="CS101" s="410"/>
      <c r="CT101" s="410"/>
      <c r="CU101" s="410"/>
    </row>
    <row r="102" spans="2:99" ht="14.25">
      <c r="B102" s="732"/>
      <c r="C102" s="738"/>
      <c r="D102" s="446">
        <v>77</v>
      </c>
      <c r="E102" s="432" t="s">
        <v>596</v>
      </c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  <c r="AF102" s="433"/>
      <c r="AG102" s="434"/>
      <c r="AH102" s="425">
        <v>1051</v>
      </c>
      <c r="AI102" s="724"/>
      <c r="AJ102" s="725"/>
      <c r="AK102" s="725"/>
      <c r="AL102" s="726"/>
      <c r="AM102" s="418" t="s">
        <v>2</v>
      </c>
      <c r="AN102" s="410"/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  <c r="AZ102" s="410"/>
      <c r="BA102" s="410"/>
      <c r="BB102" s="410"/>
      <c r="BC102" s="410"/>
      <c r="BD102" s="410"/>
      <c r="BE102" s="410"/>
      <c r="BF102" s="410"/>
      <c r="BG102" s="410"/>
      <c r="BH102" s="410"/>
      <c r="BI102" s="410"/>
      <c r="BJ102" s="410"/>
      <c r="BK102" s="410"/>
      <c r="BL102" s="410"/>
      <c r="BM102" s="410"/>
      <c r="BN102" s="410"/>
      <c r="BO102" s="410"/>
      <c r="BP102" s="410"/>
      <c r="BQ102" s="410"/>
      <c r="BR102" s="410"/>
      <c r="BS102" s="410"/>
      <c r="BT102" s="410"/>
      <c r="BU102" s="410"/>
      <c r="BV102" s="410"/>
      <c r="BW102" s="410"/>
      <c r="BX102" s="410"/>
      <c r="BY102" s="410"/>
      <c r="BZ102" s="410"/>
      <c r="CA102" s="410"/>
      <c r="CB102" s="410"/>
      <c r="CC102" s="410"/>
      <c r="CD102" s="410"/>
      <c r="CE102" s="410"/>
      <c r="CF102" s="410"/>
      <c r="CG102" s="410"/>
      <c r="CH102" s="410"/>
      <c r="CI102" s="410"/>
      <c r="CJ102" s="410"/>
      <c r="CK102" s="410"/>
      <c r="CL102" s="410"/>
      <c r="CM102" s="410"/>
      <c r="CN102" s="410"/>
      <c r="CO102" s="410"/>
      <c r="CP102" s="410"/>
      <c r="CQ102" s="410"/>
      <c r="CR102" s="410"/>
      <c r="CS102" s="410"/>
      <c r="CT102" s="410"/>
      <c r="CU102" s="410"/>
    </row>
    <row r="103" spans="2:99" ht="14.25">
      <c r="B103" s="732"/>
      <c r="C103" s="738"/>
      <c r="D103" s="446">
        <v>78</v>
      </c>
      <c r="E103" s="432" t="s">
        <v>597</v>
      </c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  <c r="Z103" s="433"/>
      <c r="AA103" s="433"/>
      <c r="AB103" s="433"/>
      <c r="AC103" s="433"/>
      <c r="AD103" s="433"/>
      <c r="AE103" s="433"/>
      <c r="AF103" s="433"/>
      <c r="AG103" s="434"/>
      <c r="AH103" s="425">
        <v>1052</v>
      </c>
      <c r="AI103" s="724"/>
      <c r="AJ103" s="725"/>
      <c r="AK103" s="725"/>
      <c r="AL103" s="726"/>
      <c r="AM103" s="418" t="s">
        <v>2</v>
      </c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  <c r="AZ103" s="410"/>
      <c r="BA103" s="410"/>
      <c r="BB103" s="410"/>
      <c r="BC103" s="410"/>
      <c r="BD103" s="410"/>
      <c r="BE103" s="410"/>
      <c r="BF103" s="410"/>
      <c r="BG103" s="410"/>
      <c r="BH103" s="410"/>
      <c r="BI103" s="410"/>
      <c r="BJ103" s="410"/>
      <c r="BK103" s="410"/>
      <c r="BL103" s="410"/>
      <c r="BM103" s="410"/>
      <c r="BN103" s="410"/>
      <c r="BO103" s="410"/>
      <c r="BP103" s="410"/>
      <c r="BQ103" s="410"/>
      <c r="BR103" s="410"/>
      <c r="BS103" s="410"/>
      <c r="BT103" s="410"/>
      <c r="BU103" s="410"/>
      <c r="BV103" s="410"/>
      <c r="BW103" s="410"/>
      <c r="BX103" s="410"/>
      <c r="BY103" s="410"/>
      <c r="BZ103" s="410"/>
      <c r="CA103" s="410"/>
      <c r="CB103" s="410"/>
      <c r="CC103" s="410"/>
      <c r="CD103" s="410"/>
      <c r="CE103" s="410"/>
      <c r="CF103" s="410"/>
      <c r="CG103" s="410"/>
      <c r="CH103" s="410"/>
      <c r="CI103" s="410"/>
      <c r="CJ103" s="410"/>
      <c r="CK103" s="410"/>
      <c r="CL103" s="410"/>
      <c r="CM103" s="410"/>
      <c r="CN103" s="410"/>
      <c r="CO103" s="410"/>
      <c r="CP103" s="410"/>
      <c r="CQ103" s="410"/>
      <c r="CR103" s="410"/>
      <c r="CS103" s="410"/>
      <c r="CT103" s="410"/>
      <c r="CU103" s="410"/>
    </row>
    <row r="104" spans="2:99" ht="14.25">
      <c r="B104" s="732"/>
      <c r="C104" s="738"/>
      <c r="D104" s="446">
        <v>79</v>
      </c>
      <c r="E104" s="432" t="s">
        <v>598</v>
      </c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  <c r="AB104" s="433"/>
      <c r="AC104" s="433"/>
      <c r="AD104" s="433"/>
      <c r="AE104" s="433"/>
      <c r="AF104" s="433"/>
      <c r="AG104" s="434"/>
      <c r="AH104" s="425">
        <v>21</v>
      </c>
      <c r="AI104" s="724"/>
      <c r="AJ104" s="725"/>
      <c r="AK104" s="725"/>
      <c r="AL104" s="726"/>
      <c r="AM104" s="418" t="s">
        <v>2</v>
      </c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  <c r="AZ104" s="410"/>
      <c r="BA104" s="410"/>
      <c r="BB104" s="410"/>
      <c r="BC104" s="410"/>
      <c r="BD104" s="410"/>
      <c r="BE104" s="410"/>
      <c r="BF104" s="410"/>
      <c r="BG104" s="410"/>
      <c r="BH104" s="410"/>
      <c r="BI104" s="410"/>
      <c r="BJ104" s="410"/>
      <c r="BK104" s="410"/>
      <c r="BL104" s="410"/>
      <c r="BM104" s="410"/>
      <c r="BN104" s="410"/>
      <c r="BO104" s="410"/>
      <c r="BP104" s="410"/>
      <c r="BQ104" s="410"/>
      <c r="BR104" s="410"/>
      <c r="BS104" s="410"/>
      <c r="BT104" s="410"/>
      <c r="BU104" s="410"/>
      <c r="BV104" s="410"/>
      <c r="BW104" s="410"/>
      <c r="BX104" s="410"/>
      <c r="BY104" s="410"/>
      <c r="BZ104" s="410"/>
      <c r="CA104" s="410"/>
      <c r="CB104" s="410"/>
      <c r="CC104" s="410"/>
      <c r="CD104" s="410"/>
      <c r="CE104" s="410"/>
      <c r="CF104" s="410"/>
      <c r="CG104" s="410"/>
      <c r="CH104" s="410"/>
      <c r="CI104" s="410"/>
      <c r="CJ104" s="410"/>
      <c r="CK104" s="410"/>
      <c r="CL104" s="410"/>
      <c r="CM104" s="410"/>
      <c r="CN104" s="410"/>
      <c r="CO104" s="410"/>
      <c r="CP104" s="410"/>
      <c r="CQ104" s="410"/>
      <c r="CR104" s="410"/>
      <c r="CS104" s="410"/>
      <c r="CT104" s="410"/>
      <c r="CU104" s="410"/>
    </row>
    <row r="105" spans="2:99" ht="14.25">
      <c r="B105" s="732"/>
      <c r="C105" s="738"/>
      <c r="D105" s="446">
        <v>80</v>
      </c>
      <c r="E105" s="432" t="s">
        <v>599</v>
      </c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  <c r="Z105" s="433"/>
      <c r="AA105" s="433"/>
      <c r="AB105" s="433"/>
      <c r="AC105" s="433"/>
      <c r="AD105" s="433"/>
      <c r="AE105" s="433"/>
      <c r="AF105" s="433"/>
      <c r="AG105" s="434"/>
      <c r="AH105" s="425">
        <v>43</v>
      </c>
      <c r="AI105" s="724"/>
      <c r="AJ105" s="725"/>
      <c r="AK105" s="725"/>
      <c r="AL105" s="726"/>
      <c r="AM105" s="418" t="s">
        <v>2</v>
      </c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  <c r="AZ105" s="410"/>
      <c r="BA105" s="410"/>
      <c r="BB105" s="410"/>
      <c r="BC105" s="410"/>
      <c r="BD105" s="410"/>
      <c r="BE105" s="410"/>
      <c r="BF105" s="410"/>
      <c r="BG105" s="410"/>
      <c r="BH105" s="410"/>
      <c r="BI105" s="410"/>
      <c r="BJ105" s="410"/>
      <c r="BK105" s="410"/>
      <c r="BL105" s="410"/>
      <c r="BM105" s="410"/>
      <c r="BN105" s="410"/>
      <c r="BO105" s="410"/>
      <c r="BP105" s="410"/>
      <c r="BQ105" s="410"/>
      <c r="BR105" s="410"/>
      <c r="BS105" s="410"/>
      <c r="BT105" s="410"/>
      <c r="BU105" s="410"/>
      <c r="BV105" s="410"/>
      <c r="BW105" s="410"/>
      <c r="BX105" s="410"/>
      <c r="BY105" s="410"/>
      <c r="BZ105" s="410"/>
      <c r="CA105" s="410"/>
      <c r="CB105" s="410"/>
      <c r="CC105" s="410"/>
      <c r="CD105" s="410"/>
      <c r="CE105" s="410"/>
      <c r="CF105" s="410"/>
      <c r="CG105" s="410"/>
      <c r="CH105" s="410"/>
      <c r="CI105" s="410"/>
      <c r="CJ105" s="410"/>
      <c r="CK105" s="410"/>
      <c r="CL105" s="410"/>
      <c r="CM105" s="410"/>
      <c r="CN105" s="410"/>
      <c r="CO105" s="410"/>
      <c r="CP105" s="410"/>
      <c r="CQ105" s="410"/>
      <c r="CR105" s="410"/>
      <c r="CS105" s="410"/>
      <c r="CT105" s="410"/>
      <c r="CU105" s="410"/>
    </row>
    <row r="106" spans="2:99" ht="14.25">
      <c r="B106" s="732"/>
      <c r="C106" s="738"/>
      <c r="D106" s="446">
        <v>81</v>
      </c>
      <c r="E106" s="432" t="s">
        <v>600</v>
      </c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  <c r="Z106" s="433"/>
      <c r="AA106" s="433"/>
      <c r="AB106" s="433"/>
      <c r="AC106" s="433"/>
      <c r="AD106" s="433"/>
      <c r="AE106" s="433"/>
      <c r="AF106" s="433"/>
      <c r="AG106" s="434"/>
      <c r="AH106" s="425">
        <v>767</v>
      </c>
      <c r="AI106" s="724"/>
      <c r="AJ106" s="725"/>
      <c r="AK106" s="725"/>
      <c r="AL106" s="726"/>
      <c r="AM106" s="418" t="s">
        <v>2</v>
      </c>
      <c r="AN106" s="410"/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  <c r="AZ106" s="410"/>
      <c r="BA106" s="410"/>
      <c r="BB106" s="410"/>
      <c r="BC106" s="410"/>
      <c r="BD106" s="410"/>
      <c r="BE106" s="410"/>
      <c r="BF106" s="410"/>
      <c r="BG106" s="410"/>
      <c r="BH106" s="410"/>
      <c r="BI106" s="410"/>
      <c r="BJ106" s="410"/>
      <c r="BK106" s="410"/>
      <c r="BL106" s="410"/>
      <c r="BM106" s="410"/>
      <c r="BN106" s="410"/>
      <c r="BO106" s="410"/>
      <c r="BP106" s="410"/>
      <c r="BQ106" s="410"/>
      <c r="BR106" s="410"/>
      <c r="BS106" s="410"/>
      <c r="BT106" s="410"/>
      <c r="BU106" s="410"/>
      <c r="BV106" s="410"/>
      <c r="BW106" s="410"/>
      <c r="BX106" s="410"/>
      <c r="BY106" s="410"/>
      <c r="BZ106" s="410"/>
      <c r="CA106" s="410"/>
      <c r="CB106" s="410"/>
      <c r="CC106" s="410"/>
      <c r="CD106" s="410"/>
      <c r="CE106" s="410"/>
      <c r="CF106" s="410"/>
      <c r="CG106" s="410"/>
      <c r="CH106" s="410"/>
      <c r="CI106" s="410"/>
      <c r="CJ106" s="410"/>
      <c r="CK106" s="410"/>
      <c r="CL106" s="410"/>
      <c r="CM106" s="410"/>
      <c r="CN106" s="410"/>
      <c r="CO106" s="410"/>
      <c r="CP106" s="410"/>
      <c r="CQ106" s="410"/>
      <c r="CR106" s="410"/>
      <c r="CS106" s="410"/>
      <c r="CT106" s="410"/>
      <c r="CU106" s="410"/>
    </row>
    <row r="107" spans="2:99" ht="14.25">
      <c r="B107" s="732"/>
      <c r="C107" s="739"/>
      <c r="D107" s="446">
        <v>82</v>
      </c>
      <c r="E107" s="432" t="s">
        <v>601</v>
      </c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  <c r="Z107" s="433"/>
      <c r="AA107" s="433"/>
      <c r="AB107" s="433"/>
      <c r="AC107" s="433"/>
      <c r="AD107" s="433"/>
      <c r="AE107" s="433"/>
      <c r="AF107" s="433"/>
      <c r="AG107" s="434"/>
      <c r="AH107" s="425">
        <v>862</v>
      </c>
      <c r="AI107" s="724"/>
      <c r="AJ107" s="725"/>
      <c r="AK107" s="725"/>
      <c r="AL107" s="726"/>
      <c r="AM107" s="418" t="s">
        <v>2</v>
      </c>
      <c r="AN107" s="410"/>
      <c r="AO107" s="410"/>
      <c r="AP107" s="410"/>
      <c r="AQ107" s="410"/>
      <c r="AR107" s="410"/>
      <c r="AS107" s="410"/>
      <c r="AT107" s="410"/>
      <c r="AU107" s="410"/>
      <c r="AV107" s="410"/>
      <c r="AW107" s="410"/>
      <c r="AX107" s="410"/>
      <c r="AY107" s="410"/>
      <c r="AZ107" s="410"/>
      <c r="BA107" s="410"/>
      <c r="BB107" s="410"/>
      <c r="BC107" s="410"/>
      <c r="BD107" s="410"/>
      <c r="BE107" s="410"/>
      <c r="BF107" s="410"/>
      <c r="BG107" s="410"/>
      <c r="BH107" s="410"/>
      <c r="BI107" s="410"/>
      <c r="BJ107" s="410"/>
      <c r="BK107" s="410"/>
      <c r="BL107" s="410"/>
      <c r="BM107" s="410"/>
      <c r="BN107" s="410"/>
      <c r="BO107" s="410"/>
      <c r="BP107" s="410"/>
      <c r="BQ107" s="410"/>
      <c r="BR107" s="410"/>
      <c r="BS107" s="410"/>
      <c r="BT107" s="410"/>
      <c r="BU107" s="410"/>
      <c r="BV107" s="410"/>
      <c r="BW107" s="410"/>
      <c r="BX107" s="410"/>
      <c r="BY107" s="410"/>
      <c r="BZ107" s="410"/>
      <c r="CA107" s="410"/>
      <c r="CB107" s="410"/>
      <c r="CC107" s="410"/>
      <c r="CD107" s="410"/>
      <c r="CE107" s="410"/>
      <c r="CF107" s="410"/>
      <c r="CG107" s="410"/>
      <c r="CH107" s="410"/>
      <c r="CI107" s="410"/>
      <c r="CJ107" s="410"/>
      <c r="CK107" s="410"/>
      <c r="CL107" s="410"/>
      <c r="CM107" s="410"/>
      <c r="CN107" s="410"/>
      <c r="CO107" s="410"/>
      <c r="CP107" s="410"/>
      <c r="CQ107" s="410"/>
      <c r="CR107" s="410"/>
      <c r="CS107" s="410"/>
      <c r="CT107" s="410"/>
      <c r="CU107" s="410"/>
    </row>
    <row r="108" spans="2:99" ht="14.25">
      <c r="B108" s="732"/>
      <c r="C108" s="731" t="s">
        <v>602</v>
      </c>
      <c r="D108" s="412">
        <v>83</v>
      </c>
      <c r="E108" s="413" t="s">
        <v>603</v>
      </c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5"/>
      <c r="X108" s="417">
        <v>51</v>
      </c>
      <c r="Y108" s="720"/>
      <c r="Z108" s="721"/>
      <c r="AA108" s="721"/>
      <c r="AB108" s="722"/>
      <c r="AC108" s="417">
        <v>63</v>
      </c>
      <c r="AD108" s="720"/>
      <c r="AE108" s="721"/>
      <c r="AF108" s="721"/>
      <c r="AG108" s="722"/>
      <c r="AH108" s="417">
        <v>71</v>
      </c>
      <c r="AI108" s="720"/>
      <c r="AJ108" s="721"/>
      <c r="AK108" s="721"/>
      <c r="AL108" s="722"/>
      <c r="AM108" s="418" t="s">
        <v>2</v>
      </c>
      <c r="AN108" s="410"/>
      <c r="AO108" s="410"/>
      <c r="AP108" s="410"/>
      <c r="AQ108" s="410"/>
      <c r="AR108" s="410"/>
      <c r="AS108" s="410"/>
      <c r="AT108" s="410"/>
      <c r="AU108" s="410"/>
      <c r="AV108" s="410"/>
      <c r="AW108" s="410"/>
      <c r="AX108" s="410"/>
      <c r="AY108" s="410"/>
      <c r="AZ108" s="410"/>
      <c r="BA108" s="410"/>
      <c r="BB108" s="410"/>
      <c r="BC108" s="410"/>
      <c r="BD108" s="410"/>
      <c r="BE108" s="410"/>
      <c r="BF108" s="410"/>
      <c r="BG108" s="410"/>
      <c r="BH108" s="410"/>
      <c r="BI108" s="410"/>
      <c r="BJ108" s="410"/>
      <c r="BK108" s="410"/>
      <c r="BL108" s="410"/>
      <c r="BM108" s="410"/>
      <c r="BN108" s="410"/>
      <c r="BO108" s="410"/>
      <c r="BP108" s="410"/>
      <c r="BQ108" s="410"/>
      <c r="BR108" s="410"/>
      <c r="BS108" s="410"/>
      <c r="BT108" s="410"/>
      <c r="BU108" s="410"/>
      <c r="BV108" s="410"/>
      <c r="BW108" s="410"/>
      <c r="BX108" s="410"/>
      <c r="BY108" s="410"/>
      <c r="BZ108" s="410"/>
      <c r="CA108" s="410"/>
      <c r="CB108" s="410"/>
      <c r="CC108" s="410"/>
      <c r="CD108" s="410"/>
      <c r="CE108" s="410"/>
      <c r="CF108" s="410"/>
      <c r="CG108" s="410"/>
      <c r="CH108" s="410"/>
      <c r="CI108" s="410"/>
      <c r="CJ108" s="410"/>
      <c r="CK108" s="410"/>
      <c r="CL108" s="410"/>
      <c r="CM108" s="410"/>
      <c r="CN108" s="410"/>
      <c r="CO108" s="410"/>
      <c r="CP108" s="410"/>
      <c r="CQ108" s="410"/>
      <c r="CR108" s="410"/>
      <c r="CS108" s="410"/>
      <c r="CT108" s="410"/>
      <c r="CU108" s="410"/>
    </row>
    <row r="109" spans="2:99" ht="14.25">
      <c r="B109" s="732"/>
      <c r="C109" s="731"/>
      <c r="D109" s="723">
        <v>84</v>
      </c>
      <c r="E109" s="413" t="s">
        <v>604</v>
      </c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5"/>
      <c r="AH109" s="417">
        <v>36</v>
      </c>
      <c r="AI109" s="720">
        <f>+SUM(AI110:AL113)</f>
        <v>0</v>
      </c>
      <c r="AJ109" s="721"/>
      <c r="AK109" s="721"/>
      <c r="AL109" s="722"/>
      <c r="AM109" s="475" t="s">
        <v>3</v>
      </c>
      <c r="AN109" s="410"/>
      <c r="AO109" s="410"/>
      <c r="AP109" s="410"/>
      <c r="AQ109" s="410"/>
      <c r="AR109" s="410"/>
      <c r="AS109" s="410"/>
      <c r="AT109" s="410"/>
      <c r="AU109" s="410"/>
      <c r="AV109" s="410"/>
      <c r="AW109" s="410"/>
      <c r="AX109" s="410"/>
      <c r="AY109" s="410"/>
      <c r="AZ109" s="410"/>
      <c r="BA109" s="410"/>
      <c r="BB109" s="410"/>
      <c r="BC109" s="410"/>
      <c r="BD109" s="410"/>
      <c r="BE109" s="410"/>
      <c r="BF109" s="410"/>
      <c r="BG109" s="410"/>
      <c r="BH109" s="410"/>
      <c r="BI109" s="410"/>
      <c r="BJ109" s="410"/>
      <c r="BK109" s="410"/>
      <c r="BL109" s="410"/>
      <c r="BM109" s="410"/>
      <c r="BN109" s="410"/>
      <c r="BO109" s="410"/>
      <c r="BP109" s="410"/>
      <c r="BQ109" s="410"/>
      <c r="BR109" s="410"/>
      <c r="BS109" s="410"/>
      <c r="BT109" s="410"/>
      <c r="BU109" s="410"/>
      <c r="BV109" s="410"/>
      <c r="BW109" s="410"/>
      <c r="BX109" s="410"/>
      <c r="BY109" s="410"/>
      <c r="BZ109" s="410"/>
      <c r="CA109" s="410"/>
      <c r="CB109" s="410"/>
      <c r="CC109" s="410"/>
      <c r="CD109" s="410"/>
      <c r="CE109" s="410"/>
      <c r="CF109" s="410"/>
      <c r="CG109" s="410"/>
      <c r="CH109" s="410"/>
      <c r="CI109" s="410"/>
      <c r="CJ109" s="410"/>
      <c r="CK109" s="410"/>
      <c r="CL109" s="410"/>
      <c r="CM109" s="410"/>
      <c r="CN109" s="410"/>
      <c r="CO109" s="410"/>
      <c r="CP109" s="410"/>
      <c r="CQ109" s="410"/>
      <c r="CR109" s="410"/>
      <c r="CS109" s="410"/>
      <c r="CT109" s="410"/>
      <c r="CU109" s="410"/>
    </row>
    <row r="110" spans="2:99" ht="14.25">
      <c r="B110" s="732"/>
      <c r="C110" s="731"/>
      <c r="D110" s="723"/>
      <c r="E110" s="432" t="s">
        <v>605</v>
      </c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  <c r="Z110" s="433"/>
      <c r="AA110" s="433"/>
      <c r="AB110" s="433"/>
      <c r="AC110" s="433"/>
      <c r="AD110" s="433"/>
      <c r="AE110" s="433"/>
      <c r="AF110" s="433"/>
      <c r="AG110" s="434"/>
      <c r="AH110" s="425">
        <v>1904</v>
      </c>
      <c r="AI110" s="724"/>
      <c r="AJ110" s="725"/>
      <c r="AK110" s="725"/>
      <c r="AL110" s="726"/>
      <c r="AM110" s="476"/>
      <c r="AN110" s="410"/>
      <c r="AO110" s="410"/>
      <c r="AP110" s="410"/>
      <c r="AQ110" s="410"/>
      <c r="AR110" s="410"/>
      <c r="AS110" s="410"/>
      <c r="AT110" s="410"/>
      <c r="AU110" s="410"/>
      <c r="AV110" s="410"/>
      <c r="AW110" s="410"/>
      <c r="AX110" s="410"/>
      <c r="AY110" s="410"/>
      <c r="AZ110" s="410"/>
      <c r="BA110" s="410"/>
      <c r="BB110" s="410"/>
      <c r="BC110" s="410"/>
      <c r="BD110" s="410"/>
      <c r="BE110" s="410"/>
      <c r="BF110" s="410"/>
      <c r="BG110" s="410"/>
      <c r="BH110" s="410"/>
      <c r="BI110" s="410"/>
      <c r="BJ110" s="410"/>
      <c r="BK110" s="410"/>
      <c r="BL110" s="410"/>
      <c r="BM110" s="410"/>
      <c r="BN110" s="410"/>
      <c r="BO110" s="410"/>
      <c r="BP110" s="410"/>
      <c r="BQ110" s="410"/>
      <c r="BR110" s="410"/>
      <c r="BS110" s="410"/>
      <c r="BT110" s="410"/>
      <c r="BU110" s="410"/>
      <c r="BV110" s="410"/>
      <c r="BW110" s="410"/>
      <c r="BX110" s="410"/>
      <c r="BY110" s="410"/>
      <c r="BZ110" s="410"/>
      <c r="CA110" s="410"/>
      <c r="CB110" s="410"/>
      <c r="CC110" s="410"/>
      <c r="CD110" s="410"/>
      <c r="CE110" s="410"/>
      <c r="CF110" s="410"/>
      <c r="CG110" s="410"/>
      <c r="CH110" s="410"/>
      <c r="CI110" s="410"/>
      <c r="CJ110" s="410"/>
      <c r="CK110" s="410"/>
      <c r="CL110" s="410"/>
      <c r="CM110" s="410"/>
      <c r="CN110" s="410"/>
      <c r="CO110" s="410"/>
      <c r="CP110" s="410"/>
      <c r="CQ110" s="410"/>
      <c r="CR110" s="410"/>
      <c r="CS110" s="410"/>
      <c r="CT110" s="410"/>
      <c r="CU110" s="410"/>
    </row>
    <row r="111" spans="2:99" ht="14.25">
      <c r="B111" s="732"/>
      <c r="C111" s="731"/>
      <c r="D111" s="723"/>
      <c r="E111" s="432" t="s">
        <v>606</v>
      </c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4"/>
      <c r="AH111" s="425">
        <v>1905</v>
      </c>
      <c r="AI111" s="724"/>
      <c r="AJ111" s="725"/>
      <c r="AK111" s="725"/>
      <c r="AL111" s="726"/>
      <c r="AM111" s="476"/>
      <c r="AN111" s="410"/>
      <c r="AO111" s="410"/>
      <c r="AP111" s="410"/>
      <c r="AQ111" s="410"/>
      <c r="AR111" s="410"/>
      <c r="AS111" s="410"/>
      <c r="AT111" s="410"/>
      <c r="AU111" s="410"/>
      <c r="AV111" s="410"/>
      <c r="AW111" s="410"/>
      <c r="AX111" s="410"/>
      <c r="AY111" s="410"/>
      <c r="AZ111" s="410"/>
      <c r="BA111" s="410"/>
      <c r="BB111" s="410"/>
      <c r="BC111" s="410"/>
      <c r="BD111" s="410"/>
      <c r="BE111" s="410"/>
      <c r="BF111" s="410"/>
      <c r="BG111" s="410"/>
      <c r="BH111" s="410"/>
      <c r="BI111" s="410"/>
      <c r="BJ111" s="410"/>
      <c r="BK111" s="410"/>
      <c r="BL111" s="410"/>
      <c r="BM111" s="410"/>
      <c r="BN111" s="410"/>
      <c r="BO111" s="410"/>
      <c r="BP111" s="410"/>
      <c r="BQ111" s="410"/>
      <c r="BR111" s="410"/>
      <c r="BS111" s="410"/>
      <c r="BT111" s="410"/>
      <c r="BU111" s="410"/>
      <c r="BV111" s="410"/>
      <c r="BW111" s="410"/>
      <c r="BX111" s="410"/>
      <c r="BY111" s="410"/>
      <c r="BZ111" s="410"/>
      <c r="CA111" s="410"/>
      <c r="CB111" s="410"/>
      <c r="CC111" s="410"/>
      <c r="CD111" s="410"/>
      <c r="CE111" s="410"/>
      <c r="CF111" s="410"/>
      <c r="CG111" s="410"/>
      <c r="CH111" s="410"/>
      <c r="CI111" s="410"/>
      <c r="CJ111" s="410"/>
      <c r="CK111" s="410"/>
      <c r="CL111" s="410"/>
      <c r="CM111" s="410"/>
      <c r="CN111" s="410"/>
      <c r="CO111" s="410"/>
      <c r="CP111" s="410"/>
      <c r="CQ111" s="410"/>
      <c r="CR111" s="410"/>
      <c r="CS111" s="410"/>
      <c r="CT111" s="410"/>
      <c r="CU111" s="410"/>
    </row>
    <row r="112" spans="2:99" ht="14.25">
      <c r="B112" s="732"/>
      <c r="C112" s="731"/>
      <c r="D112" s="723"/>
      <c r="E112" s="432" t="s">
        <v>607</v>
      </c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4"/>
      <c r="AH112" s="425">
        <v>1906</v>
      </c>
      <c r="AI112" s="724"/>
      <c r="AJ112" s="725"/>
      <c r="AK112" s="725"/>
      <c r="AL112" s="726"/>
      <c r="AM112" s="476"/>
      <c r="AN112" s="410"/>
      <c r="AO112" s="410"/>
      <c r="AP112" s="410"/>
      <c r="AQ112" s="410"/>
      <c r="AR112" s="410"/>
      <c r="AS112" s="410"/>
      <c r="AT112" s="410"/>
      <c r="AU112" s="410"/>
      <c r="AV112" s="410"/>
      <c r="AW112" s="410"/>
      <c r="AX112" s="410"/>
      <c r="AY112" s="410"/>
      <c r="AZ112" s="410"/>
      <c r="BA112" s="410"/>
      <c r="BB112" s="410"/>
      <c r="BC112" s="410"/>
      <c r="BD112" s="410"/>
      <c r="BE112" s="410"/>
      <c r="BF112" s="410"/>
      <c r="BG112" s="410"/>
      <c r="BH112" s="410"/>
      <c r="BI112" s="410"/>
      <c r="BJ112" s="410"/>
      <c r="BK112" s="410"/>
      <c r="BL112" s="410"/>
      <c r="BM112" s="410"/>
      <c r="BN112" s="410"/>
      <c r="BO112" s="410"/>
      <c r="BP112" s="410"/>
      <c r="BQ112" s="410"/>
      <c r="BR112" s="410"/>
      <c r="BS112" s="410"/>
      <c r="BT112" s="410"/>
      <c r="BU112" s="410"/>
      <c r="BV112" s="410"/>
      <c r="BW112" s="410"/>
      <c r="BX112" s="410"/>
      <c r="BY112" s="410"/>
      <c r="BZ112" s="410"/>
      <c r="CA112" s="410"/>
      <c r="CB112" s="410"/>
      <c r="CC112" s="410"/>
      <c r="CD112" s="410"/>
      <c r="CE112" s="410"/>
      <c r="CF112" s="410"/>
      <c r="CG112" s="410"/>
      <c r="CH112" s="410"/>
      <c r="CI112" s="410"/>
      <c r="CJ112" s="410"/>
      <c r="CK112" s="410"/>
      <c r="CL112" s="410"/>
      <c r="CM112" s="410"/>
      <c r="CN112" s="410"/>
      <c r="CO112" s="410"/>
      <c r="CP112" s="410"/>
      <c r="CQ112" s="410"/>
      <c r="CR112" s="410"/>
      <c r="CS112" s="410"/>
      <c r="CT112" s="410"/>
      <c r="CU112" s="410"/>
    </row>
    <row r="113" spans="1:99" ht="14.25">
      <c r="B113" s="732"/>
      <c r="C113" s="731"/>
      <c r="D113" s="723"/>
      <c r="E113" s="432" t="s">
        <v>608</v>
      </c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  <c r="Z113" s="433"/>
      <c r="AA113" s="433"/>
      <c r="AB113" s="433"/>
      <c r="AC113" s="433"/>
      <c r="AD113" s="433"/>
      <c r="AE113" s="433"/>
      <c r="AF113" s="433"/>
      <c r="AG113" s="434"/>
      <c r="AH113" s="425">
        <v>1916</v>
      </c>
      <c r="AI113" s="724"/>
      <c r="AJ113" s="725"/>
      <c r="AK113" s="725"/>
      <c r="AL113" s="726"/>
      <c r="AM113" s="436"/>
      <c r="AN113" s="410"/>
      <c r="AO113" s="410"/>
      <c r="AP113" s="410"/>
      <c r="AQ113" s="410"/>
      <c r="AR113" s="410"/>
      <c r="AS113" s="410"/>
      <c r="AT113" s="410"/>
      <c r="AU113" s="410"/>
      <c r="AV113" s="410"/>
      <c r="AW113" s="410"/>
      <c r="AX113" s="410"/>
      <c r="AY113" s="410"/>
      <c r="AZ113" s="410"/>
      <c r="BA113" s="410"/>
      <c r="BB113" s="410"/>
      <c r="BC113" s="410"/>
      <c r="BD113" s="410"/>
      <c r="BE113" s="410"/>
      <c r="BF113" s="410"/>
      <c r="BG113" s="410"/>
      <c r="BH113" s="410"/>
      <c r="BI113" s="410"/>
      <c r="BJ113" s="410"/>
      <c r="BK113" s="410"/>
      <c r="BL113" s="410"/>
      <c r="BM113" s="410"/>
      <c r="BN113" s="410"/>
      <c r="BO113" s="410"/>
      <c r="BP113" s="410"/>
      <c r="BQ113" s="410"/>
      <c r="BR113" s="410"/>
      <c r="BS113" s="410"/>
      <c r="BT113" s="410"/>
      <c r="BU113" s="410"/>
      <c r="BV113" s="410"/>
      <c r="BW113" s="410"/>
      <c r="BX113" s="410"/>
      <c r="BY113" s="410"/>
      <c r="BZ113" s="410"/>
      <c r="CA113" s="410"/>
      <c r="CB113" s="410"/>
      <c r="CC113" s="410"/>
      <c r="CD113" s="410"/>
      <c r="CE113" s="410"/>
      <c r="CF113" s="410"/>
      <c r="CG113" s="410"/>
      <c r="CH113" s="410"/>
      <c r="CI113" s="410"/>
      <c r="CJ113" s="410"/>
      <c r="CK113" s="410"/>
      <c r="CL113" s="410"/>
      <c r="CM113" s="410"/>
      <c r="CN113" s="410"/>
      <c r="CO113" s="410"/>
      <c r="CP113" s="410"/>
      <c r="CQ113" s="410"/>
      <c r="CR113" s="410"/>
      <c r="CS113" s="410"/>
      <c r="CT113" s="410"/>
      <c r="CU113" s="410"/>
    </row>
    <row r="114" spans="1:99" ht="14.25">
      <c r="B114" s="732"/>
      <c r="C114" s="731"/>
      <c r="D114" s="446">
        <v>85</v>
      </c>
      <c r="E114" s="432" t="s">
        <v>609</v>
      </c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  <c r="Z114" s="433"/>
      <c r="AA114" s="433"/>
      <c r="AB114" s="433"/>
      <c r="AC114" s="433"/>
      <c r="AD114" s="433"/>
      <c r="AE114" s="433"/>
      <c r="AF114" s="433"/>
      <c r="AG114" s="434"/>
      <c r="AH114" s="425">
        <v>848</v>
      </c>
      <c r="AI114" s="724"/>
      <c r="AJ114" s="725"/>
      <c r="AK114" s="725"/>
      <c r="AL114" s="726"/>
      <c r="AM114" s="462" t="s">
        <v>3</v>
      </c>
      <c r="AN114" s="410"/>
      <c r="AO114" s="410"/>
      <c r="AP114" s="410"/>
      <c r="AQ114" s="410"/>
      <c r="AR114" s="410"/>
      <c r="AS114" s="410"/>
      <c r="AT114" s="410"/>
      <c r="AU114" s="410"/>
      <c r="AV114" s="410"/>
      <c r="AW114" s="410"/>
      <c r="AX114" s="410"/>
      <c r="AY114" s="410"/>
      <c r="AZ114" s="410"/>
      <c r="BA114" s="410"/>
      <c r="BB114" s="410"/>
      <c r="BC114" s="410"/>
      <c r="BD114" s="410"/>
      <c r="BE114" s="410"/>
      <c r="BF114" s="410"/>
      <c r="BG114" s="410"/>
      <c r="BH114" s="410"/>
      <c r="BI114" s="410"/>
      <c r="BJ114" s="410"/>
      <c r="BK114" s="410"/>
      <c r="BL114" s="410"/>
      <c r="BM114" s="410"/>
      <c r="BN114" s="410"/>
      <c r="BO114" s="410"/>
      <c r="BP114" s="410"/>
      <c r="BQ114" s="410"/>
      <c r="BR114" s="410"/>
      <c r="BS114" s="410"/>
      <c r="BT114" s="410"/>
      <c r="BU114" s="410"/>
      <c r="BV114" s="410"/>
      <c r="BW114" s="410"/>
      <c r="BX114" s="410"/>
      <c r="BY114" s="410"/>
      <c r="BZ114" s="410"/>
      <c r="CA114" s="410"/>
      <c r="CB114" s="410"/>
      <c r="CC114" s="410"/>
      <c r="CD114" s="410"/>
      <c r="CE114" s="410"/>
      <c r="CF114" s="410"/>
      <c r="CG114" s="410"/>
      <c r="CH114" s="410"/>
      <c r="CI114" s="410"/>
      <c r="CJ114" s="410"/>
      <c r="CK114" s="410"/>
      <c r="CL114" s="410"/>
      <c r="CM114" s="410"/>
      <c r="CN114" s="410"/>
      <c r="CO114" s="410"/>
      <c r="CP114" s="410"/>
      <c r="CQ114" s="410"/>
      <c r="CR114" s="410"/>
      <c r="CS114" s="410"/>
      <c r="CT114" s="410"/>
      <c r="CU114" s="410"/>
    </row>
    <row r="115" spans="1:99" ht="14.25">
      <c r="B115" s="732"/>
      <c r="C115" s="731"/>
      <c r="D115" s="446">
        <v>86</v>
      </c>
      <c r="E115" s="432" t="s">
        <v>610</v>
      </c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  <c r="Z115" s="433"/>
      <c r="AA115" s="433"/>
      <c r="AB115" s="433"/>
      <c r="AC115" s="433"/>
      <c r="AD115" s="433"/>
      <c r="AE115" s="433"/>
      <c r="AF115" s="433"/>
      <c r="AG115" s="434"/>
      <c r="AH115" s="425">
        <v>82</v>
      </c>
      <c r="AI115" s="724"/>
      <c r="AJ115" s="725"/>
      <c r="AK115" s="725"/>
      <c r="AL115" s="726"/>
      <c r="AM115" s="462" t="s">
        <v>3</v>
      </c>
      <c r="AN115" s="410"/>
      <c r="AO115" s="410"/>
      <c r="AP115" s="410"/>
      <c r="AQ115" s="410"/>
      <c r="AR115" s="410"/>
      <c r="AS115" s="410"/>
      <c r="AT115" s="410"/>
      <c r="AU115" s="410"/>
      <c r="AV115" s="410"/>
      <c r="AW115" s="410"/>
      <c r="AX115" s="410"/>
      <c r="AY115" s="410"/>
      <c r="AZ115" s="410"/>
      <c r="BA115" s="410"/>
      <c r="BB115" s="410"/>
      <c r="BC115" s="410"/>
      <c r="BD115" s="410"/>
      <c r="BE115" s="410"/>
      <c r="BF115" s="410"/>
      <c r="BG115" s="410"/>
      <c r="BH115" s="410"/>
      <c r="BI115" s="410"/>
      <c r="BJ115" s="410"/>
      <c r="BK115" s="410"/>
      <c r="BL115" s="410"/>
      <c r="BM115" s="410"/>
      <c r="BN115" s="410"/>
      <c r="BO115" s="410"/>
      <c r="BP115" s="410"/>
      <c r="BQ115" s="410"/>
      <c r="BR115" s="410"/>
      <c r="BS115" s="410"/>
      <c r="BT115" s="410"/>
      <c r="BU115" s="410"/>
      <c r="BV115" s="410"/>
      <c r="BW115" s="410"/>
      <c r="BX115" s="410"/>
      <c r="BY115" s="410"/>
      <c r="BZ115" s="410"/>
      <c r="CA115" s="410"/>
      <c r="CB115" s="410"/>
      <c r="CC115" s="410"/>
      <c r="CD115" s="410"/>
      <c r="CE115" s="410"/>
      <c r="CF115" s="410"/>
      <c r="CG115" s="410"/>
      <c r="CH115" s="410"/>
      <c r="CI115" s="410"/>
      <c r="CJ115" s="410"/>
      <c r="CK115" s="410"/>
      <c r="CL115" s="410"/>
      <c r="CM115" s="410"/>
      <c r="CN115" s="410"/>
      <c r="CO115" s="410"/>
      <c r="CP115" s="410"/>
      <c r="CQ115" s="410"/>
      <c r="CR115" s="410"/>
      <c r="CS115" s="410"/>
      <c r="CT115" s="410"/>
      <c r="CU115" s="410"/>
    </row>
    <row r="116" spans="1:99" ht="14.25">
      <c r="B116" s="732"/>
      <c r="C116" s="731"/>
      <c r="D116" s="446">
        <v>87</v>
      </c>
      <c r="E116" s="432" t="s">
        <v>611</v>
      </c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  <c r="Z116" s="433"/>
      <c r="AA116" s="433"/>
      <c r="AB116" s="433"/>
      <c r="AC116" s="433"/>
      <c r="AD116" s="433"/>
      <c r="AE116" s="433"/>
      <c r="AF116" s="433"/>
      <c r="AG116" s="434"/>
      <c r="AH116" s="425">
        <v>1123</v>
      </c>
      <c r="AI116" s="724"/>
      <c r="AJ116" s="725"/>
      <c r="AK116" s="725"/>
      <c r="AL116" s="726"/>
      <c r="AM116" s="462" t="s">
        <v>3</v>
      </c>
      <c r="AN116" s="410"/>
      <c r="AO116" s="410"/>
      <c r="AP116" s="410"/>
      <c r="AQ116" s="410"/>
      <c r="AR116" s="410"/>
      <c r="AS116" s="410"/>
      <c r="AT116" s="410"/>
      <c r="AU116" s="410"/>
      <c r="AV116" s="410"/>
      <c r="AW116" s="410"/>
      <c r="AX116" s="410"/>
      <c r="AY116" s="410"/>
      <c r="AZ116" s="410"/>
      <c r="BA116" s="410"/>
      <c r="BB116" s="410"/>
      <c r="BC116" s="410"/>
      <c r="BD116" s="410"/>
      <c r="BE116" s="410"/>
      <c r="BF116" s="410"/>
      <c r="BG116" s="410"/>
      <c r="BH116" s="410"/>
      <c r="BI116" s="410"/>
      <c r="BJ116" s="410"/>
      <c r="BK116" s="410"/>
      <c r="BL116" s="410"/>
      <c r="BM116" s="410"/>
      <c r="BN116" s="410"/>
      <c r="BO116" s="410"/>
      <c r="BP116" s="410"/>
      <c r="BQ116" s="410"/>
      <c r="BR116" s="410"/>
      <c r="BS116" s="410"/>
      <c r="BT116" s="410"/>
      <c r="BU116" s="410"/>
      <c r="BV116" s="410"/>
      <c r="BW116" s="410"/>
      <c r="BX116" s="410"/>
      <c r="BY116" s="410"/>
      <c r="BZ116" s="410"/>
      <c r="CA116" s="410"/>
      <c r="CB116" s="410"/>
      <c r="CC116" s="410"/>
      <c r="CD116" s="410"/>
      <c r="CE116" s="410"/>
      <c r="CF116" s="410"/>
      <c r="CG116" s="410"/>
      <c r="CH116" s="410"/>
      <c r="CI116" s="410"/>
      <c r="CJ116" s="410"/>
      <c r="CK116" s="410"/>
      <c r="CL116" s="410"/>
      <c r="CM116" s="410"/>
      <c r="CN116" s="410"/>
      <c r="CO116" s="410"/>
      <c r="CP116" s="410"/>
      <c r="CQ116" s="410"/>
      <c r="CR116" s="410"/>
      <c r="CS116" s="410"/>
      <c r="CT116" s="410"/>
      <c r="CU116" s="410"/>
    </row>
    <row r="117" spans="1:99" ht="14.25">
      <c r="B117" s="732"/>
      <c r="C117" s="731"/>
      <c r="D117" s="446">
        <v>88</v>
      </c>
      <c r="E117" s="432" t="s">
        <v>612</v>
      </c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  <c r="Z117" s="433"/>
      <c r="AA117" s="433"/>
      <c r="AB117" s="433"/>
      <c r="AC117" s="433"/>
      <c r="AD117" s="433"/>
      <c r="AE117" s="433"/>
      <c r="AF117" s="433"/>
      <c r="AG117" s="434"/>
      <c r="AH117" s="425">
        <v>83</v>
      </c>
      <c r="AI117" s="724"/>
      <c r="AJ117" s="725"/>
      <c r="AK117" s="725"/>
      <c r="AL117" s="726"/>
      <c r="AM117" s="462" t="s">
        <v>3</v>
      </c>
      <c r="AN117" s="410"/>
      <c r="AO117" s="410"/>
      <c r="AP117" s="410"/>
      <c r="AQ117" s="410"/>
      <c r="AR117" s="410"/>
      <c r="AS117" s="410"/>
      <c r="AT117" s="410"/>
      <c r="AU117" s="410"/>
      <c r="AV117" s="410"/>
      <c r="AW117" s="410"/>
      <c r="AX117" s="410"/>
      <c r="AY117" s="410"/>
      <c r="AZ117" s="410"/>
      <c r="BA117" s="410"/>
      <c r="BB117" s="410"/>
      <c r="BC117" s="410"/>
      <c r="BD117" s="410"/>
      <c r="BE117" s="410"/>
      <c r="BF117" s="410"/>
      <c r="BG117" s="410"/>
      <c r="BH117" s="410"/>
      <c r="BI117" s="410"/>
      <c r="BJ117" s="410"/>
      <c r="BK117" s="410"/>
      <c r="BL117" s="410"/>
      <c r="BM117" s="410"/>
      <c r="BN117" s="410"/>
      <c r="BO117" s="410"/>
      <c r="BP117" s="410"/>
      <c r="BQ117" s="410"/>
      <c r="BR117" s="410"/>
      <c r="BS117" s="410"/>
      <c r="BT117" s="410"/>
      <c r="BU117" s="410"/>
      <c r="BV117" s="410"/>
      <c r="BW117" s="410"/>
      <c r="BX117" s="410"/>
      <c r="BY117" s="410"/>
      <c r="BZ117" s="410"/>
      <c r="CA117" s="410"/>
      <c r="CB117" s="410"/>
      <c r="CC117" s="410"/>
      <c r="CD117" s="410"/>
      <c r="CE117" s="410"/>
      <c r="CF117" s="410"/>
      <c r="CG117" s="410"/>
      <c r="CH117" s="410"/>
      <c r="CI117" s="410"/>
      <c r="CJ117" s="410"/>
      <c r="CK117" s="410"/>
      <c r="CL117" s="410"/>
      <c r="CM117" s="410"/>
      <c r="CN117" s="410"/>
      <c r="CO117" s="410"/>
      <c r="CP117" s="410"/>
      <c r="CQ117" s="410"/>
      <c r="CR117" s="410"/>
      <c r="CS117" s="410"/>
      <c r="CT117" s="410"/>
      <c r="CU117" s="410"/>
    </row>
    <row r="118" spans="1:99" ht="14.25">
      <c r="B118" s="732"/>
      <c r="C118" s="731"/>
      <c r="D118" s="446">
        <v>89</v>
      </c>
      <c r="E118" s="432" t="s">
        <v>613</v>
      </c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  <c r="Z118" s="433"/>
      <c r="AA118" s="433"/>
      <c r="AB118" s="433"/>
      <c r="AC118" s="433"/>
      <c r="AD118" s="433"/>
      <c r="AE118" s="433"/>
      <c r="AF118" s="433"/>
      <c r="AG118" s="434"/>
      <c r="AH118" s="425">
        <v>173</v>
      </c>
      <c r="AI118" s="724"/>
      <c r="AJ118" s="725"/>
      <c r="AK118" s="725"/>
      <c r="AL118" s="726"/>
      <c r="AM118" s="462" t="s">
        <v>3</v>
      </c>
      <c r="AN118" s="410"/>
      <c r="AO118" s="410"/>
      <c r="AP118" s="410"/>
      <c r="AQ118" s="410"/>
      <c r="AR118" s="410"/>
      <c r="AS118" s="410"/>
      <c r="AT118" s="410"/>
      <c r="AU118" s="410"/>
      <c r="AV118" s="410"/>
      <c r="AW118" s="410"/>
      <c r="AX118" s="410"/>
      <c r="AY118" s="410"/>
      <c r="AZ118" s="410"/>
      <c r="BA118" s="410"/>
      <c r="BB118" s="410"/>
      <c r="BC118" s="410"/>
      <c r="BD118" s="410"/>
      <c r="BE118" s="410"/>
      <c r="BF118" s="410"/>
      <c r="BG118" s="410"/>
      <c r="BH118" s="410"/>
      <c r="BI118" s="410"/>
      <c r="BJ118" s="410"/>
      <c r="BK118" s="410"/>
      <c r="BL118" s="410"/>
      <c r="BM118" s="410"/>
      <c r="BN118" s="410"/>
      <c r="BO118" s="410"/>
      <c r="BP118" s="410"/>
      <c r="BQ118" s="410"/>
      <c r="BR118" s="410"/>
      <c r="BS118" s="410"/>
      <c r="BT118" s="410"/>
      <c r="BU118" s="410"/>
      <c r="BV118" s="410"/>
      <c r="BW118" s="410"/>
      <c r="BX118" s="410"/>
      <c r="BY118" s="410"/>
      <c r="BZ118" s="410"/>
      <c r="CA118" s="410"/>
      <c r="CB118" s="410"/>
      <c r="CC118" s="410"/>
      <c r="CD118" s="410"/>
      <c r="CE118" s="410"/>
      <c r="CF118" s="410"/>
      <c r="CG118" s="410"/>
      <c r="CH118" s="410"/>
      <c r="CI118" s="410"/>
      <c r="CJ118" s="410"/>
      <c r="CK118" s="410"/>
      <c r="CL118" s="410"/>
      <c r="CM118" s="410"/>
      <c r="CN118" s="410"/>
      <c r="CO118" s="410"/>
      <c r="CP118" s="410"/>
      <c r="CQ118" s="410"/>
      <c r="CR118" s="410"/>
      <c r="CS118" s="410"/>
      <c r="CT118" s="410"/>
      <c r="CU118" s="410"/>
    </row>
    <row r="119" spans="1:99" ht="14.25">
      <c r="B119" s="732"/>
      <c r="C119" s="731"/>
      <c r="D119" s="446">
        <v>90</v>
      </c>
      <c r="E119" s="432" t="s">
        <v>614</v>
      </c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  <c r="Z119" s="433"/>
      <c r="AA119" s="433"/>
      <c r="AB119" s="433"/>
      <c r="AC119" s="433"/>
      <c r="AD119" s="433"/>
      <c r="AE119" s="433"/>
      <c r="AF119" s="433"/>
      <c r="AG119" s="434"/>
      <c r="AH119" s="425">
        <v>198</v>
      </c>
      <c r="AI119" s="724"/>
      <c r="AJ119" s="725"/>
      <c r="AK119" s="725"/>
      <c r="AL119" s="726"/>
      <c r="AM119" s="462" t="s">
        <v>3</v>
      </c>
      <c r="AN119" s="410"/>
      <c r="AO119" s="410"/>
      <c r="AP119" s="410"/>
      <c r="AQ119" s="410"/>
      <c r="AR119" s="410"/>
      <c r="AS119" s="410"/>
      <c r="AT119" s="410"/>
      <c r="AU119" s="410"/>
      <c r="AV119" s="410"/>
      <c r="AW119" s="410"/>
      <c r="AX119" s="410"/>
      <c r="AY119" s="410"/>
      <c r="AZ119" s="410"/>
      <c r="BA119" s="410"/>
      <c r="BB119" s="410"/>
      <c r="BC119" s="410"/>
      <c r="BD119" s="410"/>
      <c r="BE119" s="410"/>
      <c r="BF119" s="410"/>
      <c r="BG119" s="410"/>
      <c r="BH119" s="410"/>
      <c r="BI119" s="410"/>
      <c r="BJ119" s="410"/>
      <c r="BK119" s="410"/>
      <c r="BL119" s="410"/>
      <c r="BM119" s="410"/>
      <c r="BN119" s="410"/>
      <c r="BO119" s="410"/>
      <c r="BP119" s="410"/>
      <c r="BQ119" s="410"/>
      <c r="BR119" s="410"/>
      <c r="BS119" s="410"/>
      <c r="BT119" s="410"/>
      <c r="BU119" s="410"/>
      <c r="BV119" s="410"/>
      <c r="BW119" s="410"/>
      <c r="BX119" s="410"/>
      <c r="BY119" s="410"/>
      <c r="BZ119" s="410"/>
      <c r="CA119" s="410"/>
      <c r="CB119" s="410"/>
      <c r="CC119" s="410"/>
      <c r="CD119" s="410"/>
      <c r="CE119" s="410"/>
      <c r="CF119" s="410"/>
      <c r="CG119" s="410"/>
      <c r="CH119" s="410"/>
      <c r="CI119" s="410"/>
      <c r="CJ119" s="410"/>
      <c r="CK119" s="410"/>
      <c r="CL119" s="410"/>
      <c r="CM119" s="410"/>
      <c r="CN119" s="410"/>
      <c r="CO119" s="410"/>
      <c r="CP119" s="410"/>
      <c r="CQ119" s="410"/>
      <c r="CR119" s="410"/>
      <c r="CS119" s="410"/>
      <c r="CT119" s="410"/>
      <c r="CU119" s="410"/>
    </row>
    <row r="120" spans="1:99" ht="14.25">
      <c r="B120" s="732"/>
      <c r="C120" s="731"/>
      <c r="D120" s="446">
        <v>91</v>
      </c>
      <c r="E120" s="432" t="s">
        <v>615</v>
      </c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  <c r="Z120" s="433"/>
      <c r="AA120" s="433"/>
      <c r="AB120" s="433"/>
      <c r="AC120" s="433"/>
      <c r="AD120" s="433"/>
      <c r="AE120" s="433"/>
      <c r="AF120" s="433"/>
      <c r="AG120" s="434"/>
      <c r="AH120" s="425">
        <v>54</v>
      </c>
      <c r="AI120" s="724"/>
      <c r="AJ120" s="725"/>
      <c r="AK120" s="725"/>
      <c r="AL120" s="726"/>
      <c r="AM120" s="462" t="s">
        <v>3</v>
      </c>
      <c r="AN120" s="410"/>
      <c r="AO120" s="410"/>
      <c r="AP120" s="410"/>
      <c r="AQ120" s="410"/>
      <c r="AR120" s="410"/>
      <c r="AS120" s="410"/>
      <c r="AT120" s="410"/>
      <c r="AU120" s="410"/>
      <c r="AV120" s="410"/>
      <c r="AW120" s="410"/>
      <c r="AX120" s="410"/>
      <c r="AY120" s="410"/>
      <c r="AZ120" s="410"/>
      <c r="BA120" s="410"/>
      <c r="BB120" s="410"/>
      <c r="BC120" s="410"/>
      <c r="BD120" s="410"/>
      <c r="BE120" s="410"/>
      <c r="BF120" s="410"/>
      <c r="BG120" s="410"/>
      <c r="BH120" s="410"/>
      <c r="BI120" s="410"/>
      <c r="BJ120" s="410"/>
      <c r="BK120" s="410"/>
      <c r="BL120" s="410"/>
      <c r="BM120" s="410"/>
      <c r="BN120" s="410"/>
      <c r="BO120" s="410"/>
      <c r="BP120" s="410"/>
      <c r="BQ120" s="410"/>
      <c r="BR120" s="410"/>
      <c r="BS120" s="410"/>
      <c r="BT120" s="410"/>
      <c r="BU120" s="410"/>
      <c r="BV120" s="410"/>
      <c r="BW120" s="410"/>
      <c r="BX120" s="410"/>
      <c r="BY120" s="410"/>
      <c r="BZ120" s="410"/>
      <c r="CA120" s="410"/>
      <c r="CB120" s="410"/>
      <c r="CC120" s="410"/>
      <c r="CD120" s="410"/>
      <c r="CE120" s="410"/>
      <c r="CF120" s="410"/>
      <c r="CG120" s="410"/>
      <c r="CH120" s="410"/>
      <c r="CI120" s="410"/>
      <c r="CJ120" s="410"/>
      <c r="CK120" s="410"/>
      <c r="CL120" s="410"/>
      <c r="CM120" s="410"/>
      <c r="CN120" s="410"/>
      <c r="CO120" s="410"/>
      <c r="CP120" s="410"/>
      <c r="CQ120" s="410"/>
      <c r="CR120" s="410"/>
      <c r="CS120" s="410"/>
      <c r="CT120" s="410"/>
      <c r="CU120" s="410"/>
    </row>
    <row r="121" spans="1:99" ht="14.25">
      <c r="B121" s="732"/>
      <c r="C121" s="731"/>
      <c r="D121" s="446">
        <v>92</v>
      </c>
      <c r="E121" s="432" t="s">
        <v>616</v>
      </c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  <c r="Z121" s="433"/>
      <c r="AA121" s="433"/>
      <c r="AB121" s="433"/>
      <c r="AC121" s="433"/>
      <c r="AD121" s="433"/>
      <c r="AE121" s="433"/>
      <c r="AF121" s="433"/>
      <c r="AG121" s="434"/>
      <c r="AH121" s="425">
        <v>832</v>
      </c>
      <c r="AI121" s="724"/>
      <c r="AJ121" s="725"/>
      <c r="AK121" s="725"/>
      <c r="AL121" s="726"/>
      <c r="AM121" s="462" t="s">
        <v>3</v>
      </c>
      <c r="AN121" s="410"/>
      <c r="AO121" s="410"/>
      <c r="AP121" s="410"/>
      <c r="AQ121" s="410"/>
      <c r="AR121" s="410"/>
      <c r="AS121" s="410"/>
      <c r="AT121" s="410"/>
      <c r="AU121" s="410"/>
      <c r="AV121" s="410"/>
      <c r="AW121" s="410"/>
      <c r="AX121" s="410"/>
      <c r="AY121" s="410"/>
      <c r="AZ121" s="410"/>
      <c r="BA121" s="410"/>
      <c r="BB121" s="410"/>
      <c r="BC121" s="410"/>
      <c r="BD121" s="410"/>
      <c r="BE121" s="410"/>
      <c r="BF121" s="410"/>
      <c r="BG121" s="410"/>
      <c r="BH121" s="410"/>
      <c r="BI121" s="410"/>
      <c r="BJ121" s="410"/>
      <c r="BK121" s="410"/>
      <c r="BL121" s="410"/>
      <c r="BM121" s="410"/>
      <c r="BN121" s="410"/>
      <c r="BO121" s="410"/>
      <c r="BP121" s="410"/>
      <c r="BQ121" s="410"/>
      <c r="BR121" s="410"/>
      <c r="BS121" s="410"/>
      <c r="BT121" s="410"/>
      <c r="BU121" s="410"/>
      <c r="BV121" s="410"/>
      <c r="BW121" s="410"/>
      <c r="BX121" s="410"/>
      <c r="BY121" s="410"/>
      <c r="BZ121" s="410"/>
      <c r="CA121" s="410"/>
      <c r="CB121" s="410"/>
      <c r="CC121" s="410"/>
      <c r="CD121" s="410"/>
      <c r="CE121" s="410"/>
      <c r="CF121" s="410"/>
      <c r="CG121" s="410"/>
      <c r="CH121" s="410"/>
      <c r="CI121" s="410"/>
      <c r="CJ121" s="410"/>
      <c r="CK121" s="410"/>
      <c r="CL121" s="410"/>
      <c r="CM121" s="410"/>
      <c r="CN121" s="410"/>
      <c r="CO121" s="410"/>
      <c r="CP121" s="410"/>
      <c r="CQ121" s="410"/>
      <c r="CR121" s="410"/>
      <c r="CS121" s="410"/>
      <c r="CT121" s="410"/>
      <c r="CU121" s="410"/>
    </row>
    <row r="122" spans="1:99" ht="14.25">
      <c r="B122" s="732"/>
      <c r="C122" s="731"/>
      <c r="D122" s="446">
        <v>93</v>
      </c>
      <c r="E122" s="432" t="s">
        <v>617</v>
      </c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  <c r="Z122" s="433"/>
      <c r="AA122" s="433"/>
      <c r="AB122" s="433"/>
      <c r="AC122" s="433"/>
      <c r="AD122" s="433"/>
      <c r="AE122" s="433"/>
      <c r="AF122" s="433"/>
      <c r="AG122" s="434"/>
      <c r="AH122" s="425">
        <v>1907</v>
      </c>
      <c r="AI122" s="724"/>
      <c r="AJ122" s="725"/>
      <c r="AK122" s="725"/>
      <c r="AL122" s="726"/>
      <c r="AM122" s="462" t="s">
        <v>3</v>
      </c>
      <c r="AN122" s="410"/>
      <c r="AO122" s="410"/>
      <c r="AP122" s="410"/>
      <c r="AQ122" s="410"/>
      <c r="AR122" s="410"/>
      <c r="AS122" s="410"/>
      <c r="AT122" s="410"/>
      <c r="AU122" s="410"/>
      <c r="AV122" s="410"/>
      <c r="AW122" s="410"/>
      <c r="AX122" s="410"/>
      <c r="AY122" s="410"/>
      <c r="AZ122" s="410"/>
      <c r="BA122" s="410"/>
      <c r="BB122" s="410"/>
      <c r="BC122" s="410"/>
      <c r="BD122" s="410"/>
      <c r="BE122" s="410"/>
      <c r="BF122" s="410"/>
      <c r="BG122" s="410"/>
      <c r="BH122" s="410"/>
      <c r="BI122" s="410"/>
      <c r="BJ122" s="410"/>
      <c r="BK122" s="410"/>
      <c r="BL122" s="410"/>
      <c r="BM122" s="410"/>
      <c r="BN122" s="410"/>
      <c r="BO122" s="410"/>
      <c r="BP122" s="410"/>
      <c r="BQ122" s="410"/>
      <c r="BR122" s="410"/>
      <c r="BS122" s="410"/>
      <c r="BT122" s="410"/>
      <c r="BU122" s="410"/>
      <c r="BV122" s="410"/>
      <c r="BW122" s="410"/>
      <c r="BX122" s="410"/>
      <c r="BY122" s="410"/>
      <c r="BZ122" s="410"/>
      <c r="CA122" s="410"/>
      <c r="CB122" s="410"/>
      <c r="CC122" s="410"/>
      <c r="CD122" s="410"/>
      <c r="CE122" s="410"/>
      <c r="CF122" s="410"/>
      <c r="CG122" s="410"/>
      <c r="CH122" s="410"/>
      <c r="CI122" s="410"/>
      <c r="CJ122" s="410"/>
      <c r="CK122" s="410"/>
      <c r="CL122" s="410"/>
      <c r="CM122" s="410"/>
      <c r="CN122" s="410"/>
      <c r="CO122" s="410"/>
      <c r="CP122" s="410"/>
      <c r="CQ122" s="410"/>
      <c r="CR122" s="410"/>
      <c r="CS122" s="410"/>
      <c r="CT122" s="410"/>
      <c r="CU122" s="410"/>
    </row>
    <row r="123" spans="1:99" ht="14.25">
      <c r="B123" s="732"/>
      <c r="C123" s="731"/>
      <c r="D123" s="446">
        <v>94</v>
      </c>
      <c r="E123" s="432" t="s">
        <v>618</v>
      </c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  <c r="Z123" s="433"/>
      <c r="AA123" s="433"/>
      <c r="AB123" s="433"/>
      <c r="AC123" s="433"/>
      <c r="AD123" s="433"/>
      <c r="AE123" s="433"/>
      <c r="AF123" s="433"/>
      <c r="AG123" s="434"/>
      <c r="AH123" s="425">
        <v>833</v>
      </c>
      <c r="AI123" s="724"/>
      <c r="AJ123" s="725"/>
      <c r="AK123" s="725"/>
      <c r="AL123" s="726"/>
      <c r="AM123" s="462" t="s">
        <v>3</v>
      </c>
      <c r="AN123" s="410"/>
      <c r="AO123" s="410"/>
      <c r="AP123" s="410"/>
      <c r="AQ123" s="410"/>
      <c r="AR123" s="410"/>
      <c r="AS123" s="410"/>
      <c r="AT123" s="410"/>
      <c r="AU123" s="410"/>
      <c r="AV123" s="410"/>
      <c r="AW123" s="410"/>
      <c r="AX123" s="410"/>
      <c r="AY123" s="410"/>
      <c r="AZ123" s="410"/>
      <c r="BA123" s="410"/>
      <c r="BB123" s="410"/>
      <c r="BC123" s="410"/>
      <c r="BD123" s="410"/>
      <c r="BE123" s="410"/>
      <c r="BF123" s="410"/>
      <c r="BG123" s="410"/>
      <c r="BH123" s="410"/>
      <c r="BI123" s="410"/>
      <c r="BJ123" s="410"/>
      <c r="BK123" s="410"/>
      <c r="BL123" s="410"/>
      <c r="BM123" s="410"/>
      <c r="BN123" s="410"/>
      <c r="BO123" s="410"/>
      <c r="BP123" s="410"/>
      <c r="BQ123" s="410"/>
      <c r="BR123" s="410"/>
      <c r="BS123" s="410"/>
      <c r="BT123" s="410"/>
      <c r="BU123" s="410"/>
      <c r="BV123" s="410"/>
      <c r="BW123" s="410"/>
      <c r="BX123" s="410"/>
      <c r="BY123" s="410"/>
      <c r="BZ123" s="410"/>
      <c r="CA123" s="410"/>
      <c r="CB123" s="410"/>
      <c r="CC123" s="410"/>
      <c r="CD123" s="410"/>
      <c r="CE123" s="410"/>
      <c r="CF123" s="410"/>
      <c r="CG123" s="410"/>
      <c r="CH123" s="410"/>
      <c r="CI123" s="410"/>
      <c r="CJ123" s="410"/>
      <c r="CK123" s="410"/>
      <c r="CL123" s="410"/>
      <c r="CM123" s="410"/>
      <c r="CN123" s="410"/>
      <c r="CO123" s="410"/>
      <c r="CP123" s="410"/>
      <c r="CQ123" s="410"/>
      <c r="CR123" s="410"/>
      <c r="CS123" s="410"/>
      <c r="CT123" s="410"/>
      <c r="CU123" s="410"/>
    </row>
    <row r="124" spans="1:99" ht="14.25">
      <c r="B124" s="732"/>
      <c r="C124" s="731"/>
      <c r="D124" s="446">
        <v>95</v>
      </c>
      <c r="E124" s="432" t="s">
        <v>619</v>
      </c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  <c r="Z124" s="433"/>
      <c r="AA124" s="433"/>
      <c r="AB124" s="433"/>
      <c r="AC124" s="433"/>
      <c r="AD124" s="433"/>
      <c r="AE124" s="433"/>
      <c r="AF124" s="433"/>
      <c r="AG124" s="434"/>
      <c r="AH124" s="425">
        <v>1908</v>
      </c>
      <c r="AI124" s="724"/>
      <c r="AJ124" s="725"/>
      <c r="AK124" s="725"/>
      <c r="AL124" s="726"/>
      <c r="AM124" s="462" t="s">
        <v>3</v>
      </c>
      <c r="AN124" s="410"/>
      <c r="AO124" s="410"/>
      <c r="AP124" s="410"/>
      <c r="AQ124" s="410"/>
      <c r="AR124" s="410"/>
      <c r="AS124" s="410"/>
      <c r="AT124" s="410"/>
      <c r="AU124" s="410"/>
      <c r="AV124" s="410"/>
      <c r="AW124" s="410"/>
      <c r="AX124" s="410"/>
      <c r="AY124" s="410"/>
      <c r="AZ124" s="410"/>
      <c r="BA124" s="410"/>
      <c r="BB124" s="410"/>
      <c r="BC124" s="410"/>
      <c r="BD124" s="410"/>
      <c r="BE124" s="410"/>
      <c r="BF124" s="410"/>
      <c r="BG124" s="410"/>
      <c r="BH124" s="410"/>
      <c r="BI124" s="410"/>
      <c r="BJ124" s="410"/>
      <c r="BK124" s="410"/>
      <c r="BL124" s="410"/>
      <c r="BM124" s="410"/>
      <c r="BN124" s="410"/>
      <c r="BO124" s="410"/>
      <c r="BP124" s="410"/>
      <c r="BQ124" s="410"/>
      <c r="BR124" s="410"/>
      <c r="BS124" s="410"/>
      <c r="BT124" s="410"/>
      <c r="BU124" s="410"/>
      <c r="BV124" s="410"/>
      <c r="BW124" s="410"/>
      <c r="BX124" s="410"/>
      <c r="BY124" s="410"/>
      <c r="BZ124" s="410"/>
      <c r="CA124" s="410"/>
      <c r="CB124" s="410"/>
      <c r="CC124" s="410"/>
      <c r="CD124" s="410"/>
      <c r="CE124" s="410"/>
      <c r="CF124" s="410"/>
      <c r="CG124" s="410"/>
      <c r="CH124" s="410"/>
      <c r="CI124" s="410"/>
      <c r="CJ124" s="410"/>
      <c r="CK124" s="410"/>
      <c r="CL124" s="410"/>
      <c r="CM124" s="410"/>
      <c r="CN124" s="410"/>
      <c r="CO124" s="410"/>
      <c r="CP124" s="410"/>
      <c r="CQ124" s="410"/>
      <c r="CR124" s="410"/>
      <c r="CS124" s="410"/>
      <c r="CT124" s="410"/>
      <c r="CU124" s="410"/>
    </row>
    <row r="125" spans="1:99" ht="14.25">
      <c r="B125" s="732"/>
      <c r="C125" s="731"/>
      <c r="D125" s="412">
        <v>96</v>
      </c>
      <c r="E125" s="437" t="s">
        <v>620</v>
      </c>
      <c r="F125" s="437"/>
      <c r="G125" s="437"/>
      <c r="H125" s="437"/>
      <c r="I125" s="437"/>
      <c r="J125" s="437"/>
      <c r="K125" s="437"/>
      <c r="L125" s="437"/>
      <c r="M125" s="437"/>
      <c r="N125" s="417">
        <v>912</v>
      </c>
      <c r="O125" s="720"/>
      <c r="P125" s="721"/>
      <c r="Q125" s="721"/>
      <c r="R125" s="722"/>
      <c r="S125" s="450" t="s">
        <v>621</v>
      </c>
      <c r="T125" s="451"/>
      <c r="U125" s="451"/>
      <c r="V125" s="451"/>
      <c r="W125" s="451"/>
      <c r="X125" s="451"/>
      <c r="Y125" s="451"/>
      <c r="Z125" s="451"/>
      <c r="AA125" s="451"/>
      <c r="AB125" s="452"/>
      <c r="AC125" s="417">
        <v>167</v>
      </c>
      <c r="AD125" s="720"/>
      <c r="AE125" s="721"/>
      <c r="AF125" s="721"/>
      <c r="AG125" s="722"/>
      <c r="AH125" s="417">
        <v>747</v>
      </c>
      <c r="AI125" s="720">
        <f>+$O$125+$AD$125</f>
        <v>0</v>
      </c>
      <c r="AJ125" s="721"/>
      <c r="AK125" s="721"/>
      <c r="AL125" s="722"/>
      <c r="AM125" s="418" t="s">
        <v>3</v>
      </c>
      <c r="AN125" s="410"/>
      <c r="AO125" s="410"/>
      <c r="AP125" s="410"/>
      <c r="AQ125" s="410"/>
      <c r="AR125" s="410"/>
      <c r="AS125" s="410"/>
      <c r="AT125" s="410"/>
      <c r="AU125" s="410"/>
      <c r="AV125" s="410"/>
      <c r="AW125" s="410"/>
      <c r="AX125" s="410"/>
      <c r="AY125" s="410"/>
      <c r="AZ125" s="410"/>
      <c r="BA125" s="410"/>
      <c r="BB125" s="410"/>
      <c r="BC125" s="410"/>
      <c r="BD125" s="410"/>
      <c r="BE125" s="410"/>
      <c r="BF125" s="410"/>
      <c r="BG125" s="410"/>
      <c r="BH125" s="410"/>
      <c r="BI125" s="410"/>
      <c r="BJ125" s="410"/>
      <c r="BK125" s="410"/>
      <c r="BL125" s="410"/>
      <c r="BM125" s="410"/>
      <c r="BN125" s="410"/>
      <c r="BO125" s="410"/>
      <c r="BP125" s="410"/>
      <c r="BQ125" s="410"/>
      <c r="BR125" s="410"/>
      <c r="BS125" s="410"/>
      <c r="BT125" s="410"/>
      <c r="BU125" s="410"/>
      <c r="BV125" s="410"/>
      <c r="BW125" s="410"/>
      <c r="BX125" s="410"/>
      <c r="BY125" s="410"/>
      <c r="BZ125" s="410"/>
      <c r="CA125" s="410"/>
      <c r="CB125" s="410"/>
      <c r="CC125" s="410"/>
      <c r="CD125" s="410"/>
      <c r="CE125" s="410"/>
      <c r="CF125" s="410"/>
      <c r="CG125" s="410"/>
      <c r="CH125" s="410"/>
      <c r="CI125" s="410"/>
      <c r="CJ125" s="410"/>
      <c r="CK125" s="410"/>
      <c r="CL125" s="410"/>
      <c r="CM125" s="410"/>
      <c r="CN125" s="410"/>
      <c r="CO125" s="410"/>
      <c r="CP125" s="410"/>
      <c r="CQ125" s="410"/>
      <c r="CR125" s="410"/>
      <c r="CS125" s="410"/>
      <c r="CT125" s="410"/>
      <c r="CU125" s="410"/>
    </row>
    <row r="126" spans="1:99" s="401" customFormat="1" ht="14.25">
      <c r="A126" s="404"/>
      <c r="B126" s="732"/>
      <c r="C126" s="731"/>
      <c r="D126" s="412">
        <v>97</v>
      </c>
      <c r="E126" s="437" t="s">
        <v>622</v>
      </c>
      <c r="F126" s="437"/>
      <c r="G126" s="437"/>
      <c r="H126" s="437"/>
      <c r="I126" s="437"/>
      <c r="J126" s="437"/>
      <c r="K126" s="437"/>
      <c r="L126" s="437"/>
      <c r="M126" s="437"/>
      <c r="N126" s="417">
        <v>119</v>
      </c>
      <c r="O126" s="720"/>
      <c r="P126" s="721"/>
      <c r="Q126" s="721"/>
      <c r="R126" s="722"/>
      <c r="S126" s="450" t="s">
        <v>623</v>
      </c>
      <c r="T126" s="451"/>
      <c r="U126" s="451"/>
      <c r="V126" s="451"/>
      <c r="W126" s="451"/>
      <c r="X126" s="451"/>
      <c r="Y126" s="451"/>
      <c r="Z126" s="451"/>
      <c r="AA126" s="451"/>
      <c r="AB126" s="452"/>
      <c r="AC126" s="417">
        <v>116</v>
      </c>
      <c r="AD126" s="720">
        <f>-AD72</f>
        <v>136527.67569999979</v>
      </c>
      <c r="AE126" s="721"/>
      <c r="AF126" s="721"/>
      <c r="AG126" s="722"/>
      <c r="AH126" s="417">
        <v>757</v>
      </c>
      <c r="AI126" s="720">
        <f>+$O$126+$AD$126</f>
        <v>136527.67569999979</v>
      </c>
      <c r="AJ126" s="721"/>
      <c r="AK126" s="721"/>
      <c r="AL126" s="722"/>
      <c r="AM126" s="418" t="s">
        <v>3</v>
      </c>
      <c r="AN126" s="410"/>
      <c r="AO126" s="410"/>
      <c r="AP126" s="410"/>
      <c r="AQ126" s="410"/>
      <c r="AR126" s="410"/>
      <c r="AS126" s="410"/>
      <c r="AT126" s="410"/>
      <c r="AU126" s="410"/>
      <c r="AV126" s="410"/>
      <c r="AW126" s="410"/>
      <c r="AX126" s="410"/>
      <c r="AY126" s="410"/>
      <c r="AZ126" s="410"/>
      <c r="BA126" s="410"/>
      <c r="BB126" s="410"/>
      <c r="BC126" s="410"/>
      <c r="BD126" s="410"/>
      <c r="BE126" s="410"/>
      <c r="BF126" s="410"/>
      <c r="BG126" s="410"/>
      <c r="BH126" s="410"/>
      <c r="BI126" s="410"/>
      <c r="BJ126" s="410"/>
      <c r="BK126" s="410"/>
      <c r="BL126" s="410"/>
      <c r="BM126" s="410"/>
      <c r="BN126" s="410"/>
      <c r="BO126" s="410"/>
      <c r="BP126" s="410"/>
      <c r="BQ126" s="410"/>
      <c r="BR126" s="410"/>
      <c r="BS126" s="410"/>
      <c r="BT126" s="410"/>
      <c r="BU126" s="410"/>
      <c r="BV126" s="410"/>
      <c r="BW126" s="410"/>
      <c r="BX126" s="410"/>
      <c r="BY126" s="410"/>
      <c r="BZ126" s="410"/>
      <c r="CA126" s="410"/>
      <c r="CB126" s="410"/>
      <c r="CC126" s="410"/>
      <c r="CD126" s="410"/>
      <c r="CE126" s="410"/>
      <c r="CF126" s="410"/>
      <c r="CG126" s="410"/>
      <c r="CH126" s="410"/>
      <c r="CI126" s="410"/>
      <c r="CJ126" s="410"/>
      <c r="CK126" s="410"/>
      <c r="CL126" s="410"/>
      <c r="CM126" s="410"/>
      <c r="CN126" s="410"/>
      <c r="CO126" s="410"/>
      <c r="CP126" s="410"/>
      <c r="CQ126" s="410"/>
      <c r="CR126" s="410"/>
      <c r="CS126" s="410"/>
      <c r="CT126" s="410"/>
      <c r="CU126" s="410"/>
    </row>
    <row r="127" spans="1:99" ht="14.25">
      <c r="B127" s="732"/>
      <c r="C127" s="731"/>
      <c r="D127" s="412">
        <v>98</v>
      </c>
      <c r="E127" s="413" t="s">
        <v>624</v>
      </c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  <c r="AA127" s="414"/>
      <c r="AB127" s="414"/>
      <c r="AC127" s="414"/>
      <c r="AD127" s="414"/>
      <c r="AE127" s="414"/>
      <c r="AF127" s="414"/>
      <c r="AG127" s="415"/>
      <c r="AH127" s="417">
        <v>58</v>
      </c>
      <c r="AI127" s="720"/>
      <c r="AJ127" s="721"/>
      <c r="AK127" s="721"/>
      <c r="AL127" s="722"/>
      <c r="AM127" s="418" t="s">
        <v>3</v>
      </c>
      <c r="AN127" s="410"/>
      <c r="AO127" s="410"/>
      <c r="AP127" s="410"/>
      <c r="AQ127" s="410"/>
      <c r="AR127" s="410"/>
      <c r="AS127" s="410"/>
      <c r="AT127" s="410"/>
      <c r="AU127" s="410"/>
      <c r="AV127" s="410"/>
      <c r="AW127" s="410"/>
      <c r="AX127" s="410"/>
      <c r="AY127" s="410"/>
      <c r="AZ127" s="410"/>
      <c r="BA127" s="410"/>
      <c r="BB127" s="410"/>
      <c r="BC127" s="410"/>
      <c r="BD127" s="410"/>
      <c r="BE127" s="410"/>
      <c r="BF127" s="410"/>
      <c r="BG127" s="410"/>
      <c r="BH127" s="410"/>
      <c r="BI127" s="410"/>
      <c r="BJ127" s="410"/>
      <c r="BK127" s="410"/>
      <c r="BL127" s="410"/>
      <c r="BM127" s="410"/>
      <c r="BN127" s="410"/>
      <c r="BO127" s="410"/>
      <c r="BP127" s="410"/>
      <c r="BQ127" s="410"/>
      <c r="BR127" s="410"/>
      <c r="BS127" s="410"/>
      <c r="BT127" s="410"/>
      <c r="BU127" s="410"/>
      <c r="BV127" s="410"/>
      <c r="BW127" s="410"/>
      <c r="BX127" s="410"/>
      <c r="BY127" s="410"/>
      <c r="BZ127" s="410"/>
      <c r="CA127" s="410"/>
      <c r="CB127" s="410"/>
      <c r="CC127" s="410"/>
      <c r="CD127" s="410"/>
      <c r="CE127" s="410"/>
      <c r="CF127" s="410"/>
      <c r="CG127" s="410"/>
      <c r="CH127" s="410"/>
      <c r="CI127" s="410"/>
      <c r="CJ127" s="410"/>
      <c r="CK127" s="410"/>
      <c r="CL127" s="410"/>
      <c r="CM127" s="410"/>
      <c r="CN127" s="410"/>
      <c r="CO127" s="410"/>
      <c r="CP127" s="410"/>
      <c r="CQ127" s="410"/>
      <c r="CR127" s="410"/>
      <c r="CS127" s="410"/>
      <c r="CT127" s="410"/>
      <c r="CU127" s="410"/>
    </row>
    <row r="128" spans="1:99" ht="14.25">
      <c r="B128" s="732"/>
      <c r="C128" s="731"/>
      <c r="D128" s="412">
        <v>99</v>
      </c>
      <c r="E128" s="413" t="s">
        <v>625</v>
      </c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  <c r="AA128" s="414"/>
      <c r="AB128" s="414"/>
      <c r="AC128" s="414"/>
      <c r="AD128" s="414"/>
      <c r="AE128" s="414"/>
      <c r="AF128" s="414"/>
      <c r="AG128" s="415"/>
      <c r="AH128" s="417">
        <v>870</v>
      </c>
      <c r="AI128" s="720"/>
      <c r="AJ128" s="721"/>
      <c r="AK128" s="721"/>
      <c r="AL128" s="722"/>
      <c r="AM128" s="418" t="s">
        <v>3</v>
      </c>
      <c r="AN128" s="410"/>
      <c r="AO128" s="410"/>
      <c r="AP128" s="410"/>
      <c r="AQ128" s="410"/>
      <c r="AR128" s="410"/>
      <c r="AS128" s="410"/>
      <c r="AT128" s="410"/>
      <c r="AU128" s="410"/>
      <c r="AV128" s="410"/>
      <c r="AW128" s="410"/>
      <c r="AX128" s="410"/>
      <c r="AY128" s="410"/>
      <c r="AZ128" s="410"/>
      <c r="BA128" s="410"/>
      <c r="BB128" s="410"/>
      <c r="BC128" s="410"/>
      <c r="BD128" s="410"/>
      <c r="BE128" s="410"/>
      <c r="BF128" s="410"/>
      <c r="BG128" s="410"/>
      <c r="BH128" s="410"/>
      <c r="BI128" s="410"/>
      <c r="BJ128" s="410"/>
      <c r="BK128" s="410"/>
      <c r="BL128" s="410"/>
      <c r="BM128" s="410"/>
      <c r="BN128" s="410"/>
      <c r="BO128" s="410"/>
      <c r="BP128" s="410"/>
      <c r="BQ128" s="410"/>
      <c r="BR128" s="410"/>
      <c r="BS128" s="410"/>
      <c r="BT128" s="410"/>
      <c r="BU128" s="410"/>
      <c r="BV128" s="410"/>
      <c r="BW128" s="410"/>
      <c r="BX128" s="410"/>
      <c r="BY128" s="410"/>
      <c r="BZ128" s="410"/>
      <c r="CA128" s="410"/>
      <c r="CB128" s="410"/>
      <c r="CC128" s="410"/>
      <c r="CD128" s="410"/>
      <c r="CE128" s="410"/>
      <c r="CF128" s="410"/>
      <c r="CG128" s="410"/>
      <c r="CH128" s="410"/>
      <c r="CI128" s="410"/>
      <c r="CJ128" s="410"/>
      <c r="CK128" s="410"/>
      <c r="CL128" s="410"/>
      <c r="CM128" s="410"/>
      <c r="CN128" s="410"/>
      <c r="CO128" s="410"/>
      <c r="CP128" s="410"/>
      <c r="CQ128" s="410"/>
      <c r="CR128" s="410"/>
      <c r="CS128" s="410"/>
      <c r="CT128" s="410"/>
      <c r="CU128" s="410"/>
    </row>
    <row r="129" spans="1:99" ht="14.25">
      <c r="B129" s="732"/>
      <c r="C129" s="731"/>
      <c r="D129" s="412">
        <v>100</v>
      </c>
      <c r="E129" s="413" t="s">
        <v>6</v>
      </c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  <c r="AA129" s="414"/>
      <c r="AB129" s="414"/>
      <c r="AC129" s="414"/>
      <c r="AD129" s="414"/>
      <c r="AE129" s="414"/>
      <c r="AF129" s="414"/>
      <c r="AG129" s="415"/>
      <c r="AH129" s="417">
        <v>1645</v>
      </c>
      <c r="AI129" s="720"/>
      <c r="AJ129" s="721"/>
      <c r="AK129" s="721"/>
      <c r="AL129" s="722"/>
      <c r="AM129" s="418" t="s">
        <v>3</v>
      </c>
      <c r="AN129" s="410"/>
      <c r="AO129" s="410"/>
      <c r="AP129" s="410"/>
      <c r="AQ129" s="410"/>
      <c r="AR129" s="410"/>
      <c r="AS129" s="410"/>
      <c r="AT129" s="410"/>
      <c r="AU129" s="410"/>
      <c r="AV129" s="410"/>
      <c r="AW129" s="410"/>
      <c r="AX129" s="410"/>
      <c r="AY129" s="410"/>
      <c r="AZ129" s="410"/>
      <c r="BA129" s="410"/>
      <c r="BB129" s="410"/>
      <c r="BC129" s="410"/>
      <c r="BD129" s="410"/>
      <c r="BE129" s="410"/>
      <c r="BF129" s="410"/>
      <c r="BG129" s="410"/>
      <c r="BH129" s="410"/>
      <c r="BI129" s="410"/>
      <c r="BJ129" s="410"/>
      <c r="BK129" s="410"/>
      <c r="BL129" s="410"/>
      <c r="BM129" s="410"/>
      <c r="BN129" s="410"/>
      <c r="BO129" s="410"/>
      <c r="BP129" s="410"/>
      <c r="BQ129" s="410"/>
      <c r="BR129" s="410"/>
      <c r="BS129" s="410"/>
      <c r="BT129" s="410"/>
      <c r="BU129" s="410"/>
      <c r="BV129" s="410"/>
      <c r="BW129" s="410"/>
      <c r="BX129" s="410"/>
      <c r="BY129" s="410"/>
      <c r="BZ129" s="410"/>
      <c r="CA129" s="410"/>
      <c r="CB129" s="410"/>
      <c r="CC129" s="410"/>
      <c r="CD129" s="410"/>
      <c r="CE129" s="410"/>
      <c r="CF129" s="410"/>
      <c r="CG129" s="410"/>
      <c r="CH129" s="410"/>
      <c r="CI129" s="410"/>
      <c r="CJ129" s="410"/>
      <c r="CK129" s="410"/>
      <c r="CL129" s="410"/>
      <c r="CM129" s="410"/>
      <c r="CN129" s="410"/>
      <c r="CO129" s="410"/>
      <c r="CP129" s="410"/>
      <c r="CQ129" s="410"/>
      <c r="CR129" s="410"/>
      <c r="CS129" s="410"/>
      <c r="CT129" s="410"/>
      <c r="CU129" s="410"/>
    </row>
    <row r="130" spans="1:99" ht="14.25">
      <c r="B130" s="732"/>
      <c r="C130" s="731"/>
      <c r="D130" s="446">
        <v>101</v>
      </c>
      <c r="E130" s="432" t="s">
        <v>626</v>
      </c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3"/>
      <c r="AB130" s="433"/>
      <c r="AC130" s="433"/>
      <c r="AD130" s="433"/>
      <c r="AE130" s="433"/>
      <c r="AF130" s="433"/>
      <c r="AG130" s="434"/>
      <c r="AH130" s="425">
        <v>181</v>
      </c>
      <c r="AI130" s="724"/>
      <c r="AJ130" s="725"/>
      <c r="AK130" s="725"/>
      <c r="AL130" s="726"/>
      <c r="AM130" s="418" t="s">
        <v>3</v>
      </c>
      <c r="AN130" s="410"/>
      <c r="AO130" s="410"/>
      <c r="AP130" s="410"/>
      <c r="AQ130" s="410"/>
      <c r="AR130" s="410"/>
      <c r="AS130" s="410"/>
      <c r="AT130" s="410"/>
      <c r="AU130" s="410"/>
      <c r="AV130" s="410"/>
      <c r="AW130" s="410"/>
      <c r="AX130" s="410"/>
      <c r="AY130" s="410"/>
      <c r="AZ130" s="410"/>
      <c r="BA130" s="410"/>
      <c r="BB130" s="410"/>
      <c r="BC130" s="410"/>
      <c r="BD130" s="410"/>
      <c r="BE130" s="410"/>
      <c r="BF130" s="410"/>
      <c r="BG130" s="410"/>
      <c r="BH130" s="410"/>
      <c r="BI130" s="410"/>
      <c r="BJ130" s="410"/>
      <c r="BK130" s="410"/>
      <c r="BL130" s="410"/>
      <c r="BM130" s="410"/>
      <c r="BN130" s="410"/>
      <c r="BO130" s="410"/>
      <c r="BP130" s="410"/>
      <c r="BQ130" s="410"/>
      <c r="BR130" s="410"/>
      <c r="BS130" s="410"/>
      <c r="BT130" s="410"/>
      <c r="BU130" s="410"/>
      <c r="BV130" s="410"/>
      <c r="BW130" s="410"/>
      <c r="BX130" s="410"/>
      <c r="BY130" s="410"/>
      <c r="BZ130" s="410"/>
      <c r="CA130" s="410"/>
      <c r="CB130" s="410"/>
      <c r="CC130" s="410"/>
      <c r="CD130" s="410"/>
      <c r="CE130" s="410"/>
      <c r="CF130" s="410"/>
      <c r="CG130" s="410"/>
      <c r="CH130" s="410"/>
      <c r="CI130" s="410"/>
      <c r="CJ130" s="410"/>
      <c r="CK130" s="410"/>
      <c r="CL130" s="410"/>
      <c r="CM130" s="410"/>
      <c r="CN130" s="410"/>
      <c r="CO130" s="410"/>
      <c r="CP130" s="410"/>
      <c r="CQ130" s="410"/>
      <c r="CR130" s="410"/>
      <c r="CS130" s="410"/>
      <c r="CT130" s="410"/>
      <c r="CU130" s="410"/>
    </row>
    <row r="131" spans="1:99" ht="14.25">
      <c r="B131" s="732"/>
      <c r="C131" s="731"/>
      <c r="D131" s="446">
        <v>102</v>
      </c>
      <c r="E131" s="432" t="s">
        <v>627</v>
      </c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  <c r="Z131" s="433"/>
      <c r="AA131" s="433"/>
      <c r="AB131" s="433"/>
      <c r="AC131" s="433"/>
      <c r="AD131" s="433"/>
      <c r="AE131" s="433"/>
      <c r="AF131" s="433"/>
      <c r="AG131" s="434"/>
      <c r="AH131" s="425">
        <v>881</v>
      </c>
      <c r="AI131" s="724"/>
      <c r="AJ131" s="725"/>
      <c r="AK131" s="725"/>
      <c r="AL131" s="726"/>
      <c r="AM131" s="418" t="s">
        <v>3</v>
      </c>
      <c r="AN131" s="410"/>
      <c r="AO131" s="410"/>
      <c r="AP131" s="410"/>
      <c r="AQ131" s="410"/>
      <c r="AR131" s="410"/>
      <c r="AS131" s="410"/>
      <c r="AT131" s="410"/>
      <c r="AU131" s="410"/>
      <c r="AV131" s="410"/>
      <c r="AW131" s="410"/>
      <c r="AX131" s="410"/>
      <c r="AY131" s="410"/>
      <c r="AZ131" s="410"/>
      <c r="BA131" s="410"/>
      <c r="BB131" s="410"/>
      <c r="BC131" s="410"/>
      <c r="BD131" s="410"/>
      <c r="BE131" s="410"/>
      <c r="BF131" s="410"/>
      <c r="BG131" s="410"/>
      <c r="BH131" s="410"/>
      <c r="BI131" s="410"/>
      <c r="BJ131" s="410"/>
      <c r="BK131" s="410"/>
      <c r="BL131" s="410"/>
      <c r="BM131" s="410"/>
      <c r="BN131" s="410"/>
      <c r="BO131" s="410"/>
      <c r="BP131" s="410"/>
      <c r="BQ131" s="410"/>
      <c r="BR131" s="410"/>
      <c r="BS131" s="410"/>
      <c r="BT131" s="410"/>
      <c r="BU131" s="410"/>
      <c r="BV131" s="410"/>
      <c r="BW131" s="410"/>
      <c r="BX131" s="410"/>
      <c r="BY131" s="410"/>
      <c r="BZ131" s="410"/>
      <c r="CA131" s="410"/>
      <c r="CB131" s="410"/>
      <c r="CC131" s="410"/>
      <c r="CD131" s="410"/>
      <c r="CE131" s="410"/>
      <c r="CF131" s="410"/>
      <c r="CG131" s="410"/>
      <c r="CH131" s="410"/>
      <c r="CI131" s="410"/>
      <c r="CJ131" s="410"/>
      <c r="CK131" s="410"/>
      <c r="CL131" s="410"/>
      <c r="CM131" s="410"/>
      <c r="CN131" s="410"/>
      <c r="CO131" s="410"/>
      <c r="CP131" s="410"/>
      <c r="CQ131" s="410"/>
      <c r="CR131" s="410"/>
      <c r="CS131" s="410"/>
      <c r="CT131" s="410"/>
      <c r="CU131" s="410"/>
    </row>
    <row r="132" spans="1:99" ht="14.25">
      <c r="B132" s="732"/>
      <c r="C132" s="731"/>
      <c r="D132" s="446">
        <v>103</v>
      </c>
      <c r="E132" s="432" t="s">
        <v>628</v>
      </c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  <c r="Z132" s="433"/>
      <c r="AA132" s="433"/>
      <c r="AB132" s="433"/>
      <c r="AC132" s="433"/>
      <c r="AD132" s="433"/>
      <c r="AE132" s="433"/>
      <c r="AF132" s="433"/>
      <c r="AG132" s="434"/>
      <c r="AH132" s="425">
        <v>1646</v>
      </c>
      <c r="AI132" s="724"/>
      <c r="AJ132" s="725"/>
      <c r="AK132" s="725"/>
      <c r="AL132" s="726"/>
      <c r="AM132" s="418" t="s">
        <v>3</v>
      </c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  <c r="AZ132" s="410"/>
      <c r="BA132" s="410"/>
      <c r="BB132" s="410"/>
      <c r="BC132" s="410"/>
      <c r="BD132" s="410"/>
      <c r="BE132" s="410"/>
      <c r="BF132" s="410"/>
      <c r="BG132" s="410"/>
      <c r="BH132" s="410"/>
      <c r="BI132" s="410"/>
      <c r="BJ132" s="410"/>
      <c r="BK132" s="410"/>
      <c r="BL132" s="410"/>
      <c r="BM132" s="410"/>
      <c r="BN132" s="410"/>
      <c r="BO132" s="410"/>
      <c r="BP132" s="410"/>
      <c r="BQ132" s="410"/>
      <c r="BR132" s="410"/>
      <c r="BS132" s="410"/>
      <c r="BT132" s="410"/>
      <c r="BU132" s="410"/>
      <c r="BV132" s="410"/>
      <c r="BW132" s="410"/>
      <c r="BX132" s="410"/>
      <c r="BY132" s="410"/>
      <c r="BZ132" s="410"/>
      <c r="CA132" s="410"/>
      <c r="CB132" s="410"/>
      <c r="CC132" s="410"/>
      <c r="CD132" s="410"/>
      <c r="CE132" s="410"/>
      <c r="CF132" s="410"/>
      <c r="CG132" s="410"/>
      <c r="CH132" s="410"/>
      <c r="CI132" s="410"/>
      <c r="CJ132" s="410"/>
      <c r="CK132" s="410"/>
      <c r="CL132" s="410"/>
      <c r="CM132" s="410"/>
      <c r="CN132" s="410"/>
      <c r="CO132" s="410"/>
      <c r="CP132" s="410"/>
      <c r="CQ132" s="410"/>
      <c r="CR132" s="410"/>
      <c r="CS132" s="410"/>
      <c r="CT132" s="410"/>
      <c r="CU132" s="410"/>
    </row>
    <row r="133" spans="1:99" ht="14.25">
      <c r="B133" s="732"/>
      <c r="C133" s="731"/>
      <c r="D133" s="446">
        <v>104</v>
      </c>
      <c r="E133" s="432" t="s">
        <v>629</v>
      </c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  <c r="Z133" s="433"/>
      <c r="AA133" s="433"/>
      <c r="AB133" s="433"/>
      <c r="AC133" s="433"/>
      <c r="AD133" s="433"/>
      <c r="AE133" s="433"/>
      <c r="AF133" s="433"/>
      <c r="AG133" s="434"/>
      <c r="AH133" s="425">
        <v>1647</v>
      </c>
      <c r="AI133" s="724"/>
      <c r="AJ133" s="725"/>
      <c r="AK133" s="725"/>
      <c r="AL133" s="726"/>
      <c r="AM133" s="418" t="s">
        <v>3</v>
      </c>
      <c r="AN133" s="410"/>
      <c r="AO133" s="410"/>
      <c r="AP133" s="410"/>
      <c r="AQ133" s="410"/>
      <c r="AR133" s="410"/>
      <c r="AS133" s="410"/>
      <c r="AT133" s="410"/>
      <c r="AU133" s="410"/>
      <c r="AV133" s="410"/>
      <c r="AW133" s="410"/>
      <c r="AX133" s="410"/>
      <c r="AY133" s="410"/>
      <c r="AZ133" s="410"/>
      <c r="BA133" s="410"/>
      <c r="BB133" s="410"/>
      <c r="BC133" s="410"/>
      <c r="BD133" s="410"/>
      <c r="BE133" s="410"/>
      <c r="BF133" s="410"/>
      <c r="BG133" s="410"/>
      <c r="BH133" s="410"/>
      <c r="BI133" s="410"/>
      <c r="BJ133" s="410"/>
      <c r="BK133" s="410"/>
      <c r="BL133" s="410"/>
      <c r="BM133" s="410"/>
      <c r="BN133" s="410"/>
      <c r="BO133" s="410"/>
      <c r="BP133" s="410"/>
      <c r="BQ133" s="410"/>
      <c r="BR133" s="410"/>
      <c r="BS133" s="410"/>
      <c r="BT133" s="410"/>
      <c r="BU133" s="410"/>
      <c r="BV133" s="410"/>
      <c r="BW133" s="410"/>
      <c r="BX133" s="410"/>
      <c r="BY133" s="410"/>
      <c r="BZ133" s="410"/>
      <c r="CA133" s="410"/>
      <c r="CB133" s="410"/>
      <c r="CC133" s="410"/>
      <c r="CD133" s="410"/>
      <c r="CE133" s="410"/>
      <c r="CF133" s="410"/>
      <c r="CG133" s="410"/>
      <c r="CH133" s="410"/>
      <c r="CI133" s="410"/>
      <c r="CJ133" s="410"/>
      <c r="CK133" s="410"/>
      <c r="CL133" s="410"/>
      <c r="CM133" s="410"/>
      <c r="CN133" s="410"/>
      <c r="CO133" s="410"/>
      <c r="CP133" s="410"/>
      <c r="CQ133" s="410"/>
      <c r="CR133" s="410"/>
      <c r="CS133" s="410"/>
      <c r="CT133" s="410"/>
      <c r="CU133" s="410"/>
    </row>
    <row r="134" spans="1:99" ht="14.25">
      <c r="B134" s="732"/>
      <c r="C134" s="731"/>
      <c r="D134" s="446">
        <v>105</v>
      </c>
      <c r="E134" s="432" t="s">
        <v>630</v>
      </c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  <c r="Z134" s="433"/>
      <c r="AA134" s="433"/>
      <c r="AB134" s="433"/>
      <c r="AC134" s="433"/>
      <c r="AD134" s="433"/>
      <c r="AE134" s="433"/>
      <c r="AF134" s="433"/>
      <c r="AG134" s="434"/>
      <c r="AH134" s="425">
        <v>1910</v>
      </c>
      <c r="AI134" s="724"/>
      <c r="AJ134" s="725"/>
      <c r="AK134" s="725"/>
      <c r="AL134" s="726"/>
      <c r="AM134" s="418" t="s">
        <v>3</v>
      </c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  <c r="AZ134" s="410"/>
      <c r="BA134" s="410"/>
      <c r="BB134" s="410"/>
      <c r="BC134" s="410"/>
      <c r="BD134" s="410"/>
      <c r="BE134" s="410"/>
      <c r="BF134" s="410"/>
      <c r="BG134" s="410"/>
      <c r="BH134" s="410"/>
      <c r="BI134" s="410"/>
      <c r="BJ134" s="410"/>
      <c r="BK134" s="410"/>
      <c r="BL134" s="410"/>
      <c r="BM134" s="410"/>
      <c r="BN134" s="410"/>
      <c r="BO134" s="410"/>
      <c r="BP134" s="410"/>
      <c r="BQ134" s="410"/>
      <c r="BR134" s="410"/>
      <c r="BS134" s="410"/>
      <c r="BT134" s="410"/>
      <c r="BU134" s="410"/>
      <c r="BV134" s="410"/>
      <c r="BW134" s="410"/>
      <c r="BX134" s="410"/>
      <c r="BY134" s="410"/>
      <c r="BZ134" s="410"/>
      <c r="CA134" s="410"/>
      <c r="CB134" s="410"/>
      <c r="CC134" s="410"/>
      <c r="CD134" s="410"/>
      <c r="CE134" s="410"/>
      <c r="CF134" s="410"/>
      <c r="CG134" s="410"/>
      <c r="CH134" s="410"/>
      <c r="CI134" s="410"/>
      <c r="CJ134" s="410"/>
      <c r="CK134" s="410"/>
      <c r="CL134" s="410"/>
      <c r="CM134" s="410"/>
      <c r="CN134" s="410"/>
      <c r="CO134" s="410"/>
      <c r="CP134" s="410"/>
      <c r="CQ134" s="410"/>
      <c r="CR134" s="410"/>
      <c r="CS134" s="410"/>
      <c r="CT134" s="410"/>
      <c r="CU134" s="410"/>
    </row>
    <row r="135" spans="1:99" ht="14.25">
      <c r="B135" s="732"/>
      <c r="C135" s="731"/>
      <c r="D135" s="446">
        <v>106</v>
      </c>
      <c r="E135" s="432" t="s">
        <v>631</v>
      </c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  <c r="Z135" s="433"/>
      <c r="AA135" s="433"/>
      <c r="AB135" s="433"/>
      <c r="AC135" s="433"/>
      <c r="AD135" s="433"/>
      <c r="AE135" s="433"/>
      <c r="AF135" s="433"/>
      <c r="AG135" s="434"/>
      <c r="AH135" s="425">
        <v>1915</v>
      </c>
      <c r="AI135" s="724"/>
      <c r="AJ135" s="725"/>
      <c r="AK135" s="725"/>
      <c r="AL135" s="726"/>
      <c r="AM135" s="418" t="s">
        <v>3</v>
      </c>
      <c r="AN135" s="410"/>
      <c r="AO135" s="410"/>
      <c r="AP135" s="410"/>
      <c r="AQ135" s="410"/>
      <c r="AR135" s="410"/>
      <c r="AS135" s="410"/>
      <c r="AT135" s="410"/>
      <c r="AU135" s="410"/>
      <c r="AV135" s="410"/>
      <c r="AW135" s="410"/>
      <c r="AX135" s="410"/>
      <c r="AY135" s="410"/>
      <c r="AZ135" s="410"/>
      <c r="BA135" s="410"/>
      <c r="BB135" s="410"/>
      <c r="BC135" s="410"/>
      <c r="BD135" s="410"/>
      <c r="BE135" s="410"/>
      <c r="BF135" s="410"/>
      <c r="BG135" s="410"/>
      <c r="BH135" s="410"/>
      <c r="BI135" s="410"/>
      <c r="BJ135" s="410"/>
      <c r="BK135" s="410"/>
      <c r="BL135" s="410"/>
      <c r="BM135" s="410"/>
      <c r="BN135" s="410"/>
      <c r="BO135" s="410"/>
      <c r="BP135" s="410"/>
      <c r="BQ135" s="410"/>
      <c r="BR135" s="410"/>
      <c r="BS135" s="410"/>
      <c r="BT135" s="410"/>
      <c r="BU135" s="410"/>
      <c r="BV135" s="410"/>
      <c r="BW135" s="410"/>
      <c r="BX135" s="410"/>
      <c r="BY135" s="410"/>
      <c r="BZ135" s="410"/>
      <c r="CA135" s="410"/>
      <c r="CB135" s="410"/>
      <c r="CC135" s="410"/>
      <c r="CD135" s="410"/>
      <c r="CE135" s="410"/>
      <c r="CF135" s="410"/>
      <c r="CG135" s="410"/>
      <c r="CH135" s="410"/>
      <c r="CI135" s="410"/>
      <c r="CJ135" s="410"/>
      <c r="CK135" s="410"/>
      <c r="CL135" s="410"/>
      <c r="CM135" s="410"/>
      <c r="CN135" s="410"/>
      <c r="CO135" s="410"/>
      <c r="CP135" s="410"/>
      <c r="CQ135" s="410"/>
      <c r="CR135" s="410"/>
      <c r="CS135" s="410"/>
      <c r="CT135" s="410"/>
      <c r="CU135" s="410"/>
    </row>
    <row r="136" spans="1:99" ht="14.25">
      <c r="B136" s="732"/>
      <c r="C136" s="731" t="s">
        <v>632</v>
      </c>
      <c r="D136" s="412">
        <v>107</v>
      </c>
      <c r="E136" s="413" t="s">
        <v>633</v>
      </c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  <c r="AA136" s="414"/>
      <c r="AB136" s="414"/>
      <c r="AC136" s="414"/>
      <c r="AD136" s="414"/>
      <c r="AE136" s="414"/>
      <c r="AF136" s="414"/>
      <c r="AG136" s="415"/>
      <c r="AH136" s="417">
        <v>900</v>
      </c>
      <c r="AI136" s="720"/>
      <c r="AJ136" s="721"/>
      <c r="AK136" s="721"/>
      <c r="AL136" s="722"/>
      <c r="AM136" s="418" t="s">
        <v>2</v>
      </c>
      <c r="AN136" s="410"/>
      <c r="AO136" s="410"/>
      <c r="AP136" s="410"/>
      <c r="AQ136" s="410"/>
      <c r="AR136" s="410"/>
      <c r="AS136" s="410"/>
      <c r="AT136" s="410"/>
      <c r="AU136" s="410"/>
      <c r="AV136" s="410"/>
      <c r="AW136" s="410"/>
      <c r="AX136" s="410"/>
      <c r="AY136" s="410"/>
      <c r="AZ136" s="410"/>
      <c r="BA136" s="410"/>
      <c r="BB136" s="410"/>
      <c r="BC136" s="410"/>
      <c r="BD136" s="410"/>
      <c r="BE136" s="410"/>
      <c r="BF136" s="410"/>
      <c r="BG136" s="410"/>
      <c r="BH136" s="410"/>
      <c r="BI136" s="410"/>
      <c r="BJ136" s="410"/>
      <c r="BK136" s="410"/>
      <c r="BL136" s="410"/>
      <c r="BM136" s="410"/>
      <c r="BN136" s="410"/>
      <c r="BO136" s="410"/>
      <c r="BP136" s="410"/>
      <c r="BQ136" s="410"/>
      <c r="BR136" s="410"/>
      <c r="BS136" s="410"/>
      <c r="BT136" s="410"/>
      <c r="BU136" s="410"/>
      <c r="BV136" s="410"/>
      <c r="BW136" s="410"/>
      <c r="BX136" s="410"/>
      <c r="BY136" s="410"/>
      <c r="BZ136" s="410"/>
      <c r="CA136" s="410"/>
      <c r="CB136" s="410"/>
      <c r="CC136" s="410"/>
      <c r="CD136" s="410"/>
      <c r="CE136" s="410"/>
      <c r="CF136" s="410"/>
      <c r="CG136" s="410"/>
      <c r="CH136" s="410"/>
      <c r="CI136" s="410"/>
      <c r="CJ136" s="410"/>
      <c r="CK136" s="410"/>
      <c r="CL136" s="410"/>
      <c r="CM136" s="410"/>
      <c r="CN136" s="410"/>
      <c r="CO136" s="410"/>
      <c r="CP136" s="410"/>
      <c r="CQ136" s="410"/>
      <c r="CR136" s="410"/>
      <c r="CS136" s="410"/>
      <c r="CT136" s="410"/>
      <c r="CU136" s="410"/>
    </row>
    <row r="137" spans="1:99" ht="14.25">
      <c r="B137" s="732"/>
      <c r="C137" s="731"/>
      <c r="D137" s="412">
        <v>108</v>
      </c>
      <c r="E137" s="413" t="s">
        <v>634</v>
      </c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  <c r="AA137" s="414"/>
      <c r="AB137" s="414"/>
      <c r="AC137" s="414"/>
      <c r="AD137" s="414"/>
      <c r="AE137" s="414"/>
      <c r="AF137" s="414"/>
      <c r="AG137" s="415"/>
      <c r="AH137" s="417">
        <v>1796</v>
      </c>
      <c r="AI137" s="720"/>
      <c r="AJ137" s="721"/>
      <c r="AK137" s="721"/>
      <c r="AL137" s="722"/>
      <c r="AM137" s="418" t="s">
        <v>2</v>
      </c>
      <c r="AN137" s="410"/>
      <c r="AO137" s="410"/>
      <c r="AP137" s="410"/>
      <c r="AQ137" s="410"/>
      <c r="AR137" s="410"/>
      <c r="AS137" s="410"/>
      <c r="AT137" s="410"/>
      <c r="AU137" s="410"/>
      <c r="AV137" s="410"/>
      <c r="AW137" s="410"/>
      <c r="AX137" s="410"/>
      <c r="AY137" s="410"/>
      <c r="AZ137" s="410"/>
      <c r="BA137" s="410"/>
      <c r="BB137" s="410"/>
      <c r="BC137" s="410"/>
      <c r="BD137" s="410"/>
      <c r="BE137" s="410"/>
      <c r="BF137" s="410"/>
      <c r="BG137" s="410"/>
      <c r="BH137" s="410"/>
      <c r="BI137" s="410"/>
      <c r="BJ137" s="410"/>
      <c r="BK137" s="410"/>
      <c r="BL137" s="410"/>
      <c r="BM137" s="410"/>
      <c r="BN137" s="410"/>
      <c r="BO137" s="410"/>
      <c r="BP137" s="410"/>
      <c r="BQ137" s="410"/>
      <c r="BR137" s="410"/>
      <c r="BS137" s="410"/>
      <c r="BT137" s="410"/>
      <c r="BU137" s="410"/>
      <c r="BV137" s="410"/>
      <c r="BW137" s="410"/>
      <c r="BX137" s="410"/>
      <c r="BY137" s="410"/>
      <c r="BZ137" s="410"/>
      <c r="CA137" s="410"/>
      <c r="CB137" s="410"/>
      <c r="CC137" s="410"/>
      <c r="CD137" s="410"/>
      <c r="CE137" s="410"/>
      <c r="CF137" s="410"/>
      <c r="CG137" s="410"/>
      <c r="CH137" s="410"/>
      <c r="CI137" s="410"/>
      <c r="CJ137" s="410"/>
      <c r="CK137" s="410"/>
      <c r="CL137" s="410"/>
      <c r="CM137" s="410"/>
      <c r="CN137" s="410"/>
      <c r="CO137" s="410"/>
      <c r="CP137" s="410"/>
      <c r="CQ137" s="410"/>
      <c r="CR137" s="410"/>
      <c r="CS137" s="410"/>
      <c r="CT137" s="410"/>
      <c r="CU137" s="410"/>
    </row>
    <row r="138" spans="1:99" ht="14.25">
      <c r="B138" s="732"/>
      <c r="C138" s="731"/>
      <c r="D138" s="412">
        <v>109</v>
      </c>
      <c r="E138" s="413" t="s">
        <v>635</v>
      </c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  <c r="AA138" s="414"/>
      <c r="AB138" s="414"/>
      <c r="AC138" s="414"/>
      <c r="AD138" s="414"/>
      <c r="AE138" s="414"/>
      <c r="AF138" s="414"/>
      <c r="AG138" s="415"/>
      <c r="AH138" s="417">
        <v>1827</v>
      </c>
      <c r="AI138" s="720"/>
      <c r="AJ138" s="721"/>
      <c r="AK138" s="721"/>
      <c r="AL138" s="722"/>
      <c r="AM138" s="418" t="s">
        <v>2</v>
      </c>
      <c r="AN138" s="410"/>
      <c r="AO138" s="410"/>
      <c r="AP138" s="410"/>
      <c r="AQ138" s="410"/>
      <c r="AR138" s="410"/>
      <c r="AS138" s="410"/>
      <c r="AT138" s="410"/>
      <c r="AU138" s="410"/>
      <c r="AV138" s="410"/>
      <c r="AW138" s="410"/>
      <c r="AX138" s="410"/>
      <c r="AY138" s="410"/>
      <c r="AZ138" s="410"/>
      <c r="BA138" s="410"/>
      <c r="BB138" s="410"/>
      <c r="BC138" s="410"/>
      <c r="BD138" s="410"/>
      <c r="BE138" s="410"/>
      <c r="BF138" s="410"/>
      <c r="BG138" s="410"/>
      <c r="BH138" s="410"/>
      <c r="BI138" s="410"/>
      <c r="BJ138" s="410"/>
      <c r="BK138" s="410"/>
      <c r="BL138" s="410"/>
      <c r="BM138" s="410"/>
      <c r="BN138" s="410"/>
      <c r="BO138" s="410"/>
      <c r="BP138" s="410"/>
      <c r="BQ138" s="410"/>
      <c r="BR138" s="410"/>
      <c r="BS138" s="410"/>
      <c r="BT138" s="410"/>
      <c r="BU138" s="410"/>
      <c r="BV138" s="410"/>
      <c r="BW138" s="410"/>
      <c r="BX138" s="410"/>
      <c r="BY138" s="410"/>
      <c r="BZ138" s="410"/>
      <c r="CA138" s="410"/>
      <c r="CB138" s="410"/>
      <c r="CC138" s="410"/>
      <c r="CD138" s="410"/>
      <c r="CE138" s="410"/>
      <c r="CF138" s="410"/>
      <c r="CG138" s="410"/>
      <c r="CH138" s="410"/>
      <c r="CI138" s="410"/>
      <c r="CJ138" s="410"/>
      <c r="CK138" s="410"/>
      <c r="CL138" s="410"/>
      <c r="CM138" s="410"/>
      <c r="CN138" s="410"/>
      <c r="CO138" s="410"/>
      <c r="CP138" s="410"/>
      <c r="CQ138" s="410"/>
      <c r="CR138" s="410"/>
      <c r="CS138" s="410"/>
      <c r="CT138" s="410"/>
      <c r="CU138" s="410"/>
    </row>
    <row r="139" spans="1:99" s="461" customFormat="1" ht="15">
      <c r="A139" s="455"/>
      <c r="B139" s="732"/>
      <c r="C139" s="731"/>
      <c r="D139" s="417">
        <v>110</v>
      </c>
      <c r="E139" s="456" t="s">
        <v>636</v>
      </c>
      <c r="F139" s="457"/>
      <c r="G139" s="457"/>
      <c r="H139" s="457"/>
      <c r="I139" s="457"/>
      <c r="J139" s="457"/>
      <c r="K139" s="457"/>
      <c r="L139" s="457"/>
      <c r="M139" s="457"/>
      <c r="N139" s="457"/>
      <c r="O139" s="457"/>
      <c r="P139" s="457"/>
      <c r="Q139" s="457"/>
      <c r="R139" s="457"/>
      <c r="S139" s="457"/>
      <c r="T139" s="457"/>
      <c r="U139" s="457"/>
      <c r="V139" s="457"/>
      <c r="W139" s="457"/>
      <c r="X139" s="457"/>
      <c r="Y139" s="457"/>
      <c r="Z139" s="457"/>
      <c r="AA139" s="457"/>
      <c r="AB139" s="457"/>
      <c r="AC139" s="457"/>
      <c r="AD139" s="457"/>
      <c r="AE139" s="457"/>
      <c r="AF139" s="457"/>
      <c r="AG139" s="459"/>
      <c r="AH139" s="417">
        <v>305</v>
      </c>
      <c r="AI139" s="728">
        <f>+SUM(AI73:$AL$78)+SUM($AI$84:$AL$108)-$AI$109-SUM($AI$114:$AL$135)+SUM($AI$136:$AL$138)</f>
        <v>-136527.67569999979</v>
      </c>
      <c r="AJ139" s="729"/>
      <c r="AK139" s="729"/>
      <c r="AL139" s="730"/>
      <c r="AM139" s="477" t="s">
        <v>4</v>
      </c>
      <c r="AN139" s="460"/>
      <c r="AO139" s="460"/>
      <c r="AP139" s="460"/>
      <c r="AQ139" s="460"/>
      <c r="AR139" s="460"/>
      <c r="AS139" s="460"/>
      <c r="AT139" s="460"/>
      <c r="AU139" s="460"/>
      <c r="AV139" s="460"/>
      <c r="AW139" s="460"/>
      <c r="AX139" s="460"/>
      <c r="AY139" s="460"/>
      <c r="AZ139" s="460"/>
      <c r="BA139" s="460"/>
      <c r="BB139" s="460"/>
      <c r="BC139" s="460"/>
      <c r="BD139" s="460"/>
      <c r="BE139" s="460"/>
      <c r="BF139" s="460"/>
      <c r="BG139" s="460"/>
      <c r="BH139" s="460"/>
      <c r="BI139" s="460"/>
      <c r="BJ139" s="460"/>
      <c r="BK139" s="460"/>
      <c r="BL139" s="460"/>
      <c r="BM139" s="460"/>
      <c r="BN139" s="460"/>
      <c r="BO139" s="460"/>
      <c r="BP139" s="460"/>
      <c r="BQ139" s="460"/>
      <c r="BR139" s="460"/>
      <c r="BS139" s="460"/>
      <c r="BT139" s="460"/>
      <c r="BU139" s="460"/>
      <c r="BV139" s="460"/>
      <c r="BW139" s="460"/>
      <c r="BX139" s="460"/>
      <c r="BY139" s="460"/>
      <c r="BZ139" s="460"/>
      <c r="CA139" s="460"/>
      <c r="CB139" s="460"/>
      <c r="CC139" s="460"/>
      <c r="CD139" s="460"/>
      <c r="CE139" s="460"/>
      <c r="CF139" s="460"/>
      <c r="CG139" s="460"/>
      <c r="CH139" s="460"/>
      <c r="CI139" s="460"/>
      <c r="CJ139" s="460"/>
      <c r="CK139" s="460"/>
      <c r="CL139" s="460"/>
      <c r="CM139" s="460"/>
      <c r="CN139" s="460"/>
      <c r="CO139" s="460"/>
      <c r="CP139" s="460"/>
      <c r="CQ139" s="460"/>
      <c r="CR139" s="460"/>
      <c r="CS139" s="460"/>
      <c r="CT139" s="460"/>
      <c r="CU139" s="460"/>
    </row>
    <row r="140" spans="1:99">
      <c r="B140" s="410"/>
      <c r="C140" s="410"/>
      <c r="D140" s="410"/>
      <c r="E140" s="410"/>
      <c r="F140" s="410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410"/>
      <c r="AG140" s="410"/>
      <c r="AH140" s="410"/>
      <c r="AJ140" s="410"/>
      <c r="AK140" s="410"/>
      <c r="AL140" s="410"/>
      <c r="AM140" s="410"/>
      <c r="AN140" s="410"/>
      <c r="AO140" s="410"/>
      <c r="AP140" s="410"/>
      <c r="AQ140" s="410"/>
      <c r="AR140" s="410"/>
      <c r="AS140" s="410"/>
      <c r="AT140" s="410"/>
      <c r="AU140" s="410"/>
      <c r="AV140" s="410"/>
      <c r="AW140" s="410"/>
      <c r="AX140" s="410"/>
      <c r="AY140" s="410"/>
      <c r="AZ140" s="410"/>
      <c r="BA140" s="410"/>
      <c r="BB140" s="410"/>
      <c r="BC140" s="410"/>
      <c r="BD140" s="410"/>
      <c r="BE140" s="410"/>
      <c r="BF140" s="410"/>
      <c r="BG140" s="410"/>
      <c r="BH140" s="410"/>
      <c r="BI140" s="410"/>
      <c r="BJ140" s="410"/>
      <c r="BK140" s="410"/>
      <c r="BL140" s="410"/>
      <c r="BM140" s="410"/>
      <c r="BN140" s="410"/>
      <c r="BO140" s="410"/>
      <c r="BP140" s="410"/>
      <c r="BQ140" s="410"/>
      <c r="BR140" s="410"/>
      <c r="BS140" s="410"/>
      <c r="BT140" s="410"/>
      <c r="BU140" s="410"/>
      <c r="BV140" s="410"/>
      <c r="BW140" s="410"/>
      <c r="BX140" s="410"/>
      <c r="BY140" s="410"/>
      <c r="BZ140" s="410"/>
      <c r="CA140" s="410"/>
      <c r="CB140" s="410"/>
      <c r="CC140" s="410"/>
      <c r="CD140" s="410"/>
      <c r="CE140" s="410"/>
      <c r="CF140" s="410"/>
      <c r="CG140" s="410"/>
      <c r="CH140" s="410"/>
      <c r="CI140" s="410"/>
      <c r="CJ140" s="410"/>
      <c r="CK140" s="410"/>
      <c r="CL140" s="410"/>
      <c r="CM140" s="410"/>
      <c r="CN140" s="410"/>
      <c r="CO140" s="410"/>
      <c r="CP140" s="410"/>
      <c r="CQ140" s="410"/>
      <c r="CR140" s="410"/>
      <c r="CS140" s="410"/>
      <c r="CT140" s="410"/>
      <c r="CU140" s="410"/>
    </row>
    <row r="141" spans="1:99">
      <c r="B141" s="745" t="s">
        <v>7</v>
      </c>
      <c r="C141" s="745"/>
      <c r="D141" s="745"/>
      <c r="E141" s="745"/>
      <c r="F141" s="745"/>
      <c r="G141" s="745"/>
      <c r="H141" s="745"/>
      <c r="I141" s="745"/>
      <c r="J141" s="745"/>
      <c r="K141" s="745"/>
      <c r="L141" s="745"/>
      <c r="M141" s="745"/>
      <c r="N141" s="745"/>
      <c r="O141" s="745"/>
      <c r="P141" s="745"/>
      <c r="Q141" s="745"/>
      <c r="R141" s="745"/>
      <c r="S141" s="745"/>
      <c r="T141" s="745"/>
      <c r="U141" s="743" t="s">
        <v>637</v>
      </c>
      <c r="V141" s="743"/>
      <c r="W141" s="743"/>
      <c r="X141" s="743"/>
      <c r="Y141" s="743"/>
      <c r="Z141" s="743"/>
      <c r="AA141" s="743"/>
      <c r="AB141" s="743"/>
      <c r="AC141" s="743"/>
      <c r="AD141" s="743"/>
      <c r="AE141" s="743"/>
      <c r="AF141" s="743"/>
      <c r="AG141" s="743"/>
      <c r="AH141" s="743"/>
      <c r="AI141" s="743"/>
      <c r="AJ141" s="743"/>
      <c r="AK141" s="743"/>
      <c r="AL141" s="743"/>
      <c r="AM141" s="743"/>
      <c r="AN141" s="410"/>
      <c r="AO141" s="410"/>
      <c r="AP141" s="410"/>
      <c r="AQ141" s="410"/>
      <c r="AR141" s="410"/>
      <c r="AS141" s="410"/>
      <c r="AT141" s="410"/>
      <c r="AU141" s="410"/>
      <c r="AV141" s="410"/>
      <c r="AW141" s="410"/>
      <c r="AX141" s="410"/>
      <c r="AY141" s="410"/>
      <c r="AZ141" s="410"/>
      <c r="BA141" s="410"/>
      <c r="BB141" s="410"/>
      <c r="BC141" s="410"/>
      <c r="BD141" s="410"/>
      <c r="BE141" s="410"/>
      <c r="BF141" s="410"/>
      <c r="BG141" s="410"/>
      <c r="BH141" s="410"/>
      <c r="BI141" s="410"/>
      <c r="BJ141" s="410"/>
      <c r="BK141" s="410"/>
      <c r="BL141" s="410"/>
      <c r="BM141" s="410"/>
      <c r="BN141" s="410"/>
      <c r="BO141" s="410"/>
      <c r="BP141" s="410"/>
      <c r="BQ141" s="410"/>
      <c r="BR141" s="410"/>
      <c r="BS141" s="410"/>
      <c r="BT141" s="410"/>
      <c r="BU141" s="410"/>
      <c r="BV141" s="410"/>
      <c r="BW141" s="410"/>
      <c r="BX141" s="410"/>
      <c r="BY141" s="410"/>
      <c r="BZ141" s="410"/>
      <c r="CA141" s="410"/>
      <c r="CB141" s="410"/>
      <c r="CC141" s="410"/>
      <c r="CD141" s="410"/>
      <c r="CE141" s="410"/>
      <c r="CF141" s="410"/>
      <c r="CG141" s="410"/>
      <c r="CH141" s="410"/>
      <c r="CI141" s="410"/>
      <c r="CJ141" s="410"/>
      <c r="CK141" s="410"/>
      <c r="CL141" s="410"/>
      <c r="CM141" s="410"/>
      <c r="CN141" s="410"/>
      <c r="CO141" s="410"/>
      <c r="CP141" s="410"/>
      <c r="CQ141" s="410"/>
      <c r="CR141" s="410"/>
      <c r="CS141" s="410"/>
      <c r="CT141" s="410"/>
      <c r="CU141" s="410"/>
    </row>
    <row r="142" spans="1:99" ht="14.25">
      <c r="B142" s="478" t="s">
        <v>638</v>
      </c>
      <c r="C142" s="774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6"/>
      <c r="U142" s="479" t="s">
        <v>639</v>
      </c>
      <c r="V142" s="774"/>
      <c r="W142" s="775"/>
      <c r="X142" s="775"/>
      <c r="Y142" s="775"/>
      <c r="Z142" s="775"/>
      <c r="AA142" s="775"/>
      <c r="AB142" s="775"/>
      <c r="AC142" s="775"/>
      <c r="AD142" s="775"/>
      <c r="AE142" s="775"/>
      <c r="AF142" s="775"/>
      <c r="AG142" s="775"/>
      <c r="AH142" s="775"/>
      <c r="AI142" s="775"/>
      <c r="AJ142" s="775"/>
      <c r="AK142" s="775"/>
      <c r="AL142" s="775"/>
      <c r="AM142" s="776"/>
      <c r="AN142" s="410"/>
      <c r="AO142" s="410"/>
      <c r="AP142" s="410"/>
      <c r="AQ142" s="410"/>
      <c r="AR142" s="410"/>
      <c r="AS142" s="410"/>
      <c r="AT142" s="410"/>
      <c r="AU142" s="410"/>
      <c r="AV142" s="410"/>
      <c r="AW142" s="410"/>
      <c r="AX142" s="410"/>
      <c r="AY142" s="410"/>
      <c r="AZ142" s="410"/>
      <c r="BA142" s="410"/>
      <c r="BB142" s="410"/>
      <c r="BC142" s="410"/>
      <c r="BD142" s="410"/>
      <c r="BE142" s="410"/>
      <c r="BF142" s="410"/>
      <c r="BG142" s="410"/>
      <c r="BH142" s="410"/>
      <c r="BI142" s="410"/>
      <c r="BJ142" s="410"/>
      <c r="BK142" s="410"/>
      <c r="BL142" s="410"/>
      <c r="BM142" s="410"/>
      <c r="BN142" s="410"/>
      <c r="BO142" s="410"/>
      <c r="BP142" s="410"/>
      <c r="BQ142" s="410"/>
      <c r="BR142" s="410"/>
      <c r="BS142" s="410"/>
      <c r="BT142" s="410"/>
      <c r="BU142" s="410"/>
      <c r="BV142" s="410"/>
      <c r="BW142" s="410"/>
      <c r="BX142" s="410"/>
      <c r="BY142" s="410"/>
      <c r="BZ142" s="410"/>
      <c r="CA142" s="410"/>
      <c r="CB142" s="410"/>
      <c r="CC142" s="410"/>
      <c r="CD142" s="410"/>
      <c r="CE142" s="410"/>
      <c r="CF142" s="410"/>
      <c r="CG142" s="410"/>
      <c r="CH142" s="410"/>
      <c r="CI142" s="410"/>
      <c r="CJ142" s="410"/>
      <c r="CK142" s="410"/>
      <c r="CL142" s="410"/>
      <c r="CM142" s="410"/>
      <c r="CN142" s="410"/>
      <c r="CO142" s="410"/>
      <c r="CP142" s="410"/>
      <c r="CQ142" s="410"/>
      <c r="CR142" s="410"/>
      <c r="CS142" s="410"/>
      <c r="CT142" s="410"/>
      <c r="CU142" s="410"/>
    </row>
    <row r="143" spans="1:99">
      <c r="B143" s="410"/>
      <c r="C143" s="410"/>
      <c r="D143" s="410"/>
      <c r="E143" s="410"/>
      <c r="F143" s="410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  <c r="Y143" s="410"/>
      <c r="Z143" s="410"/>
      <c r="AA143" s="410"/>
      <c r="AB143" s="410"/>
      <c r="AC143" s="410"/>
      <c r="AD143" s="410"/>
      <c r="AE143" s="410"/>
      <c r="AF143" s="410"/>
      <c r="AG143" s="410"/>
      <c r="AH143" s="410"/>
      <c r="AJ143" s="410"/>
      <c r="AK143" s="410"/>
      <c r="AL143" s="410"/>
      <c r="AM143" s="410"/>
      <c r="AN143" s="410"/>
      <c r="AO143" s="410"/>
      <c r="AP143" s="410"/>
      <c r="AQ143" s="410"/>
      <c r="AR143" s="410"/>
      <c r="AS143" s="410"/>
      <c r="AT143" s="410"/>
      <c r="AU143" s="410"/>
      <c r="AV143" s="410"/>
      <c r="AW143" s="410"/>
      <c r="AX143" s="410"/>
      <c r="AY143" s="410"/>
      <c r="AZ143" s="410"/>
      <c r="BA143" s="410"/>
      <c r="BB143" s="410"/>
      <c r="BC143" s="410"/>
      <c r="BD143" s="410"/>
      <c r="BE143" s="410"/>
      <c r="BF143" s="410"/>
      <c r="BG143" s="410"/>
      <c r="BH143" s="410"/>
      <c r="BI143" s="410"/>
      <c r="BJ143" s="410"/>
      <c r="BK143" s="410"/>
      <c r="BL143" s="410"/>
      <c r="BM143" s="410"/>
      <c r="BN143" s="410"/>
      <c r="BO143" s="410"/>
      <c r="BP143" s="410"/>
      <c r="BQ143" s="410"/>
      <c r="BR143" s="410"/>
      <c r="BS143" s="410"/>
      <c r="BT143" s="410"/>
      <c r="BU143" s="410"/>
      <c r="BV143" s="410"/>
      <c r="BW143" s="410"/>
      <c r="BX143" s="410"/>
      <c r="BY143" s="410"/>
      <c r="BZ143" s="410"/>
      <c r="CA143" s="410"/>
      <c r="CB143" s="410"/>
      <c r="CC143" s="410"/>
      <c r="CD143" s="410"/>
      <c r="CE143" s="410"/>
      <c r="CF143" s="410"/>
      <c r="CG143" s="410"/>
      <c r="CH143" s="410"/>
      <c r="CI143" s="410"/>
      <c r="CJ143" s="410"/>
      <c r="CK143" s="410"/>
      <c r="CL143" s="410"/>
      <c r="CM143" s="410"/>
      <c r="CN143" s="410"/>
      <c r="CO143" s="410"/>
      <c r="CP143" s="410"/>
      <c r="CQ143" s="410"/>
      <c r="CR143" s="410"/>
      <c r="CS143" s="410"/>
      <c r="CT143" s="410"/>
      <c r="CU143" s="410"/>
    </row>
    <row r="144" spans="1:99" ht="14.25">
      <c r="B144" s="731" t="s">
        <v>640</v>
      </c>
      <c r="C144" s="412">
        <v>111</v>
      </c>
      <c r="D144" s="413" t="s">
        <v>641</v>
      </c>
      <c r="E144" s="457"/>
      <c r="F144" s="457"/>
      <c r="G144" s="457"/>
      <c r="H144" s="457"/>
      <c r="I144" s="457"/>
      <c r="J144" s="457"/>
      <c r="K144" s="457"/>
      <c r="L144" s="457"/>
      <c r="M144" s="459"/>
      <c r="N144" s="417">
        <v>85</v>
      </c>
      <c r="O144" s="720">
        <f>-IF($AI$139&lt;0,$AI$139,0)</f>
        <v>136527.67569999979</v>
      </c>
      <c r="P144" s="721"/>
      <c r="Q144" s="721"/>
      <c r="R144" s="722"/>
      <c r="S144" s="417" t="s">
        <v>2</v>
      </c>
      <c r="T144" s="778" t="s">
        <v>642</v>
      </c>
      <c r="U144" s="480"/>
      <c r="V144" s="481"/>
      <c r="W144" s="481"/>
      <c r="X144" s="481"/>
      <c r="Y144" s="481"/>
      <c r="Z144" s="412">
        <v>114</v>
      </c>
      <c r="AA144" s="413" t="s">
        <v>643</v>
      </c>
      <c r="AB144" s="414"/>
      <c r="AC144" s="414"/>
      <c r="AD144" s="414"/>
      <c r="AE144" s="414"/>
      <c r="AF144" s="419"/>
      <c r="AG144" s="415"/>
      <c r="AH144" s="417">
        <v>90</v>
      </c>
      <c r="AI144" s="720">
        <f>+IF($AI$139&gt;0,$AI$139,0)</f>
        <v>0</v>
      </c>
      <c r="AJ144" s="721"/>
      <c r="AK144" s="721"/>
      <c r="AL144" s="722"/>
      <c r="AM144" s="418" t="s">
        <v>2</v>
      </c>
      <c r="AN144" s="410"/>
      <c r="AO144" s="410"/>
      <c r="AP144" s="410"/>
      <c r="AQ144" s="410"/>
      <c r="AR144" s="410"/>
      <c r="AS144" s="410"/>
      <c r="AT144" s="410"/>
      <c r="AU144" s="410"/>
      <c r="AV144" s="410"/>
      <c r="AW144" s="410"/>
      <c r="AX144" s="410"/>
      <c r="AY144" s="410"/>
      <c r="AZ144" s="410"/>
      <c r="BA144" s="410"/>
      <c r="BB144" s="410"/>
      <c r="BC144" s="410"/>
      <c r="BD144" s="410"/>
      <c r="BE144" s="410"/>
      <c r="BF144" s="410"/>
      <c r="BG144" s="410"/>
      <c r="BH144" s="410"/>
      <c r="BI144" s="410"/>
      <c r="BJ144" s="410"/>
      <c r="BK144" s="410"/>
      <c r="BL144" s="410"/>
      <c r="BM144" s="410"/>
      <c r="BN144" s="410"/>
      <c r="BO144" s="410"/>
      <c r="BP144" s="410"/>
      <c r="BQ144" s="410"/>
      <c r="BR144" s="410"/>
      <c r="BS144" s="410"/>
      <c r="BT144" s="410"/>
      <c r="BU144" s="410"/>
      <c r="BV144" s="410"/>
      <c r="BW144" s="410"/>
      <c r="BX144" s="410"/>
      <c r="BY144" s="410"/>
      <c r="BZ144" s="410"/>
      <c r="CA144" s="410"/>
      <c r="CB144" s="410"/>
      <c r="CC144" s="410"/>
      <c r="CD144" s="410"/>
      <c r="CE144" s="410"/>
      <c r="CF144" s="410"/>
      <c r="CG144" s="410"/>
      <c r="CH144" s="410"/>
      <c r="CI144" s="410"/>
      <c r="CJ144" s="410"/>
      <c r="CK144" s="410"/>
      <c r="CL144" s="410"/>
      <c r="CM144" s="410"/>
      <c r="CN144" s="410"/>
      <c r="CO144" s="410"/>
      <c r="CP144" s="410"/>
      <c r="CQ144" s="410"/>
      <c r="CR144" s="410"/>
      <c r="CS144" s="410"/>
      <c r="CT144" s="410"/>
      <c r="CU144" s="410"/>
    </row>
    <row r="145" spans="1:99" ht="14.25">
      <c r="B145" s="777"/>
      <c r="C145" s="412">
        <v>112</v>
      </c>
      <c r="D145" s="413" t="s">
        <v>644</v>
      </c>
      <c r="E145" s="482"/>
      <c r="F145" s="482"/>
      <c r="G145" s="482"/>
      <c r="H145" s="482"/>
      <c r="I145" s="482"/>
      <c r="J145" s="482"/>
      <c r="K145" s="482"/>
      <c r="L145" s="482"/>
      <c r="M145" s="483"/>
      <c r="N145" s="417">
        <v>86</v>
      </c>
      <c r="O145" s="720">
        <v>0</v>
      </c>
      <c r="P145" s="721"/>
      <c r="Q145" s="721"/>
      <c r="R145" s="722"/>
      <c r="S145" s="417" t="s">
        <v>3</v>
      </c>
      <c r="T145" s="778"/>
      <c r="U145" s="484"/>
      <c r="V145" s="485"/>
      <c r="W145" s="485"/>
      <c r="X145" s="485"/>
      <c r="Y145" s="485"/>
      <c r="Z145" s="412">
        <v>115</v>
      </c>
      <c r="AA145" s="413" t="s">
        <v>645</v>
      </c>
      <c r="AB145" s="414"/>
      <c r="AC145" s="414"/>
      <c r="AD145" s="414"/>
      <c r="AE145" s="414"/>
      <c r="AF145" s="415"/>
      <c r="AG145" s="486">
        <v>0</v>
      </c>
      <c r="AH145" s="417">
        <v>39</v>
      </c>
      <c r="AI145" s="720">
        <f>+ROUND($AI$144*$AG$145,0)</f>
        <v>0</v>
      </c>
      <c r="AJ145" s="721"/>
      <c r="AK145" s="721"/>
      <c r="AL145" s="722"/>
      <c r="AM145" s="418" t="s">
        <v>2</v>
      </c>
      <c r="AN145" s="410"/>
      <c r="AO145" s="410"/>
      <c r="AP145" s="410"/>
      <c r="AQ145" s="410"/>
      <c r="AR145" s="410"/>
      <c r="AS145" s="410"/>
      <c r="AT145" s="410"/>
      <c r="AU145" s="410"/>
      <c r="AV145" s="410"/>
      <c r="AW145" s="410"/>
      <c r="AX145" s="410"/>
      <c r="AY145" s="410"/>
      <c r="AZ145" s="410"/>
      <c r="BA145" s="410"/>
      <c r="BB145" s="410"/>
      <c r="BC145" s="410"/>
      <c r="BD145" s="410"/>
      <c r="BE145" s="410"/>
      <c r="BF145" s="410"/>
      <c r="BG145" s="410"/>
      <c r="BH145" s="410"/>
      <c r="BI145" s="410"/>
      <c r="BJ145" s="410"/>
      <c r="BK145" s="410"/>
      <c r="BL145" s="410"/>
      <c r="BM145" s="410"/>
      <c r="BN145" s="410"/>
      <c r="BO145" s="410"/>
      <c r="BP145" s="410"/>
      <c r="BQ145" s="410"/>
      <c r="BR145" s="410"/>
      <c r="BS145" s="410"/>
      <c r="BT145" s="410"/>
      <c r="BU145" s="410"/>
      <c r="BV145" s="410"/>
      <c r="BW145" s="410"/>
      <c r="BX145" s="410"/>
      <c r="BY145" s="410"/>
      <c r="BZ145" s="410"/>
      <c r="CA145" s="410"/>
      <c r="CB145" s="410"/>
      <c r="CC145" s="410"/>
      <c r="CD145" s="410"/>
      <c r="CE145" s="410"/>
      <c r="CF145" s="410"/>
      <c r="CG145" s="410"/>
      <c r="CH145" s="410"/>
      <c r="CI145" s="410"/>
      <c r="CJ145" s="410"/>
      <c r="CK145" s="410"/>
      <c r="CL145" s="410"/>
      <c r="CM145" s="410"/>
      <c r="CN145" s="410"/>
      <c r="CO145" s="410"/>
      <c r="CP145" s="410"/>
      <c r="CQ145" s="410"/>
      <c r="CR145" s="410"/>
      <c r="CS145" s="410"/>
      <c r="CT145" s="410"/>
      <c r="CU145" s="410"/>
    </row>
    <row r="146" spans="1:99" ht="14.25">
      <c r="B146" s="777"/>
      <c r="C146" s="773" t="s">
        <v>646</v>
      </c>
      <c r="D146" s="773"/>
      <c r="E146" s="773"/>
      <c r="F146" s="773"/>
      <c r="G146" s="773"/>
      <c r="H146" s="773"/>
      <c r="I146" s="773"/>
      <c r="J146" s="773"/>
      <c r="K146" s="773"/>
      <c r="L146" s="773"/>
      <c r="M146" s="773"/>
      <c r="N146" s="773"/>
      <c r="O146" s="773"/>
      <c r="P146" s="773"/>
      <c r="Q146" s="773"/>
      <c r="R146" s="773"/>
      <c r="S146" s="773"/>
      <c r="T146" s="778"/>
      <c r="U146" s="484"/>
      <c r="V146" s="485"/>
      <c r="W146" s="485"/>
      <c r="X146" s="485"/>
      <c r="Y146" s="485"/>
      <c r="Z146" s="412">
        <v>116</v>
      </c>
      <c r="AA146" s="413" t="s">
        <v>647</v>
      </c>
      <c r="AB146" s="414"/>
      <c r="AC146" s="414"/>
      <c r="AD146" s="414"/>
      <c r="AE146" s="414"/>
      <c r="AF146" s="419"/>
      <c r="AG146" s="415"/>
      <c r="AH146" s="417">
        <v>91</v>
      </c>
      <c r="AI146" s="720">
        <f>+SUM(AI144:$AL$145)</f>
        <v>0</v>
      </c>
      <c r="AJ146" s="721"/>
      <c r="AK146" s="721"/>
      <c r="AL146" s="722"/>
      <c r="AM146" s="418" t="s">
        <v>4</v>
      </c>
      <c r="AN146" s="410"/>
      <c r="AO146" s="410"/>
      <c r="AP146" s="410"/>
      <c r="AQ146" s="410"/>
      <c r="AR146" s="410"/>
      <c r="AS146" s="410"/>
      <c r="AT146" s="410"/>
      <c r="AU146" s="410"/>
      <c r="AV146" s="410"/>
      <c r="AW146" s="410"/>
      <c r="AX146" s="410"/>
      <c r="AY146" s="410"/>
      <c r="AZ146" s="410"/>
      <c r="BA146" s="410"/>
      <c r="BB146" s="410"/>
      <c r="BC146" s="410"/>
      <c r="BD146" s="410"/>
      <c r="BE146" s="410"/>
      <c r="BF146" s="410"/>
      <c r="BG146" s="410"/>
      <c r="BH146" s="410"/>
      <c r="BI146" s="410"/>
      <c r="BJ146" s="410"/>
      <c r="BK146" s="410"/>
      <c r="BL146" s="410"/>
      <c r="BM146" s="410"/>
      <c r="BN146" s="410"/>
      <c r="BO146" s="410"/>
      <c r="BP146" s="410"/>
      <c r="BQ146" s="410"/>
      <c r="BR146" s="410"/>
      <c r="BS146" s="410"/>
      <c r="BT146" s="410"/>
      <c r="BU146" s="410"/>
      <c r="BV146" s="410"/>
      <c r="BW146" s="410"/>
      <c r="BX146" s="410"/>
      <c r="BY146" s="410"/>
      <c r="BZ146" s="410"/>
      <c r="CA146" s="410"/>
      <c r="CB146" s="410"/>
      <c r="CC146" s="410"/>
      <c r="CD146" s="410"/>
      <c r="CE146" s="410"/>
      <c r="CF146" s="410"/>
      <c r="CG146" s="410"/>
      <c r="CH146" s="410"/>
      <c r="CI146" s="410"/>
      <c r="CJ146" s="410"/>
      <c r="CK146" s="410"/>
      <c r="CL146" s="410"/>
      <c r="CM146" s="410"/>
      <c r="CN146" s="410"/>
      <c r="CO146" s="410"/>
      <c r="CP146" s="410"/>
      <c r="CQ146" s="410"/>
      <c r="CR146" s="410"/>
      <c r="CS146" s="410"/>
      <c r="CT146" s="410"/>
      <c r="CU146" s="410"/>
    </row>
    <row r="147" spans="1:99" ht="14.25">
      <c r="B147" s="777"/>
      <c r="C147" s="412">
        <f>+C145+1</f>
        <v>113</v>
      </c>
      <c r="D147" s="413" t="s">
        <v>648</v>
      </c>
      <c r="E147" s="414"/>
      <c r="F147" s="414"/>
      <c r="G147" s="414"/>
      <c r="H147" s="414"/>
      <c r="I147" s="414"/>
      <c r="J147" s="414"/>
      <c r="K147" s="414"/>
      <c r="L147" s="414"/>
      <c r="M147" s="415"/>
      <c r="N147" s="417">
        <v>87</v>
      </c>
      <c r="O147" s="720">
        <f>+$O$144-$O$145</f>
        <v>136527.67569999979</v>
      </c>
      <c r="P147" s="721"/>
      <c r="Q147" s="721"/>
      <c r="R147" s="722"/>
      <c r="S147" s="418" t="s">
        <v>4</v>
      </c>
      <c r="T147" s="778"/>
      <c r="U147" s="484"/>
      <c r="V147" s="485"/>
      <c r="W147" s="485"/>
      <c r="X147" s="485"/>
      <c r="Y147" s="485"/>
      <c r="Z147" s="770" t="s">
        <v>649</v>
      </c>
      <c r="AA147" s="771"/>
      <c r="AB147" s="771"/>
      <c r="AC147" s="771"/>
      <c r="AD147" s="771"/>
      <c r="AE147" s="771"/>
      <c r="AF147" s="771"/>
      <c r="AG147" s="771"/>
      <c r="AH147" s="771"/>
      <c r="AI147" s="771"/>
      <c r="AJ147" s="771"/>
      <c r="AK147" s="771"/>
      <c r="AL147" s="771"/>
      <c r="AM147" s="772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  <c r="AZ147" s="410"/>
      <c r="BA147" s="410"/>
      <c r="BB147" s="410"/>
      <c r="BC147" s="410"/>
      <c r="BD147" s="410"/>
      <c r="BE147" s="410"/>
      <c r="BF147" s="410"/>
      <c r="BG147" s="410"/>
      <c r="BH147" s="410"/>
      <c r="BI147" s="410"/>
      <c r="BJ147" s="410"/>
      <c r="BK147" s="410"/>
      <c r="BL147" s="410"/>
      <c r="BM147" s="410"/>
      <c r="BN147" s="410"/>
      <c r="BO147" s="410"/>
      <c r="BP147" s="410"/>
      <c r="BQ147" s="410"/>
      <c r="BR147" s="410"/>
      <c r="BS147" s="410"/>
      <c r="BT147" s="410"/>
      <c r="BU147" s="410"/>
      <c r="BV147" s="410"/>
      <c r="BW147" s="410"/>
      <c r="BX147" s="410"/>
      <c r="BY147" s="410"/>
      <c r="BZ147" s="410"/>
      <c r="CA147" s="410"/>
      <c r="CB147" s="410"/>
      <c r="CC147" s="410"/>
      <c r="CD147" s="410"/>
      <c r="CE147" s="410"/>
      <c r="CF147" s="410"/>
      <c r="CG147" s="410"/>
      <c r="CH147" s="410"/>
      <c r="CI147" s="410"/>
      <c r="CJ147" s="410"/>
      <c r="CK147" s="410"/>
      <c r="CL147" s="410"/>
      <c r="CM147" s="410"/>
      <c r="CN147" s="410"/>
      <c r="CO147" s="410"/>
      <c r="CP147" s="410"/>
      <c r="CQ147" s="410"/>
      <c r="CR147" s="410"/>
      <c r="CS147" s="410"/>
      <c r="CT147" s="410"/>
      <c r="CU147" s="410"/>
    </row>
    <row r="148" spans="1:99" ht="14.25">
      <c r="B148" s="777"/>
      <c r="C148" s="487"/>
      <c r="D148" s="773" t="s">
        <v>650</v>
      </c>
      <c r="E148" s="773"/>
      <c r="F148" s="773"/>
      <c r="G148" s="773"/>
      <c r="H148" s="773"/>
      <c r="I148" s="773"/>
      <c r="J148" s="773"/>
      <c r="K148" s="773"/>
      <c r="L148" s="773"/>
      <c r="M148" s="773"/>
      <c r="N148" s="773"/>
      <c r="O148" s="773"/>
      <c r="P148" s="773"/>
      <c r="Q148" s="773"/>
      <c r="R148" s="773"/>
      <c r="S148" s="773"/>
      <c r="T148" s="778"/>
      <c r="U148" s="484"/>
      <c r="V148" s="485"/>
      <c r="W148" s="485"/>
      <c r="X148" s="485"/>
      <c r="Y148" s="485"/>
      <c r="Z148" s="412">
        <f>+Z146+1</f>
        <v>117</v>
      </c>
      <c r="AA148" s="413" t="s">
        <v>651</v>
      </c>
      <c r="AB148" s="414"/>
      <c r="AC148" s="414"/>
      <c r="AD148" s="414"/>
      <c r="AE148" s="414"/>
      <c r="AF148" s="414"/>
      <c r="AG148" s="415"/>
      <c r="AH148" s="417">
        <v>92</v>
      </c>
      <c r="AI148" s="720"/>
      <c r="AJ148" s="721"/>
      <c r="AK148" s="721"/>
      <c r="AL148" s="722"/>
      <c r="AM148" s="418" t="s">
        <v>2</v>
      </c>
      <c r="AN148" s="410"/>
      <c r="AO148" s="410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10"/>
      <c r="AZ148" s="410"/>
      <c r="BA148" s="410"/>
      <c r="BB148" s="410"/>
      <c r="BC148" s="410"/>
      <c r="BD148" s="410"/>
      <c r="BE148" s="410"/>
      <c r="BF148" s="410"/>
      <c r="BG148" s="410"/>
      <c r="BH148" s="410"/>
      <c r="BI148" s="410"/>
      <c r="BJ148" s="410"/>
      <c r="BK148" s="410"/>
      <c r="BL148" s="410"/>
      <c r="BM148" s="410"/>
      <c r="BN148" s="410"/>
      <c r="BO148" s="410"/>
      <c r="BP148" s="410"/>
      <c r="BQ148" s="410"/>
      <c r="BR148" s="410"/>
      <c r="BS148" s="410"/>
      <c r="BT148" s="410"/>
      <c r="BU148" s="410"/>
      <c r="BV148" s="410"/>
      <c r="BW148" s="410"/>
      <c r="BX148" s="410"/>
      <c r="BY148" s="410"/>
      <c r="BZ148" s="410"/>
      <c r="CA148" s="410"/>
      <c r="CB148" s="410"/>
      <c r="CC148" s="410"/>
      <c r="CD148" s="410"/>
      <c r="CE148" s="410"/>
      <c r="CF148" s="410"/>
      <c r="CG148" s="410"/>
      <c r="CH148" s="410"/>
      <c r="CI148" s="410"/>
      <c r="CJ148" s="410"/>
      <c r="CK148" s="410"/>
      <c r="CL148" s="410"/>
      <c r="CM148" s="410"/>
      <c r="CN148" s="410"/>
      <c r="CO148" s="410"/>
      <c r="CP148" s="410"/>
      <c r="CQ148" s="410"/>
      <c r="CR148" s="410"/>
      <c r="CS148" s="410"/>
      <c r="CT148" s="410"/>
      <c r="CU148" s="410"/>
    </row>
    <row r="149" spans="1:99" ht="14.25">
      <c r="B149" s="777"/>
      <c r="C149" s="412">
        <v>301</v>
      </c>
      <c r="D149" s="413" t="s">
        <v>652</v>
      </c>
      <c r="E149" s="414"/>
      <c r="F149" s="414"/>
      <c r="G149" s="414"/>
      <c r="H149" s="414"/>
      <c r="I149" s="414"/>
      <c r="J149" s="414"/>
      <c r="K149" s="414"/>
      <c r="L149" s="414"/>
      <c r="M149" s="415"/>
      <c r="N149" s="488"/>
      <c r="O149" s="489"/>
      <c r="P149" s="489"/>
      <c r="Q149" s="489"/>
      <c r="R149" s="489"/>
      <c r="S149" s="490"/>
      <c r="T149" s="778"/>
      <c r="U149" s="484"/>
      <c r="V149" s="485"/>
      <c r="W149" s="485"/>
      <c r="X149" s="485"/>
      <c r="Y149" s="485"/>
      <c r="Z149" s="412">
        <f>+Z148+1</f>
        <v>118</v>
      </c>
      <c r="AA149" s="413" t="s">
        <v>653</v>
      </c>
      <c r="AB149" s="414"/>
      <c r="AC149" s="414"/>
      <c r="AD149" s="414"/>
      <c r="AE149" s="414"/>
      <c r="AF149" s="414"/>
      <c r="AG149" s="415"/>
      <c r="AH149" s="417">
        <v>93</v>
      </c>
      <c r="AI149" s="720"/>
      <c r="AJ149" s="721"/>
      <c r="AK149" s="721"/>
      <c r="AL149" s="722"/>
      <c r="AM149" s="418" t="s">
        <v>2</v>
      </c>
      <c r="AN149" s="410"/>
      <c r="AO149" s="410"/>
      <c r="AP149" s="410"/>
      <c r="AQ149" s="410"/>
      <c r="AR149" s="410"/>
      <c r="AS149" s="410"/>
      <c r="AT149" s="410"/>
      <c r="AU149" s="410"/>
      <c r="AV149" s="410"/>
      <c r="AW149" s="410"/>
      <c r="AX149" s="410"/>
      <c r="AY149" s="410"/>
      <c r="AZ149" s="410"/>
      <c r="BA149" s="410"/>
      <c r="BB149" s="410"/>
      <c r="BC149" s="410"/>
      <c r="BD149" s="410"/>
      <c r="BE149" s="410"/>
      <c r="BF149" s="410"/>
      <c r="BG149" s="410"/>
      <c r="BH149" s="410"/>
      <c r="BI149" s="410"/>
      <c r="BJ149" s="410"/>
      <c r="BK149" s="410"/>
      <c r="BL149" s="410"/>
      <c r="BM149" s="410"/>
      <c r="BN149" s="410"/>
      <c r="BO149" s="410"/>
      <c r="BP149" s="410"/>
      <c r="BQ149" s="410"/>
      <c r="BR149" s="410"/>
      <c r="BS149" s="410"/>
      <c r="BT149" s="410"/>
      <c r="BU149" s="410"/>
      <c r="BV149" s="410"/>
      <c r="BW149" s="410"/>
      <c r="BX149" s="410"/>
      <c r="BY149" s="410"/>
      <c r="BZ149" s="410"/>
      <c r="CA149" s="410"/>
      <c r="CB149" s="410"/>
      <c r="CC149" s="410"/>
      <c r="CD149" s="410"/>
      <c r="CE149" s="410"/>
      <c r="CF149" s="410"/>
      <c r="CG149" s="410"/>
      <c r="CH149" s="410"/>
      <c r="CI149" s="410"/>
      <c r="CJ149" s="410"/>
      <c r="CK149" s="410"/>
      <c r="CL149" s="410"/>
      <c r="CM149" s="410"/>
      <c r="CN149" s="410"/>
      <c r="CO149" s="410"/>
      <c r="CP149" s="410"/>
      <c r="CQ149" s="410"/>
      <c r="CR149" s="410"/>
      <c r="CS149" s="410"/>
      <c r="CT149" s="410"/>
      <c r="CU149" s="410"/>
    </row>
    <row r="150" spans="1:99" ht="14.25">
      <c r="B150" s="777"/>
      <c r="C150" s="412">
        <v>306</v>
      </c>
      <c r="D150" s="491" t="s">
        <v>654</v>
      </c>
      <c r="E150" s="492"/>
      <c r="F150" s="492"/>
      <c r="G150" s="492"/>
      <c r="H150" s="492"/>
      <c r="I150" s="492"/>
      <c r="J150" s="492"/>
      <c r="K150" s="492"/>
      <c r="L150" s="492"/>
      <c r="M150" s="493"/>
      <c r="N150" s="720"/>
      <c r="O150" s="721"/>
      <c r="P150" s="721"/>
      <c r="Q150" s="721"/>
      <c r="R150" s="721"/>
      <c r="S150" s="722"/>
      <c r="T150" s="778"/>
      <c r="U150" s="494"/>
      <c r="V150" s="495"/>
      <c r="W150" s="495"/>
      <c r="X150" s="495"/>
      <c r="Y150" s="495"/>
      <c r="Z150" s="412">
        <f>+Z149+1</f>
        <v>119</v>
      </c>
      <c r="AA150" s="413" t="s">
        <v>655</v>
      </c>
      <c r="AB150" s="414"/>
      <c r="AC150" s="414"/>
      <c r="AD150" s="414"/>
      <c r="AE150" s="414"/>
      <c r="AF150" s="414"/>
      <c r="AG150" s="415"/>
      <c r="AH150" s="417">
        <v>94</v>
      </c>
      <c r="AI150" s="720"/>
      <c r="AJ150" s="721"/>
      <c r="AK150" s="721"/>
      <c r="AL150" s="722"/>
      <c r="AM150" s="418" t="s">
        <v>4</v>
      </c>
      <c r="AN150" s="410"/>
      <c r="AO150" s="410"/>
      <c r="AP150" s="410"/>
      <c r="AQ150" s="410"/>
      <c r="AR150" s="410"/>
      <c r="AS150" s="410"/>
      <c r="AT150" s="410"/>
      <c r="AU150" s="410"/>
      <c r="AV150" s="410"/>
      <c r="AW150" s="410"/>
      <c r="AX150" s="410"/>
      <c r="AY150" s="410"/>
      <c r="AZ150" s="410"/>
      <c r="BA150" s="410"/>
      <c r="BB150" s="410"/>
      <c r="BC150" s="410"/>
      <c r="BD150" s="410"/>
      <c r="BE150" s="410"/>
      <c r="BF150" s="410"/>
      <c r="BG150" s="410"/>
      <c r="BH150" s="410"/>
      <c r="BI150" s="410"/>
      <c r="BJ150" s="410"/>
      <c r="BK150" s="410"/>
      <c r="BL150" s="410"/>
      <c r="BM150" s="410"/>
      <c r="BN150" s="410"/>
      <c r="BO150" s="410"/>
      <c r="BP150" s="410"/>
      <c r="BQ150" s="410"/>
      <c r="BR150" s="410"/>
      <c r="BS150" s="410"/>
      <c r="BT150" s="410"/>
      <c r="BU150" s="410"/>
      <c r="BV150" s="410"/>
      <c r="BW150" s="410"/>
      <c r="BX150" s="410"/>
      <c r="BY150" s="410"/>
      <c r="BZ150" s="410"/>
      <c r="CA150" s="410"/>
      <c r="CB150" s="410"/>
      <c r="CC150" s="410"/>
      <c r="CD150" s="410"/>
      <c r="CE150" s="410"/>
      <c r="CF150" s="410"/>
      <c r="CG150" s="410"/>
      <c r="CH150" s="410"/>
      <c r="CI150" s="410"/>
      <c r="CJ150" s="410"/>
      <c r="CK150" s="410"/>
      <c r="CL150" s="410"/>
      <c r="CM150" s="410"/>
      <c r="CN150" s="410"/>
      <c r="CO150" s="410"/>
      <c r="CP150" s="410"/>
      <c r="CQ150" s="410"/>
      <c r="CR150" s="410"/>
      <c r="CS150" s="410"/>
      <c r="CT150" s="410"/>
      <c r="CU150" s="410"/>
    </row>
    <row r="151" spans="1:99">
      <c r="B151" s="777"/>
      <c r="C151" s="746">
        <v>780</v>
      </c>
      <c r="D151" s="747" t="s">
        <v>656</v>
      </c>
      <c r="E151" s="748"/>
      <c r="F151" s="748"/>
      <c r="G151" s="748"/>
      <c r="H151" s="748"/>
      <c r="I151" s="748"/>
      <c r="J151" s="748"/>
      <c r="K151" s="748"/>
      <c r="L151" s="748"/>
      <c r="M151" s="749"/>
      <c r="N151" s="496" t="s">
        <v>657</v>
      </c>
      <c r="O151" s="497"/>
      <c r="P151" s="497"/>
      <c r="Q151" s="497"/>
      <c r="R151" s="498"/>
      <c r="S151" s="499"/>
      <c r="T151" s="756" t="s">
        <v>658</v>
      </c>
      <c r="U151" s="757"/>
      <c r="V151" s="757"/>
      <c r="W151" s="757"/>
      <c r="X151" s="757"/>
      <c r="Y151" s="757"/>
      <c r="Z151" s="757"/>
      <c r="AA151" s="757"/>
      <c r="AB151" s="757"/>
      <c r="AC151" s="757"/>
      <c r="AD151" s="757"/>
      <c r="AE151" s="757"/>
      <c r="AF151" s="757"/>
      <c r="AG151" s="757"/>
      <c r="AH151" s="757"/>
      <c r="AI151" s="757"/>
      <c r="AJ151" s="757"/>
      <c r="AK151" s="757"/>
      <c r="AL151" s="757"/>
      <c r="AM151" s="758"/>
      <c r="AN151" s="410"/>
      <c r="AO151" s="410"/>
      <c r="AP151" s="410"/>
      <c r="AQ151" s="410"/>
      <c r="AR151" s="410"/>
      <c r="AS151" s="410"/>
      <c r="AT151" s="410"/>
      <c r="AU151" s="410"/>
      <c r="AV151" s="410"/>
      <c r="AW151" s="410"/>
      <c r="AX151" s="410"/>
      <c r="AY151" s="410"/>
      <c r="AZ151" s="410"/>
      <c r="BA151" s="410"/>
      <c r="BB151" s="410"/>
      <c r="BC151" s="410"/>
      <c r="BD151" s="410"/>
      <c r="BE151" s="410"/>
      <c r="BF151" s="410"/>
      <c r="BG151" s="410"/>
      <c r="BH151" s="410"/>
      <c r="BI151" s="410"/>
      <c r="BJ151" s="410"/>
      <c r="BK151" s="410"/>
      <c r="BL151" s="410"/>
      <c r="BM151" s="410"/>
      <c r="BN151" s="410"/>
      <c r="BO151" s="410"/>
      <c r="BP151" s="410"/>
      <c r="BQ151" s="410"/>
      <c r="BR151" s="410"/>
      <c r="BS151" s="410"/>
      <c r="BT151" s="410"/>
      <c r="BU151" s="410"/>
      <c r="BV151" s="410"/>
      <c r="BW151" s="410"/>
      <c r="BX151" s="410"/>
      <c r="BY151" s="410"/>
      <c r="BZ151" s="410"/>
      <c r="CA151" s="410"/>
      <c r="CB151" s="410"/>
      <c r="CC151" s="410"/>
      <c r="CD151" s="410"/>
      <c r="CE151" s="410"/>
      <c r="CF151" s="410"/>
      <c r="CG151" s="410"/>
      <c r="CH151" s="410"/>
      <c r="CI151" s="410"/>
      <c r="CJ151" s="410"/>
      <c r="CK151" s="410"/>
      <c r="CL151" s="410"/>
      <c r="CM151" s="410"/>
      <c r="CN151" s="410"/>
      <c r="CO151" s="410"/>
      <c r="CP151" s="410"/>
      <c r="CQ151" s="410"/>
      <c r="CR151" s="410"/>
      <c r="CS151" s="410"/>
      <c r="CT151" s="410"/>
      <c r="CU151" s="410"/>
    </row>
    <row r="152" spans="1:99">
      <c r="B152" s="777"/>
      <c r="C152" s="746"/>
      <c r="D152" s="750"/>
      <c r="E152" s="751"/>
      <c r="F152" s="751"/>
      <c r="G152" s="751"/>
      <c r="H152" s="751"/>
      <c r="I152" s="751"/>
      <c r="J152" s="751"/>
      <c r="K152" s="751"/>
      <c r="L152" s="751"/>
      <c r="M152" s="752"/>
      <c r="N152" s="496" t="s">
        <v>659</v>
      </c>
      <c r="O152" s="497"/>
      <c r="P152" s="497"/>
      <c r="Q152" s="497"/>
      <c r="R152" s="498"/>
      <c r="S152" s="499"/>
      <c r="T152" s="759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1"/>
      <c r="AN152" s="410"/>
      <c r="AO152" s="410"/>
      <c r="AP152" s="410"/>
      <c r="AQ152" s="410"/>
      <c r="AR152" s="410"/>
      <c r="AS152" s="410"/>
      <c r="AT152" s="410"/>
      <c r="AU152" s="410"/>
      <c r="AV152" s="410"/>
      <c r="AW152" s="410"/>
      <c r="AX152" s="410"/>
      <c r="AY152" s="410"/>
      <c r="AZ152" s="410"/>
      <c r="BA152" s="410"/>
      <c r="BB152" s="410"/>
      <c r="BC152" s="410"/>
      <c r="BD152" s="410"/>
      <c r="BE152" s="410"/>
      <c r="BF152" s="410"/>
      <c r="BG152" s="410"/>
      <c r="BH152" s="410"/>
      <c r="BI152" s="410"/>
      <c r="BJ152" s="410"/>
      <c r="BK152" s="410"/>
      <c r="BL152" s="410"/>
      <c r="BM152" s="410"/>
      <c r="BN152" s="410"/>
      <c r="BO152" s="410"/>
      <c r="BP152" s="410"/>
      <c r="BQ152" s="410"/>
      <c r="BR152" s="410"/>
      <c r="BS152" s="410"/>
      <c r="BT152" s="410"/>
      <c r="BU152" s="410"/>
      <c r="BV152" s="410"/>
      <c r="BW152" s="410"/>
      <c r="BX152" s="410"/>
      <c r="BY152" s="410"/>
      <c r="BZ152" s="410"/>
      <c r="CA152" s="410"/>
      <c r="CB152" s="410"/>
      <c r="CC152" s="410"/>
      <c r="CD152" s="410"/>
      <c r="CE152" s="410"/>
      <c r="CF152" s="410"/>
      <c r="CG152" s="410"/>
      <c r="CH152" s="410"/>
      <c r="CI152" s="410"/>
      <c r="CJ152" s="410"/>
      <c r="CK152" s="410"/>
      <c r="CL152" s="410"/>
      <c r="CM152" s="410"/>
      <c r="CN152" s="410"/>
      <c r="CO152" s="410"/>
      <c r="CP152" s="410"/>
      <c r="CQ152" s="410"/>
      <c r="CR152" s="410"/>
      <c r="CS152" s="410"/>
      <c r="CT152" s="410"/>
      <c r="CU152" s="410"/>
    </row>
    <row r="153" spans="1:99">
      <c r="B153" s="777"/>
      <c r="C153" s="746"/>
      <c r="D153" s="750"/>
      <c r="E153" s="751"/>
      <c r="F153" s="751"/>
      <c r="G153" s="751"/>
      <c r="H153" s="751"/>
      <c r="I153" s="751"/>
      <c r="J153" s="751"/>
      <c r="K153" s="751"/>
      <c r="L153" s="751"/>
      <c r="M153" s="752"/>
      <c r="N153" s="496" t="s">
        <v>660</v>
      </c>
      <c r="O153" s="497"/>
      <c r="P153" s="497"/>
      <c r="Q153" s="497"/>
      <c r="R153" s="498"/>
      <c r="S153" s="499"/>
      <c r="T153" s="759"/>
      <c r="U153" s="760"/>
      <c r="V153" s="760"/>
      <c r="W153" s="76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1"/>
      <c r="AN153" s="410"/>
      <c r="AO153" s="410"/>
      <c r="AP153" s="410"/>
      <c r="AQ153" s="410"/>
      <c r="AR153" s="410"/>
      <c r="AS153" s="410"/>
      <c r="AT153" s="410"/>
      <c r="AU153" s="410"/>
      <c r="AV153" s="410"/>
      <c r="AW153" s="410"/>
      <c r="AX153" s="410"/>
      <c r="AY153" s="410"/>
      <c r="AZ153" s="410"/>
      <c r="BA153" s="410"/>
      <c r="BB153" s="410"/>
      <c r="BC153" s="410"/>
      <c r="BD153" s="410"/>
      <c r="BE153" s="410"/>
      <c r="BF153" s="410"/>
      <c r="BG153" s="410"/>
      <c r="BH153" s="410"/>
      <c r="BI153" s="410"/>
      <c r="BJ153" s="410"/>
      <c r="BK153" s="410"/>
      <c r="BL153" s="410"/>
      <c r="BM153" s="410"/>
      <c r="BN153" s="410"/>
      <c r="BO153" s="410"/>
      <c r="BP153" s="410"/>
      <c r="BQ153" s="410"/>
      <c r="BR153" s="410"/>
      <c r="BS153" s="410"/>
      <c r="BT153" s="410"/>
      <c r="BU153" s="410"/>
      <c r="BV153" s="410"/>
      <c r="BW153" s="410"/>
      <c r="BX153" s="410"/>
      <c r="BY153" s="410"/>
      <c r="BZ153" s="410"/>
      <c r="CA153" s="410"/>
      <c r="CB153" s="410"/>
      <c r="CC153" s="410"/>
      <c r="CD153" s="410"/>
      <c r="CE153" s="410"/>
      <c r="CF153" s="410"/>
      <c r="CG153" s="410"/>
      <c r="CH153" s="410"/>
      <c r="CI153" s="410"/>
      <c r="CJ153" s="410"/>
      <c r="CK153" s="410"/>
      <c r="CL153" s="410"/>
      <c r="CM153" s="410"/>
      <c r="CN153" s="410"/>
      <c r="CO153" s="410"/>
      <c r="CP153" s="410"/>
      <c r="CQ153" s="410"/>
      <c r="CR153" s="410"/>
      <c r="CS153" s="410"/>
      <c r="CT153" s="410"/>
      <c r="CU153" s="410"/>
    </row>
    <row r="154" spans="1:99">
      <c r="B154" s="777"/>
      <c r="C154" s="746"/>
      <c r="D154" s="750"/>
      <c r="E154" s="751"/>
      <c r="F154" s="751"/>
      <c r="G154" s="751"/>
      <c r="H154" s="751"/>
      <c r="I154" s="751"/>
      <c r="J154" s="751"/>
      <c r="K154" s="751"/>
      <c r="L154" s="751"/>
      <c r="M154" s="752"/>
      <c r="N154" s="496" t="s">
        <v>661</v>
      </c>
      <c r="O154" s="497"/>
      <c r="P154" s="497"/>
      <c r="Q154" s="497"/>
      <c r="R154" s="498"/>
      <c r="S154" s="499"/>
      <c r="T154" s="762"/>
      <c r="U154" s="763"/>
      <c r="V154" s="763"/>
      <c r="W154" s="763"/>
      <c r="X154" s="763"/>
      <c r="Y154" s="763"/>
      <c r="Z154" s="763"/>
      <c r="AA154" s="763"/>
      <c r="AB154" s="763"/>
      <c r="AC154" s="763"/>
      <c r="AD154" s="763"/>
      <c r="AE154" s="763"/>
      <c r="AF154" s="763"/>
      <c r="AG154" s="763"/>
      <c r="AH154" s="763"/>
      <c r="AI154" s="763"/>
      <c r="AJ154" s="763"/>
      <c r="AK154" s="763"/>
      <c r="AL154" s="763"/>
      <c r="AM154" s="764"/>
      <c r="AN154" s="410"/>
      <c r="AO154" s="410"/>
      <c r="AP154" s="410"/>
      <c r="AQ154" s="410"/>
      <c r="AR154" s="410"/>
      <c r="AS154" s="410"/>
      <c r="AT154" s="410"/>
      <c r="AU154" s="410"/>
      <c r="AV154" s="410"/>
      <c r="AW154" s="410"/>
      <c r="AX154" s="410"/>
      <c r="AY154" s="410"/>
      <c r="AZ154" s="410"/>
      <c r="BA154" s="410"/>
      <c r="BB154" s="410"/>
      <c r="BC154" s="410"/>
      <c r="BD154" s="410"/>
      <c r="BE154" s="410"/>
      <c r="BF154" s="410"/>
      <c r="BG154" s="410"/>
      <c r="BH154" s="410"/>
      <c r="BI154" s="410"/>
      <c r="BJ154" s="410"/>
      <c r="BK154" s="410"/>
      <c r="BL154" s="410"/>
      <c r="BM154" s="410"/>
      <c r="BN154" s="410"/>
      <c r="BO154" s="410"/>
      <c r="BP154" s="410"/>
      <c r="BQ154" s="410"/>
      <c r="BR154" s="410"/>
      <c r="BS154" s="410"/>
      <c r="BT154" s="410"/>
      <c r="BU154" s="410"/>
      <c r="BV154" s="410"/>
      <c r="BW154" s="410"/>
      <c r="BX154" s="410"/>
      <c r="BY154" s="410"/>
      <c r="BZ154" s="410"/>
      <c r="CA154" s="410"/>
      <c r="CB154" s="410"/>
      <c r="CC154" s="410"/>
      <c r="CD154" s="410"/>
      <c r="CE154" s="410"/>
      <c r="CF154" s="410"/>
      <c r="CG154" s="410"/>
      <c r="CH154" s="410"/>
      <c r="CI154" s="410"/>
      <c r="CJ154" s="410"/>
      <c r="CK154" s="410"/>
      <c r="CL154" s="410"/>
      <c r="CM154" s="410"/>
      <c r="CN154" s="410"/>
      <c r="CO154" s="410"/>
      <c r="CP154" s="410"/>
      <c r="CQ154" s="410"/>
      <c r="CR154" s="410"/>
      <c r="CS154" s="410"/>
      <c r="CT154" s="410"/>
      <c r="CU154" s="410"/>
    </row>
    <row r="155" spans="1:99">
      <c r="B155" s="777"/>
      <c r="C155" s="746"/>
      <c r="D155" s="753"/>
      <c r="E155" s="754"/>
      <c r="F155" s="754"/>
      <c r="G155" s="754"/>
      <c r="H155" s="754"/>
      <c r="I155" s="754"/>
      <c r="J155" s="754"/>
      <c r="K155" s="754"/>
      <c r="L155" s="754"/>
      <c r="M155" s="755"/>
      <c r="N155" s="491" t="s">
        <v>662</v>
      </c>
      <c r="O155" s="492"/>
      <c r="P155" s="492"/>
      <c r="Q155" s="492"/>
      <c r="R155" s="493"/>
      <c r="S155" s="499"/>
      <c r="T155" s="765" t="s">
        <v>663</v>
      </c>
      <c r="U155" s="766"/>
      <c r="V155" s="766"/>
      <c r="W155" s="766"/>
      <c r="X155" s="766"/>
      <c r="Y155" s="766"/>
      <c r="Z155" s="766"/>
      <c r="AA155" s="766"/>
      <c r="AB155" s="766"/>
      <c r="AC155" s="766"/>
      <c r="AD155" s="766"/>
      <c r="AE155" s="766"/>
      <c r="AF155" s="766"/>
      <c r="AG155" s="766"/>
      <c r="AH155" s="766"/>
      <c r="AI155" s="766"/>
      <c r="AJ155" s="766"/>
      <c r="AK155" s="766"/>
      <c r="AL155" s="766"/>
      <c r="AM155" s="767"/>
      <c r="AN155" s="410"/>
      <c r="AO155" s="410"/>
      <c r="AP155" s="410"/>
      <c r="AQ155" s="410"/>
      <c r="AR155" s="410"/>
      <c r="AS155" s="410"/>
      <c r="AT155" s="410"/>
      <c r="AU155" s="410"/>
      <c r="AV155" s="410"/>
      <c r="AW155" s="410"/>
      <c r="AX155" s="410"/>
      <c r="AY155" s="410"/>
      <c r="AZ155" s="410"/>
      <c r="BA155" s="410"/>
      <c r="BB155" s="410"/>
      <c r="BC155" s="410"/>
      <c r="BD155" s="410"/>
      <c r="BE155" s="410"/>
      <c r="BF155" s="410"/>
      <c r="BG155" s="410"/>
      <c r="BH155" s="410"/>
      <c r="BI155" s="410"/>
      <c r="BJ155" s="410"/>
      <c r="BK155" s="410"/>
      <c r="BL155" s="410"/>
      <c r="BM155" s="410"/>
      <c r="BN155" s="410"/>
      <c r="BO155" s="410"/>
      <c r="BP155" s="410"/>
      <c r="BQ155" s="410"/>
      <c r="BR155" s="410"/>
      <c r="BS155" s="410"/>
      <c r="BT155" s="410"/>
      <c r="BU155" s="410"/>
      <c r="BV155" s="410"/>
      <c r="BW155" s="410"/>
      <c r="BX155" s="410"/>
      <c r="BY155" s="410"/>
      <c r="BZ155" s="410"/>
      <c r="CA155" s="410"/>
      <c r="CB155" s="410"/>
      <c r="CC155" s="410"/>
      <c r="CD155" s="410"/>
      <c r="CE155" s="410"/>
      <c r="CF155" s="410"/>
      <c r="CG155" s="410"/>
      <c r="CH155" s="410"/>
      <c r="CI155" s="410"/>
      <c r="CJ155" s="410"/>
      <c r="CK155" s="410"/>
      <c r="CL155" s="410"/>
      <c r="CM155" s="410"/>
      <c r="CN155" s="410"/>
      <c r="CO155" s="410"/>
      <c r="CP155" s="410"/>
      <c r="CQ155" s="410"/>
      <c r="CR155" s="410"/>
      <c r="CS155" s="410"/>
      <c r="CT155" s="410"/>
      <c r="CU155" s="410"/>
    </row>
    <row r="156" spans="1:99">
      <c r="B156" s="410"/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  <c r="Z156" s="410"/>
      <c r="AA156" s="410"/>
      <c r="AB156" s="410"/>
      <c r="AC156" s="410"/>
      <c r="AD156" s="410"/>
      <c r="AE156" s="410"/>
      <c r="AF156" s="410"/>
      <c r="AG156" s="410"/>
      <c r="AH156" s="410"/>
      <c r="AI156" s="410"/>
      <c r="AJ156" s="410"/>
      <c r="AK156" s="410"/>
      <c r="AL156" s="410"/>
      <c r="AM156" s="410"/>
      <c r="AN156" s="410"/>
      <c r="AO156" s="410"/>
      <c r="AP156" s="410"/>
      <c r="AQ156" s="410"/>
      <c r="AR156" s="410"/>
      <c r="AS156" s="410"/>
      <c r="AT156" s="410"/>
      <c r="AU156" s="410"/>
      <c r="AV156" s="410"/>
      <c r="AW156" s="410"/>
      <c r="AX156" s="410"/>
      <c r="AY156" s="410"/>
      <c r="AZ156" s="410"/>
      <c r="BA156" s="410"/>
      <c r="BB156" s="410"/>
      <c r="BC156" s="410"/>
      <c r="BD156" s="410"/>
      <c r="BE156" s="410"/>
      <c r="BF156" s="410"/>
      <c r="BG156" s="410"/>
      <c r="BH156" s="410"/>
      <c r="BI156" s="410"/>
      <c r="BJ156" s="410"/>
      <c r="BK156" s="410"/>
      <c r="BL156" s="410"/>
      <c r="BM156" s="410"/>
      <c r="BN156" s="410"/>
      <c r="BO156" s="410"/>
      <c r="BP156" s="410"/>
      <c r="BQ156" s="410"/>
      <c r="BR156" s="410"/>
      <c r="BS156" s="410"/>
      <c r="BT156" s="410"/>
      <c r="BU156" s="410"/>
      <c r="BV156" s="410"/>
      <c r="BW156" s="410"/>
      <c r="BX156" s="410"/>
      <c r="BY156" s="410"/>
      <c r="BZ156" s="410"/>
      <c r="CA156" s="410"/>
      <c r="CB156" s="410"/>
      <c r="CC156" s="410"/>
      <c r="CD156" s="410"/>
      <c r="CE156" s="410"/>
      <c r="CF156" s="410"/>
      <c r="CG156" s="410"/>
      <c r="CH156" s="410"/>
      <c r="CI156" s="410"/>
      <c r="CJ156" s="410"/>
      <c r="CK156" s="410"/>
      <c r="CL156" s="410"/>
      <c r="CM156" s="410"/>
      <c r="CN156" s="410"/>
      <c r="CO156" s="410"/>
      <c r="CP156" s="410"/>
      <c r="CQ156" s="410"/>
      <c r="CR156" s="410"/>
      <c r="CS156" s="410"/>
      <c r="CT156" s="410"/>
      <c r="CU156" s="410"/>
    </row>
    <row r="157" spans="1:99" s="411" customFormat="1">
      <c r="A157" s="409"/>
      <c r="B157" s="768" t="s">
        <v>664</v>
      </c>
      <c r="C157" s="768"/>
      <c r="D157" s="768"/>
      <c r="E157" s="768"/>
      <c r="F157" s="768"/>
      <c r="G157" s="768"/>
      <c r="H157" s="768"/>
      <c r="I157" s="768"/>
      <c r="J157" s="768"/>
      <c r="K157" s="768"/>
      <c r="L157" s="768"/>
      <c r="M157" s="768"/>
      <c r="N157" s="768"/>
      <c r="O157" s="768"/>
      <c r="P157" s="768"/>
      <c r="Q157" s="768"/>
      <c r="R157" s="768"/>
      <c r="S157" s="768"/>
      <c r="T157" s="768"/>
      <c r="U157" s="768"/>
      <c r="V157" s="768"/>
      <c r="W157" s="768"/>
      <c r="X157" s="768"/>
      <c r="Y157" s="410"/>
      <c r="Z157" s="410"/>
      <c r="AA157" s="410"/>
      <c r="AB157" s="410"/>
      <c r="AC157" s="410"/>
      <c r="AD157" s="410"/>
      <c r="AE157" s="410"/>
      <c r="AF157" s="410"/>
      <c r="AG157" s="410"/>
      <c r="AH157" s="410"/>
      <c r="AI157" s="410"/>
      <c r="AJ157" s="410"/>
      <c r="AK157" s="410"/>
      <c r="AL157" s="410"/>
      <c r="AM157" s="410"/>
      <c r="AN157" s="410"/>
      <c r="AO157" s="410"/>
      <c r="AP157" s="410"/>
      <c r="AQ157" s="410"/>
      <c r="AR157" s="410"/>
      <c r="AS157" s="410"/>
      <c r="AT157" s="410"/>
      <c r="AU157" s="410"/>
      <c r="AV157" s="410"/>
      <c r="AW157" s="410"/>
      <c r="AX157" s="410"/>
      <c r="AY157" s="410"/>
      <c r="AZ157" s="410"/>
      <c r="BA157" s="410"/>
      <c r="BB157" s="410"/>
      <c r="BC157" s="410"/>
      <c r="BD157" s="410"/>
      <c r="BE157" s="410"/>
      <c r="BF157" s="410"/>
      <c r="BG157" s="410"/>
      <c r="BH157" s="410"/>
      <c r="BI157" s="410"/>
      <c r="BJ157" s="410"/>
      <c r="BK157" s="410"/>
      <c r="BL157" s="410"/>
      <c r="BM157" s="410"/>
      <c r="BN157" s="410"/>
      <c r="BO157" s="410"/>
      <c r="BP157" s="410"/>
      <c r="BQ157" s="410"/>
      <c r="BR157" s="410"/>
      <c r="BS157" s="410"/>
      <c r="BT157" s="410"/>
      <c r="BU157" s="410"/>
      <c r="BV157" s="410"/>
      <c r="BW157" s="410"/>
      <c r="BX157" s="410"/>
      <c r="BY157" s="410"/>
      <c r="BZ157" s="410"/>
      <c r="CA157" s="410"/>
      <c r="CB157" s="410"/>
      <c r="CC157" s="410"/>
      <c r="CD157" s="410"/>
      <c r="CE157" s="410"/>
      <c r="CF157" s="410"/>
      <c r="CG157" s="410"/>
      <c r="CH157" s="410"/>
      <c r="CI157" s="410"/>
      <c r="CJ157" s="410"/>
      <c r="CK157" s="410"/>
      <c r="CL157" s="410"/>
      <c r="CM157" s="410"/>
      <c r="CN157" s="410"/>
      <c r="CO157" s="410"/>
      <c r="CP157" s="410"/>
      <c r="CQ157" s="410"/>
      <c r="CR157" s="410"/>
      <c r="CS157" s="410"/>
      <c r="CT157" s="410"/>
      <c r="CU157" s="410"/>
    </row>
    <row r="158" spans="1:99" s="411" customFormat="1">
      <c r="A158" s="409"/>
      <c r="B158" s="768"/>
      <c r="C158" s="768"/>
      <c r="D158" s="768"/>
      <c r="E158" s="768"/>
      <c r="F158" s="768"/>
      <c r="G158" s="768"/>
      <c r="H158" s="768"/>
      <c r="I158" s="768"/>
      <c r="J158" s="768"/>
      <c r="K158" s="768"/>
      <c r="L158" s="768"/>
      <c r="M158" s="768"/>
      <c r="N158" s="768"/>
      <c r="O158" s="768"/>
      <c r="P158" s="768"/>
      <c r="Q158" s="768"/>
      <c r="R158" s="768"/>
      <c r="S158" s="768"/>
      <c r="T158" s="768"/>
      <c r="U158" s="768"/>
      <c r="V158" s="768"/>
      <c r="W158" s="768"/>
      <c r="X158" s="768"/>
      <c r="Y158" s="410"/>
      <c r="Z158" s="410"/>
      <c r="AA158" s="410"/>
      <c r="AB158" s="410"/>
      <c r="AC158" s="410"/>
      <c r="AD158" s="410"/>
      <c r="AE158" s="410"/>
      <c r="AF158" s="410"/>
      <c r="AG158" s="410"/>
      <c r="AH158" s="410"/>
      <c r="AI158" s="410"/>
      <c r="AJ158" s="410"/>
      <c r="AK158" s="410"/>
      <c r="AL158" s="410"/>
      <c r="AM158" s="410"/>
      <c r="AN158" s="410"/>
      <c r="AO158" s="410"/>
      <c r="AP158" s="410"/>
      <c r="AQ158" s="410"/>
      <c r="AR158" s="410"/>
      <c r="AS158" s="410"/>
      <c r="AT158" s="410"/>
      <c r="AU158" s="410"/>
      <c r="AV158" s="410"/>
      <c r="AW158" s="410"/>
      <c r="AX158" s="410"/>
      <c r="AY158" s="410"/>
      <c r="AZ158" s="410"/>
      <c r="BA158" s="410"/>
      <c r="BB158" s="410"/>
      <c r="BC158" s="410"/>
      <c r="BD158" s="410"/>
      <c r="BE158" s="410"/>
      <c r="BF158" s="410"/>
      <c r="BG158" s="410"/>
      <c r="BH158" s="410"/>
      <c r="BI158" s="410"/>
      <c r="BJ158" s="410"/>
      <c r="BK158" s="410"/>
      <c r="BL158" s="410"/>
      <c r="BM158" s="410"/>
      <c r="BN158" s="410"/>
      <c r="BO158" s="410"/>
      <c r="BP158" s="410"/>
      <c r="BQ158" s="410"/>
      <c r="BR158" s="410"/>
      <c r="BS158" s="410"/>
      <c r="BT158" s="410"/>
      <c r="BU158" s="410"/>
      <c r="BV158" s="410"/>
      <c r="BW158" s="410"/>
      <c r="BX158" s="410"/>
      <c r="BY158" s="410"/>
      <c r="BZ158" s="410"/>
      <c r="CA158" s="410"/>
      <c r="CB158" s="410"/>
      <c r="CC158" s="410"/>
      <c r="CD158" s="410"/>
      <c r="CE158" s="410"/>
      <c r="CF158" s="410"/>
      <c r="CG158" s="410"/>
      <c r="CH158" s="410"/>
      <c r="CI158" s="410"/>
      <c r="CJ158" s="410"/>
      <c r="CK158" s="410"/>
      <c r="CL158" s="410"/>
      <c r="CM158" s="410"/>
      <c r="CN158" s="410"/>
      <c r="CO158" s="410"/>
      <c r="CP158" s="410"/>
      <c r="CQ158" s="410"/>
      <c r="CR158" s="410"/>
      <c r="CS158" s="410"/>
      <c r="CT158" s="410"/>
      <c r="CU158" s="410"/>
    </row>
    <row r="159" spans="1:99">
      <c r="B159" s="769" t="s">
        <v>665</v>
      </c>
      <c r="C159" s="769"/>
      <c r="D159" s="769"/>
      <c r="E159" s="769"/>
      <c r="F159" s="769"/>
      <c r="G159" s="769"/>
      <c r="H159" s="769"/>
      <c r="I159" s="769"/>
      <c r="J159" s="769"/>
      <c r="K159" s="769"/>
      <c r="L159" s="769"/>
      <c r="M159" s="743" t="s">
        <v>666</v>
      </c>
      <c r="N159" s="743"/>
      <c r="O159" s="743"/>
      <c r="P159" s="743"/>
      <c r="Q159" s="743"/>
      <c r="R159" s="743"/>
      <c r="S159" s="743" t="s">
        <v>667</v>
      </c>
      <c r="T159" s="743"/>
      <c r="U159" s="743"/>
      <c r="V159" s="743"/>
      <c r="W159" s="743"/>
      <c r="X159" s="743"/>
      <c r="Y159" s="410"/>
      <c r="Z159" s="410"/>
      <c r="AA159" s="410"/>
      <c r="AB159" s="410"/>
      <c r="AC159" s="410"/>
      <c r="AD159" s="410"/>
      <c r="AE159" s="410"/>
      <c r="AF159" s="410"/>
      <c r="AG159" s="410"/>
      <c r="AH159" s="410"/>
      <c r="AI159" s="410"/>
      <c r="AJ159" s="410"/>
      <c r="AK159" s="410"/>
      <c r="AL159" s="410"/>
      <c r="AM159" s="410"/>
      <c r="AN159" s="410"/>
      <c r="AO159" s="410"/>
      <c r="AP159" s="410"/>
      <c r="AQ159" s="410"/>
      <c r="AR159" s="410"/>
      <c r="AS159" s="410"/>
      <c r="AT159" s="410"/>
      <c r="AU159" s="410"/>
      <c r="AV159" s="410"/>
      <c r="AW159" s="410"/>
      <c r="AX159" s="410"/>
      <c r="AY159" s="410"/>
      <c r="AZ159" s="410"/>
      <c r="BA159" s="410"/>
      <c r="BB159" s="410"/>
      <c r="BC159" s="410"/>
      <c r="BD159" s="410"/>
      <c r="BE159" s="410"/>
      <c r="BF159" s="410"/>
      <c r="BG159" s="410"/>
      <c r="BH159" s="410"/>
      <c r="BI159" s="410"/>
      <c r="BJ159" s="410"/>
      <c r="BK159" s="410"/>
      <c r="BL159" s="410"/>
      <c r="BM159" s="410"/>
      <c r="BN159" s="410"/>
      <c r="BO159" s="410"/>
      <c r="BP159" s="410"/>
      <c r="BQ159" s="410"/>
      <c r="BR159" s="410"/>
      <c r="BS159" s="410"/>
      <c r="BT159" s="410"/>
      <c r="BU159" s="410"/>
      <c r="BV159" s="410"/>
      <c r="BW159" s="410"/>
      <c r="BX159" s="410"/>
      <c r="BY159" s="410"/>
      <c r="BZ159" s="410"/>
      <c r="CA159" s="410"/>
      <c r="CB159" s="410"/>
      <c r="CC159" s="410"/>
      <c r="CD159" s="410"/>
      <c r="CE159" s="410"/>
      <c r="CF159" s="410"/>
      <c r="CG159" s="410"/>
      <c r="CH159" s="410"/>
      <c r="CI159" s="410"/>
      <c r="CJ159" s="410"/>
      <c r="CK159" s="410"/>
      <c r="CL159" s="410"/>
      <c r="CM159" s="410"/>
      <c r="CN159" s="410"/>
      <c r="CO159" s="410"/>
      <c r="CP159" s="410"/>
      <c r="CQ159" s="410"/>
      <c r="CR159" s="410"/>
      <c r="CS159" s="410"/>
      <c r="CT159" s="410"/>
      <c r="CU159" s="410"/>
    </row>
    <row r="160" spans="1:99" ht="14.25">
      <c r="B160" s="413" t="s">
        <v>668</v>
      </c>
      <c r="C160" s="414"/>
      <c r="D160" s="414"/>
      <c r="E160" s="414"/>
      <c r="F160" s="414"/>
      <c r="G160" s="414"/>
      <c r="H160" s="414"/>
      <c r="I160" s="414"/>
      <c r="J160" s="414"/>
      <c r="K160" s="414"/>
      <c r="L160" s="415"/>
      <c r="M160" s="417">
        <v>461</v>
      </c>
      <c r="N160" s="720"/>
      <c r="O160" s="721"/>
      <c r="P160" s="721"/>
      <c r="Q160" s="722"/>
      <c r="R160" s="462" t="s">
        <v>2</v>
      </c>
      <c r="S160" s="417">
        <v>492</v>
      </c>
      <c r="T160" s="720"/>
      <c r="U160" s="721"/>
      <c r="V160" s="721"/>
      <c r="W160" s="722"/>
      <c r="X160" s="462" t="s">
        <v>2</v>
      </c>
      <c r="Y160" s="410"/>
      <c r="Z160" s="410"/>
      <c r="AA160" s="410"/>
      <c r="AB160" s="410"/>
      <c r="AC160" s="410"/>
      <c r="AD160" s="410"/>
      <c r="AE160" s="410"/>
      <c r="AF160" s="410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410"/>
      <c r="AR160" s="410"/>
      <c r="AS160" s="410"/>
      <c r="AT160" s="410"/>
      <c r="AU160" s="410"/>
      <c r="AV160" s="410"/>
      <c r="AW160" s="410"/>
      <c r="AX160" s="410"/>
      <c r="AY160" s="410"/>
      <c r="AZ160" s="410"/>
      <c r="BA160" s="410"/>
      <c r="BB160" s="410"/>
      <c r="BC160" s="410"/>
      <c r="BD160" s="410"/>
      <c r="BE160" s="410"/>
      <c r="BF160" s="410"/>
      <c r="BG160" s="410"/>
      <c r="BH160" s="410"/>
      <c r="BI160" s="410"/>
      <c r="BJ160" s="410"/>
      <c r="BK160" s="410"/>
      <c r="BL160" s="410"/>
      <c r="BM160" s="410"/>
      <c r="BN160" s="410"/>
      <c r="BO160" s="410"/>
      <c r="BP160" s="410"/>
      <c r="BQ160" s="410"/>
      <c r="BR160" s="410"/>
      <c r="BS160" s="410"/>
      <c r="BT160" s="410"/>
      <c r="BU160" s="410"/>
      <c r="BV160" s="410"/>
      <c r="BW160" s="410"/>
      <c r="BX160" s="410"/>
      <c r="BY160" s="410"/>
      <c r="BZ160" s="410"/>
      <c r="CA160" s="410"/>
      <c r="CB160" s="410"/>
      <c r="CC160" s="410"/>
      <c r="CD160" s="410"/>
      <c r="CE160" s="410"/>
      <c r="CF160" s="410"/>
      <c r="CG160" s="410"/>
      <c r="CH160" s="410"/>
      <c r="CI160" s="410"/>
      <c r="CJ160" s="410"/>
      <c r="CK160" s="410"/>
      <c r="CL160" s="410"/>
      <c r="CM160" s="410"/>
      <c r="CN160" s="410"/>
      <c r="CO160" s="410"/>
      <c r="CP160" s="410"/>
      <c r="CQ160" s="410"/>
      <c r="CR160" s="410"/>
      <c r="CS160" s="410"/>
      <c r="CT160" s="410"/>
      <c r="CU160" s="410"/>
    </row>
    <row r="161" spans="1:99" ht="15">
      <c r="B161" s="413" t="s">
        <v>669</v>
      </c>
      <c r="C161" s="414"/>
      <c r="D161" s="414"/>
      <c r="E161" s="414"/>
      <c r="F161" s="414"/>
      <c r="G161" s="414"/>
      <c r="H161" s="414"/>
      <c r="I161" s="414"/>
      <c r="J161" s="414"/>
      <c r="K161" s="414"/>
      <c r="L161" s="415"/>
      <c r="M161" s="417">
        <v>545</v>
      </c>
      <c r="N161" s="720"/>
      <c r="O161" s="721"/>
      <c r="P161" s="721"/>
      <c r="Q161" s="722"/>
      <c r="R161" s="462" t="s">
        <v>2</v>
      </c>
      <c r="S161" s="500"/>
      <c r="T161" s="501"/>
      <c r="U161" s="502"/>
      <c r="V161" s="502"/>
      <c r="W161" s="503"/>
      <c r="X161" s="504"/>
      <c r="Y161" s="410"/>
      <c r="Z161" s="410"/>
      <c r="AA161" s="410"/>
      <c r="AB161" s="410"/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410"/>
      <c r="AR161" s="410"/>
      <c r="AS161" s="410"/>
      <c r="AT161" s="410"/>
      <c r="AU161" s="410"/>
      <c r="AV161" s="410"/>
      <c r="AW161" s="410"/>
      <c r="AX161" s="410"/>
      <c r="AY161" s="410"/>
      <c r="AZ161" s="410"/>
      <c r="BA161" s="410"/>
      <c r="BB161" s="410"/>
      <c r="BC161" s="410"/>
      <c r="BD161" s="410"/>
      <c r="BE161" s="410"/>
      <c r="BF161" s="410"/>
      <c r="BG161" s="410"/>
      <c r="BH161" s="410"/>
      <c r="BI161" s="410"/>
      <c r="BJ161" s="410"/>
      <c r="BK161" s="410"/>
      <c r="BL161" s="410"/>
      <c r="BM161" s="410"/>
      <c r="BN161" s="410"/>
      <c r="BO161" s="410"/>
      <c r="BP161" s="410"/>
      <c r="BQ161" s="410"/>
      <c r="BR161" s="410"/>
      <c r="BS161" s="410"/>
      <c r="BT161" s="410"/>
      <c r="BU161" s="410"/>
      <c r="BV161" s="410"/>
      <c r="BW161" s="410"/>
      <c r="BX161" s="410"/>
      <c r="BY161" s="410"/>
      <c r="BZ161" s="410"/>
      <c r="CA161" s="410"/>
      <c r="CB161" s="410"/>
      <c r="CC161" s="410"/>
      <c r="CD161" s="410"/>
      <c r="CE161" s="410"/>
      <c r="CF161" s="410"/>
      <c r="CG161" s="410"/>
      <c r="CH161" s="410"/>
      <c r="CI161" s="410"/>
      <c r="CJ161" s="410"/>
      <c r="CK161" s="410"/>
      <c r="CL161" s="410"/>
      <c r="CM161" s="410"/>
      <c r="CN161" s="410"/>
      <c r="CO161" s="410"/>
      <c r="CP161" s="410"/>
      <c r="CQ161" s="410"/>
      <c r="CR161" s="410"/>
      <c r="CS161" s="410"/>
      <c r="CT161" s="410"/>
      <c r="CU161" s="410"/>
    </row>
    <row r="162" spans="1:99" ht="15">
      <c r="B162" s="413" t="s">
        <v>670</v>
      </c>
      <c r="C162" s="414"/>
      <c r="D162" s="414"/>
      <c r="E162" s="414"/>
      <c r="F162" s="414"/>
      <c r="G162" s="414"/>
      <c r="H162" s="414"/>
      <c r="I162" s="414"/>
      <c r="J162" s="414"/>
      <c r="K162" s="414"/>
      <c r="L162" s="415"/>
      <c r="M162" s="417">
        <v>1650</v>
      </c>
      <c r="N162" s="720"/>
      <c r="O162" s="721"/>
      <c r="P162" s="721"/>
      <c r="Q162" s="722"/>
      <c r="R162" s="462" t="s">
        <v>2</v>
      </c>
      <c r="S162" s="500"/>
      <c r="T162" s="501"/>
      <c r="U162" s="502"/>
      <c r="V162" s="502"/>
      <c r="W162" s="503"/>
      <c r="X162" s="504"/>
      <c r="Y162" s="410"/>
      <c r="Z162" s="410"/>
      <c r="AA162" s="410"/>
      <c r="AB162" s="410"/>
      <c r="AC162" s="410"/>
      <c r="AD162" s="410"/>
      <c r="AE162" s="410"/>
      <c r="AF162" s="410"/>
      <c r="AG162" s="410"/>
      <c r="AH162" s="410"/>
      <c r="AI162" s="410"/>
      <c r="AJ162" s="410"/>
      <c r="AK162" s="410"/>
      <c r="AL162" s="410"/>
      <c r="AM162" s="410"/>
      <c r="AN162" s="410"/>
      <c r="AO162" s="410"/>
      <c r="AP162" s="410"/>
      <c r="AQ162" s="410"/>
      <c r="AR162" s="410"/>
      <c r="AS162" s="410"/>
      <c r="AT162" s="410"/>
      <c r="AU162" s="410"/>
      <c r="AV162" s="410"/>
      <c r="AW162" s="410"/>
      <c r="AX162" s="410"/>
      <c r="AY162" s="410"/>
      <c r="AZ162" s="410"/>
      <c r="BA162" s="410"/>
      <c r="BB162" s="410"/>
      <c r="BC162" s="410"/>
      <c r="BD162" s="410"/>
      <c r="BE162" s="410"/>
      <c r="BF162" s="410"/>
      <c r="BG162" s="410"/>
      <c r="BH162" s="410"/>
      <c r="BI162" s="410"/>
      <c r="BJ162" s="410"/>
      <c r="BK162" s="410"/>
      <c r="BL162" s="410"/>
      <c r="BM162" s="410"/>
      <c r="BN162" s="410"/>
      <c r="BO162" s="410"/>
      <c r="BP162" s="410"/>
      <c r="BQ162" s="410"/>
      <c r="BR162" s="410"/>
      <c r="BS162" s="410"/>
      <c r="BT162" s="410"/>
      <c r="BU162" s="410"/>
      <c r="BV162" s="410"/>
      <c r="BW162" s="410"/>
      <c r="BX162" s="410"/>
      <c r="BY162" s="410"/>
      <c r="BZ162" s="410"/>
      <c r="CA162" s="410"/>
      <c r="CB162" s="410"/>
      <c r="CC162" s="410"/>
      <c r="CD162" s="410"/>
      <c r="CE162" s="410"/>
      <c r="CF162" s="410"/>
      <c r="CG162" s="410"/>
      <c r="CH162" s="410"/>
      <c r="CI162" s="410"/>
      <c r="CJ162" s="410"/>
      <c r="CK162" s="410"/>
      <c r="CL162" s="410"/>
      <c r="CM162" s="410"/>
      <c r="CN162" s="410"/>
      <c r="CO162" s="410"/>
      <c r="CP162" s="410"/>
      <c r="CQ162" s="410"/>
      <c r="CR162" s="410"/>
      <c r="CS162" s="410"/>
      <c r="CT162" s="410"/>
      <c r="CU162" s="410"/>
    </row>
    <row r="163" spans="1:99" ht="15">
      <c r="B163" s="413" t="s">
        <v>671</v>
      </c>
      <c r="C163" s="414"/>
      <c r="D163" s="414"/>
      <c r="E163" s="414"/>
      <c r="F163" s="414"/>
      <c r="G163" s="414"/>
      <c r="H163" s="414"/>
      <c r="I163" s="414"/>
      <c r="J163" s="414"/>
      <c r="K163" s="414"/>
      <c r="L163" s="415"/>
      <c r="M163" s="417">
        <v>856</v>
      </c>
      <c r="N163" s="720"/>
      <c r="O163" s="721"/>
      <c r="P163" s="721"/>
      <c r="Q163" s="722"/>
      <c r="R163" s="462" t="s">
        <v>2</v>
      </c>
      <c r="S163" s="500"/>
      <c r="T163" s="501"/>
      <c r="U163" s="502"/>
      <c r="V163" s="502"/>
      <c r="W163" s="503"/>
      <c r="X163" s="504"/>
      <c r="Y163" s="410"/>
      <c r="Z163" s="410"/>
      <c r="AA163" s="410"/>
      <c r="AB163" s="410"/>
      <c r="AC163" s="410"/>
      <c r="AD163" s="410"/>
      <c r="AE163" s="410"/>
      <c r="AF163" s="410"/>
      <c r="AG163" s="410"/>
      <c r="AH163" s="410"/>
      <c r="AI163" s="410"/>
      <c r="AJ163" s="410"/>
      <c r="AK163" s="410"/>
      <c r="AL163" s="410"/>
      <c r="AM163" s="410"/>
      <c r="AN163" s="410"/>
      <c r="AO163" s="410"/>
      <c r="AP163" s="410"/>
      <c r="AQ163" s="410"/>
      <c r="AR163" s="410"/>
      <c r="AS163" s="410"/>
      <c r="AT163" s="410"/>
      <c r="AU163" s="410"/>
      <c r="AV163" s="410"/>
      <c r="AW163" s="410"/>
      <c r="AX163" s="410"/>
      <c r="AY163" s="410"/>
      <c r="AZ163" s="410"/>
      <c r="BA163" s="410"/>
      <c r="BB163" s="410"/>
      <c r="BC163" s="410"/>
      <c r="BD163" s="410"/>
      <c r="BE163" s="410"/>
      <c r="BF163" s="410"/>
      <c r="BG163" s="410"/>
      <c r="BH163" s="410"/>
      <c r="BI163" s="410"/>
      <c r="BJ163" s="410"/>
      <c r="BK163" s="410"/>
      <c r="BL163" s="410"/>
      <c r="BM163" s="410"/>
      <c r="BN163" s="410"/>
      <c r="BO163" s="410"/>
      <c r="BP163" s="410"/>
      <c r="BQ163" s="410"/>
      <c r="BR163" s="410"/>
      <c r="BS163" s="410"/>
      <c r="BT163" s="410"/>
      <c r="BU163" s="410"/>
      <c r="BV163" s="410"/>
      <c r="BW163" s="410"/>
      <c r="BX163" s="410"/>
      <c r="BY163" s="410"/>
      <c r="BZ163" s="410"/>
      <c r="CA163" s="410"/>
      <c r="CB163" s="410"/>
      <c r="CC163" s="410"/>
      <c r="CD163" s="410"/>
      <c r="CE163" s="410"/>
      <c r="CF163" s="410"/>
      <c r="CG163" s="410"/>
      <c r="CH163" s="410"/>
      <c r="CI163" s="410"/>
      <c r="CJ163" s="410"/>
      <c r="CK163" s="410"/>
      <c r="CL163" s="410"/>
      <c r="CM163" s="410"/>
      <c r="CN163" s="410"/>
      <c r="CO163" s="410"/>
      <c r="CP163" s="410"/>
      <c r="CQ163" s="410"/>
      <c r="CR163" s="410"/>
      <c r="CS163" s="410"/>
      <c r="CT163" s="410"/>
      <c r="CU163" s="410"/>
    </row>
    <row r="164" spans="1:99" ht="14.25">
      <c r="B164" s="413" t="s">
        <v>672</v>
      </c>
      <c r="C164" s="414"/>
      <c r="D164" s="414"/>
      <c r="E164" s="414"/>
      <c r="F164" s="414"/>
      <c r="G164" s="414"/>
      <c r="H164" s="414"/>
      <c r="I164" s="414"/>
      <c r="J164" s="414"/>
      <c r="K164" s="414"/>
      <c r="L164" s="415"/>
      <c r="M164" s="417">
        <v>547</v>
      </c>
      <c r="N164" s="720">
        <f>+SUM($N$160:$Q$163)</f>
        <v>0</v>
      </c>
      <c r="O164" s="721"/>
      <c r="P164" s="721"/>
      <c r="Q164" s="722"/>
      <c r="R164" s="505" t="s">
        <v>4</v>
      </c>
      <c r="S164" s="500"/>
      <c r="T164" s="506"/>
      <c r="U164" s="507"/>
      <c r="V164" s="507"/>
      <c r="W164" s="508"/>
      <c r="X164" s="504"/>
      <c r="Y164" s="410"/>
      <c r="Z164" s="410"/>
      <c r="AA164" s="410"/>
      <c r="AB164" s="410"/>
      <c r="AC164" s="410"/>
      <c r="AD164" s="410"/>
      <c r="AE164" s="410"/>
      <c r="AF164" s="410"/>
      <c r="AG164" s="410"/>
      <c r="AH164" s="410"/>
      <c r="AI164" s="410"/>
      <c r="AJ164" s="410"/>
      <c r="AK164" s="410"/>
      <c r="AL164" s="410"/>
      <c r="AM164" s="410"/>
      <c r="AN164" s="410"/>
      <c r="AO164" s="410"/>
      <c r="AP164" s="410"/>
      <c r="AQ164" s="410"/>
      <c r="AR164" s="410"/>
      <c r="AS164" s="410"/>
      <c r="AT164" s="410"/>
      <c r="AU164" s="410"/>
      <c r="AV164" s="410"/>
      <c r="AW164" s="410"/>
      <c r="AX164" s="410"/>
      <c r="AY164" s="410"/>
      <c r="AZ164" s="410"/>
      <c r="BA164" s="410"/>
      <c r="BB164" s="410"/>
      <c r="BC164" s="410"/>
      <c r="BD164" s="410"/>
      <c r="BE164" s="410"/>
      <c r="BF164" s="410"/>
      <c r="BG164" s="410"/>
      <c r="BH164" s="410"/>
      <c r="BI164" s="410"/>
      <c r="BJ164" s="410"/>
      <c r="BK164" s="410"/>
      <c r="BL164" s="410"/>
      <c r="BM164" s="410"/>
      <c r="BN164" s="410"/>
      <c r="BO164" s="410"/>
      <c r="BP164" s="410"/>
      <c r="BQ164" s="410"/>
      <c r="BR164" s="410"/>
      <c r="BS164" s="410"/>
      <c r="BT164" s="410"/>
      <c r="BU164" s="410"/>
      <c r="BV164" s="410"/>
      <c r="BW164" s="410"/>
      <c r="BX164" s="410"/>
      <c r="BY164" s="410"/>
      <c r="BZ164" s="410"/>
      <c r="CA164" s="410"/>
      <c r="CB164" s="410"/>
      <c r="CC164" s="410"/>
      <c r="CD164" s="410"/>
      <c r="CE164" s="410"/>
      <c r="CF164" s="410"/>
      <c r="CG164" s="410"/>
      <c r="CH164" s="410"/>
      <c r="CI164" s="410"/>
      <c r="CJ164" s="410"/>
      <c r="CK164" s="410"/>
      <c r="CL164" s="410"/>
      <c r="CM164" s="410"/>
      <c r="CN164" s="410"/>
      <c r="CO164" s="410"/>
      <c r="CP164" s="410"/>
      <c r="CQ164" s="410"/>
      <c r="CR164" s="410"/>
      <c r="CS164" s="410"/>
      <c r="CT164" s="410"/>
      <c r="CU164" s="410"/>
    </row>
    <row r="165" spans="1:99" ht="14.25">
      <c r="B165" s="413" t="s">
        <v>673</v>
      </c>
      <c r="C165" s="414"/>
      <c r="D165" s="414"/>
      <c r="E165" s="414"/>
      <c r="F165" s="414"/>
      <c r="G165" s="414"/>
      <c r="H165" s="414"/>
      <c r="I165" s="414"/>
      <c r="J165" s="414"/>
      <c r="K165" s="414"/>
      <c r="L165" s="415"/>
      <c r="M165" s="417">
        <v>617</v>
      </c>
      <c r="N165" s="720"/>
      <c r="O165" s="721"/>
      <c r="P165" s="721"/>
      <c r="Q165" s="722"/>
      <c r="R165" s="462" t="s">
        <v>2</v>
      </c>
      <c r="S165" s="500"/>
      <c r="T165" s="506"/>
      <c r="U165" s="507"/>
      <c r="V165" s="507"/>
      <c r="W165" s="508"/>
      <c r="X165" s="504"/>
      <c r="Y165" s="410"/>
      <c r="Z165" s="410"/>
      <c r="AA165" s="410"/>
      <c r="AB165" s="410"/>
      <c r="AC165" s="410"/>
      <c r="AD165" s="410"/>
      <c r="AE165" s="410"/>
      <c r="AF165" s="410"/>
      <c r="AG165" s="410"/>
      <c r="AH165" s="410"/>
      <c r="AI165" s="410"/>
      <c r="AJ165" s="410"/>
      <c r="AK165" s="410"/>
      <c r="AL165" s="410"/>
      <c r="AM165" s="410"/>
      <c r="AN165" s="410"/>
      <c r="AO165" s="410"/>
      <c r="AP165" s="410"/>
      <c r="AQ165" s="410"/>
      <c r="AR165" s="410"/>
      <c r="AS165" s="410"/>
      <c r="AT165" s="410"/>
      <c r="AU165" s="410"/>
      <c r="AV165" s="410"/>
      <c r="AW165" s="410"/>
      <c r="AX165" s="410"/>
      <c r="AY165" s="410"/>
      <c r="AZ165" s="410"/>
      <c r="BA165" s="410"/>
      <c r="BB165" s="410"/>
      <c r="BC165" s="410"/>
      <c r="BD165" s="410"/>
      <c r="BE165" s="410"/>
      <c r="BF165" s="410"/>
      <c r="BG165" s="410"/>
      <c r="BH165" s="410"/>
      <c r="BI165" s="410"/>
      <c r="BJ165" s="410"/>
      <c r="BK165" s="410"/>
      <c r="BL165" s="410"/>
      <c r="BM165" s="410"/>
      <c r="BN165" s="410"/>
      <c r="BO165" s="410"/>
      <c r="BP165" s="410"/>
      <c r="BQ165" s="410"/>
      <c r="BR165" s="410"/>
      <c r="BS165" s="410"/>
      <c r="BT165" s="410"/>
      <c r="BU165" s="410"/>
      <c r="BV165" s="410"/>
      <c r="BW165" s="410"/>
      <c r="BX165" s="410"/>
      <c r="BY165" s="410"/>
      <c r="BZ165" s="410"/>
      <c r="CA165" s="410"/>
      <c r="CB165" s="410"/>
      <c r="CC165" s="410"/>
      <c r="CD165" s="410"/>
      <c r="CE165" s="410"/>
      <c r="CF165" s="410"/>
      <c r="CG165" s="410"/>
      <c r="CH165" s="410"/>
      <c r="CI165" s="410"/>
      <c r="CJ165" s="410"/>
      <c r="CK165" s="410"/>
      <c r="CL165" s="410"/>
      <c r="CM165" s="410"/>
      <c r="CN165" s="410"/>
      <c r="CO165" s="410"/>
      <c r="CP165" s="410"/>
      <c r="CQ165" s="410"/>
      <c r="CR165" s="410"/>
      <c r="CS165" s="410"/>
      <c r="CT165" s="410"/>
      <c r="CU165" s="410"/>
    </row>
    <row r="166" spans="1:99" ht="14.25">
      <c r="B166" s="413" t="s">
        <v>674</v>
      </c>
      <c r="C166" s="414"/>
      <c r="D166" s="414"/>
      <c r="E166" s="414"/>
      <c r="F166" s="414"/>
      <c r="G166" s="414"/>
      <c r="H166" s="414"/>
      <c r="I166" s="414"/>
      <c r="J166" s="414"/>
      <c r="K166" s="414"/>
      <c r="L166" s="415"/>
      <c r="M166" s="417">
        <v>770</v>
      </c>
      <c r="N166" s="720"/>
      <c r="O166" s="721"/>
      <c r="P166" s="721"/>
      <c r="Q166" s="722"/>
      <c r="R166" s="509" t="s">
        <v>3</v>
      </c>
      <c r="S166" s="500"/>
      <c r="T166" s="506"/>
      <c r="U166" s="507"/>
      <c r="V166" s="507"/>
      <c r="W166" s="508"/>
      <c r="X166" s="504"/>
      <c r="Y166" s="410"/>
      <c r="Z166" s="410"/>
      <c r="AA166" s="410"/>
      <c r="AB166" s="410"/>
      <c r="AC166" s="410"/>
      <c r="AD166" s="410"/>
      <c r="AE166" s="410"/>
      <c r="AF166" s="410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410"/>
      <c r="AR166" s="410"/>
      <c r="AS166" s="410"/>
      <c r="AT166" s="410"/>
      <c r="AU166" s="410"/>
      <c r="AV166" s="410"/>
      <c r="AW166" s="410"/>
      <c r="AX166" s="410"/>
      <c r="AY166" s="410"/>
      <c r="AZ166" s="410"/>
      <c r="BA166" s="410"/>
      <c r="BB166" s="410"/>
      <c r="BC166" s="410"/>
      <c r="BD166" s="410"/>
      <c r="BE166" s="410"/>
      <c r="BF166" s="410"/>
      <c r="BG166" s="410"/>
      <c r="BH166" s="410"/>
      <c r="BI166" s="410"/>
      <c r="BJ166" s="410"/>
      <c r="BK166" s="410"/>
      <c r="BL166" s="410"/>
      <c r="BM166" s="410"/>
      <c r="BN166" s="410"/>
      <c r="BO166" s="410"/>
      <c r="BP166" s="410"/>
      <c r="BQ166" s="410"/>
      <c r="BR166" s="410"/>
      <c r="BS166" s="410"/>
      <c r="BT166" s="410"/>
      <c r="BU166" s="410"/>
      <c r="BV166" s="410"/>
      <c r="BW166" s="410"/>
      <c r="BX166" s="410"/>
      <c r="BY166" s="410"/>
      <c r="BZ166" s="410"/>
      <c r="CA166" s="410"/>
      <c r="CB166" s="410"/>
      <c r="CC166" s="410"/>
      <c r="CD166" s="410"/>
      <c r="CE166" s="410"/>
      <c r="CF166" s="410"/>
      <c r="CG166" s="410"/>
      <c r="CH166" s="410"/>
      <c r="CI166" s="410"/>
      <c r="CJ166" s="410"/>
      <c r="CK166" s="410"/>
      <c r="CL166" s="410"/>
      <c r="CM166" s="410"/>
      <c r="CN166" s="410"/>
      <c r="CO166" s="410"/>
      <c r="CP166" s="410"/>
      <c r="CQ166" s="410"/>
      <c r="CR166" s="410"/>
      <c r="CS166" s="410"/>
      <c r="CT166" s="410"/>
      <c r="CU166" s="410"/>
    </row>
    <row r="167" spans="1:99" ht="14.25">
      <c r="B167" s="413" t="s">
        <v>675</v>
      </c>
      <c r="C167" s="414"/>
      <c r="D167" s="414"/>
      <c r="E167" s="414"/>
      <c r="F167" s="414"/>
      <c r="G167" s="414"/>
      <c r="H167" s="414"/>
      <c r="I167" s="414"/>
      <c r="J167" s="414"/>
      <c r="K167" s="414"/>
      <c r="L167" s="415"/>
      <c r="M167" s="417">
        <v>872</v>
      </c>
      <c r="N167" s="720"/>
      <c r="O167" s="721"/>
      <c r="P167" s="721"/>
      <c r="Q167" s="722"/>
      <c r="R167" s="509" t="s">
        <v>3</v>
      </c>
      <c r="S167" s="500"/>
      <c r="T167" s="506"/>
      <c r="U167" s="507"/>
      <c r="V167" s="507"/>
      <c r="W167" s="508"/>
      <c r="X167" s="504"/>
      <c r="Y167" s="410"/>
      <c r="Z167" s="410"/>
      <c r="AA167" s="410"/>
      <c r="AB167" s="410"/>
      <c r="AC167" s="410"/>
      <c r="AD167" s="410"/>
      <c r="AE167" s="410"/>
      <c r="AF167" s="410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  <c r="AY167" s="410"/>
      <c r="AZ167" s="410"/>
      <c r="BA167" s="410"/>
      <c r="BB167" s="410"/>
      <c r="BC167" s="410"/>
      <c r="BD167" s="410"/>
      <c r="BE167" s="410"/>
      <c r="BF167" s="410"/>
      <c r="BG167" s="410"/>
      <c r="BH167" s="410"/>
      <c r="BI167" s="410"/>
      <c r="BJ167" s="410"/>
      <c r="BK167" s="410"/>
      <c r="BL167" s="410"/>
      <c r="BM167" s="410"/>
      <c r="BN167" s="410"/>
      <c r="BO167" s="410"/>
      <c r="BP167" s="410"/>
      <c r="BQ167" s="410"/>
      <c r="BR167" s="410"/>
      <c r="BS167" s="410"/>
      <c r="BT167" s="410"/>
      <c r="BU167" s="410"/>
      <c r="BV167" s="410"/>
      <c r="BW167" s="410"/>
      <c r="BX167" s="410"/>
      <c r="BY167" s="410"/>
      <c r="BZ167" s="410"/>
      <c r="CA167" s="410"/>
      <c r="CB167" s="410"/>
      <c r="CC167" s="410"/>
      <c r="CD167" s="410"/>
      <c r="CE167" s="410"/>
      <c r="CF167" s="410"/>
      <c r="CG167" s="410"/>
      <c r="CH167" s="410"/>
      <c r="CI167" s="410"/>
      <c r="CJ167" s="410"/>
      <c r="CK167" s="410"/>
      <c r="CL167" s="410"/>
      <c r="CM167" s="410"/>
      <c r="CN167" s="410"/>
      <c r="CO167" s="410"/>
      <c r="CP167" s="410"/>
      <c r="CQ167" s="410"/>
      <c r="CR167" s="410"/>
      <c r="CS167" s="410"/>
      <c r="CT167" s="410"/>
      <c r="CU167" s="410"/>
    </row>
    <row r="168" spans="1:99" ht="14.25">
      <c r="B168" s="413" t="s">
        <v>676</v>
      </c>
      <c r="C168" s="414"/>
      <c r="D168" s="414"/>
      <c r="E168" s="414"/>
      <c r="F168" s="414"/>
      <c r="G168" s="414"/>
      <c r="H168" s="414"/>
      <c r="I168" s="414"/>
      <c r="J168" s="414"/>
      <c r="K168" s="414"/>
      <c r="L168" s="415"/>
      <c r="M168" s="417">
        <v>465</v>
      </c>
      <c r="N168" s="720"/>
      <c r="O168" s="721"/>
      <c r="P168" s="721"/>
      <c r="Q168" s="722"/>
      <c r="R168" s="509" t="s">
        <v>3</v>
      </c>
      <c r="S168" s="500"/>
      <c r="T168" s="506"/>
      <c r="U168" s="507"/>
      <c r="V168" s="507"/>
      <c r="W168" s="508"/>
      <c r="X168" s="504"/>
      <c r="Y168" s="410"/>
      <c r="Z168" s="410"/>
      <c r="AA168" s="410"/>
      <c r="AB168" s="410"/>
      <c r="AC168" s="410"/>
      <c r="AD168" s="410"/>
      <c r="AE168" s="410"/>
      <c r="AF168" s="410"/>
      <c r="AG168" s="410"/>
      <c r="AH168" s="410"/>
      <c r="AI168" s="410"/>
      <c r="AJ168" s="410"/>
      <c r="AK168" s="410"/>
      <c r="AL168" s="410"/>
      <c r="AM168" s="410"/>
      <c r="AN168" s="410"/>
      <c r="AO168" s="410"/>
      <c r="AP168" s="410"/>
      <c r="AQ168" s="410"/>
      <c r="AR168" s="410"/>
      <c r="AS168" s="410"/>
      <c r="AT168" s="410"/>
      <c r="AU168" s="410"/>
      <c r="AV168" s="410"/>
      <c r="AW168" s="410"/>
      <c r="AX168" s="410"/>
      <c r="AY168" s="410"/>
      <c r="AZ168" s="410"/>
      <c r="BA168" s="410"/>
      <c r="BB168" s="410"/>
      <c r="BC168" s="410"/>
      <c r="BD168" s="410"/>
      <c r="BE168" s="410"/>
      <c r="BF168" s="410"/>
      <c r="BG168" s="410"/>
      <c r="BH168" s="410"/>
      <c r="BI168" s="410"/>
      <c r="BJ168" s="410"/>
      <c r="BK168" s="410"/>
      <c r="BL168" s="410"/>
      <c r="BM168" s="410"/>
      <c r="BN168" s="410"/>
      <c r="BO168" s="410"/>
      <c r="BP168" s="410"/>
      <c r="BQ168" s="410"/>
      <c r="BR168" s="410"/>
      <c r="BS168" s="410"/>
      <c r="BT168" s="410"/>
      <c r="BU168" s="410"/>
      <c r="BV168" s="410"/>
      <c r="BW168" s="410"/>
      <c r="BX168" s="410"/>
      <c r="BY168" s="410"/>
      <c r="BZ168" s="410"/>
      <c r="CA168" s="410"/>
      <c r="CB168" s="410"/>
      <c r="CC168" s="410"/>
      <c r="CD168" s="410"/>
      <c r="CE168" s="410"/>
      <c r="CF168" s="410"/>
      <c r="CG168" s="410"/>
      <c r="CH168" s="410"/>
      <c r="CI168" s="410"/>
      <c r="CJ168" s="410"/>
      <c r="CK168" s="410"/>
      <c r="CL168" s="410"/>
      <c r="CM168" s="410"/>
      <c r="CN168" s="410"/>
      <c r="CO168" s="410"/>
      <c r="CP168" s="410"/>
      <c r="CQ168" s="410"/>
      <c r="CR168" s="410"/>
      <c r="CS168" s="410"/>
      <c r="CT168" s="410"/>
      <c r="CU168" s="410"/>
    </row>
    <row r="169" spans="1:99" ht="14.25">
      <c r="B169" s="413" t="s">
        <v>677</v>
      </c>
      <c r="C169" s="414"/>
      <c r="D169" s="414"/>
      <c r="E169" s="414"/>
      <c r="F169" s="414"/>
      <c r="G169" s="414"/>
      <c r="H169" s="414"/>
      <c r="I169" s="414"/>
      <c r="J169" s="414"/>
      <c r="K169" s="414"/>
      <c r="L169" s="415"/>
      <c r="M169" s="471">
        <v>494</v>
      </c>
      <c r="N169" s="720"/>
      <c r="O169" s="721"/>
      <c r="P169" s="721"/>
      <c r="Q169" s="722"/>
      <c r="R169" s="509" t="s">
        <v>3</v>
      </c>
      <c r="S169" s="500"/>
      <c r="T169" s="506"/>
      <c r="U169" s="507"/>
      <c r="V169" s="507"/>
      <c r="W169" s="508"/>
      <c r="X169" s="504"/>
      <c r="Y169" s="410"/>
      <c r="Z169" s="410"/>
      <c r="AA169" s="410"/>
      <c r="AB169" s="410"/>
      <c r="AC169" s="410"/>
      <c r="AD169" s="410"/>
      <c r="AE169" s="410"/>
      <c r="AF169" s="410"/>
      <c r="AG169" s="410"/>
      <c r="AH169" s="410"/>
      <c r="AI169" s="410"/>
      <c r="AJ169" s="410"/>
      <c r="AK169" s="410"/>
      <c r="AL169" s="410"/>
      <c r="AM169" s="410"/>
      <c r="AN169" s="410"/>
      <c r="AO169" s="410"/>
      <c r="AP169" s="410"/>
      <c r="AQ169" s="410"/>
      <c r="AR169" s="410"/>
      <c r="AS169" s="410"/>
      <c r="AT169" s="410"/>
      <c r="AU169" s="410"/>
      <c r="AV169" s="410"/>
      <c r="AW169" s="410"/>
      <c r="AX169" s="410"/>
      <c r="AY169" s="410"/>
      <c r="AZ169" s="410"/>
      <c r="BA169" s="410"/>
      <c r="BB169" s="410"/>
      <c r="BC169" s="410"/>
      <c r="BD169" s="410"/>
      <c r="BE169" s="410"/>
      <c r="BF169" s="410"/>
      <c r="BG169" s="410"/>
      <c r="BH169" s="410"/>
      <c r="BI169" s="410"/>
      <c r="BJ169" s="410"/>
      <c r="BK169" s="410"/>
      <c r="BL169" s="410"/>
      <c r="BM169" s="410"/>
      <c r="BN169" s="410"/>
      <c r="BO169" s="410"/>
      <c r="BP169" s="410"/>
      <c r="BQ169" s="410"/>
      <c r="BR169" s="410"/>
      <c r="BS169" s="410"/>
      <c r="BT169" s="410"/>
      <c r="BU169" s="410"/>
      <c r="BV169" s="410"/>
      <c r="BW169" s="410"/>
      <c r="BX169" s="410"/>
      <c r="BY169" s="410"/>
      <c r="BZ169" s="410"/>
      <c r="CA169" s="410"/>
      <c r="CB169" s="410"/>
      <c r="CC169" s="410"/>
      <c r="CD169" s="410"/>
      <c r="CE169" s="410"/>
      <c r="CF169" s="410"/>
      <c r="CG169" s="410"/>
      <c r="CH169" s="410"/>
      <c r="CI169" s="410"/>
      <c r="CJ169" s="410"/>
      <c r="CK169" s="410"/>
      <c r="CL169" s="410"/>
      <c r="CM169" s="410"/>
      <c r="CN169" s="410"/>
      <c r="CO169" s="410"/>
      <c r="CP169" s="410"/>
      <c r="CQ169" s="410"/>
      <c r="CR169" s="410"/>
      <c r="CS169" s="410"/>
      <c r="CT169" s="410"/>
      <c r="CU169" s="410"/>
    </row>
    <row r="170" spans="1:99" ht="14.25">
      <c r="B170" s="413" t="s">
        <v>678</v>
      </c>
      <c r="C170" s="414"/>
      <c r="D170" s="414"/>
      <c r="E170" s="414"/>
      <c r="F170" s="414"/>
      <c r="G170" s="414"/>
      <c r="H170" s="414"/>
      <c r="I170" s="414"/>
      <c r="J170" s="414"/>
      <c r="K170" s="414"/>
      <c r="L170" s="415"/>
      <c r="M170" s="417">
        <v>850</v>
      </c>
      <c r="N170" s="720"/>
      <c r="O170" s="721"/>
      <c r="P170" s="721"/>
      <c r="Q170" s="722"/>
      <c r="R170" s="509" t="s">
        <v>3</v>
      </c>
      <c r="S170" s="500"/>
      <c r="T170" s="506"/>
      <c r="U170" s="507"/>
      <c r="V170" s="507"/>
      <c r="W170" s="508"/>
      <c r="X170" s="504"/>
      <c r="Y170" s="410"/>
      <c r="Z170" s="410"/>
      <c r="AA170" s="410"/>
      <c r="AB170" s="410"/>
      <c r="AC170" s="410"/>
      <c r="AD170" s="410"/>
      <c r="AE170" s="410"/>
      <c r="AF170" s="410"/>
      <c r="AG170" s="410"/>
      <c r="AH170" s="410"/>
      <c r="AI170" s="410"/>
      <c r="AJ170" s="410"/>
      <c r="AK170" s="410"/>
      <c r="AL170" s="410"/>
      <c r="AM170" s="410"/>
      <c r="AN170" s="410"/>
      <c r="AO170" s="410"/>
      <c r="AP170" s="410"/>
      <c r="AQ170" s="410"/>
      <c r="AR170" s="410"/>
      <c r="AS170" s="410"/>
      <c r="AT170" s="410"/>
      <c r="AU170" s="410"/>
      <c r="AV170" s="410"/>
      <c r="AW170" s="410"/>
      <c r="AX170" s="410"/>
      <c r="AY170" s="410"/>
      <c r="AZ170" s="410"/>
      <c r="BA170" s="410"/>
      <c r="BB170" s="410"/>
      <c r="BC170" s="410"/>
      <c r="BD170" s="410"/>
      <c r="BE170" s="410"/>
      <c r="BF170" s="410"/>
      <c r="BG170" s="410"/>
      <c r="BH170" s="410"/>
      <c r="BI170" s="410"/>
      <c r="BJ170" s="410"/>
      <c r="BK170" s="410"/>
      <c r="BL170" s="410"/>
      <c r="BM170" s="410"/>
      <c r="BN170" s="410"/>
      <c r="BO170" s="410"/>
      <c r="BP170" s="410"/>
      <c r="BQ170" s="410"/>
      <c r="BR170" s="410"/>
      <c r="BS170" s="410"/>
      <c r="BT170" s="410"/>
      <c r="BU170" s="410"/>
      <c r="BV170" s="410"/>
      <c r="BW170" s="410"/>
      <c r="BX170" s="410"/>
      <c r="BY170" s="410"/>
      <c r="BZ170" s="410"/>
      <c r="CA170" s="410"/>
      <c r="CB170" s="410"/>
      <c r="CC170" s="410"/>
      <c r="CD170" s="410"/>
      <c r="CE170" s="410"/>
      <c r="CF170" s="410"/>
      <c r="CG170" s="410"/>
      <c r="CH170" s="410"/>
      <c r="CI170" s="410"/>
      <c r="CJ170" s="410"/>
      <c r="CK170" s="410"/>
      <c r="CL170" s="410"/>
      <c r="CM170" s="410"/>
      <c r="CN170" s="410"/>
      <c r="CO170" s="410"/>
      <c r="CP170" s="410"/>
      <c r="CQ170" s="410"/>
      <c r="CR170" s="410"/>
      <c r="CS170" s="410"/>
      <c r="CT170" s="410"/>
      <c r="CU170" s="410"/>
    </row>
    <row r="171" spans="1:99" ht="14.25">
      <c r="B171" s="413" t="s">
        <v>679</v>
      </c>
      <c r="C171" s="414"/>
      <c r="D171" s="414"/>
      <c r="E171" s="414"/>
      <c r="F171" s="414"/>
      <c r="G171" s="414"/>
      <c r="H171" s="414"/>
      <c r="I171" s="414"/>
      <c r="J171" s="414"/>
      <c r="K171" s="414"/>
      <c r="L171" s="415"/>
      <c r="M171" s="417">
        <v>467</v>
      </c>
      <c r="N171" s="720">
        <f>+$N$164+$N$165-SUM($N$166:$Q$170)</f>
        <v>0</v>
      </c>
      <c r="O171" s="721"/>
      <c r="P171" s="721"/>
      <c r="Q171" s="722"/>
      <c r="R171" s="505" t="s">
        <v>4</v>
      </c>
      <c r="S171" s="500"/>
      <c r="T171" s="506"/>
      <c r="U171" s="507"/>
      <c r="V171" s="507"/>
      <c r="W171" s="508"/>
      <c r="X171" s="504"/>
      <c r="Y171" s="410"/>
      <c r="Z171" s="410"/>
      <c r="AA171" s="410"/>
      <c r="AB171" s="410"/>
      <c r="AC171" s="410"/>
      <c r="AD171" s="410"/>
      <c r="AE171" s="410"/>
      <c r="AF171" s="410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410"/>
      <c r="AQ171" s="410"/>
      <c r="AR171" s="410"/>
      <c r="AS171" s="410"/>
      <c r="AT171" s="410"/>
      <c r="AU171" s="410"/>
      <c r="AV171" s="410"/>
      <c r="AW171" s="410"/>
      <c r="AX171" s="410"/>
      <c r="AY171" s="410"/>
      <c r="AZ171" s="410"/>
      <c r="BA171" s="410"/>
      <c r="BB171" s="410"/>
      <c r="BC171" s="410"/>
      <c r="BD171" s="410"/>
      <c r="BE171" s="410"/>
      <c r="BF171" s="410"/>
      <c r="BG171" s="410"/>
      <c r="BH171" s="410"/>
      <c r="BI171" s="410"/>
      <c r="BJ171" s="410"/>
      <c r="BK171" s="410"/>
      <c r="BL171" s="410"/>
      <c r="BM171" s="410"/>
      <c r="BN171" s="410"/>
      <c r="BO171" s="410"/>
      <c r="BP171" s="410"/>
      <c r="BQ171" s="410"/>
      <c r="BR171" s="410"/>
      <c r="BS171" s="410"/>
      <c r="BT171" s="410"/>
      <c r="BU171" s="410"/>
      <c r="BV171" s="410"/>
      <c r="BW171" s="410"/>
      <c r="BX171" s="410"/>
      <c r="BY171" s="410"/>
      <c r="BZ171" s="410"/>
      <c r="CA171" s="410"/>
      <c r="CB171" s="410"/>
      <c r="CC171" s="410"/>
      <c r="CD171" s="410"/>
      <c r="CE171" s="410"/>
      <c r="CF171" s="410"/>
      <c r="CG171" s="410"/>
      <c r="CH171" s="410"/>
      <c r="CI171" s="410"/>
      <c r="CJ171" s="410"/>
      <c r="CK171" s="410"/>
      <c r="CL171" s="410"/>
      <c r="CM171" s="410"/>
      <c r="CN171" s="410"/>
      <c r="CO171" s="410"/>
      <c r="CP171" s="410"/>
      <c r="CQ171" s="410"/>
      <c r="CR171" s="410"/>
      <c r="CS171" s="410"/>
      <c r="CT171" s="410"/>
      <c r="CU171" s="410"/>
    </row>
    <row r="172" spans="1:99" ht="14.25">
      <c r="B172" s="413" t="s">
        <v>680</v>
      </c>
      <c r="C172" s="414"/>
      <c r="D172" s="414"/>
      <c r="E172" s="414"/>
      <c r="F172" s="414"/>
      <c r="G172" s="414"/>
      <c r="H172" s="414"/>
      <c r="I172" s="414"/>
      <c r="J172" s="414"/>
      <c r="K172" s="414"/>
      <c r="L172" s="415"/>
      <c r="M172" s="417">
        <v>479</v>
      </c>
      <c r="N172" s="720"/>
      <c r="O172" s="721"/>
      <c r="P172" s="721"/>
      <c r="Q172" s="722"/>
      <c r="R172" s="462" t="s">
        <v>2</v>
      </c>
      <c r="S172" s="510">
        <v>491</v>
      </c>
      <c r="T172" s="720"/>
      <c r="U172" s="721"/>
      <c r="V172" s="721"/>
      <c r="W172" s="722"/>
      <c r="X172" s="462" t="s">
        <v>2</v>
      </c>
      <c r="Y172" s="410"/>
      <c r="Z172" s="410"/>
      <c r="AA172" s="410"/>
      <c r="AB172" s="410"/>
      <c r="AC172" s="410"/>
      <c r="AD172" s="410"/>
      <c r="AE172" s="410"/>
      <c r="AF172" s="410"/>
      <c r="AG172" s="410"/>
      <c r="AH172" s="410"/>
      <c r="AI172" s="410"/>
      <c r="AJ172" s="410"/>
      <c r="AK172" s="410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0"/>
      <c r="AX172" s="410"/>
      <c r="AY172" s="410"/>
      <c r="AZ172" s="410"/>
      <c r="BA172" s="410"/>
      <c r="BB172" s="410"/>
      <c r="BC172" s="410"/>
      <c r="BD172" s="410"/>
      <c r="BE172" s="410"/>
      <c r="BF172" s="410"/>
      <c r="BG172" s="410"/>
      <c r="BH172" s="410"/>
      <c r="BI172" s="410"/>
      <c r="BJ172" s="410"/>
      <c r="BK172" s="410"/>
      <c r="BL172" s="410"/>
      <c r="BM172" s="410"/>
      <c r="BN172" s="410"/>
      <c r="BO172" s="410"/>
      <c r="BP172" s="410"/>
      <c r="BQ172" s="410"/>
      <c r="BR172" s="410"/>
      <c r="BS172" s="410"/>
      <c r="BT172" s="410"/>
      <c r="BU172" s="410"/>
      <c r="BV172" s="410"/>
      <c r="BW172" s="410"/>
      <c r="BX172" s="410"/>
      <c r="BY172" s="410"/>
      <c r="BZ172" s="410"/>
      <c r="CA172" s="410"/>
      <c r="CB172" s="410"/>
      <c r="CC172" s="410"/>
      <c r="CD172" s="410"/>
      <c r="CE172" s="410"/>
      <c r="CF172" s="410"/>
      <c r="CG172" s="410"/>
      <c r="CH172" s="410"/>
      <c r="CI172" s="410"/>
      <c r="CJ172" s="410"/>
      <c r="CK172" s="410"/>
      <c r="CL172" s="410"/>
      <c r="CM172" s="410"/>
      <c r="CN172" s="410"/>
      <c r="CO172" s="410"/>
      <c r="CP172" s="410"/>
      <c r="CQ172" s="410"/>
      <c r="CR172" s="410"/>
      <c r="CS172" s="410"/>
      <c r="CT172" s="410"/>
      <c r="CU172" s="410"/>
    </row>
    <row r="173" spans="1:99" ht="14.25">
      <c r="B173" s="413" t="s">
        <v>681</v>
      </c>
      <c r="C173" s="414"/>
      <c r="D173" s="414"/>
      <c r="E173" s="414"/>
      <c r="F173" s="414"/>
      <c r="G173" s="414"/>
      <c r="H173" s="414"/>
      <c r="I173" s="414"/>
      <c r="J173" s="414"/>
      <c r="K173" s="414"/>
      <c r="L173" s="415"/>
      <c r="M173" s="417">
        <v>618</v>
      </c>
      <c r="N173" s="720">
        <f>+$N$171+$N$172</f>
        <v>0</v>
      </c>
      <c r="O173" s="721"/>
      <c r="P173" s="721"/>
      <c r="Q173" s="722"/>
      <c r="R173" s="505" t="s">
        <v>4</v>
      </c>
      <c r="S173" s="510">
        <v>619</v>
      </c>
      <c r="T173" s="720">
        <f>+$T$160+$T$172</f>
        <v>0</v>
      </c>
      <c r="U173" s="721"/>
      <c r="V173" s="721"/>
      <c r="W173" s="722"/>
      <c r="X173" s="505" t="s">
        <v>4</v>
      </c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  <c r="AJ173" s="410"/>
      <c r="AK173" s="410"/>
      <c r="AL173" s="410"/>
      <c r="AM173" s="410"/>
      <c r="AN173" s="410"/>
      <c r="AO173" s="410"/>
      <c r="AP173" s="410"/>
      <c r="AQ173" s="410"/>
      <c r="AR173" s="410"/>
      <c r="AS173" s="410"/>
      <c r="AT173" s="410"/>
      <c r="AU173" s="410"/>
      <c r="AV173" s="410"/>
      <c r="AW173" s="410"/>
      <c r="AX173" s="410"/>
      <c r="AY173" s="410"/>
      <c r="AZ173" s="410"/>
      <c r="BA173" s="410"/>
      <c r="BB173" s="410"/>
      <c r="BC173" s="410"/>
      <c r="BD173" s="410"/>
      <c r="BE173" s="410"/>
      <c r="BF173" s="410"/>
      <c r="BG173" s="410"/>
      <c r="BH173" s="410"/>
      <c r="BI173" s="410"/>
      <c r="BJ173" s="410"/>
      <c r="BK173" s="410"/>
      <c r="BL173" s="410"/>
      <c r="BM173" s="410"/>
      <c r="BN173" s="410"/>
      <c r="BO173" s="410"/>
      <c r="BP173" s="410"/>
      <c r="BQ173" s="410"/>
      <c r="BR173" s="410"/>
      <c r="BS173" s="410"/>
      <c r="BT173" s="410"/>
      <c r="BU173" s="410"/>
      <c r="BV173" s="410"/>
      <c r="BW173" s="410"/>
      <c r="BX173" s="410"/>
      <c r="BY173" s="410"/>
      <c r="BZ173" s="410"/>
      <c r="CA173" s="410"/>
      <c r="CB173" s="410"/>
      <c r="CC173" s="410"/>
      <c r="CD173" s="410"/>
      <c r="CE173" s="410"/>
      <c r="CF173" s="410"/>
      <c r="CG173" s="410"/>
      <c r="CH173" s="410"/>
      <c r="CI173" s="410"/>
      <c r="CJ173" s="410"/>
      <c r="CK173" s="410"/>
      <c r="CL173" s="410"/>
      <c r="CM173" s="410"/>
      <c r="CN173" s="410"/>
      <c r="CO173" s="410"/>
      <c r="CP173" s="410"/>
      <c r="CQ173" s="410"/>
      <c r="CR173" s="410"/>
      <c r="CS173" s="410"/>
      <c r="CT173" s="410"/>
      <c r="CU173" s="410"/>
    </row>
    <row r="174" spans="1:99" ht="14.25">
      <c r="B174" s="413" t="s">
        <v>682</v>
      </c>
      <c r="C174" s="414"/>
      <c r="D174" s="414"/>
      <c r="E174" s="414"/>
      <c r="F174" s="414"/>
      <c r="G174" s="414"/>
      <c r="H174" s="414"/>
      <c r="I174" s="414"/>
      <c r="J174" s="414"/>
      <c r="K174" s="414"/>
      <c r="L174" s="415"/>
      <c r="M174" s="417">
        <v>896</v>
      </c>
      <c r="N174" s="511"/>
      <c r="O174" s="512"/>
      <c r="P174" s="512"/>
      <c r="Q174" s="513"/>
      <c r="R174" s="514"/>
      <c r="S174" s="515"/>
      <c r="T174" s="515"/>
      <c r="U174" s="515"/>
      <c r="V174" s="515"/>
      <c r="W174" s="515"/>
      <c r="X174" s="516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  <c r="AJ174" s="410"/>
      <c r="AK174" s="410"/>
      <c r="AL174" s="410"/>
      <c r="AM174" s="410"/>
      <c r="AN174" s="410"/>
      <c r="AO174" s="410"/>
      <c r="AP174" s="410"/>
      <c r="AQ174" s="410"/>
      <c r="AR174" s="410"/>
      <c r="AS174" s="410"/>
      <c r="AT174" s="410"/>
      <c r="AU174" s="410"/>
      <c r="AV174" s="410"/>
      <c r="AW174" s="410"/>
      <c r="AX174" s="410"/>
      <c r="AY174" s="410"/>
      <c r="AZ174" s="410"/>
      <c r="BA174" s="410"/>
      <c r="BB174" s="410"/>
      <c r="BC174" s="410"/>
      <c r="BD174" s="410"/>
      <c r="BE174" s="410"/>
      <c r="BF174" s="410"/>
      <c r="BG174" s="410"/>
      <c r="BH174" s="410"/>
      <c r="BI174" s="410"/>
      <c r="BJ174" s="410"/>
      <c r="BK174" s="410"/>
      <c r="BL174" s="410"/>
      <c r="BM174" s="410"/>
      <c r="BN174" s="410"/>
      <c r="BO174" s="410"/>
      <c r="BP174" s="410"/>
      <c r="BQ174" s="410"/>
      <c r="BR174" s="410"/>
      <c r="BS174" s="410"/>
      <c r="BT174" s="410"/>
      <c r="BU174" s="410"/>
      <c r="BV174" s="410"/>
      <c r="BW174" s="410"/>
      <c r="BX174" s="410"/>
      <c r="BY174" s="410"/>
      <c r="BZ174" s="410"/>
      <c r="CA174" s="410"/>
      <c r="CB174" s="410"/>
      <c r="CC174" s="410"/>
      <c r="CD174" s="410"/>
      <c r="CE174" s="410"/>
      <c r="CF174" s="410"/>
      <c r="CG174" s="410"/>
      <c r="CH174" s="410"/>
      <c r="CI174" s="410"/>
      <c r="CJ174" s="410"/>
      <c r="CK174" s="410"/>
      <c r="CL174" s="410"/>
      <c r="CM174" s="410"/>
      <c r="CN174" s="410"/>
      <c r="CO174" s="410"/>
      <c r="CP174" s="410"/>
      <c r="CQ174" s="410"/>
      <c r="CR174" s="410"/>
      <c r="CS174" s="410"/>
      <c r="CT174" s="410"/>
      <c r="CU174" s="410"/>
    </row>
    <row r="175" spans="1:99" s="411" customFormat="1">
      <c r="A175" s="409"/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410"/>
      <c r="T175" s="410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410"/>
      <c r="AG175" s="410"/>
      <c r="AH175" s="410"/>
      <c r="AI175" s="410"/>
      <c r="AJ175" s="410"/>
      <c r="AK175" s="410"/>
      <c r="AL175" s="410"/>
      <c r="AM175" s="410"/>
      <c r="AN175" s="410"/>
      <c r="AO175" s="410"/>
      <c r="AP175" s="410"/>
      <c r="AQ175" s="410"/>
      <c r="AR175" s="410"/>
      <c r="AS175" s="410"/>
      <c r="AT175" s="410"/>
      <c r="AU175" s="410"/>
      <c r="AV175" s="410"/>
      <c r="AW175" s="410"/>
      <c r="AX175" s="410"/>
      <c r="AY175" s="410"/>
      <c r="AZ175" s="410"/>
      <c r="BA175" s="410"/>
      <c r="BB175" s="410"/>
      <c r="BC175" s="410"/>
      <c r="BD175" s="410"/>
      <c r="BE175" s="410"/>
      <c r="BF175" s="410"/>
      <c r="BG175" s="410"/>
      <c r="BH175" s="410"/>
      <c r="BI175" s="410"/>
      <c r="BJ175" s="410"/>
      <c r="BK175" s="410"/>
      <c r="BL175" s="410"/>
      <c r="BM175" s="410"/>
      <c r="BN175" s="410"/>
      <c r="BO175" s="410"/>
      <c r="BP175" s="410"/>
      <c r="BQ175" s="410"/>
      <c r="BR175" s="410"/>
      <c r="BS175" s="410"/>
      <c r="BT175" s="410"/>
      <c r="BU175" s="410"/>
      <c r="BV175" s="410"/>
      <c r="BW175" s="410"/>
      <c r="BX175" s="410"/>
      <c r="BY175" s="410"/>
      <c r="BZ175" s="410"/>
      <c r="CA175" s="410"/>
      <c r="CB175" s="410"/>
      <c r="CC175" s="410"/>
      <c r="CD175" s="410"/>
      <c r="CE175" s="410"/>
      <c r="CF175" s="410"/>
      <c r="CG175" s="410"/>
      <c r="CH175" s="410"/>
      <c r="CI175" s="410"/>
      <c r="CJ175" s="410"/>
      <c r="CK175" s="410"/>
      <c r="CL175" s="410"/>
      <c r="CM175" s="410"/>
      <c r="CN175" s="410"/>
      <c r="CO175" s="410"/>
      <c r="CP175" s="410"/>
      <c r="CQ175" s="410"/>
      <c r="CR175" s="410"/>
      <c r="CS175" s="410"/>
      <c r="CT175" s="410"/>
      <c r="CU175" s="410"/>
    </row>
    <row r="176" spans="1:99" s="411" customFormat="1">
      <c r="A176" s="409"/>
      <c r="B176" s="779" t="s">
        <v>683</v>
      </c>
      <c r="C176" s="780"/>
      <c r="D176" s="780"/>
      <c r="E176" s="780"/>
      <c r="F176" s="780"/>
      <c r="G176" s="780"/>
      <c r="H176" s="780"/>
      <c r="I176" s="780"/>
      <c r="J176" s="780"/>
      <c r="K176" s="780"/>
      <c r="L176" s="780"/>
      <c r="M176" s="780"/>
      <c r="N176" s="780"/>
      <c r="O176" s="780"/>
      <c r="P176" s="780"/>
      <c r="Q176" s="780"/>
      <c r="R176" s="781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  <c r="AJ176" s="410"/>
      <c r="AK176" s="410"/>
      <c r="AL176" s="410"/>
      <c r="AM176" s="410"/>
      <c r="AN176" s="410"/>
      <c r="AO176" s="410"/>
      <c r="AP176" s="410"/>
      <c r="AQ176" s="410"/>
      <c r="AR176" s="410"/>
      <c r="AS176" s="410"/>
      <c r="AT176" s="410"/>
      <c r="AU176" s="410"/>
      <c r="AV176" s="410"/>
      <c r="AW176" s="410"/>
      <c r="AX176" s="410"/>
      <c r="AY176" s="410"/>
      <c r="AZ176" s="410"/>
      <c r="BA176" s="410"/>
      <c r="BB176" s="410"/>
      <c r="BC176" s="410"/>
      <c r="BD176" s="410"/>
      <c r="BE176" s="410"/>
      <c r="BF176" s="410"/>
      <c r="BG176" s="410"/>
      <c r="BH176" s="410"/>
      <c r="BI176" s="410"/>
      <c r="BJ176" s="410"/>
      <c r="BK176" s="410"/>
      <c r="BL176" s="410"/>
      <c r="BM176" s="410"/>
      <c r="BN176" s="410"/>
      <c r="BO176" s="410"/>
      <c r="BP176" s="410"/>
      <c r="BQ176" s="410"/>
      <c r="BR176" s="410"/>
      <c r="BS176" s="410"/>
      <c r="BT176" s="410"/>
      <c r="BU176" s="410"/>
      <c r="BV176" s="410"/>
      <c r="BW176" s="410"/>
      <c r="BX176" s="410"/>
      <c r="BY176" s="410"/>
      <c r="BZ176" s="410"/>
      <c r="CA176" s="410"/>
      <c r="CB176" s="410"/>
      <c r="CC176" s="410"/>
      <c r="CD176" s="410"/>
      <c r="CE176" s="410"/>
      <c r="CF176" s="410"/>
      <c r="CG176" s="410"/>
      <c r="CH176" s="410"/>
      <c r="CI176" s="410"/>
      <c r="CJ176" s="410"/>
      <c r="CK176" s="410"/>
      <c r="CL176" s="410"/>
      <c r="CM176" s="410"/>
      <c r="CN176" s="410"/>
      <c r="CO176" s="410"/>
      <c r="CP176" s="410"/>
      <c r="CQ176" s="410"/>
      <c r="CR176" s="410"/>
      <c r="CS176" s="410"/>
      <c r="CT176" s="410"/>
      <c r="CU176" s="410"/>
    </row>
    <row r="177" spans="1:99" s="411" customFormat="1">
      <c r="A177" s="409"/>
      <c r="B177" s="782"/>
      <c r="C177" s="783"/>
      <c r="D177" s="783"/>
      <c r="E177" s="783"/>
      <c r="F177" s="783"/>
      <c r="G177" s="783"/>
      <c r="H177" s="783"/>
      <c r="I177" s="783"/>
      <c r="J177" s="783"/>
      <c r="K177" s="783"/>
      <c r="L177" s="783"/>
      <c r="M177" s="783"/>
      <c r="N177" s="783"/>
      <c r="O177" s="783"/>
      <c r="P177" s="783"/>
      <c r="Q177" s="783"/>
      <c r="R177" s="784"/>
      <c r="S177" s="410"/>
      <c r="T177" s="410"/>
      <c r="U177" s="410"/>
      <c r="V177" s="410"/>
      <c r="W177" s="410"/>
      <c r="X177" s="410"/>
      <c r="Y177" s="410"/>
      <c r="Z177" s="410"/>
      <c r="AA177" s="410"/>
      <c r="AB177" s="410"/>
      <c r="AC177" s="410"/>
      <c r="AD177" s="410"/>
      <c r="AE177" s="410"/>
      <c r="AF177" s="410"/>
      <c r="AG177" s="410"/>
      <c r="AH177" s="410"/>
      <c r="AI177" s="410"/>
      <c r="AJ177" s="410"/>
      <c r="AK177" s="410"/>
      <c r="AL177" s="410"/>
      <c r="AM177" s="410"/>
      <c r="AN177" s="410"/>
      <c r="AO177" s="410"/>
      <c r="AP177" s="410"/>
      <c r="AQ177" s="410"/>
      <c r="AR177" s="410"/>
      <c r="AS177" s="410"/>
      <c r="AT177" s="410"/>
      <c r="AU177" s="410"/>
      <c r="AV177" s="410"/>
      <c r="AW177" s="410"/>
      <c r="AX177" s="410"/>
      <c r="AY177" s="410"/>
      <c r="AZ177" s="410"/>
      <c r="BA177" s="410"/>
      <c r="BB177" s="410"/>
      <c r="BC177" s="410"/>
      <c r="BD177" s="410"/>
      <c r="BE177" s="410"/>
      <c r="BF177" s="410"/>
      <c r="BG177" s="410"/>
      <c r="BH177" s="410"/>
      <c r="BI177" s="410"/>
      <c r="BJ177" s="410"/>
      <c r="BK177" s="410"/>
      <c r="BL177" s="410"/>
      <c r="BM177" s="410"/>
      <c r="BN177" s="410"/>
      <c r="BO177" s="410"/>
      <c r="BP177" s="410"/>
      <c r="BQ177" s="410"/>
      <c r="BR177" s="410"/>
      <c r="BS177" s="410"/>
      <c r="BT177" s="410"/>
      <c r="BU177" s="410"/>
      <c r="BV177" s="410"/>
      <c r="BW177" s="410"/>
      <c r="BX177" s="410"/>
      <c r="BY177" s="410"/>
      <c r="BZ177" s="410"/>
      <c r="CA177" s="410"/>
      <c r="CB177" s="410"/>
      <c r="CC177" s="410"/>
      <c r="CD177" s="410"/>
      <c r="CE177" s="410"/>
      <c r="CF177" s="410"/>
      <c r="CG177" s="410"/>
      <c r="CH177" s="410"/>
      <c r="CI177" s="410"/>
      <c r="CJ177" s="410"/>
      <c r="CK177" s="410"/>
      <c r="CL177" s="410"/>
      <c r="CM177" s="410"/>
      <c r="CN177" s="410"/>
      <c r="CO177" s="410"/>
      <c r="CP177" s="410"/>
      <c r="CQ177" s="410"/>
      <c r="CR177" s="410"/>
      <c r="CS177" s="410"/>
      <c r="CT177" s="410"/>
      <c r="CU177" s="410"/>
    </row>
    <row r="178" spans="1:99" ht="14.25">
      <c r="B178" s="413" t="s">
        <v>684</v>
      </c>
      <c r="C178" s="414"/>
      <c r="D178" s="414"/>
      <c r="E178" s="414"/>
      <c r="F178" s="414"/>
      <c r="G178" s="414"/>
      <c r="H178" s="414"/>
      <c r="I178" s="414"/>
      <c r="J178" s="414"/>
      <c r="K178" s="414"/>
      <c r="L178" s="415"/>
      <c r="M178" s="417">
        <v>1055</v>
      </c>
      <c r="N178" s="720"/>
      <c r="O178" s="721"/>
      <c r="P178" s="721"/>
      <c r="Q178" s="722"/>
      <c r="R178" s="462" t="s">
        <v>2</v>
      </c>
      <c r="S178" s="410"/>
      <c r="T178" s="410"/>
      <c r="U178" s="410"/>
      <c r="V178" s="410"/>
      <c r="W178" s="410"/>
      <c r="X178" s="410"/>
      <c r="Y178" s="410"/>
      <c r="Z178" s="410"/>
      <c r="AA178" s="410"/>
      <c r="AB178" s="410"/>
      <c r="AC178" s="410"/>
      <c r="AD178" s="410"/>
      <c r="AE178" s="410"/>
      <c r="AF178" s="410"/>
      <c r="AG178" s="410"/>
      <c r="AH178" s="410"/>
      <c r="AI178" s="410"/>
      <c r="AJ178" s="410"/>
      <c r="AK178" s="410"/>
      <c r="AL178" s="410"/>
      <c r="AM178" s="410"/>
      <c r="AN178" s="410"/>
      <c r="AO178" s="410"/>
      <c r="AP178" s="410"/>
      <c r="AQ178" s="410"/>
      <c r="AR178" s="410"/>
      <c r="AS178" s="410"/>
      <c r="AT178" s="410"/>
      <c r="AU178" s="410"/>
      <c r="AV178" s="410"/>
      <c r="AW178" s="410"/>
      <c r="AX178" s="410"/>
      <c r="AY178" s="410"/>
      <c r="AZ178" s="410"/>
      <c r="BA178" s="410"/>
      <c r="BB178" s="410"/>
      <c r="BC178" s="410"/>
      <c r="BD178" s="410"/>
      <c r="BE178" s="410"/>
      <c r="BF178" s="410"/>
      <c r="BG178" s="410"/>
      <c r="BH178" s="410"/>
      <c r="BI178" s="410"/>
      <c r="BJ178" s="410"/>
      <c r="BK178" s="410"/>
      <c r="BL178" s="410"/>
      <c r="BM178" s="410"/>
      <c r="BN178" s="410"/>
      <c r="BO178" s="410"/>
      <c r="BP178" s="410"/>
      <c r="BQ178" s="410"/>
      <c r="BR178" s="410"/>
      <c r="BS178" s="410"/>
      <c r="BT178" s="410"/>
      <c r="BU178" s="410"/>
      <c r="BV178" s="410"/>
      <c r="BW178" s="410"/>
      <c r="BX178" s="410"/>
      <c r="BY178" s="410"/>
      <c r="BZ178" s="410"/>
      <c r="CA178" s="410"/>
      <c r="CB178" s="410"/>
      <c r="CC178" s="410"/>
      <c r="CD178" s="410"/>
      <c r="CE178" s="410"/>
      <c r="CF178" s="410"/>
      <c r="CG178" s="410"/>
      <c r="CH178" s="410"/>
      <c r="CI178" s="410"/>
      <c r="CJ178" s="410"/>
      <c r="CK178" s="410"/>
      <c r="CL178" s="410"/>
      <c r="CM178" s="410"/>
      <c r="CN178" s="410"/>
      <c r="CO178" s="410"/>
      <c r="CP178" s="410"/>
      <c r="CQ178" s="410"/>
      <c r="CR178" s="410"/>
      <c r="CS178" s="410"/>
      <c r="CT178" s="410"/>
      <c r="CU178" s="410"/>
    </row>
    <row r="179" spans="1:99" ht="14.25">
      <c r="B179" s="413" t="s">
        <v>685</v>
      </c>
      <c r="C179" s="414"/>
      <c r="D179" s="414"/>
      <c r="E179" s="414"/>
      <c r="F179" s="414"/>
      <c r="G179" s="414"/>
      <c r="H179" s="414"/>
      <c r="I179" s="414"/>
      <c r="J179" s="414"/>
      <c r="K179" s="414"/>
      <c r="L179" s="415"/>
      <c r="M179" s="417">
        <v>1056</v>
      </c>
      <c r="N179" s="720"/>
      <c r="O179" s="721"/>
      <c r="P179" s="721"/>
      <c r="Q179" s="722"/>
      <c r="R179" s="462" t="s">
        <v>3</v>
      </c>
      <c r="S179" s="410"/>
      <c r="T179" s="410"/>
      <c r="U179" s="410"/>
      <c r="V179" s="410"/>
      <c r="W179" s="410"/>
      <c r="X179" s="410"/>
      <c r="Y179" s="410"/>
      <c r="Z179" s="410"/>
      <c r="AA179" s="410"/>
      <c r="AB179" s="410"/>
      <c r="AC179" s="410"/>
      <c r="AD179" s="410"/>
      <c r="AE179" s="410"/>
      <c r="AF179" s="410"/>
      <c r="AG179" s="410"/>
      <c r="AH179" s="410"/>
      <c r="AI179" s="410"/>
      <c r="AJ179" s="410"/>
      <c r="AK179" s="410"/>
      <c r="AL179" s="410"/>
      <c r="AM179" s="410"/>
      <c r="AN179" s="410"/>
      <c r="AO179" s="410"/>
      <c r="AP179" s="410"/>
      <c r="AQ179" s="410"/>
      <c r="AR179" s="410"/>
      <c r="AS179" s="410"/>
      <c r="AT179" s="410"/>
      <c r="AU179" s="410"/>
      <c r="AV179" s="410"/>
      <c r="AW179" s="410"/>
      <c r="AX179" s="410"/>
      <c r="AY179" s="410"/>
      <c r="AZ179" s="410"/>
      <c r="BA179" s="410"/>
      <c r="BB179" s="410"/>
      <c r="BC179" s="410"/>
      <c r="BD179" s="410"/>
      <c r="BE179" s="410"/>
      <c r="BF179" s="410"/>
      <c r="BG179" s="410"/>
      <c r="BH179" s="410"/>
      <c r="BI179" s="410"/>
      <c r="BJ179" s="410"/>
      <c r="BK179" s="410"/>
      <c r="BL179" s="410"/>
      <c r="BM179" s="410"/>
      <c r="BN179" s="410"/>
      <c r="BO179" s="410"/>
      <c r="BP179" s="410"/>
      <c r="BQ179" s="410"/>
      <c r="BR179" s="410"/>
      <c r="BS179" s="410"/>
      <c r="BT179" s="410"/>
      <c r="BU179" s="410"/>
      <c r="BV179" s="410"/>
      <c r="BW179" s="410"/>
      <c r="BX179" s="410"/>
      <c r="BY179" s="410"/>
      <c r="BZ179" s="410"/>
      <c r="CA179" s="410"/>
      <c r="CB179" s="410"/>
      <c r="CC179" s="410"/>
      <c r="CD179" s="410"/>
      <c r="CE179" s="410"/>
      <c r="CF179" s="410"/>
      <c r="CG179" s="410"/>
      <c r="CH179" s="410"/>
      <c r="CI179" s="410"/>
      <c r="CJ179" s="410"/>
      <c r="CK179" s="410"/>
      <c r="CL179" s="410"/>
      <c r="CM179" s="410"/>
      <c r="CN179" s="410"/>
      <c r="CO179" s="410"/>
      <c r="CP179" s="410"/>
      <c r="CQ179" s="410"/>
      <c r="CR179" s="410"/>
      <c r="CS179" s="410"/>
      <c r="CT179" s="410"/>
      <c r="CU179" s="410"/>
    </row>
    <row r="180" spans="1:99" ht="14.25">
      <c r="B180" s="413" t="s">
        <v>686</v>
      </c>
      <c r="C180" s="414"/>
      <c r="D180" s="414"/>
      <c r="E180" s="414"/>
      <c r="F180" s="414"/>
      <c r="G180" s="414"/>
      <c r="H180" s="414"/>
      <c r="I180" s="414"/>
      <c r="J180" s="414"/>
      <c r="K180" s="414"/>
      <c r="L180" s="415"/>
      <c r="M180" s="417">
        <v>1057</v>
      </c>
      <c r="N180" s="720"/>
      <c r="O180" s="721"/>
      <c r="P180" s="721"/>
      <c r="Q180" s="722"/>
      <c r="R180" s="462" t="s">
        <v>3</v>
      </c>
      <c r="S180" s="410"/>
      <c r="T180" s="410"/>
      <c r="U180" s="410"/>
      <c r="V180" s="410"/>
      <c r="W180" s="410"/>
      <c r="X180" s="410"/>
      <c r="Y180" s="410"/>
      <c r="Z180" s="410"/>
      <c r="AA180" s="410"/>
      <c r="AB180" s="410"/>
      <c r="AC180" s="410"/>
      <c r="AD180" s="410"/>
      <c r="AE180" s="410"/>
      <c r="AF180" s="410"/>
      <c r="AG180" s="410"/>
      <c r="AH180" s="410"/>
      <c r="AI180" s="410"/>
      <c r="AJ180" s="410"/>
      <c r="AK180" s="410"/>
      <c r="AL180" s="410"/>
      <c r="AM180" s="410"/>
      <c r="AN180" s="410"/>
      <c r="AO180" s="410"/>
      <c r="AP180" s="410"/>
      <c r="AQ180" s="410"/>
      <c r="AR180" s="410"/>
      <c r="AS180" s="410"/>
      <c r="AT180" s="410"/>
      <c r="AU180" s="410"/>
      <c r="AV180" s="410"/>
      <c r="AW180" s="410"/>
      <c r="AX180" s="410"/>
      <c r="AY180" s="410"/>
      <c r="AZ180" s="410"/>
      <c r="BA180" s="410"/>
      <c r="BB180" s="410"/>
      <c r="BC180" s="410"/>
      <c r="BD180" s="410"/>
      <c r="BE180" s="410"/>
      <c r="BF180" s="410"/>
      <c r="BG180" s="410"/>
      <c r="BH180" s="410"/>
      <c r="BI180" s="410"/>
      <c r="BJ180" s="410"/>
      <c r="BK180" s="410"/>
      <c r="BL180" s="410"/>
      <c r="BM180" s="410"/>
      <c r="BN180" s="410"/>
      <c r="BO180" s="410"/>
      <c r="BP180" s="410"/>
      <c r="BQ180" s="410"/>
      <c r="BR180" s="410"/>
      <c r="BS180" s="410"/>
      <c r="BT180" s="410"/>
      <c r="BU180" s="410"/>
      <c r="BV180" s="410"/>
      <c r="BW180" s="410"/>
      <c r="BX180" s="410"/>
      <c r="BY180" s="410"/>
      <c r="BZ180" s="410"/>
      <c r="CA180" s="410"/>
      <c r="CB180" s="410"/>
      <c r="CC180" s="410"/>
      <c r="CD180" s="410"/>
      <c r="CE180" s="410"/>
      <c r="CF180" s="410"/>
      <c r="CG180" s="410"/>
      <c r="CH180" s="410"/>
      <c r="CI180" s="410"/>
      <c r="CJ180" s="410"/>
      <c r="CK180" s="410"/>
      <c r="CL180" s="410"/>
      <c r="CM180" s="410"/>
      <c r="CN180" s="410"/>
      <c r="CO180" s="410"/>
      <c r="CP180" s="410"/>
      <c r="CQ180" s="410"/>
      <c r="CR180" s="410"/>
      <c r="CS180" s="410"/>
      <c r="CT180" s="410"/>
      <c r="CU180" s="410"/>
    </row>
    <row r="181" spans="1:99" ht="14.25">
      <c r="B181" s="413" t="s">
        <v>687</v>
      </c>
      <c r="C181" s="414"/>
      <c r="D181" s="414"/>
      <c r="E181" s="414"/>
      <c r="F181" s="414"/>
      <c r="G181" s="414"/>
      <c r="H181" s="414"/>
      <c r="I181" s="414"/>
      <c r="J181" s="414"/>
      <c r="K181" s="414"/>
      <c r="L181" s="415"/>
      <c r="M181" s="417">
        <v>1058</v>
      </c>
      <c r="N181" s="720">
        <f>+$N$178-$N$179-N180</f>
        <v>0</v>
      </c>
      <c r="O181" s="721"/>
      <c r="P181" s="721"/>
      <c r="Q181" s="722"/>
      <c r="R181" s="418" t="s">
        <v>4</v>
      </c>
      <c r="S181" s="410"/>
      <c r="T181" s="410"/>
      <c r="U181" s="410"/>
      <c r="V181" s="410"/>
      <c r="W181" s="410"/>
      <c r="X181" s="410"/>
      <c r="Y181" s="410"/>
      <c r="Z181" s="410"/>
      <c r="AA181" s="410"/>
      <c r="AB181" s="410"/>
      <c r="AC181" s="410"/>
      <c r="AD181" s="410"/>
      <c r="AE181" s="410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410"/>
      <c r="AR181" s="410"/>
      <c r="AS181" s="410"/>
      <c r="AT181" s="410"/>
      <c r="AU181" s="410"/>
      <c r="AV181" s="410"/>
      <c r="AW181" s="410"/>
      <c r="AX181" s="410"/>
      <c r="AY181" s="410"/>
      <c r="AZ181" s="410"/>
      <c r="BA181" s="410"/>
      <c r="BB181" s="410"/>
      <c r="BC181" s="410"/>
      <c r="BD181" s="410"/>
      <c r="BE181" s="410"/>
      <c r="BF181" s="410"/>
      <c r="BG181" s="410"/>
      <c r="BH181" s="410"/>
      <c r="BI181" s="410"/>
      <c r="BJ181" s="410"/>
      <c r="BK181" s="410"/>
      <c r="BL181" s="410"/>
      <c r="BM181" s="410"/>
      <c r="BN181" s="410"/>
      <c r="BO181" s="410"/>
      <c r="BP181" s="410"/>
      <c r="BQ181" s="410"/>
      <c r="BR181" s="410"/>
      <c r="BS181" s="410"/>
      <c r="BT181" s="410"/>
      <c r="BU181" s="410"/>
      <c r="BV181" s="410"/>
      <c r="BW181" s="410"/>
      <c r="BX181" s="410"/>
      <c r="BY181" s="410"/>
      <c r="BZ181" s="410"/>
      <c r="CA181" s="410"/>
      <c r="CB181" s="410"/>
      <c r="CC181" s="410"/>
      <c r="CD181" s="410"/>
      <c r="CE181" s="410"/>
      <c r="CF181" s="410"/>
      <c r="CG181" s="410"/>
      <c r="CH181" s="410"/>
      <c r="CI181" s="410"/>
      <c r="CJ181" s="410"/>
      <c r="CK181" s="410"/>
      <c r="CL181" s="410"/>
      <c r="CM181" s="410"/>
      <c r="CN181" s="410"/>
      <c r="CO181" s="410"/>
      <c r="CP181" s="410"/>
      <c r="CQ181" s="410"/>
      <c r="CR181" s="410"/>
      <c r="CS181" s="410"/>
      <c r="CT181" s="410"/>
      <c r="CU181" s="410"/>
    </row>
    <row r="182" spans="1:99" ht="14.25">
      <c r="B182" s="413" t="s">
        <v>688</v>
      </c>
      <c r="C182" s="414"/>
      <c r="D182" s="414"/>
      <c r="E182" s="414"/>
      <c r="F182" s="414"/>
      <c r="G182" s="414"/>
      <c r="H182" s="414"/>
      <c r="I182" s="414"/>
      <c r="J182" s="414"/>
      <c r="K182" s="414"/>
      <c r="L182" s="415"/>
      <c r="M182" s="417">
        <v>1060</v>
      </c>
      <c r="N182" s="720"/>
      <c r="O182" s="721"/>
      <c r="P182" s="721"/>
      <c r="Q182" s="722"/>
      <c r="R182" s="418" t="s">
        <v>3</v>
      </c>
      <c r="S182" s="410"/>
      <c r="T182" s="410"/>
      <c r="U182" s="410"/>
      <c r="V182" s="410"/>
      <c r="W182" s="410"/>
      <c r="X182" s="410"/>
      <c r="Y182" s="410"/>
      <c r="Z182" s="410"/>
      <c r="AA182" s="410"/>
      <c r="AB182" s="410"/>
      <c r="AC182" s="410"/>
      <c r="AD182" s="410"/>
      <c r="AE182" s="410"/>
      <c r="AF182" s="410"/>
      <c r="AG182" s="410"/>
      <c r="AH182" s="410"/>
      <c r="AI182" s="410"/>
      <c r="AJ182" s="410"/>
      <c r="AK182" s="410"/>
      <c r="AL182" s="410"/>
      <c r="AM182" s="410"/>
      <c r="AN182" s="410"/>
      <c r="AO182" s="410"/>
      <c r="AP182" s="410"/>
      <c r="AQ182" s="410"/>
      <c r="AR182" s="410"/>
      <c r="AS182" s="410"/>
      <c r="AT182" s="410"/>
      <c r="AU182" s="410"/>
      <c r="AV182" s="410"/>
      <c r="AW182" s="410"/>
      <c r="AX182" s="410"/>
      <c r="AY182" s="410"/>
      <c r="AZ182" s="410"/>
      <c r="BA182" s="410"/>
      <c r="BB182" s="410"/>
      <c r="BC182" s="410"/>
      <c r="BD182" s="410"/>
      <c r="BE182" s="410"/>
      <c r="BF182" s="410"/>
      <c r="BG182" s="410"/>
      <c r="BH182" s="410"/>
      <c r="BI182" s="410"/>
      <c r="BJ182" s="410"/>
      <c r="BK182" s="410"/>
      <c r="BL182" s="410"/>
      <c r="BM182" s="410"/>
      <c r="BN182" s="410"/>
      <c r="BO182" s="410"/>
      <c r="BP182" s="410"/>
      <c r="BQ182" s="410"/>
      <c r="BR182" s="410"/>
      <c r="BS182" s="410"/>
      <c r="BT182" s="410"/>
      <c r="BU182" s="410"/>
      <c r="BV182" s="410"/>
      <c r="BW182" s="410"/>
      <c r="BX182" s="410"/>
      <c r="BY182" s="410"/>
      <c r="BZ182" s="410"/>
      <c r="CA182" s="410"/>
      <c r="CB182" s="410"/>
      <c r="CC182" s="410"/>
      <c r="CD182" s="410"/>
      <c r="CE182" s="410"/>
      <c r="CF182" s="410"/>
      <c r="CG182" s="410"/>
      <c r="CH182" s="410"/>
      <c r="CI182" s="410"/>
      <c r="CJ182" s="410"/>
      <c r="CK182" s="410"/>
      <c r="CL182" s="410"/>
      <c r="CM182" s="410"/>
      <c r="CN182" s="410"/>
      <c r="CO182" s="410"/>
      <c r="CP182" s="410"/>
      <c r="CQ182" s="410"/>
      <c r="CR182" s="410"/>
      <c r="CS182" s="410"/>
      <c r="CT182" s="410"/>
      <c r="CU182" s="410"/>
    </row>
    <row r="183" spans="1:99" ht="14.25">
      <c r="B183" s="413" t="s">
        <v>689</v>
      </c>
      <c r="C183" s="414"/>
      <c r="D183" s="414"/>
      <c r="E183" s="414"/>
      <c r="F183" s="414"/>
      <c r="G183" s="414"/>
      <c r="H183" s="414"/>
      <c r="I183" s="414"/>
      <c r="J183" s="414"/>
      <c r="K183" s="414"/>
      <c r="L183" s="415"/>
      <c r="M183" s="417">
        <v>1061</v>
      </c>
      <c r="N183" s="720">
        <f>+$N$181-$N$182</f>
        <v>0</v>
      </c>
      <c r="O183" s="721"/>
      <c r="P183" s="721"/>
      <c r="Q183" s="722"/>
      <c r="R183" s="462" t="s">
        <v>4</v>
      </c>
      <c r="S183" s="410"/>
      <c r="T183" s="410"/>
      <c r="U183" s="410"/>
      <c r="V183" s="410"/>
      <c r="W183" s="410"/>
      <c r="X183" s="410"/>
      <c r="Y183" s="410"/>
      <c r="Z183" s="410"/>
      <c r="AA183" s="410"/>
      <c r="AB183" s="410"/>
      <c r="AC183" s="410"/>
      <c r="AD183" s="410"/>
      <c r="AE183" s="410"/>
      <c r="AF183" s="410"/>
      <c r="AG183" s="410"/>
      <c r="AH183" s="410"/>
      <c r="AI183" s="410"/>
      <c r="AJ183" s="410"/>
      <c r="AK183" s="410"/>
      <c r="AL183" s="410"/>
      <c r="AM183" s="410"/>
      <c r="AN183" s="410"/>
      <c r="AO183" s="410"/>
      <c r="AP183" s="410"/>
      <c r="AQ183" s="410"/>
      <c r="AR183" s="410"/>
      <c r="AS183" s="410"/>
      <c r="AT183" s="410"/>
      <c r="AU183" s="410"/>
      <c r="AV183" s="410"/>
      <c r="AW183" s="410"/>
      <c r="AX183" s="410"/>
      <c r="AY183" s="410"/>
      <c r="AZ183" s="410"/>
      <c r="BA183" s="410"/>
      <c r="BB183" s="410"/>
      <c r="BC183" s="410"/>
      <c r="BD183" s="410"/>
      <c r="BE183" s="410"/>
      <c r="BF183" s="410"/>
      <c r="BG183" s="410"/>
      <c r="BH183" s="410"/>
      <c r="BI183" s="410"/>
      <c r="BJ183" s="410"/>
      <c r="BK183" s="410"/>
      <c r="BL183" s="410"/>
      <c r="BM183" s="410"/>
      <c r="BN183" s="410"/>
      <c r="BO183" s="410"/>
      <c r="BP183" s="410"/>
      <c r="BQ183" s="410"/>
      <c r="BR183" s="410"/>
      <c r="BS183" s="410"/>
      <c r="BT183" s="410"/>
      <c r="BU183" s="410"/>
      <c r="BV183" s="410"/>
      <c r="BW183" s="410"/>
      <c r="BX183" s="410"/>
      <c r="BY183" s="410"/>
      <c r="BZ183" s="410"/>
      <c r="CA183" s="410"/>
      <c r="CB183" s="410"/>
      <c r="CC183" s="410"/>
      <c r="CD183" s="410"/>
      <c r="CE183" s="410"/>
      <c r="CF183" s="410"/>
      <c r="CG183" s="410"/>
      <c r="CH183" s="410"/>
      <c r="CI183" s="410"/>
      <c r="CJ183" s="410"/>
      <c r="CK183" s="410"/>
      <c r="CL183" s="410"/>
      <c r="CM183" s="410"/>
      <c r="CN183" s="410"/>
      <c r="CO183" s="410"/>
      <c r="CP183" s="410"/>
      <c r="CQ183" s="410"/>
      <c r="CR183" s="410"/>
      <c r="CS183" s="410"/>
      <c r="CT183" s="410"/>
      <c r="CU183" s="410"/>
    </row>
    <row r="184" spans="1:99" ht="14.25">
      <c r="B184" s="413" t="s">
        <v>690</v>
      </c>
      <c r="C184" s="414"/>
      <c r="D184" s="414"/>
      <c r="E184" s="414"/>
      <c r="F184" s="414"/>
      <c r="G184" s="414"/>
      <c r="H184" s="414"/>
      <c r="I184" s="414"/>
      <c r="J184" s="414"/>
      <c r="K184" s="414"/>
      <c r="L184" s="415"/>
      <c r="M184" s="417">
        <v>1062</v>
      </c>
      <c r="N184" s="720">
        <f>+N183</f>
        <v>0</v>
      </c>
      <c r="O184" s="721"/>
      <c r="P184" s="721"/>
      <c r="Q184" s="722"/>
      <c r="R184" s="462" t="s">
        <v>4</v>
      </c>
      <c r="S184" s="410"/>
      <c r="T184" s="410"/>
      <c r="U184" s="410"/>
      <c r="V184" s="410"/>
      <c r="W184" s="410"/>
      <c r="X184" s="410"/>
      <c r="Y184" s="410"/>
      <c r="Z184" s="410"/>
      <c r="AA184" s="410"/>
      <c r="AB184" s="410"/>
      <c r="AC184" s="410"/>
      <c r="AD184" s="410"/>
      <c r="AE184" s="410"/>
      <c r="AF184" s="410"/>
      <c r="AG184" s="410"/>
      <c r="AH184" s="410"/>
      <c r="AI184" s="410"/>
      <c r="AJ184" s="410"/>
      <c r="AK184" s="410"/>
      <c r="AL184" s="410"/>
      <c r="AM184" s="410"/>
      <c r="AN184" s="410"/>
      <c r="AO184" s="410"/>
      <c r="AP184" s="410"/>
      <c r="AQ184" s="410"/>
      <c r="AR184" s="410"/>
      <c r="AS184" s="410"/>
      <c r="AT184" s="410"/>
      <c r="AU184" s="410"/>
      <c r="AV184" s="410"/>
      <c r="AW184" s="410"/>
      <c r="AX184" s="410"/>
      <c r="AY184" s="410"/>
      <c r="AZ184" s="410"/>
      <c r="BA184" s="410"/>
      <c r="BB184" s="410"/>
      <c r="BC184" s="410"/>
      <c r="BD184" s="410"/>
      <c r="BE184" s="410"/>
      <c r="BF184" s="410"/>
      <c r="BG184" s="410"/>
      <c r="BH184" s="410"/>
      <c r="BI184" s="410"/>
      <c r="BJ184" s="410"/>
      <c r="BK184" s="410"/>
      <c r="BL184" s="410"/>
      <c r="BM184" s="410"/>
      <c r="BN184" s="410"/>
      <c r="BO184" s="410"/>
      <c r="BP184" s="410"/>
      <c r="BQ184" s="410"/>
      <c r="BR184" s="410"/>
      <c r="BS184" s="410"/>
      <c r="BT184" s="410"/>
      <c r="BU184" s="410"/>
      <c r="BV184" s="410"/>
      <c r="BW184" s="410"/>
      <c r="BX184" s="410"/>
      <c r="BY184" s="410"/>
      <c r="BZ184" s="410"/>
      <c r="CA184" s="410"/>
      <c r="CB184" s="410"/>
      <c r="CC184" s="410"/>
      <c r="CD184" s="410"/>
      <c r="CE184" s="410"/>
      <c r="CF184" s="410"/>
      <c r="CG184" s="410"/>
      <c r="CH184" s="410"/>
      <c r="CI184" s="410"/>
      <c r="CJ184" s="410"/>
      <c r="CK184" s="410"/>
      <c r="CL184" s="410"/>
      <c r="CM184" s="410"/>
      <c r="CN184" s="410"/>
      <c r="CO184" s="410"/>
      <c r="CP184" s="410"/>
      <c r="CQ184" s="410"/>
      <c r="CR184" s="410"/>
      <c r="CS184" s="410"/>
      <c r="CT184" s="410"/>
      <c r="CU184" s="410"/>
    </row>
    <row r="185" spans="1:99" ht="14.25">
      <c r="B185" s="413" t="s">
        <v>691</v>
      </c>
      <c r="C185" s="414"/>
      <c r="D185" s="414"/>
      <c r="E185" s="414"/>
      <c r="F185" s="414"/>
      <c r="G185" s="414"/>
      <c r="H185" s="414"/>
      <c r="I185" s="414"/>
      <c r="J185" s="414"/>
      <c r="K185" s="414"/>
      <c r="L185" s="415"/>
      <c r="M185" s="417">
        <v>1099</v>
      </c>
      <c r="N185" s="720"/>
      <c r="O185" s="721"/>
      <c r="P185" s="721"/>
      <c r="Q185" s="722"/>
      <c r="R185" s="518"/>
      <c r="S185" s="410"/>
      <c r="T185" s="410"/>
      <c r="U185" s="410"/>
      <c r="V185" s="410"/>
      <c r="W185" s="410"/>
      <c r="X185" s="410"/>
      <c r="Y185" s="410"/>
      <c r="Z185" s="410"/>
      <c r="AA185" s="410"/>
      <c r="AB185" s="410"/>
      <c r="AC185" s="410"/>
      <c r="AD185" s="410"/>
      <c r="AE185" s="410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410"/>
      <c r="AR185" s="410"/>
      <c r="AS185" s="410"/>
      <c r="AT185" s="410"/>
      <c r="AU185" s="410"/>
      <c r="AV185" s="410"/>
      <c r="AW185" s="410"/>
      <c r="AX185" s="410"/>
      <c r="AY185" s="410"/>
      <c r="AZ185" s="410"/>
      <c r="BA185" s="410"/>
      <c r="BB185" s="410"/>
      <c r="BC185" s="410"/>
      <c r="BD185" s="410"/>
      <c r="BE185" s="410"/>
      <c r="BF185" s="410"/>
      <c r="BG185" s="410"/>
      <c r="BH185" s="410"/>
      <c r="BI185" s="410"/>
      <c r="BJ185" s="410"/>
      <c r="BK185" s="410"/>
      <c r="BL185" s="410"/>
      <c r="BM185" s="410"/>
      <c r="BN185" s="410"/>
      <c r="BO185" s="410"/>
      <c r="BP185" s="410"/>
      <c r="BQ185" s="410"/>
      <c r="BR185" s="410"/>
      <c r="BS185" s="410"/>
      <c r="BT185" s="410"/>
      <c r="BU185" s="410"/>
      <c r="BV185" s="410"/>
      <c r="BW185" s="410"/>
      <c r="BX185" s="410"/>
      <c r="BY185" s="410"/>
      <c r="BZ185" s="410"/>
      <c r="CA185" s="410"/>
      <c r="CB185" s="410"/>
      <c r="CC185" s="410"/>
      <c r="CD185" s="410"/>
      <c r="CE185" s="410"/>
      <c r="CF185" s="410"/>
      <c r="CG185" s="410"/>
      <c r="CH185" s="410"/>
      <c r="CI185" s="410"/>
      <c r="CJ185" s="410"/>
      <c r="CK185" s="410"/>
      <c r="CL185" s="410"/>
      <c r="CM185" s="410"/>
      <c r="CN185" s="410"/>
      <c r="CO185" s="410"/>
      <c r="CP185" s="410"/>
      <c r="CQ185" s="410"/>
      <c r="CR185" s="410"/>
      <c r="CS185" s="410"/>
      <c r="CT185" s="410"/>
      <c r="CU185" s="410"/>
    </row>
    <row r="186" spans="1:99" ht="14.25">
      <c r="B186" s="432" t="s">
        <v>692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4"/>
      <c r="M186" s="425">
        <v>1847</v>
      </c>
      <c r="N186" s="724"/>
      <c r="O186" s="725"/>
      <c r="P186" s="725"/>
      <c r="Q186" s="726"/>
      <c r="R186" s="518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410"/>
      <c r="AR186" s="410"/>
      <c r="AS186" s="410"/>
      <c r="AT186" s="410"/>
      <c r="AU186" s="410"/>
      <c r="AV186" s="410"/>
      <c r="AW186" s="410"/>
      <c r="AX186" s="410"/>
      <c r="AY186" s="410"/>
      <c r="AZ186" s="410"/>
      <c r="BA186" s="410"/>
      <c r="BB186" s="410"/>
      <c r="BC186" s="410"/>
      <c r="BD186" s="410"/>
      <c r="BE186" s="410"/>
      <c r="BF186" s="410"/>
      <c r="BG186" s="410"/>
      <c r="BH186" s="410"/>
      <c r="BI186" s="410"/>
      <c r="BJ186" s="410"/>
      <c r="BK186" s="410"/>
      <c r="BL186" s="410"/>
      <c r="BM186" s="410"/>
      <c r="BN186" s="410"/>
      <c r="BO186" s="410"/>
      <c r="BP186" s="410"/>
      <c r="BQ186" s="410"/>
      <c r="BR186" s="410"/>
      <c r="BS186" s="410"/>
      <c r="BT186" s="410"/>
      <c r="BU186" s="410"/>
      <c r="BV186" s="410"/>
      <c r="BW186" s="410"/>
      <c r="BX186" s="410"/>
      <c r="BY186" s="410"/>
      <c r="BZ186" s="410"/>
      <c r="CA186" s="410"/>
      <c r="CB186" s="410"/>
      <c r="CC186" s="410"/>
      <c r="CD186" s="410"/>
      <c r="CE186" s="410"/>
      <c r="CF186" s="410"/>
      <c r="CG186" s="410"/>
      <c r="CH186" s="410"/>
      <c r="CI186" s="410"/>
      <c r="CJ186" s="410"/>
      <c r="CK186" s="410"/>
      <c r="CL186" s="410"/>
      <c r="CM186" s="410"/>
      <c r="CN186" s="410"/>
      <c r="CO186" s="410"/>
      <c r="CP186" s="410"/>
      <c r="CQ186" s="410"/>
      <c r="CR186" s="410"/>
      <c r="CS186" s="410"/>
      <c r="CT186" s="410"/>
      <c r="CU186" s="410"/>
    </row>
    <row r="187" spans="1:99" ht="14.25">
      <c r="B187" s="413" t="s">
        <v>693</v>
      </c>
      <c r="C187" s="414"/>
      <c r="D187" s="414"/>
      <c r="E187" s="414"/>
      <c r="F187" s="414"/>
      <c r="G187" s="414"/>
      <c r="H187" s="414"/>
      <c r="I187" s="414"/>
      <c r="J187" s="414"/>
      <c r="K187" s="414"/>
      <c r="L187" s="415"/>
      <c r="M187" s="417">
        <v>1100</v>
      </c>
      <c r="N187" s="720"/>
      <c r="O187" s="721"/>
      <c r="P187" s="721"/>
      <c r="Q187" s="722"/>
      <c r="R187" s="518"/>
      <c r="S187" s="410"/>
      <c r="T187" s="410"/>
      <c r="U187" s="410"/>
      <c r="V187" s="410"/>
      <c r="W187" s="410"/>
      <c r="X187" s="410"/>
      <c r="Y187" s="410"/>
      <c r="Z187" s="410"/>
      <c r="AA187" s="410"/>
      <c r="AB187" s="410"/>
      <c r="AC187" s="410"/>
      <c r="AD187" s="410"/>
      <c r="AE187" s="410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410"/>
      <c r="AR187" s="410"/>
      <c r="AS187" s="410"/>
      <c r="AT187" s="410"/>
      <c r="AU187" s="410"/>
      <c r="AV187" s="410"/>
      <c r="AW187" s="410"/>
      <c r="AX187" s="410"/>
      <c r="AY187" s="410"/>
      <c r="AZ187" s="410"/>
      <c r="BA187" s="410"/>
      <c r="BB187" s="410"/>
      <c r="BC187" s="410"/>
      <c r="BD187" s="410"/>
      <c r="BE187" s="410"/>
      <c r="BF187" s="410"/>
      <c r="BG187" s="410"/>
      <c r="BH187" s="410"/>
      <c r="BI187" s="410"/>
      <c r="BJ187" s="410"/>
      <c r="BK187" s="410"/>
      <c r="BL187" s="410"/>
      <c r="BM187" s="410"/>
      <c r="BN187" s="410"/>
      <c r="BO187" s="410"/>
      <c r="BP187" s="410"/>
      <c r="BQ187" s="410"/>
      <c r="BR187" s="410"/>
      <c r="BS187" s="410"/>
      <c r="BT187" s="410"/>
      <c r="BU187" s="410"/>
      <c r="BV187" s="410"/>
      <c r="BW187" s="410"/>
      <c r="BX187" s="410"/>
      <c r="BY187" s="410"/>
      <c r="BZ187" s="410"/>
      <c r="CA187" s="410"/>
      <c r="CB187" s="410"/>
      <c r="CC187" s="410"/>
      <c r="CD187" s="410"/>
      <c r="CE187" s="410"/>
      <c r="CF187" s="410"/>
      <c r="CG187" s="410"/>
      <c r="CH187" s="410"/>
      <c r="CI187" s="410"/>
      <c r="CJ187" s="410"/>
      <c r="CK187" s="410"/>
      <c r="CL187" s="410"/>
      <c r="CM187" s="410"/>
      <c r="CN187" s="410"/>
      <c r="CO187" s="410"/>
      <c r="CP187" s="410"/>
      <c r="CQ187" s="410"/>
      <c r="CR187" s="410"/>
      <c r="CS187" s="410"/>
      <c r="CT187" s="410"/>
      <c r="CU187" s="410"/>
    </row>
    <row r="188" spans="1:99" ht="14.25">
      <c r="B188" s="413" t="s">
        <v>694</v>
      </c>
      <c r="C188" s="414"/>
      <c r="D188" s="414"/>
      <c r="E188" s="414"/>
      <c r="F188" s="414"/>
      <c r="G188" s="414"/>
      <c r="H188" s="414"/>
      <c r="I188" s="414"/>
      <c r="J188" s="414"/>
      <c r="K188" s="414"/>
      <c r="L188" s="415"/>
      <c r="M188" s="417">
        <v>1114</v>
      </c>
      <c r="N188" s="720"/>
      <c r="O188" s="721"/>
      <c r="P188" s="721"/>
      <c r="Q188" s="722"/>
      <c r="R188" s="518"/>
      <c r="S188" s="410"/>
      <c r="T188" s="410"/>
      <c r="U188" s="410"/>
      <c r="V188" s="410"/>
      <c r="W188" s="410"/>
      <c r="X188" s="410"/>
      <c r="Y188" s="410"/>
      <c r="Z188" s="410"/>
      <c r="AA188" s="410"/>
      <c r="AB188" s="410"/>
      <c r="AC188" s="410"/>
      <c r="AD188" s="410"/>
      <c r="AE188" s="410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410"/>
      <c r="AR188" s="410"/>
      <c r="AS188" s="410"/>
      <c r="AT188" s="410"/>
      <c r="AU188" s="410"/>
      <c r="AV188" s="410"/>
      <c r="AW188" s="410"/>
      <c r="AX188" s="410"/>
      <c r="AY188" s="410"/>
      <c r="AZ188" s="410"/>
      <c r="BA188" s="410"/>
      <c r="BB188" s="410"/>
      <c r="BC188" s="410"/>
      <c r="BD188" s="410"/>
      <c r="BE188" s="410"/>
      <c r="BF188" s="410"/>
      <c r="BG188" s="410"/>
      <c r="BH188" s="410"/>
      <c r="BI188" s="410"/>
      <c r="BJ188" s="410"/>
      <c r="BK188" s="410"/>
      <c r="BL188" s="410"/>
      <c r="BM188" s="410"/>
      <c r="BN188" s="410"/>
      <c r="BO188" s="410"/>
      <c r="BP188" s="410"/>
      <c r="BQ188" s="410"/>
      <c r="BR188" s="410"/>
      <c r="BS188" s="410"/>
      <c r="BT188" s="410"/>
      <c r="BU188" s="410"/>
      <c r="BV188" s="410"/>
      <c r="BW188" s="410"/>
      <c r="BX188" s="410"/>
      <c r="BY188" s="410"/>
      <c r="BZ188" s="410"/>
      <c r="CA188" s="410"/>
      <c r="CB188" s="410"/>
      <c r="CC188" s="410"/>
      <c r="CD188" s="410"/>
      <c r="CE188" s="410"/>
      <c r="CF188" s="410"/>
      <c r="CG188" s="410"/>
      <c r="CH188" s="410"/>
      <c r="CI188" s="410"/>
      <c r="CJ188" s="410"/>
      <c r="CK188" s="410"/>
      <c r="CL188" s="410"/>
      <c r="CM188" s="410"/>
      <c r="CN188" s="410"/>
      <c r="CO188" s="410"/>
      <c r="CP188" s="410"/>
      <c r="CQ188" s="410"/>
      <c r="CR188" s="410"/>
      <c r="CS188" s="410"/>
      <c r="CT188" s="410"/>
      <c r="CU188" s="410"/>
    </row>
    <row r="189" spans="1:99">
      <c r="B189" s="785" t="s">
        <v>695</v>
      </c>
      <c r="C189" s="786"/>
      <c r="D189" s="786"/>
      <c r="E189" s="786"/>
      <c r="F189" s="786"/>
      <c r="G189" s="786"/>
      <c r="H189" s="786"/>
      <c r="I189" s="786"/>
      <c r="J189" s="786"/>
      <c r="K189" s="786"/>
      <c r="L189" s="786"/>
      <c r="M189" s="786"/>
      <c r="N189" s="786"/>
      <c r="O189" s="786"/>
      <c r="P189" s="786"/>
      <c r="Q189" s="786"/>
      <c r="R189" s="787"/>
      <c r="S189" s="410"/>
      <c r="T189" s="410"/>
      <c r="U189" s="410"/>
      <c r="V189" s="410"/>
      <c r="W189" s="410"/>
      <c r="X189" s="410"/>
      <c r="Y189" s="410"/>
      <c r="Z189" s="410"/>
      <c r="AA189" s="410"/>
      <c r="AB189" s="410"/>
      <c r="AC189" s="410"/>
      <c r="AD189" s="410"/>
      <c r="AE189" s="410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410"/>
      <c r="AR189" s="410"/>
      <c r="AS189" s="410"/>
      <c r="AT189" s="410"/>
      <c r="AU189" s="410"/>
      <c r="AV189" s="410"/>
      <c r="AW189" s="410"/>
      <c r="AX189" s="410"/>
      <c r="AY189" s="410"/>
      <c r="AZ189" s="410"/>
      <c r="BA189" s="410"/>
      <c r="BB189" s="410"/>
      <c r="BC189" s="410"/>
      <c r="BD189" s="410"/>
      <c r="BE189" s="410"/>
      <c r="BF189" s="410"/>
      <c r="BG189" s="410"/>
      <c r="BH189" s="410"/>
      <c r="BI189" s="410"/>
      <c r="BJ189" s="410"/>
      <c r="BK189" s="410"/>
      <c r="BL189" s="410"/>
      <c r="BM189" s="410"/>
      <c r="BN189" s="410"/>
      <c r="BO189" s="410"/>
      <c r="BP189" s="410"/>
      <c r="BQ189" s="410"/>
      <c r="BR189" s="410"/>
      <c r="BS189" s="410"/>
      <c r="BT189" s="410"/>
      <c r="BU189" s="410"/>
      <c r="BV189" s="410"/>
      <c r="BW189" s="410"/>
      <c r="BX189" s="410"/>
      <c r="BY189" s="410"/>
      <c r="BZ189" s="410"/>
      <c r="CA189" s="410"/>
      <c r="CB189" s="410"/>
      <c r="CC189" s="410"/>
      <c r="CD189" s="410"/>
      <c r="CE189" s="410"/>
      <c r="CF189" s="410"/>
      <c r="CG189" s="410"/>
      <c r="CH189" s="410"/>
      <c r="CI189" s="410"/>
      <c r="CJ189" s="410"/>
      <c r="CK189" s="410"/>
      <c r="CL189" s="410"/>
      <c r="CM189" s="410"/>
      <c r="CN189" s="410"/>
      <c r="CO189" s="410"/>
      <c r="CP189" s="410"/>
      <c r="CQ189" s="410"/>
      <c r="CR189" s="410"/>
      <c r="CS189" s="410"/>
      <c r="CT189" s="410"/>
      <c r="CU189" s="410"/>
    </row>
    <row r="190" spans="1:99" ht="14.25">
      <c r="B190" s="413" t="s">
        <v>696</v>
      </c>
      <c r="C190" s="414"/>
      <c r="D190" s="414"/>
      <c r="E190" s="414"/>
      <c r="F190" s="414"/>
      <c r="G190" s="414"/>
      <c r="H190" s="414"/>
      <c r="I190" s="414"/>
      <c r="J190" s="414"/>
      <c r="K190" s="414"/>
      <c r="L190" s="415"/>
      <c r="M190" s="417">
        <v>1063</v>
      </c>
      <c r="N190" s="720"/>
      <c r="O190" s="721"/>
      <c r="P190" s="721"/>
      <c r="Q190" s="722"/>
      <c r="R190" s="518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410"/>
      <c r="AR190" s="410"/>
      <c r="AS190" s="410"/>
      <c r="AT190" s="410"/>
      <c r="AU190" s="410"/>
      <c r="AV190" s="410"/>
      <c r="AW190" s="410"/>
      <c r="AX190" s="410"/>
      <c r="AY190" s="410"/>
      <c r="AZ190" s="410"/>
      <c r="BA190" s="410"/>
      <c r="BB190" s="410"/>
      <c r="BC190" s="410"/>
      <c r="BD190" s="410"/>
      <c r="BE190" s="410"/>
      <c r="BF190" s="410"/>
      <c r="BG190" s="410"/>
      <c r="BH190" s="410"/>
      <c r="BI190" s="410"/>
      <c r="BJ190" s="410"/>
      <c r="BK190" s="410"/>
      <c r="BL190" s="410"/>
      <c r="BM190" s="410"/>
      <c r="BN190" s="410"/>
      <c r="BO190" s="410"/>
      <c r="BP190" s="410"/>
      <c r="BQ190" s="410"/>
      <c r="BR190" s="410"/>
      <c r="BS190" s="410"/>
      <c r="BT190" s="410"/>
      <c r="BU190" s="410"/>
      <c r="BV190" s="410"/>
      <c r="BW190" s="410"/>
      <c r="BX190" s="410"/>
      <c r="BY190" s="410"/>
      <c r="BZ190" s="410"/>
      <c r="CA190" s="410"/>
      <c r="CB190" s="410"/>
      <c r="CC190" s="410"/>
      <c r="CD190" s="410"/>
      <c r="CE190" s="410"/>
      <c r="CF190" s="410"/>
      <c r="CG190" s="410"/>
      <c r="CH190" s="410"/>
      <c r="CI190" s="410"/>
      <c r="CJ190" s="410"/>
      <c r="CK190" s="410"/>
      <c r="CL190" s="410"/>
      <c r="CM190" s="410"/>
      <c r="CN190" s="410"/>
      <c r="CO190" s="410"/>
      <c r="CP190" s="410"/>
      <c r="CQ190" s="410"/>
      <c r="CR190" s="410"/>
      <c r="CS190" s="410"/>
      <c r="CT190" s="410"/>
      <c r="CU190" s="410"/>
    </row>
    <row r="191" spans="1:99" ht="14.25">
      <c r="B191" s="437" t="s">
        <v>697</v>
      </c>
      <c r="C191" s="437"/>
      <c r="D191" s="437"/>
      <c r="E191" s="437"/>
      <c r="F191" s="437"/>
      <c r="G191" s="437"/>
      <c r="H191" s="437"/>
      <c r="I191" s="437"/>
      <c r="J191" s="437"/>
      <c r="K191" s="437"/>
      <c r="L191" s="437"/>
      <c r="M191" s="417">
        <v>1064</v>
      </c>
      <c r="N191" s="720"/>
      <c r="O191" s="721"/>
      <c r="P191" s="721"/>
      <c r="Q191" s="722"/>
      <c r="R191" s="518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410"/>
      <c r="AR191" s="410"/>
      <c r="AS191" s="410"/>
      <c r="AT191" s="410"/>
      <c r="AU191" s="410"/>
      <c r="AV191" s="410"/>
      <c r="AW191" s="410"/>
      <c r="AX191" s="410"/>
      <c r="AY191" s="410"/>
      <c r="AZ191" s="410"/>
      <c r="BA191" s="410"/>
      <c r="BB191" s="410"/>
      <c r="BC191" s="410"/>
      <c r="BD191" s="410"/>
      <c r="BE191" s="410"/>
      <c r="BF191" s="410"/>
      <c r="BG191" s="410"/>
      <c r="BH191" s="410"/>
      <c r="BI191" s="410"/>
      <c r="BJ191" s="410"/>
      <c r="BK191" s="410"/>
      <c r="BL191" s="410"/>
      <c r="BM191" s="410"/>
      <c r="BN191" s="410"/>
      <c r="BO191" s="410"/>
      <c r="BP191" s="410"/>
      <c r="BQ191" s="410"/>
      <c r="BR191" s="410"/>
      <c r="BS191" s="410"/>
      <c r="BT191" s="410"/>
      <c r="BU191" s="410"/>
      <c r="BV191" s="410"/>
      <c r="BW191" s="410"/>
      <c r="BX191" s="410"/>
      <c r="BY191" s="410"/>
      <c r="BZ191" s="410"/>
      <c r="CA191" s="410"/>
      <c r="CB191" s="410"/>
      <c r="CC191" s="410"/>
      <c r="CD191" s="410"/>
      <c r="CE191" s="410"/>
      <c r="CF191" s="410"/>
      <c r="CG191" s="410"/>
      <c r="CH191" s="410"/>
      <c r="CI191" s="410"/>
      <c r="CJ191" s="410"/>
      <c r="CK191" s="410"/>
      <c r="CL191" s="410"/>
      <c r="CM191" s="410"/>
      <c r="CN191" s="410"/>
      <c r="CO191" s="410"/>
      <c r="CP191" s="410"/>
      <c r="CQ191" s="410"/>
      <c r="CR191" s="410"/>
      <c r="CS191" s="410"/>
      <c r="CT191" s="410"/>
      <c r="CU191" s="410"/>
    </row>
    <row r="192" spans="1:99" ht="14.25">
      <c r="B192" s="437" t="s">
        <v>698</v>
      </c>
      <c r="C192" s="437"/>
      <c r="D192" s="437"/>
      <c r="E192" s="437"/>
      <c r="F192" s="437"/>
      <c r="G192" s="437"/>
      <c r="H192" s="437"/>
      <c r="I192" s="437"/>
      <c r="J192" s="437"/>
      <c r="K192" s="437"/>
      <c r="L192" s="437"/>
      <c r="M192" s="417">
        <v>1065</v>
      </c>
      <c r="N192" s="720"/>
      <c r="O192" s="721"/>
      <c r="P192" s="721"/>
      <c r="Q192" s="722"/>
      <c r="R192" s="518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410"/>
      <c r="AR192" s="410"/>
      <c r="AS192" s="410"/>
      <c r="AT192" s="410"/>
      <c r="AU192" s="410"/>
      <c r="AV192" s="410"/>
      <c r="AW192" s="410"/>
      <c r="AX192" s="410"/>
      <c r="AY192" s="410"/>
      <c r="AZ192" s="410"/>
      <c r="BA192" s="410"/>
      <c r="BB192" s="410"/>
      <c r="BC192" s="410"/>
      <c r="BD192" s="410"/>
      <c r="BE192" s="410"/>
      <c r="BF192" s="410"/>
      <c r="BG192" s="410"/>
      <c r="BH192" s="410"/>
      <c r="BI192" s="410"/>
      <c r="BJ192" s="410"/>
      <c r="BK192" s="410"/>
      <c r="BL192" s="410"/>
      <c r="BM192" s="410"/>
      <c r="BN192" s="410"/>
      <c r="BO192" s="410"/>
      <c r="BP192" s="410"/>
      <c r="BQ192" s="410"/>
      <c r="BR192" s="410"/>
      <c r="BS192" s="410"/>
      <c r="BT192" s="410"/>
      <c r="BU192" s="410"/>
      <c r="BV192" s="410"/>
      <c r="BW192" s="410"/>
      <c r="BX192" s="410"/>
      <c r="BY192" s="410"/>
      <c r="BZ192" s="410"/>
      <c r="CA192" s="410"/>
      <c r="CB192" s="410"/>
      <c r="CC192" s="410"/>
      <c r="CD192" s="410"/>
      <c r="CE192" s="410"/>
      <c r="CF192" s="410"/>
      <c r="CG192" s="410"/>
      <c r="CH192" s="410"/>
      <c r="CI192" s="410"/>
    </row>
    <row r="193" spans="1:80"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410"/>
      <c r="AR193" s="410"/>
      <c r="AS193" s="410"/>
      <c r="AT193" s="410"/>
      <c r="AU193" s="410"/>
      <c r="AV193" s="410"/>
      <c r="AW193" s="410"/>
      <c r="AX193" s="410"/>
      <c r="AY193" s="410"/>
      <c r="AZ193" s="410"/>
      <c r="BA193" s="410"/>
      <c r="BB193" s="410"/>
      <c r="BC193" s="410"/>
      <c r="BD193" s="410"/>
      <c r="BE193" s="410"/>
      <c r="BF193" s="410"/>
      <c r="BG193" s="410"/>
      <c r="BH193" s="410"/>
      <c r="BI193" s="410"/>
      <c r="BJ193" s="410"/>
      <c r="BK193" s="410"/>
      <c r="BL193" s="410"/>
      <c r="BM193" s="410"/>
      <c r="BN193" s="410"/>
      <c r="BO193" s="410"/>
      <c r="BP193" s="410"/>
      <c r="BQ193" s="410"/>
      <c r="BR193" s="410"/>
      <c r="BS193" s="410"/>
      <c r="BT193" s="410"/>
      <c r="BU193" s="410"/>
      <c r="BV193" s="410"/>
    </row>
    <row r="194" spans="1:80" s="411" customFormat="1">
      <c r="A194" s="409"/>
      <c r="B194" s="779" t="s">
        <v>699</v>
      </c>
      <c r="C194" s="780"/>
      <c r="D194" s="780"/>
      <c r="E194" s="780"/>
      <c r="F194" s="780"/>
      <c r="G194" s="780"/>
      <c r="H194" s="780"/>
      <c r="I194" s="780"/>
      <c r="J194" s="780"/>
      <c r="K194" s="780"/>
      <c r="L194" s="780"/>
      <c r="M194" s="780"/>
      <c r="N194" s="781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410"/>
      <c r="AA194" s="410"/>
      <c r="AB194" s="410"/>
      <c r="AC194" s="410"/>
      <c r="AD194" s="410"/>
      <c r="AE194" s="410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410"/>
      <c r="AR194" s="410"/>
      <c r="AS194" s="410"/>
      <c r="AT194" s="410"/>
      <c r="AU194" s="410"/>
      <c r="AV194" s="410"/>
      <c r="AW194" s="410"/>
      <c r="AX194" s="410"/>
      <c r="AY194" s="410"/>
      <c r="AZ194" s="410"/>
      <c r="BA194" s="410"/>
      <c r="BB194" s="410"/>
      <c r="BC194" s="410"/>
      <c r="BD194" s="410"/>
      <c r="BE194" s="410"/>
      <c r="BF194" s="410"/>
      <c r="BG194" s="410"/>
      <c r="BH194" s="410"/>
      <c r="BI194" s="410"/>
      <c r="BJ194" s="410"/>
      <c r="BK194" s="410"/>
      <c r="BL194" s="410"/>
      <c r="BM194" s="410"/>
      <c r="BN194" s="410"/>
      <c r="BO194" s="410"/>
      <c r="BP194" s="410"/>
      <c r="BQ194" s="410"/>
      <c r="BR194" s="410"/>
      <c r="BS194" s="410"/>
      <c r="BT194" s="410"/>
      <c r="BU194" s="410"/>
      <c r="BV194" s="410"/>
    </row>
    <row r="195" spans="1:80" s="411" customFormat="1">
      <c r="A195" s="409"/>
      <c r="B195" s="782"/>
      <c r="C195" s="783"/>
      <c r="D195" s="783"/>
      <c r="E195" s="783"/>
      <c r="F195" s="783"/>
      <c r="G195" s="783"/>
      <c r="H195" s="783"/>
      <c r="I195" s="783"/>
      <c r="J195" s="783"/>
      <c r="K195" s="783"/>
      <c r="L195" s="783"/>
      <c r="M195" s="783"/>
      <c r="N195" s="784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  <c r="AD195" s="410"/>
      <c r="AE195" s="410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410"/>
      <c r="AR195" s="410"/>
      <c r="AS195" s="410"/>
      <c r="AT195" s="410"/>
      <c r="AU195" s="410"/>
      <c r="AV195" s="410"/>
      <c r="AW195" s="410"/>
      <c r="AX195" s="410"/>
      <c r="AY195" s="410"/>
      <c r="AZ195" s="410"/>
      <c r="BA195" s="410"/>
      <c r="BB195" s="410"/>
      <c r="BC195" s="410"/>
      <c r="BD195" s="410"/>
      <c r="BE195" s="410"/>
      <c r="BF195" s="410"/>
      <c r="BG195" s="410"/>
      <c r="BH195" s="410"/>
      <c r="BI195" s="410"/>
      <c r="BJ195" s="410"/>
      <c r="BK195" s="410"/>
      <c r="BL195" s="410"/>
      <c r="BM195" s="410"/>
      <c r="BN195" s="410"/>
      <c r="BO195" s="410"/>
      <c r="BP195" s="410"/>
      <c r="BQ195" s="410"/>
      <c r="BR195" s="410"/>
      <c r="BS195" s="410"/>
      <c r="BT195" s="410"/>
      <c r="BU195" s="410"/>
      <c r="BV195" s="410"/>
    </row>
    <row r="196" spans="1:80" ht="14.25">
      <c r="B196" s="450" t="s">
        <v>700</v>
      </c>
      <c r="C196" s="451"/>
      <c r="D196" s="451"/>
      <c r="E196" s="451"/>
      <c r="F196" s="451"/>
      <c r="G196" s="451"/>
      <c r="H196" s="451"/>
      <c r="I196" s="417">
        <v>701</v>
      </c>
      <c r="J196" s="720"/>
      <c r="K196" s="721"/>
      <c r="L196" s="721"/>
      <c r="M196" s="722"/>
      <c r="N196" s="462" t="s">
        <v>2</v>
      </c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410"/>
      <c r="AR196" s="410"/>
      <c r="AS196" s="410"/>
      <c r="AT196" s="410"/>
      <c r="AU196" s="410"/>
      <c r="AV196" s="410"/>
      <c r="AW196" s="410"/>
      <c r="AX196" s="410"/>
      <c r="AY196" s="410"/>
      <c r="AZ196" s="410"/>
      <c r="BA196" s="410"/>
      <c r="BB196" s="410"/>
      <c r="BC196" s="410"/>
      <c r="BD196" s="410"/>
      <c r="BE196" s="410"/>
      <c r="BF196" s="410"/>
      <c r="BG196" s="410"/>
      <c r="BH196" s="410"/>
      <c r="BI196" s="410"/>
      <c r="BJ196" s="410"/>
      <c r="BK196" s="410"/>
      <c r="BL196" s="410"/>
      <c r="BM196" s="410"/>
      <c r="BN196" s="410"/>
      <c r="BO196" s="410"/>
      <c r="BP196" s="410"/>
      <c r="BQ196" s="410"/>
      <c r="BR196" s="410"/>
      <c r="BS196" s="410"/>
      <c r="BT196" s="410"/>
      <c r="BU196" s="410"/>
      <c r="BV196" s="410"/>
    </row>
    <row r="197" spans="1:80" ht="14.25">
      <c r="B197" s="450" t="s">
        <v>701</v>
      </c>
      <c r="C197" s="451"/>
      <c r="D197" s="451"/>
      <c r="E197" s="451"/>
      <c r="F197" s="451"/>
      <c r="G197" s="451"/>
      <c r="H197" s="451"/>
      <c r="I197" s="417">
        <v>702</v>
      </c>
      <c r="J197" s="720"/>
      <c r="K197" s="721"/>
      <c r="L197" s="721"/>
      <c r="M197" s="722"/>
      <c r="N197" s="462" t="s">
        <v>3</v>
      </c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410"/>
      <c r="AR197" s="410"/>
      <c r="AS197" s="410"/>
      <c r="AT197" s="410"/>
      <c r="AU197" s="410"/>
      <c r="AV197" s="410"/>
      <c r="AW197" s="410"/>
      <c r="AX197" s="410"/>
      <c r="AY197" s="410"/>
      <c r="AZ197" s="410"/>
      <c r="BA197" s="410"/>
      <c r="BB197" s="410"/>
      <c r="BC197" s="410"/>
      <c r="BD197" s="410"/>
      <c r="BE197" s="410"/>
      <c r="BF197" s="410"/>
      <c r="BG197" s="410"/>
      <c r="BH197" s="410"/>
      <c r="BI197" s="410"/>
      <c r="BJ197" s="410"/>
      <c r="BK197" s="410"/>
      <c r="BL197" s="410"/>
      <c r="BM197" s="410"/>
      <c r="BN197" s="410"/>
      <c r="BO197" s="410"/>
      <c r="BP197" s="410"/>
      <c r="BQ197" s="410"/>
      <c r="BR197" s="410"/>
      <c r="BS197" s="410"/>
      <c r="BT197" s="410"/>
      <c r="BU197" s="410"/>
      <c r="BV197" s="410"/>
    </row>
    <row r="198" spans="1:80" ht="14.25">
      <c r="B198" s="450" t="s">
        <v>702</v>
      </c>
      <c r="C198" s="451"/>
      <c r="D198" s="451"/>
      <c r="E198" s="451"/>
      <c r="F198" s="451"/>
      <c r="G198" s="451"/>
      <c r="H198" s="451"/>
      <c r="I198" s="417">
        <v>703</v>
      </c>
      <c r="J198" s="720">
        <f>+$J$196-$J$197</f>
        <v>0</v>
      </c>
      <c r="K198" s="721"/>
      <c r="L198" s="721"/>
      <c r="M198" s="722"/>
      <c r="N198" s="462" t="s">
        <v>4</v>
      </c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410"/>
      <c r="AR198" s="410"/>
      <c r="AS198" s="410"/>
      <c r="AT198" s="410"/>
      <c r="AU198" s="410"/>
      <c r="AV198" s="410"/>
      <c r="AW198" s="410"/>
      <c r="AX198" s="410"/>
      <c r="AY198" s="410"/>
      <c r="AZ198" s="410"/>
      <c r="BA198" s="410"/>
      <c r="BB198" s="410"/>
      <c r="BC198" s="410"/>
      <c r="BD198" s="410"/>
      <c r="BE198" s="410"/>
      <c r="BF198" s="410"/>
      <c r="BG198" s="410"/>
      <c r="BH198" s="410"/>
      <c r="BI198" s="410"/>
      <c r="BJ198" s="410"/>
      <c r="BK198" s="410"/>
      <c r="BL198" s="410"/>
      <c r="BM198" s="410"/>
      <c r="BN198" s="410"/>
      <c r="BO198" s="410"/>
      <c r="BP198" s="410"/>
      <c r="BQ198" s="410"/>
      <c r="BR198" s="410"/>
      <c r="BS198" s="410"/>
      <c r="BT198" s="410"/>
      <c r="BU198" s="410"/>
      <c r="BV198" s="410"/>
    </row>
    <row r="199" spans="1:80" ht="14.25">
      <c r="B199" s="450" t="s">
        <v>703</v>
      </c>
      <c r="C199" s="451"/>
      <c r="D199" s="451"/>
      <c r="E199" s="451"/>
      <c r="F199" s="451"/>
      <c r="G199" s="451"/>
      <c r="H199" s="451"/>
      <c r="I199" s="417">
        <v>704</v>
      </c>
      <c r="J199" s="720"/>
      <c r="K199" s="721"/>
      <c r="L199" s="721"/>
      <c r="M199" s="722"/>
      <c r="N199" s="462" t="s">
        <v>2</v>
      </c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  <c r="AZ199" s="410"/>
      <c r="BA199" s="410"/>
      <c r="BB199" s="410"/>
      <c r="BC199" s="410"/>
      <c r="BD199" s="410"/>
      <c r="BE199" s="410"/>
      <c r="BF199" s="410"/>
      <c r="BG199" s="410"/>
      <c r="BH199" s="410"/>
      <c r="BI199" s="410"/>
      <c r="BJ199" s="410"/>
      <c r="BK199" s="410"/>
      <c r="BL199" s="410"/>
      <c r="BM199" s="410"/>
      <c r="BN199" s="410"/>
      <c r="BO199" s="410"/>
      <c r="BP199" s="410"/>
      <c r="BQ199" s="410"/>
      <c r="BR199" s="410"/>
      <c r="BS199" s="410"/>
      <c r="BT199" s="410"/>
      <c r="BU199" s="410"/>
      <c r="BV199" s="410"/>
    </row>
    <row r="200" spans="1:80" ht="14.25">
      <c r="B200" s="450" t="s">
        <v>704</v>
      </c>
      <c r="C200" s="451"/>
      <c r="D200" s="451"/>
      <c r="E200" s="451"/>
      <c r="F200" s="451"/>
      <c r="G200" s="451"/>
      <c r="H200" s="451"/>
      <c r="I200" s="417">
        <v>930</v>
      </c>
      <c r="J200" s="720"/>
      <c r="K200" s="721"/>
      <c r="L200" s="721"/>
      <c r="M200" s="722"/>
      <c r="N200" s="462" t="s">
        <v>3</v>
      </c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410"/>
      <c r="AA200" s="410"/>
      <c r="AB200" s="410"/>
      <c r="AC200" s="410"/>
      <c r="AD200" s="410"/>
      <c r="AE200" s="410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  <c r="AZ200" s="410"/>
      <c r="BA200" s="410"/>
      <c r="BB200" s="410"/>
      <c r="BC200" s="410"/>
      <c r="BD200" s="410"/>
      <c r="BE200" s="410"/>
      <c r="BF200" s="410"/>
      <c r="BG200" s="410"/>
      <c r="BH200" s="410"/>
      <c r="BI200" s="410"/>
      <c r="BJ200" s="410"/>
      <c r="BK200" s="410"/>
      <c r="BL200" s="410"/>
      <c r="BM200" s="410"/>
      <c r="BN200" s="410"/>
      <c r="BO200" s="410"/>
      <c r="BP200" s="410"/>
      <c r="BQ200" s="410"/>
      <c r="BR200" s="410"/>
      <c r="BS200" s="410"/>
      <c r="BT200" s="410"/>
      <c r="BU200" s="410"/>
      <c r="BV200" s="410"/>
    </row>
    <row r="201" spans="1:80" ht="14.25">
      <c r="B201" s="413" t="s">
        <v>705</v>
      </c>
      <c r="C201" s="414"/>
      <c r="D201" s="414"/>
      <c r="E201" s="414"/>
      <c r="F201" s="414"/>
      <c r="G201" s="414"/>
      <c r="H201" s="414"/>
      <c r="I201" s="417">
        <v>705</v>
      </c>
      <c r="J201" s="720">
        <f>+$J$198+$J$199-$J$200</f>
        <v>0</v>
      </c>
      <c r="K201" s="721"/>
      <c r="L201" s="721"/>
      <c r="M201" s="722"/>
      <c r="N201" s="462" t="s">
        <v>4</v>
      </c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410"/>
      <c r="AA201" s="410"/>
      <c r="AB201" s="410"/>
      <c r="AC201" s="410"/>
      <c r="AD201" s="410"/>
      <c r="AE201" s="410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  <c r="AZ201" s="410"/>
      <c r="BA201" s="410"/>
      <c r="BB201" s="410"/>
      <c r="BC201" s="410"/>
      <c r="BD201" s="410"/>
      <c r="BE201" s="410"/>
      <c r="BF201" s="410"/>
      <c r="BG201" s="410"/>
      <c r="BH201" s="410"/>
      <c r="BI201" s="410"/>
      <c r="BJ201" s="410"/>
      <c r="BK201" s="410"/>
      <c r="BL201" s="410"/>
      <c r="BM201" s="410"/>
      <c r="BN201" s="410"/>
      <c r="BO201" s="410"/>
      <c r="BP201" s="410"/>
      <c r="BQ201" s="410"/>
      <c r="BR201" s="410"/>
      <c r="BS201" s="410"/>
      <c r="BT201" s="410"/>
      <c r="BU201" s="410"/>
      <c r="BV201" s="410"/>
    </row>
    <row r="202" spans="1:80"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  <c r="AZ202" s="410"/>
      <c r="BA202" s="410"/>
      <c r="BB202" s="410"/>
      <c r="BC202" s="410"/>
      <c r="BD202" s="410"/>
      <c r="BE202" s="410"/>
      <c r="BF202" s="410"/>
      <c r="BG202" s="410"/>
      <c r="BH202" s="410"/>
      <c r="BI202" s="410"/>
      <c r="BJ202" s="410"/>
      <c r="BK202" s="410"/>
      <c r="BL202" s="410"/>
      <c r="BM202" s="410"/>
      <c r="BN202" s="410"/>
      <c r="BO202" s="410"/>
      <c r="BP202" s="410"/>
      <c r="BQ202" s="410"/>
      <c r="BR202" s="410"/>
      <c r="BS202" s="410"/>
      <c r="BT202" s="410"/>
      <c r="BU202" s="410"/>
      <c r="BV202" s="410"/>
      <c r="BW202" s="410"/>
      <c r="BX202" s="410"/>
      <c r="BY202" s="410"/>
      <c r="BZ202" s="410"/>
      <c r="CA202" s="410"/>
      <c r="CB202" s="410"/>
    </row>
    <row r="203" spans="1:80" s="411" customFormat="1">
      <c r="A203" s="409"/>
      <c r="B203" s="779" t="s">
        <v>706</v>
      </c>
      <c r="C203" s="780"/>
      <c r="D203" s="780"/>
      <c r="E203" s="780"/>
      <c r="F203" s="780"/>
      <c r="G203" s="780"/>
      <c r="H203" s="780"/>
      <c r="I203" s="780"/>
      <c r="J203" s="780"/>
      <c r="K203" s="780"/>
      <c r="L203" s="780"/>
      <c r="M203" s="780"/>
      <c r="N203" s="780"/>
      <c r="O203" s="780"/>
      <c r="P203" s="780"/>
      <c r="Q203" s="780"/>
      <c r="R203" s="781"/>
      <c r="S203" s="410"/>
      <c r="T203" s="410"/>
      <c r="U203" s="410"/>
      <c r="V203" s="410"/>
      <c r="W203" s="410"/>
      <c r="X203" s="410"/>
      <c r="Y203" s="410"/>
      <c r="Z203" s="410"/>
      <c r="AA203" s="410"/>
      <c r="AB203" s="410"/>
      <c r="AC203" s="410"/>
      <c r="AD203" s="410"/>
      <c r="AE203" s="410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  <c r="AZ203" s="410"/>
      <c r="BA203" s="410"/>
      <c r="BB203" s="410"/>
      <c r="BC203" s="410"/>
      <c r="BD203" s="410"/>
      <c r="BE203" s="410"/>
      <c r="BF203" s="410"/>
      <c r="BG203" s="410"/>
      <c r="BH203" s="410"/>
      <c r="BI203" s="410"/>
      <c r="BJ203" s="410"/>
      <c r="BK203" s="410"/>
      <c r="BL203" s="410"/>
      <c r="BM203" s="410"/>
      <c r="BN203" s="410"/>
      <c r="BO203" s="410"/>
      <c r="BP203" s="410"/>
      <c r="BQ203" s="410"/>
      <c r="BR203" s="410"/>
      <c r="BS203" s="410"/>
      <c r="BT203" s="410"/>
      <c r="BU203" s="410"/>
      <c r="BV203" s="410"/>
      <c r="BW203" s="410"/>
      <c r="BX203" s="410"/>
      <c r="BY203" s="410"/>
      <c r="BZ203" s="410"/>
      <c r="CA203" s="410"/>
      <c r="CB203" s="410"/>
    </row>
    <row r="204" spans="1:80" s="411" customFormat="1">
      <c r="A204" s="409"/>
      <c r="B204" s="788"/>
      <c r="C204" s="789"/>
      <c r="D204" s="789"/>
      <c r="E204" s="789"/>
      <c r="F204" s="789"/>
      <c r="G204" s="789"/>
      <c r="H204" s="789"/>
      <c r="I204" s="789"/>
      <c r="J204" s="789"/>
      <c r="K204" s="789"/>
      <c r="L204" s="789"/>
      <c r="M204" s="789"/>
      <c r="N204" s="789"/>
      <c r="O204" s="789"/>
      <c r="P204" s="789"/>
      <c r="Q204" s="789"/>
      <c r="R204" s="790"/>
      <c r="S204" s="410"/>
      <c r="T204" s="410"/>
      <c r="U204" s="410"/>
      <c r="V204" s="410"/>
      <c r="W204" s="410"/>
      <c r="X204" s="410"/>
      <c r="Y204" s="410"/>
      <c r="Z204" s="410"/>
      <c r="AA204" s="410"/>
      <c r="AB204" s="410"/>
      <c r="AC204" s="410"/>
      <c r="AD204" s="410"/>
      <c r="AE204" s="410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  <c r="AZ204" s="410"/>
      <c r="BA204" s="410"/>
      <c r="BB204" s="410"/>
      <c r="BC204" s="410"/>
      <c r="BD204" s="410"/>
      <c r="BE204" s="410"/>
      <c r="BF204" s="410"/>
      <c r="BG204" s="410"/>
      <c r="BH204" s="410"/>
      <c r="BI204" s="410"/>
      <c r="BJ204" s="410"/>
      <c r="BK204" s="410"/>
      <c r="BL204" s="410"/>
      <c r="BM204" s="410"/>
      <c r="BN204" s="410"/>
      <c r="BO204" s="410"/>
      <c r="BP204" s="410"/>
      <c r="BQ204" s="410"/>
      <c r="BR204" s="410"/>
      <c r="BS204" s="410"/>
      <c r="BT204" s="410"/>
      <c r="BU204" s="410"/>
      <c r="BV204" s="410"/>
      <c r="BW204" s="410"/>
      <c r="BX204" s="410"/>
      <c r="BY204" s="410"/>
      <c r="BZ204" s="410"/>
      <c r="CA204" s="410"/>
      <c r="CB204" s="410"/>
    </row>
    <row r="205" spans="1:80">
      <c r="B205" s="731" t="s">
        <v>707</v>
      </c>
      <c r="C205" s="743" t="s">
        <v>708</v>
      </c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 t="s">
        <v>709</v>
      </c>
      <c r="O205" s="743"/>
      <c r="P205" s="743"/>
      <c r="Q205" s="743"/>
      <c r="R205" s="743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  <c r="AZ205" s="410"/>
      <c r="BA205" s="410"/>
      <c r="BB205" s="410"/>
      <c r="BC205" s="410"/>
      <c r="BD205" s="410"/>
      <c r="BE205" s="410"/>
      <c r="BF205" s="410"/>
      <c r="BG205" s="410"/>
      <c r="BH205" s="410"/>
      <c r="BI205" s="410"/>
      <c r="BJ205" s="410"/>
      <c r="BK205" s="410"/>
      <c r="BL205" s="410"/>
      <c r="BM205" s="410"/>
      <c r="BN205" s="410"/>
      <c r="BO205" s="410"/>
      <c r="BP205" s="410"/>
      <c r="BQ205" s="410"/>
      <c r="BR205" s="410"/>
      <c r="BS205" s="410"/>
      <c r="BT205" s="410"/>
      <c r="BU205" s="410"/>
      <c r="BV205" s="410"/>
      <c r="BW205" s="410"/>
      <c r="BX205" s="410"/>
      <c r="BY205" s="410"/>
      <c r="BZ205" s="410"/>
      <c r="CA205" s="410"/>
      <c r="CB205" s="410"/>
    </row>
    <row r="206" spans="1:80" ht="14.25">
      <c r="B206" s="731"/>
      <c r="C206" s="413" t="s">
        <v>710</v>
      </c>
      <c r="D206" s="414"/>
      <c r="E206" s="414"/>
      <c r="F206" s="414"/>
      <c r="G206" s="414"/>
      <c r="H206" s="414"/>
      <c r="I206" s="414"/>
      <c r="J206" s="414"/>
      <c r="K206" s="414"/>
      <c r="L206" s="414"/>
      <c r="M206" s="415"/>
      <c r="N206" s="417">
        <v>1070</v>
      </c>
      <c r="O206" s="720"/>
      <c r="P206" s="721"/>
      <c r="Q206" s="721"/>
      <c r="R206" s="722"/>
      <c r="S206" s="410"/>
      <c r="T206" s="410"/>
      <c r="U206" s="410"/>
      <c r="V206" s="410"/>
      <c r="W206" s="410"/>
      <c r="X206" s="410"/>
      <c r="Y206" s="410"/>
      <c r="Z206" s="410"/>
      <c r="AA206" s="410"/>
      <c r="AB206" s="410"/>
      <c r="AC206" s="410"/>
      <c r="AD206" s="410"/>
      <c r="AE206" s="410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  <c r="AZ206" s="410"/>
      <c r="BA206" s="410"/>
      <c r="BB206" s="410"/>
      <c r="BC206" s="410"/>
      <c r="BD206" s="410"/>
      <c r="BE206" s="410"/>
      <c r="BF206" s="410"/>
      <c r="BG206" s="410"/>
      <c r="BH206" s="410"/>
      <c r="BI206" s="410"/>
      <c r="BJ206" s="410"/>
      <c r="BK206" s="410"/>
      <c r="BL206" s="410"/>
      <c r="BM206" s="410"/>
      <c r="BN206" s="410"/>
      <c r="BO206" s="410"/>
      <c r="BP206" s="410"/>
      <c r="BQ206" s="410"/>
      <c r="BR206" s="410"/>
      <c r="BS206" s="410"/>
      <c r="BT206" s="410"/>
      <c r="BU206" s="410"/>
      <c r="BV206" s="410"/>
      <c r="BW206" s="410"/>
      <c r="BX206" s="410"/>
      <c r="BY206" s="410"/>
      <c r="BZ206" s="410"/>
      <c r="CA206" s="410"/>
      <c r="CB206" s="410"/>
    </row>
    <row r="207" spans="1:80" ht="14.25">
      <c r="B207" s="731"/>
      <c r="C207" s="413" t="s">
        <v>711</v>
      </c>
      <c r="D207" s="414"/>
      <c r="E207" s="414"/>
      <c r="F207" s="414"/>
      <c r="G207" s="414"/>
      <c r="H207" s="414"/>
      <c r="I207" s="414"/>
      <c r="J207" s="414"/>
      <c r="K207" s="414"/>
      <c r="L207" s="414"/>
      <c r="M207" s="415"/>
      <c r="N207" s="417">
        <v>1074</v>
      </c>
      <c r="O207" s="720"/>
      <c r="P207" s="721"/>
      <c r="Q207" s="721"/>
      <c r="R207" s="722"/>
      <c r="S207" s="410"/>
      <c r="T207" s="410"/>
      <c r="U207" s="410"/>
      <c r="V207" s="410"/>
      <c r="W207" s="410"/>
      <c r="X207" s="410"/>
      <c r="Y207" s="410"/>
      <c r="Z207" s="410"/>
      <c r="AA207" s="410"/>
      <c r="AB207" s="410"/>
      <c r="AC207" s="410"/>
      <c r="AD207" s="410"/>
      <c r="AE207" s="410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  <c r="AZ207" s="410"/>
      <c r="BA207" s="410"/>
      <c r="BB207" s="410"/>
      <c r="BC207" s="410"/>
      <c r="BD207" s="410"/>
      <c r="BE207" s="410"/>
      <c r="BF207" s="410"/>
      <c r="BG207" s="410"/>
      <c r="BH207" s="410"/>
      <c r="BI207" s="410"/>
      <c r="BJ207" s="410"/>
      <c r="BK207" s="410"/>
      <c r="BL207" s="410"/>
      <c r="BM207" s="410"/>
      <c r="BN207" s="410"/>
      <c r="BO207" s="410"/>
      <c r="BP207" s="410"/>
      <c r="BQ207" s="410"/>
      <c r="BR207" s="410"/>
      <c r="BS207" s="410"/>
      <c r="BT207" s="410"/>
      <c r="BU207" s="410"/>
      <c r="BV207" s="410"/>
      <c r="BW207" s="410"/>
      <c r="BX207" s="410"/>
      <c r="BY207" s="410"/>
      <c r="BZ207" s="410"/>
      <c r="CA207" s="410"/>
      <c r="CB207" s="410"/>
    </row>
    <row r="208" spans="1:80" ht="12.75" customHeight="1">
      <c r="B208" s="731" t="s">
        <v>712</v>
      </c>
      <c r="C208" s="785" t="s">
        <v>708</v>
      </c>
      <c r="D208" s="786"/>
      <c r="E208" s="786"/>
      <c r="F208" s="786"/>
      <c r="G208" s="786"/>
      <c r="H208" s="786"/>
      <c r="I208" s="786"/>
      <c r="J208" s="786"/>
      <c r="K208" s="786"/>
      <c r="L208" s="786"/>
      <c r="M208" s="787"/>
      <c r="N208" s="743" t="s">
        <v>709</v>
      </c>
      <c r="O208" s="743"/>
      <c r="P208" s="743"/>
      <c r="Q208" s="743"/>
      <c r="R208" s="743"/>
      <c r="S208" s="410"/>
      <c r="T208" s="410"/>
      <c r="U208" s="410"/>
      <c r="V208" s="410"/>
      <c r="W208" s="410"/>
      <c r="X208" s="410"/>
      <c r="Y208" s="410"/>
      <c r="Z208" s="410"/>
      <c r="AA208" s="410"/>
      <c r="AB208" s="410"/>
      <c r="AC208" s="410"/>
      <c r="AD208" s="410"/>
      <c r="AE208" s="410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  <c r="AZ208" s="410"/>
      <c r="BA208" s="410"/>
      <c r="BB208" s="410"/>
      <c r="BC208" s="410"/>
      <c r="BD208" s="410"/>
      <c r="BE208" s="410"/>
      <c r="BF208" s="410"/>
      <c r="BG208" s="410"/>
      <c r="BH208" s="410"/>
      <c r="BI208" s="410"/>
      <c r="BJ208" s="410"/>
      <c r="BK208" s="410"/>
      <c r="BL208" s="410"/>
      <c r="BM208" s="410"/>
      <c r="BN208" s="410"/>
      <c r="BO208" s="410"/>
      <c r="BP208" s="410"/>
      <c r="BQ208" s="410"/>
      <c r="BR208" s="410"/>
      <c r="BS208" s="410"/>
      <c r="BT208" s="410"/>
      <c r="BU208" s="410"/>
      <c r="BV208" s="410"/>
      <c r="BW208" s="410"/>
      <c r="BX208" s="410"/>
      <c r="BY208" s="410"/>
      <c r="BZ208" s="410"/>
      <c r="CA208" s="410"/>
      <c r="CB208" s="410"/>
    </row>
    <row r="209" spans="1:80" ht="14.25">
      <c r="B209" s="731"/>
      <c r="C209" s="413" t="s">
        <v>710</v>
      </c>
      <c r="D209" s="414"/>
      <c r="E209" s="414"/>
      <c r="F209" s="414"/>
      <c r="G209" s="414"/>
      <c r="H209" s="414"/>
      <c r="I209" s="414"/>
      <c r="J209" s="414"/>
      <c r="K209" s="414"/>
      <c r="L209" s="414"/>
      <c r="M209" s="415"/>
      <c r="N209" s="417">
        <v>1079</v>
      </c>
      <c r="O209" s="720"/>
      <c r="P209" s="721"/>
      <c r="Q209" s="721"/>
      <c r="R209" s="722"/>
      <c r="S209" s="410"/>
      <c r="T209" s="410"/>
      <c r="U209" s="410"/>
      <c r="V209" s="410"/>
      <c r="W209" s="410"/>
      <c r="X209" s="410"/>
      <c r="Y209" s="410"/>
      <c r="Z209" s="410"/>
      <c r="AA209" s="410"/>
      <c r="AB209" s="410"/>
      <c r="AC209" s="410"/>
      <c r="AD209" s="410"/>
      <c r="AE209" s="410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  <c r="AZ209" s="410"/>
      <c r="BA209" s="410"/>
      <c r="BB209" s="410"/>
      <c r="BC209" s="410"/>
      <c r="BD209" s="410"/>
      <c r="BE209" s="410"/>
      <c r="BF209" s="410"/>
      <c r="BG209" s="410"/>
      <c r="BH209" s="410"/>
      <c r="BI209" s="410"/>
      <c r="BJ209" s="410"/>
      <c r="BK209" s="410"/>
      <c r="BL209" s="410"/>
      <c r="BM209" s="410"/>
      <c r="BN209" s="410"/>
      <c r="BO209" s="410"/>
      <c r="BP209" s="410"/>
      <c r="BQ209" s="410"/>
      <c r="BR209" s="410"/>
      <c r="BS209" s="410"/>
      <c r="BT209" s="410"/>
      <c r="BU209" s="410"/>
      <c r="BV209" s="410"/>
      <c r="BW209" s="410"/>
      <c r="BX209" s="410"/>
      <c r="BY209" s="410"/>
      <c r="BZ209" s="410"/>
      <c r="CA209" s="410"/>
      <c r="CB209" s="410"/>
    </row>
    <row r="210" spans="1:80" ht="14.25">
      <c r="B210" s="731"/>
      <c r="C210" s="413" t="s">
        <v>711</v>
      </c>
      <c r="D210" s="414"/>
      <c r="E210" s="414"/>
      <c r="F210" s="414"/>
      <c r="G210" s="414"/>
      <c r="H210" s="414"/>
      <c r="I210" s="414"/>
      <c r="J210" s="414"/>
      <c r="K210" s="414"/>
      <c r="L210" s="414"/>
      <c r="M210" s="415"/>
      <c r="N210" s="417">
        <v>1083</v>
      </c>
      <c r="O210" s="720"/>
      <c r="P210" s="721"/>
      <c r="Q210" s="721"/>
      <c r="R210" s="722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  <c r="AZ210" s="410"/>
      <c r="BA210" s="410"/>
      <c r="BB210" s="410"/>
      <c r="BC210" s="410"/>
      <c r="BD210" s="410"/>
      <c r="BE210" s="410"/>
      <c r="BF210" s="410"/>
      <c r="BG210" s="410"/>
      <c r="BH210" s="410"/>
      <c r="BI210" s="410"/>
      <c r="BJ210" s="410"/>
      <c r="BK210" s="410"/>
      <c r="BL210" s="410"/>
      <c r="BM210" s="410"/>
      <c r="BN210" s="410"/>
      <c r="BO210" s="410"/>
      <c r="BP210" s="410"/>
      <c r="BQ210" s="410"/>
      <c r="BR210" s="410"/>
      <c r="BS210" s="410"/>
      <c r="BT210" s="410"/>
      <c r="BU210" s="410"/>
      <c r="BV210" s="410"/>
      <c r="BW210" s="410"/>
      <c r="BX210" s="410"/>
      <c r="BY210" s="410"/>
      <c r="BZ210" s="410"/>
      <c r="CA210" s="410"/>
      <c r="CB210" s="410"/>
    </row>
    <row r="211" spans="1:80" ht="12.75" customHeight="1">
      <c r="B211" s="731" t="s">
        <v>713</v>
      </c>
      <c r="C211" s="785" t="s">
        <v>708</v>
      </c>
      <c r="D211" s="786"/>
      <c r="E211" s="786"/>
      <c r="F211" s="786"/>
      <c r="G211" s="786"/>
      <c r="H211" s="786"/>
      <c r="I211" s="786"/>
      <c r="J211" s="786"/>
      <c r="K211" s="786"/>
      <c r="L211" s="786"/>
      <c r="M211" s="787"/>
      <c r="N211" s="743" t="s">
        <v>709</v>
      </c>
      <c r="O211" s="743"/>
      <c r="P211" s="743"/>
      <c r="Q211" s="743"/>
      <c r="R211" s="743"/>
      <c r="S211" s="410"/>
      <c r="T211" s="410"/>
      <c r="U211" s="410"/>
      <c r="V211" s="410"/>
      <c r="W211" s="410"/>
      <c r="X211" s="410"/>
      <c r="Y211" s="410"/>
      <c r="Z211" s="410"/>
      <c r="AA211" s="410"/>
      <c r="AB211" s="410"/>
      <c r="AC211" s="410"/>
      <c r="AD211" s="410"/>
      <c r="AE211" s="410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  <c r="AZ211" s="410"/>
      <c r="BA211" s="410"/>
      <c r="BB211" s="410"/>
      <c r="BC211" s="410"/>
      <c r="BD211" s="410"/>
      <c r="BE211" s="410"/>
      <c r="BF211" s="410"/>
      <c r="BG211" s="410"/>
      <c r="BH211" s="410"/>
      <c r="BI211" s="410"/>
      <c r="BJ211" s="410"/>
      <c r="BK211" s="410"/>
      <c r="BL211" s="410"/>
      <c r="BM211" s="410"/>
      <c r="BN211" s="410"/>
      <c r="BO211" s="410"/>
      <c r="BP211" s="410"/>
      <c r="BQ211" s="410"/>
      <c r="BR211" s="410"/>
      <c r="BS211" s="410"/>
      <c r="BT211" s="410"/>
      <c r="BU211" s="410"/>
      <c r="BV211" s="410"/>
      <c r="BW211" s="410"/>
      <c r="BX211" s="410"/>
      <c r="BY211" s="410"/>
      <c r="BZ211" s="410"/>
      <c r="CA211" s="410"/>
      <c r="CB211" s="410"/>
    </row>
    <row r="212" spans="1:80" ht="14.25">
      <c r="B212" s="731"/>
      <c r="C212" s="413" t="s">
        <v>710</v>
      </c>
      <c r="D212" s="414"/>
      <c r="E212" s="414"/>
      <c r="F212" s="414"/>
      <c r="G212" s="414"/>
      <c r="H212" s="414"/>
      <c r="I212" s="414"/>
      <c r="J212" s="414"/>
      <c r="K212" s="414"/>
      <c r="L212" s="414"/>
      <c r="M212" s="415"/>
      <c r="N212" s="417">
        <v>1087</v>
      </c>
      <c r="O212" s="720"/>
      <c r="P212" s="721"/>
      <c r="Q212" s="721"/>
      <c r="R212" s="722"/>
      <c r="S212" s="410"/>
      <c r="T212" s="410"/>
      <c r="U212" s="410"/>
      <c r="V212" s="410"/>
      <c r="W212" s="410"/>
      <c r="X212" s="410"/>
      <c r="Y212" s="410"/>
      <c r="Z212" s="410"/>
      <c r="AA212" s="410"/>
      <c r="AB212" s="410"/>
      <c r="AC212" s="410"/>
      <c r="AD212" s="410"/>
      <c r="AE212" s="410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  <c r="AZ212" s="410"/>
      <c r="BA212" s="410"/>
      <c r="BB212" s="410"/>
      <c r="BC212" s="410"/>
      <c r="BD212" s="410"/>
      <c r="BE212" s="410"/>
      <c r="BF212" s="410"/>
      <c r="BG212" s="410"/>
      <c r="BH212" s="410"/>
      <c r="BI212" s="410"/>
      <c r="BJ212" s="410"/>
      <c r="BK212" s="410"/>
      <c r="BL212" s="410"/>
      <c r="BM212" s="410"/>
      <c r="BN212" s="410"/>
      <c r="BO212" s="410"/>
      <c r="BP212" s="410"/>
      <c r="BQ212" s="410"/>
      <c r="BR212" s="410"/>
      <c r="BS212" s="410"/>
      <c r="BT212" s="410"/>
      <c r="BU212" s="410"/>
      <c r="BV212" s="410"/>
      <c r="BW212" s="410"/>
      <c r="BX212" s="410"/>
      <c r="BY212" s="410"/>
      <c r="BZ212" s="410"/>
      <c r="CA212" s="410"/>
      <c r="CB212" s="410"/>
    </row>
    <row r="213" spans="1:80" ht="14.25">
      <c r="B213" s="731"/>
      <c r="C213" s="413" t="s">
        <v>711</v>
      </c>
      <c r="D213" s="414"/>
      <c r="E213" s="414"/>
      <c r="F213" s="414"/>
      <c r="G213" s="414"/>
      <c r="H213" s="414"/>
      <c r="I213" s="414"/>
      <c r="J213" s="414"/>
      <c r="K213" s="414"/>
      <c r="L213" s="414"/>
      <c r="M213" s="415"/>
      <c r="N213" s="417">
        <v>1131</v>
      </c>
      <c r="O213" s="720"/>
      <c r="P213" s="721"/>
      <c r="Q213" s="721"/>
      <c r="R213" s="722"/>
      <c r="S213" s="410"/>
      <c r="T213" s="410"/>
      <c r="U213" s="410"/>
      <c r="V213" s="410"/>
      <c r="W213" s="410"/>
      <c r="X213" s="410"/>
      <c r="Y213" s="410"/>
      <c r="Z213" s="410"/>
      <c r="AA213" s="410"/>
      <c r="AB213" s="410"/>
      <c r="AC213" s="410"/>
      <c r="AD213" s="410"/>
      <c r="AE213" s="410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  <c r="AZ213" s="410"/>
      <c r="BA213" s="410"/>
      <c r="BB213" s="410"/>
      <c r="BC213" s="410"/>
      <c r="BD213" s="410"/>
      <c r="BE213" s="410"/>
      <c r="BF213" s="410"/>
      <c r="BG213" s="410"/>
      <c r="BH213" s="410"/>
      <c r="BI213" s="410"/>
      <c r="BJ213" s="410"/>
      <c r="BK213" s="410"/>
      <c r="BL213" s="410"/>
      <c r="BM213" s="410"/>
      <c r="BN213" s="410"/>
      <c r="BO213" s="410"/>
      <c r="BP213" s="410"/>
      <c r="BQ213" s="410"/>
      <c r="BR213" s="410"/>
      <c r="BS213" s="410"/>
      <c r="BT213" s="410"/>
      <c r="BU213" s="410"/>
      <c r="BV213" s="410"/>
      <c r="BW213" s="410"/>
      <c r="BX213" s="410"/>
      <c r="BY213" s="410"/>
      <c r="BZ213" s="410"/>
      <c r="CA213" s="410"/>
      <c r="CB213" s="410"/>
    </row>
    <row r="214" spans="1:80" ht="12.75" customHeight="1">
      <c r="B214" s="731" t="s">
        <v>714</v>
      </c>
      <c r="C214" s="785" t="s">
        <v>715</v>
      </c>
      <c r="D214" s="786"/>
      <c r="E214" s="786"/>
      <c r="F214" s="786"/>
      <c r="G214" s="786"/>
      <c r="H214" s="786"/>
      <c r="I214" s="786"/>
      <c r="J214" s="786"/>
      <c r="K214" s="786"/>
      <c r="L214" s="786"/>
      <c r="M214" s="787"/>
      <c r="N214" s="743" t="s">
        <v>709</v>
      </c>
      <c r="O214" s="743"/>
      <c r="P214" s="743"/>
      <c r="Q214" s="743"/>
      <c r="R214" s="743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  <c r="AZ214" s="410"/>
      <c r="BA214" s="410"/>
      <c r="BB214" s="410"/>
      <c r="BC214" s="410"/>
      <c r="BD214" s="410"/>
      <c r="BE214" s="410"/>
      <c r="BF214" s="410"/>
      <c r="BG214" s="410"/>
      <c r="BH214" s="410"/>
      <c r="BI214" s="410"/>
      <c r="BJ214" s="410"/>
      <c r="BK214" s="410"/>
      <c r="BL214" s="410"/>
      <c r="BM214" s="410"/>
      <c r="BN214" s="410"/>
      <c r="BO214" s="410"/>
      <c r="BP214" s="410"/>
      <c r="BQ214" s="410"/>
      <c r="BR214" s="410"/>
      <c r="BS214" s="410"/>
      <c r="BT214" s="410"/>
      <c r="BU214" s="410"/>
      <c r="BV214" s="410"/>
      <c r="BW214" s="410"/>
      <c r="BX214" s="410"/>
      <c r="BY214" s="410"/>
      <c r="BZ214" s="410"/>
      <c r="CA214" s="410"/>
      <c r="CB214" s="410"/>
    </row>
    <row r="215" spans="1:80" ht="14.25">
      <c r="B215" s="731"/>
      <c r="C215" s="413" t="s">
        <v>707</v>
      </c>
      <c r="D215" s="414"/>
      <c r="E215" s="414"/>
      <c r="F215" s="414"/>
      <c r="G215" s="414"/>
      <c r="H215" s="414"/>
      <c r="I215" s="414"/>
      <c r="J215" s="414"/>
      <c r="K215" s="414"/>
      <c r="L215" s="414"/>
      <c r="M215" s="415"/>
      <c r="N215" s="417">
        <v>1809</v>
      </c>
      <c r="O215" s="720"/>
      <c r="P215" s="721"/>
      <c r="Q215" s="721"/>
      <c r="R215" s="722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  <c r="AZ215" s="410"/>
      <c r="BA215" s="410"/>
      <c r="BB215" s="410"/>
      <c r="BC215" s="410"/>
      <c r="BD215" s="410"/>
      <c r="BE215" s="410"/>
      <c r="BF215" s="410"/>
      <c r="BG215" s="410"/>
      <c r="BH215" s="410"/>
      <c r="BI215" s="410"/>
      <c r="BJ215" s="410"/>
      <c r="BK215" s="410"/>
      <c r="BL215" s="410"/>
      <c r="BM215" s="410"/>
      <c r="BN215" s="410"/>
      <c r="BO215" s="410"/>
      <c r="BP215" s="410"/>
      <c r="BQ215" s="410"/>
      <c r="BR215" s="410"/>
      <c r="BS215" s="410"/>
      <c r="BT215" s="410"/>
      <c r="BU215" s="410"/>
      <c r="BV215" s="410"/>
      <c r="BW215" s="410"/>
      <c r="BX215" s="410"/>
      <c r="BY215" s="410"/>
      <c r="BZ215" s="410"/>
      <c r="CA215" s="410"/>
      <c r="CB215" s="410"/>
    </row>
    <row r="216" spans="1:80" ht="14.25">
      <c r="B216" s="731"/>
      <c r="C216" s="413" t="s">
        <v>716</v>
      </c>
      <c r="D216" s="414"/>
      <c r="E216" s="414"/>
      <c r="F216" s="414"/>
      <c r="G216" s="414"/>
      <c r="H216" s="414"/>
      <c r="I216" s="414"/>
      <c r="J216" s="414"/>
      <c r="K216" s="414"/>
      <c r="L216" s="414"/>
      <c r="M216" s="415"/>
      <c r="N216" s="417">
        <v>1813</v>
      </c>
      <c r="O216" s="720"/>
      <c r="P216" s="721"/>
      <c r="Q216" s="721"/>
      <c r="R216" s="722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  <c r="AZ216" s="410"/>
      <c r="BA216" s="410"/>
      <c r="BB216" s="410"/>
      <c r="BC216" s="410"/>
      <c r="BD216" s="410"/>
      <c r="BE216" s="410"/>
      <c r="BF216" s="410"/>
      <c r="BG216" s="410"/>
      <c r="BH216" s="410"/>
      <c r="BI216" s="410"/>
      <c r="BJ216" s="410"/>
      <c r="BK216" s="410"/>
      <c r="BL216" s="410"/>
      <c r="BM216" s="410"/>
      <c r="BN216" s="410"/>
      <c r="BO216" s="410"/>
      <c r="BP216" s="410"/>
      <c r="BQ216" s="410"/>
      <c r="BR216" s="410"/>
      <c r="BS216" s="410"/>
      <c r="BT216" s="410"/>
      <c r="BU216" s="410"/>
      <c r="BV216" s="410"/>
      <c r="BW216" s="410"/>
      <c r="BX216" s="410"/>
      <c r="BY216" s="410"/>
      <c r="BZ216" s="410"/>
      <c r="CA216" s="410"/>
      <c r="CB216" s="410"/>
    </row>
    <row r="217" spans="1:80" ht="14.25">
      <c r="B217" s="731"/>
      <c r="C217" s="413" t="s">
        <v>717</v>
      </c>
      <c r="D217" s="414"/>
      <c r="E217" s="414"/>
      <c r="F217" s="414"/>
      <c r="G217" s="414"/>
      <c r="H217" s="414"/>
      <c r="I217" s="414"/>
      <c r="J217" s="414"/>
      <c r="K217" s="414"/>
      <c r="L217" s="414"/>
      <c r="M217" s="415"/>
      <c r="N217" s="417">
        <v>1814</v>
      </c>
      <c r="O217" s="720"/>
      <c r="P217" s="721"/>
      <c r="Q217" s="721"/>
      <c r="R217" s="722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  <c r="AZ217" s="410"/>
      <c r="BA217" s="410"/>
      <c r="BB217" s="410"/>
      <c r="BC217" s="410"/>
      <c r="BD217" s="410"/>
      <c r="BE217" s="410"/>
      <c r="BF217" s="410"/>
      <c r="BG217" s="410"/>
      <c r="BH217" s="410"/>
      <c r="BI217" s="410"/>
      <c r="BJ217" s="410"/>
      <c r="BK217" s="410"/>
      <c r="BL217" s="410"/>
      <c r="BM217" s="410"/>
      <c r="BN217" s="410"/>
      <c r="BO217" s="410"/>
      <c r="BP217" s="410"/>
      <c r="BQ217" s="410"/>
      <c r="BR217" s="410"/>
      <c r="BS217" s="410"/>
      <c r="BT217" s="410"/>
      <c r="BU217" s="410"/>
      <c r="BV217" s="410"/>
      <c r="BW217" s="410"/>
      <c r="BX217" s="410"/>
      <c r="BY217" s="410"/>
      <c r="BZ217" s="410"/>
      <c r="CA217" s="410"/>
      <c r="CB217" s="410"/>
    </row>
    <row r="218" spans="1:80" ht="14.25">
      <c r="B218" s="731"/>
      <c r="C218" s="413" t="s">
        <v>718</v>
      </c>
      <c r="D218" s="414"/>
      <c r="E218" s="414"/>
      <c r="F218" s="414"/>
      <c r="G218" s="414"/>
      <c r="H218" s="414"/>
      <c r="I218" s="414"/>
      <c r="J218" s="414"/>
      <c r="K218" s="414"/>
      <c r="L218" s="414"/>
      <c r="M218" s="415"/>
      <c r="N218" s="417">
        <v>1815</v>
      </c>
      <c r="O218" s="720"/>
      <c r="P218" s="721"/>
      <c r="Q218" s="721"/>
      <c r="R218" s="722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  <c r="AZ218" s="410"/>
      <c r="BA218" s="410"/>
      <c r="BB218" s="410"/>
      <c r="BC218" s="410"/>
      <c r="BD218" s="410"/>
      <c r="BE218" s="410"/>
      <c r="BF218" s="410"/>
      <c r="BG218" s="410"/>
      <c r="BH218" s="410"/>
      <c r="BI218" s="410"/>
      <c r="BJ218" s="410"/>
      <c r="BK218" s="410"/>
      <c r="BL218" s="410"/>
      <c r="BM218" s="410"/>
      <c r="BN218" s="410"/>
      <c r="BO218" s="410"/>
      <c r="BP218" s="410"/>
      <c r="BQ218" s="410"/>
      <c r="BR218" s="410"/>
      <c r="BS218" s="410"/>
      <c r="BT218" s="410"/>
      <c r="BU218" s="410"/>
      <c r="BV218" s="410"/>
      <c r="BW218" s="410"/>
      <c r="BX218" s="410"/>
      <c r="BY218" s="410"/>
      <c r="BZ218" s="410"/>
      <c r="CA218" s="410"/>
      <c r="CB218" s="410"/>
    </row>
    <row r="219" spans="1:80" ht="14.25">
      <c r="B219" s="731"/>
      <c r="C219" s="413" t="s">
        <v>719</v>
      </c>
      <c r="D219" s="414"/>
      <c r="E219" s="414"/>
      <c r="F219" s="414"/>
      <c r="G219" s="414"/>
      <c r="H219" s="414"/>
      <c r="I219" s="414"/>
      <c r="J219" s="414"/>
      <c r="K219" s="414"/>
      <c r="L219" s="414"/>
      <c r="M219" s="415"/>
      <c r="N219" s="417">
        <v>1816</v>
      </c>
      <c r="O219" s="720"/>
      <c r="P219" s="721"/>
      <c r="Q219" s="721"/>
      <c r="R219" s="722"/>
      <c r="S219" s="410"/>
      <c r="T219" s="410"/>
      <c r="U219" s="410"/>
      <c r="V219" s="410"/>
      <c r="W219" s="410"/>
      <c r="X219" s="410"/>
      <c r="Y219" s="410"/>
      <c r="Z219" s="410"/>
      <c r="AA219" s="410"/>
      <c r="AB219" s="410"/>
      <c r="AC219" s="410"/>
      <c r="AD219" s="410"/>
      <c r="AE219" s="410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  <c r="AZ219" s="410"/>
      <c r="BA219" s="410"/>
      <c r="BB219" s="410"/>
      <c r="BC219" s="410"/>
      <c r="BD219" s="410"/>
      <c r="BE219" s="410"/>
      <c r="BF219" s="410"/>
      <c r="BG219" s="410"/>
      <c r="BH219" s="410"/>
      <c r="BI219" s="410"/>
      <c r="BJ219" s="410"/>
      <c r="BK219" s="410"/>
      <c r="BL219" s="410"/>
      <c r="BM219" s="410"/>
      <c r="BN219" s="410"/>
      <c r="BO219" s="410"/>
      <c r="BP219" s="410"/>
      <c r="BQ219" s="410"/>
      <c r="BR219" s="410"/>
      <c r="BS219" s="410"/>
      <c r="BT219" s="410"/>
      <c r="BU219" s="410"/>
      <c r="BV219" s="410"/>
      <c r="BW219" s="410"/>
      <c r="BX219" s="410"/>
      <c r="BY219" s="410"/>
      <c r="BZ219" s="410"/>
      <c r="CA219" s="410"/>
      <c r="CB219" s="410"/>
    </row>
    <row r="220" spans="1:80" s="411" customFormat="1">
      <c r="A220" s="409"/>
      <c r="B220" s="519"/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7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  <c r="AZ220" s="410"/>
      <c r="BA220" s="410"/>
      <c r="BB220" s="410"/>
      <c r="BC220" s="410"/>
      <c r="BD220" s="410"/>
      <c r="BE220" s="410"/>
      <c r="BF220" s="410"/>
      <c r="BG220" s="410"/>
      <c r="BH220" s="410"/>
      <c r="BI220" s="410"/>
      <c r="BJ220" s="410"/>
      <c r="BK220" s="410"/>
      <c r="BL220" s="410"/>
      <c r="BM220" s="410"/>
      <c r="BN220" s="410"/>
      <c r="BO220" s="410"/>
      <c r="BP220" s="410"/>
      <c r="BQ220" s="410"/>
      <c r="BR220" s="410"/>
      <c r="BS220" s="410"/>
      <c r="BT220" s="410"/>
      <c r="BU220" s="410"/>
      <c r="BV220" s="410"/>
      <c r="BW220" s="410"/>
      <c r="BX220" s="410"/>
      <c r="BY220" s="410"/>
      <c r="BZ220" s="410"/>
      <c r="CA220" s="410"/>
      <c r="CB220" s="410"/>
    </row>
    <row r="221" spans="1:80" s="411" customFormat="1">
      <c r="A221" s="409"/>
      <c r="B221" s="779" t="s">
        <v>720</v>
      </c>
      <c r="C221" s="780"/>
      <c r="D221" s="780"/>
      <c r="E221" s="780"/>
      <c r="F221" s="780"/>
      <c r="G221" s="780"/>
      <c r="H221" s="780"/>
      <c r="I221" s="780"/>
      <c r="J221" s="780"/>
      <c r="K221" s="780"/>
      <c r="L221" s="780"/>
      <c r="M221" s="780"/>
      <c r="N221" s="781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  <c r="AZ221" s="410"/>
      <c r="BA221" s="410"/>
      <c r="BB221" s="410"/>
      <c r="BC221" s="410"/>
      <c r="BD221" s="410"/>
      <c r="BE221" s="410"/>
      <c r="BF221" s="410"/>
      <c r="BG221" s="410"/>
      <c r="BH221" s="410"/>
      <c r="BI221" s="410"/>
      <c r="BJ221" s="410"/>
      <c r="BK221" s="410"/>
      <c r="BL221" s="410"/>
      <c r="BM221" s="410"/>
      <c r="BN221" s="410"/>
      <c r="BO221" s="410"/>
      <c r="BP221" s="410"/>
      <c r="BQ221" s="410"/>
      <c r="BR221" s="410"/>
      <c r="BS221" s="410"/>
      <c r="BT221" s="410"/>
      <c r="BU221" s="410"/>
      <c r="BV221" s="410"/>
      <c r="BW221" s="410"/>
      <c r="BX221" s="410"/>
      <c r="BY221" s="410"/>
      <c r="BZ221" s="410"/>
      <c r="CA221" s="410"/>
      <c r="CB221" s="410"/>
    </row>
    <row r="222" spans="1:80" s="411" customFormat="1">
      <c r="A222" s="409"/>
      <c r="B222" s="782"/>
      <c r="C222" s="783"/>
      <c r="D222" s="783"/>
      <c r="E222" s="783"/>
      <c r="F222" s="783"/>
      <c r="G222" s="783"/>
      <c r="H222" s="783"/>
      <c r="I222" s="783"/>
      <c r="J222" s="783"/>
      <c r="K222" s="783"/>
      <c r="L222" s="783"/>
      <c r="M222" s="783"/>
      <c r="N222" s="784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  <c r="AZ222" s="410"/>
      <c r="BA222" s="410"/>
      <c r="BB222" s="410"/>
      <c r="BC222" s="410"/>
      <c r="BD222" s="410"/>
      <c r="BE222" s="410"/>
      <c r="BF222" s="410"/>
      <c r="BG222" s="410"/>
      <c r="BH222" s="410"/>
      <c r="BI222" s="410"/>
      <c r="BJ222" s="410"/>
      <c r="BK222" s="410"/>
      <c r="BL222" s="410"/>
      <c r="BM222" s="410"/>
      <c r="BN222" s="410"/>
      <c r="BO222" s="410"/>
      <c r="BP222" s="410"/>
      <c r="BQ222" s="410"/>
      <c r="BR222" s="410"/>
      <c r="BS222" s="410"/>
      <c r="BT222" s="410"/>
      <c r="BU222" s="410"/>
      <c r="BV222" s="410"/>
      <c r="BW222" s="410"/>
      <c r="BX222" s="410"/>
      <c r="BY222" s="410"/>
      <c r="BZ222" s="410"/>
      <c r="CA222" s="410"/>
      <c r="CB222" s="410"/>
    </row>
    <row r="223" spans="1:80" ht="14.25">
      <c r="B223" s="491" t="s">
        <v>721</v>
      </c>
      <c r="C223" s="492"/>
      <c r="D223" s="492"/>
      <c r="E223" s="492"/>
      <c r="F223" s="492"/>
      <c r="G223" s="492"/>
      <c r="H223" s="492"/>
      <c r="I223" s="520">
        <v>1651</v>
      </c>
      <c r="J223" s="720"/>
      <c r="K223" s="721"/>
      <c r="L223" s="721"/>
      <c r="M223" s="722"/>
      <c r="N223" s="462" t="s">
        <v>2</v>
      </c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410"/>
      <c r="AA223" s="410"/>
      <c r="AB223" s="410"/>
      <c r="AC223" s="410"/>
      <c r="AD223" s="410"/>
      <c r="AE223" s="410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  <c r="AZ223" s="410"/>
      <c r="BA223" s="410"/>
      <c r="BB223" s="410"/>
      <c r="BC223" s="410"/>
      <c r="BD223" s="410"/>
      <c r="BE223" s="410"/>
      <c r="BF223" s="410"/>
      <c r="BG223" s="410"/>
      <c r="BH223" s="410"/>
      <c r="BI223" s="410"/>
      <c r="BJ223" s="410"/>
      <c r="BK223" s="410"/>
      <c r="BL223" s="410"/>
      <c r="BM223" s="410"/>
      <c r="BN223" s="410"/>
      <c r="BO223" s="410"/>
      <c r="BP223" s="410"/>
      <c r="BQ223" s="410"/>
      <c r="BR223" s="410"/>
      <c r="BS223" s="410"/>
      <c r="BT223" s="410"/>
      <c r="BU223" s="410"/>
      <c r="BV223" s="410"/>
      <c r="BW223" s="410"/>
      <c r="BX223" s="410"/>
      <c r="BY223" s="410"/>
      <c r="BZ223" s="410"/>
      <c r="CA223" s="410"/>
      <c r="CB223" s="410"/>
    </row>
    <row r="224" spans="1:80" ht="14.25">
      <c r="B224" s="491" t="s">
        <v>722</v>
      </c>
      <c r="C224" s="492"/>
      <c r="D224" s="492"/>
      <c r="E224" s="492"/>
      <c r="F224" s="492"/>
      <c r="G224" s="492"/>
      <c r="H224" s="492"/>
      <c r="I224" s="521">
        <v>1652</v>
      </c>
      <c r="J224" s="720"/>
      <c r="K224" s="721"/>
      <c r="L224" s="721"/>
      <c r="M224" s="722"/>
      <c r="N224" s="462" t="s">
        <v>2</v>
      </c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410"/>
      <c r="AA224" s="410"/>
      <c r="AB224" s="410"/>
      <c r="AC224" s="410"/>
      <c r="AD224" s="410"/>
      <c r="AE224" s="410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  <c r="AZ224" s="410"/>
      <c r="BA224" s="410"/>
      <c r="BB224" s="410"/>
      <c r="BC224" s="410"/>
      <c r="BD224" s="410"/>
      <c r="BE224" s="410"/>
      <c r="BF224" s="410"/>
      <c r="BG224" s="410"/>
      <c r="BH224" s="410"/>
      <c r="BI224" s="410"/>
      <c r="BJ224" s="410"/>
    </row>
    <row r="225" spans="1:75" ht="14.25">
      <c r="B225" s="491" t="s">
        <v>723</v>
      </c>
      <c r="C225" s="492"/>
      <c r="D225" s="492"/>
      <c r="E225" s="492"/>
      <c r="F225" s="492"/>
      <c r="G225" s="492"/>
      <c r="H225" s="492"/>
      <c r="I225" s="521">
        <v>1653</v>
      </c>
      <c r="J225" s="720"/>
      <c r="K225" s="721"/>
      <c r="L225" s="721"/>
      <c r="M225" s="722"/>
      <c r="N225" s="462" t="s">
        <v>3</v>
      </c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410"/>
      <c r="AA225" s="410"/>
      <c r="AB225" s="410"/>
      <c r="AC225" s="410"/>
      <c r="AD225" s="410"/>
      <c r="AE225" s="410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  <c r="AZ225" s="410"/>
      <c r="BA225" s="410"/>
      <c r="BB225" s="410"/>
      <c r="BC225" s="410"/>
      <c r="BD225" s="410"/>
      <c r="BE225" s="410"/>
      <c r="BF225" s="410"/>
      <c r="BG225" s="410"/>
      <c r="BH225" s="410"/>
      <c r="BI225" s="410"/>
      <c r="BJ225" s="410"/>
    </row>
    <row r="226" spans="1:75" ht="14.25">
      <c r="B226" s="491" t="s">
        <v>724</v>
      </c>
      <c r="C226" s="492"/>
      <c r="D226" s="492"/>
      <c r="E226" s="492"/>
      <c r="F226" s="492"/>
      <c r="G226" s="492"/>
      <c r="H226" s="492"/>
      <c r="I226" s="521">
        <v>1654</v>
      </c>
      <c r="J226" s="720">
        <f>+$J$223+$J$224-$J$225</f>
        <v>0</v>
      </c>
      <c r="K226" s="721"/>
      <c r="L226" s="721"/>
      <c r="M226" s="722"/>
      <c r="N226" s="462" t="s">
        <v>4</v>
      </c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410"/>
      <c r="AA226" s="410"/>
      <c r="AB226" s="410"/>
      <c r="AC226" s="410"/>
      <c r="AD226" s="410"/>
      <c r="AE226" s="410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  <c r="AZ226" s="410"/>
      <c r="BA226" s="410"/>
      <c r="BB226" s="410"/>
      <c r="BC226" s="410"/>
      <c r="BD226" s="410"/>
      <c r="BE226" s="410"/>
      <c r="BF226" s="410"/>
      <c r="BG226" s="410"/>
      <c r="BH226" s="410"/>
      <c r="BI226" s="410"/>
      <c r="BJ226" s="410"/>
    </row>
    <row r="227" spans="1:75" s="411" customFormat="1">
      <c r="A227" s="409"/>
      <c r="B227" s="517"/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  <c r="AZ227" s="410"/>
      <c r="BA227" s="410"/>
      <c r="BB227" s="410"/>
      <c r="BC227" s="410"/>
      <c r="BD227" s="410"/>
      <c r="BE227" s="410"/>
      <c r="BF227" s="410"/>
      <c r="BG227" s="410"/>
      <c r="BH227" s="410"/>
      <c r="BI227" s="410"/>
      <c r="BJ227" s="410"/>
    </row>
    <row r="228" spans="1:75" s="411" customFormat="1">
      <c r="A228" s="409"/>
      <c r="B228" s="779" t="s">
        <v>8</v>
      </c>
      <c r="C228" s="780"/>
      <c r="D228" s="780"/>
      <c r="E228" s="780"/>
      <c r="F228" s="780"/>
      <c r="G228" s="780"/>
      <c r="H228" s="780"/>
      <c r="I228" s="780"/>
      <c r="J228" s="780"/>
      <c r="K228" s="780"/>
      <c r="L228" s="780"/>
      <c r="M228" s="780"/>
      <c r="N228" s="780"/>
      <c r="O228" s="780"/>
      <c r="P228" s="780"/>
      <c r="Q228" s="780"/>
      <c r="R228" s="781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  <c r="AZ228" s="410"/>
      <c r="BA228" s="410"/>
      <c r="BB228" s="410"/>
      <c r="BC228" s="410"/>
      <c r="BD228" s="410"/>
      <c r="BE228" s="410"/>
      <c r="BF228" s="410"/>
      <c r="BG228" s="410"/>
      <c r="BH228" s="410"/>
      <c r="BI228" s="410"/>
      <c r="BJ228" s="410"/>
      <c r="BK228" s="410"/>
      <c r="BL228" s="410"/>
      <c r="BM228" s="410"/>
      <c r="BN228" s="410"/>
      <c r="BO228" s="410"/>
      <c r="BP228" s="410"/>
      <c r="BQ228" s="410"/>
      <c r="BR228" s="410"/>
      <c r="BS228" s="410"/>
      <c r="BT228" s="410"/>
      <c r="BU228" s="410"/>
      <c r="BV228" s="410"/>
      <c r="BW228" s="410"/>
    </row>
    <row r="229" spans="1:75" s="411" customFormat="1">
      <c r="A229" s="409"/>
      <c r="B229" s="782"/>
      <c r="C229" s="783"/>
      <c r="D229" s="783"/>
      <c r="E229" s="783"/>
      <c r="F229" s="783"/>
      <c r="G229" s="783"/>
      <c r="H229" s="783"/>
      <c r="I229" s="783"/>
      <c r="J229" s="783"/>
      <c r="K229" s="783"/>
      <c r="L229" s="783"/>
      <c r="M229" s="783"/>
      <c r="N229" s="783"/>
      <c r="O229" s="783"/>
      <c r="P229" s="783"/>
      <c r="Q229" s="783"/>
      <c r="R229" s="784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  <c r="AZ229" s="410"/>
      <c r="BA229" s="410"/>
      <c r="BB229" s="410"/>
      <c r="BC229" s="410"/>
      <c r="BD229" s="410"/>
      <c r="BE229" s="410"/>
      <c r="BF229" s="410"/>
      <c r="BG229" s="410"/>
      <c r="BH229" s="410"/>
      <c r="BI229" s="410"/>
      <c r="BJ229" s="410"/>
      <c r="BK229" s="410"/>
      <c r="BL229" s="410"/>
      <c r="BM229" s="410"/>
      <c r="BN229" s="410"/>
      <c r="BO229" s="410"/>
      <c r="BP229" s="410"/>
      <c r="BQ229" s="410"/>
      <c r="BR229" s="410"/>
      <c r="BS229" s="410"/>
      <c r="BT229" s="410"/>
      <c r="BU229" s="410"/>
      <c r="BV229" s="410"/>
      <c r="BW229" s="410"/>
    </row>
    <row r="230" spans="1:75" ht="14.25">
      <c r="B230" s="731" t="s">
        <v>725</v>
      </c>
      <c r="C230" s="491" t="s">
        <v>9</v>
      </c>
      <c r="D230" s="492"/>
      <c r="E230" s="492"/>
      <c r="F230" s="492"/>
      <c r="G230" s="492"/>
      <c r="H230" s="492"/>
      <c r="I230" s="492"/>
      <c r="J230" s="492"/>
      <c r="K230" s="492"/>
      <c r="L230" s="492"/>
      <c r="M230" s="493"/>
      <c r="N230" s="521">
        <v>783</v>
      </c>
      <c r="O230" s="720"/>
      <c r="P230" s="721"/>
      <c r="Q230" s="721"/>
      <c r="R230" s="722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  <c r="AZ230" s="410"/>
      <c r="BA230" s="410"/>
      <c r="BB230" s="410"/>
      <c r="BC230" s="410"/>
      <c r="BD230" s="410"/>
      <c r="BE230" s="410"/>
      <c r="BF230" s="410"/>
      <c r="BG230" s="410"/>
      <c r="BH230" s="410"/>
      <c r="BI230" s="410"/>
      <c r="BJ230" s="410"/>
      <c r="BK230" s="410"/>
      <c r="BL230" s="410"/>
      <c r="BM230" s="410"/>
      <c r="BN230" s="410"/>
      <c r="BO230" s="410"/>
      <c r="BP230" s="410"/>
      <c r="BQ230" s="410"/>
      <c r="BR230" s="410"/>
      <c r="BS230" s="410"/>
      <c r="BT230" s="410"/>
      <c r="BU230" s="410"/>
      <c r="BV230" s="410"/>
      <c r="BW230" s="410"/>
    </row>
    <row r="231" spans="1:75" ht="14.25">
      <c r="B231" s="731"/>
      <c r="C231" s="491" t="s">
        <v>726</v>
      </c>
      <c r="D231" s="492"/>
      <c r="E231" s="492"/>
      <c r="F231" s="492"/>
      <c r="G231" s="492"/>
      <c r="H231" s="492"/>
      <c r="I231" s="492"/>
      <c r="J231" s="492"/>
      <c r="K231" s="492"/>
      <c r="L231" s="492"/>
      <c r="M231" s="493"/>
      <c r="N231" s="521">
        <v>976</v>
      </c>
      <c r="O231" s="720"/>
      <c r="P231" s="721"/>
      <c r="Q231" s="721"/>
      <c r="R231" s="722"/>
      <c r="S231" s="410"/>
      <c r="T231" s="410"/>
      <c r="U231" s="410"/>
      <c r="V231" s="410"/>
      <c r="W231" s="410"/>
      <c r="X231" s="410"/>
      <c r="Y231" s="410"/>
      <c r="Z231" s="410"/>
      <c r="AA231" s="410"/>
      <c r="AB231" s="410"/>
      <c r="AC231" s="410"/>
      <c r="AD231" s="410"/>
      <c r="AE231" s="410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  <c r="AZ231" s="410"/>
      <c r="BA231" s="410"/>
      <c r="BB231" s="410"/>
      <c r="BC231" s="410"/>
      <c r="BD231" s="410"/>
      <c r="BE231" s="410"/>
      <c r="BF231" s="410"/>
      <c r="BG231" s="410"/>
      <c r="BH231" s="410"/>
      <c r="BI231" s="410"/>
      <c r="BJ231" s="410"/>
      <c r="BK231" s="410"/>
      <c r="BL231" s="410"/>
      <c r="BM231" s="410"/>
      <c r="BN231" s="410"/>
      <c r="BO231" s="410"/>
      <c r="BP231" s="410"/>
      <c r="BQ231" s="410"/>
      <c r="BR231" s="410"/>
      <c r="BS231" s="410"/>
      <c r="BT231" s="410"/>
      <c r="BU231" s="410"/>
      <c r="BV231" s="410"/>
      <c r="BW231" s="410"/>
    </row>
    <row r="232" spans="1:75" ht="14.25">
      <c r="B232" s="731"/>
      <c r="C232" s="491" t="s">
        <v>727</v>
      </c>
      <c r="D232" s="492"/>
      <c r="E232" s="492"/>
      <c r="F232" s="492"/>
      <c r="G232" s="492"/>
      <c r="H232" s="492"/>
      <c r="I232" s="492"/>
      <c r="J232" s="492"/>
      <c r="K232" s="492"/>
      <c r="L232" s="492"/>
      <c r="M232" s="493"/>
      <c r="N232" s="521">
        <v>978</v>
      </c>
      <c r="O232" s="720"/>
      <c r="P232" s="721"/>
      <c r="Q232" s="721"/>
      <c r="R232" s="722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  <c r="AZ232" s="410"/>
      <c r="BA232" s="410"/>
      <c r="BB232" s="410"/>
      <c r="BC232" s="410"/>
      <c r="BD232" s="410"/>
      <c r="BE232" s="410"/>
      <c r="BF232" s="410"/>
      <c r="BG232" s="410"/>
      <c r="BH232" s="410"/>
      <c r="BI232" s="410"/>
      <c r="BJ232" s="410"/>
      <c r="BK232" s="410"/>
      <c r="BL232" s="410"/>
      <c r="BM232" s="410"/>
      <c r="BN232" s="410"/>
      <c r="BO232" s="410"/>
      <c r="BP232" s="410"/>
      <c r="BQ232" s="410"/>
      <c r="BR232" s="410"/>
      <c r="BS232" s="410"/>
      <c r="BT232" s="410"/>
      <c r="BU232" s="410"/>
      <c r="BV232" s="410"/>
      <c r="BW232" s="410"/>
    </row>
    <row r="233" spans="1:75" ht="14.25">
      <c r="B233" s="731"/>
      <c r="C233" s="491" t="s">
        <v>10</v>
      </c>
      <c r="D233" s="492"/>
      <c r="E233" s="492"/>
      <c r="F233" s="492"/>
      <c r="G233" s="492"/>
      <c r="H233" s="492"/>
      <c r="I233" s="492"/>
      <c r="J233" s="492"/>
      <c r="K233" s="492"/>
      <c r="L233" s="492"/>
      <c r="M233" s="493"/>
      <c r="N233" s="521">
        <v>1020</v>
      </c>
      <c r="O233" s="720"/>
      <c r="P233" s="721"/>
      <c r="Q233" s="721"/>
      <c r="R233" s="722"/>
      <c r="S233" s="410"/>
      <c r="T233" s="410"/>
      <c r="U233" s="410"/>
      <c r="V233" s="410"/>
      <c r="W233" s="410"/>
      <c r="X233" s="410"/>
      <c r="Y233" s="410"/>
      <c r="Z233" s="410"/>
      <c r="AA233" s="410"/>
      <c r="AB233" s="410"/>
      <c r="AC233" s="410"/>
      <c r="AD233" s="410"/>
      <c r="AE233" s="410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  <c r="AZ233" s="410"/>
      <c r="BA233" s="410"/>
      <c r="BB233" s="410"/>
      <c r="BC233" s="410"/>
      <c r="BD233" s="410"/>
      <c r="BE233" s="410"/>
      <c r="BF233" s="410"/>
      <c r="BG233" s="410"/>
      <c r="BH233" s="410"/>
      <c r="BI233" s="410"/>
      <c r="BJ233" s="410"/>
      <c r="BK233" s="410"/>
      <c r="BL233" s="410"/>
      <c r="BM233" s="410"/>
      <c r="BN233" s="410"/>
      <c r="BO233" s="410"/>
      <c r="BP233" s="410"/>
      <c r="BQ233" s="410"/>
      <c r="BR233" s="410"/>
      <c r="BS233" s="410"/>
      <c r="BT233" s="410"/>
      <c r="BU233" s="410"/>
      <c r="BV233" s="410"/>
      <c r="BW233" s="410"/>
    </row>
    <row r="234" spans="1:75" ht="14.25">
      <c r="B234" s="731"/>
      <c r="C234" s="491" t="s">
        <v>11</v>
      </c>
      <c r="D234" s="492"/>
      <c r="E234" s="492"/>
      <c r="F234" s="492"/>
      <c r="G234" s="492"/>
      <c r="H234" s="492"/>
      <c r="I234" s="492"/>
      <c r="J234" s="492"/>
      <c r="K234" s="492"/>
      <c r="L234" s="492"/>
      <c r="M234" s="493"/>
      <c r="N234" s="521">
        <v>1019</v>
      </c>
      <c r="O234" s="720"/>
      <c r="P234" s="721"/>
      <c r="Q234" s="721"/>
      <c r="R234" s="722"/>
      <c r="S234" s="410"/>
      <c r="T234" s="410"/>
      <c r="U234" s="410"/>
      <c r="V234" s="410"/>
      <c r="W234" s="410"/>
      <c r="X234" s="410"/>
      <c r="Y234" s="410"/>
      <c r="Z234" s="410"/>
      <c r="AA234" s="410"/>
      <c r="AB234" s="410"/>
      <c r="AC234" s="410"/>
      <c r="AD234" s="410"/>
      <c r="AE234" s="410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  <c r="AZ234" s="410"/>
      <c r="BA234" s="410"/>
      <c r="BB234" s="410"/>
      <c r="BC234" s="410"/>
      <c r="BD234" s="410"/>
      <c r="BE234" s="410"/>
      <c r="BF234" s="410"/>
      <c r="BG234" s="410"/>
      <c r="BH234" s="410"/>
      <c r="BI234" s="410"/>
      <c r="BJ234" s="410"/>
      <c r="BK234" s="410"/>
      <c r="BL234" s="410"/>
      <c r="BM234" s="410"/>
      <c r="BN234" s="410"/>
      <c r="BO234" s="410"/>
      <c r="BP234" s="410"/>
      <c r="BQ234" s="410"/>
      <c r="BR234" s="410"/>
      <c r="BS234" s="410"/>
      <c r="BT234" s="410"/>
      <c r="BU234" s="410"/>
      <c r="BV234" s="410"/>
      <c r="BW234" s="410"/>
    </row>
    <row r="235" spans="1:75" ht="14.25">
      <c r="B235" s="731"/>
      <c r="C235" s="491" t="s">
        <v>728</v>
      </c>
      <c r="D235" s="492"/>
      <c r="E235" s="492"/>
      <c r="F235" s="492"/>
      <c r="G235" s="492"/>
      <c r="H235" s="492"/>
      <c r="I235" s="492"/>
      <c r="J235" s="492"/>
      <c r="K235" s="492"/>
      <c r="L235" s="492"/>
      <c r="M235" s="493"/>
      <c r="N235" s="521">
        <v>974</v>
      </c>
      <c r="O235" s="720"/>
      <c r="P235" s="721"/>
      <c r="Q235" s="721"/>
      <c r="R235" s="722"/>
      <c r="S235" s="410"/>
      <c r="T235" s="410"/>
      <c r="U235" s="410"/>
      <c r="V235" s="410"/>
      <c r="W235" s="410"/>
      <c r="X235" s="410"/>
      <c r="Y235" s="410"/>
      <c r="Z235" s="410"/>
      <c r="AA235" s="410"/>
      <c r="AB235" s="410"/>
      <c r="AC235" s="410"/>
      <c r="AD235" s="410"/>
      <c r="AE235" s="410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  <c r="AZ235" s="410"/>
      <c r="BA235" s="410"/>
      <c r="BB235" s="410"/>
      <c r="BC235" s="410"/>
      <c r="BD235" s="410"/>
      <c r="BE235" s="410"/>
      <c r="BF235" s="410"/>
      <c r="BG235" s="410"/>
      <c r="BH235" s="410"/>
      <c r="BI235" s="410"/>
      <c r="BJ235" s="410"/>
      <c r="BK235" s="410"/>
      <c r="BL235" s="410"/>
      <c r="BM235" s="410"/>
      <c r="BN235" s="410"/>
      <c r="BO235" s="410"/>
      <c r="BP235" s="410"/>
      <c r="BQ235" s="410"/>
      <c r="BR235" s="410"/>
      <c r="BS235" s="410"/>
      <c r="BT235" s="410"/>
      <c r="BU235" s="410"/>
      <c r="BV235" s="410"/>
      <c r="BW235" s="410"/>
    </row>
    <row r="236" spans="1:75" ht="14.25">
      <c r="B236" s="732" t="s">
        <v>729</v>
      </c>
      <c r="C236" s="491" t="s">
        <v>12</v>
      </c>
      <c r="D236" s="492"/>
      <c r="E236" s="492"/>
      <c r="F236" s="492"/>
      <c r="G236" s="492"/>
      <c r="H236" s="492"/>
      <c r="I236" s="492"/>
      <c r="J236" s="492"/>
      <c r="K236" s="492"/>
      <c r="L236" s="492"/>
      <c r="M236" s="493"/>
      <c r="N236" s="521">
        <v>122</v>
      </c>
      <c r="O236" s="720"/>
      <c r="P236" s="721"/>
      <c r="Q236" s="721"/>
      <c r="R236" s="722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  <c r="AZ236" s="410"/>
      <c r="BA236" s="410"/>
      <c r="BB236" s="410"/>
      <c r="BC236" s="410"/>
      <c r="BD236" s="410"/>
      <c r="BE236" s="410"/>
      <c r="BF236" s="410"/>
      <c r="BG236" s="410"/>
      <c r="BH236" s="410"/>
      <c r="BI236" s="410"/>
      <c r="BJ236" s="410"/>
      <c r="BK236" s="410"/>
      <c r="BL236" s="410"/>
      <c r="BM236" s="410"/>
      <c r="BN236" s="410"/>
      <c r="BO236" s="410"/>
      <c r="BP236" s="410"/>
      <c r="BQ236" s="410"/>
      <c r="BR236" s="410"/>
      <c r="BS236" s="410"/>
      <c r="BT236" s="410"/>
      <c r="BU236" s="410"/>
      <c r="BV236" s="410"/>
      <c r="BW236" s="410"/>
    </row>
    <row r="237" spans="1:75" ht="14.25">
      <c r="B237" s="732"/>
      <c r="C237" s="491" t="s">
        <v>13</v>
      </c>
      <c r="D237" s="492"/>
      <c r="E237" s="492"/>
      <c r="F237" s="492"/>
      <c r="G237" s="492"/>
      <c r="H237" s="492"/>
      <c r="I237" s="492"/>
      <c r="J237" s="492"/>
      <c r="K237" s="492"/>
      <c r="L237" s="492"/>
      <c r="M237" s="493"/>
      <c r="N237" s="521">
        <v>123</v>
      </c>
      <c r="O237" s="720"/>
      <c r="P237" s="721"/>
      <c r="Q237" s="721"/>
      <c r="R237" s="722"/>
      <c r="S237" s="410"/>
      <c r="T237" s="410"/>
      <c r="U237" s="410"/>
      <c r="V237" s="410"/>
      <c r="W237" s="410"/>
      <c r="X237" s="410"/>
      <c r="Y237" s="410"/>
      <c r="Z237" s="410"/>
      <c r="AA237" s="410"/>
      <c r="AB237" s="410"/>
      <c r="AC237" s="410"/>
      <c r="AD237" s="410"/>
      <c r="AE237" s="410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  <c r="AZ237" s="410"/>
      <c r="BA237" s="410"/>
      <c r="BB237" s="410"/>
      <c r="BC237" s="410"/>
      <c r="BD237" s="410"/>
      <c r="BE237" s="410"/>
      <c r="BF237" s="410"/>
      <c r="BG237" s="410"/>
      <c r="BH237" s="410"/>
      <c r="BI237" s="410"/>
      <c r="BJ237" s="410"/>
      <c r="BK237" s="410"/>
      <c r="BL237" s="410"/>
      <c r="BM237" s="410"/>
      <c r="BN237" s="410"/>
      <c r="BO237" s="410"/>
      <c r="BP237" s="410"/>
      <c r="BQ237" s="410"/>
      <c r="BR237" s="410"/>
      <c r="BS237" s="410"/>
      <c r="BT237" s="410"/>
      <c r="BU237" s="410"/>
      <c r="BV237" s="410"/>
      <c r="BW237" s="410"/>
    </row>
    <row r="238" spans="1:75" ht="14.25">
      <c r="B238" s="732"/>
      <c r="C238" s="491" t="s">
        <v>14</v>
      </c>
      <c r="D238" s="492"/>
      <c r="E238" s="492"/>
      <c r="F238" s="492"/>
      <c r="G238" s="492"/>
      <c r="H238" s="492"/>
      <c r="I238" s="492"/>
      <c r="J238" s="492"/>
      <c r="K238" s="492"/>
      <c r="L238" s="492"/>
      <c r="M238" s="493"/>
      <c r="N238" s="521">
        <v>101</v>
      </c>
      <c r="O238" s="720"/>
      <c r="P238" s="721"/>
      <c r="Q238" s="721"/>
      <c r="R238" s="722"/>
      <c r="S238" s="410"/>
      <c r="T238" s="410"/>
      <c r="U238" s="410"/>
      <c r="V238" s="410"/>
      <c r="W238" s="410"/>
      <c r="X238" s="410"/>
      <c r="Y238" s="410"/>
      <c r="Z238" s="410"/>
      <c r="AA238" s="410"/>
      <c r="AB238" s="410"/>
      <c r="AC238" s="410"/>
      <c r="AD238" s="410"/>
      <c r="AE238" s="410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  <c r="AZ238" s="410"/>
      <c r="BA238" s="410"/>
      <c r="BB238" s="410"/>
      <c r="BC238" s="410"/>
      <c r="BD238" s="410"/>
      <c r="BE238" s="410"/>
      <c r="BF238" s="410"/>
      <c r="BG238" s="410"/>
      <c r="BH238" s="410"/>
      <c r="BI238" s="410"/>
      <c r="BJ238" s="410"/>
      <c r="BK238" s="410"/>
      <c r="BL238" s="410"/>
      <c r="BM238" s="410"/>
      <c r="BN238" s="410"/>
      <c r="BO238" s="410"/>
      <c r="BP238" s="410"/>
      <c r="BQ238" s="410"/>
      <c r="BR238" s="410"/>
      <c r="BS238" s="410"/>
      <c r="BT238" s="410"/>
      <c r="BU238" s="410"/>
      <c r="BV238" s="410"/>
      <c r="BW238" s="410"/>
    </row>
    <row r="239" spans="1:75" ht="14.25">
      <c r="B239" s="732"/>
      <c r="C239" s="491" t="s">
        <v>15</v>
      </c>
      <c r="D239" s="492"/>
      <c r="E239" s="492"/>
      <c r="F239" s="492"/>
      <c r="G239" s="492"/>
      <c r="H239" s="492"/>
      <c r="I239" s="492"/>
      <c r="J239" s="492"/>
      <c r="K239" s="492"/>
      <c r="L239" s="492"/>
      <c r="M239" s="493"/>
      <c r="N239" s="521">
        <v>102</v>
      </c>
      <c r="O239" s="720"/>
      <c r="P239" s="721"/>
      <c r="Q239" s="721"/>
      <c r="R239" s="722"/>
      <c r="S239" s="410"/>
      <c r="T239" s="410"/>
      <c r="U239" s="410"/>
      <c r="V239" s="410"/>
      <c r="W239" s="410"/>
      <c r="X239" s="410"/>
      <c r="Y239" s="410"/>
      <c r="Z239" s="410"/>
      <c r="AA239" s="410"/>
      <c r="AB239" s="410"/>
      <c r="AC239" s="410"/>
      <c r="AD239" s="410"/>
      <c r="AE239" s="410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  <c r="AZ239" s="410"/>
      <c r="BA239" s="410"/>
      <c r="BB239" s="410"/>
      <c r="BC239" s="410"/>
      <c r="BD239" s="410"/>
      <c r="BE239" s="410"/>
      <c r="BF239" s="410"/>
      <c r="BG239" s="410"/>
      <c r="BH239" s="410"/>
      <c r="BI239" s="410"/>
      <c r="BJ239" s="410"/>
      <c r="BK239" s="410"/>
      <c r="BL239" s="410"/>
      <c r="BM239" s="410"/>
      <c r="BN239" s="410"/>
      <c r="BO239" s="410"/>
      <c r="BP239" s="410"/>
      <c r="BQ239" s="410"/>
      <c r="BR239" s="410"/>
      <c r="BS239" s="410"/>
      <c r="BT239" s="410"/>
      <c r="BU239" s="410"/>
      <c r="BV239" s="410"/>
      <c r="BW239" s="410"/>
    </row>
    <row r="240" spans="1:75" ht="14.25">
      <c r="B240" s="732"/>
      <c r="C240" s="491" t="s">
        <v>16</v>
      </c>
      <c r="D240" s="492"/>
      <c r="E240" s="492"/>
      <c r="F240" s="492"/>
      <c r="G240" s="492"/>
      <c r="H240" s="492"/>
      <c r="I240" s="492"/>
      <c r="J240" s="492"/>
      <c r="K240" s="492"/>
      <c r="L240" s="492"/>
      <c r="M240" s="493"/>
      <c r="N240" s="521">
        <v>784</v>
      </c>
      <c r="O240" s="720"/>
      <c r="P240" s="721"/>
      <c r="Q240" s="721"/>
      <c r="R240" s="722"/>
      <c r="S240" s="410"/>
      <c r="T240" s="410"/>
      <c r="U240" s="410"/>
      <c r="V240" s="410"/>
      <c r="W240" s="410"/>
      <c r="X240" s="410"/>
      <c r="Y240" s="410"/>
      <c r="Z240" s="410"/>
      <c r="AA240" s="410"/>
      <c r="AB240" s="410"/>
      <c r="AC240" s="410"/>
      <c r="AD240" s="410"/>
      <c r="AE240" s="410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  <c r="AZ240" s="410"/>
      <c r="BA240" s="410"/>
      <c r="BB240" s="410"/>
      <c r="BC240" s="410"/>
      <c r="BD240" s="410"/>
      <c r="BE240" s="410"/>
      <c r="BF240" s="410"/>
      <c r="BG240" s="410"/>
      <c r="BH240" s="410"/>
      <c r="BI240" s="410"/>
      <c r="BJ240" s="410"/>
      <c r="BK240" s="410"/>
      <c r="BL240" s="410"/>
      <c r="BM240" s="410"/>
      <c r="BN240" s="410"/>
      <c r="BO240" s="410"/>
      <c r="BP240" s="410"/>
      <c r="BQ240" s="410"/>
      <c r="BR240" s="410"/>
      <c r="BS240" s="410"/>
      <c r="BT240" s="410"/>
      <c r="BU240" s="410"/>
      <c r="BV240" s="410"/>
      <c r="BW240" s="410"/>
    </row>
    <row r="241" spans="2:75" ht="14.25">
      <c r="B241" s="732"/>
      <c r="C241" s="491" t="s">
        <v>17</v>
      </c>
      <c r="D241" s="492"/>
      <c r="E241" s="492"/>
      <c r="F241" s="492"/>
      <c r="G241" s="492"/>
      <c r="H241" s="492"/>
      <c r="I241" s="492"/>
      <c r="J241" s="492"/>
      <c r="K241" s="492"/>
      <c r="L241" s="492"/>
      <c r="M241" s="493"/>
      <c r="N241" s="521">
        <v>129</v>
      </c>
      <c r="O241" s="720"/>
      <c r="P241" s="721"/>
      <c r="Q241" s="721"/>
      <c r="R241" s="722"/>
      <c r="S241" s="410"/>
      <c r="T241" s="410"/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  <c r="AZ241" s="410"/>
      <c r="BA241" s="410"/>
      <c r="BB241" s="410"/>
      <c r="BC241" s="410"/>
      <c r="BD241" s="410"/>
      <c r="BE241" s="410"/>
      <c r="BF241" s="410"/>
      <c r="BG241" s="410"/>
      <c r="BH241" s="410"/>
      <c r="BI241" s="410"/>
      <c r="BJ241" s="410"/>
      <c r="BK241" s="410"/>
      <c r="BL241" s="410"/>
      <c r="BM241" s="410"/>
      <c r="BN241" s="410"/>
      <c r="BO241" s="410"/>
      <c r="BP241" s="410"/>
      <c r="BQ241" s="410"/>
      <c r="BR241" s="410"/>
      <c r="BS241" s="410"/>
      <c r="BT241" s="410"/>
      <c r="BU241" s="410"/>
      <c r="BV241" s="410"/>
      <c r="BW241" s="410"/>
    </row>
    <row r="242" spans="2:75" ht="14.25">
      <c r="B242" s="732"/>
      <c r="C242" s="491" t="s">
        <v>18</v>
      </c>
      <c r="D242" s="492"/>
      <c r="E242" s="492"/>
      <c r="F242" s="492"/>
      <c r="G242" s="492"/>
      <c r="H242" s="492"/>
      <c r="I242" s="492"/>
      <c r="J242" s="492"/>
      <c r="K242" s="492"/>
      <c r="L242" s="492"/>
      <c r="M242" s="493"/>
      <c r="N242" s="521">
        <v>648</v>
      </c>
      <c r="O242" s="720"/>
      <c r="P242" s="721"/>
      <c r="Q242" s="721"/>
      <c r="R242" s="722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  <c r="AZ242" s="410"/>
      <c r="BA242" s="410"/>
      <c r="BB242" s="410"/>
      <c r="BC242" s="410"/>
      <c r="BD242" s="410"/>
      <c r="BE242" s="410"/>
      <c r="BF242" s="410"/>
      <c r="BG242" s="410"/>
      <c r="BH242" s="410"/>
      <c r="BI242" s="410"/>
      <c r="BJ242" s="410"/>
      <c r="BK242" s="410"/>
      <c r="BL242" s="410"/>
      <c r="BM242" s="410"/>
      <c r="BN242" s="410"/>
      <c r="BO242" s="410"/>
      <c r="BP242" s="410"/>
      <c r="BQ242" s="410"/>
      <c r="BR242" s="410"/>
      <c r="BS242" s="410"/>
      <c r="BT242" s="410"/>
      <c r="BU242" s="410"/>
      <c r="BV242" s="410"/>
      <c r="BW242" s="410"/>
    </row>
    <row r="243" spans="2:75" ht="14.25">
      <c r="B243" s="732"/>
      <c r="C243" s="491" t="s">
        <v>19</v>
      </c>
      <c r="D243" s="492"/>
      <c r="E243" s="492"/>
      <c r="F243" s="492"/>
      <c r="G243" s="492"/>
      <c r="H243" s="492"/>
      <c r="I243" s="492"/>
      <c r="J243" s="492"/>
      <c r="K243" s="492"/>
      <c r="L243" s="492"/>
      <c r="M243" s="493"/>
      <c r="N243" s="521">
        <v>647</v>
      </c>
      <c r="O243" s="720"/>
      <c r="P243" s="721"/>
      <c r="Q243" s="721"/>
      <c r="R243" s="722"/>
      <c r="S243" s="410"/>
      <c r="T243" s="410"/>
      <c r="U243" s="410"/>
      <c r="V243" s="410"/>
      <c r="W243" s="410"/>
      <c r="X243" s="410"/>
      <c r="Y243" s="410"/>
      <c r="Z243" s="410"/>
      <c r="AA243" s="410"/>
      <c r="AB243" s="410"/>
      <c r="AC243" s="410"/>
      <c r="AD243" s="410"/>
      <c r="AE243" s="410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  <c r="AZ243" s="410"/>
      <c r="BA243" s="410"/>
      <c r="BB243" s="410"/>
      <c r="BC243" s="410"/>
      <c r="BD243" s="410"/>
      <c r="BE243" s="410"/>
      <c r="BF243" s="410"/>
      <c r="BG243" s="410"/>
      <c r="BH243" s="410"/>
      <c r="BI243" s="410"/>
      <c r="BJ243" s="410"/>
      <c r="BK243" s="410"/>
      <c r="BL243" s="410"/>
      <c r="BM243" s="410"/>
      <c r="BN243" s="410"/>
      <c r="BO243" s="410"/>
      <c r="BP243" s="410"/>
      <c r="BQ243" s="410"/>
      <c r="BR243" s="410"/>
      <c r="BS243" s="410"/>
      <c r="BT243" s="410"/>
      <c r="BU243" s="410"/>
      <c r="BV243" s="410"/>
      <c r="BW243" s="410"/>
    </row>
    <row r="244" spans="2:75" ht="14.25">
      <c r="B244" s="732"/>
      <c r="C244" s="491" t="s">
        <v>20</v>
      </c>
      <c r="D244" s="492"/>
      <c r="E244" s="492"/>
      <c r="F244" s="492"/>
      <c r="G244" s="492"/>
      <c r="H244" s="492"/>
      <c r="I244" s="492"/>
      <c r="J244" s="492"/>
      <c r="K244" s="492"/>
      <c r="L244" s="492"/>
      <c r="M244" s="493"/>
      <c r="N244" s="521">
        <v>1003</v>
      </c>
      <c r="O244" s="720"/>
      <c r="P244" s="721"/>
      <c r="Q244" s="721"/>
      <c r="R244" s="722"/>
      <c r="S244" s="410"/>
      <c r="T244" s="410"/>
      <c r="U244" s="410"/>
      <c r="V244" s="410"/>
      <c r="W244" s="410"/>
      <c r="X244" s="410"/>
      <c r="Y244" s="410"/>
      <c r="Z244" s="410"/>
      <c r="AA244" s="410"/>
      <c r="AB244" s="410"/>
      <c r="AC244" s="410"/>
      <c r="AD244" s="410"/>
      <c r="AE244" s="410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  <c r="AZ244" s="410"/>
      <c r="BA244" s="410"/>
      <c r="BB244" s="410"/>
      <c r="BC244" s="410"/>
      <c r="BD244" s="410"/>
      <c r="BE244" s="410"/>
      <c r="BF244" s="410"/>
      <c r="BG244" s="410"/>
      <c r="BH244" s="410"/>
      <c r="BI244" s="410"/>
      <c r="BJ244" s="410"/>
      <c r="BK244" s="410"/>
      <c r="BL244" s="410"/>
      <c r="BM244" s="410"/>
      <c r="BN244" s="410"/>
      <c r="BO244" s="410"/>
      <c r="BP244" s="410"/>
      <c r="BQ244" s="410"/>
      <c r="BR244" s="410"/>
      <c r="BS244" s="410"/>
      <c r="BT244" s="410"/>
      <c r="BU244" s="410"/>
      <c r="BV244" s="410"/>
      <c r="BW244" s="410"/>
    </row>
    <row r="245" spans="2:75" ht="14.25">
      <c r="B245" s="732"/>
      <c r="C245" s="491" t="s">
        <v>21</v>
      </c>
      <c r="D245" s="492"/>
      <c r="E245" s="492"/>
      <c r="F245" s="492"/>
      <c r="G245" s="492"/>
      <c r="H245" s="492"/>
      <c r="I245" s="492"/>
      <c r="J245" s="492"/>
      <c r="K245" s="492"/>
      <c r="L245" s="492"/>
      <c r="M245" s="493"/>
      <c r="N245" s="521">
        <v>1004</v>
      </c>
      <c r="O245" s="720"/>
      <c r="P245" s="721"/>
      <c r="Q245" s="721"/>
      <c r="R245" s="722"/>
      <c r="S245" s="410"/>
      <c r="T245" s="410"/>
      <c r="U245" s="410"/>
      <c r="V245" s="410"/>
      <c r="W245" s="410"/>
      <c r="X245" s="410"/>
      <c r="Y245" s="410"/>
      <c r="Z245" s="410"/>
      <c r="AA245" s="410"/>
      <c r="AB245" s="410"/>
      <c r="AC245" s="410"/>
      <c r="AD245" s="410"/>
      <c r="AE245" s="410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  <c r="AZ245" s="410"/>
      <c r="BA245" s="410"/>
      <c r="BB245" s="410"/>
      <c r="BC245" s="410"/>
      <c r="BD245" s="410"/>
      <c r="BE245" s="410"/>
      <c r="BF245" s="410"/>
      <c r="BG245" s="410"/>
      <c r="BH245" s="410"/>
      <c r="BI245" s="410"/>
      <c r="BJ245" s="410"/>
      <c r="BK245" s="410"/>
      <c r="BL245" s="410"/>
      <c r="BM245" s="410"/>
      <c r="BN245" s="410"/>
      <c r="BO245" s="410"/>
      <c r="BP245" s="410"/>
      <c r="BQ245" s="410"/>
      <c r="BR245" s="410"/>
      <c r="BS245" s="410"/>
      <c r="BT245" s="410"/>
      <c r="BU245" s="410"/>
      <c r="BV245" s="410"/>
      <c r="BW245" s="410"/>
    </row>
    <row r="246" spans="2:75" ht="14.25">
      <c r="B246" s="732"/>
      <c r="C246" s="491" t="s">
        <v>22</v>
      </c>
      <c r="D246" s="492"/>
      <c r="E246" s="492"/>
      <c r="F246" s="492"/>
      <c r="G246" s="492"/>
      <c r="H246" s="492"/>
      <c r="I246" s="492"/>
      <c r="J246" s="492"/>
      <c r="K246" s="492"/>
      <c r="L246" s="492"/>
      <c r="M246" s="493"/>
      <c r="N246" s="521">
        <v>843</v>
      </c>
      <c r="O246" s="720"/>
      <c r="P246" s="721"/>
      <c r="Q246" s="721"/>
      <c r="R246" s="722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  <c r="AZ246" s="410"/>
      <c r="BA246" s="410"/>
      <c r="BB246" s="410"/>
      <c r="BC246" s="410"/>
      <c r="BD246" s="410"/>
      <c r="BE246" s="410"/>
      <c r="BF246" s="410"/>
      <c r="BG246" s="410"/>
      <c r="BH246" s="410"/>
      <c r="BI246" s="410"/>
      <c r="BJ246" s="410"/>
      <c r="BK246" s="410"/>
      <c r="BL246" s="410"/>
      <c r="BM246" s="410"/>
      <c r="BN246" s="410"/>
      <c r="BO246" s="410"/>
      <c r="BP246" s="410"/>
      <c r="BQ246" s="410"/>
      <c r="BR246" s="410"/>
      <c r="BS246" s="410"/>
      <c r="BT246" s="410"/>
      <c r="BU246" s="410"/>
      <c r="BV246" s="410"/>
      <c r="BW246" s="410"/>
    </row>
    <row r="247" spans="2:75" ht="14.25">
      <c r="B247" s="732" t="s">
        <v>730</v>
      </c>
      <c r="C247" s="491" t="s">
        <v>731</v>
      </c>
      <c r="D247" s="492"/>
      <c r="E247" s="492"/>
      <c r="F247" s="492"/>
      <c r="G247" s="492"/>
      <c r="H247" s="492"/>
      <c r="I247" s="492"/>
      <c r="J247" s="492"/>
      <c r="K247" s="492"/>
      <c r="L247" s="492"/>
      <c r="M247" s="493"/>
      <c r="N247" s="521">
        <v>1005</v>
      </c>
      <c r="O247" s="720"/>
      <c r="P247" s="721"/>
      <c r="Q247" s="721"/>
      <c r="R247" s="722"/>
      <c r="S247" s="410"/>
      <c r="T247" s="410"/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  <c r="AZ247" s="410"/>
      <c r="BA247" s="410"/>
      <c r="BB247" s="410"/>
      <c r="BC247" s="410"/>
      <c r="BD247" s="410"/>
      <c r="BE247" s="410"/>
      <c r="BF247" s="410"/>
      <c r="BG247" s="410"/>
      <c r="BH247" s="410"/>
      <c r="BI247" s="410"/>
      <c r="BJ247" s="410"/>
      <c r="BK247" s="410"/>
      <c r="BL247" s="410"/>
      <c r="BM247" s="410"/>
      <c r="BN247" s="410"/>
      <c r="BO247" s="410"/>
      <c r="BP247" s="410"/>
      <c r="BQ247" s="410"/>
      <c r="BR247" s="410"/>
      <c r="BS247" s="410"/>
      <c r="BT247" s="410"/>
      <c r="BU247" s="410"/>
      <c r="BV247" s="410"/>
      <c r="BW247" s="410"/>
    </row>
    <row r="248" spans="2:75" ht="14.25">
      <c r="B248" s="732"/>
      <c r="C248" s="491" t="s">
        <v>23</v>
      </c>
      <c r="D248" s="492"/>
      <c r="E248" s="492"/>
      <c r="F248" s="492"/>
      <c r="G248" s="492"/>
      <c r="H248" s="492"/>
      <c r="I248" s="492"/>
      <c r="J248" s="492"/>
      <c r="K248" s="492"/>
      <c r="L248" s="492"/>
      <c r="M248" s="493"/>
      <c r="N248" s="521">
        <v>975</v>
      </c>
      <c r="O248" s="720"/>
      <c r="P248" s="721"/>
      <c r="Q248" s="721"/>
      <c r="R248" s="722"/>
      <c r="S248" s="410"/>
      <c r="T248" s="410"/>
      <c r="U248" s="410"/>
      <c r="V248" s="410"/>
      <c r="W248" s="410"/>
      <c r="X248" s="410"/>
      <c r="Y248" s="410"/>
      <c r="Z248" s="410"/>
      <c r="AA248" s="410"/>
      <c r="AB248" s="410"/>
      <c r="AC248" s="410"/>
      <c r="AD248" s="410"/>
      <c r="AE248" s="410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  <c r="AZ248" s="410"/>
      <c r="BA248" s="410"/>
      <c r="BB248" s="410"/>
      <c r="BC248" s="410"/>
      <c r="BD248" s="410"/>
      <c r="BE248" s="410"/>
      <c r="BF248" s="410"/>
      <c r="BG248" s="410"/>
      <c r="BH248" s="410"/>
      <c r="BI248" s="410"/>
      <c r="BJ248" s="410"/>
      <c r="BK248" s="410"/>
      <c r="BL248" s="410"/>
      <c r="BM248" s="410"/>
      <c r="BN248" s="410"/>
      <c r="BO248" s="410"/>
      <c r="BP248" s="410"/>
      <c r="BQ248" s="410"/>
      <c r="BR248" s="410"/>
      <c r="BS248" s="410"/>
      <c r="BT248" s="410"/>
      <c r="BU248" s="410"/>
      <c r="BV248" s="410"/>
      <c r="BW248" s="410"/>
    </row>
    <row r="249" spans="2:75" ht="14.25">
      <c r="B249" s="732"/>
      <c r="C249" s="491" t="s">
        <v>732</v>
      </c>
      <c r="D249" s="492"/>
      <c r="E249" s="492"/>
      <c r="F249" s="492"/>
      <c r="G249" s="492"/>
      <c r="H249" s="492"/>
      <c r="I249" s="492"/>
      <c r="J249" s="492"/>
      <c r="K249" s="492"/>
      <c r="L249" s="492"/>
      <c r="M249" s="493"/>
      <c r="N249" s="521">
        <v>1021</v>
      </c>
      <c r="O249" s="720"/>
      <c r="P249" s="721"/>
      <c r="Q249" s="721"/>
      <c r="R249" s="722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  <c r="AZ249" s="410"/>
      <c r="BA249" s="410"/>
      <c r="BB249" s="410"/>
      <c r="BC249" s="410"/>
      <c r="BD249" s="410"/>
      <c r="BE249" s="410"/>
      <c r="BF249" s="410"/>
      <c r="BG249" s="410"/>
      <c r="BH249" s="410"/>
      <c r="BI249" s="410"/>
      <c r="BJ249" s="410"/>
      <c r="BK249" s="410"/>
      <c r="BL249" s="410"/>
      <c r="BM249" s="410"/>
      <c r="BN249" s="410"/>
      <c r="BO249" s="410"/>
      <c r="BP249" s="410"/>
      <c r="BQ249" s="410"/>
      <c r="BR249" s="410"/>
      <c r="BS249" s="410"/>
      <c r="BT249" s="410"/>
      <c r="BU249" s="410"/>
      <c r="BV249" s="410"/>
      <c r="BW249" s="410"/>
    </row>
    <row r="250" spans="2:75" ht="14.25">
      <c r="B250" s="732"/>
      <c r="C250" s="491" t="s">
        <v>733</v>
      </c>
      <c r="D250" s="492"/>
      <c r="E250" s="492"/>
      <c r="F250" s="492"/>
      <c r="G250" s="492"/>
      <c r="H250" s="492"/>
      <c r="I250" s="492"/>
      <c r="J250" s="492"/>
      <c r="K250" s="492"/>
      <c r="L250" s="492"/>
      <c r="M250" s="493"/>
      <c r="N250" s="521">
        <v>1191</v>
      </c>
      <c r="O250" s="720"/>
      <c r="P250" s="721"/>
      <c r="Q250" s="721"/>
      <c r="R250" s="722"/>
      <c r="S250" s="410"/>
      <c r="T250" s="410"/>
      <c r="U250" s="410"/>
      <c r="V250" s="410"/>
      <c r="W250" s="410"/>
      <c r="X250" s="410"/>
      <c r="Y250" s="410"/>
      <c r="Z250" s="410"/>
      <c r="AA250" s="410"/>
      <c r="AB250" s="410"/>
      <c r="AC250" s="410"/>
      <c r="AD250" s="410"/>
      <c r="AE250" s="410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  <c r="AZ250" s="410"/>
      <c r="BA250" s="410"/>
      <c r="BB250" s="410"/>
      <c r="BC250" s="410"/>
      <c r="BD250" s="410"/>
      <c r="BE250" s="410"/>
      <c r="BF250" s="410"/>
      <c r="BG250" s="410"/>
      <c r="BH250" s="410"/>
      <c r="BI250" s="410"/>
      <c r="BJ250" s="410"/>
      <c r="BK250" s="410"/>
      <c r="BL250" s="410"/>
      <c r="BM250" s="410"/>
      <c r="BN250" s="410"/>
      <c r="BO250" s="410"/>
      <c r="BP250" s="410"/>
      <c r="BQ250" s="410"/>
      <c r="BR250" s="410"/>
      <c r="BS250" s="410"/>
      <c r="BT250" s="410"/>
      <c r="BU250" s="410"/>
      <c r="BV250" s="410"/>
      <c r="BW250" s="410"/>
    </row>
    <row r="251" spans="2:75" ht="14.25">
      <c r="B251" s="732"/>
      <c r="C251" s="491" t="s">
        <v>247</v>
      </c>
      <c r="D251" s="492"/>
      <c r="E251" s="492"/>
      <c r="F251" s="492"/>
      <c r="G251" s="492"/>
      <c r="H251" s="492"/>
      <c r="I251" s="492"/>
      <c r="J251" s="492"/>
      <c r="K251" s="492"/>
      <c r="L251" s="492"/>
      <c r="M251" s="493"/>
      <c r="N251" s="521">
        <v>1192</v>
      </c>
      <c r="O251" s="720"/>
      <c r="P251" s="721"/>
      <c r="Q251" s="721"/>
      <c r="R251" s="722"/>
      <c r="S251" s="410"/>
      <c r="T251" s="410"/>
      <c r="U251" s="410"/>
      <c r="V251" s="410"/>
      <c r="W251" s="410"/>
      <c r="X251" s="410"/>
      <c r="Y251" s="410"/>
      <c r="Z251" s="410"/>
      <c r="AA251" s="410"/>
      <c r="AB251" s="410"/>
      <c r="AC251" s="410"/>
      <c r="AD251" s="410"/>
      <c r="AE251" s="410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  <c r="AZ251" s="410"/>
      <c r="BA251" s="410"/>
      <c r="BB251" s="410"/>
      <c r="BC251" s="410"/>
      <c r="BD251" s="410"/>
      <c r="BE251" s="410"/>
      <c r="BF251" s="410"/>
      <c r="BG251" s="410"/>
      <c r="BH251" s="410"/>
      <c r="BI251" s="410"/>
      <c r="BJ251" s="410"/>
      <c r="BK251" s="410"/>
      <c r="BL251" s="410"/>
      <c r="BM251" s="410"/>
      <c r="BN251" s="410"/>
      <c r="BO251" s="410"/>
      <c r="BP251" s="410"/>
      <c r="BQ251" s="410"/>
      <c r="BR251" s="410"/>
      <c r="BS251" s="410"/>
      <c r="BT251" s="410"/>
      <c r="BU251" s="410"/>
      <c r="BV251" s="410"/>
      <c r="BW251" s="410"/>
    </row>
    <row r="252" spans="2:75" ht="14.25">
      <c r="B252" s="732"/>
      <c r="C252" s="491" t="s">
        <v>734</v>
      </c>
      <c r="D252" s="492"/>
      <c r="E252" s="492"/>
      <c r="F252" s="492"/>
      <c r="G252" s="492"/>
      <c r="H252" s="492"/>
      <c r="I252" s="492"/>
      <c r="J252" s="492"/>
      <c r="K252" s="492"/>
      <c r="L252" s="492"/>
      <c r="M252" s="493"/>
      <c r="N252" s="521">
        <v>1193</v>
      </c>
      <c r="O252" s="720"/>
      <c r="P252" s="721"/>
      <c r="Q252" s="721"/>
      <c r="R252" s="722"/>
      <c r="S252" s="410"/>
      <c r="T252" s="410"/>
      <c r="U252" s="410"/>
      <c r="V252" s="410"/>
      <c r="W252" s="410"/>
      <c r="X252" s="410"/>
      <c r="Y252" s="410"/>
      <c r="Z252" s="410"/>
      <c r="AA252" s="410"/>
      <c r="AB252" s="410"/>
      <c r="AC252" s="410"/>
      <c r="AD252" s="410"/>
      <c r="AE252" s="410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  <c r="AZ252" s="410"/>
      <c r="BA252" s="410"/>
      <c r="BB252" s="410"/>
      <c r="BC252" s="410"/>
      <c r="BD252" s="410"/>
      <c r="BE252" s="410"/>
      <c r="BF252" s="410"/>
      <c r="BG252" s="410"/>
      <c r="BH252" s="410"/>
      <c r="BI252" s="410"/>
      <c r="BJ252" s="410"/>
      <c r="BK252" s="410"/>
      <c r="BL252" s="410"/>
      <c r="BM252" s="410"/>
      <c r="BN252" s="410"/>
      <c r="BO252" s="410"/>
      <c r="BP252" s="410"/>
      <c r="BQ252" s="410"/>
      <c r="BR252" s="410"/>
      <c r="BS252" s="410"/>
      <c r="BT252" s="410"/>
      <c r="BU252" s="410"/>
      <c r="BV252" s="410"/>
      <c r="BW252" s="410"/>
    </row>
    <row r="253" spans="2:75" ht="14.25">
      <c r="B253" s="732"/>
      <c r="C253" s="491" t="s">
        <v>24</v>
      </c>
      <c r="D253" s="492"/>
      <c r="E253" s="492"/>
      <c r="F253" s="492"/>
      <c r="G253" s="492"/>
      <c r="H253" s="492"/>
      <c r="I253" s="492"/>
      <c r="J253" s="492"/>
      <c r="K253" s="492"/>
      <c r="L253" s="492"/>
      <c r="M253" s="493"/>
      <c r="N253" s="521">
        <v>1194</v>
      </c>
      <c r="O253" s="720"/>
      <c r="P253" s="721"/>
      <c r="Q253" s="721"/>
      <c r="R253" s="722"/>
      <c r="S253" s="410"/>
      <c r="T253" s="410"/>
      <c r="U253" s="410"/>
      <c r="V253" s="410"/>
      <c r="W253" s="410"/>
      <c r="X253" s="410"/>
      <c r="Y253" s="410"/>
      <c r="Z253" s="410"/>
      <c r="AA253" s="410"/>
      <c r="AB253" s="410"/>
      <c r="AC253" s="410"/>
      <c r="AD253" s="410"/>
      <c r="AE253" s="410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  <c r="AZ253" s="410"/>
      <c r="BA253" s="410"/>
      <c r="BB253" s="410"/>
      <c r="BC253" s="410"/>
      <c r="BD253" s="410"/>
      <c r="BE253" s="410"/>
      <c r="BF253" s="410"/>
      <c r="BG253" s="410"/>
      <c r="BH253" s="410"/>
      <c r="BI253" s="410"/>
      <c r="BJ253" s="410"/>
      <c r="BK253" s="410"/>
      <c r="BL253" s="410"/>
      <c r="BM253" s="410"/>
      <c r="BN253" s="410"/>
      <c r="BO253" s="410"/>
      <c r="BP253" s="410"/>
      <c r="BQ253" s="410"/>
      <c r="BR253" s="410"/>
      <c r="BS253" s="410"/>
      <c r="BT253" s="410"/>
      <c r="BU253" s="410"/>
      <c r="BV253" s="410"/>
      <c r="BW253" s="410"/>
    </row>
    <row r="254" spans="2:75" ht="14.25">
      <c r="B254" s="732"/>
      <c r="C254" s="491" t="s">
        <v>735</v>
      </c>
      <c r="D254" s="492"/>
      <c r="E254" s="492"/>
      <c r="F254" s="492"/>
      <c r="G254" s="492"/>
      <c r="H254" s="492"/>
      <c r="I254" s="492"/>
      <c r="J254" s="492"/>
      <c r="K254" s="492"/>
      <c r="L254" s="492"/>
      <c r="M254" s="493"/>
      <c r="N254" s="521">
        <v>1782</v>
      </c>
      <c r="O254" s="720"/>
      <c r="P254" s="721"/>
      <c r="Q254" s="721"/>
      <c r="R254" s="722"/>
      <c r="S254" s="410"/>
      <c r="T254" s="410"/>
      <c r="U254" s="410"/>
      <c r="V254" s="410"/>
      <c r="W254" s="410"/>
      <c r="X254" s="410"/>
      <c r="Y254" s="410"/>
      <c r="Z254" s="410"/>
      <c r="AA254" s="410"/>
      <c r="AB254" s="410"/>
      <c r="AC254" s="410"/>
      <c r="AD254" s="410"/>
      <c r="AE254" s="410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  <c r="AZ254" s="410"/>
      <c r="BA254" s="410"/>
      <c r="BB254" s="410"/>
      <c r="BC254" s="410"/>
      <c r="BD254" s="410"/>
      <c r="BE254" s="410"/>
      <c r="BF254" s="410"/>
      <c r="BG254" s="410"/>
      <c r="BH254" s="410"/>
      <c r="BI254" s="410"/>
      <c r="BJ254" s="410"/>
      <c r="BK254" s="410"/>
      <c r="BL254" s="410"/>
      <c r="BM254" s="410"/>
      <c r="BN254" s="410"/>
      <c r="BO254" s="410"/>
      <c r="BP254" s="410"/>
      <c r="BQ254" s="410"/>
      <c r="BR254" s="410"/>
      <c r="BS254" s="410"/>
      <c r="BT254" s="410"/>
      <c r="BU254" s="410"/>
      <c r="BV254" s="410"/>
      <c r="BW254" s="410"/>
    </row>
    <row r="255" spans="2:75" ht="14.25">
      <c r="B255" s="732"/>
      <c r="C255" s="491" t="s">
        <v>736</v>
      </c>
      <c r="D255" s="492"/>
      <c r="E255" s="492"/>
      <c r="F255" s="492"/>
      <c r="G255" s="492"/>
      <c r="H255" s="492"/>
      <c r="I255" s="492"/>
      <c r="J255" s="492"/>
      <c r="K255" s="492"/>
      <c r="L255" s="492"/>
      <c r="M255" s="493"/>
      <c r="N255" s="521">
        <v>1783</v>
      </c>
      <c r="O255" s="720"/>
      <c r="P255" s="721"/>
      <c r="Q255" s="721"/>
      <c r="R255" s="722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  <c r="AZ255" s="410"/>
      <c r="BA255" s="410"/>
      <c r="BB255" s="410"/>
      <c r="BC255" s="410"/>
      <c r="BD255" s="410"/>
      <c r="BE255" s="410"/>
      <c r="BF255" s="410"/>
      <c r="BG255" s="410"/>
      <c r="BH255" s="410"/>
      <c r="BI255" s="410"/>
      <c r="BJ255" s="410"/>
      <c r="BK255" s="410"/>
      <c r="BL255" s="410"/>
      <c r="BM255" s="410"/>
      <c r="BN255" s="410"/>
      <c r="BO255" s="410"/>
      <c r="BP255" s="410"/>
      <c r="BQ255" s="410"/>
      <c r="BR255" s="410"/>
      <c r="BS255" s="410"/>
      <c r="BT255" s="410"/>
      <c r="BU255" s="410"/>
      <c r="BV255" s="410"/>
      <c r="BW255" s="410"/>
    </row>
    <row r="256" spans="2:75" ht="14.25">
      <c r="B256" s="732" t="s">
        <v>25</v>
      </c>
      <c r="C256" s="491" t="s">
        <v>26</v>
      </c>
      <c r="D256" s="492"/>
      <c r="E256" s="492"/>
      <c r="F256" s="492"/>
      <c r="G256" s="492"/>
      <c r="H256" s="492"/>
      <c r="I256" s="492"/>
      <c r="J256" s="492"/>
      <c r="K256" s="492"/>
      <c r="L256" s="492"/>
      <c r="M256" s="493"/>
      <c r="N256" s="521">
        <v>1195</v>
      </c>
      <c r="O256" s="720"/>
      <c r="P256" s="721"/>
      <c r="Q256" s="721"/>
      <c r="R256" s="722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  <c r="AZ256" s="410"/>
      <c r="BA256" s="410"/>
      <c r="BB256" s="410"/>
      <c r="BC256" s="410"/>
      <c r="BD256" s="410"/>
      <c r="BE256" s="410"/>
      <c r="BF256" s="410"/>
      <c r="BG256" s="410"/>
      <c r="BH256" s="410"/>
      <c r="BI256" s="410"/>
      <c r="BJ256" s="410"/>
      <c r="BK256" s="410"/>
      <c r="BL256" s="410"/>
      <c r="BM256" s="410"/>
      <c r="BN256" s="410"/>
      <c r="BO256" s="410"/>
      <c r="BP256" s="410"/>
      <c r="BQ256" s="410"/>
      <c r="BR256" s="410"/>
      <c r="BS256" s="410"/>
      <c r="BT256" s="410"/>
      <c r="BU256" s="410"/>
      <c r="BV256" s="410"/>
      <c r="BW256" s="410"/>
    </row>
    <row r="257" spans="1:79" ht="14.25">
      <c r="B257" s="732"/>
      <c r="C257" s="491" t="s">
        <v>27</v>
      </c>
      <c r="D257" s="492"/>
      <c r="E257" s="492"/>
      <c r="F257" s="492"/>
      <c r="G257" s="492"/>
      <c r="H257" s="492"/>
      <c r="I257" s="492"/>
      <c r="J257" s="492"/>
      <c r="K257" s="492"/>
      <c r="L257" s="492"/>
      <c r="M257" s="493"/>
      <c r="N257" s="521">
        <v>1691</v>
      </c>
      <c r="O257" s="720"/>
      <c r="P257" s="721"/>
      <c r="Q257" s="721"/>
      <c r="R257" s="722"/>
      <c r="S257" s="410"/>
      <c r="T257" s="410"/>
      <c r="U257" s="410"/>
      <c r="V257" s="410"/>
      <c r="W257" s="410"/>
      <c r="X257" s="410"/>
      <c r="Y257" s="410"/>
      <c r="Z257" s="410"/>
      <c r="AA257" s="410"/>
      <c r="AB257" s="410"/>
      <c r="AC257" s="410"/>
      <c r="AD257" s="410"/>
      <c r="AE257" s="410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  <c r="AZ257" s="410"/>
      <c r="BA257" s="410"/>
      <c r="BB257" s="410"/>
      <c r="BC257" s="410"/>
      <c r="BD257" s="410"/>
      <c r="BE257" s="410"/>
      <c r="BF257" s="410"/>
      <c r="BG257" s="410"/>
      <c r="BH257" s="410"/>
      <c r="BI257" s="410"/>
      <c r="BJ257" s="410"/>
      <c r="BK257" s="410"/>
      <c r="BL257" s="410"/>
      <c r="BM257" s="410"/>
      <c r="BN257" s="410"/>
      <c r="BO257" s="410"/>
      <c r="BP257" s="410"/>
      <c r="BQ257" s="410"/>
      <c r="BR257" s="410"/>
      <c r="BS257" s="410"/>
      <c r="BT257" s="410"/>
      <c r="BU257" s="410"/>
      <c r="BV257" s="410"/>
      <c r="BW257" s="410"/>
    </row>
    <row r="258" spans="1:79" ht="14.25">
      <c r="B258" s="732"/>
      <c r="C258" s="491" t="s">
        <v>28</v>
      </c>
      <c r="D258" s="492"/>
      <c r="E258" s="492"/>
      <c r="F258" s="492"/>
      <c r="G258" s="492"/>
      <c r="H258" s="492"/>
      <c r="I258" s="492"/>
      <c r="J258" s="492"/>
      <c r="K258" s="492"/>
      <c r="L258" s="492"/>
      <c r="M258" s="493"/>
      <c r="N258" s="521">
        <v>1196</v>
      </c>
      <c r="O258" s="720"/>
      <c r="P258" s="721"/>
      <c r="Q258" s="721"/>
      <c r="R258" s="722"/>
      <c r="S258" s="410"/>
      <c r="T258" s="410"/>
      <c r="U258" s="410"/>
      <c r="V258" s="410"/>
      <c r="W258" s="410"/>
      <c r="X258" s="410"/>
      <c r="Y258" s="410"/>
      <c r="Z258" s="410"/>
      <c r="AA258" s="410"/>
      <c r="AB258" s="410"/>
      <c r="AC258" s="410"/>
      <c r="AD258" s="410"/>
      <c r="AE258" s="410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  <c r="AZ258" s="410"/>
      <c r="BA258" s="410"/>
      <c r="BB258" s="410"/>
      <c r="BC258" s="410"/>
      <c r="BD258" s="410"/>
      <c r="BE258" s="410"/>
      <c r="BF258" s="410"/>
      <c r="BG258" s="410"/>
      <c r="BH258" s="410"/>
      <c r="BI258" s="410"/>
      <c r="BJ258" s="410"/>
      <c r="BK258" s="410"/>
      <c r="BL258" s="410"/>
      <c r="BM258" s="410"/>
      <c r="BN258" s="410"/>
      <c r="BO258" s="410"/>
      <c r="BP258" s="410"/>
      <c r="BQ258" s="410"/>
      <c r="BR258" s="410"/>
      <c r="BS258" s="410"/>
      <c r="BT258" s="410"/>
      <c r="BU258" s="410"/>
      <c r="BV258" s="410"/>
      <c r="BW258" s="410"/>
    </row>
    <row r="259" spans="1:79" ht="14.25">
      <c r="B259" s="732"/>
      <c r="C259" s="491" t="s">
        <v>29</v>
      </c>
      <c r="D259" s="492"/>
      <c r="E259" s="492"/>
      <c r="F259" s="492"/>
      <c r="G259" s="492"/>
      <c r="H259" s="492"/>
      <c r="I259" s="492"/>
      <c r="J259" s="492"/>
      <c r="K259" s="492"/>
      <c r="L259" s="492"/>
      <c r="M259" s="493"/>
      <c r="N259" s="521">
        <v>1197</v>
      </c>
      <c r="O259" s="720"/>
      <c r="P259" s="721"/>
      <c r="Q259" s="721"/>
      <c r="R259" s="722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  <c r="AZ259" s="410"/>
      <c r="BA259" s="410"/>
      <c r="BB259" s="410"/>
      <c r="BC259" s="410"/>
      <c r="BD259" s="410"/>
      <c r="BE259" s="410"/>
      <c r="BF259" s="410"/>
      <c r="BG259" s="410"/>
      <c r="BH259" s="410"/>
      <c r="BI259" s="410"/>
      <c r="BJ259" s="410"/>
      <c r="BK259" s="410"/>
      <c r="BL259" s="410"/>
      <c r="BM259" s="410"/>
      <c r="BN259" s="410"/>
      <c r="BO259" s="410"/>
      <c r="BP259" s="410"/>
      <c r="BQ259" s="410"/>
      <c r="BR259" s="410"/>
      <c r="BS259" s="410"/>
      <c r="BT259" s="410"/>
      <c r="BU259" s="410"/>
      <c r="BV259" s="410"/>
      <c r="BW259" s="410"/>
    </row>
    <row r="260" spans="1:79" ht="14.25">
      <c r="B260" s="732"/>
      <c r="C260" s="491" t="s">
        <v>30</v>
      </c>
      <c r="D260" s="492"/>
      <c r="E260" s="492"/>
      <c r="F260" s="492"/>
      <c r="G260" s="492"/>
      <c r="H260" s="492"/>
      <c r="I260" s="492"/>
      <c r="J260" s="492"/>
      <c r="K260" s="492"/>
      <c r="L260" s="492"/>
      <c r="M260" s="493"/>
      <c r="N260" s="521">
        <v>238</v>
      </c>
      <c r="O260" s="720"/>
      <c r="P260" s="721"/>
      <c r="Q260" s="721"/>
      <c r="R260" s="722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  <c r="AZ260" s="410"/>
      <c r="BA260" s="410"/>
      <c r="BB260" s="410"/>
      <c r="BC260" s="410"/>
      <c r="BD260" s="410"/>
      <c r="BE260" s="410"/>
      <c r="BF260" s="410"/>
      <c r="BG260" s="410"/>
      <c r="BH260" s="410"/>
      <c r="BI260" s="410"/>
      <c r="BJ260" s="410"/>
      <c r="BK260" s="410"/>
      <c r="BL260" s="410"/>
      <c r="BM260" s="410"/>
      <c r="BN260" s="410"/>
      <c r="BO260" s="410"/>
      <c r="BP260" s="410"/>
      <c r="BQ260" s="410"/>
      <c r="BR260" s="410"/>
      <c r="BS260" s="410"/>
      <c r="BT260" s="410"/>
      <c r="BU260" s="410"/>
      <c r="BV260" s="410"/>
      <c r="BW260" s="410"/>
    </row>
    <row r="261" spans="1:79" ht="14.25">
      <c r="B261" s="732"/>
      <c r="C261" s="491" t="s">
        <v>31</v>
      </c>
      <c r="D261" s="492"/>
      <c r="E261" s="492"/>
      <c r="F261" s="492"/>
      <c r="G261" s="492"/>
      <c r="H261" s="492"/>
      <c r="I261" s="492"/>
      <c r="J261" s="492"/>
      <c r="K261" s="492"/>
      <c r="L261" s="492"/>
      <c r="M261" s="493"/>
      <c r="N261" s="521">
        <v>1586</v>
      </c>
      <c r="O261" s="720"/>
      <c r="P261" s="721"/>
      <c r="Q261" s="721"/>
      <c r="R261" s="722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  <c r="AZ261" s="410"/>
      <c r="BA261" s="410"/>
      <c r="BB261" s="410"/>
      <c r="BC261" s="410"/>
      <c r="BD261" s="410"/>
      <c r="BE261" s="410"/>
      <c r="BF261" s="410"/>
      <c r="BG261" s="410"/>
      <c r="BH261" s="410"/>
      <c r="BI261" s="410"/>
      <c r="BJ261" s="410"/>
      <c r="BK261" s="410"/>
      <c r="BL261" s="410"/>
      <c r="BM261" s="410"/>
      <c r="BN261" s="410"/>
      <c r="BO261" s="410"/>
      <c r="BP261" s="410"/>
      <c r="BQ261" s="410"/>
      <c r="BR261" s="410"/>
      <c r="BS261" s="410"/>
      <c r="BT261" s="410"/>
      <c r="BU261" s="410"/>
      <c r="BV261" s="410"/>
      <c r="BW261" s="410"/>
    </row>
    <row r="262" spans="1:79" ht="14.25">
      <c r="B262" s="778" t="s">
        <v>737</v>
      </c>
      <c r="C262" s="491" t="s">
        <v>738</v>
      </c>
      <c r="D262" s="492"/>
      <c r="E262" s="492"/>
      <c r="F262" s="492"/>
      <c r="G262" s="492"/>
      <c r="H262" s="492"/>
      <c r="I262" s="492"/>
      <c r="J262" s="492"/>
      <c r="K262" s="492"/>
      <c r="L262" s="492"/>
      <c r="M262" s="493"/>
      <c r="N262" s="521">
        <v>1823</v>
      </c>
      <c r="O262" s="720"/>
      <c r="P262" s="721"/>
      <c r="Q262" s="721"/>
      <c r="R262" s="722"/>
      <c r="S262" s="410"/>
      <c r="T262" s="410"/>
      <c r="U262" s="410"/>
      <c r="V262" s="410"/>
      <c r="W262" s="410"/>
      <c r="X262" s="410"/>
      <c r="Y262" s="410"/>
      <c r="Z262" s="410"/>
      <c r="AA262" s="410"/>
      <c r="AB262" s="410"/>
      <c r="AC262" s="410"/>
      <c r="AD262" s="410"/>
      <c r="AE262" s="410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  <c r="AZ262" s="410"/>
      <c r="BA262" s="410"/>
      <c r="BB262" s="410"/>
      <c r="BC262" s="410"/>
      <c r="BD262" s="410"/>
      <c r="BE262" s="410"/>
      <c r="BF262" s="410"/>
      <c r="BG262" s="410"/>
      <c r="BH262" s="410"/>
      <c r="BI262" s="410"/>
      <c r="BJ262" s="410"/>
      <c r="BK262" s="410"/>
      <c r="BL262" s="410"/>
      <c r="BM262" s="410"/>
      <c r="BN262" s="410"/>
      <c r="BO262" s="410"/>
      <c r="BP262" s="410"/>
      <c r="BQ262" s="410"/>
      <c r="BR262" s="410"/>
      <c r="BS262" s="410"/>
      <c r="BT262" s="410"/>
      <c r="BU262" s="410"/>
      <c r="BV262" s="410"/>
      <c r="BW262" s="410"/>
    </row>
    <row r="263" spans="1:79" ht="14.25">
      <c r="B263" s="778"/>
      <c r="C263" s="491" t="s">
        <v>739</v>
      </c>
      <c r="D263" s="492"/>
      <c r="E263" s="492"/>
      <c r="F263" s="492"/>
      <c r="G263" s="492"/>
      <c r="H263" s="492"/>
      <c r="I263" s="492"/>
      <c r="J263" s="492"/>
      <c r="K263" s="492"/>
      <c r="L263" s="492"/>
      <c r="M263" s="493"/>
      <c r="N263" s="521">
        <v>1824</v>
      </c>
      <c r="O263" s="720"/>
      <c r="P263" s="721"/>
      <c r="Q263" s="721"/>
      <c r="R263" s="722"/>
      <c r="S263" s="410"/>
      <c r="T263" s="410"/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  <c r="AZ263" s="410"/>
      <c r="BA263" s="410"/>
      <c r="BB263" s="410"/>
      <c r="BC263" s="410"/>
      <c r="BD263" s="410"/>
      <c r="BE263" s="410"/>
      <c r="BF263" s="410"/>
      <c r="BG263" s="410"/>
      <c r="BH263" s="410"/>
      <c r="BI263" s="410"/>
      <c r="BJ263" s="410"/>
      <c r="BK263" s="410"/>
      <c r="BL263" s="410"/>
      <c r="BM263" s="410"/>
      <c r="BN263" s="410"/>
      <c r="BO263" s="410"/>
      <c r="BP263" s="410"/>
      <c r="BQ263" s="410"/>
      <c r="BR263" s="410"/>
      <c r="BS263" s="410"/>
      <c r="BT263" s="410"/>
      <c r="BU263" s="410"/>
      <c r="BV263" s="410"/>
      <c r="BW263" s="410"/>
    </row>
    <row r="264" spans="1:79" ht="14.25">
      <c r="B264" s="778"/>
      <c r="C264" s="491" t="s">
        <v>740</v>
      </c>
      <c r="D264" s="492"/>
      <c r="E264" s="492"/>
      <c r="F264" s="492"/>
      <c r="G264" s="492"/>
      <c r="H264" s="492"/>
      <c r="I264" s="492"/>
      <c r="J264" s="492"/>
      <c r="K264" s="492"/>
      <c r="L264" s="492"/>
      <c r="M264" s="493"/>
      <c r="N264" s="521">
        <v>1825</v>
      </c>
      <c r="O264" s="720"/>
      <c r="P264" s="721"/>
      <c r="Q264" s="721"/>
      <c r="R264" s="722"/>
      <c r="S264" s="410"/>
      <c r="T264" s="410"/>
      <c r="U264" s="410"/>
      <c r="V264" s="410"/>
      <c r="W264" s="410"/>
      <c r="X264" s="410"/>
      <c r="Y264" s="410"/>
      <c r="Z264" s="410"/>
      <c r="AA264" s="410"/>
      <c r="AB264" s="410"/>
      <c r="AC264" s="410"/>
      <c r="AD264" s="410"/>
      <c r="AE264" s="410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  <c r="AZ264" s="410"/>
      <c r="BA264" s="410"/>
      <c r="BB264" s="410"/>
      <c r="BC264" s="410"/>
      <c r="BD264" s="410"/>
      <c r="BE264" s="410"/>
      <c r="BF264" s="410"/>
      <c r="BG264" s="410"/>
      <c r="BH264" s="410"/>
      <c r="BI264" s="410"/>
      <c r="BJ264" s="410"/>
      <c r="BK264" s="410"/>
      <c r="BL264" s="410"/>
      <c r="BM264" s="410"/>
      <c r="BN264" s="410"/>
      <c r="BO264" s="410"/>
      <c r="BP264" s="410"/>
      <c r="BQ264" s="410"/>
      <c r="BR264" s="410"/>
      <c r="BS264" s="410"/>
      <c r="BT264" s="410"/>
      <c r="BU264" s="410"/>
      <c r="BV264" s="410"/>
      <c r="BW264" s="410"/>
    </row>
    <row r="265" spans="1:79" ht="14.25">
      <c r="B265" s="778"/>
      <c r="C265" s="491" t="s">
        <v>741</v>
      </c>
      <c r="D265" s="492"/>
      <c r="E265" s="492"/>
      <c r="F265" s="492"/>
      <c r="G265" s="492"/>
      <c r="H265" s="492"/>
      <c r="I265" s="492"/>
      <c r="J265" s="492"/>
      <c r="K265" s="492"/>
      <c r="L265" s="492"/>
      <c r="M265" s="493"/>
      <c r="N265" s="521">
        <v>1826</v>
      </c>
      <c r="O265" s="720"/>
      <c r="P265" s="721"/>
      <c r="Q265" s="721"/>
      <c r="R265" s="722"/>
      <c r="S265" s="410"/>
      <c r="T265" s="410"/>
      <c r="U265" s="410"/>
      <c r="V265" s="410"/>
      <c r="W265" s="410"/>
      <c r="X265" s="410"/>
      <c r="Y265" s="410"/>
      <c r="Z265" s="410"/>
      <c r="AA265" s="410"/>
      <c r="AB265" s="410"/>
      <c r="AC265" s="410"/>
      <c r="AD265" s="410"/>
      <c r="AE265" s="410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  <c r="AZ265" s="410"/>
      <c r="BA265" s="410"/>
      <c r="BB265" s="410"/>
      <c r="BC265" s="410"/>
      <c r="BD265" s="410"/>
      <c r="BE265" s="410"/>
      <c r="BF265" s="410"/>
      <c r="BG265" s="410"/>
      <c r="BH265" s="410"/>
      <c r="BI265" s="410"/>
      <c r="BJ265" s="410"/>
      <c r="BK265" s="410"/>
      <c r="BL265" s="410"/>
      <c r="BM265" s="410"/>
      <c r="BN265" s="410"/>
      <c r="BO265" s="410"/>
      <c r="BP265" s="410"/>
      <c r="BQ265" s="410"/>
      <c r="BR265" s="410"/>
      <c r="BS265" s="410"/>
      <c r="BT265" s="410"/>
      <c r="BU265" s="410"/>
      <c r="BV265" s="410"/>
      <c r="BW265" s="410"/>
    </row>
    <row r="266" spans="1:79" s="411" customFormat="1">
      <c r="A266" s="409"/>
      <c r="B266" s="517"/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410"/>
      <c r="T266" s="410"/>
      <c r="U266" s="410"/>
      <c r="V266" s="410"/>
      <c r="W266" s="410"/>
      <c r="X266" s="410"/>
      <c r="Y266" s="410"/>
      <c r="Z266" s="410"/>
      <c r="AA266" s="410"/>
      <c r="AB266" s="410"/>
      <c r="AC266" s="410"/>
      <c r="AD266" s="410"/>
      <c r="AE266" s="410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  <c r="AZ266" s="410"/>
      <c r="BA266" s="410"/>
      <c r="BB266" s="410"/>
      <c r="BC266" s="410"/>
      <c r="BD266" s="410"/>
      <c r="BE266" s="410"/>
      <c r="BF266" s="410"/>
      <c r="BG266" s="410"/>
      <c r="BH266" s="410"/>
      <c r="BI266" s="410"/>
      <c r="BJ266" s="410"/>
      <c r="BK266" s="410"/>
      <c r="BL266" s="410"/>
      <c r="BM266" s="410"/>
      <c r="BN266" s="410"/>
      <c r="BO266" s="410"/>
      <c r="BP266" s="410"/>
      <c r="BQ266" s="410"/>
      <c r="BR266" s="410"/>
      <c r="BS266" s="410"/>
      <c r="BT266" s="410"/>
      <c r="BU266" s="410"/>
      <c r="BV266" s="410"/>
      <c r="BW266" s="410"/>
      <c r="BX266" s="410"/>
      <c r="BY266" s="410"/>
      <c r="BZ266" s="410"/>
      <c r="CA266" s="410"/>
    </row>
    <row r="267" spans="1:79" s="411" customFormat="1">
      <c r="A267" s="409"/>
      <c r="B267" s="791" t="s">
        <v>742</v>
      </c>
      <c r="C267" s="791"/>
      <c r="D267" s="791"/>
      <c r="E267" s="791"/>
      <c r="F267" s="791"/>
      <c r="G267" s="791"/>
      <c r="H267" s="791"/>
      <c r="I267" s="791"/>
      <c r="J267" s="791"/>
      <c r="K267" s="791"/>
      <c r="L267" s="791"/>
      <c r="M267" s="791"/>
      <c r="N267" s="791"/>
      <c r="O267" s="791"/>
      <c r="P267" s="791"/>
      <c r="Q267" s="791"/>
      <c r="R267" s="791"/>
      <c r="S267" s="791"/>
      <c r="T267" s="791"/>
      <c r="U267" s="791"/>
      <c r="V267" s="791"/>
      <c r="W267" s="791"/>
      <c r="X267" s="791"/>
      <c r="Y267" s="791"/>
      <c r="Z267" s="791"/>
      <c r="AA267" s="791"/>
      <c r="AB267" s="791"/>
      <c r="AC267" s="791"/>
      <c r="AD267" s="791"/>
      <c r="AE267" s="791"/>
      <c r="AF267" s="791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  <c r="AZ267" s="410"/>
      <c r="BA267" s="410"/>
      <c r="BB267" s="410"/>
      <c r="BC267" s="410"/>
      <c r="BD267" s="410"/>
      <c r="BE267" s="410"/>
      <c r="BF267" s="410"/>
      <c r="BG267" s="410"/>
      <c r="BH267" s="410"/>
      <c r="BI267" s="410"/>
      <c r="BJ267" s="410"/>
      <c r="BK267" s="410"/>
      <c r="BL267" s="410"/>
      <c r="BM267" s="410"/>
      <c r="BN267" s="410"/>
      <c r="BO267" s="410"/>
      <c r="BP267" s="410"/>
      <c r="BQ267" s="410"/>
      <c r="BR267" s="410"/>
      <c r="BS267" s="410"/>
      <c r="BT267" s="410"/>
      <c r="BU267" s="410"/>
      <c r="BV267" s="410"/>
      <c r="BW267" s="410"/>
      <c r="BX267" s="410"/>
      <c r="BY267" s="410"/>
      <c r="BZ267" s="410"/>
      <c r="CA267" s="410"/>
    </row>
    <row r="268" spans="1:79" s="411" customFormat="1">
      <c r="A268" s="409"/>
      <c r="B268" s="791"/>
      <c r="C268" s="791"/>
      <c r="D268" s="791"/>
      <c r="E268" s="791"/>
      <c r="F268" s="791"/>
      <c r="G268" s="791"/>
      <c r="H268" s="791"/>
      <c r="I268" s="791"/>
      <c r="J268" s="791"/>
      <c r="K268" s="791"/>
      <c r="L268" s="791"/>
      <c r="M268" s="791"/>
      <c r="N268" s="791"/>
      <c r="O268" s="791"/>
      <c r="P268" s="791"/>
      <c r="Q268" s="791"/>
      <c r="R268" s="791"/>
      <c r="S268" s="791"/>
      <c r="T268" s="791"/>
      <c r="U268" s="791"/>
      <c r="V268" s="791"/>
      <c r="W268" s="791"/>
      <c r="X268" s="791"/>
      <c r="Y268" s="791"/>
      <c r="Z268" s="791"/>
      <c r="AA268" s="791"/>
      <c r="AB268" s="791"/>
      <c r="AC268" s="791"/>
      <c r="AD268" s="791"/>
      <c r="AE268" s="791"/>
      <c r="AF268" s="791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  <c r="AZ268" s="410"/>
      <c r="BA268" s="410"/>
      <c r="BB268" s="410"/>
      <c r="BC268" s="410"/>
      <c r="BD268" s="410"/>
      <c r="BE268" s="410"/>
      <c r="BF268" s="410"/>
      <c r="BG268" s="410"/>
      <c r="BH268" s="410"/>
      <c r="BI268" s="410"/>
      <c r="BJ268" s="410"/>
      <c r="BK268" s="410"/>
      <c r="BL268" s="410"/>
      <c r="BM268" s="410"/>
      <c r="BN268" s="410"/>
      <c r="BO268" s="410"/>
      <c r="BP268" s="410"/>
      <c r="BQ268" s="410"/>
      <c r="BR268" s="410"/>
      <c r="BS268" s="410"/>
      <c r="BT268" s="410"/>
      <c r="BU268" s="410"/>
      <c r="BV268" s="410"/>
      <c r="BW268" s="410"/>
      <c r="BX268" s="410"/>
      <c r="BY268" s="410"/>
      <c r="BZ268" s="410"/>
      <c r="CA268" s="410"/>
    </row>
    <row r="269" spans="1:79">
      <c r="B269" s="792" t="s">
        <v>743</v>
      </c>
      <c r="C269" s="792"/>
      <c r="D269" s="792"/>
      <c r="E269" s="792"/>
      <c r="F269" s="792"/>
      <c r="G269" s="792"/>
      <c r="H269" s="792"/>
      <c r="I269" s="792"/>
      <c r="J269" s="792"/>
      <c r="K269" s="792"/>
      <c r="L269" s="792" t="s">
        <v>744</v>
      </c>
      <c r="M269" s="792"/>
      <c r="N269" s="792"/>
      <c r="O269" s="792"/>
      <c r="P269" s="792"/>
      <c r="Q269" s="792" t="s">
        <v>745</v>
      </c>
      <c r="R269" s="792"/>
      <c r="S269" s="792"/>
      <c r="T269" s="792"/>
      <c r="U269" s="792"/>
      <c r="V269" s="792" t="s">
        <v>746</v>
      </c>
      <c r="W269" s="792"/>
      <c r="X269" s="792"/>
      <c r="Y269" s="792"/>
      <c r="Z269" s="792"/>
      <c r="AA269" s="792"/>
      <c r="AB269" s="792"/>
      <c r="AC269" s="792"/>
      <c r="AD269" s="792"/>
      <c r="AE269" s="792"/>
      <c r="AF269" s="792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  <c r="AZ269" s="410"/>
      <c r="BA269" s="410"/>
      <c r="BB269" s="410"/>
      <c r="BC269" s="410"/>
      <c r="BD269" s="410"/>
      <c r="BE269" s="410"/>
      <c r="BF269" s="410"/>
      <c r="BG269" s="410"/>
      <c r="BH269" s="410"/>
      <c r="BI269" s="410"/>
      <c r="BJ269" s="410"/>
      <c r="BK269" s="410"/>
      <c r="BL269" s="410"/>
      <c r="BM269" s="410"/>
      <c r="BN269" s="410"/>
      <c r="BO269" s="410"/>
      <c r="BP269" s="410"/>
      <c r="BQ269" s="410"/>
      <c r="BR269" s="410"/>
      <c r="BS269" s="410"/>
      <c r="BT269" s="410"/>
      <c r="BU269" s="410"/>
      <c r="BV269" s="410"/>
      <c r="BW269" s="410"/>
      <c r="BX269" s="410"/>
      <c r="BY269" s="410"/>
      <c r="BZ269" s="410"/>
      <c r="CA269" s="410"/>
    </row>
    <row r="270" spans="1:79">
      <c r="B270" s="792"/>
      <c r="C270" s="792"/>
      <c r="D270" s="792"/>
      <c r="E270" s="792"/>
      <c r="F270" s="792"/>
      <c r="G270" s="792"/>
      <c r="H270" s="792"/>
      <c r="I270" s="792"/>
      <c r="J270" s="792"/>
      <c r="K270" s="792"/>
      <c r="L270" s="792"/>
      <c r="M270" s="792"/>
      <c r="N270" s="792"/>
      <c r="O270" s="792"/>
      <c r="P270" s="792"/>
      <c r="Q270" s="792"/>
      <c r="R270" s="792"/>
      <c r="S270" s="792"/>
      <c r="T270" s="792"/>
      <c r="U270" s="792"/>
      <c r="V270" s="793" t="s">
        <v>32</v>
      </c>
      <c r="W270" s="793"/>
      <c r="X270" s="793"/>
      <c r="Y270" s="793"/>
      <c r="Z270" s="793"/>
      <c r="AA270" s="793" t="s">
        <v>747</v>
      </c>
      <c r="AB270" s="793"/>
      <c r="AC270" s="793"/>
      <c r="AD270" s="793"/>
      <c r="AE270" s="793"/>
      <c r="AF270" s="522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  <c r="AZ270" s="410"/>
      <c r="BA270" s="410"/>
      <c r="BB270" s="410"/>
      <c r="BC270" s="410"/>
      <c r="BD270" s="410"/>
      <c r="BE270" s="410"/>
      <c r="BF270" s="410"/>
      <c r="BG270" s="410"/>
      <c r="BH270" s="410"/>
      <c r="BI270" s="410"/>
      <c r="BJ270" s="410"/>
      <c r="BK270" s="410"/>
      <c r="BL270" s="410"/>
      <c r="BM270" s="410"/>
      <c r="BN270" s="410"/>
      <c r="BO270" s="410"/>
      <c r="BP270" s="410"/>
      <c r="BQ270" s="410"/>
      <c r="BR270" s="410"/>
      <c r="BS270" s="410"/>
      <c r="BT270" s="410"/>
      <c r="BU270" s="410"/>
      <c r="BV270" s="410"/>
      <c r="BW270" s="410"/>
      <c r="BX270" s="410"/>
      <c r="BY270" s="410"/>
      <c r="BZ270" s="410"/>
      <c r="CA270" s="410"/>
    </row>
    <row r="271" spans="1:79" ht="14.25">
      <c r="B271" s="523" t="s">
        <v>748</v>
      </c>
      <c r="C271" s="524"/>
      <c r="D271" s="524"/>
      <c r="E271" s="524"/>
      <c r="F271" s="524"/>
      <c r="G271" s="524"/>
      <c r="H271" s="524"/>
      <c r="I271" s="524"/>
      <c r="J271" s="524"/>
      <c r="K271" s="525"/>
      <c r="L271" s="526">
        <v>1358</v>
      </c>
      <c r="M271" s="720"/>
      <c r="N271" s="721"/>
      <c r="O271" s="721"/>
      <c r="P271" s="722"/>
      <c r="Q271" s="526">
        <v>1359</v>
      </c>
      <c r="R271" s="720"/>
      <c r="S271" s="721"/>
      <c r="T271" s="721"/>
      <c r="U271" s="722"/>
      <c r="V271" s="526">
        <v>1360</v>
      </c>
      <c r="W271" s="720"/>
      <c r="X271" s="721"/>
      <c r="Y271" s="721"/>
      <c r="Z271" s="722"/>
      <c r="AA271" s="526">
        <v>1361</v>
      </c>
      <c r="AB271" s="720"/>
      <c r="AC271" s="721"/>
      <c r="AD271" s="721"/>
      <c r="AE271" s="722"/>
      <c r="AF271" s="527" t="s">
        <v>2</v>
      </c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  <c r="AZ271" s="410"/>
      <c r="BA271" s="410"/>
      <c r="BB271" s="410"/>
      <c r="BC271" s="410"/>
      <c r="BD271" s="410"/>
      <c r="BE271" s="410"/>
      <c r="BF271" s="410"/>
      <c r="BG271" s="410"/>
      <c r="BH271" s="410"/>
      <c r="BI271" s="410"/>
      <c r="BJ271" s="410"/>
      <c r="BK271" s="410"/>
      <c r="BL271" s="410"/>
      <c r="BM271" s="410"/>
      <c r="BN271" s="410"/>
      <c r="BO271" s="410"/>
      <c r="BP271" s="410"/>
      <c r="BQ271" s="410"/>
      <c r="BR271" s="410"/>
      <c r="BS271" s="410"/>
      <c r="BT271" s="410"/>
      <c r="BU271" s="410"/>
      <c r="BV271" s="410"/>
      <c r="BW271" s="410"/>
      <c r="BX271" s="410"/>
      <c r="BY271" s="410"/>
      <c r="BZ271" s="410"/>
      <c r="CA271" s="410"/>
    </row>
    <row r="272" spans="1:79" ht="14.25">
      <c r="B272" s="523" t="s">
        <v>749</v>
      </c>
      <c r="C272" s="524"/>
      <c r="D272" s="524"/>
      <c r="E272" s="524"/>
      <c r="F272" s="524"/>
      <c r="G272" s="524"/>
      <c r="H272" s="524"/>
      <c r="I272" s="524"/>
      <c r="J272" s="524"/>
      <c r="K272" s="525"/>
      <c r="L272" s="526">
        <v>1184</v>
      </c>
      <c r="M272" s="720"/>
      <c r="N272" s="721"/>
      <c r="O272" s="721"/>
      <c r="P272" s="722"/>
      <c r="Q272" s="526">
        <v>1362</v>
      </c>
      <c r="R272" s="720"/>
      <c r="S272" s="721"/>
      <c r="T272" s="721"/>
      <c r="U272" s="722"/>
      <c r="V272" s="526">
        <v>1363</v>
      </c>
      <c r="W272" s="720"/>
      <c r="X272" s="721"/>
      <c r="Y272" s="721"/>
      <c r="Z272" s="722"/>
      <c r="AA272" s="526">
        <v>1364</v>
      </c>
      <c r="AB272" s="720"/>
      <c r="AC272" s="721"/>
      <c r="AD272" s="721"/>
      <c r="AE272" s="722"/>
      <c r="AF272" s="527" t="s">
        <v>3</v>
      </c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  <c r="AZ272" s="410"/>
      <c r="BA272" s="410"/>
      <c r="BB272" s="410"/>
      <c r="BC272" s="410"/>
      <c r="BD272" s="410"/>
      <c r="BE272" s="410"/>
      <c r="BF272" s="410"/>
      <c r="BG272" s="410"/>
      <c r="BH272" s="410"/>
      <c r="BI272" s="410"/>
      <c r="BJ272" s="410"/>
      <c r="BK272" s="410"/>
      <c r="BL272" s="410"/>
      <c r="BM272" s="410"/>
      <c r="BN272" s="410"/>
      <c r="BO272" s="410"/>
      <c r="BP272" s="410"/>
      <c r="BQ272" s="410"/>
      <c r="BR272" s="410"/>
      <c r="BS272" s="410"/>
      <c r="BT272" s="410"/>
      <c r="BU272" s="410"/>
      <c r="BV272" s="410"/>
      <c r="BW272" s="410"/>
      <c r="BX272" s="410"/>
      <c r="BY272" s="410"/>
      <c r="BZ272" s="410"/>
      <c r="CA272" s="410"/>
    </row>
    <row r="273" spans="1:85" ht="14.25">
      <c r="B273" s="523" t="s">
        <v>750</v>
      </c>
      <c r="C273" s="524"/>
      <c r="D273" s="524"/>
      <c r="E273" s="524"/>
      <c r="F273" s="524"/>
      <c r="G273" s="524"/>
      <c r="H273" s="524"/>
      <c r="I273" s="524"/>
      <c r="J273" s="524"/>
      <c r="K273" s="525"/>
      <c r="L273" s="526">
        <v>1365</v>
      </c>
      <c r="M273" s="720"/>
      <c r="N273" s="721"/>
      <c r="O273" s="721"/>
      <c r="P273" s="722"/>
      <c r="Q273" s="526">
        <v>1366</v>
      </c>
      <c r="R273" s="720"/>
      <c r="S273" s="721"/>
      <c r="T273" s="721"/>
      <c r="U273" s="722"/>
      <c r="V273" s="526">
        <v>1367</v>
      </c>
      <c r="W273" s="720"/>
      <c r="X273" s="721"/>
      <c r="Y273" s="721"/>
      <c r="Z273" s="722"/>
      <c r="AA273" s="528"/>
      <c r="AB273" s="529"/>
      <c r="AC273" s="529"/>
      <c r="AD273" s="529"/>
      <c r="AE273" s="530"/>
      <c r="AF273" s="527" t="s">
        <v>2</v>
      </c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  <c r="AZ273" s="410"/>
      <c r="BA273" s="410"/>
      <c r="BB273" s="410"/>
      <c r="BC273" s="410"/>
      <c r="BD273" s="410"/>
      <c r="BE273" s="410"/>
      <c r="BF273" s="410"/>
      <c r="BG273" s="410"/>
      <c r="BH273" s="410"/>
      <c r="BI273" s="410"/>
      <c r="BJ273" s="410"/>
      <c r="BK273" s="410"/>
      <c r="BL273" s="410"/>
      <c r="BM273" s="410"/>
      <c r="BN273" s="410"/>
      <c r="BO273" s="410"/>
      <c r="BP273" s="410"/>
      <c r="BQ273" s="410"/>
      <c r="BR273" s="410"/>
      <c r="BS273" s="410"/>
      <c r="BT273" s="410"/>
      <c r="BU273" s="410"/>
      <c r="BV273" s="410"/>
      <c r="BW273" s="410"/>
      <c r="BX273" s="410"/>
      <c r="BY273" s="410"/>
      <c r="BZ273" s="410"/>
      <c r="CA273" s="410"/>
    </row>
    <row r="274" spans="1:85" ht="14.25">
      <c r="B274" s="523" t="s">
        <v>749</v>
      </c>
      <c r="C274" s="524"/>
      <c r="D274" s="524"/>
      <c r="E274" s="524"/>
      <c r="F274" s="524"/>
      <c r="G274" s="524"/>
      <c r="H274" s="524"/>
      <c r="I274" s="524"/>
      <c r="J274" s="524"/>
      <c r="K274" s="525"/>
      <c r="L274" s="526">
        <v>1185</v>
      </c>
      <c r="M274" s="720"/>
      <c r="N274" s="721"/>
      <c r="O274" s="721"/>
      <c r="P274" s="722"/>
      <c r="Q274" s="526">
        <v>1369</v>
      </c>
      <c r="R274" s="720"/>
      <c r="S274" s="721"/>
      <c r="T274" s="721"/>
      <c r="U274" s="722"/>
      <c r="V274" s="526">
        <v>1370</v>
      </c>
      <c r="W274" s="720"/>
      <c r="X274" s="721"/>
      <c r="Y274" s="721"/>
      <c r="Z274" s="722"/>
      <c r="AA274" s="528"/>
      <c r="AB274" s="529"/>
      <c r="AC274" s="529"/>
      <c r="AD274" s="529"/>
      <c r="AE274" s="530"/>
      <c r="AF274" s="527" t="s">
        <v>3</v>
      </c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  <c r="AZ274" s="410"/>
      <c r="BA274" s="410"/>
      <c r="BB274" s="410"/>
      <c r="BC274" s="410"/>
      <c r="BD274" s="410"/>
      <c r="BE274" s="410"/>
      <c r="BF274" s="410"/>
      <c r="BG274" s="410"/>
      <c r="BH274" s="410"/>
      <c r="BI274" s="410"/>
      <c r="BJ274" s="410"/>
      <c r="BK274" s="410"/>
      <c r="BL274" s="410"/>
      <c r="BM274" s="410"/>
      <c r="BN274" s="410"/>
      <c r="BO274" s="410"/>
      <c r="BP274" s="410"/>
      <c r="BQ274" s="410"/>
      <c r="BR274" s="410"/>
      <c r="BS274" s="410"/>
      <c r="BT274" s="410"/>
      <c r="BU274" s="410"/>
      <c r="BV274" s="410"/>
      <c r="BW274" s="410"/>
      <c r="BX274" s="410"/>
      <c r="BY274" s="410"/>
      <c r="BZ274" s="410"/>
      <c r="CA274" s="410"/>
    </row>
    <row r="275" spans="1:85" ht="14.25">
      <c r="B275" s="523" t="s">
        <v>751</v>
      </c>
      <c r="C275" s="524"/>
      <c r="D275" s="524"/>
      <c r="E275" s="524"/>
      <c r="F275" s="524"/>
      <c r="G275" s="524"/>
      <c r="H275" s="524"/>
      <c r="I275" s="524"/>
      <c r="J275" s="524"/>
      <c r="K275" s="525"/>
      <c r="L275" s="526">
        <v>1096</v>
      </c>
      <c r="M275" s="720">
        <f>+$M$271-$M$272+$M$273-$M$274</f>
        <v>0</v>
      </c>
      <c r="N275" s="721"/>
      <c r="O275" s="721"/>
      <c r="P275" s="722"/>
      <c r="Q275" s="526">
        <v>1097</v>
      </c>
      <c r="R275" s="720">
        <f>+$R$271-$R$272+$R$273-$R$274</f>
        <v>0</v>
      </c>
      <c r="S275" s="721"/>
      <c r="T275" s="721"/>
      <c r="U275" s="722"/>
      <c r="V275" s="526">
        <v>1106</v>
      </c>
      <c r="W275" s="720">
        <f>+$W$271-$W$272+$W$273-$W$274</f>
        <v>0</v>
      </c>
      <c r="X275" s="721"/>
      <c r="Y275" s="721"/>
      <c r="Z275" s="722"/>
      <c r="AA275" s="531">
        <v>1372</v>
      </c>
      <c r="AB275" s="720">
        <f>+$AB$271-$AB$272</f>
        <v>0</v>
      </c>
      <c r="AC275" s="721"/>
      <c r="AD275" s="721"/>
      <c r="AE275" s="722"/>
      <c r="AF275" s="527" t="s">
        <v>4</v>
      </c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  <c r="AZ275" s="410"/>
      <c r="BA275" s="410"/>
      <c r="BB275" s="410"/>
      <c r="BC275" s="410"/>
      <c r="BD275" s="410"/>
      <c r="BE275" s="410"/>
      <c r="BF275" s="410"/>
      <c r="BG275" s="410"/>
      <c r="BH275" s="410"/>
      <c r="BI275" s="410"/>
      <c r="BJ275" s="410"/>
      <c r="BK275" s="410"/>
      <c r="BL275" s="410"/>
      <c r="BM275" s="410"/>
      <c r="BN275" s="410"/>
      <c r="BO275" s="410"/>
      <c r="BP275" s="410"/>
      <c r="BQ275" s="410"/>
      <c r="BR275" s="410"/>
      <c r="BS275" s="410"/>
      <c r="BT275" s="410"/>
      <c r="BU275" s="410"/>
      <c r="BV275" s="410"/>
      <c r="BW275" s="410"/>
      <c r="BX275" s="410"/>
      <c r="BY275" s="410"/>
      <c r="BZ275" s="410"/>
      <c r="CA275" s="410"/>
    </row>
    <row r="276" spans="1:85" s="411" customFormat="1">
      <c r="A276" s="409"/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  <c r="AZ276" s="410"/>
      <c r="BA276" s="410"/>
      <c r="BB276" s="410"/>
      <c r="BC276" s="410"/>
      <c r="BD276" s="410"/>
      <c r="BE276" s="410"/>
      <c r="BF276" s="410"/>
      <c r="BG276" s="410"/>
      <c r="BH276" s="410"/>
      <c r="BI276" s="410"/>
      <c r="BJ276" s="410"/>
      <c r="BK276" s="410"/>
      <c r="BL276" s="410"/>
      <c r="BM276" s="410"/>
      <c r="BN276" s="410"/>
      <c r="BO276" s="410"/>
      <c r="BP276" s="410"/>
      <c r="BQ276" s="410"/>
      <c r="BR276" s="410"/>
      <c r="BS276" s="410"/>
      <c r="BT276" s="410"/>
      <c r="BU276" s="410"/>
      <c r="BV276" s="410"/>
      <c r="BW276" s="410"/>
      <c r="BX276" s="410"/>
      <c r="BY276" s="410"/>
      <c r="BZ276" s="410"/>
      <c r="CA276" s="410"/>
      <c r="CB276" s="410"/>
      <c r="CC276" s="410"/>
      <c r="CD276" s="410"/>
      <c r="CE276" s="410"/>
      <c r="CF276" s="410"/>
      <c r="CG276" s="410"/>
    </row>
    <row r="277" spans="1:85" s="411" customFormat="1">
      <c r="A277" s="409"/>
      <c r="B277" s="794" t="s">
        <v>752</v>
      </c>
      <c r="C277" s="794"/>
      <c r="D277" s="794"/>
      <c r="E277" s="79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  <c r="AZ277" s="410"/>
      <c r="BA277" s="410"/>
      <c r="BB277" s="410"/>
      <c r="BC277" s="410"/>
      <c r="BD277" s="410"/>
      <c r="BE277" s="410"/>
      <c r="BF277" s="410"/>
      <c r="BG277" s="410"/>
      <c r="BH277" s="410"/>
      <c r="BI277" s="410"/>
      <c r="BJ277" s="410"/>
      <c r="BK277" s="410"/>
      <c r="BL277" s="410"/>
      <c r="BM277" s="410"/>
      <c r="BN277" s="410"/>
      <c r="BO277" s="410"/>
      <c r="BP277" s="410"/>
      <c r="BQ277" s="410"/>
      <c r="BR277" s="410"/>
      <c r="BS277" s="410"/>
      <c r="BT277" s="410"/>
      <c r="BU277" s="410"/>
      <c r="BV277" s="410"/>
      <c r="BW277" s="410"/>
      <c r="BX277" s="410"/>
      <c r="BY277" s="410"/>
      <c r="BZ277" s="410"/>
      <c r="CA277" s="410"/>
      <c r="CB277" s="410"/>
      <c r="CC277" s="410"/>
      <c r="CD277" s="410"/>
      <c r="CE277" s="410"/>
      <c r="CF277" s="410"/>
      <c r="CG277" s="410"/>
    </row>
    <row r="278" spans="1:85" s="411" customFormat="1">
      <c r="A278" s="409"/>
      <c r="B278" s="794"/>
      <c r="C278" s="794"/>
      <c r="D278" s="794"/>
      <c r="E278" s="794"/>
      <c r="F278" s="794"/>
      <c r="G278" s="794"/>
      <c r="H278" s="794"/>
      <c r="I278" s="794"/>
      <c r="J278" s="794"/>
      <c r="K278" s="794"/>
      <c r="L278" s="794"/>
      <c r="M278" s="794"/>
      <c r="N278" s="794"/>
      <c r="O278" s="794"/>
      <c r="P278" s="794"/>
      <c r="Q278" s="794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  <c r="AZ278" s="410"/>
      <c r="BA278" s="410"/>
      <c r="BB278" s="410"/>
      <c r="BC278" s="410"/>
      <c r="BD278" s="410"/>
      <c r="BE278" s="410"/>
      <c r="BF278" s="410"/>
      <c r="BG278" s="410"/>
      <c r="BH278" s="410"/>
      <c r="BI278" s="410"/>
      <c r="BJ278" s="410"/>
      <c r="BK278" s="410"/>
      <c r="BL278" s="410"/>
      <c r="BM278" s="410"/>
      <c r="BN278" s="410"/>
      <c r="BO278" s="410"/>
      <c r="BP278" s="410"/>
      <c r="BQ278" s="410"/>
      <c r="BR278" s="410"/>
      <c r="BS278" s="410"/>
      <c r="BT278" s="410"/>
      <c r="BU278" s="410"/>
      <c r="BV278" s="410"/>
      <c r="BW278" s="410"/>
      <c r="BX278" s="410"/>
      <c r="BY278" s="410"/>
      <c r="BZ278" s="410"/>
      <c r="CA278" s="410"/>
      <c r="CB278" s="410"/>
      <c r="CC278" s="410"/>
      <c r="CD278" s="410"/>
      <c r="CE278" s="410"/>
      <c r="CF278" s="410"/>
      <c r="CG278" s="410"/>
    </row>
    <row r="279" spans="1:85" s="461" customFormat="1">
      <c r="A279" s="455"/>
      <c r="B279" s="795" t="s">
        <v>753</v>
      </c>
      <c r="C279" s="796" t="s">
        <v>743</v>
      </c>
      <c r="D279" s="796"/>
      <c r="E279" s="796"/>
      <c r="F279" s="796"/>
      <c r="G279" s="796"/>
      <c r="H279" s="796"/>
      <c r="I279" s="796"/>
      <c r="J279" s="796"/>
      <c r="K279" s="796"/>
      <c r="L279" s="796"/>
      <c r="M279" s="796"/>
      <c r="N279" s="796"/>
      <c r="O279" s="796"/>
      <c r="P279" s="796"/>
      <c r="Q279" s="792" t="s">
        <v>754</v>
      </c>
      <c r="R279" s="792"/>
      <c r="S279" s="792"/>
      <c r="T279" s="792"/>
      <c r="U279" s="792"/>
      <c r="V279" s="792" t="s">
        <v>755</v>
      </c>
      <c r="W279" s="792"/>
      <c r="X279" s="792"/>
      <c r="Y279" s="792"/>
      <c r="Z279" s="792"/>
      <c r="AA279" s="792" t="s">
        <v>756</v>
      </c>
      <c r="AB279" s="792"/>
      <c r="AC279" s="792"/>
      <c r="AD279" s="792"/>
      <c r="AE279" s="792"/>
      <c r="AF279" s="460"/>
      <c r="AG279" s="460"/>
      <c r="AH279" s="460"/>
      <c r="AI279" s="460"/>
      <c r="AJ279" s="460"/>
      <c r="AK279" s="460"/>
      <c r="AL279" s="460"/>
      <c r="AM279" s="460"/>
      <c r="AN279" s="460"/>
      <c r="AO279" s="460"/>
      <c r="AP279" s="460"/>
      <c r="AQ279" s="460"/>
      <c r="AR279" s="460"/>
      <c r="AS279" s="460"/>
      <c r="AT279" s="460"/>
      <c r="AU279" s="460"/>
      <c r="AV279" s="460"/>
      <c r="AW279" s="460"/>
      <c r="AX279" s="460"/>
      <c r="AY279" s="460"/>
      <c r="AZ279" s="460"/>
      <c r="BA279" s="460"/>
      <c r="BB279" s="460"/>
      <c r="BC279" s="460"/>
      <c r="BD279" s="460"/>
      <c r="BE279" s="460"/>
      <c r="BF279" s="460"/>
      <c r="BG279" s="460"/>
      <c r="BH279" s="460"/>
      <c r="BI279" s="460"/>
      <c r="BJ279" s="460"/>
      <c r="BK279" s="460"/>
      <c r="BL279" s="460"/>
      <c r="BM279" s="460"/>
      <c r="BN279" s="460"/>
      <c r="BO279" s="460"/>
      <c r="BP279" s="460"/>
      <c r="BQ279" s="460"/>
      <c r="BR279" s="460"/>
      <c r="BS279" s="460"/>
      <c r="BT279" s="460"/>
      <c r="BU279" s="460"/>
      <c r="BV279" s="460"/>
      <c r="BW279" s="460"/>
      <c r="BX279" s="460"/>
      <c r="BY279" s="460"/>
      <c r="BZ279" s="460"/>
      <c r="CA279" s="460"/>
      <c r="CB279" s="460"/>
      <c r="CC279" s="460"/>
      <c r="CD279" s="460"/>
      <c r="CE279" s="460"/>
      <c r="CF279" s="460"/>
      <c r="CG279" s="460"/>
    </row>
    <row r="280" spans="1:85" ht="14.25">
      <c r="B280" s="795"/>
      <c r="C280" s="491" t="s">
        <v>757</v>
      </c>
      <c r="D280" s="492"/>
      <c r="E280" s="492"/>
      <c r="F280" s="492"/>
      <c r="G280" s="492"/>
      <c r="H280" s="492"/>
      <c r="I280" s="492"/>
      <c r="J280" s="492"/>
      <c r="K280" s="492"/>
      <c r="L280" s="492"/>
      <c r="M280" s="492"/>
      <c r="N280" s="492"/>
      <c r="O280" s="492"/>
      <c r="P280" s="493"/>
      <c r="Q280" s="526">
        <v>994</v>
      </c>
      <c r="R280" s="720"/>
      <c r="S280" s="721"/>
      <c r="T280" s="721"/>
      <c r="U280" s="722"/>
      <c r="V280" s="526">
        <v>876</v>
      </c>
      <c r="W280" s="720"/>
      <c r="X280" s="721"/>
      <c r="Y280" s="721"/>
      <c r="Z280" s="722"/>
      <c r="AA280" s="526">
        <v>898</v>
      </c>
      <c r="AB280" s="720"/>
      <c r="AC280" s="721"/>
      <c r="AD280" s="721"/>
      <c r="AE280" s="722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  <c r="AZ280" s="410"/>
      <c r="BA280" s="410"/>
      <c r="BB280" s="410"/>
      <c r="BC280" s="410"/>
      <c r="BD280" s="410"/>
      <c r="BE280" s="410"/>
      <c r="BF280" s="410"/>
      <c r="BG280" s="410"/>
      <c r="BH280" s="410"/>
      <c r="BI280" s="410"/>
      <c r="BJ280" s="410"/>
      <c r="BK280" s="410"/>
      <c r="BL280" s="410"/>
      <c r="BM280" s="410"/>
      <c r="BN280" s="410"/>
      <c r="BO280" s="410"/>
      <c r="BP280" s="410"/>
      <c r="BQ280" s="410"/>
      <c r="BR280" s="410"/>
      <c r="BS280" s="410"/>
      <c r="BT280" s="410"/>
      <c r="BU280" s="410"/>
      <c r="BV280" s="410"/>
      <c r="BW280" s="410"/>
      <c r="BX280" s="410"/>
      <c r="BY280" s="410"/>
      <c r="BZ280" s="410"/>
      <c r="CA280" s="410"/>
      <c r="CB280" s="410"/>
      <c r="CC280" s="410"/>
      <c r="CD280" s="410"/>
      <c r="CE280" s="410"/>
      <c r="CF280" s="410"/>
      <c r="CG280" s="410"/>
    </row>
    <row r="281" spans="1:85" ht="14.25">
      <c r="B281" s="795"/>
      <c r="C281" s="491" t="s">
        <v>758</v>
      </c>
      <c r="D281" s="492"/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3"/>
      <c r="Q281" s="526">
        <v>986</v>
      </c>
      <c r="R281" s="720"/>
      <c r="S281" s="721"/>
      <c r="T281" s="721"/>
      <c r="U281" s="722"/>
      <c r="V281" s="526">
        <v>990</v>
      </c>
      <c r="W281" s="720"/>
      <c r="X281" s="721"/>
      <c r="Y281" s="721"/>
      <c r="Z281" s="722"/>
      <c r="AA281" s="526">
        <v>373</v>
      </c>
      <c r="AB281" s="720"/>
      <c r="AC281" s="721"/>
      <c r="AD281" s="721"/>
      <c r="AE281" s="722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  <c r="AZ281" s="410"/>
      <c r="BA281" s="410"/>
      <c r="BB281" s="410"/>
      <c r="BC281" s="410"/>
      <c r="BD281" s="410"/>
      <c r="BE281" s="410"/>
      <c r="BF281" s="410"/>
      <c r="BG281" s="410"/>
      <c r="BH281" s="410"/>
      <c r="BI281" s="410"/>
      <c r="BJ281" s="410"/>
      <c r="BK281" s="410"/>
      <c r="BL281" s="410"/>
      <c r="BM281" s="410"/>
      <c r="BN281" s="410"/>
      <c r="BO281" s="410"/>
      <c r="BP281" s="410"/>
      <c r="BQ281" s="410"/>
      <c r="BR281" s="410"/>
      <c r="BS281" s="410"/>
      <c r="BT281" s="410"/>
      <c r="BU281" s="410"/>
      <c r="BV281" s="410"/>
      <c r="BW281" s="410"/>
      <c r="BX281" s="410"/>
      <c r="BY281" s="410"/>
      <c r="BZ281" s="410"/>
      <c r="CA281" s="410"/>
      <c r="CB281" s="410"/>
      <c r="CC281" s="410"/>
      <c r="CD281" s="410"/>
      <c r="CE281" s="410"/>
      <c r="CF281" s="410"/>
      <c r="CG281" s="410"/>
    </row>
    <row r="282" spans="1:85" ht="14.25">
      <c r="B282" s="795"/>
      <c r="C282" s="491" t="s">
        <v>759</v>
      </c>
      <c r="D282" s="492"/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3"/>
      <c r="Q282" s="526">
        <v>987</v>
      </c>
      <c r="R282" s="720"/>
      <c r="S282" s="721"/>
      <c r="T282" s="721"/>
      <c r="U282" s="722"/>
      <c r="V282" s="526">
        <v>991</v>
      </c>
      <c r="W282" s="720"/>
      <c r="X282" s="721"/>
      <c r="Y282" s="721"/>
      <c r="Z282" s="722"/>
      <c r="AA282" s="526">
        <v>382</v>
      </c>
      <c r="AB282" s="720"/>
      <c r="AC282" s="721"/>
      <c r="AD282" s="721"/>
      <c r="AE282" s="722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  <c r="AZ282" s="410"/>
      <c r="BA282" s="410"/>
      <c r="BB282" s="410"/>
      <c r="BC282" s="410"/>
      <c r="BD282" s="410"/>
      <c r="BE282" s="410"/>
      <c r="BF282" s="410"/>
      <c r="BG282" s="410"/>
      <c r="BH282" s="410"/>
      <c r="BI282" s="410"/>
      <c r="BJ282" s="410"/>
      <c r="BK282" s="410"/>
      <c r="BL282" s="410"/>
      <c r="BM282" s="410"/>
      <c r="BN282" s="410"/>
      <c r="BO282" s="410"/>
      <c r="BP282" s="410"/>
      <c r="BQ282" s="410"/>
      <c r="BR282" s="410"/>
      <c r="BS282" s="410"/>
      <c r="BT282" s="410"/>
      <c r="BU282" s="410"/>
      <c r="BV282" s="410"/>
      <c r="BW282" s="410"/>
      <c r="BX282" s="410"/>
      <c r="BY282" s="410"/>
      <c r="BZ282" s="410"/>
      <c r="CA282" s="410"/>
      <c r="CB282" s="410"/>
      <c r="CC282" s="410"/>
      <c r="CD282" s="410"/>
      <c r="CE282" s="410"/>
      <c r="CF282" s="410"/>
      <c r="CG282" s="410"/>
    </row>
    <row r="283" spans="1:85" ht="14.25">
      <c r="B283" s="795"/>
      <c r="C283" s="491" t="s">
        <v>760</v>
      </c>
      <c r="D283" s="492"/>
      <c r="E283" s="492"/>
      <c r="F283" s="492"/>
      <c r="G283" s="492"/>
      <c r="H283" s="492"/>
      <c r="I283" s="492"/>
      <c r="J283" s="492"/>
      <c r="K283" s="492"/>
      <c r="L283" s="492"/>
      <c r="M283" s="492"/>
      <c r="N283" s="492"/>
      <c r="O283" s="492"/>
      <c r="P283" s="493"/>
      <c r="Q283" s="526">
        <v>988</v>
      </c>
      <c r="R283" s="720"/>
      <c r="S283" s="721"/>
      <c r="T283" s="721"/>
      <c r="U283" s="722"/>
      <c r="V283" s="526">
        <v>1001</v>
      </c>
      <c r="W283" s="720"/>
      <c r="X283" s="721"/>
      <c r="Y283" s="721"/>
      <c r="Z283" s="722"/>
      <c r="AA283" s="526">
        <v>761</v>
      </c>
      <c r="AB283" s="720"/>
      <c r="AC283" s="721"/>
      <c r="AD283" s="721"/>
      <c r="AE283" s="722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  <c r="AZ283" s="410"/>
      <c r="BA283" s="410"/>
      <c r="BB283" s="410"/>
      <c r="BC283" s="410"/>
      <c r="BD283" s="410"/>
      <c r="BE283" s="410"/>
      <c r="BF283" s="410"/>
      <c r="BG283" s="410"/>
      <c r="BH283" s="410"/>
      <c r="BI283" s="410"/>
      <c r="BJ283" s="410"/>
      <c r="BK283" s="410"/>
      <c r="BL283" s="410"/>
      <c r="BM283" s="410"/>
      <c r="BN283" s="410"/>
      <c r="BO283" s="410"/>
      <c r="BP283" s="410"/>
      <c r="BQ283" s="410"/>
      <c r="BR283" s="410"/>
      <c r="BS283" s="410"/>
      <c r="BT283" s="410"/>
      <c r="BU283" s="410"/>
      <c r="BV283" s="410"/>
      <c r="BW283" s="410"/>
      <c r="BX283" s="410"/>
      <c r="BY283" s="410"/>
      <c r="BZ283" s="410"/>
      <c r="CA283" s="410"/>
      <c r="CB283" s="410"/>
      <c r="CC283" s="410"/>
      <c r="CD283" s="410"/>
      <c r="CE283" s="410"/>
      <c r="CF283" s="410"/>
      <c r="CG283" s="410"/>
    </row>
    <row r="284" spans="1:85" ht="14.25">
      <c r="B284" s="795"/>
      <c r="C284" s="491" t="s">
        <v>761</v>
      </c>
      <c r="D284" s="492"/>
      <c r="E284" s="492"/>
      <c r="F284" s="492"/>
      <c r="G284" s="492"/>
      <c r="H284" s="492"/>
      <c r="I284" s="492"/>
      <c r="J284" s="492"/>
      <c r="K284" s="492"/>
      <c r="L284" s="492"/>
      <c r="M284" s="492"/>
      <c r="N284" s="492"/>
      <c r="O284" s="492"/>
      <c r="P284" s="493"/>
      <c r="Q284" s="526">
        <v>792</v>
      </c>
      <c r="R284" s="720"/>
      <c r="S284" s="721"/>
      <c r="T284" s="721"/>
      <c r="U284" s="722"/>
      <c r="V284" s="526">
        <v>794</v>
      </c>
      <c r="W284" s="720"/>
      <c r="X284" s="721"/>
      <c r="Y284" s="721"/>
      <c r="Z284" s="722"/>
      <c r="AA284" s="526">
        <v>773</v>
      </c>
      <c r="AB284" s="720"/>
      <c r="AC284" s="721"/>
      <c r="AD284" s="721"/>
      <c r="AE284" s="722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  <c r="AZ284" s="410"/>
      <c r="BA284" s="410"/>
      <c r="BB284" s="410"/>
      <c r="BC284" s="410"/>
      <c r="BD284" s="410"/>
      <c r="BE284" s="410"/>
      <c r="BF284" s="410"/>
      <c r="BG284" s="410"/>
      <c r="BH284" s="410"/>
      <c r="BI284" s="410"/>
      <c r="BJ284" s="410"/>
      <c r="BK284" s="410"/>
      <c r="BL284" s="410"/>
      <c r="BM284" s="410"/>
      <c r="BN284" s="410"/>
      <c r="BO284" s="410"/>
      <c r="BP284" s="410"/>
      <c r="BQ284" s="410"/>
      <c r="BR284" s="410"/>
      <c r="BS284" s="410"/>
      <c r="BT284" s="410"/>
      <c r="BU284" s="410"/>
      <c r="BV284" s="410"/>
      <c r="BW284" s="410"/>
      <c r="BX284" s="410"/>
      <c r="BY284" s="410"/>
      <c r="BZ284" s="410"/>
      <c r="CA284" s="410"/>
      <c r="CB284" s="410"/>
      <c r="CC284" s="410"/>
      <c r="CD284" s="410"/>
      <c r="CE284" s="410"/>
      <c r="CF284" s="410"/>
      <c r="CG284" s="410"/>
    </row>
    <row r="285" spans="1:85" ht="14.25">
      <c r="B285" s="795"/>
      <c r="C285" s="491" t="s">
        <v>762</v>
      </c>
      <c r="D285" s="492"/>
      <c r="E285" s="492"/>
      <c r="F285" s="492"/>
      <c r="G285" s="492"/>
      <c r="H285" s="492"/>
      <c r="I285" s="492"/>
      <c r="J285" s="492"/>
      <c r="K285" s="492"/>
      <c r="L285" s="492"/>
      <c r="M285" s="492"/>
      <c r="N285" s="492"/>
      <c r="O285" s="492"/>
      <c r="P285" s="493"/>
      <c r="Q285" s="491"/>
      <c r="R285" s="492"/>
      <c r="S285" s="492"/>
      <c r="T285" s="492"/>
      <c r="U285" s="493"/>
      <c r="V285" s="491"/>
      <c r="W285" s="492"/>
      <c r="X285" s="492"/>
      <c r="Y285" s="492"/>
      <c r="Z285" s="493"/>
      <c r="AA285" s="526">
        <v>365</v>
      </c>
      <c r="AB285" s="720"/>
      <c r="AC285" s="721"/>
      <c r="AD285" s="721"/>
      <c r="AE285" s="722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  <c r="AZ285" s="410"/>
      <c r="BA285" s="410"/>
      <c r="BB285" s="410"/>
      <c r="BC285" s="410"/>
      <c r="BD285" s="410"/>
      <c r="BE285" s="410"/>
      <c r="BF285" s="410"/>
      <c r="BG285" s="410"/>
      <c r="BH285" s="410"/>
      <c r="BI285" s="410"/>
      <c r="BJ285" s="410"/>
      <c r="BK285" s="410"/>
      <c r="BL285" s="410"/>
      <c r="BM285" s="410"/>
      <c r="BN285" s="410"/>
      <c r="BO285" s="410"/>
      <c r="BP285" s="410"/>
      <c r="BQ285" s="410"/>
      <c r="BR285" s="410"/>
      <c r="BS285" s="410"/>
      <c r="BT285" s="410"/>
      <c r="BU285" s="410"/>
      <c r="BV285" s="410"/>
      <c r="BW285" s="410"/>
      <c r="BX285" s="410"/>
      <c r="BY285" s="410"/>
      <c r="BZ285" s="410"/>
      <c r="CA285" s="410"/>
      <c r="CB285" s="410"/>
      <c r="CC285" s="410"/>
      <c r="CD285" s="410"/>
      <c r="CE285" s="410"/>
      <c r="CF285" s="410"/>
      <c r="CG285" s="410"/>
    </row>
    <row r="286" spans="1:85" ht="14.25">
      <c r="B286" s="795"/>
      <c r="C286" s="491" t="s">
        <v>763</v>
      </c>
      <c r="D286" s="492"/>
      <c r="E286" s="492"/>
      <c r="F286" s="492"/>
      <c r="G286" s="492"/>
      <c r="H286" s="492"/>
      <c r="I286" s="492"/>
      <c r="J286" s="492"/>
      <c r="K286" s="492"/>
      <c r="L286" s="492"/>
      <c r="M286" s="492"/>
      <c r="N286" s="492"/>
      <c r="O286" s="492"/>
      <c r="P286" s="493"/>
      <c r="Q286" s="491"/>
      <c r="R286" s="492"/>
      <c r="S286" s="492"/>
      <c r="T286" s="492"/>
      <c r="U286" s="493"/>
      <c r="V286" s="491"/>
      <c r="W286" s="492"/>
      <c r="X286" s="492"/>
      <c r="Y286" s="492"/>
      <c r="Z286" s="493"/>
      <c r="AA286" s="526">
        <v>366</v>
      </c>
      <c r="AB286" s="720"/>
      <c r="AC286" s="721"/>
      <c r="AD286" s="721"/>
      <c r="AE286" s="722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  <c r="AZ286" s="410"/>
      <c r="BA286" s="410"/>
      <c r="BB286" s="410"/>
      <c r="BC286" s="410"/>
      <c r="BD286" s="410"/>
      <c r="BE286" s="410"/>
      <c r="BF286" s="410"/>
      <c r="BG286" s="410"/>
      <c r="BH286" s="410"/>
      <c r="BI286" s="410"/>
      <c r="BJ286" s="410"/>
      <c r="BK286" s="410"/>
      <c r="BL286" s="410"/>
      <c r="BM286" s="410"/>
      <c r="BN286" s="410"/>
      <c r="BO286" s="410"/>
      <c r="BP286" s="410"/>
      <c r="BQ286" s="410"/>
      <c r="BR286" s="410"/>
      <c r="BS286" s="410"/>
      <c r="BT286" s="410"/>
      <c r="BU286" s="410"/>
      <c r="BV286" s="410"/>
      <c r="BW286" s="410"/>
      <c r="BX286" s="410"/>
      <c r="BY286" s="410"/>
      <c r="BZ286" s="410"/>
      <c r="CA286" s="410"/>
      <c r="CB286" s="410"/>
      <c r="CC286" s="410"/>
      <c r="CD286" s="410"/>
      <c r="CE286" s="410"/>
      <c r="CF286" s="410"/>
      <c r="CG286" s="410"/>
    </row>
    <row r="287" spans="1:85" ht="14.25">
      <c r="B287" s="795"/>
      <c r="C287" s="491" t="s">
        <v>764</v>
      </c>
      <c r="D287" s="492"/>
      <c r="E287" s="492"/>
      <c r="F287" s="492"/>
      <c r="G287" s="492"/>
      <c r="H287" s="492"/>
      <c r="I287" s="492"/>
      <c r="J287" s="492"/>
      <c r="K287" s="492"/>
      <c r="L287" s="492"/>
      <c r="M287" s="492"/>
      <c r="N287" s="492"/>
      <c r="O287" s="492"/>
      <c r="P287" s="493"/>
      <c r="Q287" s="491"/>
      <c r="R287" s="492"/>
      <c r="S287" s="492"/>
      <c r="T287" s="492"/>
      <c r="U287" s="493"/>
      <c r="V287" s="491"/>
      <c r="W287" s="492"/>
      <c r="X287" s="492"/>
      <c r="Y287" s="492"/>
      <c r="Z287" s="493"/>
      <c r="AA287" s="526">
        <v>392</v>
      </c>
      <c r="AB287" s="720"/>
      <c r="AC287" s="721"/>
      <c r="AD287" s="721"/>
      <c r="AE287" s="722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  <c r="AZ287" s="410"/>
      <c r="BA287" s="410"/>
      <c r="BB287" s="410"/>
      <c r="BC287" s="410"/>
      <c r="BD287" s="410"/>
      <c r="BE287" s="410"/>
      <c r="BF287" s="410"/>
      <c r="BG287" s="410"/>
      <c r="BH287" s="410"/>
      <c r="BI287" s="410"/>
      <c r="BJ287" s="410"/>
      <c r="BK287" s="410"/>
      <c r="BL287" s="410"/>
      <c r="BM287" s="410"/>
      <c r="BN287" s="410"/>
      <c r="BO287" s="410"/>
      <c r="BP287" s="410"/>
      <c r="BQ287" s="410"/>
      <c r="BR287" s="410"/>
      <c r="BS287" s="410"/>
      <c r="BT287" s="410"/>
      <c r="BU287" s="410"/>
      <c r="BV287" s="410"/>
      <c r="BW287" s="410"/>
      <c r="BX287" s="410"/>
      <c r="BY287" s="410"/>
      <c r="BZ287" s="410"/>
      <c r="CA287" s="410"/>
      <c r="CB287" s="410"/>
      <c r="CC287" s="410"/>
      <c r="CD287" s="410"/>
      <c r="CE287" s="410"/>
      <c r="CF287" s="410"/>
      <c r="CG287" s="410"/>
    </row>
    <row r="288" spans="1:85" ht="14.25">
      <c r="B288" s="795"/>
      <c r="C288" s="491" t="s">
        <v>765</v>
      </c>
      <c r="D288" s="492"/>
      <c r="E288" s="492"/>
      <c r="F288" s="492"/>
      <c r="G288" s="492"/>
      <c r="H288" s="492"/>
      <c r="I288" s="492"/>
      <c r="J288" s="492"/>
      <c r="K288" s="492"/>
      <c r="L288" s="492"/>
      <c r="M288" s="492"/>
      <c r="N288" s="492"/>
      <c r="O288" s="492"/>
      <c r="P288" s="493"/>
      <c r="Q288" s="491"/>
      <c r="R288" s="492"/>
      <c r="S288" s="492"/>
      <c r="T288" s="492"/>
      <c r="U288" s="493"/>
      <c r="V288" s="491"/>
      <c r="W288" s="492"/>
      <c r="X288" s="492"/>
      <c r="Y288" s="492"/>
      <c r="Z288" s="493"/>
      <c r="AA288" s="526">
        <v>1153</v>
      </c>
      <c r="AB288" s="720"/>
      <c r="AC288" s="721"/>
      <c r="AD288" s="721"/>
      <c r="AE288" s="722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  <c r="AZ288" s="410"/>
      <c r="BA288" s="410"/>
      <c r="BB288" s="410"/>
      <c r="BC288" s="410"/>
      <c r="BD288" s="410"/>
      <c r="BE288" s="410"/>
      <c r="BF288" s="410"/>
      <c r="BG288" s="410"/>
      <c r="BH288" s="410"/>
      <c r="BI288" s="410"/>
      <c r="BJ288" s="410"/>
      <c r="BK288" s="410"/>
      <c r="BL288" s="410"/>
      <c r="BM288" s="410"/>
      <c r="BN288" s="410"/>
      <c r="BO288" s="410"/>
      <c r="BP288" s="410"/>
      <c r="BQ288" s="410"/>
      <c r="BR288" s="410"/>
      <c r="BS288" s="410"/>
      <c r="BT288" s="410"/>
      <c r="BU288" s="410"/>
      <c r="BV288" s="410"/>
      <c r="BW288" s="410"/>
      <c r="BX288" s="410"/>
      <c r="BY288" s="410"/>
      <c r="BZ288" s="410"/>
      <c r="CA288" s="410"/>
      <c r="CB288" s="410"/>
      <c r="CC288" s="410"/>
      <c r="CD288" s="410"/>
      <c r="CE288" s="410"/>
      <c r="CF288" s="410"/>
      <c r="CG288" s="410"/>
    </row>
    <row r="289" spans="1:85" ht="14.25">
      <c r="B289" s="795"/>
      <c r="C289" s="491" t="s">
        <v>766</v>
      </c>
      <c r="D289" s="492"/>
      <c r="E289" s="492"/>
      <c r="F289" s="492"/>
      <c r="G289" s="492"/>
      <c r="H289" s="492"/>
      <c r="I289" s="492"/>
      <c r="J289" s="492"/>
      <c r="K289" s="492"/>
      <c r="L289" s="492"/>
      <c r="M289" s="492"/>
      <c r="N289" s="492"/>
      <c r="O289" s="492"/>
      <c r="P289" s="493"/>
      <c r="Q289" s="491"/>
      <c r="R289" s="492"/>
      <c r="S289" s="492"/>
      <c r="T289" s="492"/>
      <c r="U289" s="493"/>
      <c r="V289" s="491"/>
      <c r="W289" s="492"/>
      <c r="X289" s="492"/>
      <c r="Y289" s="492"/>
      <c r="Z289" s="493"/>
      <c r="AA289" s="526">
        <v>984</v>
      </c>
      <c r="AB289" s="720"/>
      <c r="AC289" s="721"/>
      <c r="AD289" s="721"/>
      <c r="AE289" s="722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  <c r="AZ289" s="410"/>
      <c r="BA289" s="410"/>
      <c r="BB289" s="410"/>
      <c r="BC289" s="410"/>
      <c r="BD289" s="410"/>
      <c r="BE289" s="410"/>
      <c r="BF289" s="410"/>
      <c r="BG289" s="410"/>
      <c r="BH289" s="410"/>
      <c r="BI289" s="410"/>
      <c r="BJ289" s="410"/>
      <c r="BK289" s="410"/>
      <c r="BL289" s="410"/>
      <c r="BM289" s="410"/>
      <c r="BN289" s="410"/>
      <c r="BO289" s="410"/>
      <c r="BP289" s="410"/>
      <c r="BQ289" s="410"/>
      <c r="BR289" s="410"/>
      <c r="BS289" s="410"/>
      <c r="BT289" s="410"/>
      <c r="BU289" s="410"/>
      <c r="BV289" s="410"/>
      <c r="BW289" s="410"/>
      <c r="BX289" s="410"/>
      <c r="BY289" s="410"/>
      <c r="BZ289" s="410"/>
      <c r="CA289" s="410"/>
      <c r="CB289" s="410"/>
      <c r="CC289" s="410"/>
      <c r="CD289" s="410"/>
      <c r="CE289" s="410"/>
      <c r="CF289" s="410"/>
      <c r="CG289" s="410"/>
    </row>
    <row r="290" spans="1:85" ht="14.25">
      <c r="B290" s="795" t="s">
        <v>767</v>
      </c>
      <c r="C290" s="437" t="s">
        <v>768</v>
      </c>
      <c r="D290" s="437"/>
      <c r="E290" s="437"/>
      <c r="F290" s="437"/>
      <c r="G290" s="437"/>
      <c r="H290" s="437"/>
      <c r="I290" s="437"/>
      <c r="J290" s="437"/>
      <c r="K290" s="437"/>
      <c r="L290" s="437"/>
      <c r="M290" s="437"/>
      <c r="N290" s="437"/>
      <c r="O290" s="437"/>
      <c r="P290" s="437"/>
      <c r="Q290" s="491"/>
      <c r="R290" s="492"/>
      <c r="S290" s="492"/>
      <c r="T290" s="492"/>
      <c r="U290" s="493"/>
      <c r="V290" s="491"/>
      <c r="W290" s="492"/>
      <c r="X290" s="492"/>
      <c r="Y290" s="492"/>
      <c r="Z290" s="493"/>
      <c r="AA290" s="526">
        <v>839</v>
      </c>
      <c r="AB290" s="720"/>
      <c r="AC290" s="721"/>
      <c r="AD290" s="721"/>
      <c r="AE290" s="722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  <c r="AZ290" s="410"/>
      <c r="BA290" s="410"/>
      <c r="BB290" s="410"/>
      <c r="BC290" s="410"/>
      <c r="BD290" s="410"/>
      <c r="BE290" s="410"/>
      <c r="BF290" s="410"/>
      <c r="BG290" s="410"/>
      <c r="BH290" s="410"/>
      <c r="BI290" s="410"/>
      <c r="BJ290" s="410"/>
      <c r="BK290" s="410"/>
      <c r="BL290" s="410"/>
      <c r="BM290" s="410"/>
      <c r="BN290" s="410"/>
      <c r="BO290" s="410"/>
      <c r="BP290" s="410"/>
      <c r="BQ290" s="410"/>
      <c r="BR290" s="410"/>
      <c r="BS290" s="410"/>
      <c r="BT290" s="410"/>
      <c r="BU290" s="410"/>
      <c r="BV290" s="410"/>
      <c r="BW290" s="410"/>
      <c r="BX290" s="410"/>
      <c r="BY290" s="410"/>
      <c r="BZ290" s="410"/>
      <c r="CA290" s="410"/>
      <c r="CB290" s="410"/>
      <c r="CC290" s="410"/>
      <c r="CD290" s="410"/>
      <c r="CE290" s="410"/>
      <c r="CF290" s="410"/>
      <c r="CG290" s="410"/>
    </row>
    <row r="291" spans="1:85" ht="14.25">
      <c r="B291" s="795"/>
      <c r="C291" s="491" t="s">
        <v>769</v>
      </c>
      <c r="D291" s="492"/>
      <c r="E291" s="492"/>
      <c r="F291" s="492"/>
      <c r="G291" s="492"/>
      <c r="H291" s="492"/>
      <c r="I291" s="492"/>
      <c r="J291" s="492"/>
      <c r="K291" s="492"/>
      <c r="L291" s="492"/>
      <c r="M291" s="492"/>
      <c r="N291" s="492"/>
      <c r="O291" s="492"/>
      <c r="P291" s="493"/>
      <c r="Q291" s="526">
        <v>989</v>
      </c>
      <c r="R291" s="720"/>
      <c r="S291" s="721"/>
      <c r="T291" s="721"/>
      <c r="U291" s="722"/>
      <c r="V291" s="526">
        <v>993</v>
      </c>
      <c r="W291" s="720"/>
      <c r="X291" s="721"/>
      <c r="Y291" s="721"/>
      <c r="Z291" s="722"/>
      <c r="AA291" s="526">
        <v>384</v>
      </c>
      <c r="AB291" s="720"/>
      <c r="AC291" s="721"/>
      <c r="AD291" s="721"/>
      <c r="AE291" s="722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  <c r="AZ291" s="410"/>
      <c r="BA291" s="410"/>
      <c r="BB291" s="410"/>
      <c r="BC291" s="410"/>
      <c r="BD291" s="410"/>
      <c r="BE291" s="410"/>
      <c r="BF291" s="410"/>
      <c r="BG291" s="410"/>
      <c r="BH291" s="410"/>
      <c r="BI291" s="410"/>
      <c r="BJ291" s="410"/>
      <c r="BK291" s="410"/>
      <c r="BL291" s="410"/>
      <c r="BM291" s="410"/>
      <c r="BN291" s="410"/>
      <c r="BO291" s="410"/>
      <c r="BP291" s="410"/>
      <c r="BQ291" s="410"/>
      <c r="BR291" s="410"/>
      <c r="BS291" s="410"/>
      <c r="BT291" s="410"/>
      <c r="BU291" s="410"/>
      <c r="BV291" s="410"/>
      <c r="BW291" s="410"/>
      <c r="BX291" s="410"/>
      <c r="BY291" s="410"/>
      <c r="BZ291" s="410"/>
      <c r="CA291" s="410"/>
      <c r="CB291" s="410"/>
      <c r="CC291" s="410"/>
      <c r="CD291" s="410"/>
      <c r="CE291" s="410"/>
      <c r="CF291" s="410"/>
      <c r="CG291" s="410"/>
    </row>
    <row r="292" spans="1:85" ht="14.25">
      <c r="B292" s="795"/>
      <c r="C292" s="491" t="s">
        <v>770</v>
      </c>
      <c r="D292" s="492"/>
      <c r="E292" s="492"/>
      <c r="F292" s="492"/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3"/>
      <c r="V292" s="526">
        <v>815</v>
      </c>
      <c r="W292" s="720"/>
      <c r="X292" s="721"/>
      <c r="Y292" s="721"/>
      <c r="Z292" s="722"/>
      <c r="AA292" s="526">
        <v>390</v>
      </c>
      <c r="AB292" s="720"/>
      <c r="AC292" s="721"/>
      <c r="AD292" s="721"/>
      <c r="AE292" s="722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  <c r="AZ292" s="410"/>
      <c r="BA292" s="410"/>
      <c r="BB292" s="410"/>
      <c r="BC292" s="410"/>
      <c r="BD292" s="410"/>
      <c r="BE292" s="410"/>
      <c r="BF292" s="410"/>
      <c r="BG292" s="410"/>
      <c r="BH292" s="410"/>
      <c r="BI292" s="410"/>
      <c r="BJ292" s="410"/>
      <c r="BK292" s="410"/>
      <c r="BL292" s="410"/>
      <c r="BM292" s="410"/>
      <c r="BN292" s="410"/>
      <c r="BO292" s="410"/>
      <c r="BP292" s="410"/>
      <c r="BQ292" s="410"/>
      <c r="BR292" s="410"/>
      <c r="BS292" s="410"/>
      <c r="BT292" s="410"/>
      <c r="BU292" s="410"/>
      <c r="BV292" s="410"/>
      <c r="BW292" s="410"/>
      <c r="BX292" s="410"/>
      <c r="BY292" s="410"/>
      <c r="BZ292" s="410"/>
      <c r="CA292" s="410"/>
      <c r="CB292" s="410"/>
      <c r="CC292" s="410"/>
      <c r="CD292" s="410"/>
      <c r="CE292" s="410"/>
      <c r="CF292" s="410"/>
      <c r="CG292" s="410"/>
    </row>
    <row r="293" spans="1:85" ht="14.25">
      <c r="B293" s="795"/>
      <c r="C293" s="491" t="s">
        <v>771</v>
      </c>
      <c r="D293" s="492"/>
      <c r="E293" s="492"/>
      <c r="F293" s="492"/>
      <c r="G293" s="492"/>
      <c r="H293" s="492"/>
      <c r="I293" s="492"/>
      <c r="J293" s="492"/>
      <c r="K293" s="492"/>
      <c r="L293" s="492"/>
      <c r="M293" s="492"/>
      <c r="N293" s="492"/>
      <c r="O293" s="492"/>
      <c r="P293" s="492"/>
      <c r="Q293" s="492"/>
      <c r="R293" s="492"/>
      <c r="S293" s="492"/>
      <c r="T293" s="492"/>
      <c r="U293" s="493"/>
      <c r="V293" s="526">
        <v>741</v>
      </c>
      <c r="W293" s="720"/>
      <c r="X293" s="721"/>
      <c r="Y293" s="721"/>
      <c r="Z293" s="722"/>
      <c r="AA293" s="526">
        <v>742</v>
      </c>
      <c r="AB293" s="720"/>
      <c r="AC293" s="721"/>
      <c r="AD293" s="721"/>
      <c r="AE293" s="722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  <c r="AZ293" s="410"/>
      <c r="BA293" s="410"/>
      <c r="BB293" s="410"/>
      <c r="BC293" s="410"/>
      <c r="BD293" s="410"/>
      <c r="BE293" s="410"/>
      <c r="BF293" s="410"/>
      <c r="BG293" s="410"/>
      <c r="BH293" s="410"/>
      <c r="BI293" s="410"/>
      <c r="BJ293" s="410"/>
      <c r="BK293" s="410"/>
      <c r="BL293" s="410"/>
      <c r="BM293" s="410"/>
      <c r="BN293" s="410"/>
      <c r="BO293" s="410"/>
      <c r="BP293" s="410"/>
      <c r="BQ293" s="410"/>
      <c r="BR293" s="410"/>
      <c r="BS293" s="410"/>
      <c r="BT293" s="410"/>
      <c r="BU293" s="410"/>
      <c r="BV293" s="410"/>
      <c r="BW293" s="410"/>
      <c r="BX293" s="410"/>
      <c r="BY293" s="410"/>
      <c r="BZ293" s="410"/>
      <c r="CA293" s="410"/>
      <c r="CB293" s="410"/>
      <c r="CC293" s="410"/>
      <c r="CD293" s="410"/>
      <c r="CE293" s="410"/>
      <c r="CF293" s="410"/>
      <c r="CG293" s="410"/>
    </row>
    <row r="294" spans="1:85" ht="14.25">
      <c r="B294" s="795"/>
      <c r="C294" s="491" t="s">
        <v>772</v>
      </c>
      <c r="D294" s="492"/>
      <c r="E294" s="492"/>
      <c r="F294" s="492"/>
      <c r="G294" s="492"/>
      <c r="H294" s="492"/>
      <c r="I294" s="492"/>
      <c r="J294" s="492"/>
      <c r="K294" s="492"/>
      <c r="L294" s="492"/>
      <c r="M294" s="492"/>
      <c r="N294" s="492"/>
      <c r="O294" s="492"/>
      <c r="P294" s="492"/>
      <c r="Q294" s="492"/>
      <c r="R294" s="492"/>
      <c r="S294" s="492"/>
      <c r="T294" s="492"/>
      <c r="U294" s="492"/>
      <c r="V294" s="492"/>
      <c r="W294" s="492"/>
      <c r="X294" s="492"/>
      <c r="Y294" s="492"/>
      <c r="Z294" s="493"/>
      <c r="AA294" s="526">
        <v>841</v>
      </c>
      <c r="AB294" s="720"/>
      <c r="AC294" s="721"/>
      <c r="AD294" s="721"/>
      <c r="AE294" s="722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  <c r="AZ294" s="410"/>
      <c r="BA294" s="410"/>
      <c r="BB294" s="410"/>
      <c r="BC294" s="410"/>
      <c r="BD294" s="410"/>
      <c r="BE294" s="410"/>
      <c r="BF294" s="410"/>
      <c r="BG294" s="410"/>
      <c r="BH294" s="410"/>
      <c r="BI294" s="410"/>
      <c r="BJ294" s="410"/>
      <c r="BK294" s="410"/>
      <c r="BL294" s="410"/>
      <c r="BM294" s="410"/>
      <c r="BN294" s="410"/>
      <c r="BO294" s="410"/>
      <c r="BP294" s="410"/>
      <c r="BQ294" s="410"/>
      <c r="BR294" s="410"/>
      <c r="BS294" s="410"/>
      <c r="BT294" s="410"/>
      <c r="BU294" s="410"/>
      <c r="BV294" s="410"/>
      <c r="BW294" s="410"/>
      <c r="BX294" s="410"/>
      <c r="BY294" s="410"/>
      <c r="BZ294" s="410"/>
      <c r="CA294" s="410"/>
      <c r="CB294" s="410"/>
      <c r="CC294" s="410"/>
      <c r="CD294" s="410"/>
      <c r="CE294" s="410"/>
      <c r="CF294" s="410"/>
      <c r="CG294" s="410"/>
    </row>
    <row r="295" spans="1:85" ht="14.25">
      <c r="B295" s="795"/>
      <c r="C295" s="491" t="s">
        <v>773</v>
      </c>
      <c r="D295" s="492"/>
      <c r="E295" s="492"/>
      <c r="F295" s="492"/>
      <c r="G295" s="492"/>
      <c r="H295" s="492"/>
      <c r="I295" s="492"/>
      <c r="J295" s="492"/>
      <c r="K295" s="492"/>
      <c r="L295" s="492"/>
      <c r="M295" s="492"/>
      <c r="N295" s="492"/>
      <c r="O295" s="492"/>
      <c r="P295" s="492"/>
      <c r="Q295" s="492"/>
      <c r="R295" s="492"/>
      <c r="S295" s="492"/>
      <c r="T295" s="492"/>
      <c r="U295" s="492"/>
      <c r="V295" s="492"/>
      <c r="W295" s="492"/>
      <c r="X295" s="492"/>
      <c r="Y295" s="492"/>
      <c r="Z295" s="493"/>
      <c r="AA295" s="526">
        <v>855</v>
      </c>
      <c r="AB295" s="720"/>
      <c r="AC295" s="721"/>
      <c r="AD295" s="721"/>
      <c r="AE295" s="722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  <c r="AZ295" s="410"/>
      <c r="BA295" s="410"/>
      <c r="BB295" s="410"/>
      <c r="BC295" s="410"/>
      <c r="BD295" s="410"/>
      <c r="BE295" s="410"/>
      <c r="BF295" s="410"/>
      <c r="BG295" s="410"/>
      <c r="BH295" s="410"/>
      <c r="BI295" s="410"/>
      <c r="BJ295" s="410"/>
      <c r="BK295" s="410"/>
      <c r="BL295" s="410"/>
      <c r="BM295" s="410"/>
      <c r="BN295" s="410"/>
      <c r="BO295" s="410"/>
      <c r="BP295" s="410"/>
      <c r="BQ295" s="410"/>
      <c r="BR295" s="410"/>
      <c r="BS295" s="410"/>
      <c r="BT295" s="410"/>
      <c r="BU295" s="410"/>
      <c r="BV295" s="410"/>
      <c r="BW295" s="410"/>
      <c r="BX295" s="410"/>
      <c r="BY295" s="410"/>
      <c r="BZ295" s="410"/>
      <c r="CA295" s="410"/>
      <c r="CB295" s="410"/>
      <c r="CC295" s="410"/>
      <c r="CD295" s="410"/>
      <c r="CE295" s="410"/>
      <c r="CF295" s="410"/>
      <c r="CG295" s="410"/>
    </row>
    <row r="296" spans="1:85" ht="14.25" customHeight="1">
      <c r="B296" s="532" t="s">
        <v>774</v>
      </c>
      <c r="C296" s="533" t="s">
        <v>775</v>
      </c>
      <c r="D296" s="533"/>
      <c r="E296" s="533"/>
      <c r="F296" s="533"/>
      <c r="G296" s="531">
        <v>828</v>
      </c>
      <c r="H296" s="720"/>
      <c r="I296" s="721"/>
      <c r="J296" s="721"/>
      <c r="K296" s="722"/>
      <c r="L296" s="533" t="s">
        <v>776</v>
      </c>
      <c r="M296" s="534"/>
      <c r="N296" s="534"/>
      <c r="O296" s="534"/>
      <c r="P296" s="534"/>
      <c r="Q296" s="526">
        <v>830</v>
      </c>
      <c r="R296" s="720"/>
      <c r="S296" s="721"/>
      <c r="T296" s="721"/>
      <c r="U296" s="722"/>
      <c r="V296" s="533" t="s">
        <v>777</v>
      </c>
      <c r="W296" s="534"/>
      <c r="X296" s="534"/>
      <c r="Y296" s="534"/>
      <c r="Z296" s="534"/>
      <c r="AA296" s="526">
        <v>829</v>
      </c>
      <c r="AB296" s="720"/>
      <c r="AC296" s="721"/>
      <c r="AD296" s="721"/>
      <c r="AE296" s="722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  <c r="AZ296" s="410"/>
      <c r="BA296" s="410"/>
      <c r="BB296" s="410"/>
      <c r="BC296" s="410"/>
      <c r="BD296" s="410"/>
      <c r="BE296" s="410"/>
      <c r="BF296" s="410"/>
      <c r="BG296" s="410"/>
      <c r="BH296" s="410"/>
      <c r="BI296" s="410"/>
      <c r="BJ296" s="410"/>
      <c r="BK296" s="410"/>
      <c r="BL296" s="410"/>
      <c r="BM296" s="410"/>
      <c r="BN296" s="410"/>
      <c r="BO296" s="410"/>
      <c r="BP296" s="410"/>
      <c r="BQ296" s="410"/>
      <c r="BR296" s="410"/>
      <c r="BS296" s="410"/>
      <c r="BT296" s="410"/>
      <c r="BU296" s="410"/>
      <c r="BV296" s="410"/>
      <c r="BW296" s="410"/>
      <c r="BX296" s="410"/>
      <c r="BY296" s="410"/>
      <c r="BZ296" s="410"/>
      <c r="CA296" s="410"/>
      <c r="CB296" s="410"/>
      <c r="CC296" s="410"/>
      <c r="CD296" s="410"/>
      <c r="CE296" s="410"/>
      <c r="CF296" s="410"/>
      <c r="CG296" s="410"/>
    </row>
    <row r="297" spans="1:85" s="461" customFormat="1">
      <c r="A297" s="455"/>
      <c r="B297" s="798" t="s">
        <v>778</v>
      </c>
      <c r="C297" s="796" t="s">
        <v>743</v>
      </c>
      <c r="D297" s="796"/>
      <c r="E297" s="796"/>
      <c r="F297" s="796"/>
      <c r="G297" s="796"/>
      <c r="H297" s="796"/>
      <c r="I297" s="796"/>
      <c r="J297" s="796"/>
      <c r="K297" s="796"/>
      <c r="L297" s="796"/>
      <c r="M297" s="796"/>
      <c r="N297" s="796"/>
      <c r="O297" s="796"/>
      <c r="P297" s="796"/>
      <c r="Q297" s="792" t="s">
        <v>754</v>
      </c>
      <c r="R297" s="792"/>
      <c r="S297" s="792"/>
      <c r="T297" s="792"/>
      <c r="U297" s="792"/>
      <c r="V297" s="792" t="s">
        <v>755</v>
      </c>
      <c r="W297" s="792"/>
      <c r="X297" s="792"/>
      <c r="Y297" s="792"/>
      <c r="Z297" s="792"/>
      <c r="AA297" s="456"/>
      <c r="AB297" s="457"/>
      <c r="AC297" s="457"/>
      <c r="AD297" s="457"/>
      <c r="AE297" s="459"/>
      <c r="AF297" s="460"/>
      <c r="AG297" s="460"/>
      <c r="AH297" s="460"/>
      <c r="AI297" s="460"/>
      <c r="AJ297" s="460"/>
      <c r="AK297" s="460"/>
      <c r="AL297" s="460"/>
      <c r="AM297" s="460"/>
      <c r="AN297" s="460"/>
      <c r="AO297" s="460"/>
      <c r="AP297" s="460"/>
      <c r="AQ297" s="460"/>
      <c r="AR297" s="460"/>
      <c r="AS297" s="460"/>
      <c r="AT297" s="460"/>
      <c r="AU297" s="460"/>
      <c r="AV297" s="460"/>
      <c r="AW297" s="460"/>
      <c r="AX297" s="460"/>
      <c r="AY297" s="460"/>
      <c r="AZ297" s="460"/>
      <c r="BA297" s="460"/>
      <c r="BB297" s="460"/>
      <c r="BC297" s="460"/>
      <c r="BD297" s="460"/>
      <c r="BE297" s="460"/>
      <c r="BF297" s="460"/>
      <c r="BG297" s="460"/>
      <c r="BH297" s="460"/>
      <c r="BI297" s="460"/>
      <c r="BJ297" s="460"/>
      <c r="BK297" s="460"/>
      <c r="BL297" s="460"/>
      <c r="BM297" s="460"/>
      <c r="BN297" s="460"/>
      <c r="BO297" s="460"/>
      <c r="BP297" s="460"/>
      <c r="BQ297" s="460"/>
      <c r="BR297" s="460"/>
      <c r="BS297" s="460"/>
      <c r="BT297" s="460"/>
      <c r="BU297" s="460"/>
      <c r="BV297" s="460"/>
      <c r="BW297" s="460"/>
      <c r="BX297" s="460"/>
      <c r="BY297" s="460"/>
      <c r="BZ297" s="460"/>
      <c r="CA297" s="460"/>
      <c r="CB297" s="460"/>
      <c r="CC297" s="460"/>
      <c r="CD297" s="460"/>
      <c r="CE297" s="460"/>
      <c r="CF297" s="460"/>
      <c r="CG297" s="460"/>
    </row>
    <row r="298" spans="1:85" ht="14.25">
      <c r="B298" s="798"/>
      <c r="C298" s="491" t="s">
        <v>779</v>
      </c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  <c r="P298" s="493"/>
      <c r="Q298" s="526">
        <v>772</v>
      </c>
      <c r="R298" s="720"/>
      <c r="S298" s="721"/>
      <c r="T298" s="721"/>
      <c r="U298" s="722"/>
      <c r="V298" s="526">
        <v>811</v>
      </c>
      <c r="W298" s="720"/>
      <c r="X298" s="721"/>
      <c r="Y298" s="721"/>
      <c r="Z298" s="722"/>
      <c r="AA298" s="413"/>
      <c r="AB298" s="414"/>
      <c r="AC298" s="414"/>
      <c r="AD298" s="414"/>
      <c r="AE298" s="415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  <c r="AZ298" s="410"/>
      <c r="BA298" s="410"/>
      <c r="BB298" s="410"/>
      <c r="BC298" s="410"/>
      <c r="BD298" s="410"/>
      <c r="BE298" s="410"/>
      <c r="BF298" s="410"/>
      <c r="BG298" s="410"/>
      <c r="BH298" s="410"/>
      <c r="BI298" s="410"/>
      <c r="BJ298" s="410"/>
      <c r="BK298" s="410"/>
      <c r="BL298" s="410"/>
      <c r="BM298" s="410"/>
      <c r="BN298" s="410"/>
      <c r="BO298" s="410"/>
      <c r="BP298" s="410"/>
      <c r="BQ298" s="410"/>
      <c r="BR298" s="410"/>
      <c r="BS298" s="410"/>
      <c r="BT298" s="410"/>
      <c r="BU298" s="410"/>
      <c r="BV298" s="410"/>
      <c r="BW298" s="410"/>
      <c r="BX298" s="410"/>
      <c r="BY298" s="410"/>
      <c r="BZ298" s="410"/>
      <c r="CA298" s="410"/>
      <c r="CB298" s="410"/>
      <c r="CC298" s="410"/>
      <c r="CD298" s="410"/>
      <c r="CE298" s="410"/>
      <c r="CF298" s="410"/>
      <c r="CG298" s="410"/>
    </row>
    <row r="299" spans="1:85" ht="14.25">
      <c r="B299" s="798"/>
      <c r="C299" s="491" t="s">
        <v>780</v>
      </c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  <c r="P299" s="493"/>
      <c r="Q299" s="526">
        <v>873</v>
      </c>
      <c r="R299" s="720"/>
      <c r="S299" s="721"/>
      <c r="T299" s="721"/>
      <c r="U299" s="722"/>
      <c r="V299" s="526">
        <v>1002</v>
      </c>
      <c r="W299" s="720"/>
      <c r="X299" s="721"/>
      <c r="Y299" s="721"/>
      <c r="Z299" s="722"/>
      <c r="AA299" s="413"/>
      <c r="AB299" s="414"/>
      <c r="AC299" s="414"/>
      <c r="AD299" s="414"/>
      <c r="AE299" s="415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  <c r="AZ299" s="410"/>
      <c r="BA299" s="410"/>
      <c r="BB299" s="410"/>
      <c r="BC299" s="410"/>
      <c r="BD299" s="410"/>
      <c r="BE299" s="410"/>
      <c r="BF299" s="410"/>
      <c r="BG299" s="410"/>
      <c r="BH299" s="410"/>
      <c r="BI299" s="410"/>
      <c r="BJ299" s="410"/>
      <c r="BK299" s="410"/>
      <c r="BL299" s="410"/>
      <c r="BM299" s="410"/>
      <c r="BN299" s="410"/>
      <c r="BO299" s="410"/>
      <c r="BP299" s="410"/>
      <c r="BQ299" s="410"/>
      <c r="BR299" s="410"/>
      <c r="BS299" s="410"/>
      <c r="BT299" s="410"/>
      <c r="BU299" s="410"/>
      <c r="BV299" s="410"/>
      <c r="BW299" s="410"/>
      <c r="BX299" s="410"/>
      <c r="BY299" s="410"/>
      <c r="BZ299" s="410"/>
      <c r="CA299" s="410"/>
      <c r="CB299" s="410"/>
      <c r="CC299" s="410"/>
      <c r="CD299" s="410"/>
      <c r="CE299" s="410"/>
      <c r="CF299" s="410"/>
      <c r="CG299" s="410"/>
    </row>
    <row r="300" spans="1:85" ht="14.25">
      <c r="B300" s="798"/>
      <c r="C300" s="491" t="s">
        <v>781</v>
      </c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  <c r="P300" s="493"/>
      <c r="Q300" s="526">
        <v>1120</v>
      </c>
      <c r="R300" s="720"/>
      <c r="S300" s="721"/>
      <c r="T300" s="721"/>
      <c r="U300" s="722"/>
      <c r="V300" s="526">
        <v>1121</v>
      </c>
      <c r="W300" s="720"/>
      <c r="X300" s="721"/>
      <c r="Y300" s="721"/>
      <c r="Z300" s="722"/>
      <c r="AA300" s="413"/>
      <c r="AB300" s="414"/>
      <c r="AC300" s="414"/>
      <c r="AD300" s="414"/>
      <c r="AE300" s="415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  <c r="AZ300" s="410"/>
      <c r="BA300" s="410"/>
      <c r="BB300" s="410"/>
      <c r="BC300" s="410"/>
      <c r="BD300" s="410"/>
      <c r="BE300" s="410"/>
      <c r="BF300" s="410"/>
      <c r="BG300" s="410"/>
      <c r="BH300" s="410"/>
      <c r="BI300" s="410"/>
      <c r="BJ300" s="410"/>
      <c r="BK300" s="410"/>
      <c r="BL300" s="410"/>
      <c r="BM300" s="410"/>
      <c r="BN300" s="410"/>
      <c r="BO300" s="410"/>
      <c r="BP300" s="410"/>
      <c r="BQ300" s="410"/>
      <c r="BR300" s="410"/>
      <c r="BS300" s="410"/>
      <c r="BT300" s="410"/>
      <c r="BU300" s="410"/>
      <c r="BV300" s="410"/>
      <c r="BW300" s="410"/>
      <c r="BX300" s="410"/>
      <c r="BY300" s="410"/>
      <c r="BZ300" s="410"/>
      <c r="CA300" s="410"/>
      <c r="CB300" s="410"/>
      <c r="CC300" s="410"/>
      <c r="CD300" s="410"/>
      <c r="CE300" s="410"/>
      <c r="CF300" s="410"/>
      <c r="CG300" s="410"/>
    </row>
    <row r="301" spans="1:85" ht="14.25">
      <c r="B301" s="798"/>
      <c r="C301" s="491" t="s">
        <v>782</v>
      </c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P301" s="493"/>
      <c r="Q301" s="526">
        <v>1122</v>
      </c>
      <c r="R301" s="720"/>
      <c r="S301" s="721"/>
      <c r="T301" s="721"/>
      <c r="U301" s="722"/>
      <c r="V301" s="526">
        <v>1124</v>
      </c>
      <c r="W301" s="720"/>
      <c r="X301" s="721"/>
      <c r="Y301" s="721"/>
      <c r="Z301" s="722"/>
      <c r="AA301" s="413"/>
      <c r="AB301" s="414"/>
      <c r="AC301" s="414"/>
      <c r="AD301" s="414"/>
      <c r="AE301" s="415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  <c r="AZ301" s="410"/>
      <c r="BA301" s="410"/>
      <c r="BB301" s="410"/>
      <c r="BC301" s="410"/>
      <c r="BD301" s="410"/>
      <c r="BE301" s="410"/>
      <c r="BF301" s="410"/>
      <c r="BG301" s="410"/>
      <c r="BH301" s="410"/>
      <c r="BI301" s="410"/>
      <c r="BJ301" s="410"/>
      <c r="BK301" s="410"/>
      <c r="BL301" s="410"/>
      <c r="BM301" s="410"/>
      <c r="BN301" s="410"/>
      <c r="BO301" s="410"/>
      <c r="BP301" s="410"/>
      <c r="BQ301" s="410"/>
      <c r="BR301" s="410"/>
      <c r="BS301" s="410"/>
      <c r="BT301" s="410"/>
      <c r="BU301" s="410"/>
      <c r="BV301" s="410"/>
      <c r="BW301" s="410"/>
      <c r="BX301" s="410"/>
      <c r="BY301" s="410"/>
      <c r="BZ301" s="410"/>
      <c r="CA301" s="410"/>
      <c r="CB301" s="410"/>
      <c r="CC301" s="410"/>
      <c r="CD301" s="410"/>
      <c r="CE301" s="410"/>
      <c r="CF301" s="410"/>
      <c r="CG301" s="410"/>
    </row>
    <row r="302" spans="1:85" ht="14.25">
      <c r="B302" s="798"/>
      <c r="C302" s="491" t="s">
        <v>783</v>
      </c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  <c r="P302" s="493"/>
      <c r="Q302" s="526">
        <v>1838</v>
      </c>
      <c r="R302" s="720"/>
      <c r="S302" s="721"/>
      <c r="T302" s="721"/>
      <c r="U302" s="722"/>
      <c r="V302" s="526">
        <v>1839</v>
      </c>
      <c r="W302" s="720"/>
      <c r="X302" s="721"/>
      <c r="Y302" s="721"/>
      <c r="Z302" s="722"/>
      <c r="AA302" s="413"/>
      <c r="AB302" s="414"/>
      <c r="AC302" s="414"/>
      <c r="AD302" s="414"/>
      <c r="AE302" s="415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  <c r="AZ302" s="410"/>
      <c r="BA302" s="410"/>
      <c r="BB302" s="410"/>
      <c r="BC302" s="410"/>
      <c r="BD302" s="410"/>
      <c r="BE302" s="410"/>
      <c r="BF302" s="410"/>
      <c r="BG302" s="410"/>
      <c r="BH302" s="410"/>
      <c r="BI302" s="410"/>
      <c r="BJ302" s="410"/>
      <c r="BK302" s="410"/>
      <c r="BL302" s="410"/>
      <c r="BM302" s="410"/>
      <c r="BN302" s="410"/>
      <c r="BO302" s="410"/>
      <c r="BP302" s="410"/>
      <c r="BQ302" s="410"/>
      <c r="BR302" s="410"/>
      <c r="BS302" s="410"/>
      <c r="BT302" s="410"/>
      <c r="BU302" s="410"/>
      <c r="BV302" s="410"/>
      <c r="BW302" s="410"/>
      <c r="BX302" s="410"/>
      <c r="BY302" s="410"/>
      <c r="BZ302" s="410"/>
      <c r="CA302" s="410"/>
      <c r="CB302" s="410"/>
      <c r="CC302" s="410"/>
      <c r="CD302" s="410"/>
      <c r="CE302" s="410"/>
      <c r="CF302" s="410"/>
      <c r="CG302" s="410"/>
    </row>
    <row r="303" spans="1:85" ht="14.25">
      <c r="B303" s="798"/>
      <c r="C303" s="491" t="s">
        <v>784</v>
      </c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  <c r="P303" s="493"/>
      <c r="Q303" s="526">
        <v>1775</v>
      </c>
      <c r="R303" s="720"/>
      <c r="S303" s="721"/>
      <c r="T303" s="721"/>
      <c r="U303" s="722"/>
      <c r="V303" s="413"/>
      <c r="W303" s="414"/>
      <c r="X303" s="414"/>
      <c r="Y303" s="414"/>
      <c r="Z303" s="415"/>
      <c r="AA303" s="413"/>
      <c r="AB303" s="414"/>
      <c r="AC303" s="414"/>
      <c r="AD303" s="414"/>
      <c r="AE303" s="415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  <c r="AZ303" s="410"/>
      <c r="BA303" s="410"/>
      <c r="BB303" s="410"/>
      <c r="BC303" s="410"/>
      <c r="BD303" s="410"/>
      <c r="BE303" s="410"/>
      <c r="BF303" s="410"/>
      <c r="BG303" s="410"/>
      <c r="BH303" s="410"/>
      <c r="BI303" s="410"/>
      <c r="BJ303" s="410"/>
      <c r="BK303" s="410"/>
      <c r="BL303" s="410"/>
      <c r="BM303" s="410"/>
      <c r="BN303" s="410"/>
      <c r="BO303" s="410"/>
      <c r="BP303" s="410"/>
      <c r="BQ303" s="410"/>
      <c r="BR303" s="410"/>
      <c r="BS303" s="410"/>
      <c r="BT303" s="410"/>
      <c r="BU303" s="410"/>
      <c r="BV303" s="410"/>
      <c r="BW303" s="410"/>
      <c r="BX303" s="410"/>
      <c r="BY303" s="410"/>
      <c r="BZ303" s="410"/>
      <c r="CA303" s="410"/>
      <c r="CB303" s="410"/>
      <c r="CC303" s="410"/>
      <c r="CD303" s="410"/>
      <c r="CE303" s="410"/>
      <c r="CF303" s="410"/>
      <c r="CG303" s="410"/>
    </row>
    <row r="304" spans="1:85" ht="14.25">
      <c r="B304" s="798"/>
      <c r="C304" s="535" t="s">
        <v>785</v>
      </c>
      <c r="D304" s="536"/>
      <c r="E304" s="536"/>
      <c r="F304" s="536"/>
      <c r="G304" s="536"/>
      <c r="H304" s="536"/>
      <c r="I304" s="536"/>
      <c r="J304" s="536"/>
      <c r="K304" s="536"/>
      <c r="L304" s="536"/>
      <c r="M304" s="536"/>
      <c r="N304" s="536"/>
      <c r="O304" s="536"/>
      <c r="P304" s="537"/>
      <c r="Q304" s="538">
        <v>1911</v>
      </c>
      <c r="R304" s="724"/>
      <c r="S304" s="725"/>
      <c r="T304" s="725"/>
      <c r="U304" s="726"/>
      <c r="V304" s="432"/>
      <c r="W304" s="433"/>
      <c r="X304" s="433"/>
      <c r="Y304" s="433"/>
      <c r="Z304" s="434"/>
      <c r="AA304" s="432"/>
      <c r="AB304" s="433"/>
      <c r="AC304" s="433"/>
      <c r="AD304" s="433"/>
      <c r="AE304" s="434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  <c r="AZ304" s="410"/>
      <c r="BA304" s="410"/>
      <c r="BB304" s="410"/>
      <c r="BC304" s="410"/>
      <c r="BD304" s="410"/>
      <c r="BE304" s="410"/>
      <c r="BF304" s="410"/>
      <c r="BG304" s="410"/>
      <c r="BH304" s="410"/>
      <c r="BI304" s="410"/>
      <c r="BJ304" s="410"/>
      <c r="BK304" s="410"/>
      <c r="BL304" s="410"/>
      <c r="BM304" s="410"/>
      <c r="BN304" s="410"/>
      <c r="BO304" s="410"/>
      <c r="BP304" s="410"/>
      <c r="BQ304" s="410"/>
      <c r="BR304" s="410"/>
      <c r="BS304" s="410"/>
      <c r="BT304" s="410"/>
      <c r="BU304" s="410"/>
      <c r="BV304" s="410"/>
      <c r="BW304" s="410"/>
      <c r="BX304" s="410"/>
      <c r="BY304" s="410"/>
      <c r="BZ304" s="410"/>
      <c r="CA304" s="410"/>
      <c r="CB304" s="410"/>
      <c r="CC304" s="410"/>
      <c r="CD304" s="410"/>
      <c r="CE304" s="410"/>
      <c r="CF304" s="410"/>
      <c r="CG304" s="410"/>
    </row>
    <row r="305" spans="1:92" s="461" customFormat="1">
      <c r="A305" s="455"/>
      <c r="B305" s="797" t="s">
        <v>786</v>
      </c>
      <c r="C305" s="797"/>
      <c r="D305" s="797"/>
      <c r="E305" s="797"/>
      <c r="F305" s="797"/>
      <c r="G305" s="797"/>
      <c r="H305" s="797"/>
      <c r="I305" s="797"/>
      <c r="J305" s="797"/>
      <c r="K305" s="797"/>
      <c r="L305" s="797"/>
      <c r="M305" s="797"/>
      <c r="N305" s="797"/>
      <c r="O305" s="797"/>
      <c r="P305" s="797"/>
      <c r="Q305" s="792" t="s">
        <v>787</v>
      </c>
      <c r="R305" s="792"/>
      <c r="S305" s="792"/>
      <c r="T305" s="792"/>
      <c r="U305" s="792"/>
      <c r="V305" s="743" t="s">
        <v>788</v>
      </c>
      <c r="W305" s="743"/>
      <c r="X305" s="743"/>
      <c r="Y305" s="743"/>
      <c r="Z305" s="743"/>
      <c r="AA305" s="792" t="s">
        <v>724</v>
      </c>
      <c r="AB305" s="792"/>
      <c r="AC305" s="792"/>
      <c r="AD305" s="792"/>
      <c r="AE305" s="792"/>
      <c r="AF305" s="460"/>
      <c r="AG305" s="460"/>
      <c r="AH305" s="460"/>
      <c r="AI305" s="460"/>
      <c r="AJ305" s="460"/>
      <c r="AK305" s="460"/>
      <c r="AL305" s="460"/>
      <c r="AM305" s="460"/>
      <c r="AN305" s="460"/>
      <c r="AO305" s="460"/>
      <c r="AP305" s="460"/>
      <c r="AQ305" s="460"/>
      <c r="AR305" s="460"/>
      <c r="AS305" s="460"/>
      <c r="AT305" s="460"/>
      <c r="AU305" s="460"/>
      <c r="AV305" s="460"/>
      <c r="AW305" s="460"/>
      <c r="AX305" s="460"/>
      <c r="AY305" s="460"/>
      <c r="AZ305" s="460"/>
      <c r="BA305" s="460"/>
      <c r="BB305" s="460"/>
      <c r="BC305" s="460"/>
      <c r="BD305" s="460"/>
      <c r="BE305" s="460"/>
      <c r="BF305" s="460"/>
      <c r="BG305" s="460"/>
      <c r="BH305" s="460"/>
      <c r="BI305" s="460"/>
      <c r="BJ305" s="460"/>
      <c r="BK305" s="460"/>
      <c r="BL305" s="460"/>
      <c r="BM305" s="460"/>
      <c r="BN305" s="460"/>
      <c r="BO305" s="460"/>
      <c r="BP305" s="460"/>
      <c r="BQ305" s="460"/>
      <c r="BR305" s="460"/>
      <c r="BS305" s="460"/>
      <c r="BT305" s="460"/>
      <c r="BU305" s="460"/>
      <c r="BV305" s="460"/>
      <c r="BW305" s="460"/>
      <c r="BX305" s="460"/>
      <c r="BY305" s="460"/>
      <c r="BZ305" s="460"/>
      <c r="CA305" s="460"/>
      <c r="CB305" s="460"/>
      <c r="CC305" s="460"/>
      <c r="CD305" s="460"/>
      <c r="CE305" s="460"/>
      <c r="CF305" s="460"/>
      <c r="CG305" s="460"/>
    </row>
    <row r="306" spans="1:92" ht="14.25">
      <c r="B306" s="797"/>
      <c r="C306" s="797"/>
      <c r="D306" s="797"/>
      <c r="E306" s="797"/>
      <c r="F306" s="797"/>
      <c r="G306" s="797"/>
      <c r="H306" s="797"/>
      <c r="I306" s="797"/>
      <c r="J306" s="797"/>
      <c r="K306" s="797"/>
      <c r="L306" s="797"/>
      <c r="M306" s="797"/>
      <c r="N306" s="797"/>
      <c r="O306" s="797"/>
      <c r="P306" s="797"/>
      <c r="Q306" s="526">
        <v>999</v>
      </c>
      <c r="R306" s="720"/>
      <c r="S306" s="721"/>
      <c r="T306" s="721"/>
      <c r="U306" s="722"/>
      <c r="V306" s="526">
        <v>998</v>
      </c>
      <c r="W306" s="720"/>
      <c r="X306" s="721"/>
      <c r="Y306" s="721"/>
      <c r="Z306" s="722"/>
      <c r="AA306" s="526">
        <v>953</v>
      </c>
      <c r="AB306" s="720"/>
      <c r="AC306" s="721"/>
      <c r="AD306" s="721"/>
      <c r="AE306" s="722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  <c r="AZ306" s="410"/>
      <c r="BA306" s="410"/>
      <c r="BB306" s="410"/>
      <c r="BC306" s="410"/>
      <c r="BD306" s="410"/>
      <c r="BE306" s="410"/>
      <c r="BF306" s="410"/>
      <c r="BG306" s="410"/>
      <c r="BH306" s="410"/>
      <c r="BI306" s="410"/>
      <c r="BJ306" s="410"/>
      <c r="BK306" s="410"/>
      <c r="BL306" s="410"/>
      <c r="BM306" s="410"/>
      <c r="BN306" s="410"/>
      <c r="BO306" s="410"/>
      <c r="BP306" s="410"/>
      <c r="BQ306" s="410"/>
      <c r="BR306" s="410"/>
      <c r="BS306" s="410"/>
      <c r="BT306" s="410"/>
      <c r="BU306" s="410"/>
      <c r="BV306" s="410"/>
      <c r="BW306" s="410"/>
      <c r="BX306" s="410"/>
      <c r="BY306" s="410"/>
      <c r="BZ306" s="410"/>
      <c r="CA306" s="410"/>
      <c r="CB306" s="410"/>
      <c r="CC306" s="410"/>
      <c r="CD306" s="410"/>
      <c r="CE306" s="410"/>
      <c r="CF306" s="410"/>
      <c r="CG306" s="410"/>
    </row>
    <row r="307" spans="1:92" s="411" customFormat="1">
      <c r="A307" s="409"/>
      <c r="B307" s="517"/>
      <c r="C307" s="517"/>
      <c r="D307" s="517"/>
      <c r="E307" s="517"/>
      <c r="F307" s="517"/>
      <c r="G307" s="517"/>
      <c r="H307" s="517"/>
      <c r="I307" s="517"/>
      <c r="J307" s="517"/>
      <c r="K307" s="517"/>
      <c r="L307" s="517"/>
      <c r="M307" s="517"/>
      <c r="N307" s="517"/>
      <c r="O307" s="517"/>
      <c r="P307" s="517"/>
      <c r="Q307" s="517"/>
      <c r="R307" s="517"/>
      <c r="S307" s="410"/>
      <c r="T307" s="410"/>
      <c r="U307" s="410"/>
      <c r="V307" s="410"/>
      <c r="W307" s="410"/>
      <c r="X307" s="410"/>
      <c r="Y307" s="410"/>
      <c r="Z307" s="410"/>
      <c r="AA307" s="410"/>
      <c r="AB307" s="410"/>
      <c r="AC307" s="410"/>
      <c r="AD307" s="410"/>
      <c r="AE307" s="410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  <c r="AZ307" s="410"/>
      <c r="BA307" s="410"/>
      <c r="BB307" s="410"/>
      <c r="BC307" s="410"/>
      <c r="BD307" s="410"/>
      <c r="BE307" s="410"/>
      <c r="BF307" s="410"/>
      <c r="BG307" s="410"/>
      <c r="BH307" s="410"/>
      <c r="BI307" s="410"/>
      <c r="BJ307" s="410"/>
      <c r="BK307" s="410"/>
      <c r="BL307" s="410"/>
      <c r="BM307" s="410"/>
      <c r="BN307" s="410"/>
      <c r="BO307" s="410"/>
      <c r="BP307" s="410"/>
      <c r="BQ307" s="410"/>
      <c r="BR307" s="410"/>
      <c r="BS307" s="410"/>
      <c r="BT307" s="410"/>
      <c r="BU307" s="410"/>
      <c r="BV307" s="410"/>
      <c r="BW307" s="410"/>
      <c r="BX307" s="410"/>
      <c r="BY307" s="410"/>
      <c r="BZ307" s="410"/>
      <c r="CA307" s="410"/>
      <c r="CB307" s="410"/>
      <c r="CC307" s="410"/>
      <c r="CD307" s="410"/>
      <c r="CE307" s="410"/>
      <c r="CF307" s="410"/>
      <c r="CG307" s="410"/>
      <c r="CH307" s="410"/>
      <c r="CI307" s="410"/>
      <c r="CJ307" s="410"/>
      <c r="CK307" s="410"/>
      <c r="CL307" s="410"/>
      <c r="CM307" s="410"/>
      <c r="CN307" s="410"/>
    </row>
    <row r="308" spans="1:92" s="411" customFormat="1">
      <c r="A308" s="409"/>
      <c r="B308" s="791" t="s">
        <v>789</v>
      </c>
      <c r="C308" s="791"/>
      <c r="D308" s="791"/>
      <c r="E308" s="791"/>
      <c r="F308" s="791"/>
      <c r="G308" s="791"/>
      <c r="H308" s="791"/>
      <c r="I308" s="791"/>
      <c r="J308" s="791"/>
      <c r="K308" s="791"/>
      <c r="L308" s="791"/>
      <c r="M308" s="791"/>
      <c r="N308" s="791"/>
      <c r="O308" s="791"/>
      <c r="P308" s="791"/>
      <c r="Q308" s="791"/>
      <c r="R308" s="791"/>
      <c r="S308" s="410"/>
      <c r="T308" s="410"/>
      <c r="U308" s="410"/>
      <c r="V308" s="410"/>
      <c r="W308" s="410"/>
      <c r="X308" s="410"/>
      <c r="Y308" s="410"/>
      <c r="Z308" s="410"/>
      <c r="AA308" s="410"/>
      <c r="AB308" s="410"/>
      <c r="AC308" s="410"/>
      <c r="AD308" s="410"/>
      <c r="AE308" s="410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  <c r="AZ308" s="410"/>
      <c r="BA308" s="410"/>
      <c r="BB308" s="410"/>
      <c r="BC308" s="410"/>
      <c r="BD308" s="410"/>
      <c r="BE308" s="410"/>
      <c r="BF308" s="410"/>
      <c r="BG308" s="410"/>
      <c r="BH308" s="410"/>
      <c r="BI308" s="410"/>
      <c r="BJ308" s="410"/>
      <c r="BK308" s="410"/>
      <c r="BL308" s="410"/>
      <c r="BM308" s="410"/>
      <c r="BN308" s="410"/>
      <c r="BO308" s="410"/>
      <c r="BP308" s="410"/>
      <c r="BQ308" s="410"/>
      <c r="BR308" s="410"/>
      <c r="BS308" s="410"/>
      <c r="BT308" s="410"/>
      <c r="BU308" s="410"/>
      <c r="BV308" s="410"/>
      <c r="BW308" s="410"/>
      <c r="BX308" s="410"/>
      <c r="BY308" s="410"/>
      <c r="BZ308" s="410"/>
      <c r="CA308" s="410"/>
      <c r="CB308" s="410"/>
      <c r="CC308" s="410"/>
      <c r="CD308" s="410"/>
      <c r="CE308" s="410"/>
      <c r="CF308" s="410"/>
      <c r="CG308" s="410"/>
      <c r="CH308" s="410"/>
      <c r="CI308" s="410"/>
      <c r="CJ308" s="410"/>
      <c r="CK308" s="410"/>
      <c r="CL308" s="410"/>
      <c r="CM308" s="410"/>
      <c r="CN308" s="410"/>
    </row>
    <row r="309" spans="1:92" s="411" customFormat="1">
      <c r="A309" s="409"/>
      <c r="B309" s="791"/>
      <c r="C309" s="791"/>
      <c r="D309" s="791"/>
      <c r="E309" s="791"/>
      <c r="F309" s="791"/>
      <c r="G309" s="791"/>
      <c r="H309" s="791"/>
      <c r="I309" s="791"/>
      <c r="J309" s="791"/>
      <c r="K309" s="791"/>
      <c r="L309" s="791"/>
      <c r="M309" s="791"/>
      <c r="N309" s="791"/>
      <c r="O309" s="791"/>
      <c r="P309" s="791"/>
      <c r="Q309" s="791"/>
      <c r="R309" s="791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  <c r="AZ309" s="410"/>
      <c r="BA309" s="410"/>
      <c r="BB309" s="410"/>
      <c r="BC309" s="410"/>
      <c r="BD309" s="410"/>
      <c r="BE309" s="410"/>
      <c r="BF309" s="410"/>
      <c r="BG309" s="410"/>
      <c r="BH309" s="410"/>
      <c r="BI309" s="410"/>
      <c r="BJ309" s="410"/>
      <c r="BK309" s="410"/>
      <c r="BL309" s="410"/>
      <c r="BM309" s="410"/>
      <c r="BN309" s="410"/>
      <c r="BO309" s="410"/>
      <c r="BP309" s="410"/>
      <c r="BQ309" s="410"/>
      <c r="BR309" s="410"/>
      <c r="BS309" s="410"/>
      <c r="BT309" s="410"/>
      <c r="BU309" s="410"/>
      <c r="BV309" s="410"/>
      <c r="BW309" s="410"/>
      <c r="BX309" s="410"/>
      <c r="BY309" s="410"/>
      <c r="BZ309" s="410"/>
      <c r="CA309" s="410"/>
      <c r="CB309" s="410"/>
      <c r="CC309" s="410"/>
      <c r="CD309" s="410"/>
      <c r="CE309" s="410"/>
      <c r="CF309" s="410"/>
      <c r="CG309" s="410"/>
      <c r="CH309" s="410"/>
      <c r="CI309" s="410"/>
      <c r="CJ309" s="410"/>
      <c r="CK309" s="410"/>
      <c r="CL309" s="410"/>
      <c r="CM309" s="410"/>
      <c r="CN309" s="410"/>
    </row>
    <row r="310" spans="1:92" ht="14.25">
      <c r="B310" s="496" t="s">
        <v>790</v>
      </c>
      <c r="C310" s="497"/>
      <c r="D310" s="497"/>
      <c r="E310" s="497"/>
      <c r="F310" s="497"/>
      <c r="G310" s="497"/>
      <c r="H310" s="497"/>
      <c r="I310" s="497"/>
      <c r="J310" s="497"/>
      <c r="K310" s="497"/>
      <c r="L310" s="498"/>
      <c r="M310" s="521">
        <v>1160</v>
      </c>
      <c r="N310" s="720"/>
      <c r="O310" s="721"/>
      <c r="P310" s="721"/>
      <c r="Q310" s="722"/>
      <c r="R310" s="527" t="s">
        <v>2</v>
      </c>
      <c r="S310" s="410"/>
      <c r="T310" s="410"/>
      <c r="U310" s="410"/>
      <c r="V310" s="410"/>
      <c r="W310" s="410"/>
      <c r="X310" s="410"/>
      <c r="Y310" s="410"/>
      <c r="Z310" s="410"/>
      <c r="AA310" s="410"/>
      <c r="AB310" s="410"/>
      <c r="AC310" s="410"/>
      <c r="AD310" s="410"/>
      <c r="AE310" s="410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  <c r="AZ310" s="410"/>
      <c r="BA310" s="410"/>
      <c r="BB310" s="410"/>
      <c r="BC310" s="410"/>
      <c r="BD310" s="410"/>
      <c r="BE310" s="410"/>
      <c r="BF310" s="410"/>
      <c r="BG310" s="410"/>
      <c r="BH310" s="410"/>
      <c r="BI310" s="410"/>
      <c r="BJ310" s="410"/>
      <c r="BK310" s="410"/>
      <c r="BL310" s="410"/>
      <c r="BM310" s="410"/>
      <c r="BN310" s="410"/>
      <c r="BO310" s="410"/>
      <c r="BP310" s="410"/>
      <c r="BQ310" s="410"/>
      <c r="BR310" s="410"/>
      <c r="BS310" s="410"/>
      <c r="BT310" s="410"/>
      <c r="BU310" s="410"/>
      <c r="BV310" s="410"/>
      <c r="BW310" s="410"/>
      <c r="BX310" s="410"/>
      <c r="BY310" s="410"/>
      <c r="BZ310" s="410"/>
      <c r="CA310" s="410"/>
      <c r="CB310" s="410"/>
      <c r="CC310" s="410"/>
      <c r="CD310" s="410"/>
      <c r="CE310" s="410"/>
      <c r="CF310" s="410"/>
      <c r="CG310" s="410"/>
      <c r="CH310" s="410"/>
      <c r="CI310" s="410"/>
      <c r="CJ310" s="410"/>
      <c r="CK310" s="410"/>
      <c r="CL310" s="410"/>
      <c r="CM310" s="410"/>
      <c r="CN310" s="410"/>
    </row>
    <row r="311" spans="1:92" ht="14.25">
      <c r="B311" s="496" t="s">
        <v>791</v>
      </c>
      <c r="C311" s="497"/>
      <c r="D311" s="497"/>
      <c r="E311" s="497"/>
      <c r="F311" s="497"/>
      <c r="G311" s="497"/>
      <c r="H311" s="497"/>
      <c r="I311" s="497"/>
      <c r="J311" s="497"/>
      <c r="K311" s="497"/>
      <c r="L311" s="498"/>
      <c r="M311" s="521">
        <v>1163</v>
      </c>
      <c r="N311" s="720"/>
      <c r="O311" s="721"/>
      <c r="P311" s="721"/>
      <c r="Q311" s="722"/>
      <c r="R311" s="527" t="s">
        <v>3</v>
      </c>
      <c r="S311" s="410"/>
      <c r="T311" s="410"/>
      <c r="U311" s="410"/>
      <c r="V311" s="410"/>
      <c r="W311" s="410"/>
      <c r="X311" s="410"/>
      <c r="Y311" s="410"/>
      <c r="Z311" s="410"/>
      <c r="AA311" s="410"/>
      <c r="AB311" s="410"/>
      <c r="AC311" s="410"/>
      <c r="AD311" s="410"/>
      <c r="AE311" s="410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  <c r="AZ311" s="410"/>
      <c r="BA311" s="410"/>
      <c r="BB311" s="410"/>
      <c r="BC311" s="410"/>
      <c r="BD311" s="410"/>
      <c r="BE311" s="410"/>
      <c r="BF311" s="410"/>
      <c r="BG311" s="410"/>
      <c r="BH311" s="410"/>
      <c r="BI311" s="410"/>
      <c r="BJ311" s="410"/>
      <c r="BK311" s="410"/>
      <c r="BL311" s="410"/>
      <c r="BM311" s="410"/>
      <c r="BN311" s="410"/>
      <c r="BO311" s="410"/>
      <c r="BP311" s="410"/>
      <c r="BQ311" s="410"/>
      <c r="BR311" s="410"/>
      <c r="BS311" s="410"/>
      <c r="BT311" s="410"/>
      <c r="BU311" s="410"/>
      <c r="BV311" s="410"/>
      <c r="BW311" s="410"/>
      <c r="BX311" s="410"/>
      <c r="BY311" s="410"/>
      <c r="BZ311" s="410"/>
      <c r="CA311" s="410"/>
      <c r="CB311" s="410"/>
      <c r="CC311" s="410"/>
      <c r="CD311" s="410"/>
      <c r="CE311" s="410"/>
      <c r="CF311" s="410"/>
      <c r="CG311" s="410"/>
      <c r="CH311" s="410"/>
      <c r="CI311" s="410"/>
      <c r="CJ311" s="410"/>
      <c r="CK311" s="410"/>
      <c r="CL311" s="410"/>
      <c r="CM311" s="410"/>
      <c r="CN311" s="410"/>
    </row>
    <row r="312" spans="1:92" ht="14.25">
      <c r="B312" s="496" t="s">
        <v>792</v>
      </c>
      <c r="C312" s="497"/>
      <c r="D312" s="497"/>
      <c r="E312" s="497"/>
      <c r="F312" s="497"/>
      <c r="G312" s="497"/>
      <c r="H312" s="497"/>
      <c r="I312" s="497"/>
      <c r="J312" s="497"/>
      <c r="K312" s="497"/>
      <c r="L312" s="498"/>
      <c r="M312" s="521">
        <v>1164</v>
      </c>
      <c r="N312" s="720"/>
      <c r="O312" s="721"/>
      <c r="P312" s="721"/>
      <c r="Q312" s="722"/>
      <c r="R312" s="527" t="s">
        <v>3</v>
      </c>
      <c r="S312" s="410"/>
      <c r="T312" s="410"/>
      <c r="U312" s="410"/>
      <c r="V312" s="410"/>
      <c r="W312" s="410"/>
      <c r="X312" s="410"/>
      <c r="Y312" s="410"/>
      <c r="Z312" s="410"/>
      <c r="AA312" s="410"/>
      <c r="AB312" s="410"/>
      <c r="AC312" s="410"/>
      <c r="AD312" s="410"/>
      <c r="AE312" s="410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  <c r="AZ312" s="410"/>
      <c r="BA312" s="410"/>
      <c r="BB312" s="410"/>
      <c r="BC312" s="410"/>
      <c r="BD312" s="410"/>
      <c r="BE312" s="410"/>
      <c r="BF312" s="410"/>
      <c r="BG312" s="410"/>
      <c r="BH312" s="410"/>
      <c r="BI312" s="410"/>
      <c r="BJ312" s="410"/>
      <c r="BK312" s="410"/>
      <c r="BL312" s="410"/>
      <c r="BM312" s="410"/>
      <c r="BN312" s="410"/>
      <c r="BO312" s="410"/>
      <c r="BP312" s="410"/>
      <c r="BQ312" s="410"/>
      <c r="BR312" s="410"/>
      <c r="BS312" s="410"/>
      <c r="BT312" s="410"/>
      <c r="BU312" s="410"/>
      <c r="BV312" s="410"/>
      <c r="BW312" s="410"/>
      <c r="BX312" s="410"/>
      <c r="BY312" s="410"/>
      <c r="BZ312" s="410"/>
      <c r="CA312" s="410"/>
      <c r="CB312" s="410"/>
      <c r="CC312" s="410"/>
      <c r="CD312" s="410"/>
      <c r="CE312" s="410"/>
      <c r="CF312" s="410"/>
      <c r="CG312" s="410"/>
      <c r="CH312" s="410"/>
      <c r="CI312" s="410"/>
      <c r="CJ312" s="410"/>
      <c r="CK312" s="410"/>
      <c r="CL312" s="410"/>
      <c r="CM312" s="410"/>
      <c r="CN312" s="410"/>
    </row>
    <row r="313" spans="1:92" ht="14.25">
      <c r="B313" s="496" t="s">
        <v>793</v>
      </c>
      <c r="C313" s="497"/>
      <c r="D313" s="497"/>
      <c r="E313" s="497"/>
      <c r="F313" s="497"/>
      <c r="G313" s="497"/>
      <c r="H313" s="497"/>
      <c r="I313" s="497"/>
      <c r="J313" s="497"/>
      <c r="K313" s="497"/>
      <c r="L313" s="498"/>
      <c r="M313" s="521">
        <v>1166</v>
      </c>
      <c r="N313" s="720"/>
      <c r="O313" s="721"/>
      <c r="P313" s="721"/>
      <c r="Q313" s="722"/>
      <c r="R313" s="527" t="s">
        <v>2</v>
      </c>
      <c r="S313" s="410"/>
      <c r="T313" s="410"/>
      <c r="U313" s="410"/>
      <c r="V313" s="410"/>
      <c r="W313" s="410"/>
      <c r="X313" s="410"/>
      <c r="Y313" s="410"/>
      <c r="Z313" s="410"/>
      <c r="AA313" s="410"/>
      <c r="AB313" s="410"/>
      <c r="AC313" s="410"/>
      <c r="AD313" s="410"/>
      <c r="AE313" s="410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  <c r="AZ313" s="410"/>
      <c r="BA313" s="410"/>
      <c r="BB313" s="410"/>
      <c r="BC313" s="410"/>
      <c r="BD313" s="410"/>
      <c r="BE313" s="410"/>
      <c r="BF313" s="410"/>
      <c r="BG313" s="410"/>
      <c r="BH313" s="410"/>
      <c r="BI313" s="410"/>
      <c r="BJ313" s="410"/>
      <c r="BK313" s="410"/>
      <c r="BL313" s="410"/>
      <c r="BM313" s="410"/>
      <c r="BN313" s="410"/>
      <c r="BO313" s="410"/>
      <c r="BP313" s="410"/>
      <c r="BQ313" s="410"/>
      <c r="BR313" s="410"/>
      <c r="BS313" s="410"/>
      <c r="BT313" s="410"/>
      <c r="BU313" s="410"/>
      <c r="BV313" s="410"/>
      <c r="BW313" s="410"/>
      <c r="BX313" s="410"/>
      <c r="BY313" s="410"/>
      <c r="BZ313" s="410"/>
      <c r="CA313" s="410"/>
      <c r="CB313" s="410"/>
      <c r="CC313" s="410"/>
      <c r="CD313" s="410"/>
      <c r="CE313" s="410"/>
      <c r="CF313" s="410"/>
      <c r="CG313" s="410"/>
      <c r="CH313" s="410"/>
      <c r="CI313" s="410"/>
      <c r="CJ313" s="410"/>
      <c r="CK313" s="410"/>
      <c r="CL313" s="410"/>
      <c r="CM313" s="410"/>
      <c r="CN313" s="410"/>
    </row>
    <row r="314" spans="1:92" ht="14.25">
      <c r="B314" s="496" t="s">
        <v>794</v>
      </c>
      <c r="C314" s="497"/>
      <c r="D314" s="497"/>
      <c r="E314" s="497"/>
      <c r="F314" s="497"/>
      <c r="G314" s="497"/>
      <c r="H314" s="497"/>
      <c r="I314" s="497"/>
      <c r="J314" s="497"/>
      <c r="K314" s="497"/>
      <c r="L314" s="498"/>
      <c r="M314" s="521">
        <v>1168</v>
      </c>
      <c r="N314" s="720">
        <f>+$N$310-$N$311-$N$312+N313</f>
        <v>0</v>
      </c>
      <c r="O314" s="721"/>
      <c r="P314" s="721"/>
      <c r="Q314" s="722"/>
      <c r="R314" s="527" t="s">
        <v>4</v>
      </c>
      <c r="S314" s="410"/>
      <c r="T314" s="410"/>
      <c r="U314" s="410"/>
      <c r="V314" s="410"/>
      <c r="W314" s="410"/>
      <c r="X314" s="410"/>
      <c r="Y314" s="410"/>
      <c r="Z314" s="410"/>
      <c r="AA314" s="410"/>
      <c r="AB314" s="410"/>
      <c r="AC314" s="410"/>
      <c r="AD314" s="410"/>
      <c r="AE314" s="410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  <c r="AZ314" s="410"/>
      <c r="BA314" s="410"/>
      <c r="BB314" s="410"/>
      <c r="BC314" s="410"/>
      <c r="BD314" s="410"/>
      <c r="BE314" s="410"/>
      <c r="BF314" s="410"/>
      <c r="BG314" s="410"/>
      <c r="BH314" s="410"/>
      <c r="BI314" s="410"/>
      <c r="BJ314" s="410"/>
      <c r="BK314" s="410"/>
      <c r="BL314" s="410"/>
      <c r="BM314" s="410"/>
      <c r="BN314" s="410"/>
      <c r="BO314" s="410"/>
      <c r="BP314" s="410"/>
      <c r="BQ314" s="410"/>
      <c r="BR314" s="410"/>
      <c r="BS314" s="410"/>
      <c r="BT314" s="410"/>
      <c r="BU314" s="410"/>
      <c r="BV314" s="410"/>
      <c r="BW314" s="410"/>
      <c r="BX314" s="410"/>
      <c r="BY314" s="410"/>
      <c r="BZ314" s="410"/>
      <c r="CA314" s="410"/>
      <c r="CB314" s="410"/>
      <c r="CC314" s="410"/>
      <c r="CD314" s="410"/>
      <c r="CE314" s="410"/>
      <c r="CF314" s="410"/>
      <c r="CG314" s="410"/>
      <c r="CH314" s="410"/>
      <c r="CI314" s="410"/>
      <c r="CJ314" s="410"/>
      <c r="CK314" s="410"/>
      <c r="CL314" s="410"/>
      <c r="CM314" s="410"/>
      <c r="CN314" s="410"/>
    </row>
    <row r="315" spans="1:92" ht="14.25">
      <c r="B315" s="496" t="s">
        <v>795</v>
      </c>
      <c r="C315" s="497"/>
      <c r="D315" s="497"/>
      <c r="E315" s="497"/>
      <c r="F315" s="497"/>
      <c r="G315" s="497"/>
      <c r="H315" s="497"/>
      <c r="I315" s="497"/>
      <c r="J315" s="497"/>
      <c r="K315" s="497"/>
      <c r="L315" s="498"/>
      <c r="M315" s="521">
        <v>1169</v>
      </c>
      <c r="N315" s="720">
        <v>0</v>
      </c>
      <c r="O315" s="721"/>
      <c r="P315" s="721"/>
      <c r="Q315" s="722"/>
      <c r="R315" s="527" t="s">
        <v>4</v>
      </c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  <c r="AZ315" s="410"/>
      <c r="BA315" s="410"/>
      <c r="BB315" s="410"/>
      <c r="BC315" s="410"/>
      <c r="BD315" s="410"/>
      <c r="BE315" s="410"/>
      <c r="BF315" s="410"/>
      <c r="BG315" s="410"/>
      <c r="BH315" s="410"/>
      <c r="BI315" s="410"/>
      <c r="BJ315" s="410"/>
      <c r="BK315" s="410"/>
      <c r="BL315" s="410"/>
      <c r="BM315" s="410"/>
      <c r="BN315" s="410"/>
      <c r="BO315" s="410"/>
      <c r="BP315" s="410"/>
      <c r="BQ315" s="410"/>
      <c r="BR315" s="410"/>
      <c r="BS315" s="410"/>
      <c r="BT315" s="410"/>
      <c r="BU315" s="410"/>
      <c r="BV315" s="410"/>
      <c r="BW315" s="410"/>
      <c r="BX315" s="410"/>
      <c r="BY315" s="410"/>
      <c r="BZ315" s="410"/>
      <c r="CA315" s="410"/>
      <c r="CB315" s="410"/>
      <c r="CC315" s="410"/>
      <c r="CD315" s="410"/>
      <c r="CE315" s="410"/>
      <c r="CF315" s="410"/>
      <c r="CG315" s="410"/>
      <c r="CH315" s="410"/>
      <c r="CI315" s="410"/>
      <c r="CJ315" s="410"/>
      <c r="CK315" s="410"/>
      <c r="CL315" s="410"/>
      <c r="CM315" s="410"/>
      <c r="CN315" s="410"/>
    </row>
    <row r="316" spans="1:92" ht="14.25">
      <c r="B316" s="496" t="s">
        <v>796</v>
      </c>
      <c r="C316" s="497"/>
      <c r="D316" s="497"/>
      <c r="E316" s="497"/>
      <c r="F316" s="497"/>
      <c r="G316" s="497"/>
      <c r="H316" s="497"/>
      <c r="I316" s="497"/>
      <c r="J316" s="497"/>
      <c r="K316" s="497"/>
      <c r="L316" s="498"/>
      <c r="M316" s="521">
        <v>1170</v>
      </c>
      <c r="N316" s="720">
        <v>0</v>
      </c>
      <c r="O316" s="721"/>
      <c r="P316" s="721"/>
      <c r="Q316" s="722"/>
      <c r="R316" s="527" t="s">
        <v>4</v>
      </c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  <c r="AZ316" s="410"/>
      <c r="BA316" s="410"/>
      <c r="BB316" s="410"/>
      <c r="BC316" s="410"/>
      <c r="BD316" s="410"/>
      <c r="BE316" s="410"/>
      <c r="BF316" s="410"/>
      <c r="BG316" s="410"/>
      <c r="BH316" s="410"/>
      <c r="BI316" s="410"/>
      <c r="BJ316" s="410"/>
      <c r="BK316" s="410"/>
      <c r="BL316" s="410"/>
      <c r="BM316" s="410"/>
      <c r="BN316" s="410"/>
      <c r="BO316" s="410"/>
      <c r="BP316" s="410"/>
      <c r="BQ316" s="410"/>
      <c r="BR316" s="410"/>
      <c r="BS316" s="410"/>
      <c r="BT316" s="410"/>
      <c r="BU316" s="410"/>
      <c r="BV316" s="410"/>
      <c r="BW316" s="410"/>
      <c r="BX316" s="410"/>
      <c r="BY316" s="410"/>
      <c r="BZ316" s="410"/>
      <c r="CA316" s="410"/>
      <c r="CB316" s="410"/>
      <c r="CC316" s="410"/>
      <c r="CD316" s="410"/>
      <c r="CE316" s="410"/>
      <c r="CF316" s="410"/>
      <c r="CG316" s="410"/>
      <c r="CH316" s="410"/>
      <c r="CI316" s="410"/>
      <c r="CJ316" s="410"/>
      <c r="CK316" s="410"/>
      <c r="CL316" s="410"/>
      <c r="CM316" s="410"/>
      <c r="CN316" s="410"/>
    </row>
    <row r="317" spans="1:92" ht="14.25">
      <c r="B317" s="496" t="s">
        <v>797</v>
      </c>
      <c r="C317" s="497"/>
      <c r="D317" s="497"/>
      <c r="E317" s="497"/>
      <c r="F317" s="497"/>
      <c r="G317" s="497"/>
      <c r="H317" s="497"/>
      <c r="I317" s="497"/>
      <c r="J317" s="497"/>
      <c r="K317" s="497"/>
      <c r="L317" s="498"/>
      <c r="M317" s="521">
        <v>1171</v>
      </c>
      <c r="N317" s="720"/>
      <c r="O317" s="721"/>
      <c r="P317" s="721"/>
      <c r="Q317" s="722"/>
      <c r="R317" s="527" t="s">
        <v>2</v>
      </c>
      <c r="S317" s="410"/>
      <c r="T317" s="410"/>
      <c r="U317" s="410"/>
      <c r="V317" s="410"/>
      <c r="W317" s="410"/>
      <c r="X317" s="410"/>
      <c r="Y317" s="410"/>
      <c r="Z317" s="410"/>
      <c r="AA317" s="410"/>
      <c r="AB317" s="410"/>
      <c r="AC317" s="410"/>
      <c r="AD317" s="410"/>
      <c r="AE317" s="410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  <c r="AZ317" s="410"/>
      <c r="BA317" s="410"/>
      <c r="BB317" s="410"/>
      <c r="BC317" s="410"/>
      <c r="BD317" s="410"/>
      <c r="BE317" s="410"/>
      <c r="BF317" s="410"/>
      <c r="BG317" s="410"/>
      <c r="BH317" s="410"/>
      <c r="BI317" s="410"/>
      <c r="BJ317" s="410"/>
      <c r="BK317" s="410"/>
      <c r="BL317" s="410"/>
      <c r="BM317" s="410"/>
      <c r="BN317" s="410"/>
      <c r="BO317" s="410"/>
      <c r="BP317" s="410"/>
      <c r="BQ317" s="410"/>
      <c r="BR317" s="410"/>
      <c r="BS317" s="410"/>
      <c r="BT317" s="410"/>
      <c r="BU317" s="410"/>
      <c r="BV317" s="410"/>
      <c r="BW317" s="410"/>
      <c r="BX317" s="410"/>
      <c r="BY317" s="410"/>
      <c r="BZ317" s="410"/>
      <c r="CA317" s="410"/>
      <c r="CB317" s="410"/>
      <c r="CC317" s="410"/>
      <c r="CD317" s="410"/>
      <c r="CE317" s="410"/>
      <c r="CF317" s="410"/>
      <c r="CG317" s="410"/>
      <c r="CH317" s="410"/>
      <c r="CI317" s="410"/>
      <c r="CJ317" s="410"/>
      <c r="CK317" s="410"/>
      <c r="CL317" s="410"/>
      <c r="CM317" s="410"/>
      <c r="CN317" s="410"/>
    </row>
    <row r="318" spans="1:92" ht="14.25">
      <c r="B318" s="496" t="s">
        <v>798</v>
      </c>
      <c r="C318" s="497"/>
      <c r="D318" s="497"/>
      <c r="E318" s="497"/>
      <c r="F318" s="497"/>
      <c r="G318" s="497"/>
      <c r="H318" s="497"/>
      <c r="I318" s="497"/>
      <c r="J318" s="497"/>
      <c r="K318" s="497"/>
      <c r="L318" s="498"/>
      <c r="M318" s="521">
        <v>1172</v>
      </c>
      <c r="N318" s="720"/>
      <c r="O318" s="721"/>
      <c r="P318" s="721"/>
      <c r="Q318" s="722"/>
      <c r="R318" s="527" t="s">
        <v>3</v>
      </c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  <c r="AZ318" s="410"/>
      <c r="BA318" s="410"/>
      <c r="BB318" s="410"/>
      <c r="BC318" s="410"/>
      <c r="BD318" s="410"/>
      <c r="BE318" s="410"/>
      <c r="BF318" s="410"/>
      <c r="BG318" s="410"/>
      <c r="BH318" s="410"/>
      <c r="BI318" s="410"/>
      <c r="BJ318" s="410"/>
      <c r="BK318" s="410"/>
      <c r="BL318" s="410"/>
      <c r="BM318" s="410"/>
      <c r="BN318" s="410"/>
      <c r="BO318" s="410"/>
      <c r="BP318" s="410"/>
      <c r="BQ318" s="410"/>
      <c r="BR318" s="410"/>
      <c r="BS318" s="410"/>
      <c r="BT318" s="410"/>
      <c r="BU318" s="410"/>
      <c r="BV318" s="410"/>
      <c r="BW318" s="410"/>
      <c r="BX318" s="410"/>
      <c r="BY318" s="410"/>
      <c r="BZ318" s="410"/>
      <c r="CA318" s="410"/>
      <c r="CB318" s="410"/>
      <c r="CC318" s="410"/>
      <c r="CD318" s="410"/>
      <c r="CE318" s="410"/>
      <c r="CF318" s="410"/>
      <c r="CG318" s="410"/>
      <c r="CH318" s="410"/>
      <c r="CI318" s="410"/>
      <c r="CJ318" s="410"/>
      <c r="CK318" s="410"/>
      <c r="CL318" s="410"/>
      <c r="CM318" s="410"/>
      <c r="CN318" s="410"/>
    </row>
    <row r="319" spans="1:92" ht="14.25">
      <c r="B319" s="496" t="s">
        <v>799</v>
      </c>
      <c r="C319" s="497"/>
      <c r="D319" s="497"/>
      <c r="E319" s="497"/>
      <c r="F319" s="497"/>
      <c r="G319" s="497"/>
      <c r="H319" s="497"/>
      <c r="I319" s="497"/>
      <c r="J319" s="497"/>
      <c r="K319" s="497"/>
      <c r="L319" s="498"/>
      <c r="M319" s="521">
        <v>1173</v>
      </c>
      <c r="N319" s="720"/>
      <c r="O319" s="721"/>
      <c r="P319" s="721"/>
      <c r="Q319" s="722"/>
      <c r="R319" s="527" t="s">
        <v>2</v>
      </c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  <c r="AZ319" s="410"/>
      <c r="BA319" s="410"/>
      <c r="BB319" s="410"/>
      <c r="BC319" s="410"/>
      <c r="BD319" s="410"/>
      <c r="BE319" s="410"/>
      <c r="BF319" s="410"/>
      <c r="BG319" s="410"/>
      <c r="BH319" s="410"/>
      <c r="BI319" s="410"/>
      <c r="BJ319" s="410"/>
      <c r="BK319" s="410"/>
      <c r="BL319" s="410"/>
      <c r="BM319" s="410"/>
      <c r="BN319" s="410"/>
      <c r="BO319" s="410"/>
      <c r="BP319" s="410"/>
      <c r="BQ319" s="410"/>
      <c r="BR319" s="410"/>
      <c r="BS319" s="410"/>
      <c r="BT319" s="410"/>
      <c r="BU319" s="410"/>
      <c r="BV319" s="410"/>
      <c r="BW319" s="410"/>
      <c r="BX319" s="410"/>
      <c r="BY319" s="410"/>
      <c r="BZ319" s="410"/>
      <c r="CA319" s="410"/>
      <c r="CB319" s="410"/>
      <c r="CC319" s="410"/>
      <c r="CD319" s="410"/>
      <c r="CE319" s="410"/>
      <c r="CF319" s="410"/>
      <c r="CG319" s="410"/>
      <c r="CH319" s="410"/>
      <c r="CI319" s="410"/>
      <c r="CJ319" s="410"/>
      <c r="CK319" s="410"/>
      <c r="CL319" s="410"/>
      <c r="CM319" s="410"/>
      <c r="CN319" s="410"/>
    </row>
    <row r="320" spans="1:92" ht="14.25">
      <c r="B320" s="491" t="s">
        <v>800</v>
      </c>
      <c r="C320" s="492"/>
      <c r="D320" s="492"/>
      <c r="E320" s="492"/>
      <c r="F320" s="492"/>
      <c r="G320" s="492"/>
      <c r="H320" s="492"/>
      <c r="I320" s="492"/>
      <c r="J320" s="492"/>
      <c r="K320" s="492"/>
      <c r="L320" s="493"/>
      <c r="M320" s="521">
        <v>1174</v>
      </c>
      <c r="N320" s="720">
        <f>+$N$317-$N$318+$N$319</f>
        <v>0</v>
      </c>
      <c r="O320" s="721"/>
      <c r="P320" s="721"/>
      <c r="Q320" s="722"/>
      <c r="R320" s="527" t="s">
        <v>4</v>
      </c>
      <c r="S320" s="410"/>
      <c r="T320" s="410"/>
      <c r="U320" s="410"/>
      <c r="V320" s="410"/>
      <c r="W320" s="410"/>
      <c r="X320" s="410"/>
      <c r="Y320" s="410"/>
      <c r="Z320" s="410"/>
      <c r="AA320" s="410"/>
      <c r="AB320" s="410"/>
      <c r="AC320" s="410"/>
      <c r="AD320" s="410"/>
      <c r="AE320" s="410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  <c r="AZ320" s="410"/>
      <c r="BA320" s="410"/>
      <c r="BB320" s="410"/>
      <c r="BC320" s="410"/>
      <c r="BD320" s="410"/>
      <c r="BE320" s="410"/>
      <c r="BF320" s="410"/>
      <c r="BG320" s="410"/>
      <c r="BH320" s="410"/>
      <c r="BI320" s="410"/>
      <c r="BJ320" s="410"/>
      <c r="BK320" s="410"/>
      <c r="BL320" s="410"/>
      <c r="BM320" s="410"/>
      <c r="BN320" s="410"/>
      <c r="BO320" s="410"/>
      <c r="BP320" s="410"/>
      <c r="BQ320" s="410"/>
      <c r="BR320" s="410"/>
      <c r="BS320" s="410"/>
      <c r="BT320" s="410"/>
      <c r="BU320" s="410"/>
      <c r="BV320" s="410"/>
      <c r="BW320" s="410"/>
      <c r="BX320" s="410"/>
      <c r="BY320" s="410"/>
      <c r="BZ320" s="410"/>
      <c r="CA320" s="410"/>
      <c r="CB320" s="410"/>
      <c r="CC320" s="410"/>
      <c r="CD320" s="410"/>
      <c r="CE320" s="410"/>
      <c r="CF320" s="410"/>
      <c r="CG320" s="410"/>
      <c r="CH320" s="410"/>
      <c r="CI320" s="410"/>
      <c r="CJ320" s="410"/>
      <c r="CK320" s="410"/>
      <c r="CL320" s="410"/>
      <c r="CM320" s="410"/>
      <c r="CN320" s="410"/>
    </row>
    <row r="321" spans="1:92" s="411" customFormat="1">
      <c r="A321" s="409"/>
      <c r="B321" s="517"/>
      <c r="C321" s="517"/>
      <c r="D321" s="517"/>
      <c r="E321" s="517"/>
      <c r="F321" s="517"/>
      <c r="G321" s="517"/>
      <c r="H321" s="517"/>
      <c r="I321" s="517"/>
      <c r="J321" s="517"/>
      <c r="K321" s="517"/>
      <c r="L321" s="517"/>
      <c r="M321" s="517"/>
      <c r="N321" s="517"/>
      <c r="P321" s="517"/>
      <c r="Q321" s="517"/>
      <c r="R321" s="517"/>
      <c r="S321" s="410"/>
      <c r="T321" s="410"/>
      <c r="U321" s="410"/>
      <c r="V321" s="410"/>
      <c r="W321" s="410"/>
      <c r="X321" s="410"/>
      <c r="Y321" s="410"/>
      <c r="Z321" s="410"/>
      <c r="AA321" s="410"/>
      <c r="AB321" s="410"/>
      <c r="AC321" s="410"/>
      <c r="AD321" s="410"/>
      <c r="AE321" s="410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  <c r="AZ321" s="410"/>
      <c r="BA321" s="410"/>
      <c r="BB321" s="410"/>
      <c r="BC321" s="410"/>
      <c r="BD321" s="410"/>
      <c r="BE321" s="410"/>
      <c r="BF321" s="410"/>
      <c r="BG321" s="410"/>
      <c r="BH321" s="410"/>
      <c r="BI321" s="410"/>
      <c r="BJ321" s="410"/>
      <c r="BK321" s="410"/>
      <c r="BL321" s="410"/>
      <c r="BM321" s="410"/>
      <c r="BN321" s="410"/>
      <c r="BO321" s="410"/>
      <c r="BP321" s="410"/>
      <c r="BQ321" s="410"/>
      <c r="BR321" s="410"/>
      <c r="BS321" s="410"/>
      <c r="BT321" s="410"/>
      <c r="BU321" s="410"/>
      <c r="BV321" s="410"/>
      <c r="BW321" s="410"/>
      <c r="BX321" s="410"/>
      <c r="BY321" s="410"/>
      <c r="BZ321" s="410"/>
      <c r="CA321" s="410"/>
      <c r="CB321" s="410"/>
      <c r="CC321" s="410"/>
      <c r="CD321" s="410"/>
      <c r="CE321" s="410"/>
      <c r="CF321" s="410"/>
      <c r="CG321" s="410"/>
      <c r="CH321" s="410"/>
      <c r="CI321" s="410"/>
      <c r="CJ321" s="410"/>
      <c r="CK321" s="410"/>
      <c r="CL321" s="410"/>
      <c r="CM321" s="410"/>
      <c r="CN321" s="410"/>
    </row>
    <row r="322" spans="1:92" s="411" customFormat="1">
      <c r="A322" s="409"/>
      <c r="B322" s="791" t="s">
        <v>801</v>
      </c>
      <c r="C322" s="791"/>
      <c r="D322" s="791"/>
      <c r="E322" s="791"/>
      <c r="F322" s="791"/>
      <c r="G322" s="791"/>
      <c r="H322" s="791"/>
      <c r="I322" s="791"/>
      <c r="J322" s="791"/>
      <c r="K322" s="791"/>
      <c r="L322" s="791"/>
      <c r="M322" s="791"/>
      <c r="N322" s="791"/>
      <c r="O322" s="791"/>
      <c r="P322" s="791"/>
      <c r="Q322" s="791"/>
      <c r="R322" s="791"/>
      <c r="S322" s="410"/>
      <c r="T322" s="410"/>
      <c r="U322" s="410"/>
      <c r="V322" s="410"/>
      <c r="W322" s="410"/>
      <c r="X322" s="410"/>
      <c r="Y322" s="410"/>
      <c r="Z322" s="410"/>
      <c r="AA322" s="410"/>
      <c r="AB322" s="410"/>
      <c r="AC322" s="410"/>
      <c r="AD322" s="410"/>
      <c r="AE322" s="410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  <c r="AZ322" s="410"/>
      <c r="BA322" s="410"/>
      <c r="BB322" s="410"/>
      <c r="BC322" s="410"/>
      <c r="BD322" s="410"/>
      <c r="BE322" s="410"/>
      <c r="BF322" s="410"/>
      <c r="BG322" s="410"/>
      <c r="BH322" s="410"/>
      <c r="BI322" s="410"/>
      <c r="BJ322" s="410"/>
      <c r="BK322" s="410"/>
      <c r="BL322" s="410"/>
      <c r="BM322" s="410"/>
      <c r="BN322" s="410"/>
      <c r="BO322" s="410"/>
      <c r="BP322" s="410"/>
      <c r="BQ322" s="410"/>
      <c r="BR322" s="410"/>
      <c r="BS322" s="410"/>
      <c r="BT322" s="410"/>
      <c r="BU322" s="410"/>
      <c r="BV322" s="410"/>
      <c r="BW322" s="410"/>
      <c r="BX322" s="410"/>
      <c r="BY322" s="410"/>
      <c r="BZ322" s="410"/>
      <c r="CA322" s="410"/>
      <c r="CB322" s="410"/>
      <c r="CC322" s="410"/>
      <c r="CD322" s="410"/>
      <c r="CE322" s="410"/>
      <c r="CF322" s="410"/>
      <c r="CG322" s="410"/>
      <c r="CH322" s="410"/>
      <c r="CI322" s="410"/>
      <c r="CJ322" s="410"/>
      <c r="CK322" s="410"/>
      <c r="CL322" s="410"/>
      <c r="CM322" s="410"/>
      <c r="CN322" s="410"/>
    </row>
    <row r="323" spans="1:92" s="411" customFormat="1">
      <c r="A323" s="409"/>
      <c r="B323" s="791"/>
      <c r="C323" s="791"/>
      <c r="D323" s="791"/>
      <c r="E323" s="791"/>
      <c r="F323" s="791"/>
      <c r="G323" s="791"/>
      <c r="H323" s="791"/>
      <c r="I323" s="791"/>
      <c r="J323" s="791"/>
      <c r="K323" s="791"/>
      <c r="L323" s="791"/>
      <c r="M323" s="791"/>
      <c r="N323" s="791"/>
      <c r="O323" s="791"/>
      <c r="P323" s="791"/>
      <c r="Q323" s="791"/>
      <c r="R323" s="791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  <c r="AZ323" s="410"/>
      <c r="BA323" s="410"/>
      <c r="BB323" s="410"/>
      <c r="BC323" s="410"/>
      <c r="BD323" s="410"/>
      <c r="BE323" s="410"/>
      <c r="BF323" s="410"/>
      <c r="BG323" s="410"/>
      <c r="BH323" s="410"/>
      <c r="BI323" s="410"/>
      <c r="BJ323" s="410"/>
      <c r="BK323" s="410"/>
      <c r="BL323" s="410"/>
      <c r="BM323" s="410"/>
      <c r="BN323" s="410"/>
      <c r="BO323" s="410"/>
      <c r="BP323" s="410"/>
      <c r="BQ323" s="410"/>
      <c r="BR323" s="410"/>
      <c r="BS323" s="410"/>
      <c r="BT323" s="410"/>
      <c r="BU323" s="410"/>
      <c r="BV323" s="410"/>
      <c r="BW323" s="410"/>
      <c r="BX323" s="410"/>
      <c r="BY323" s="410"/>
      <c r="BZ323" s="410"/>
      <c r="CA323" s="410"/>
      <c r="CB323" s="410"/>
      <c r="CC323" s="410"/>
      <c r="CD323" s="410"/>
      <c r="CE323" s="410"/>
      <c r="CF323" s="410"/>
      <c r="CG323" s="410"/>
      <c r="CH323" s="410"/>
      <c r="CI323" s="410"/>
      <c r="CJ323" s="410"/>
      <c r="CK323" s="410"/>
      <c r="CL323" s="410"/>
      <c r="CM323" s="410"/>
      <c r="CN323" s="410"/>
    </row>
    <row r="324" spans="1:92" ht="15">
      <c r="B324" s="491" t="s">
        <v>802</v>
      </c>
      <c r="C324" s="492"/>
      <c r="D324" s="492"/>
      <c r="E324" s="492"/>
      <c r="F324" s="492"/>
      <c r="G324" s="492"/>
      <c r="H324" s="492"/>
      <c r="I324" s="492"/>
      <c r="J324" s="492"/>
      <c r="K324" s="492"/>
      <c r="L324" s="493"/>
      <c r="M324" s="521">
        <v>940</v>
      </c>
      <c r="N324" s="720"/>
      <c r="O324" s="721"/>
      <c r="P324" s="721"/>
      <c r="Q324" s="722"/>
      <c r="R324" s="539"/>
      <c r="S324" s="410"/>
      <c r="T324" s="410"/>
      <c r="U324" s="410"/>
      <c r="V324" s="410"/>
      <c r="W324" s="410"/>
      <c r="X324" s="410"/>
      <c r="Y324" s="410"/>
      <c r="Z324" s="410"/>
      <c r="AA324" s="410"/>
      <c r="AB324" s="410"/>
      <c r="AC324" s="410"/>
      <c r="AD324" s="410"/>
      <c r="AE324" s="410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  <c r="AZ324" s="410"/>
      <c r="BA324" s="410"/>
      <c r="BB324" s="410"/>
      <c r="BC324" s="410"/>
      <c r="BD324" s="410"/>
      <c r="BE324" s="410"/>
      <c r="BF324" s="410"/>
      <c r="BG324" s="410"/>
      <c r="BH324" s="410"/>
      <c r="BI324" s="410"/>
      <c r="BJ324" s="410"/>
      <c r="BK324" s="410"/>
      <c r="BL324" s="410"/>
      <c r="BM324" s="410"/>
      <c r="BN324" s="410"/>
      <c r="BO324" s="410"/>
      <c r="BP324" s="410"/>
      <c r="BQ324" s="410"/>
      <c r="BR324" s="410"/>
      <c r="BS324" s="410"/>
      <c r="BT324" s="410"/>
      <c r="BU324" s="410"/>
      <c r="BV324" s="410"/>
      <c r="BW324" s="410"/>
      <c r="BX324" s="410"/>
      <c r="BY324" s="410"/>
      <c r="BZ324" s="410"/>
      <c r="CA324" s="410"/>
      <c r="CB324" s="410"/>
      <c r="CC324" s="410"/>
      <c r="CD324" s="410"/>
      <c r="CE324" s="410"/>
      <c r="CF324" s="410"/>
      <c r="CG324" s="410"/>
      <c r="CH324" s="410"/>
      <c r="CI324" s="410"/>
      <c r="CJ324" s="410"/>
      <c r="CK324" s="410"/>
      <c r="CL324" s="410"/>
      <c r="CM324" s="410"/>
      <c r="CN324" s="410"/>
    </row>
    <row r="325" spans="1:92" ht="14.25">
      <c r="B325" s="491" t="s">
        <v>803</v>
      </c>
      <c r="C325" s="492"/>
      <c r="D325" s="492"/>
      <c r="E325" s="492"/>
      <c r="F325" s="492"/>
      <c r="G325" s="492"/>
      <c r="H325" s="492"/>
      <c r="I325" s="492"/>
      <c r="J325" s="492"/>
      <c r="K325" s="492"/>
      <c r="L325" s="493"/>
      <c r="M325" s="521">
        <v>938</v>
      </c>
      <c r="N325" s="720"/>
      <c r="O325" s="721"/>
      <c r="P325" s="721"/>
      <c r="Q325" s="722"/>
      <c r="R325" s="527" t="s">
        <v>2</v>
      </c>
      <c r="S325" s="410"/>
      <c r="T325" s="410"/>
      <c r="U325" s="410"/>
      <c r="V325" s="410"/>
      <c r="W325" s="410"/>
      <c r="X325" s="410"/>
      <c r="Y325" s="410"/>
      <c r="Z325" s="410"/>
      <c r="AA325" s="410"/>
      <c r="AB325" s="410"/>
      <c r="AC325" s="410"/>
      <c r="AD325" s="410"/>
      <c r="AE325" s="410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  <c r="AZ325" s="410"/>
      <c r="BA325" s="410"/>
      <c r="BB325" s="410"/>
      <c r="BC325" s="410"/>
      <c r="BD325" s="410"/>
      <c r="BE325" s="410"/>
      <c r="BF325" s="410"/>
      <c r="BG325" s="410"/>
      <c r="BH325" s="410"/>
      <c r="BI325" s="410"/>
      <c r="BJ325" s="410"/>
      <c r="BK325" s="410"/>
      <c r="BL325" s="410"/>
      <c r="BM325" s="410"/>
      <c r="BN325" s="410"/>
      <c r="BO325" s="410"/>
      <c r="BP325" s="410"/>
      <c r="BQ325" s="410"/>
      <c r="BR325" s="410"/>
      <c r="BS325" s="410"/>
      <c r="BT325" s="410"/>
      <c r="BU325" s="410"/>
      <c r="BV325" s="410"/>
      <c r="BW325" s="410"/>
      <c r="BX325" s="410"/>
      <c r="BY325" s="410"/>
      <c r="BZ325" s="410"/>
      <c r="CA325" s="410"/>
      <c r="CB325" s="410"/>
      <c r="CC325" s="410"/>
      <c r="CD325" s="410"/>
      <c r="CE325" s="410"/>
      <c r="CF325" s="410"/>
      <c r="CG325" s="410"/>
      <c r="CH325" s="410"/>
      <c r="CI325" s="410"/>
      <c r="CJ325" s="410"/>
      <c r="CK325" s="410"/>
      <c r="CL325" s="410"/>
      <c r="CM325" s="410"/>
      <c r="CN325" s="410"/>
    </row>
    <row r="326" spans="1:92" ht="14.25">
      <c r="B326" s="491" t="s">
        <v>804</v>
      </c>
      <c r="C326" s="492"/>
      <c r="D326" s="492"/>
      <c r="E326" s="492"/>
      <c r="F326" s="492"/>
      <c r="G326" s="492"/>
      <c r="H326" s="492"/>
      <c r="I326" s="492"/>
      <c r="J326" s="492"/>
      <c r="K326" s="492"/>
      <c r="L326" s="493"/>
      <c r="M326" s="521">
        <v>949</v>
      </c>
      <c r="N326" s="720"/>
      <c r="O326" s="721"/>
      <c r="P326" s="721"/>
      <c r="Q326" s="722"/>
      <c r="R326" s="527" t="s">
        <v>2</v>
      </c>
      <c r="S326" s="410"/>
      <c r="T326" s="410"/>
      <c r="U326" s="410"/>
      <c r="V326" s="410"/>
      <c r="W326" s="410"/>
      <c r="X326" s="410"/>
      <c r="Y326" s="410"/>
      <c r="Z326" s="410"/>
      <c r="AA326" s="410"/>
      <c r="AB326" s="410"/>
      <c r="AC326" s="410"/>
      <c r="AD326" s="410"/>
      <c r="AE326" s="410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  <c r="AZ326" s="410"/>
      <c r="BA326" s="410"/>
      <c r="BB326" s="410"/>
      <c r="BC326" s="410"/>
      <c r="BD326" s="410"/>
      <c r="BE326" s="410"/>
      <c r="BF326" s="410"/>
      <c r="BG326" s="410"/>
      <c r="BH326" s="410"/>
      <c r="BI326" s="410"/>
      <c r="BJ326" s="410"/>
      <c r="BK326" s="410"/>
      <c r="BL326" s="410"/>
      <c r="BM326" s="410"/>
      <c r="BN326" s="410"/>
      <c r="BO326" s="410"/>
      <c r="BP326" s="410"/>
      <c r="BQ326" s="410"/>
      <c r="BR326" s="410"/>
      <c r="BS326" s="410"/>
      <c r="BT326" s="410"/>
      <c r="BU326" s="410"/>
      <c r="BV326" s="410"/>
      <c r="BW326" s="410"/>
      <c r="BX326" s="410"/>
      <c r="BY326" s="410"/>
      <c r="BZ326" s="410"/>
      <c r="CA326" s="410"/>
      <c r="CB326" s="410"/>
      <c r="CC326" s="410"/>
      <c r="CD326" s="410"/>
      <c r="CE326" s="410"/>
      <c r="CF326" s="410"/>
      <c r="CG326" s="410"/>
      <c r="CH326" s="410"/>
      <c r="CI326" s="410"/>
      <c r="CJ326" s="410"/>
      <c r="CK326" s="410"/>
      <c r="CL326" s="410"/>
      <c r="CM326" s="410"/>
      <c r="CN326" s="410"/>
    </row>
    <row r="327" spans="1:92" ht="14.25">
      <c r="B327" s="491" t="s">
        <v>805</v>
      </c>
      <c r="C327" s="492"/>
      <c r="D327" s="492"/>
      <c r="E327" s="492"/>
      <c r="F327" s="492"/>
      <c r="G327" s="492"/>
      <c r="H327" s="492"/>
      <c r="I327" s="492"/>
      <c r="J327" s="492"/>
      <c r="K327" s="492"/>
      <c r="L327" s="493"/>
      <c r="M327" s="521">
        <v>950</v>
      </c>
      <c r="N327" s="720"/>
      <c r="O327" s="721"/>
      <c r="P327" s="721"/>
      <c r="Q327" s="722"/>
      <c r="R327" s="527" t="s">
        <v>3</v>
      </c>
      <c r="S327" s="410"/>
      <c r="T327" s="410"/>
      <c r="U327" s="410"/>
      <c r="V327" s="410"/>
      <c r="W327" s="410"/>
      <c r="X327" s="410"/>
      <c r="Y327" s="410"/>
      <c r="Z327" s="410"/>
      <c r="AA327" s="410"/>
      <c r="AB327" s="410"/>
      <c r="AC327" s="410"/>
      <c r="AD327" s="410"/>
      <c r="AE327" s="410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  <c r="AZ327" s="410"/>
      <c r="BA327" s="410"/>
      <c r="BB327" s="410"/>
      <c r="BC327" s="410"/>
      <c r="BD327" s="410"/>
      <c r="BE327" s="410"/>
      <c r="BF327" s="410"/>
      <c r="BG327" s="410"/>
      <c r="BH327" s="410"/>
      <c r="BI327" s="410"/>
      <c r="BJ327" s="410"/>
      <c r="BK327" s="410"/>
      <c r="BL327" s="410"/>
      <c r="BM327" s="410"/>
      <c r="BN327" s="410"/>
      <c r="BO327" s="410"/>
      <c r="BP327" s="410"/>
      <c r="BQ327" s="410"/>
      <c r="BR327" s="410"/>
      <c r="BS327" s="410"/>
      <c r="BT327" s="410"/>
      <c r="BU327" s="410"/>
      <c r="BV327" s="410"/>
      <c r="BW327" s="410"/>
      <c r="BX327" s="410"/>
      <c r="BY327" s="410"/>
      <c r="BZ327" s="410"/>
      <c r="CA327" s="410"/>
      <c r="CB327" s="410"/>
      <c r="CC327" s="410"/>
      <c r="CD327" s="410"/>
      <c r="CE327" s="410"/>
      <c r="CF327" s="410"/>
      <c r="CG327" s="410"/>
      <c r="CH327" s="410"/>
      <c r="CI327" s="410"/>
      <c r="CJ327" s="410"/>
      <c r="CK327" s="410"/>
      <c r="CL327" s="410"/>
      <c r="CM327" s="410"/>
      <c r="CN327" s="410"/>
    </row>
    <row r="328" spans="1:92" ht="14.25">
      <c r="B328" s="491" t="s">
        <v>806</v>
      </c>
      <c r="C328" s="492"/>
      <c r="D328" s="492"/>
      <c r="E328" s="492"/>
      <c r="F328" s="492"/>
      <c r="G328" s="492"/>
      <c r="H328" s="492"/>
      <c r="I328" s="492"/>
      <c r="J328" s="492"/>
      <c r="K328" s="492"/>
      <c r="L328" s="493"/>
      <c r="M328" s="521">
        <v>1066</v>
      </c>
      <c r="N328" s="720">
        <f>+$N$325+$N$326-$N$327</f>
        <v>0</v>
      </c>
      <c r="O328" s="721"/>
      <c r="P328" s="721"/>
      <c r="Q328" s="722"/>
      <c r="R328" s="527" t="s">
        <v>4</v>
      </c>
      <c r="S328" s="410"/>
      <c r="T328" s="410"/>
      <c r="U328" s="410"/>
      <c r="V328" s="410"/>
      <c r="W328" s="410"/>
      <c r="X328" s="410"/>
      <c r="Y328" s="410"/>
      <c r="Z328" s="410"/>
      <c r="AA328" s="410"/>
      <c r="AB328" s="410"/>
      <c r="AC328" s="410"/>
      <c r="AD328" s="410"/>
      <c r="AE328" s="410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  <c r="AZ328" s="410"/>
      <c r="BA328" s="410"/>
      <c r="BB328" s="410"/>
      <c r="BC328" s="410"/>
      <c r="BD328" s="410"/>
      <c r="BE328" s="410"/>
      <c r="BF328" s="410"/>
      <c r="BG328" s="410"/>
      <c r="BH328" s="410"/>
      <c r="BI328" s="410"/>
      <c r="BJ328" s="410"/>
      <c r="BK328" s="410"/>
      <c r="BL328" s="410"/>
      <c r="BM328" s="410"/>
      <c r="BN328" s="410"/>
      <c r="BO328" s="410"/>
      <c r="BP328" s="410"/>
      <c r="BQ328" s="410"/>
      <c r="BR328" s="410"/>
      <c r="BS328" s="410"/>
      <c r="BT328" s="410"/>
      <c r="BU328" s="410"/>
      <c r="BV328" s="410"/>
      <c r="BW328" s="410"/>
      <c r="BX328" s="410"/>
      <c r="BY328" s="410"/>
      <c r="BZ328" s="410"/>
      <c r="CA328" s="410"/>
      <c r="CB328" s="410"/>
      <c r="CC328" s="410"/>
      <c r="CD328" s="410"/>
      <c r="CE328" s="410"/>
      <c r="CF328" s="410"/>
      <c r="CG328" s="410"/>
      <c r="CH328" s="410"/>
      <c r="CI328" s="410"/>
      <c r="CJ328" s="410"/>
      <c r="CK328" s="410"/>
      <c r="CL328" s="410"/>
      <c r="CM328" s="410"/>
      <c r="CN328" s="410"/>
    </row>
    <row r="329" spans="1:92"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410"/>
      <c r="AA329" s="410"/>
      <c r="AB329" s="410"/>
      <c r="AC329" s="410"/>
      <c r="AD329" s="410"/>
      <c r="AE329" s="410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  <c r="AZ329" s="410"/>
      <c r="BA329" s="410"/>
      <c r="BB329" s="410"/>
      <c r="BC329" s="410"/>
      <c r="BD329" s="410"/>
      <c r="BE329" s="410"/>
      <c r="BF329" s="410"/>
      <c r="BG329" s="410"/>
      <c r="BH329" s="410"/>
      <c r="BI329" s="410"/>
      <c r="BJ329" s="410"/>
      <c r="BK329" s="410"/>
      <c r="BL329" s="410"/>
      <c r="BM329" s="410"/>
      <c r="BN329" s="410"/>
      <c r="BO329" s="410"/>
      <c r="BP329" s="410"/>
      <c r="BQ329" s="410"/>
      <c r="BR329" s="410"/>
      <c r="BS329" s="410"/>
      <c r="BT329" s="410"/>
      <c r="BU329" s="410"/>
      <c r="BV329" s="410"/>
      <c r="BW329" s="410"/>
      <c r="BX329" s="410"/>
      <c r="BY329" s="410"/>
      <c r="BZ329" s="410"/>
      <c r="CA329" s="410"/>
      <c r="CB329" s="410"/>
      <c r="CC329" s="410"/>
      <c r="CD329" s="410"/>
      <c r="CE329" s="410"/>
      <c r="CF329" s="410"/>
      <c r="CG329" s="410"/>
      <c r="CH329" s="410"/>
      <c r="CI329" s="410"/>
      <c r="CJ329" s="410"/>
      <c r="CK329" s="410"/>
      <c r="CL329" s="410"/>
      <c r="CM329" s="410"/>
      <c r="CN329" s="410"/>
    </row>
    <row r="330" spans="1:92" s="411" customFormat="1">
      <c r="A330" s="409"/>
      <c r="B330" s="768" t="s">
        <v>807</v>
      </c>
      <c r="C330" s="768"/>
      <c r="D330" s="768"/>
      <c r="E330" s="768"/>
      <c r="F330" s="768"/>
      <c r="G330" s="768"/>
      <c r="H330" s="768"/>
      <c r="I330" s="768"/>
      <c r="J330" s="768"/>
      <c r="K330" s="768"/>
      <c r="L330" s="768"/>
      <c r="M330" s="768"/>
      <c r="N330" s="768"/>
      <c r="O330" s="768"/>
      <c r="P330" s="768"/>
      <c r="Q330" s="768"/>
      <c r="R330" s="768"/>
      <c r="S330" s="410"/>
      <c r="T330" s="410"/>
      <c r="U330" s="410"/>
      <c r="V330" s="410"/>
      <c r="W330" s="410"/>
      <c r="X330" s="410"/>
      <c r="Y330" s="410"/>
      <c r="Z330" s="410"/>
      <c r="AA330" s="410"/>
      <c r="AB330" s="410"/>
      <c r="AC330" s="410"/>
      <c r="AD330" s="410"/>
      <c r="AE330" s="410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  <c r="AZ330" s="410"/>
      <c r="BA330" s="410"/>
      <c r="BB330" s="410"/>
      <c r="BC330" s="410"/>
      <c r="BD330" s="410"/>
      <c r="BE330" s="410"/>
      <c r="BF330" s="410"/>
      <c r="BG330" s="410"/>
      <c r="BH330" s="410"/>
      <c r="BI330" s="410"/>
      <c r="BJ330" s="410"/>
      <c r="BK330" s="410"/>
      <c r="BL330" s="410"/>
      <c r="BM330" s="410"/>
      <c r="BN330" s="410"/>
      <c r="BO330" s="410"/>
      <c r="BP330" s="410"/>
      <c r="BQ330" s="410"/>
      <c r="BR330" s="410"/>
      <c r="BS330" s="410"/>
      <c r="BT330" s="410"/>
      <c r="BU330" s="410"/>
      <c r="BV330" s="410"/>
      <c r="BW330" s="410"/>
      <c r="BX330" s="410"/>
      <c r="BY330" s="410"/>
      <c r="BZ330" s="410"/>
      <c r="CA330" s="410"/>
      <c r="CB330" s="410"/>
      <c r="CC330" s="410"/>
      <c r="CD330" s="410"/>
      <c r="CE330" s="410"/>
      <c r="CF330" s="410"/>
      <c r="CG330" s="410"/>
      <c r="CH330" s="410"/>
      <c r="CI330" s="410"/>
      <c r="CJ330" s="410"/>
      <c r="CK330" s="410"/>
      <c r="CL330" s="410"/>
      <c r="CM330" s="410"/>
      <c r="CN330" s="410"/>
    </row>
    <row r="331" spans="1:92" s="411" customFormat="1">
      <c r="A331" s="409"/>
      <c r="B331" s="768"/>
      <c r="C331" s="768"/>
      <c r="D331" s="768"/>
      <c r="E331" s="768"/>
      <c r="F331" s="768"/>
      <c r="G331" s="768"/>
      <c r="H331" s="768"/>
      <c r="I331" s="768"/>
      <c r="J331" s="768"/>
      <c r="K331" s="768"/>
      <c r="L331" s="768"/>
      <c r="M331" s="768"/>
      <c r="N331" s="768"/>
      <c r="O331" s="768"/>
      <c r="P331" s="768"/>
      <c r="Q331" s="768"/>
      <c r="R331" s="768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  <c r="AZ331" s="410"/>
      <c r="BA331" s="410"/>
      <c r="BB331" s="410"/>
      <c r="BC331" s="410"/>
      <c r="BD331" s="410"/>
      <c r="BE331" s="410"/>
      <c r="BF331" s="410"/>
      <c r="BG331" s="410"/>
      <c r="BH331" s="410"/>
      <c r="BI331" s="410"/>
      <c r="BJ331" s="410"/>
      <c r="BK331" s="410"/>
      <c r="BL331" s="410"/>
      <c r="BM331" s="410"/>
      <c r="BN331" s="410"/>
      <c r="BO331" s="410"/>
      <c r="BP331" s="410"/>
      <c r="BQ331" s="410"/>
      <c r="BR331" s="410"/>
      <c r="BS331" s="410"/>
      <c r="BT331" s="410"/>
      <c r="BU331" s="410"/>
      <c r="BV331" s="410"/>
      <c r="BW331" s="410"/>
      <c r="BX331" s="410"/>
      <c r="BY331" s="410"/>
      <c r="BZ331" s="410"/>
      <c r="CA331" s="410"/>
      <c r="CB331" s="410"/>
      <c r="CC331" s="410"/>
      <c r="CD331" s="410"/>
      <c r="CE331" s="410"/>
      <c r="CF331" s="410"/>
      <c r="CG331" s="410"/>
      <c r="CH331" s="410"/>
      <c r="CI331" s="410"/>
      <c r="CJ331" s="410"/>
      <c r="CK331" s="410"/>
      <c r="CL331" s="410"/>
      <c r="CM331" s="410"/>
      <c r="CN331" s="410"/>
    </row>
    <row r="332" spans="1:92" ht="14.25">
      <c r="B332" s="499" t="s">
        <v>808</v>
      </c>
      <c r="C332" s="499"/>
      <c r="D332" s="499"/>
      <c r="E332" s="499"/>
      <c r="F332" s="499"/>
      <c r="G332" s="499"/>
      <c r="H332" s="499"/>
      <c r="I332" s="499"/>
      <c r="J332" s="499"/>
      <c r="K332" s="499"/>
      <c r="L332" s="499"/>
      <c r="M332" s="540">
        <v>884</v>
      </c>
      <c r="N332" s="720"/>
      <c r="O332" s="721"/>
      <c r="P332" s="721"/>
      <c r="Q332" s="722"/>
      <c r="R332" s="541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  <c r="AZ332" s="410"/>
      <c r="BA332" s="410"/>
      <c r="BB332" s="410"/>
      <c r="BC332" s="410"/>
      <c r="BD332" s="410"/>
      <c r="BE332" s="410"/>
      <c r="BF332" s="410"/>
      <c r="BG332" s="410"/>
      <c r="BH332" s="410"/>
      <c r="BI332" s="410"/>
      <c r="BJ332" s="410"/>
      <c r="BK332" s="410"/>
      <c r="BL332" s="410"/>
      <c r="BM332" s="410"/>
      <c r="BN332" s="410"/>
      <c r="BO332" s="410"/>
      <c r="BP332" s="410"/>
      <c r="BQ332" s="410"/>
      <c r="BR332" s="410"/>
      <c r="BS332" s="410"/>
      <c r="BT332" s="410"/>
      <c r="BU332" s="410"/>
      <c r="BV332" s="410"/>
      <c r="BW332" s="410"/>
      <c r="BX332" s="410"/>
      <c r="BY332" s="410"/>
      <c r="BZ332" s="410"/>
      <c r="CA332" s="410"/>
      <c r="CB332" s="410"/>
      <c r="CC332" s="410"/>
      <c r="CD332" s="410"/>
      <c r="CE332" s="410"/>
      <c r="CF332" s="410"/>
      <c r="CG332" s="410"/>
      <c r="CH332" s="410"/>
      <c r="CI332" s="410"/>
      <c r="CJ332" s="410"/>
      <c r="CK332" s="410"/>
      <c r="CL332" s="410"/>
      <c r="CM332" s="410"/>
      <c r="CN332" s="410"/>
    </row>
    <row r="333" spans="1:92" ht="14.25">
      <c r="B333" s="499" t="s">
        <v>809</v>
      </c>
      <c r="C333" s="499"/>
      <c r="D333" s="499"/>
      <c r="E333" s="499"/>
      <c r="F333" s="499"/>
      <c r="G333" s="499"/>
      <c r="H333" s="499"/>
      <c r="I333" s="499"/>
      <c r="J333" s="499"/>
      <c r="K333" s="499"/>
      <c r="L333" s="499"/>
      <c r="M333" s="540">
        <v>885</v>
      </c>
      <c r="N333" s="720"/>
      <c r="O333" s="721"/>
      <c r="P333" s="721"/>
      <c r="Q333" s="722"/>
      <c r="R333" s="541"/>
      <c r="S333" s="410"/>
      <c r="T333" s="410"/>
      <c r="U333" s="410"/>
      <c r="V333" s="410"/>
      <c r="W333" s="410"/>
      <c r="X333" s="410"/>
      <c r="Y333" s="410"/>
      <c r="Z333" s="410"/>
      <c r="AA333" s="410"/>
      <c r="AB333" s="410"/>
      <c r="AC333" s="410"/>
      <c r="AD333" s="410"/>
      <c r="AE333" s="410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  <c r="AZ333" s="410"/>
      <c r="BA333" s="410"/>
      <c r="BB333" s="410"/>
      <c r="BC333" s="410"/>
      <c r="BD333" s="410"/>
      <c r="BE333" s="410"/>
      <c r="BF333" s="410"/>
      <c r="BG333" s="410"/>
      <c r="BH333" s="410"/>
      <c r="BI333" s="410"/>
      <c r="BJ333" s="410"/>
      <c r="BK333" s="410"/>
      <c r="BL333" s="410"/>
      <c r="BM333" s="410"/>
      <c r="BN333" s="410"/>
      <c r="BO333" s="410"/>
      <c r="BP333" s="410"/>
      <c r="BQ333" s="410"/>
      <c r="BR333" s="410"/>
      <c r="BS333" s="410"/>
      <c r="BT333" s="410"/>
      <c r="BU333" s="410"/>
      <c r="BV333" s="410"/>
      <c r="BW333" s="410"/>
      <c r="BX333" s="410"/>
      <c r="BY333" s="410"/>
      <c r="BZ333" s="410"/>
      <c r="CA333" s="410"/>
      <c r="CB333" s="410"/>
      <c r="CC333" s="410"/>
      <c r="CD333" s="410"/>
      <c r="CE333" s="410"/>
      <c r="CF333" s="410"/>
      <c r="CG333" s="410"/>
      <c r="CH333" s="410"/>
      <c r="CI333" s="410"/>
      <c r="CJ333" s="410"/>
      <c r="CK333" s="410"/>
      <c r="CL333" s="410"/>
      <c r="CM333" s="410"/>
      <c r="CN333" s="410"/>
    </row>
    <row r="334" spans="1:92" ht="14.25">
      <c r="B334" s="499" t="s">
        <v>810</v>
      </c>
      <c r="C334" s="499"/>
      <c r="D334" s="499"/>
      <c r="E334" s="499"/>
      <c r="F334" s="499"/>
      <c r="G334" s="499"/>
      <c r="H334" s="499"/>
      <c r="I334" s="499"/>
      <c r="J334" s="499"/>
      <c r="K334" s="499"/>
      <c r="L334" s="499"/>
      <c r="M334" s="540">
        <v>886</v>
      </c>
      <c r="N334" s="720"/>
      <c r="O334" s="721"/>
      <c r="P334" s="721"/>
      <c r="Q334" s="722"/>
      <c r="R334" s="541"/>
      <c r="S334" s="410"/>
      <c r="T334" s="410"/>
      <c r="U334" s="410"/>
      <c r="V334" s="410"/>
      <c r="W334" s="410"/>
      <c r="X334" s="410"/>
      <c r="Y334" s="410"/>
      <c r="Z334" s="410"/>
      <c r="AA334" s="410"/>
      <c r="AB334" s="410"/>
      <c r="AC334" s="410"/>
      <c r="AD334" s="410"/>
      <c r="AE334" s="410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  <c r="AZ334" s="410"/>
      <c r="BA334" s="410"/>
      <c r="BB334" s="410"/>
      <c r="BC334" s="410"/>
      <c r="BD334" s="410"/>
      <c r="BE334" s="410"/>
      <c r="BF334" s="410"/>
      <c r="BG334" s="410"/>
      <c r="BH334" s="410"/>
      <c r="BI334" s="410"/>
      <c r="BJ334" s="410"/>
      <c r="BK334" s="410"/>
      <c r="BL334" s="410"/>
      <c r="BM334" s="410"/>
      <c r="BN334" s="410"/>
      <c r="BO334" s="410"/>
      <c r="BP334" s="410"/>
      <c r="BQ334" s="410"/>
      <c r="BR334" s="410"/>
      <c r="BS334" s="410"/>
      <c r="BT334" s="410"/>
      <c r="BU334" s="410"/>
      <c r="BV334" s="410"/>
      <c r="BW334" s="410"/>
      <c r="BX334" s="410"/>
      <c r="BY334" s="410"/>
      <c r="BZ334" s="410"/>
      <c r="CA334" s="410"/>
      <c r="CB334" s="410"/>
      <c r="CC334" s="410"/>
      <c r="CD334" s="410"/>
      <c r="CE334" s="410"/>
      <c r="CF334" s="410"/>
      <c r="CG334" s="410"/>
      <c r="CH334" s="410"/>
      <c r="CI334" s="410"/>
      <c r="CJ334" s="410"/>
      <c r="CK334" s="410"/>
      <c r="CL334" s="410"/>
      <c r="CM334" s="410"/>
      <c r="CN334" s="410"/>
    </row>
    <row r="335" spans="1:92" ht="14.25">
      <c r="B335" s="499" t="s">
        <v>811</v>
      </c>
      <c r="C335" s="499"/>
      <c r="D335" s="499"/>
      <c r="E335" s="499"/>
      <c r="F335" s="499"/>
      <c r="G335" s="499"/>
      <c r="H335" s="499"/>
      <c r="I335" s="499"/>
      <c r="J335" s="499"/>
      <c r="K335" s="499"/>
      <c r="L335" s="499"/>
      <c r="M335" s="540">
        <v>985</v>
      </c>
      <c r="N335" s="720"/>
      <c r="O335" s="721"/>
      <c r="P335" s="721"/>
      <c r="Q335" s="722"/>
      <c r="R335" s="541"/>
      <c r="S335" s="410"/>
      <c r="T335" s="410"/>
      <c r="U335" s="410"/>
      <c r="V335" s="410"/>
      <c r="W335" s="410"/>
      <c r="X335" s="410"/>
      <c r="Y335" s="410"/>
      <c r="Z335" s="410"/>
      <c r="AA335" s="410"/>
      <c r="AB335" s="410"/>
      <c r="AC335" s="410"/>
      <c r="AD335" s="410"/>
      <c r="AE335" s="410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  <c r="AZ335" s="410"/>
      <c r="BA335" s="410"/>
      <c r="BB335" s="410"/>
      <c r="BC335" s="410"/>
      <c r="BD335" s="410"/>
      <c r="BE335" s="410"/>
      <c r="BF335" s="410"/>
      <c r="BG335" s="410"/>
      <c r="BH335" s="410"/>
      <c r="BI335" s="410"/>
      <c r="BJ335" s="410"/>
      <c r="BK335" s="410"/>
      <c r="BL335" s="410"/>
      <c r="BM335" s="410"/>
      <c r="BN335" s="410"/>
      <c r="BO335" s="410"/>
      <c r="BP335" s="410"/>
      <c r="BQ335" s="410"/>
      <c r="BR335" s="410"/>
      <c r="BS335" s="410"/>
      <c r="BT335" s="410"/>
      <c r="BU335" s="410"/>
      <c r="BV335" s="410"/>
      <c r="BW335" s="410"/>
      <c r="BX335" s="410"/>
      <c r="BY335" s="410"/>
      <c r="BZ335" s="410"/>
      <c r="CA335" s="410"/>
      <c r="CB335" s="410"/>
      <c r="CC335" s="410"/>
      <c r="CD335" s="410"/>
      <c r="CE335" s="410"/>
      <c r="CF335" s="410"/>
      <c r="CG335" s="410"/>
      <c r="CH335" s="410"/>
      <c r="CI335" s="410"/>
      <c r="CJ335" s="410"/>
      <c r="CK335" s="410"/>
      <c r="CL335" s="410"/>
      <c r="CM335" s="410"/>
      <c r="CN335" s="410"/>
    </row>
    <row r="336" spans="1:92" ht="14.25">
      <c r="B336" s="491" t="s">
        <v>812</v>
      </c>
      <c r="C336" s="492"/>
      <c r="D336" s="492"/>
      <c r="E336" s="492"/>
      <c r="F336" s="492"/>
      <c r="G336" s="492"/>
      <c r="H336" s="492"/>
      <c r="I336" s="492"/>
      <c r="J336" s="492"/>
      <c r="K336" s="492"/>
      <c r="L336" s="493"/>
      <c r="M336" s="540">
        <v>887</v>
      </c>
      <c r="N336" s="720"/>
      <c r="O336" s="721"/>
      <c r="P336" s="721"/>
      <c r="Q336" s="722"/>
      <c r="R336" s="541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  <c r="AZ336" s="410"/>
      <c r="BA336" s="410"/>
      <c r="BB336" s="410"/>
      <c r="BC336" s="410"/>
      <c r="BD336" s="410"/>
      <c r="BE336" s="410"/>
      <c r="BF336" s="410"/>
      <c r="BG336" s="410"/>
      <c r="BH336" s="410"/>
      <c r="BI336" s="410"/>
      <c r="BJ336" s="410"/>
      <c r="BK336" s="410"/>
      <c r="BL336" s="410"/>
      <c r="BM336" s="410"/>
      <c r="BN336" s="410"/>
      <c r="BO336" s="410"/>
      <c r="BP336" s="410"/>
      <c r="BQ336" s="410"/>
      <c r="BR336" s="410"/>
      <c r="BS336" s="410"/>
      <c r="BT336" s="410"/>
      <c r="BU336" s="410"/>
      <c r="BV336" s="410"/>
      <c r="BW336" s="410"/>
      <c r="BX336" s="410"/>
      <c r="BY336" s="410"/>
      <c r="BZ336" s="410"/>
      <c r="CA336" s="410"/>
      <c r="CB336" s="410"/>
      <c r="CC336" s="410"/>
      <c r="CD336" s="410"/>
      <c r="CE336" s="410"/>
      <c r="CF336" s="410"/>
      <c r="CG336" s="410"/>
      <c r="CH336" s="410"/>
      <c r="CI336" s="410"/>
      <c r="CJ336" s="410"/>
      <c r="CK336" s="410"/>
      <c r="CL336" s="410"/>
      <c r="CM336" s="410"/>
      <c r="CN336" s="410"/>
    </row>
    <row r="337" spans="1:92" s="411" customFormat="1">
      <c r="A337" s="409"/>
      <c r="B337" s="517"/>
      <c r="C337" s="517"/>
      <c r="D337" s="517"/>
      <c r="E337" s="517"/>
      <c r="F337" s="517"/>
      <c r="G337" s="517"/>
      <c r="H337" s="517"/>
      <c r="I337" s="517"/>
      <c r="J337" s="517"/>
      <c r="K337" s="517"/>
      <c r="L337" s="517"/>
      <c r="M337" s="517"/>
      <c r="N337" s="517"/>
      <c r="O337" s="517"/>
      <c r="P337" s="517"/>
      <c r="Q337" s="517"/>
      <c r="R337" s="517"/>
      <c r="S337" s="410"/>
      <c r="T337" s="410"/>
      <c r="U337" s="410"/>
      <c r="V337" s="410"/>
      <c r="W337" s="410"/>
      <c r="X337" s="410"/>
      <c r="Y337" s="410"/>
      <c r="Z337" s="410"/>
      <c r="AA337" s="410"/>
      <c r="AB337" s="410"/>
      <c r="AC337" s="410"/>
      <c r="AD337" s="410"/>
      <c r="AE337" s="410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  <c r="AZ337" s="410"/>
      <c r="BA337" s="410"/>
      <c r="BB337" s="410"/>
      <c r="BC337" s="410"/>
      <c r="BD337" s="410"/>
      <c r="BE337" s="410"/>
      <c r="BF337" s="410"/>
      <c r="BG337" s="410"/>
      <c r="BH337" s="410"/>
      <c r="BI337" s="410"/>
      <c r="BJ337" s="410"/>
      <c r="BK337" s="410"/>
      <c r="BL337" s="410"/>
      <c r="BM337" s="410"/>
      <c r="BN337" s="410"/>
      <c r="BO337" s="410"/>
      <c r="BP337" s="410"/>
      <c r="BQ337" s="410"/>
      <c r="BR337" s="410"/>
      <c r="BS337" s="410"/>
      <c r="BT337" s="410"/>
      <c r="BU337" s="410"/>
      <c r="BV337" s="410"/>
      <c r="BW337" s="410"/>
      <c r="BX337" s="410"/>
      <c r="BY337" s="410"/>
      <c r="BZ337" s="410"/>
      <c r="CA337" s="410"/>
      <c r="CB337" s="410"/>
      <c r="CC337" s="410"/>
      <c r="CD337" s="410"/>
      <c r="CE337" s="410"/>
      <c r="CF337" s="410"/>
      <c r="CG337" s="410"/>
      <c r="CH337" s="410"/>
      <c r="CI337" s="410"/>
      <c r="CJ337" s="410"/>
      <c r="CK337" s="410"/>
      <c r="CL337" s="410"/>
      <c r="CM337" s="410"/>
      <c r="CN337" s="410"/>
    </row>
    <row r="338" spans="1:92" s="411" customFormat="1">
      <c r="A338" s="409"/>
      <c r="B338" s="791" t="s">
        <v>813</v>
      </c>
      <c r="C338" s="791"/>
      <c r="D338" s="791"/>
      <c r="E338" s="791"/>
      <c r="F338" s="791"/>
      <c r="G338" s="791"/>
      <c r="H338" s="791"/>
      <c r="I338" s="791"/>
      <c r="J338" s="791"/>
      <c r="K338" s="791"/>
      <c r="L338" s="791"/>
      <c r="M338" s="791"/>
      <c r="N338" s="791"/>
      <c r="O338" s="791"/>
      <c r="P338" s="791"/>
      <c r="Q338" s="791"/>
      <c r="R338" s="791"/>
      <c r="S338" s="410"/>
      <c r="T338" s="410"/>
      <c r="U338" s="410"/>
      <c r="V338" s="410"/>
      <c r="W338" s="410"/>
      <c r="X338" s="410"/>
      <c r="Y338" s="410"/>
      <c r="Z338" s="410"/>
      <c r="AA338" s="410"/>
      <c r="AB338" s="410"/>
      <c r="AC338" s="410"/>
      <c r="AD338" s="410"/>
      <c r="AE338" s="410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  <c r="AZ338" s="410"/>
      <c r="BA338" s="410"/>
      <c r="BB338" s="410"/>
      <c r="BC338" s="410"/>
      <c r="BD338" s="410"/>
      <c r="BE338" s="410"/>
      <c r="BF338" s="410"/>
      <c r="BG338" s="410"/>
      <c r="BH338" s="410"/>
      <c r="BI338" s="410"/>
      <c r="BJ338" s="410"/>
      <c r="BK338" s="410"/>
      <c r="BL338" s="410"/>
      <c r="BM338" s="410"/>
      <c r="BN338" s="410"/>
      <c r="BO338" s="410"/>
      <c r="BP338" s="410"/>
      <c r="BQ338" s="410"/>
      <c r="BR338" s="410"/>
      <c r="BS338" s="410"/>
      <c r="BT338" s="410"/>
      <c r="BU338" s="410"/>
      <c r="BV338" s="410"/>
      <c r="BW338" s="410"/>
      <c r="BX338" s="410"/>
      <c r="BY338" s="410"/>
      <c r="BZ338" s="410"/>
      <c r="CA338" s="410"/>
      <c r="CB338" s="410"/>
      <c r="CC338" s="410"/>
      <c r="CD338" s="410"/>
      <c r="CE338" s="410"/>
      <c r="CF338" s="410"/>
      <c r="CG338" s="410"/>
      <c r="CH338" s="410"/>
      <c r="CI338" s="410"/>
      <c r="CJ338" s="410"/>
      <c r="CK338" s="410"/>
      <c r="CL338" s="410"/>
      <c r="CM338" s="410"/>
      <c r="CN338" s="410"/>
    </row>
    <row r="339" spans="1:92" s="411" customFormat="1">
      <c r="A339" s="409"/>
      <c r="B339" s="791"/>
      <c r="C339" s="791"/>
      <c r="D339" s="791"/>
      <c r="E339" s="791"/>
      <c r="F339" s="791"/>
      <c r="G339" s="791"/>
      <c r="H339" s="791"/>
      <c r="I339" s="791"/>
      <c r="J339" s="791"/>
      <c r="K339" s="791"/>
      <c r="L339" s="791"/>
      <c r="M339" s="791"/>
      <c r="N339" s="791"/>
      <c r="O339" s="791"/>
      <c r="P339" s="791"/>
      <c r="Q339" s="791"/>
      <c r="R339" s="791"/>
      <c r="S339" s="410"/>
      <c r="T339" s="410"/>
      <c r="U339" s="410"/>
      <c r="V339" s="410"/>
      <c r="W339" s="410"/>
      <c r="X339" s="410"/>
      <c r="Y339" s="410"/>
      <c r="Z339" s="410"/>
      <c r="AA339" s="410"/>
      <c r="AB339" s="410"/>
      <c r="AC339" s="410"/>
      <c r="AD339" s="410"/>
      <c r="AE339" s="410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  <c r="AZ339" s="410"/>
      <c r="BA339" s="410"/>
      <c r="BB339" s="410"/>
      <c r="BC339" s="410"/>
      <c r="BD339" s="410"/>
      <c r="BE339" s="410"/>
      <c r="BF339" s="410"/>
      <c r="BG339" s="410"/>
      <c r="BH339" s="410"/>
      <c r="BI339" s="410"/>
      <c r="BJ339" s="410"/>
      <c r="BK339" s="410"/>
      <c r="BL339" s="410"/>
      <c r="BM339" s="410"/>
      <c r="BN339" s="410"/>
      <c r="BO339" s="410"/>
      <c r="BP339" s="410"/>
      <c r="BQ339" s="410"/>
      <c r="BR339" s="410"/>
      <c r="BS339" s="410"/>
      <c r="BT339" s="410"/>
      <c r="BU339" s="410"/>
      <c r="BV339" s="410"/>
      <c r="BW339" s="410"/>
      <c r="BX339" s="410"/>
      <c r="BY339" s="410"/>
      <c r="BZ339" s="410"/>
      <c r="CA339" s="410"/>
      <c r="CB339" s="410"/>
      <c r="CC339" s="410"/>
      <c r="CD339" s="410"/>
      <c r="CE339" s="410"/>
      <c r="CF339" s="410"/>
      <c r="CG339" s="410"/>
      <c r="CH339" s="410"/>
      <c r="CI339" s="410"/>
      <c r="CJ339" s="410"/>
      <c r="CK339" s="410"/>
      <c r="CL339" s="410"/>
      <c r="CM339" s="410"/>
      <c r="CN339" s="410"/>
    </row>
    <row r="340" spans="1:92" ht="14.25">
      <c r="B340" s="799" t="s">
        <v>814</v>
      </c>
      <c r="C340" s="496" t="s">
        <v>34</v>
      </c>
      <c r="D340" s="497"/>
      <c r="E340" s="497"/>
      <c r="F340" s="497"/>
      <c r="G340" s="497"/>
      <c r="H340" s="497"/>
      <c r="I340" s="497"/>
      <c r="J340" s="497"/>
      <c r="K340" s="497"/>
      <c r="L340" s="498"/>
      <c r="M340" s="520">
        <v>1657</v>
      </c>
      <c r="N340" s="720"/>
      <c r="O340" s="721"/>
      <c r="P340" s="721"/>
      <c r="Q340" s="722"/>
      <c r="R340" s="542" t="s">
        <v>2</v>
      </c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  <c r="AZ340" s="410"/>
      <c r="BA340" s="410"/>
      <c r="BB340" s="410"/>
      <c r="BC340" s="410"/>
      <c r="BD340" s="410"/>
      <c r="BE340" s="410"/>
      <c r="BF340" s="410"/>
      <c r="BG340" s="410"/>
      <c r="BH340" s="410"/>
      <c r="BI340" s="410"/>
      <c r="BJ340" s="410"/>
      <c r="BK340" s="410"/>
      <c r="BL340" s="410"/>
      <c r="BM340" s="410"/>
      <c r="BN340" s="410"/>
      <c r="BO340" s="410"/>
      <c r="BP340" s="410"/>
      <c r="BQ340" s="410"/>
      <c r="BR340" s="410"/>
      <c r="BS340" s="410"/>
      <c r="BT340" s="410"/>
      <c r="BU340" s="410"/>
      <c r="BV340" s="410"/>
      <c r="BW340" s="410"/>
      <c r="BX340" s="410"/>
      <c r="BY340" s="410"/>
      <c r="BZ340" s="410"/>
      <c r="CA340" s="410"/>
      <c r="CB340" s="410"/>
      <c r="CC340" s="410"/>
      <c r="CD340" s="410"/>
      <c r="CE340" s="410"/>
      <c r="CF340" s="410"/>
      <c r="CG340" s="410"/>
      <c r="CH340" s="410"/>
      <c r="CI340" s="410"/>
      <c r="CJ340" s="410"/>
      <c r="CK340" s="410"/>
      <c r="CL340" s="410"/>
      <c r="CM340" s="410"/>
      <c r="CN340" s="410"/>
    </row>
    <row r="341" spans="1:92" ht="14.25">
      <c r="B341" s="800"/>
      <c r="C341" s="496" t="s">
        <v>35</v>
      </c>
      <c r="D341" s="497"/>
      <c r="E341" s="497"/>
      <c r="F341" s="497"/>
      <c r="G341" s="497"/>
      <c r="H341" s="497"/>
      <c r="I341" s="497"/>
      <c r="J341" s="497"/>
      <c r="K341" s="497"/>
      <c r="L341" s="498"/>
      <c r="M341" s="521">
        <v>1658</v>
      </c>
      <c r="N341" s="720"/>
      <c r="O341" s="721"/>
      <c r="P341" s="721"/>
      <c r="Q341" s="722"/>
      <c r="R341" s="543" t="s">
        <v>2</v>
      </c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  <c r="AZ341" s="410"/>
      <c r="BA341" s="410"/>
      <c r="BB341" s="410"/>
      <c r="BC341" s="410"/>
      <c r="BD341" s="410"/>
      <c r="BE341" s="410"/>
      <c r="BF341" s="410"/>
      <c r="BG341" s="410"/>
      <c r="BH341" s="410"/>
      <c r="BI341" s="410"/>
      <c r="BJ341" s="410"/>
      <c r="BK341" s="410"/>
      <c r="BL341" s="410"/>
      <c r="BM341" s="410"/>
      <c r="BN341" s="410"/>
      <c r="BO341" s="410"/>
      <c r="BP341" s="410"/>
      <c r="BQ341" s="410"/>
      <c r="BR341" s="410"/>
      <c r="BS341" s="410"/>
      <c r="BT341" s="410"/>
      <c r="BU341" s="410"/>
      <c r="BV341" s="410"/>
      <c r="BW341" s="410"/>
      <c r="BX341" s="410"/>
      <c r="BY341" s="410"/>
      <c r="BZ341" s="410"/>
      <c r="CA341" s="410"/>
      <c r="CB341" s="410"/>
      <c r="CC341" s="410"/>
      <c r="CD341" s="410"/>
      <c r="CE341" s="410"/>
      <c r="CF341" s="410"/>
      <c r="CG341" s="410"/>
      <c r="CH341" s="410"/>
      <c r="CI341" s="410"/>
      <c r="CJ341" s="410"/>
      <c r="CK341" s="410"/>
      <c r="CL341" s="410"/>
      <c r="CM341" s="410"/>
      <c r="CN341" s="410"/>
    </row>
    <row r="342" spans="1:92" ht="14.25">
      <c r="B342" s="800"/>
      <c r="C342" s="496" t="s">
        <v>36</v>
      </c>
      <c r="D342" s="497"/>
      <c r="E342" s="497"/>
      <c r="F342" s="497"/>
      <c r="G342" s="497"/>
      <c r="H342" s="497"/>
      <c r="I342" s="497"/>
      <c r="J342" s="497"/>
      <c r="K342" s="497"/>
      <c r="L342" s="498"/>
      <c r="M342" s="521">
        <v>1659</v>
      </c>
      <c r="N342" s="720"/>
      <c r="O342" s="721"/>
      <c r="P342" s="721"/>
      <c r="Q342" s="722"/>
      <c r="R342" s="543" t="s">
        <v>2</v>
      </c>
      <c r="S342" s="410"/>
      <c r="T342" s="410"/>
      <c r="U342" s="410"/>
      <c r="V342" s="410"/>
      <c r="W342" s="410"/>
      <c r="X342" s="410"/>
      <c r="Y342" s="410"/>
      <c r="Z342" s="410"/>
      <c r="AA342" s="410"/>
      <c r="AB342" s="410"/>
      <c r="AC342" s="410"/>
      <c r="AD342" s="410"/>
      <c r="AE342" s="410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  <c r="AZ342" s="410"/>
      <c r="BA342" s="410"/>
      <c r="BB342" s="410"/>
      <c r="BC342" s="410"/>
      <c r="BD342" s="410"/>
      <c r="BE342" s="410"/>
      <c r="BF342" s="410"/>
      <c r="BG342" s="410"/>
      <c r="BH342" s="410"/>
      <c r="BI342" s="410"/>
      <c r="BJ342" s="410"/>
      <c r="BK342" s="410"/>
      <c r="BL342" s="410"/>
      <c r="BM342" s="410"/>
      <c r="BN342" s="410"/>
      <c r="BO342" s="410"/>
      <c r="BP342" s="410"/>
      <c r="BQ342" s="410"/>
      <c r="BR342" s="410"/>
      <c r="BS342" s="410"/>
      <c r="BT342" s="410"/>
      <c r="BU342" s="410"/>
      <c r="BV342" s="410"/>
      <c r="BW342" s="410"/>
      <c r="BX342" s="410"/>
      <c r="BY342" s="410"/>
      <c r="BZ342" s="410"/>
      <c r="CA342" s="410"/>
      <c r="CB342" s="410"/>
      <c r="CC342" s="410"/>
      <c r="CD342" s="410"/>
      <c r="CE342" s="410"/>
      <c r="CF342" s="410"/>
      <c r="CG342" s="410"/>
      <c r="CH342" s="410"/>
      <c r="CI342" s="410"/>
      <c r="CJ342" s="410"/>
      <c r="CK342" s="410"/>
      <c r="CL342" s="410"/>
      <c r="CM342" s="410"/>
      <c r="CN342" s="410"/>
    </row>
    <row r="343" spans="1:92" ht="14.25">
      <c r="B343" s="800"/>
      <c r="C343" s="496" t="s">
        <v>37</v>
      </c>
      <c r="D343" s="497"/>
      <c r="E343" s="497"/>
      <c r="F343" s="497"/>
      <c r="G343" s="497"/>
      <c r="H343" s="497"/>
      <c r="I343" s="497"/>
      <c r="J343" s="497"/>
      <c r="K343" s="497"/>
      <c r="L343" s="498"/>
      <c r="M343" s="521">
        <v>1660</v>
      </c>
      <c r="N343" s="720"/>
      <c r="O343" s="721"/>
      <c r="P343" s="721"/>
      <c r="Q343" s="722"/>
      <c r="R343" s="543" t="s">
        <v>2</v>
      </c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  <c r="AZ343" s="410"/>
      <c r="BA343" s="410"/>
      <c r="BB343" s="410"/>
      <c r="BC343" s="410"/>
      <c r="BD343" s="410"/>
      <c r="BE343" s="410"/>
      <c r="BF343" s="410"/>
      <c r="BG343" s="410"/>
      <c r="BH343" s="410"/>
      <c r="BI343" s="410"/>
      <c r="BJ343" s="410"/>
      <c r="BK343" s="410"/>
      <c r="BL343" s="410"/>
      <c r="BM343" s="410"/>
      <c r="BN343" s="410"/>
      <c r="BO343" s="410"/>
      <c r="BP343" s="410"/>
      <c r="BQ343" s="410"/>
      <c r="BR343" s="410"/>
      <c r="BS343" s="410"/>
      <c r="BT343" s="410"/>
      <c r="BU343" s="410"/>
      <c r="BV343" s="410"/>
      <c r="BW343" s="410"/>
      <c r="BX343" s="410"/>
      <c r="BY343" s="410"/>
      <c r="BZ343" s="410"/>
      <c r="CA343" s="410"/>
      <c r="CB343" s="410"/>
      <c r="CC343" s="410"/>
      <c r="CD343" s="410"/>
      <c r="CE343" s="410"/>
      <c r="CF343" s="410"/>
      <c r="CG343" s="410"/>
      <c r="CH343" s="410"/>
      <c r="CI343" s="410"/>
      <c r="CJ343" s="410"/>
      <c r="CK343" s="410"/>
      <c r="CL343" s="410"/>
      <c r="CM343" s="410"/>
      <c r="CN343" s="410"/>
    </row>
    <row r="344" spans="1:92" ht="14.25">
      <c r="B344" s="800"/>
      <c r="C344" s="496" t="s">
        <v>38</v>
      </c>
      <c r="D344" s="497"/>
      <c r="E344" s="497"/>
      <c r="F344" s="497"/>
      <c r="G344" s="497"/>
      <c r="H344" s="497"/>
      <c r="I344" s="497"/>
      <c r="J344" s="497"/>
      <c r="K344" s="497"/>
      <c r="L344" s="498"/>
      <c r="M344" s="521">
        <v>1661</v>
      </c>
      <c r="N344" s="720"/>
      <c r="O344" s="721"/>
      <c r="P344" s="721"/>
      <c r="Q344" s="722"/>
      <c r="R344" s="543" t="s">
        <v>3</v>
      </c>
      <c r="S344" s="410"/>
      <c r="T344" s="410"/>
      <c r="U344" s="410"/>
      <c r="V344" s="410"/>
      <c r="W344" s="410"/>
      <c r="X344" s="410"/>
      <c r="Y344" s="410"/>
      <c r="Z344" s="410"/>
      <c r="AA344" s="410"/>
      <c r="AB344" s="410"/>
      <c r="AC344" s="410"/>
      <c r="AD344" s="410"/>
      <c r="AE344" s="410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  <c r="AZ344" s="410"/>
      <c r="BA344" s="410"/>
      <c r="BB344" s="410"/>
      <c r="BC344" s="410"/>
      <c r="BD344" s="410"/>
      <c r="BE344" s="410"/>
      <c r="BF344" s="410"/>
      <c r="BG344" s="410"/>
      <c r="BH344" s="410"/>
      <c r="BI344" s="410"/>
      <c r="BJ344" s="410"/>
      <c r="BK344" s="410"/>
      <c r="BL344" s="410"/>
      <c r="BM344" s="410"/>
      <c r="BN344" s="410"/>
      <c r="BO344" s="410"/>
      <c r="BP344" s="410"/>
      <c r="BQ344" s="410"/>
      <c r="BR344" s="410"/>
      <c r="BS344" s="410"/>
      <c r="BT344" s="410"/>
      <c r="BU344" s="410"/>
      <c r="BV344" s="410"/>
      <c r="BW344" s="410"/>
      <c r="BX344" s="410"/>
      <c r="BY344" s="410"/>
      <c r="BZ344" s="410"/>
      <c r="CA344" s="410"/>
      <c r="CB344" s="410"/>
      <c r="CC344" s="410"/>
      <c r="CD344" s="410"/>
      <c r="CE344" s="410"/>
      <c r="CF344" s="410"/>
      <c r="CG344" s="410"/>
      <c r="CH344" s="410"/>
      <c r="CI344" s="410"/>
      <c r="CJ344" s="410"/>
      <c r="CK344" s="410"/>
      <c r="CL344" s="410"/>
      <c r="CM344" s="410"/>
      <c r="CN344" s="410"/>
    </row>
    <row r="345" spans="1:92" ht="14.25">
      <c r="B345" s="800"/>
      <c r="C345" s="496" t="s">
        <v>39</v>
      </c>
      <c r="D345" s="497"/>
      <c r="E345" s="497"/>
      <c r="F345" s="497"/>
      <c r="G345" s="497"/>
      <c r="H345" s="497"/>
      <c r="I345" s="497"/>
      <c r="J345" s="497"/>
      <c r="K345" s="497"/>
      <c r="L345" s="498"/>
      <c r="M345" s="521">
        <v>1662</v>
      </c>
      <c r="N345" s="720"/>
      <c r="O345" s="721"/>
      <c r="P345" s="721"/>
      <c r="Q345" s="722"/>
      <c r="R345" s="543" t="s">
        <v>3</v>
      </c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  <c r="AZ345" s="410"/>
      <c r="BA345" s="410"/>
      <c r="BB345" s="410"/>
      <c r="BC345" s="410"/>
      <c r="BD345" s="410"/>
      <c r="BE345" s="410"/>
      <c r="BF345" s="410"/>
      <c r="BG345" s="410"/>
      <c r="BH345" s="410"/>
      <c r="BI345" s="410"/>
      <c r="BJ345" s="410"/>
      <c r="BK345" s="410"/>
      <c r="BL345" s="410"/>
      <c r="BM345" s="410"/>
      <c r="BN345" s="410"/>
      <c r="BO345" s="410"/>
      <c r="BP345" s="410"/>
      <c r="BQ345" s="410"/>
      <c r="BR345" s="410"/>
      <c r="BS345" s="410"/>
      <c r="BT345" s="410"/>
      <c r="BU345" s="410"/>
      <c r="BV345" s="410"/>
      <c r="BW345" s="410"/>
      <c r="BX345" s="410"/>
      <c r="BY345" s="410"/>
      <c r="BZ345" s="410"/>
      <c r="CA345" s="410"/>
      <c r="CB345" s="410"/>
      <c r="CC345" s="410"/>
      <c r="CD345" s="410"/>
      <c r="CE345" s="410"/>
      <c r="CF345" s="410"/>
      <c r="CG345" s="410"/>
      <c r="CH345" s="410"/>
      <c r="CI345" s="410"/>
      <c r="CJ345" s="410"/>
      <c r="CK345" s="410"/>
      <c r="CL345" s="410"/>
      <c r="CM345" s="410"/>
      <c r="CN345" s="410"/>
    </row>
    <row r="346" spans="1:92" ht="14.25">
      <c r="B346" s="800"/>
      <c r="C346" s="496" t="s">
        <v>40</v>
      </c>
      <c r="D346" s="497"/>
      <c r="E346" s="497"/>
      <c r="F346" s="497"/>
      <c r="G346" s="497"/>
      <c r="H346" s="497"/>
      <c r="I346" s="497"/>
      <c r="J346" s="497"/>
      <c r="K346" s="497"/>
      <c r="L346" s="498"/>
      <c r="M346" s="521">
        <v>1140</v>
      </c>
      <c r="N346" s="720"/>
      <c r="O346" s="721"/>
      <c r="P346" s="721"/>
      <c r="Q346" s="722"/>
      <c r="R346" s="543" t="s">
        <v>3</v>
      </c>
      <c r="S346" s="410"/>
      <c r="T346" s="410"/>
      <c r="U346" s="410"/>
      <c r="V346" s="410"/>
      <c r="W346" s="410"/>
      <c r="X346" s="410"/>
      <c r="Y346" s="410"/>
      <c r="Z346" s="410"/>
      <c r="AA346" s="410"/>
      <c r="AB346" s="410"/>
      <c r="AC346" s="410"/>
      <c r="AD346" s="410"/>
      <c r="AE346" s="410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  <c r="AZ346" s="410"/>
      <c r="BA346" s="410"/>
      <c r="BB346" s="410"/>
      <c r="BC346" s="410"/>
      <c r="BD346" s="410"/>
      <c r="BE346" s="410"/>
      <c r="BF346" s="410"/>
      <c r="BG346" s="410"/>
      <c r="BH346" s="410"/>
      <c r="BI346" s="410"/>
      <c r="BJ346" s="410"/>
      <c r="BK346" s="410"/>
      <c r="BL346" s="410"/>
      <c r="BM346" s="410"/>
      <c r="BN346" s="410"/>
      <c r="BO346" s="410"/>
      <c r="BP346" s="410"/>
      <c r="BQ346" s="410"/>
      <c r="BR346" s="410"/>
      <c r="BS346" s="410"/>
      <c r="BT346" s="410"/>
      <c r="BU346" s="410"/>
      <c r="BV346" s="410"/>
      <c r="BW346" s="410"/>
      <c r="BX346" s="410"/>
      <c r="BY346" s="410"/>
      <c r="BZ346" s="410"/>
      <c r="CA346" s="410"/>
      <c r="CB346" s="410"/>
      <c r="CC346" s="410"/>
      <c r="CD346" s="410"/>
      <c r="CE346" s="410"/>
      <c r="CF346" s="410"/>
      <c r="CG346" s="410"/>
      <c r="CH346" s="410"/>
      <c r="CI346" s="410"/>
      <c r="CJ346" s="410"/>
      <c r="CK346" s="410"/>
      <c r="CL346" s="410"/>
      <c r="CM346" s="410"/>
      <c r="CN346" s="410"/>
    </row>
    <row r="347" spans="1:92" ht="14.25">
      <c r="B347" s="800"/>
      <c r="C347" s="496" t="s">
        <v>41</v>
      </c>
      <c r="D347" s="497"/>
      <c r="E347" s="497"/>
      <c r="F347" s="497"/>
      <c r="G347" s="497"/>
      <c r="H347" s="497"/>
      <c r="I347" s="497"/>
      <c r="J347" s="497"/>
      <c r="K347" s="497"/>
      <c r="L347" s="498"/>
      <c r="M347" s="521">
        <v>1663</v>
      </c>
      <c r="N347" s="720"/>
      <c r="O347" s="721"/>
      <c r="P347" s="721"/>
      <c r="Q347" s="722"/>
      <c r="R347" s="543" t="s">
        <v>3</v>
      </c>
      <c r="S347" s="410"/>
      <c r="T347" s="410"/>
      <c r="U347" s="410"/>
      <c r="V347" s="410"/>
      <c r="W347" s="410"/>
      <c r="X347" s="410"/>
      <c r="Y347" s="410"/>
      <c r="Z347" s="410"/>
      <c r="AA347" s="410"/>
      <c r="AB347" s="410"/>
      <c r="AC347" s="410"/>
      <c r="AD347" s="410"/>
      <c r="AE347" s="410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  <c r="AZ347" s="410"/>
      <c r="BA347" s="410"/>
      <c r="BB347" s="410"/>
      <c r="BC347" s="410"/>
      <c r="BD347" s="410"/>
      <c r="BE347" s="410"/>
      <c r="BF347" s="410"/>
      <c r="BG347" s="410"/>
      <c r="BH347" s="410"/>
      <c r="BI347" s="410"/>
      <c r="BJ347" s="410"/>
      <c r="BK347" s="410"/>
      <c r="BL347" s="410"/>
      <c r="BM347" s="410"/>
      <c r="BN347" s="410"/>
      <c r="BO347" s="410"/>
      <c r="BP347" s="410"/>
      <c r="BQ347" s="410"/>
      <c r="BR347" s="410"/>
      <c r="BS347" s="410"/>
      <c r="BT347" s="410"/>
      <c r="BU347" s="410"/>
      <c r="BV347" s="410"/>
      <c r="BW347" s="410"/>
      <c r="BX347" s="410"/>
      <c r="BY347" s="410"/>
      <c r="BZ347" s="410"/>
      <c r="CA347" s="410"/>
      <c r="CB347" s="410"/>
      <c r="CC347" s="410"/>
      <c r="CD347" s="410"/>
      <c r="CE347" s="410"/>
      <c r="CF347" s="410"/>
      <c r="CG347" s="410"/>
      <c r="CH347" s="410"/>
      <c r="CI347" s="410"/>
      <c r="CJ347" s="410"/>
      <c r="CK347" s="410"/>
      <c r="CL347" s="410"/>
      <c r="CM347" s="410"/>
      <c r="CN347" s="410"/>
    </row>
    <row r="348" spans="1:92" ht="14.25">
      <c r="B348" s="800"/>
      <c r="C348" s="496" t="s">
        <v>42</v>
      </c>
      <c r="D348" s="497"/>
      <c r="E348" s="497"/>
      <c r="F348" s="497"/>
      <c r="G348" s="497"/>
      <c r="H348" s="497"/>
      <c r="I348" s="497"/>
      <c r="J348" s="497"/>
      <c r="K348" s="497"/>
      <c r="L348" s="498"/>
      <c r="M348" s="521">
        <v>1664</v>
      </c>
      <c r="N348" s="720"/>
      <c r="O348" s="721"/>
      <c r="P348" s="721"/>
      <c r="Q348" s="722"/>
      <c r="R348" s="543" t="s">
        <v>3</v>
      </c>
      <c r="S348" s="410"/>
      <c r="T348" s="410"/>
      <c r="U348" s="410"/>
      <c r="V348" s="410"/>
      <c r="W348" s="410"/>
      <c r="X348" s="410"/>
      <c r="Y348" s="410"/>
      <c r="Z348" s="410"/>
      <c r="AA348" s="410"/>
      <c r="AB348" s="410"/>
      <c r="AC348" s="410"/>
      <c r="AD348" s="410"/>
      <c r="AE348" s="410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  <c r="AZ348" s="410"/>
      <c r="BA348" s="410"/>
      <c r="BB348" s="410"/>
      <c r="BC348" s="410"/>
      <c r="BD348" s="410"/>
      <c r="BE348" s="410"/>
      <c r="BF348" s="410"/>
      <c r="BG348" s="410"/>
      <c r="BH348" s="410"/>
      <c r="BI348" s="410"/>
      <c r="BJ348" s="410"/>
      <c r="BK348" s="410"/>
      <c r="BL348" s="410"/>
      <c r="BM348" s="410"/>
      <c r="BN348" s="410"/>
      <c r="BO348" s="410"/>
      <c r="BP348" s="410"/>
      <c r="BQ348" s="410"/>
      <c r="BR348" s="410"/>
      <c r="BS348" s="410"/>
      <c r="BT348" s="410"/>
      <c r="BU348" s="410"/>
      <c r="BV348" s="410"/>
      <c r="BW348" s="410"/>
      <c r="BX348" s="410"/>
      <c r="BY348" s="410"/>
      <c r="BZ348" s="410"/>
      <c r="CA348" s="410"/>
      <c r="CB348" s="410"/>
      <c r="CC348" s="410"/>
      <c r="CD348" s="410"/>
      <c r="CE348" s="410"/>
      <c r="CF348" s="410"/>
      <c r="CG348" s="410"/>
      <c r="CH348" s="410"/>
      <c r="CI348" s="410"/>
      <c r="CJ348" s="410"/>
      <c r="CK348" s="410"/>
      <c r="CL348" s="410"/>
      <c r="CM348" s="410"/>
      <c r="CN348" s="410"/>
    </row>
    <row r="349" spans="1:92" ht="14.25">
      <c r="B349" s="800"/>
      <c r="C349" s="496" t="s">
        <v>43</v>
      </c>
      <c r="D349" s="497"/>
      <c r="E349" s="497"/>
      <c r="F349" s="497"/>
      <c r="G349" s="497"/>
      <c r="H349" s="497"/>
      <c r="I349" s="497"/>
      <c r="J349" s="497"/>
      <c r="K349" s="497"/>
      <c r="L349" s="498"/>
      <c r="M349" s="521">
        <v>1665</v>
      </c>
      <c r="N349" s="720"/>
      <c r="O349" s="721"/>
      <c r="P349" s="721"/>
      <c r="Q349" s="722"/>
      <c r="R349" s="543" t="s">
        <v>3</v>
      </c>
      <c r="S349" s="410"/>
      <c r="T349" s="410"/>
      <c r="U349" s="410"/>
      <c r="V349" s="410"/>
      <c r="W349" s="410"/>
      <c r="X349" s="410"/>
      <c r="Y349" s="410"/>
      <c r="Z349" s="410"/>
      <c r="AA349" s="410"/>
      <c r="AB349" s="410"/>
      <c r="AC349" s="410"/>
      <c r="AD349" s="410"/>
      <c r="AE349" s="410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  <c r="AZ349" s="410"/>
      <c r="BA349" s="410"/>
      <c r="BB349" s="410"/>
      <c r="BC349" s="410"/>
      <c r="BD349" s="410"/>
      <c r="BE349" s="410"/>
      <c r="BF349" s="410"/>
      <c r="BG349" s="410"/>
      <c r="BH349" s="410"/>
      <c r="BI349" s="410"/>
      <c r="BJ349" s="410"/>
      <c r="BK349" s="410"/>
      <c r="BL349" s="410"/>
      <c r="BM349" s="410"/>
      <c r="BN349" s="410"/>
      <c r="BO349" s="410"/>
      <c r="BP349" s="410"/>
      <c r="BQ349" s="410"/>
      <c r="BR349" s="410"/>
      <c r="BS349" s="410"/>
      <c r="BT349" s="410"/>
      <c r="BU349" s="410"/>
      <c r="BV349" s="410"/>
      <c r="BW349" s="410"/>
      <c r="BX349" s="410"/>
      <c r="BY349" s="410"/>
      <c r="BZ349" s="410"/>
      <c r="CA349" s="410"/>
      <c r="CB349" s="410"/>
      <c r="CC349" s="410"/>
      <c r="CD349" s="410"/>
      <c r="CE349" s="410"/>
      <c r="CF349" s="410"/>
      <c r="CG349" s="410"/>
      <c r="CH349" s="410"/>
      <c r="CI349" s="410"/>
      <c r="CJ349" s="410"/>
      <c r="CK349" s="410"/>
      <c r="CL349" s="410"/>
      <c r="CM349" s="410"/>
      <c r="CN349" s="410"/>
    </row>
    <row r="350" spans="1:92" ht="14.25">
      <c r="B350" s="800"/>
      <c r="C350" s="496" t="s">
        <v>44</v>
      </c>
      <c r="D350" s="497"/>
      <c r="E350" s="497"/>
      <c r="F350" s="497"/>
      <c r="G350" s="497"/>
      <c r="H350" s="497"/>
      <c r="I350" s="497"/>
      <c r="J350" s="497"/>
      <c r="K350" s="497"/>
      <c r="L350" s="498"/>
      <c r="M350" s="521">
        <v>1666</v>
      </c>
      <c r="N350" s="720"/>
      <c r="O350" s="721"/>
      <c r="P350" s="721"/>
      <c r="Q350" s="722"/>
      <c r="R350" s="543" t="s">
        <v>3</v>
      </c>
      <c r="S350" s="410"/>
      <c r="T350" s="410"/>
      <c r="U350" s="410"/>
      <c r="V350" s="410"/>
      <c r="W350" s="410"/>
      <c r="X350" s="410"/>
      <c r="Y350" s="410"/>
      <c r="Z350" s="410"/>
      <c r="AA350" s="410"/>
      <c r="AB350" s="410"/>
      <c r="AC350" s="410"/>
      <c r="AD350" s="410"/>
      <c r="AE350" s="410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  <c r="AZ350" s="410"/>
      <c r="BA350" s="410"/>
      <c r="BB350" s="410"/>
      <c r="BC350" s="410"/>
      <c r="BD350" s="410"/>
      <c r="BE350" s="410"/>
      <c r="BF350" s="410"/>
      <c r="BG350" s="410"/>
      <c r="BH350" s="410"/>
      <c r="BI350" s="410"/>
      <c r="BJ350" s="410"/>
      <c r="BK350" s="410"/>
      <c r="BL350" s="410"/>
      <c r="BM350" s="410"/>
      <c r="BN350" s="410"/>
      <c r="BO350" s="410"/>
      <c r="BP350" s="410"/>
      <c r="BQ350" s="410"/>
      <c r="BR350" s="410"/>
      <c r="BS350" s="410"/>
      <c r="BT350" s="410"/>
      <c r="BU350" s="410"/>
      <c r="BV350" s="410"/>
      <c r="BW350" s="410"/>
      <c r="BX350" s="410"/>
      <c r="BY350" s="410"/>
      <c r="BZ350" s="410"/>
      <c r="CA350" s="410"/>
      <c r="CB350" s="410"/>
      <c r="CC350" s="410"/>
      <c r="CD350" s="410"/>
      <c r="CE350" s="410"/>
      <c r="CF350" s="410"/>
      <c r="CG350" s="410"/>
      <c r="CH350" s="410"/>
      <c r="CI350" s="410"/>
      <c r="CJ350" s="410"/>
      <c r="CK350" s="410"/>
      <c r="CL350" s="410"/>
      <c r="CM350" s="410"/>
      <c r="CN350" s="410"/>
    </row>
    <row r="351" spans="1:92" ht="14.25">
      <c r="B351" s="800"/>
      <c r="C351" s="496" t="s">
        <v>815</v>
      </c>
      <c r="D351" s="497"/>
      <c r="E351" s="497"/>
      <c r="F351" s="497"/>
      <c r="G351" s="497"/>
      <c r="H351" s="497"/>
      <c r="I351" s="497"/>
      <c r="J351" s="497"/>
      <c r="K351" s="497"/>
      <c r="L351" s="498"/>
      <c r="M351" s="521">
        <v>1667</v>
      </c>
      <c r="N351" s="720"/>
      <c r="O351" s="721"/>
      <c r="P351" s="721"/>
      <c r="Q351" s="722"/>
      <c r="R351" s="543" t="s">
        <v>3</v>
      </c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  <c r="AZ351" s="410"/>
      <c r="BA351" s="410"/>
      <c r="BB351" s="410"/>
      <c r="BC351" s="410"/>
      <c r="BD351" s="410"/>
      <c r="BE351" s="410"/>
      <c r="BF351" s="410"/>
      <c r="BG351" s="410"/>
      <c r="BH351" s="410"/>
      <c r="BI351" s="410"/>
      <c r="BJ351" s="410"/>
      <c r="BK351" s="410"/>
      <c r="BL351" s="410"/>
      <c r="BM351" s="410"/>
      <c r="BN351" s="410"/>
      <c r="BO351" s="410"/>
      <c r="BP351" s="410"/>
      <c r="BQ351" s="410"/>
      <c r="BR351" s="410"/>
      <c r="BS351" s="410"/>
      <c r="BT351" s="410"/>
      <c r="BU351" s="410"/>
      <c r="BV351" s="410"/>
      <c r="BW351" s="410"/>
      <c r="BX351" s="410"/>
      <c r="BY351" s="410"/>
      <c r="BZ351" s="410"/>
      <c r="CA351" s="410"/>
      <c r="CB351" s="410"/>
      <c r="CC351" s="410"/>
      <c r="CD351" s="410"/>
      <c r="CE351" s="410"/>
      <c r="CF351" s="410"/>
      <c r="CG351" s="410"/>
      <c r="CH351" s="410"/>
      <c r="CI351" s="410"/>
      <c r="CJ351" s="410"/>
      <c r="CK351" s="410"/>
      <c r="CL351" s="410"/>
      <c r="CM351" s="410"/>
      <c r="CN351" s="410"/>
    </row>
    <row r="352" spans="1:92" ht="14.25">
      <c r="B352" s="800"/>
      <c r="C352" s="496" t="s">
        <v>816</v>
      </c>
      <c r="D352" s="497"/>
      <c r="E352" s="497"/>
      <c r="F352" s="497"/>
      <c r="G352" s="497"/>
      <c r="H352" s="497"/>
      <c r="I352" s="497"/>
      <c r="J352" s="497"/>
      <c r="K352" s="497"/>
      <c r="L352" s="498"/>
      <c r="M352" s="521">
        <v>1668</v>
      </c>
      <c r="N352" s="720"/>
      <c r="O352" s="721"/>
      <c r="P352" s="721"/>
      <c r="Q352" s="722"/>
      <c r="R352" s="543" t="s">
        <v>3</v>
      </c>
      <c r="S352" s="410"/>
      <c r="T352" s="410"/>
      <c r="U352" s="410"/>
      <c r="V352" s="410"/>
      <c r="W352" s="410"/>
      <c r="X352" s="410"/>
      <c r="Y352" s="410"/>
      <c r="Z352" s="410"/>
      <c r="AA352" s="410"/>
      <c r="AB352" s="410"/>
      <c r="AC352" s="410"/>
      <c r="AD352" s="410"/>
      <c r="AE352" s="410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  <c r="AZ352" s="410"/>
      <c r="BA352" s="410"/>
      <c r="BB352" s="410"/>
      <c r="BC352" s="410"/>
      <c r="BD352" s="410"/>
      <c r="BE352" s="410"/>
      <c r="BF352" s="410"/>
      <c r="BG352" s="410"/>
      <c r="BH352" s="410"/>
      <c r="BI352" s="410"/>
      <c r="BJ352" s="410"/>
      <c r="BK352" s="410"/>
      <c r="BL352" s="410"/>
      <c r="BM352" s="410"/>
      <c r="BN352" s="410"/>
      <c r="BO352" s="410"/>
      <c r="BP352" s="410"/>
      <c r="BQ352" s="410"/>
      <c r="BR352" s="410"/>
      <c r="BS352" s="410"/>
      <c r="BT352" s="410"/>
      <c r="BU352" s="410"/>
      <c r="BV352" s="410"/>
      <c r="BW352" s="410"/>
      <c r="BX352" s="410"/>
      <c r="BY352" s="410"/>
      <c r="BZ352" s="410"/>
      <c r="CA352" s="410"/>
      <c r="CB352" s="410"/>
      <c r="CC352" s="410"/>
      <c r="CD352" s="410"/>
      <c r="CE352" s="410"/>
      <c r="CF352" s="410"/>
      <c r="CG352" s="410"/>
      <c r="CH352" s="410"/>
      <c r="CI352" s="410"/>
      <c r="CJ352" s="410"/>
      <c r="CK352" s="410"/>
      <c r="CL352" s="410"/>
      <c r="CM352" s="410"/>
      <c r="CN352" s="410"/>
    </row>
    <row r="353" spans="2:92" ht="14.25">
      <c r="B353" s="800"/>
      <c r="C353" s="496" t="s">
        <v>45</v>
      </c>
      <c r="D353" s="497"/>
      <c r="E353" s="497"/>
      <c r="F353" s="497"/>
      <c r="G353" s="497"/>
      <c r="H353" s="497"/>
      <c r="I353" s="497"/>
      <c r="J353" s="497"/>
      <c r="K353" s="497"/>
      <c r="L353" s="498"/>
      <c r="M353" s="521">
        <v>1141</v>
      </c>
      <c r="N353" s="720"/>
      <c r="O353" s="721"/>
      <c r="P353" s="721"/>
      <c r="Q353" s="722"/>
      <c r="R353" s="543" t="s">
        <v>3</v>
      </c>
      <c r="S353" s="410"/>
      <c r="T353" s="410"/>
      <c r="U353" s="410"/>
      <c r="V353" s="410"/>
      <c r="W353" s="410"/>
      <c r="X353" s="410"/>
      <c r="Y353" s="410"/>
      <c r="Z353" s="410"/>
      <c r="AA353" s="410"/>
      <c r="AB353" s="410"/>
      <c r="AC353" s="410"/>
      <c r="AD353" s="410"/>
      <c r="AE353" s="410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  <c r="AZ353" s="410"/>
      <c r="BA353" s="410"/>
      <c r="BB353" s="410"/>
      <c r="BC353" s="410"/>
      <c r="BD353" s="410"/>
      <c r="BE353" s="410"/>
      <c r="BF353" s="410"/>
      <c r="BG353" s="410"/>
      <c r="BH353" s="410"/>
      <c r="BI353" s="410"/>
      <c r="BJ353" s="410"/>
      <c r="BK353" s="410"/>
      <c r="BL353" s="410"/>
      <c r="BM353" s="410"/>
      <c r="BN353" s="410"/>
      <c r="BO353" s="410"/>
      <c r="BP353" s="410"/>
      <c r="BQ353" s="410"/>
      <c r="BR353" s="410"/>
      <c r="BS353" s="410"/>
      <c r="BT353" s="410"/>
      <c r="BU353" s="410"/>
      <c r="BV353" s="410"/>
      <c r="BW353" s="410"/>
      <c r="BX353" s="410"/>
      <c r="BY353" s="410"/>
      <c r="BZ353" s="410"/>
      <c r="CA353" s="410"/>
      <c r="CB353" s="410"/>
      <c r="CC353" s="410"/>
      <c r="CD353" s="410"/>
      <c r="CE353" s="410"/>
      <c r="CF353" s="410"/>
      <c r="CG353" s="410"/>
      <c r="CH353" s="410"/>
      <c r="CI353" s="410"/>
      <c r="CJ353" s="410"/>
      <c r="CK353" s="410"/>
      <c r="CL353" s="410"/>
      <c r="CM353" s="410"/>
      <c r="CN353" s="410"/>
    </row>
    <row r="354" spans="2:92" ht="14.25">
      <c r="B354" s="800"/>
      <c r="C354" s="496" t="s">
        <v>46</v>
      </c>
      <c r="D354" s="497"/>
      <c r="E354" s="497"/>
      <c r="F354" s="497"/>
      <c r="G354" s="497"/>
      <c r="H354" s="497"/>
      <c r="I354" s="497"/>
      <c r="J354" s="497"/>
      <c r="K354" s="497"/>
      <c r="L354" s="498"/>
      <c r="M354" s="521">
        <v>1142</v>
      </c>
      <c r="N354" s="720"/>
      <c r="O354" s="721"/>
      <c r="P354" s="721"/>
      <c r="Q354" s="722"/>
      <c r="R354" s="543" t="s">
        <v>3</v>
      </c>
      <c r="S354" s="410"/>
      <c r="T354" s="410"/>
      <c r="U354" s="410"/>
      <c r="V354" s="410"/>
      <c r="W354" s="410"/>
      <c r="X354" s="410"/>
      <c r="Y354" s="410"/>
      <c r="Z354" s="410"/>
      <c r="AA354" s="410"/>
      <c r="AB354" s="410"/>
      <c r="AC354" s="410"/>
      <c r="AD354" s="410"/>
      <c r="AE354" s="410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  <c r="AZ354" s="410"/>
      <c r="BA354" s="410"/>
      <c r="BB354" s="410"/>
      <c r="BC354" s="410"/>
      <c r="BD354" s="410"/>
      <c r="BE354" s="410"/>
      <c r="BF354" s="410"/>
      <c r="BG354" s="410"/>
      <c r="BH354" s="410"/>
      <c r="BI354" s="410"/>
      <c r="BJ354" s="410"/>
      <c r="BK354" s="410"/>
      <c r="BL354" s="410"/>
      <c r="BM354" s="410"/>
      <c r="BN354" s="410"/>
      <c r="BO354" s="410"/>
      <c r="BP354" s="410"/>
      <c r="BQ354" s="410"/>
      <c r="BR354" s="410"/>
      <c r="BS354" s="410"/>
      <c r="BT354" s="410"/>
      <c r="BU354" s="410"/>
      <c r="BV354" s="410"/>
      <c r="BW354" s="410"/>
      <c r="BX354" s="410"/>
      <c r="BY354" s="410"/>
      <c r="BZ354" s="410"/>
      <c r="CA354" s="410"/>
      <c r="CB354" s="410"/>
      <c r="CC354" s="410"/>
      <c r="CD354" s="410"/>
      <c r="CE354" s="410"/>
      <c r="CF354" s="410"/>
      <c r="CG354" s="410"/>
      <c r="CH354" s="410"/>
      <c r="CI354" s="410"/>
      <c r="CJ354" s="410"/>
      <c r="CK354" s="410"/>
      <c r="CL354" s="410"/>
      <c r="CM354" s="410"/>
      <c r="CN354" s="410"/>
    </row>
    <row r="355" spans="2:92" ht="14.25">
      <c r="B355" s="800"/>
      <c r="C355" s="496" t="s">
        <v>47</v>
      </c>
      <c r="D355" s="497"/>
      <c r="E355" s="497"/>
      <c r="F355" s="497"/>
      <c r="G355" s="497"/>
      <c r="H355" s="497"/>
      <c r="I355" s="497"/>
      <c r="J355" s="497"/>
      <c r="K355" s="497"/>
      <c r="L355" s="498"/>
      <c r="M355" s="521">
        <v>1669</v>
      </c>
      <c r="N355" s="720"/>
      <c r="O355" s="721"/>
      <c r="P355" s="721"/>
      <c r="Q355" s="722"/>
      <c r="R355" s="543" t="s">
        <v>3</v>
      </c>
      <c r="S355" s="410"/>
      <c r="T355" s="410"/>
      <c r="U355" s="410"/>
      <c r="V355" s="410"/>
      <c r="W355" s="410"/>
      <c r="X355" s="410"/>
      <c r="Y355" s="410"/>
      <c r="Z355" s="410"/>
      <c r="AA355" s="410"/>
      <c r="AB355" s="410"/>
      <c r="AC355" s="410"/>
      <c r="AD355" s="410"/>
      <c r="AE355" s="410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  <c r="AZ355" s="410"/>
      <c r="BA355" s="410"/>
      <c r="BB355" s="410"/>
      <c r="BC355" s="410"/>
      <c r="BD355" s="410"/>
      <c r="BE355" s="410"/>
      <c r="BF355" s="410"/>
      <c r="BG355" s="410"/>
      <c r="BH355" s="410"/>
      <c r="BI355" s="410"/>
      <c r="BJ355" s="410"/>
      <c r="BK355" s="410"/>
      <c r="BL355" s="410"/>
      <c r="BM355" s="410"/>
      <c r="BN355" s="410"/>
      <c r="BO355" s="410"/>
      <c r="BP355" s="410"/>
      <c r="BQ355" s="410"/>
      <c r="BR355" s="410"/>
      <c r="BS355" s="410"/>
      <c r="BT355" s="410"/>
      <c r="BU355" s="410"/>
      <c r="BV355" s="410"/>
      <c r="BW355" s="410"/>
      <c r="BX355" s="410"/>
      <c r="BY355" s="410"/>
      <c r="BZ355" s="410"/>
      <c r="CA355" s="410"/>
      <c r="CB355" s="410"/>
      <c r="CC355" s="410"/>
      <c r="CD355" s="410"/>
      <c r="CE355" s="410"/>
      <c r="CF355" s="410"/>
      <c r="CG355" s="410"/>
      <c r="CH355" s="410"/>
      <c r="CI355" s="410"/>
      <c r="CJ355" s="410"/>
      <c r="CK355" s="410"/>
      <c r="CL355" s="410"/>
      <c r="CM355" s="410"/>
      <c r="CN355" s="410"/>
    </row>
    <row r="356" spans="2:92" ht="14.25">
      <c r="B356" s="800"/>
      <c r="C356" s="496" t="s">
        <v>48</v>
      </c>
      <c r="D356" s="497"/>
      <c r="E356" s="497"/>
      <c r="F356" s="497"/>
      <c r="G356" s="497"/>
      <c r="H356" s="497"/>
      <c r="I356" s="497"/>
      <c r="J356" s="497"/>
      <c r="K356" s="497"/>
      <c r="L356" s="498"/>
      <c r="M356" s="521">
        <v>1670</v>
      </c>
      <c r="N356" s="720"/>
      <c r="O356" s="721"/>
      <c r="P356" s="721"/>
      <c r="Q356" s="722"/>
      <c r="R356" s="543" t="s">
        <v>3</v>
      </c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  <c r="AZ356" s="410"/>
      <c r="BA356" s="410"/>
      <c r="BB356" s="410"/>
      <c r="BC356" s="410"/>
      <c r="BD356" s="410"/>
      <c r="BE356" s="410"/>
      <c r="BF356" s="410"/>
      <c r="BG356" s="410"/>
      <c r="BH356" s="410"/>
      <c r="BI356" s="410"/>
      <c r="BJ356" s="410"/>
      <c r="BK356" s="410"/>
      <c r="BL356" s="410"/>
      <c r="BM356" s="410"/>
      <c r="BN356" s="410"/>
      <c r="BO356" s="410"/>
      <c r="BP356" s="410"/>
      <c r="BQ356" s="410"/>
      <c r="BR356" s="410"/>
      <c r="BS356" s="410"/>
      <c r="BT356" s="410"/>
      <c r="BU356" s="410"/>
      <c r="BV356" s="410"/>
      <c r="BW356" s="410"/>
      <c r="BX356" s="410"/>
      <c r="BY356" s="410"/>
      <c r="BZ356" s="410"/>
      <c r="CA356" s="410"/>
      <c r="CB356" s="410"/>
      <c r="CC356" s="410"/>
      <c r="CD356" s="410"/>
      <c r="CE356" s="410"/>
      <c r="CF356" s="410"/>
      <c r="CG356" s="410"/>
      <c r="CH356" s="410"/>
      <c r="CI356" s="410"/>
      <c r="CJ356" s="410"/>
      <c r="CK356" s="410"/>
      <c r="CL356" s="410"/>
      <c r="CM356" s="410"/>
      <c r="CN356" s="410"/>
    </row>
    <row r="357" spans="2:92" ht="14.25">
      <c r="B357" s="800"/>
      <c r="C357" s="496" t="s">
        <v>49</v>
      </c>
      <c r="D357" s="497"/>
      <c r="E357" s="497"/>
      <c r="F357" s="497"/>
      <c r="G357" s="497"/>
      <c r="H357" s="497"/>
      <c r="I357" s="497"/>
      <c r="J357" s="497"/>
      <c r="K357" s="497"/>
      <c r="L357" s="498"/>
      <c r="M357" s="521">
        <v>1671</v>
      </c>
      <c r="N357" s="720"/>
      <c r="O357" s="721"/>
      <c r="P357" s="721"/>
      <c r="Q357" s="722"/>
      <c r="R357" s="543" t="s">
        <v>3</v>
      </c>
      <c r="S357" s="410"/>
      <c r="T357" s="410"/>
      <c r="U357" s="410"/>
      <c r="V357" s="410"/>
      <c r="W357" s="410"/>
      <c r="X357" s="410"/>
      <c r="Y357" s="410"/>
      <c r="Z357" s="410"/>
      <c r="AA357" s="410"/>
      <c r="AB357" s="410"/>
      <c r="AC357" s="410"/>
      <c r="AD357" s="410"/>
      <c r="AE357" s="410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  <c r="AZ357" s="410"/>
      <c r="BA357" s="410"/>
      <c r="BB357" s="410"/>
      <c r="BC357" s="410"/>
      <c r="BD357" s="410"/>
      <c r="BE357" s="410"/>
      <c r="BF357" s="410"/>
      <c r="BG357" s="410"/>
      <c r="BH357" s="410"/>
      <c r="BI357" s="410"/>
      <c r="BJ357" s="410"/>
      <c r="BK357" s="410"/>
      <c r="BL357" s="410"/>
      <c r="BM357" s="410"/>
      <c r="BN357" s="410"/>
      <c r="BO357" s="410"/>
      <c r="BP357" s="410"/>
      <c r="BQ357" s="410"/>
      <c r="BR357" s="410"/>
      <c r="BS357" s="410"/>
      <c r="BT357" s="410"/>
      <c r="BU357" s="410"/>
      <c r="BV357" s="410"/>
      <c r="BW357" s="410"/>
      <c r="BX357" s="410"/>
      <c r="BY357" s="410"/>
      <c r="BZ357" s="410"/>
      <c r="CA357" s="410"/>
      <c r="CB357" s="410"/>
      <c r="CC357" s="410"/>
      <c r="CD357" s="410"/>
      <c r="CE357" s="410"/>
      <c r="CF357" s="410"/>
      <c r="CG357" s="410"/>
      <c r="CH357" s="410"/>
      <c r="CI357" s="410"/>
      <c r="CJ357" s="410"/>
      <c r="CK357" s="410"/>
      <c r="CL357" s="410"/>
      <c r="CM357" s="410"/>
      <c r="CN357" s="410"/>
    </row>
    <row r="358" spans="2:92" ht="14.25">
      <c r="B358" s="800"/>
      <c r="C358" s="496" t="s">
        <v>814</v>
      </c>
      <c r="D358" s="497"/>
      <c r="E358" s="497"/>
      <c r="F358" s="497"/>
      <c r="G358" s="497"/>
      <c r="H358" s="497"/>
      <c r="I358" s="497"/>
      <c r="J358" s="497"/>
      <c r="K358" s="497"/>
      <c r="L358" s="498"/>
      <c r="M358" s="521">
        <v>1672</v>
      </c>
      <c r="N358" s="720">
        <f>+SUM($N$340:$Q$343)-SUM($N$344:$Q$357)</f>
        <v>0</v>
      </c>
      <c r="O358" s="721"/>
      <c r="P358" s="721"/>
      <c r="Q358" s="722"/>
      <c r="R358" s="477" t="s">
        <v>4</v>
      </c>
      <c r="S358" s="410"/>
      <c r="T358" s="410"/>
      <c r="U358" s="410"/>
      <c r="V358" s="410"/>
      <c r="W358" s="410"/>
      <c r="X358" s="410"/>
      <c r="Y358" s="410"/>
      <c r="Z358" s="410"/>
      <c r="AA358" s="410"/>
      <c r="AB358" s="410"/>
      <c r="AC358" s="410"/>
      <c r="AD358" s="410"/>
      <c r="AE358" s="410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  <c r="AZ358" s="410"/>
      <c r="BA358" s="410"/>
      <c r="BB358" s="410"/>
      <c r="BC358" s="410"/>
      <c r="BD358" s="410"/>
      <c r="BE358" s="410"/>
      <c r="BF358" s="410"/>
      <c r="BG358" s="410"/>
      <c r="BH358" s="410"/>
      <c r="BI358" s="410"/>
      <c r="BJ358" s="410"/>
      <c r="BK358" s="410"/>
      <c r="BL358" s="410"/>
      <c r="BM358" s="410"/>
      <c r="BN358" s="410"/>
      <c r="BO358" s="410"/>
      <c r="BP358" s="410"/>
      <c r="BQ358" s="410"/>
      <c r="BR358" s="410"/>
      <c r="BS358" s="410"/>
      <c r="BT358" s="410"/>
      <c r="BU358" s="410"/>
      <c r="BV358" s="410"/>
      <c r="BW358" s="410"/>
      <c r="BX358" s="410"/>
      <c r="BY358" s="410"/>
      <c r="BZ358" s="410"/>
      <c r="CA358" s="410"/>
      <c r="CB358" s="410"/>
      <c r="CC358" s="410"/>
      <c r="CD358" s="410"/>
      <c r="CE358" s="410"/>
      <c r="CF358" s="410"/>
      <c r="CG358" s="410"/>
      <c r="CH358" s="410"/>
      <c r="CI358" s="410"/>
      <c r="CJ358" s="410"/>
      <c r="CK358" s="410"/>
      <c r="CL358" s="410"/>
      <c r="CM358" s="410"/>
      <c r="CN358" s="410"/>
    </row>
    <row r="359" spans="2:92" ht="14.25">
      <c r="B359" s="800" t="s">
        <v>817</v>
      </c>
      <c r="C359" s="496" t="s">
        <v>50</v>
      </c>
      <c r="D359" s="497"/>
      <c r="E359" s="497"/>
      <c r="F359" s="497"/>
      <c r="G359" s="497"/>
      <c r="H359" s="497"/>
      <c r="I359" s="497"/>
      <c r="J359" s="497"/>
      <c r="K359" s="497"/>
      <c r="L359" s="498"/>
      <c r="M359" s="521">
        <v>1673</v>
      </c>
      <c r="N359" s="720"/>
      <c r="O359" s="721"/>
      <c r="P359" s="721"/>
      <c r="Q359" s="722"/>
      <c r="R359" s="477" t="s">
        <v>3</v>
      </c>
      <c r="S359" s="410"/>
      <c r="T359" s="410"/>
      <c r="U359" s="410"/>
      <c r="V359" s="410"/>
      <c r="W359" s="410"/>
      <c r="X359" s="410"/>
      <c r="Y359" s="410"/>
      <c r="Z359" s="410"/>
      <c r="AA359" s="410"/>
      <c r="AB359" s="410"/>
      <c r="AC359" s="410"/>
      <c r="AD359" s="410"/>
      <c r="AE359" s="410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  <c r="AZ359" s="410"/>
      <c r="BA359" s="410"/>
      <c r="BB359" s="410"/>
      <c r="BC359" s="410"/>
      <c r="BD359" s="410"/>
      <c r="BE359" s="410"/>
      <c r="BF359" s="410"/>
      <c r="BG359" s="410"/>
      <c r="BH359" s="410"/>
      <c r="BI359" s="410"/>
      <c r="BJ359" s="410"/>
      <c r="BK359" s="410"/>
      <c r="BL359" s="410"/>
      <c r="BM359" s="410"/>
      <c r="BN359" s="410"/>
      <c r="BO359" s="410"/>
      <c r="BP359" s="410"/>
      <c r="BQ359" s="410"/>
      <c r="BR359" s="410"/>
      <c r="BS359" s="410"/>
      <c r="BT359" s="410"/>
      <c r="BU359" s="410"/>
      <c r="BV359" s="410"/>
      <c r="BW359" s="410"/>
      <c r="BX359" s="410"/>
      <c r="BY359" s="410"/>
      <c r="BZ359" s="410"/>
      <c r="CA359" s="410"/>
      <c r="CB359" s="410"/>
      <c r="CC359" s="410"/>
      <c r="CD359" s="410"/>
      <c r="CE359" s="410"/>
      <c r="CF359" s="410"/>
      <c r="CG359" s="410"/>
      <c r="CH359" s="410"/>
      <c r="CI359" s="410"/>
      <c r="CJ359" s="410"/>
      <c r="CK359" s="410"/>
      <c r="CL359" s="410"/>
      <c r="CM359" s="410"/>
      <c r="CN359" s="410"/>
    </row>
    <row r="360" spans="2:92" ht="14.25">
      <c r="B360" s="800"/>
      <c r="C360" s="496" t="s">
        <v>51</v>
      </c>
      <c r="D360" s="497"/>
      <c r="E360" s="497"/>
      <c r="F360" s="497"/>
      <c r="G360" s="497"/>
      <c r="H360" s="497"/>
      <c r="I360" s="497"/>
      <c r="J360" s="497"/>
      <c r="K360" s="497"/>
      <c r="L360" s="498"/>
      <c r="M360" s="521">
        <v>1674</v>
      </c>
      <c r="N360" s="720"/>
      <c r="O360" s="721"/>
      <c r="P360" s="721"/>
      <c r="Q360" s="722"/>
      <c r="R360" s="477" t="s">
        <v>2</v>
      </c>
      <c r="S360" s="410"/>
      <c r="T360" s="410"/>
      <c r="U360" s="410"/>
      <c r="V360" s="410"/>
      <c r="W360" s="410"/>
      <c r="X360" s="410"/>
      <c r="Y360" s="410"/>
      <c r="Z360" s="410"/>
      <c r="AA360" s="410"/>
      <c r="AB360" s="410"/>
      <c r="AC360" s="410"/>
      <c r="AD360" s="410"/>
      <c r="AE360" s="410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  <c r="AZ360" s="410"/>
      <c r="BA360" s="410"/>
      <c r="BB360" s="410"/>
      <c r="BC360" s="410"/>
      <c r="BD360" s="410"/>
      <c r="BE360" s="410"/>
      <c r="BF360" s="410"/>
      <c r="BG360" s="410"/>
      <c r="BH360" s="410"/>
      <c r="BI360" s="410"/>
      <c r="BJ360" s="410"/>
      <c r="BK360" s="410"/>
      <c r="BL360" s="410"/>
      <c r="BM360" s="410"/>
      <c r="BN360" s="410"/>
      <c r="BO360" s="410"/>
      <c r="BP360" s="410"/>
      <c r="BQ360" s="410"/>
      <c r="BR360" s="410"/>
      <c r="BS360" s="410"/>
      <c r="BT360" s="410"/>
      <c r="BU360" s="410"/>
      <c r="BV360" s="410"/>
      <c r="BW360" s="410"/>
      <c r="BX360" s="410"/>
      <c r="BY360" s="410"/>
      <c r="BZ360" s="410"/>
      <c r="CA360" s="410"/>
      <c r="CB360" s="410"/>
      <c r="CC360" s="410"/>
      <c r="CD360" s="410"/>
      <c r="CE360" s="410"/>
      <c r="CF360" s="410"/>
      <c r="CG360" s="410"/>
      <c r="CH360" s="410"/>
      <c r="CI360" s="410"/>
      <c r="CJ360" s="410"/>
      <c r="CK360" s="410"/>
      <c r="CL360" s="410"/>
      <c r="CM360" s="410"/>
      <c r="CN360" s="410"/>
    </row>
    <row r="361" spans="2:92" ht="14.25">
      <c r="B361" s="800"/>
      <c r="C361" s="496" t="s">
        <v>818</v>
      </c>
      <c r="D361" s="497"/>
      <c r="E361" s="497"/>
      <c r="F361" s="497"/>
      <c r="G361" s="497"/>
      <c r="H361" s="497"/>
      <c r="I361" s="497"/>
      <c r="J361" s="497"/>
      <c r="K361" s="497"/>
      <c r="L361" s="498"/>
      <c r="M361" s="521">
        <v>1144</v>
      </c>
      <c r="N361" s="720"/>
      <c r="O361" s="721"/>
      <c r="P361" s="721"/>
      <c r="Q361" s="722"/>
      <c r="R361" s="477" t="s">
        <v>2</v>
      </c>
      <c r="S361" s="410"/>
      <c r="T361" s="410"/>
      <c r="U361" s="410"/>
      <c r="V361" s="410"/>
      <c r="W361" s="410"/>
      <c r="X361" s="410"/>
      <c r="Y361" s="410"/>
      <c r="Z361" s="410"/>
      <c r="AA361" s="410"/>
      <c r="AB361" s="410"/>
      <c r="AC361" s="410"/>
      <c r="AD361" s="410"/>
      <c r="AE361" s="410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  <c r="AZ361" s="410"/>
      <c r="BA361" s="410"/>
      <c r="BB361" s="410"/>
      <c r="BC361" s="410"/>
      <c r="BD361" s="410"/>
      <c r="BE361" s="410"/>
      <c r="BF361" s="410"/>
      <c r="BG361" s="410"/>
      <c r="BH361" s="410"/>
      <c r="BI361" s="410"/>
      <c r="BJ361" s="410"/>
      <c r="BK361" s="410"/>
      <c r="BL361" s="410"/>
      <c r="BM361" s="410"/>
      <c r="BN361" s="410"/>
      <c r="BO361" s="410"/>
      <c r="BP361" s="410"/>
      <c r="BQ361" s="410"/>
      <c r="BR361" s="410"/>
      <c r="BS361" s="410"/>
      <c r="BT361" s="410"/>
      <c r="BU361" s="410"/>
      <c r="BV361" s="410"/>
      <c r="BW361" s="410"/>
      <c r="BX361" s="410"/>
      <c r="BY361" s="410"/>
      <c r="BZ361" s="410"/>
      <c r="CA361" s="410"/>
      <c r="CB361" s="410"/>
      <c r="CC361" s="410"/>
      <c r="CD361" s="410"/>
      <c r="CE361" s="410"/>
      <c r="CF361" s="410"/>
      <c r="CG361" s="410"/>
      <c r="CH361" s="410"/>
      <c r="CI361" s="410"/>
      <c r="CJ361" s="410"/>
      <c r="CK361" s="410"/>
      <c r="CL361" s="410"/>
      <c r="CM361" s="410"/>
      <c r="CN361" s="410"/>
    </row>
    <row r="362" spans="2:92" ht="14.25">
      <c r="B362" s="800"/>
      <c r="C362" s="496" t="s">
        <v>41</v>
      </c>
      <c r="D362" s="497"/>
      <c r="E362" s="497"/>
      <c r="F362" s="497"/>
      <c r="G362" s="497"/>
      <c r="H362" s="497"/>
      <c r="I362" s="497"/>
      <c r="J362" s="497"/>
      <c r="K362" s="497"/>
      <c r="L362" s="498"/>
      <c r="M362" s="521">
        <v>1675</v>
      </c>
      <c r="N362" s="720"/>
      <c r="O362" s="721"/>
      <c r="P362" s="721"/>
      <c r="Q362" s="722"/>
      <c r="R362" s="477" t="s">
        <v>2</v>
      </c>
      <c r="S362" s="410"/>
      <c r="T362" s="410"/>
      <c r="U362" s="410"/>
      <c r="V362" s="410"/>
      <c r="W362" s="410"/>
      <c r="X362" s="410"/>
      <c r="Y362" s="410"/>
      <c r="Z362" s="410"/>
      <c r="AA362" s="410"/>
      <c r="AB362" s="410"/>
      <c r="AC362" s="410"/>
      <c r="AD362" s="410"/>
      <c r="AE362" s="410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  <c r="AZ362" s="410"/>
      <c r="BA362" s="410"/>
      <c r="BB362" s="410"/>
      <c r="BC362" s="410"/>
      <c r="BD362" s="410"/>
      <c r="BE362" s="410"/>
      <c r="BF362" s="410"/>
      <c r="BG362" s="410"/>
      <c r="BH362" s="410"/>
      <c r="BI362" s="410"/>
      <c r="BJ362" s="410"/>
      <c r="BK362" s="410"/>
      <c r="BL362" s="410"/>
      <c r="BM362" s="410"/>
      <c r="BN362" s="410"/>
      <c r="BO362" s="410"/>
      <c r="BP362" s="410"/>
      <c r="BQ362" s="410"/>
      <c r="BR362" s="410"/>
      <c r="BS362" s="410"/>
      <c r="BT362" s="410"/>
      <c r="BU362" s="410"/>
      <c r="BV362" s="410"/>
      <c r="BW362" s="410"/>
      <c r="BX362" s="410"/>
      <c r="BY362" s="410"/>
      <c r="BZ362" s="410"/>
      <c r="CA362" s="410"/>
      <c r="CB362" s="410"/>
      <c r="CC362" s="410"/>
      <c r="CD362" s="410"/>
      <c r="CE362" s="410"/>
      <c r="CF362" s="410"/>
      <c r="CG362" s="410"/>
      <c r="CH362" s="410"/>
      <c r="CI362" s="410"/>
      <c r="CJ362" s="410"/>
      <c r="CK362" s="410"/>
      <c r="CL362" s="410"/>
      <c r="CM362" s="410"/>
      <c r="CN362" s="410"/>
    </row>
    <row r="363" spans="2:92" ht="14.25">
      <c r="B363" s="800"/>
      <c r="C363" s="496" t="s">
        <v>53</v>
      </c>
      <c r="D363" s="497"/>
      <c r="E363" s="497"/>
      <c r="F363" s="497"/>
      <c r="G363" s="497"/>
      <c r="H363" s="497"/>
      <c r="I363" s="497"/>
      <c r="J363" s="497"/>
      <c r="K363" s="497"/>
      <c r="L363" s="498"/>
      <c r="M363" s="521">
        <v>1175</v>
      </c>
      <c r="N363" s="720"/>
      <c r="O363" s="721"/>
      <c r="P363" s="721"/>
      <c r="Q363" s="722"/>
      <c r="R363" s="477" t="s">
        <v>2</v>
      </c>
      <c r="S363" s="410"/>
      <c r="T363" s="410"/>
      <c r="U363" s="410"/>
      <c r="V363" s="410"/>
      <c r="W363" s="410"/>
      <c r="X363" s="410"/>
      <c r="Y363" s="410"/>
      <c r="Z363" s="410"/>
      <c r="AA363" s="410"/>
      <c r="AB363" s="410"/>
      <c r="AC363" s="410"/>
      <c r="AD363" s="410"/>
      <c r="AE363" s="410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  <c r="AZ363" s="410"/>
      <c r="BA363" s="410"/>
      <c r="BB363" s="410"/>
      <c r="BC363" s="410"/>
      <c r="BD363" s="410"/>
      <c r="BE363" s="410"/>
      <c r="BF363" s="410"/>
      <c r="BG363" s="410"/>
      <c r="BH363" s="410"/>
      <c r="BI363" s="410"/>
      <c r="BJ363" s="410"/>
      <c r="BK363" s="410"/>
      <c r="BL363" s="410"/>
      <c r="BM363" s="410"/>
      <c r="BN363" s="410"/>
      <c r="BO363" s="410"/>
      <c r="BP363" s="410"/>
      <c r="BQ363" s="410"/>
      <c r="BR363" s="410"/>
      <c r="BS363" s="410"/>
      <c r="BT363" s="410"/>
      <c r="BU363" s="410"/>
      <c r="BV363" s="410"/>
      <c r="BW363" s="410"/>
      <c r="BX363" s="410"/>
      <c r="BY363" s="410"/>
      <c r="BZ363" s="410"/>
      <c r="CA363" s="410"/>
      <c r="CB363" s="410"/>
      <c r="CC363" s="410"/>
      <c r="CD363" s="410"/>
      <c r="CE363" s="410"/>
      <c r="CF363" s="410"/>
      <c r="CG363" s="410"/>
      <c r="CH363" s="410"/>
      <c r="CI363" s="410"/>
      <c r="CJ363" s="410"/>
      <c r="CK363" s="410"/>
      <c r="CL363" s="410"/>
      <c r="CM363" s="410"/>
      <c r="CN363" s="410"/>
    </row>
    <row r="364" spans="2:92" ht="14.25">
      <c r="B364" s="800"/>
      <c r="C364" s="496" t="s">
        <v>54</v>
      </c>
      <c r="D364" s="497"/>
      <c r="E364" s="497"/>
      <c r="F364" s="497"/>
      <c r="G364" s="497"/>
      <c r="H364" s="497"/>
      <c r="I364" s="497"/>
      <c r="J364" s="497"/>
      <c r="K364" s="497"/>
      <c r="L364" s="498"/>
      <c r="M364" s="521">
        <v>1676</v>
      </c>
      <c r="N364" s="720"/>
      <c r="O364" s="721"/>
      <c r="P364" s="721"/>
      <c r="Q364" s="722"/>
      <c r="R364" s="477" t="s">
        <v>2</v>
      </c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  <c r="AZ364" s="410"/>
      <c r="BA364" s="410"/>
      <c r="BB364" s="410"/>
      <c r="BC364" s="410"/>
      <c r="BD364" s="410"/>
      <c r="BE364" s="410"/>
      <c r="BF364" s="410"/>
      <c r="BG364" s="410"/>
      <c r="BH364" s="410"/>
      <c r="BI364" s="410"/>
      <c r="BJ364" s="410"/>
      <c r="BK364" s="410"/>
      <c r="BL364" s="410"/>
      <c r="BM364" s="410"/>
      <c r="BN364" s="410"/>
      <c r="BO364" s="410"/>
      <c r="BP364" s="410"/>
      <c r="BQ364" s="410"/>
      <c r="BR364" s="410"/>
      <c r="BS364" s="410"/>
      <c r="BT364" s="410"/>
      <c r="BU364" s="410"/>
      <c r="BV364" s="410"/>
      <c r="BW364" s="410"/>
      <c r="BX364" s="410"/>
      <c r="BY364" s="410"/>
      <c r="BZ364" s="410"/>
      <c r="CA364" s="410"/>
      <c r="CB364" s="410"/>
      <c r="CC364" s="410"/>
      <c r="CD364" s="410"/>
      <c r="CE364" s="410"/>
      <c r="CF364" s="410"/>
      <c r="CG364" s="410"/>
      <c r="CH364" s="410"/>
      <c r="CI364" s="410"/>
      <c r="CJ364" s="410"/>
      <c r="CK364" s="410"/>
      <c r="CL364" s="410"/>
      <c r="CM364" s="410"/>
      <c r="CN364" s="410"/>
    </row>
    <row r="365" spans="2:92" ht="14.25">
      <c r="B365" s="800"/>
      <c r="C365" s="496" t="s">
        <v>55</v>
      </c>
      <c r="D365" s="497"/>
      <c r="E365" s="497"/>
      <c r="F365" s="497"/>
      <c r="G365" s="497"/>
      <c r="H365" s="497"/>
      <c r="I365" s="497"/>
      <c r="J365" s="497"/>
      <c r="K365" s="497"/>
      <c r="L365" s="498"/>
      <c r="M365" s="521">
        <v>1677</v>
      </c>
      <c r="N365" s="720"/>
      <c r="O365" s="721"/>
      <c r="P365" s="721"/>
      <c r="Q365" s="722"/>
      <c r="R365" s="477" t="s">
        <v>2</v>
      </c>
      <c r="S365" s="410"/>
      <c r="T365" s="410"/>
      <c r="U365" s="410"/>
      <c r="V365" s="410"/>
      <c r="W365" s="410"/>
      <c r="X365" s="410"/>
      <c r="Y365" s="410"/>
      <c r="Z365" s="410"/>
      <c r="AA365" s="410"/>
      <c r="AB365" s="410"/>
      <c r="AC365" s="410"/>
      <c r="AD365" s="410"/>
      <c r="AE365" s="410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  <c r="AZ365" s="410"/>
      <c r="BA365" s="410"/>
      <c r="BB365" s="410"/>
      <c r="BC365" s="410"/>
      <c r="BD365" s="410"/>
      <c r="BE365" s="410"/>
      <c r="BF365" s="410"/>
      <c r="BG365" s="410"/>
      <c r="BH365" s="410"/>
      <c r="BI365" s="410"/>
      <c r="BJ365" s="410"/>
      <c r="BK365" s="410"/>
      <c r="BL365" s="410"/>
      <c r="BM365" s="410"/>
      <c r="BN365" s="410"/>
      <c r="BO365" s="410"/>
      <c r="BP365" s="410"/>
      <c r="BQ365" s="410"/>
      <c r="BR365" s="410"/>
      <c r="BS365" s="410"/>
      <c r="BT365" s="410"/>
      <c r="BU365" s="410"/>
      <c r="BV365" s="410"/>
      <c r="BW365" s="410"/>
      <c r="BX365" s="410"/>
      <c r="BY365" s="410"/>
      <c r="BZ365" s="410"/>
      <c r="CA365" s="410"/>
      <c r="CB365" s="410"/>
      <c r="CC365" s="410"/>
      <c r="CD365" s="410"/>
      <c r="CE365" s="410"/>
      <c r="CF365" s="410"/>
      <c r="CG365" s="410"/>
      <c r="CH365" s="410"/>
      <c r="CI365" s="410"/>
      <c r="CJ365" s="410"/>
      <c r="CK365" s="410"/>
      <c r="CL365" s="410"/>
      <c r="CM365" s="410"/>
      <c r="CN365" s="410"/>
    </row>
    <row r="366" spans="2:92" ht="14.25">
      <c r="B366" s="800"/>
      <c r="C366" s="496" t="s">
        <v>56</v>
      </c>
      <c r="D366" s="497"/>
      <c r="E366" s="497"/>
      <c r="F366" s="497"/>
      <c r="G366" s="497"/>
      <c r="H366" s="497"/>
      <c r="I366" s="497"/>
      <c r="J366" s="497"/>
      <c r="K366" s="497"/>
      <c r="L366" s="498"/>
      <c r="M366" s="521">
        <v>1678</v>
      </c>
      <c r="N366" s="720"/>
      <c r="O366" s="721"/>
      <c r="P366" s="721"/>
      <c r="Q366" s="722"/>
      <c r="R366" s="477" t="s">
        <v>2</v>
      </c>
      <c r="S366" s="410"/>
      <c r="T366" s="410"/>
      <c r="U366" s="410"/>
      <c r="V366" s="410"/>
      <c r="W366" s="410"/>
      <c r="X366" s="410"/>
      <c r="Y366" s="410"/>
      <c r="Z366" s="410"/>
      <c r="AA366" s="410"/>
      <c r="AB366" s="410"/>
      <c r="AC366" s="410"/>
      <c r="AD366" s="410"/>
      <c r="AE366" s="410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  <c r="AZ366" s="410"/>
      <c r="BA366" s="410"/>
      <c r="BB366" s="410"/>
      <c r="BC366" s="410"/>
      <c r="BD366" s="410"/>
      <c r="BE366" s="410"/>
      <c r="BF366" s="410"/>
      <c r="BG366" s="410"/>
      <c r="BH366" s="410"/>
      <c r="BI366" s="410"/>
      <c r="BJ366" s="410"/>
      <c r="BK366" s="410"/>
      <c r="BL366" s="410"/>
      <c r="BM366" s="410"/>
      <c r="BN366" s="410"/>
      <c r="BO366" s="410"/>
      <c r="BP366" s="410"/>
      <c r="BQ366" s="410"/>
      <c r="BR366" s="410"/>
      <c r="BS366" s="410"/>
      <c r="BT366" s="410"/>
      <c r="BU366" s="410"/>
      <c r="BV366" s="410"/>
      <c r="BW366" s="410"/>
      <c r="BX366" s="410"/>
      <c r="BY366" s="410"/>
      <c r="BZ366" s="410"/>
      <c r="CA366" s="410"/>
      <c r="CB366" s="410"/>
      <c r="CC366" s="410"/>
      <c r="CD366" s="410"/>
      <c r="CE366" s="410"/>
      <c r="CF366" s="410"/>
      <c r="CG366" s="410"/>
      <c r="CH366" s="410"/>
      <c r="CI366" s="410"/>
      <c r="CJ366" s="410"/>
      <c r="CK366" s="410"/>
      <c r="CL366" s="410"/>
      <c r="CM366" s="410"/>
      <c r="CN366" s="410"/>
    </row>
    <row r="367" spans="2:92" ht="14.25">
      <c r="B367" s="800"/>
      <c r="C367" s="496" t="s">
        <v>57</v>
      </c>
      <c r="D367" s="497"/>
      <c r="E367" s="497"/>
      <c r="F367" s="497"/>
      <c r="G367" s="497"/>
      <c r="H367" s="497"/>
      <c r="I367" s="497"/>
      <c r="J367" s="497"/>
      <c r="K367" s="497"/>
      <c r="L367" s="498"/>
      <c r="M367" s="521">
        <v>1150</v>
      </c>
      <c r="N367" s="720"/>
      <c r="O367" s="721"/>
      <c r="P367" s="721"/>
      <c r="Q367" s="722"/>
      <c r="R367" s="477" t="s">
        <v>2</v>
      </c>
      <c r="S367" s="410"/>
      <c r="T367" s="410"/>
      <c r="U367" s="410"/>
      <c r="V367" s="410"/>
      <c r="W367" s="410"/>
      <c r="X367" s="410"/>
      <c r="Y367" s="410"/>
      <c r="Z367" s="410"/>
      <c r="AA367" s="410"/>
      <c r="AB367" s="410"/>
      <c r="AC367" s="410"/>
      <c r="AD367" s="410"/>
      <c r="AE367" s="410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  <c r="AZ367" s="410"/>
      <c r="BA367" s="410"/>
      <c r="BB367" s="410"/>
      <c r="BC367" s="410"/>
      <c r="BD367" s="410"/>
      <c r="BE367" s="410"/>
      <c r="BF367" s="410"/>
      <c r="BG367" s="410"/>
      <c r="BH367" s="410"/>
      <c r="BI367" s="410"/>
      <c r="BJ367" s="410"/>
      <c r="BK367" s="410"/>
      <c r="BL367" s="410"/>
      <c r="BM367" s="410"/>
      <c r="BN367" s="410"/>
      <c r="BO367" s="410"/>
      <c r="BP367" s="410"/>
      <c r="BQ367" s="410"/>
      <c r="BR367" s="410"/>
      <c r="BS367" s="410"/>
      <c r="BT367" s="410"/>
      <c r="BU367" s="410"/>
      <c r="BV367" s="410"/>
      <c r="BW367" s="410"/>
      <c r="BX367" s="410"/>
      <c r="BY367" s="410"/>
      <c r="BZ367" s="410"/>
      <c r="CA367" s="410"/>
      <c r="CB367" s="410"/>
      <c r="CC367" s="410"/>
      <c r="CD367" s="410"/>
      <c r="CE367" s="410"/>
      <c r="CF367" s="410"/>
      <c r="CG367" s="410"/>
      <c r="CH367" s="410"/>
      <c r="CI367" s="410"/>
      <c r="CJ367" s="410"/>
      <c r="CK367" s="410"/>
      <c r="CL367" s="410"/>
      <c r="CM367" s="410"/>
      <c r="CN367" s="410"/>
    </row>
    <row r="368" spans="2:92" ht="14.25">
      <c r="B368" s="800"/>
      <c r="C368" s="496" t="s">
        <v>819</v>
      </c>
      <c r="D368" s="497"/>
      <c r="E368" s="497"/>
      <c r="F368" s="497"/>
      <c r="G368" s="497"/>
      <c r="H368" s="497"/>
      <c r="I368" s="497"/>
      <c r="J368" s="497"/>
      <c r="K368" s="497"/>
      <c r="L368" s="498"/>
      <c r="M368" s="521">
        <v>1147</v>
      </c>
      <c r="N368" s="720"/>
      <c r="O368" s="721"/>
      <c r="P368" s="721"/>
      <c r="Q368" s="722"/>
      <c r="R368" s="477" t="s">
        <v>2</v>
      </c>
      <c r="S368" s="410"/>
      <c r="T368" s="410"/>
      <c r="U368" s="410"/>
      <c r="V368" s="410"/>
      <c r="W368" s="410"/>
      <c r="X368" s="410"/>
      <c r="Y368" s="410"/>
      <c r="Z368" s="410"/>
      <c r="AA368" s="410"/>
      <c r="AB368" s="410"/>
      <c r="AC368" s="410"/>
      <c r="AD368" s="410"/>
      <c r="AE368" s="410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  <c r="AZ368" s="410"/>
      <c r="BA368" s="410"/>
      <c r="BB368" s="410"/>
      <c r="BC368" s="410"/>
      <c r="BD368" s="410"/>
      <c r="BE368" s="410"/>
      <c r="BF368" s="410"/>
      <c r="BG368" s="410"/>
      <c r="BH368" s="410"/>
      <c r="BI368" s="410"/>
      <c r="BJ368" s="410"/>
      <c r="BK368" s="410"/>
      <c r="BL368" s="410"/>
      <c r="BM368" s="410"/>
      <c r="BN368" s="410"/>
      <c r="BO368" s="410"/>
      <c r="BP368" s="410"/>
      <c r="BQ368" s="410"/>
      <c r="BR368" s="410"/>
      <c r="BS368" s="410"/>
      <c r="BT368" s="410"/>
      <c r="BU368" s="410"/>
      <c r="BV368" s="410"/>
      <c r="BW368" s="410"/>
      <c r="BX368" s="410"/>
      <c r="BY368" s="410"/>
      <c r="BZ368" s="410"/>
      <c r="CA368" s="410"/>
      <c r="CB368" s="410"/>
      <c r="CC368" s="410"/>
      <c r="CD368" s="410"/>
      <c r="CE368" s="410"/>
      <c r="CF368" s="410"/>
      <c r="CG368" s="410"/>
      <c r="CH368" s="410"/>
      <c r="CI368" s="410"/>
      <c r="CJ368" s="410"/>
      <c r="CK368" s="410"/>
      <c r="CL368" s="410"/>
      <c r="CM368" s="410"/>
      <c r="CN368" s="410"/>
    </row>
    <row r="369" spans="2:92" ht="14.25">
      <c r="B369" s="800"/>
      <c r="C369" s="496" t="s">
        <v>820</v>
      </c>
      <c r="D369" s="497"/>
      <c r="E369" s="497"/>
      <c r="F369" s="497"/>
      <c r="G369" s="497"/>
      <c r="H369" s="497"/>
      <c r="I369" s="497"/>
      <c r="J369" s="497"/>
      <c r="K369" s="497"/>
      <c r="L369" s="498"/>
      <c r="M369" s="521">
        <v>1148</v>
      </c>
      <c r="N369" s="720"/>
      <c r="O369" s="721"/>
      <c r="P369" s="721"/>
      <c r="Q369" s="722"/>
      <c r="R369" s="477" t="s">
        <v>2</v>
      </c>
      <c r="S369" s="410"/>
      <c r="T369" s="410"/>
      <c r="U369" s="410"/>
      <c r="V369" s="410"/>
      <c r="W369" s="410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  <c r="AZ369" s="410"/>
      <c r="BA369" s="410"/>
      <c r="BB369" s="410"/>
      <c r="BC369" s="410"/>
      <c r="BD369" s="410"/>
      <c r="BE369" s="410"/>
      <c r="BF369" s="410"/>
      <c r="BG369" s="410"/>
      <c r="BH369" s="410"/>
      <c r="BI369" s="410"/>
      <c r="BJ369" s="410"/>
      <c r="BK369" s="410"/>
      <c r="BL369" s="410"/>
      <c r="BM369" s="410"/>
      <c r="BN369" s="410"/>
      <c r="BO369" s="410"/>
      <c r="BP369" s="410"/>
      <c r="BQ369" s="410"/>
      <c r="BR369" s="410"/>
      <c r="BS369" s="410"/>
      <c r="BT369" s="410"/>
      <c r="BU369" s="410"/>
      <c r="BV369" s="410"/>
      <c r="BW369" s="410"/>
      <c r="BX369" s="410"/>
      <c r="BY369" s="410"/>
      <c r="BZ369" s="410"/>
      <c r="CA369" s="410"/>
      <c r="CB369" s="410"/>
      <c r="CC369" s="410"/>
      <c r="CD369" s="410"/>
      <c r="CE369" s="410"/>
      <c r="CF369" s="410"/>
      <c r="CG369" s="410"/>
      <c r="CH369" s="410"/>
      <c r="CI369" s="410"/>
      <c r="CJ369" s="410"/>
      <c r="CK369" s="410"/>
      <c r="CL369" s="410"/>
      <c r="CM369" s="410"/>
      <c r="CN369" s="410"/>
    </row>
    <row r="370" spans="2:92" ht="14.25">
      <c r="B370" s="800"/>
      <c r="C370" s="496" t="s">
        <v>821</v>
      </c>
      <c r="D370" s="497"/>
      <c r="E370" s="497"/>
      <c r="F370" s="497"/>
      <c r="G370" s="497"/>
      <c r="H370" s="497"/>
      <c r="I370" s="497"/>
      <c r="J370" s="497"/>
      <c r="K370" s="497"/>
      <c r="L370" s="498"/>
      <c r="M370" s="521">
        <v>1149</v>
      </c>
      <c r="N370" s="720"/>
      <c r="O370" s="721"/>
      <c r="P370" s="721"/>
      <c r="Q370" s="722"/>
      <c r="R370" s="477" t="s">
        <v>2</v>
      </c>
      <c r="S370" s="410"/>
      <c r="T370" s="410"/>
      <c r="U370" s="410"/>
      <c r="V370" s="410"/>
      <c r="W370" s="410"/>
      <c r="X370" s="410"/>
      <c r="Y370" s="410"/>
      <c r="Z370" s="410"/>
      <c r="AA370" s="410"/>
      <c r="AB370" s="410"/>
      <c r="AC370" s="410"/>
      <c r="AD370" s="410"/>
      <c r="AE370" s="410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  <c r="AZ370" s="410"/>
      <c r="BA370" s="410"/>
      <c r="BB370" s="410"/>
      <c r="BC370" s="410"/>
      <c r="BD370" s="410"/>
      <c r="BE370" s="410"/>
      <c r="BF370" s="410"/>
      <c r="BG370" s="410"/>
      <c r="BH370" s="410"/>
      <c r="BI370" s="410"/>
      <c r="BJ370" s="410"/>
      <c r="BK370" s="410"/>
      <c r="BL370" s="410"/>
      <c r="BM370" s="410"/>
      <c r="BN370" s="410"/>
      <c r="BO370" s="410"/>
      <c r="BP370" s="410"/>
      <c r="BQ370" s="410"/>
      <c r="BR370" s="410"/>
      <c r="BS370" s="410"/>
      <c r="BT370" s="410"/>
      <c r="BU370" s="410"/>
      <c r="BV370" s="410"/>
      <c r="BW370" s="410"/>
      <c r="BX370" s="410"/>
      <c r="BY370" s="410"/>
      <c r="BZ370" s="410"/>
      <c r="CA370" s="410"/>
      <c r="CB370" s="410"/>
      <c r="CC370" s="410"/>
      <c r="CD370" s="410"/>
      <c r="CE370" s="410"/>
      <c r="CF370" s="410"/>
      <c r="CG370" s="410"/>
      <c r="CH370" s="410"/>
      <c r="CI370" s="410"/>
      <c r="CJ370" s="410"/>
      <c r="CK370" s="410"/>
      <c r="CL370" s="410"/>
      <c r="CM370" s="410"/>
      <c r="CN370" s="410"/>
    </row>
    <row r="371" spans="2:92" ht="14.25">
      <c r="B371" s="800"/>
      <c r="C371" s="496" t="s">
        <v>58</v>
      </c>
      <c r="D371" s="497"/>
      <c r="E371" s="497"/>
      <c r="F371" s="497"/>
      <c r="G371" s="497"/>
      <c r="H371" s="497"/>
      <c r="I371" s="497"/>
      <c r="J371" s="497"/>
      <c r="K371" s="497"/>
      <c r="L371" s="498"/>
      <c r="M371" s="521">
        <v>1151</v>
      </c>
      <c r="N371" s="720"/>
      <c r="O371" s="721"/>
      <c r="P371" s="721"/>
      <c r="Q371" s="722"/>
      <c r="R371" s="477" t="s">
        <v>2</v>
      </c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  <c r="AZ371" s="410"/>
      <c r="BA371" s="410"/>
      <c r="BB371" s="410"/>
      <c r="BC371" s="410"/>
      <c r="BD371" s="410"/>
      <c r="BE371" s="410"/>
      <c r="BF371" s="410"/>
      <c r="BG371" s="410"/>
      <c r="BH371" s="410"/>
      <c r="BI371" s="410"/>
      <c r="BJ371" s="410"/>
      <c r="BK371" s="410"/>
      <c r="BL371" s="410"/>
      <c r="BM371" s="410"/>
      <c r="BN371" s="410"/>
      <c r="BO371" s="410"/>
      <c r="BP371" s="410"/>
      <c r="BQ371" s="410"/>
      <c r="BR371" s="410"/>
      <c r="BS371" s="410"/>
      <c r="BT371" s="410"/>
      <c r="BU371" s="410"/>
      <c r="BV371" s="410"/>
      <c r="BW371" s="410"/>
      <c r="BX371" s="410"/>
      <c r="BY371" s="410"/>
      <c r="BZ371" s="410"/>
      <c r="CA371" s="410"/>
      <c r="CB371" s="410"/>
      <c r="CC371" s="410"/>
      <c r="CD371" s="410"/>
      <c r="CE371" s="410"/>
      <c r="CF371" s="410"/>
      <c r="CG371" s="410"/>
      <c r="CH371" s="410"/>
      <c r="CI371" s="410"/>
      <c r="CJ371" s="410"/>
      <c r="CK371" s="410"/>
      <c r="CL371" s="410"/>
      <c r="CM371" s="410"/>
      <c r="CN371" s="410"/>
    </row>
    <row r="372" spans="2:92" ht="14.25">
      <c r="B372" s="800"/>
      <c r="C372" s="496" t="s">
        <v>219</v>
      </c>
      <c r="D372" s="497"/>
      <c r="E372" s="497"/>
      <c r="F372" s="497"/>
      <c r="G372" s="497"/>
      <c r="H372" s="497"/>
      <c r="I372" s="497"/>
      <c r="J372" s="497"/>
      <c r="K372" s="497"/>
      <c r="L372" s="498"/>
      <c r="M372" s="521">
        <v>1152</v>
      </c>
      <c r="N372" s="720"/>
      <c r="O372" s="721"/>
      <c r="P372" s="721"/>
      <c r="Q372" s="722"/>
      <c r="R372" s="477" t="s">
        <v>3</v>
      </c>
      <c r="S372" s="410"/>
      <c r="T372" s="410"/>
      <c r="U372" s="410"/>
      <c r="V372" s="410"/>
      <c r="W372" s="410"/>
      <c r="X372" s="410"/>
      <c r="Y372" s="410"/>
      <c r="Z372" s="410"/>
      <c r="AA372" s="410"/>
      <c r="AB372" s="410"/>
      <c r="AC372" s="410"/>
      <c r="AD372" s="410"/>
      <c r="AE372" s="410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  <c r="AZ372" s="410"/>
      <c r="BA372" s="410"/>
      <c r="BB372" s="410"/>
      <c r="BC372" s="410"/>
      <c r="BD372" s="410"/>
      <c r="BE372" s="410"/>
      <c r="BF372" s="410"/>
      <c r="BG372" s="410"/>
      <c r="BH372" s="410"/>
      <c r="BI372" s="410"/>
      <c r="BJ372" s="410"/>
      <c r="BK372" s="410"/>
      <c r="BL372" s="410"/>
      <c r="BM372" s="410"/>
      <c r="BN372" s="410"/>
      <c r="BO372" s="410"/>
      <c r="BP372" s="410"/>
      <c r="BQ372" s="410"/>
      <c r="BR372" s="410"/>
      <c r="BS372" s="410"/>
      <c r="BT372" s="410"/>
      <c r="BU372" s="410"/>
      <c r="BV372" s="410"/>
      <c r="BW372" s="410"/>
      <c r="BX372" s="410"/>
      <c r="BY372" s="410"/>
      <c r="BZ372" s="410"/>
      <c r="CA372" s="410"/>
      <c r="CB372" s="410"/>
      <c r="CC372" s="410"/>
      <c r="CD372" s="410"/>
      <c r="CE372" s="410"/>
      <c r="CF372" s="410"/>
      <c r="CG372" s="410"/>
      <c r="CH372" s="410"/>
      <c r="CI372" s="410"/>
      <c r="CJ372" s="410"/>
      <c r="CK372" s="410"/>
      <c r="CL372" s="410"/>
      <c r="CM372" s="410"/>
      <c r="CN372" s="410"/>
    </row>
    <row r="373" spans="2:92" ht="14.25">
      <c r="B373" s="800"/>
      <c r="C373" s="496" t="s">
        <v>822</v>
      </c>
      <c r="D373" s="497"/>
      <c r="E373" s="497"/>
      <c r="F373" s="497"/>
      <c r="G373" s="497"/>
      <c r="H373" s="497"/>
      <c r="I373" s="497"/>
      <c r="J373" s="497"/>
      <c r="K373" s="497"/>
      <c r="L373" s="498"/>
      <c r="M373" s="521">
        <v>1176</v>
      </c>
      <c r="N373" s="720"/>
      <c r="O373" s="721"/>
      <c r="P373" s="721"/>
      <c r="Q373" s="722"/>
      <c r="R373" s="477" t="s">
        <v>3</v>
      </c>
      <c r="S373" s="410"/>
      <c r="T373" s="410"/>
      <c r="U373" s="410"/>
      <c r="V373" s="410"/>
      <c r="W373" s="410"/>
      <c r="X373" s="410"/>
      <c r="Y373" s="410"/>
      <c r="Z373" s="410"/>
      <c r="AA373" s="410"/>
      <c r="AB373" s="410"/>
      <c r="AC373" s="410"/>
      <c r="AD373" s="410"/>
      <c r="AE373" s="410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  <c r="AZ373" s="410"/>
      <c r="BA373" s="410"/>
      <c r="BB373" s="410"/>
      <c r="BC373" s="410"/>
      <c r="BD373" s="410"/>
      <c r="BE373" s="410"/>
      <c r="BF373" s="410"/>
      <c r="BG373" s="410"/>
      <c r="BH373" s="410"/>
      <c r="BI373" s="410"/>
      <c r="BJ373" s="410"/>
      <c r="BK373" s="410"/>
      <c r="BL373" s="410"/>
      <c r="BM373" s="410"/>
      <c r="BN373" s="410"/>
      <c r="BO373" s="410"/>
      <c r="BP373" s="410"/>
      <c r="BQ373" s="410"/>
      <c r="BR373" s="410"/>
      <c r="BS373" s="410"/>
      <c r="BT373" s="410"/>
      <c r="BU373" s="410"/>
      <c r="BV373" s="410"/>
      <c r="BW373" s="410"/>
      <c r="BX373" s="410"/>
      <c r="BY373" s="410"/>
      <c r="BZ373" s="410"/>
      <c r="CA373" s="410"/>
      <c r="CB373" s="410"/>
      <c r="CC373" s="410"/>
      <c r="CD373" s="410"/>
      <c r="CE373" s="410"/>
      <c r="CF373" s="410"/>
      <c r="CG373" s="410"/>
      <c r="CH373" s="410"/>
      <c r="CI373" s="410"/>
      <c r="CJ373" s="410"/>
      <c r="CK373" s="410"/>
      <c r="CL373" s="410"/>
      <c r="CM373" s="410"/>
      <c r="CN373" s="410"/>
    </row>
    <row r="374" spans="2:92" ht="14.25">
      <c r="B374" s="800"/>
      <c r="C374" s="496" t="s">
        <v>59</v>
      </c>
      <c r="D374" s="497"/>
      <c r="E374" s="497"/>
      <c r="F374" s="497"/>
      <c r="G374" s="497"/>
      <c r="H374" s="497"/>
      <c r="I374" s="497"/>
      <c r="J374" s="497"/>
      <c r="K374" s="497"/>
      <c r="L374" s="498"/>
      <c r="M374" s="521">
        <v>1679</v>
      </c>
      <c r="N374" s="720"/>
      <c r="O374" s="721"/>
      <c r="P374" s="721"/>
      <c r="Q374" s="722"/>
      <c r="R374" s="477" t="s">
        <v>3</v>
      </c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410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  <c r="AZ374" s="410"/>
      <c r="BA374" s="410"/>
      <c r="BB374" s="410"/>
      <c r="BC374" s="410"/>
      <c r="BD374" s="410"/>
      <c r="BE374" s="410"/>
      <c r="BF374" s="410"/>
      <c r="BG374" s="410"/>
      <c r="BH374" s="410"/>
      <c r="BI374" s="410"/>
      <c r="BJ374" s="410"/>
      <c r="BK374" s="410"/>
      <c r="BL374" s="410"/>
      <c r="BM374" s="410"/>
      <c r="BN374" s="410"/>
      <c r="BO374" s="410"/>
      <c r="BP374" s="410"/>
      <c r="BQ374" s="410"/>
      <c r="BR374" s="410"/>
      <c r="BS374" s="410"/>
      <c r="BT374" s="410"/>
      <c r="BU374" s="410"/>
      <c r="BV374" s="410"/>
      <c r="BW374" s="410"/>
      <c r="BX374" s="410"/>
      <c r="BY374" s="410"/>
      <c r="BZ374" s="410"/>
      <c r="CA374" s="410"/>
      <c r="CB374" s="410"/>
      <c r="CC374" s="410"/>
      <c r="CD374" s="410"/>
      <c r="CE374" s="410"/>
      <c r="CF374" s="410"/>
      <c r="CG374" s="410"/>
      <c r="CH374" s="410"/>
      <c r="CI374" s="410"/>
      <c r="CJ374" s="410"/>
      <c r="CK374" s="410"/>
      <c r="CL374" s="410"/>
      <c r="CM374" s="410"/>
      <c r="CN374" s="410"/>
    </row>
    <row r="375" spans="2:92" ht="14.25">
      <c r="B375" s="800"/>
      <c r="C375" s="496" t="s">
        <v>60</v>
      </c>
      <c r="D375" s="497"/>
      <c r="E375" s="497"/>
      <c r="F375" s="497"/>
      <c r="G375" s="497"/>
      <c r="H375" s="497"/>
      <c r="I375" s="497"/>
      <c r="J375" s="497"/>
      <c r="K375" s="497"/>
      <c r="L375" s="498"/>
      <c r="M375" s="521">
        <v>1680</v>
      </c>
      <c r="N375" s="720"/>
      <c r="O375" s="721"/>
      <c r="P375" s="721"/>
      <c r="Q375" s="722"/>
      <c r="R375" s="477" t="s">
        <v>3</v>
      </c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  <c r="AZ375" s="410"/>
      <c r="BA375" s="410"/>
      <c r="BB375" s="410"/>
      <c r="BC375" s="410"/>
      <c r="BD375" s="410"/>
      <c r="BE375" s="410"/>
      <c r="BF375" s="410"/>
      <c r="BG375" s="410"/>
      <c r="BH375" s="410"/>
      <c r="BI375" s="410"/>
      <c r="BJ375" s="410"/>
      <c r="BK375" s="410"/>
      <c r="BL375" s="410"/>
      <c r="BM375" s="410"/>
      <c r="BN375" s="410"/>
      <c r="BO375" s="410"/>
      <c r="BP375" s="410"/>
      <c r="BQ375" s="410"/>
      <c r="BR375" s="410"/>
      <c r="BS375" s="410"/>
      <c r="BT375" s="410"/>
      <c r="BU375" s="410"/>
      <c r="BV375" s="410"/>
      <c r="BW375" s="410"/>
      <c r="BX375" s="410"/>
      <c r="BY375" s="410"/>
      <c r="BZ375" s="410"/>
      <c r="CA375" s="410"/>
      <c r="CB375" s="410"/>
      <c r="CC375" s="410"/>
      <c r="CD375" s="410"/>
      <c r="CE375" s="410"/>
      <c r="CF375" s="410"/>
      <c r="CG375" s="410"/>
      <c r="CH375" s="410"/>
      <c r="CI375" s="410"/>
      <c r="CJ375" s="410"/>
      <c r="CK375" s="410"/>
      <c r="CL375" s="410"/>
      <c r="CM375" s="410"/>
      <c r="CN375" s="410"/>
    </row>
    <row r="376" spans="2:92" ht="14.25">
      <c r="B376" s="800"/>
      <c r="C376" s="496" t="s">
        <v>61</v>
      </c>
      <c r="D376" s="497"/>
      <c r="E376" s="497"/>
      <c r="F376" s="497"/>
      <c r="G376" s="497"/>
      <c r="H376" s="497"/>
      <c r="I376" s="497"/>
      <c r="J376" s="497"/>
      <c r="K376" s="497"/>
      <c r="L376" s="498"/>
      <c r="M376" s="521">
        <v>1681</v>
      </c>
      <c r="N376" s="720"/>
      <c r="O376" s="721"/>
      <c r="P376" s="721"/>
      <c r="Q376" s="722"/>
      <c r="R376" s="477" t="s">
        <v>3</v>
      </c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  <c r="AZ376" s="410"/>
      <c r="BA376" s="410"/>
      <c r="BB376" s="410"/>
      <c r="BC376" s="410"/>
      <c r="BD376" s="410"/>
      <c r="BE376" s="410"/>
      <c r="BF376" s="410"/>
      <c r="BG376" s="410"/>
      <c r="BH376" s="410"/>
      <c r="BI376" s="410"/>
      <c r="BJ376" s="410"/>
      <c r="BK376" s="410"/>
      <c r="BL376" s="410"/>
      <c r="BM376" s="410"/>
      <c r="BN376" s="410"/>
      <c r="BO376" s="410"/>
      <c r="BP376" s="410"/>
      <c r="BQ376" s="410"/>
      <c r="BR376" s="410"/>
      <c r="BS376" s="410"/>
      <c r="BT376" s="410"/>
      <c r="BU376" s="410"/>
      <c r="BV376" s="410"/>
      <c r="BW376" s="410"/>
      <c r="BX376" s="410"/>
      <c r="BY376" s="410"/>
      <c r="BZ376" s="410"/>
      <c r="CA376" s="410"/>
      <c r="CB376" s="410"/>
      <c r="CC376" s="410"/>
      <c r="CD376" s="410"/>
      <c r="CE376" s="410"/>
      <c r="CF376" s="410"/>
      <c r="CG376" s="410"/>
      <c r="CH376" s="410"/>
      <c r="CI376" s="410"/>
      <c r="CJ376" s="410"/>
      <c r="CK376" s="410"/>
      <c r="CL376" s="410"/>
      <c r="CM376" s="410"/>
      <c r="CN376" s="410"/>
    </row>
    <row r="377" spans="2:92" ht="14.25">
      <c r="B377" s="800"/>
      <c r="C377" s="496" t="s">
        <v>823</v>
      </c>
      <c r="D377" s="497"/>
      <c r="E377" s="497"/>
      <c r="F377" s="497"/>
      <c r="G377" s="497"/>
      <c r="H377" s="497"/>
      <c r="I377" s="497"/>
      <c r="J377" s="497"/>
      <c r="K377" s="497"/>
      <c r="L377" s="498"/>
      <c r="M377" s="521">
        <v>1682</v>
      </c>
      <c r="N377" s="720"/>
      <c r="O377" s="721"/>
      <c r="P377" s="721"/>
      <c r="Q377" s="722"/>
      <c r="R377" s="477" t="s">
        <v>3</v>
      </c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  <c r="AZ377" s="410"/>
      <c r="BA377" s="410"/>
      <c r="BB377" s="410"/>
      <c r="BC377" s="410"/>
      <c r="BD377" s="410"/>
      <c r="BE377" s="410"/>
      <c r="BF377" s="410"/>
      <c r="BG377" s="410"/>
      <c r="BH377" s="410"/>
      <c r="BI377" s="410"/>
      <c r="BJ377" s="410"/>
      <c r="BK377" s="410"/>
      <c r="BL377" s="410"/>
      <c r="BM377" s="410"/>
      <c r="BN377" s="410"/>
      <c r="BO377" s="410"/>
      <c r="BP377" s="410"/>
      <c r="BQ377" s="410"/>
      <c r="BR377" s="410"/>
      <c r="BS377" s="410"/>
      <c r="BT377" s="410"/>
      <c r="BU377" s="410"/>
      <c r="BV377" s="410"/>
      <c r="BW377" s="410"/>
      <c r="BX377" s="410"/>
      <c r="BY377" s="410"/>
      <c r="BZ377" s="410"/>
      <c r="CA377" s="410"/>
      <c r="CB377" s="410"/>
      <c r="CC377" s="410"/>
      <c r="CD377" s="410"/>
      <c r="CE377" s="410"/>
      <c r="CF377" s="410"/>
      <c r="CG377" s="410"/>
      <c r="CH377" s="410"/>
      <c r="CI377" s="410"/>
      <c r="CJ377" s="410"/>
      <c r="CK377" s="410"/>
      <c r="CL377" s="410"/>
      <c r="CM377" s="410"/>
      <c r="CN377" s="410"/>
    </row>
    <row r="378" spans="2:92" ht="14.25">
      <c r="B378" s="800"/>
      <c r="C378" s="496" t="s">
        <v>824</v>
      </c>
      <c r="D378" s="497"/>
      <c r="E378" s="497"/>
      <c r="F378" s="497"/>
      <c r="G378" s="497"/>
      <c r="H378" s="497"/>
      <c r="I378" s="497"/>
      <c r="J378" s="497"/>
      <c r="K378" s="497"/>
      <c r="L378" s="498"/>
      <c r="M378" s="521">
        <v>1683</v>
      </c>
      <c r="N378" s="720"/>
      <c r="O378" s="721"/>
      <c r="P378" s="721"/>
      <c r="Q378" s="722"/>
      <c r="R378" s="477" t="s">
        <v>3</v>
      </c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  <c r="AZ378" s="410"/>
      <c r="BA378" s="410"/>
      <c r="BB378" s="410"/>
      <c r="BC378" s="410"/>
      <c r="BD378" s="410"/>
      <c r="BE378" s="410"/>
      <c r="BF378" s="410"/>
      <c r="BG378" s="410"/>
      <c r="BH378" s="410"/>
      <c r="BI378" s="410"/>
      <c r="BJ378" s="410"/>
      <c r="BK378" s="410"/>
      <c r="BL378" s="410"/>
      <c r="BM378" s="410"/>
      <c r="BN378" s="410"/>
      <c r="BO378" s="410"/>
      <c r="BP378" s="410"/>
      <c r="BQ378" s="410"/>
      <c r="BR378" s="410"/>
      <c r="BS378" s="410"/>
      <c r="BT378" s="410"/>
      <c r="BU378" s="410"/>
      <c r="BV378" s="410"/>
      <c r="BW378" s="410"/>
      <c r="BX378" s="410"/>
      <c r="BY378" s="410"/>
      <c r="BZ378" s="410"/>
      <c r="CA378" s="410"/>
      <c r="CB378" s="410"/>
      <c r="CC378" s="410"/>
      <c r="CD378" s="410"/>
      <c r="CE378" s="410"/>
      <c r="CF378" s="410"/>
      <c r="CG378" s="410"/>
      <c r="CH378" s="410"/>
      <c r="CI378" s="410"/>
      <c r="CJ378" s="410"/>
      <c r="CK378" s="410"/>
      <c r="CL378" s="410"/>
      <c r="CM378" s="410"/>
      <c r="CN378" s="410"/>
    </row>
    <row r="379" spans="2:92" ht="14.25">
      <c r="B379" s="800"/>
      <c r="C379" s="496" t="s">
        <v>62</v>
      </c>
      <c r="D379" s="497"/>
      <c r="E379" s="497"/>
      <c r="F379" s="497"/>
      <c r="G379" s="497"/>
      <c r="H379" s="497"/>
      <c r="I379" s="497"/>
      <c r="J379" s="497"/>
      <c r="K379" s="497"/>
      <c r="L379" s="498"/>
      <c r="M379" s="521">
        <v>1684</v>
      </c>
      <c r="N379" s="720"/>
      <c r="O379" s="721"/>
      <c r="P379" s="721"/>
      <c r="Q379" s="722"/>
      <c r="R379" s="477" t="s">
        <v>3</v>
      </c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  <c r="AZ379" s="410"/>
      <c r="BA379" s="410"/>
      <c r="BB379" s="410"/>
      <c r="BC379" s="410"/>
      <c r="BD379" s="410"/>
      <c r="BE379" s="410"/>
      <c r="BF379" s="410"/>
      <c r="BG379" s="410"/>
      <c r="BH379" s="410"/>
      <c r="BI379" s="410"/>
      <c r="BJ379" s="410"/>
      <c r="BK379" s="410"/>
      <c r="BL379" s="410"/>
      <c r="BM379" s="410"/>
      <c r="BN379" s="410"/>
      <c r="BO379" s="410"/>
      <c r="BP379" s="410"/>
      <c r="BQ379" s="410"/>
      <c r="BR379" s="410"/>
      <c r="BS379" s="410"/>
      <c r="BT379" s="410"/>
      <c r="BU379" s="410"/>
      <c r="BV379" s="410"/>
      <c r="BW379" s="410"/>
      <c r="BX379" s="410"/>
      <c r="BY379" s="410"/>
      <c r="BZ379" s="410"/>
      <c r="CA379" s="410"/>
      <c r="CB379" s="410"/>
      <c r="CC379" s="410"/>
      <c r="CD379" s="410"/>
      <c r="CE379" s="410"/>
      <c r="CF379" s="410"/>
      <c r="CG379" s="410"/>
      <c r="CH379" s="410"/>
      <c r="CI379" s="410"/>
      <c r="CJ379" s="410"/>
      <c r="CK379" s="410"/>
      <c r="CL379" s="410"/>
      <c r="CM379" s="410"/>
      <c r="CN379" s="410"/>
    </row>
    <row r="380" spans="2:92" ht="14.25">
      <c r="B380" s="800"/>
      <c r="C380" s="496" t="s">
        <v>63</v>
      </c>
      <c r="D380" s="497"/>
      <c r="E380" s="497"/>
      <c r="F380" s="497"/>
      <c r="G380" s="497"/>
      <c r="H380" s="497"/>
      <c r="I380" s="497"/>
      <c r="J380" s="497"/>
      <c r="K380" s="497"/>
      <c r="L380" s="498"/>
      <c r="M380" s="521">
        <v>1685</v>
      </c>
      <c r="N380" s="720"/>
      <c r="O380" s="721"/>
      <c r="P380" s="721"/>
      <c r="Q380" s="722"/>
      <c r="R380" s="477" t="s">
        <v>3</v>
      </c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  <c r="AZ380" s="410"/>
      <c r="BA380" s="410"/>
      <c r="BB380" s="410"/>
      <c r="BC380" s="410"/>
      <c r="BD380" s="410"/>
      <c r="BE380" s="410"/>
      <c r="BF380" s="410"/>
      <c r="BG380" s="410"/>
      <c r="BH380" s="410"/>
      <c r="BI380" s="410"/>
      <c r="BJ380" s="410"/>
      <c r="BK380" s="410"/>
      <c r="BL380" s="410"/>
      <c r="BM380" s="410"/>
      <c r="BN380" s="410"/>
      <c r="BO380" s="410"/>
      <c r="BP380" s="410"/>
      <c r="BQ380" s="410"/>
      <c r="BR380" s="410"/>
      <c r="BS380" s="410"/>
      <c r="BT380" s="410"/>
      <c r="BU380" s="410"/>
      <c r="BV380" s="410"/>
      <c r="BW380" s="410"/>
      <c r="BX380" s="410"/>
      <c r="BY380" s="410"/>
      <c r="BZ380" s="410"/>
      <c r="CA380" s="410"/>
      <c r="CB380" s="410"/>
      <c r="CC380" s="410"/>
      <c r="CD380" s="410"/>
      <c r="CE380" s="410"/>
      <c r="CF380" s="410"/>
      <c r="CG380" s="410"/>
      <c r="CH380" s="410"/>
      <c r="CI380" s="410"/>
      <c r="CJ380" s="410"/>
      <c r="CK380" s="410"/>
      <c r="CL380" s="410"/>
      <c r="CM380" s="410"/>
      <c r="CN380" s="410"/>
    </row>
    <row r="381" spans="2:92" ht="14.25">
      <c r="B381" s="800"/>
      <c r="C381" s="496" t="s">
        <v>64</v>
      </c>
      <c r="D381" s="497"/>
      <c r="E381" s="497"/>
      <c r="F381" s="497"/>
      <c r="G381" s="497"/>
      <c r="H381" s="497"/>
      <c r="I381" s="497"/>
      <c r="J381" s="497"/>
      <c r="K381" s="497"/>
      <c r="L381" s="498"/>
      <c r="M381" s="521">
        <v>1686</v>
      </c>
      <c r="N381" s="720"/>
      <c r="O381" s="721"/>
      <c r="P381" s="721"/>
      <c r="Q381" s="722"/>
      <c r="R381" s="477" t="s">
        <v>3</v>
      </c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  <c r="AZ381" s="410"/>
      <c r="BA381" s="410"/>
      <c r="BB381" s="410"/>
      <c r="BC381" s="410"/>
      <c r="BD381" s="410"/>
      <c r="BE381" s="410"/>
      <c r="BF381" s="410"/>
      <c r="BG381" s="410"/>
      <c r="BH381" s="410"/>
      <c r="BI381" s="410"/>
      <c r="BJ381" s="410"/>
      <c r="BK381" s="410"/>
      <c r="BL381" s="410"/>
      <c r="BM381" s="410"/>
      <c r="BN381" s="410"/>
      <c r="BO381" s="410"/>
      <c r="BP381" s="410"/>
      <c r="BQ381" s="410"/>
      <c r="BR381" s="410"/>
      <c r="BS381" s="410"/>
      <c r="BT381" s="410"/>
      <c r="BU381" s="410"/>
      <c r="BV381" s="410"/>
      <c r="BW381" s="410"/>
      <c r="BX381" s="410"/>
      <c r="BY381" s="410"/>
      <c r="BZ381" s="410"/>
      <c r="CA381" s="410"/>
      <c r="CB381" s="410"/>
      <c r="CC381" s="410"/>
      <c r="CD381" s="410"/>
      <c r="CE381" s="410"/>
      <c r="CF381" s="410"/>
      <c r="CG381" s="410"/>
      <c r="CH381" s="410"/>
      <c r="CI381" s="410"/>
      <c r="CJ381" s="410"/>
      <c r="CK381" s="410"/>
      <c r="CL381" s="410"/>
      <c r="CM381" s="410"/>
      <c r="CN381" s="410"/>
    </row>
    <row r="382" spans="2:92" ht="14.25">
      <c r="B382" s="800"/>
      <c r="C382" s="496" t="s">
        <v>65</v>
      </c>
      <c r="D382" s="497"/>
      <c r="E382" s="497"/>
      <c r="F382" s="497"/>
      <c r="G382" s="497"/>
      <c r="H382" s="497"/>
      <c r="I382" s="497"/>
      <c r="J382" s="497"/>
      <c r="K382" s="497"/>
      <c r="L382" s="498"/>
      <c r="M382" s="521">
        <v>1183</v>
      </c>
      <c r="N382" s="720"/>
      <c r="O382" s="721"/>
      <c r="P382" s="721"/>
      <c r="Q382" s="722"/>
      <c r="R382" s="477" t="s">
        <v>3</v>
      </c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  <c r="AZ382" s="410"/>
      <c r="BA382" s="410"/>
      <c r="BB382" s="410"/>
      <c r="BC382" s="410"/>
      <c r="BD382" s="410"/>
      <c r="BE382" s="410"/>
      <c r="BF382" s="410"/>
      <c r="BG382" s="410"/>
      <c r="BH382" s="410"/>
      <c r="BI382" s="410"/>
      <c r="BJ382" s="410"/>
      <c r="BK382" s="410"/>
      <c r="BL382" s="410"/>
      <c r="BM382" s="410"/>
      <c r="BN382" s="410"/>
      <c r="BO382" s="410"/>
      <c r="BP382" s="410"/>
      <c r="BQ382" s="410"/>
      <c r="BR382" s="410"/>
      <c r="BS382" s="410"/>
      <c r="BT382" s="410"/>
      <c r="BU382" s="410"/>
      <c r="BV382" s="410"/>
      <c r="BW382" s="410"/>
      <c r="BX382" s="410"/>
      <c r="BY382" s="410"/>
      <c r="BZ382" s="410"/>
      <c r="CA382" s="410"/>
      <c r="CB382" s="410"/>
      <c r="CC382" s="410"/>
      <c r="CD382" s="410"/>
      <c r="CE382" s="410"/>
      <c r="CF382" s="410"/>
      <c r="CG382" s="410"/>
      <c r="CH382" s="410"/>
      <c r="CI382" s="410"/>
      <c r="CJ382" s="410"/>
      <c r="CK382" s="410"/>
      <c r="CL382" s="410"/>
      <c r="CM382" s="410"/>
      <c r="CN382" s="410"/>
    </row>
    <row r="383" spans="2:92" ht="14.25">
      <c r="B383" s="800"/>
      <c r="C383" s="496" t="s">
        <v>66</v>
      </c>
      <c r="D383" s="497"/>
      <c r="E383" s="497"/>
      <c r="F383" s="497"/>
      <c r="G383" s="497"/>
      <c r="H383" s="497"/>
      <c r="I383" s="497"/>
      <c r="J383" s="497"/>
      <c r="K383" s="497"/>
      <c r="L383" s="498"/>
      <c r="M383" s="521">
        <v>1687</v>
      </c>
      <c r="N383" s="720"/>
      <c r="O383" s="721"/>
      <c r="P383" s="721"/>
      <c r="Q383" s="722"/>
      <c r="R383" s="477" t="s">
        <v>3</v>
      </c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  <c r="AZ383" s="410"/>
      <c r="BA383" s="410"/>
      <c r="BB383" s="410"/>
      <c r="BC383" s="410"/>
      <c r="BD383" s="410"/>
      <c r="BE383" s="410"/>
      <c r="BF383" s="410"/>
      <c r="BG383" s="410"/>
      <c r="BH383" s="410"/>
      <c r="BI383" s="410"/>
      <c r="BJ383" s="410"/>
      <c r="BK383" s="410"/>
      <c r="BL383" s="410"/>
      <c r="BM383" s="410"/>
      <c r="BN383" s="410"/>
      <c r="BO383" s="410"/>
      <c r="BP383" s="410"/>
      <c r="BQ383" s="410"/>
      <c r="BR383" s="410"/>
      <c r="BS383" s="410"/>
      <c r="BT383" s="410"/>
      <c r="BU383" s="410"/>
      <c r="BV383" s="410"/>
      <c r="BW383" s="410"/>
      <c r="BX383" s="410"/>
      <c r="BY383" s="410"/>
      <c r="BZ383" s="410"/>
      <c r="CA383" s="410"/>
      <c r="CB383" s="410"/>
      <c r="CC383" s="410"/>
      <c r="CD383" s="410"/>
      <c r="CE383" s="410"/>
      <c r="CF383" s="410"/>
      <c r="CG383" s="410"/>
      <c r="CH383" s="410"/>
      <c r="CI383" s="410"/>
      <c r="CJ383" s="410"/>
      <c r="CK383" s="410"/>
      <c r="CL383" s="410"/>
      <c r="CM383" s="410"/>
      <c r="CN383" s="410"/>
    </row>
    <row r="384" spans="2:92" ht="14.25">
      <c r="B384" s="800"/>
      <c r="C384" s="496" t="s">
        <v>67</v>
      </c>
      <c r="D384" s="497"/>
      <c r="E384" s="497"/>
      <c r="F384" s="497"/>
      <c r="G384" s="497"/>
      <c r="H384" s="497"/>
      <c r="I384" s="497"/>
      <c r="J384" s="497"/>
      <c r="K384" s="497"/>
      <c r="L384" s="498"/>
      <c r="M384" s="521">
        <v>1688</v>
      </c>
      <c r="N384" s="720"/>
      <c r="O384" s="721"/>
      <c r="P384" s="721"/>
      <c r="Q384" s="722"/>
      <c r="R384" s="477" t="s">
        <v>3</v>
      </c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  <c r="AZ384" s="410"/>
      <c r="BA384" s="410"/>
      <c r="BB384" s="410"/>
      <c r="BC384" s="410"/>
      <c r="BD384" s="410"/>
      <c r="BE384" s="410"/>
      <c r="BF384" s="410"/>
      <c r="BG384" s="410"/>
      <c r="BH384" s="410"/>
      <c r="BI384" s="410"/>
      <c r="BJ384" s="410"/>
      <c r="BK384" s="410"/>
      <c r="BL384" s="410"/>
      <c r="BM384" s="410"/>
      <c r="BN384" s="410"/>
      <c r="BO384" s="410"/>
      <c r="BP384" s="410"/>
      <c r="BQ384" s="410"/>
      <c r="BR384" s="410"/>
      <c r="BS384" s="410"/>
      <c r="BT384" s="410"/>
      <c r="BU384" s="410"/>
      <c r="BV384" s="410"/>
      <c r="BW384" s="410"/>
      <c r="BX384" s="410"/>
      <c r="BY384" s="410"/>
      <c r="BZ384" s="410"/>
      <c r="CA384" s="410"/>
      <c r="CB384" s="410"/>
      <c r="CC384" s="410"/>
      <c r="CD384" s="410"/>
      <c r="CE384" s="410"/>
      <c r="CF384" s="410"/>
      <c r="CG384" s="410"/>
      <c r="CH384" s="410"/>
      <c r="CI384" s="410"/>
      <c r="CJ384" s="410"/>
      <c r="CK384" s="410"/>
      <c r="CL384" s="410"/>
      <c r="CM384" s="410"/>
      <c r="CN384" s="410"/>
    </row>
    <row r="385" spans="1:92" ht="14.25">
      <c r="B385" s="800"/>
      <c r="C385" s="496" t="s">
        <v>68</v>
      </c>
      <c r="D385" s="497"/>
      <c r="E385" s="497"/>
      <c r="F385" s="497"/>
      <c r="G385" s="497"/>
      <c r="H385" s="497"/>
      <c r="I385" s="497"/>
      <c r="J385" s="497"/>
      <c r="K385" s="497"/>
      <c r="L385" s="498"/>
      <c r="M385" s="521">
        <v>1689</v>
      </c>
      <c r="N385" s="720"/>
      <c r="O385" s="721"/>
      <c r="P385" s="721"/>
      <c r="Q385" s="722"/>
      <c r="R385" s="477" t="s">
        <v>3</v>
      </c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  <c r="AZ385" s="410"/>
      <c r="BA385" s="410"/>
      <c r="BB385" s="410"/>
      <c r="BC385" s="410"/>
      <c r="BD385" s="410"/>
      <c r="BE385" s="410"/>
      <c r="BF385" s="410"/>
      <c r="BG385" s="410"/>
      <c r="BH385" s="410"/>
      <c r="BI385" s="410"/>
      <c r="BJ385" s="410"/>
      <c r="BK385" s="410"/>
      <c r="BL385" s="410"/>
      <c r="BM385" s="410"/>
      <c r="BN385" s="410"/>
      <c r="BO385" s="410"/>
      <c r="BP385" s="410"/>
      <c r="BQ385" s="410"/>
      <c r="BR385" s="410"/>
      <c r="BS385" s="410"/>
      <c r="BT385" s="410"/>
      <c r="BU385" s="410"/>
      <c r="BV385" s="410"/>
      <c r="BW385" s="410"/>
      <c r="BX385" s="410"/>
      <c r="BY385" s="410"/>
      <c r="BZ385" s="410"/>
      <c r="CA385" s="410"/>
      <c r="CB385" s="410"/>
      <c r="CC385" s="410"/>
      <c r="CD385" s="410"/>
      <c r="CE385" s="410"/>
      <c r="CF385" s="410"/>
      <c r="CG385" s="410"/>
      <c r="CH385" s="410"/>
      <c r="CI385" s="410"/>
      <c r="CJ385" s="410"/>
      <c r="CK385" s="410"/>
      <c r="CL385" s="410"/>
      <c r="CM385" s="410"/>
      <c r="CN385" s="410"/>
    </row>
    <row r="386" spans="1:92" ht="14.25">
      <c r="B386" s="800"/>
      <c r="C386" s="496" t="s">
        <v>825</v>
      </c>
      <c r="D386" s="497"/>
      <c r="E386" s="497"/>
      <c r="F386" s="497"/>
      <c r="G386" s="497"/>
      <c r="H386" s="497"/>
      <c r="I386" s="497"/>
      <c r="J386" s="497"/>
      <c r="K386" s="497"/>
      <c r="L386" s="498"/>
      <c r="M386" s="521">
        <v>1728</v>
      </c>
      <c r="N386" s="720">
        <f>+$N$358-$N$359+SUM($N$360:$Q$371)-SUM($N$372:$Q$385)</f>
        <v>0</v>
      </c>
      <c r="O386" s="721"/>
      <c r="P386" s="721"/>
      <c r="Q386" s="722"/>
      <c r="R386" s="477" t="s">
        <v>4</v>
      </c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  <c r="AZ386" s="410"/>
      <c r="BA386" s="410"/>
      <c r="BB386" s="410"/>
      <c r="BC386" s="410"/>
      <c r="BD386" s="410"/>
      <c r="BE386" s="410"/>
      <c r="BF386" s="410"/>
      <c r="BG386" s="410"/>
      <c r="BH386" s="410"/>
      <c r="BI386" s="410"/>
      <c r="BJ386" s="410"/>
      <c r="BK386" s="410"/>
      <c r="BL386" s="410"/>
      <c r="BM386" s="410"/>
      <c r="BN386" s="410"/>
      <c r="BO386" s="410"/>
      <c r="BP386" s="410"/>
      <c r="BQ386" s="410"/>
      <c r="BR386" s="410"/>
      <c r="BS386" s="410"/>
      <c r="BT386" s="410"/>
      <c r="BU386" s="410"/>
      <c r="BV386" s="410"/>
      <c r="BW386" s="410"/>
      <c r="BX386" s="410"/>
      <c r="BY386" s="410"/>
      <c r="BZ386" s="410"/>
      <c r="CA386" s="410"/>
      <c r="CB386" s="410"/>
      <c r="CC386" s="410"/>
      <c r="CD386" s="410"/>
      <c r="CE386" s="410"/>
      <c r="CF386" s="410"/>
      <c r="CG386" s="410"/>
      <c r="CH386" s="410"/>
      <c r="CI386" s="410"/>
      <c r="CJ386" s="410"/>
      <c r="CK386" s="410"/>
      <c r="CL386" s="410"/>
      <c r="CM386" s="410"/>
      <c r="CN386" s="410"/>
    </row>
    <row r="387" spans="1:92" ht="14.25">
      <c r="B387" s="800"/>
      <c r="C387" s="496" t="s">
        <v>95</v>
      </c>
      <c r="D387" s="497"/>
      <c r="E387" s="497"/>
      <c r="F387" s="497"/>
      <c r="G387" s="497"/>
      <c r="H387" s="497"/>
      <c r="I387" s="497"/>
      <c r="J387" s="497"/>
      <c r="K387" s="497"/>
      <c r="L387" s="498"/>
      <c r="M387" s="521">
        <v>1154</v>
      </c>
      <c r="N387" s="720"/>
      <c r="O387" s="721"/>
      <c r="P387" s="721"/>
      <c r="Q387" s="722"/>
      <c r="R387" s="477" t="s">
        <v>3</v>
      </c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  <c r="AZ387" s="410"/>
      <c r="BA387" s="410"/>
      <c r="BB387" s="410"/>
      <c r="BC387" s="410"/>
      <c r="BD387" s="410"/>
      <c r="BE387" s="410"/>
      <c r="BF387" s="410"/>
      <c r="BG387" s="410"/>
      <c r="BH387" s="410"/>
      <c r="BI387" s="410"/>
      <c r="BJ387" s="410"/>
      <c r="BK387" s="410"/>
      <c r="BL387" s="410"/>
      <c r="BM387" s="410"/>
      <c r="BN387" s="410"/>
      <c r="BO387" s="410"/>
      <c r="BP387" s="410"/>
      <c r="BQ387" s="410"/>
      <c r="BR387" s="410"/>
      <c r="BS387" s="410"/>
      <c r="BT387" s="410"/>
      <c r="BU387" s="410"/>
      <c r="BV387" s="410"/>
      <c r="BW387" s="410"/>
      <c r="BX387" s="410"/>
      <c r="BY387" s="410"/>
      <c r="BZ387" s="410"/>
      <c r="CA387" s="410"/>
      <c r="CB387" s="410"/>
      <c r="CC387" s="410"/>
      <c r="CD387" s="410"/>
      <c r="CE387" s="410"/>
      <c r="CF387" s="410"/>
      <c r="CG387" s="410"/>
      <c r="CH387" s="410"/>
      <c r="CI387" s="410"/>
      <c r="CJ387" s="410"/>
      <c r="CK387" s="410"/>
      <c r="CL387" s="410"/>
      <c r="CM387" s="410"/>
      <c r="CN387" s="410"/>
    </row>
    <row r="388" spans="1:92" ht="14.25">
      <c r="B388" s="800"/>
      <c r="C388" s="496" t="s">
        <v>826</v>
      </c>
      <c r="D388" s="497"/>
      <c r="E388" s="497"/>
      <c r="F388" s="497"/>
      <c r="G388" s="497"/>
      <c r="H388" s="497"/>
      <c r="I388" s="497"/>
      <c r="J388" s="497"/>
      <c r="K388" s="497"/>
      <c r="L388" s="498"/>
      <c r="M388" s="521">
        <v>1157</v>
      </c>
      <c r="N388" s="720"/>
      <c r="O388" s="721"/>
      <c r="P388" s="721"/>
      <c r="Q388" s="722"/>
      <c r="R388" s="477" t="s">
        <v>3</v>
      </c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  <c r="AZ388" s="410"/>
      <c r="BA388" s="410"/>
      <c r="BB388" s="410"/>
      <c r="BC388" s="410"/>
      <c r="BD388" s="410"/>
      <c r="BE388" s="410"/>
      <c r="BF388" s="410"/>
      <c r="BG388" s="410"/>
      <c r="BH388" s="410"/>
      <c r="BI388" s="410"/>
      <c r="BJ388" s="410"/>
      <c r="BK388" s="410"/>
      <c r="BL388" s="410"/>
      <c r="BM388" s="410"/>
      <c r="BN388" s="410"/>
      <c r="BO388" s="410"/>
      <c r="BP388" s="410"/>
      <c r="BQ388" s="410"/>
      <c r="BR388" s="410"/>
      <c r="BS388" s="410"/>
      <c r="BT388" s="410"/>
      <c r="BU388" s="410"/>
      <c r="BV388" s="410"/>
      <c r="BW388" s="410"/>
      <c r="BX388" s="410"/>
      <c r="BY388" s="410"/>
      <c r="BZ388" s="410"/>
      <c r="CA388" s="410"/>
      <c r="CB388" s="410"/>
      <c r="CC388" s="410"/>
      <c r="CD388" s="410"/>
      <c r="CE388" s="410"/>
      <c r="CF388" s="410"/>
      <c r="CG388" s="410"/>
      <c r="CH388" s="410"/>
      <c r="CI388" s="410"/>
      <c r="CJ388" s="410"/>
      <c r="CK388" s="410"/>
      <c r="CL388" s="410"/>
      <c r="CM388" s="410"/>
      <c r="CN388" s="410"/>
    </row>
    <row r="389" spans="1:92" ht="14.25">
      <c r="B389" s="800"/>
      <c r="C389" s="496" t="s">
        <v>827</v>
      </c>
      <c r="D389" s="497"/>
      <c r="E389" s="497"/>
      <c r="F389" s="497"/>
      <c r="G389" s="497"/>
      <c r="H389" s="497"/>
      <c r="I389" s="497"/>
      <c r="J389" s="497"/>
      <c r="K389" s="497"/>
      <c r="L389" s="498"/>
      <c r="M389" s="521">
        <v>1690</v>
      </c>
      <c r="N389" s="720">
        <f>+$N$386-$N$387-$N$388</f>
        <v>0</v>
      </c>
      <c r="O389" s="721"/>
      <c r="P389" s="721"/>
      <c r="Q389" s="722"/>
      <c r="R389" s="477" t="s">
        <v>4</v>
      </c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  <c r="AZ389" s="410"/>
      <c r="BA389" s="410"/>
      <c r="BB389" s="410"/>
      <c r="BC389" s="410"/>
      <c r="BD389" s="410"/>
      <c r="BE389" s="410"/>
      <c r="BF389" s="410"/>
      <c r="BG389" s="410"/>
      <c r="BH389" s="410"/>
      <c r="BI389" s="410"/>
      <c r="BJ389" s="410"/>
      <c r="BK389" s="410"/>
      <c r="BL389" s="410"/>
      <c r="BM389" s="410"/>
      <c r="BN389" s="410"/>
      <c r="BO389" s="410"/>
      <c r="BP389" s="410"/>
      <c r="BQ389" s="410"/>
      <c r="BR389" s="410"/>
      <c r="BS389" s="410"/>
      <c r="BT389" s="410"/>
      <c r="BU389" s="410"/>
      <c r="BV389" s="410"/>
      <c r="BW389" s="410"/>
      <c r="BX389" s="410"/>
      <c r="BY389" s="410"/>
      <c r="BZ389" s="410"/>
      <c r="CA389" s="410"/>
      <c r="CB389" s="410"/>
      <c r="CC389" s="410"/>
      <c r="CD389" s="410"/>
      <c r="CE389" s="410"/>
      <c r="CF389" s="410"/>
      <c r="CG389" s="410"/>
      <c r="CH389" s="410"/>
      <c r="CI389" s="410"/>
      <c r="CJ389" s="410"/>
      <c r="CK389" s="410"/>
      <c r="CL389" s="410"/>
      <c r="CM389" s="410"/>
      <c r="CN389" s="410"/>
    </row>
    <row r="390" spans="1:92">
      <c r="B390" s="800"/>
      <c r="C390" s="801" t="s">
        <v>828</v>
      </c>
      <c r="D390" s="802"/>
      <c r="E390" s="802"/>
      <c r="F390" s="802"/>
      <c r="G390" s="802"/>
      <c r="H390" s="802"/>
      <c r="I390" s="802"/>
      <c r="J390" s="802"/>
      <c r="K390" s="802"/>
      <c r="L390" s="802"/>
      <c r="M390" s="802"/>
      <c r="N390" s="802"/>
      <c r="O390" s="802"/>
      <c r="P390" s="802"/>
      <c r="Q390" s="802"/>
      <c r="R390" s="803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  <c r="AZ390" s="410"/>
      <c r="BA390" s="410"/>
      <c r="BB390" s="410"/>
      <c r="BC390" s="410"/>
      <c r="BD390" s="410"/>
      <c r="BE390" s="410"/>
      <c r="BF390" s="410"/>
      <c r="BG390" s="410"/>
      <c r="BH390" s="410"/>
      <c r="BI390" s="410"/>
      <c r="BJ390" s="410"/>
      <c r="BK390" s="410"/>
      <c r="BL390" s="410"/>
      <c r="BM390" s="410"/>
      <c r="BN390" s="410"/>
      <c r="BO390" s="410"/>
      <c r="BP390" s="410"/>
      <c r="BQ390" s="410"/>
      <c r="BR390" s="410"/>
      <c r="BS390" s="410"/>
      <c r="BT390" s="410"/>
      <c r="BU390" s="410"/>
      <c r="BV390" s="410"/>
      <c r="BW390" s="410"/>
      <c r="BX390" s="410"/>
      <c r="BY390" s="410"/>
      <c r="BZ390" s="410"/>
      <c r="CA390" s="410"/>
      <c r="CB390" s="410"/>
      <c r="CC390" s="410"/>
      <c r="CD390" s="410"/>
      <c r="CE390" s="410"/>
      <c r="CF390" s="410"/>
      <c r="CG390" s="410"/>
      <c r="CH390" s="410"/>
      <c r="CI390" s="410"/>
      <c r="CJ390" s="410"/>
      <c r="CK390" s="410"/>
      <c r="CL390" s="410"/>
      <c r="CM390" s="410"/>
      <c r="CN390" s="410"/>
    </row>
    <row r="391" spans="1:92" ht="14.25">
      <c r="B391" s="800"/>
      <c r="C391" s="496" t="s">
        <v>829</v>
      </c>
      <c r="D391" s="497"/>
      <c r="E391" s="497"/>
      <c r="F391" s="497"/>
      <c r="G391" s="497"/>
      <c r="H391" s="497"/>
      <c r="I391" s="497"/>
      <c r="J391" s="497"/>
      <c r="K391" s="497"/>
      <c r="L391" s="498"/>
      <c r="M391" s="521">
        <v>1155</v>
      </c>
      <c r="N391" s="720"/>
      <c r="O391" s="721"/>
      <c r="P391" s="721"/>
      <c r="Q391" s="722"/>
      <c r="R391" s="477" t="s">
        <v>2</v>
      </c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  <c r="AZ391" s="410"/>
      <c r="BA391" s="410"/>
      <c r="BB391" s="410"/>
      <c r="BC391" s="410"/>
      <c r="BD391" s="410"/>
      <c r="BE391" s="410"/>
      <c r="BF391" s="410"/>
      <c r="BG391" s="410"/>
      <c r="BH391" s="410"/>
      <c r="BI391" s="410"/>
      <c r="BJ391" s="410"/>
      <c r="BK391" s="410"/>
      <c r="BL391" s="410"/>
      <c r="BM391" s="410"/>
      <c r="BN391" s="410"/>
      <c r="BO391" s="410"/>
      <c r="BP391" s="410"/>
      <c r="BQ391" s="410"/>
      <c r="BR391" s="410"/>
      <c r="BS391" s="410"/>
      <c r="BT391" s="410"/>
      <c r="BU391" s="410"/>
      <c r="BV391" s="410"/>
      <c r="BW391" s="410"/>
      <c r="BX391" s="410"/>
      <c r="BY391" s="410"/>
      <c r="BZ391" s="410"/>
      <c r="CA391" s="410"/>
      <c r="CB391" s="410"/>
      <c r="CC391" s="410"/>
      <c r="CD391" s="410"/>
      <c r="CE391" s="410"/>
      <c r="CF391" s="410"/>
      <c r="CG391" s="410"/>
      <c r="CH391" s="410"/>
      <c r="CI391" s="410"/>
      <c r="CJ391" s="410"/>
      <c r="CK391" s="410"/>
      <c r="CL391" s="410"/>
      <c r="CM391" s="410"/>
      <c r="CN391" s="410"/>
    </row>
    <row r="392" spans="1:92" ht="14.25">
      <c r="B392" s="800"/>
      <c r="C392" s="496" t="s">
        <v>830</v>
      </c>
      <c r="D392" s="497"/>
      <c r="E392" s="497"/>
      <c r="F392" s="497"/>
      <c r="G392" s="497"/>
      <c r="H392" s="497"/>
      <c r="I392" s="497"/>
      <c r="J392" s="497"/>
      <c r="K392" s="497"/>
      <c r="L392" s="498"/>
      <c r="M392" s="521">
        <v>1156</v>
      </c>
      <c r="N392" s="720"/>
      <c r="O392" s="721"/>
      <c r="P392" s="721"/>
      <c r="Q392" s="722"/>
      <c r="R392" s="477" t="s">
        <v>2</v>
      </c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  <c r="AZ392" s="410"/>
      <c r="BA392" s="410"/>
      <c r="BB392" s="410"/>
      <c r="BC392" s="410"/>
      <c r="BD392" s="410"/>
      <c r="BE392" s="410"/>
      <c r="BF392" s="410"/>
      <c r="BG392" s="410"/>
      <c r="BH392" s="410"/>
      <c r="BI392" s="410"/>
      <c r="BJ392" s="410"/>
      <c r="BK392" s="410"/>
      <c r="BL392" s="410"/>
      <c r="BM392" s="410"/>
      <c r="BN392" s="410"/>
      <c r="BO392" s="410"/>
      <c r="BP392" s="410"/>
      <c r="BQ392" s="410"/>
      <c r="BR392" s="410"/>
      <c r="BS392" s="410"/>
      <c r="BT392" s="410"/>
      <c r="BU392" s="410"/>
      <c r="BV392" s="410"/>
      <c r="BW392" s="410"/>
      <c r="BX392" s="410"/>
      <c r="BY392" s="410"/>
      <c r="BZ392" s="410"/>
      <c r="CA392" s="410"/>
      <c r="CB392" s="410"/>
      <c r="CC392" s="410"/>
      <c r="CD392" s="410"/>
      <c r="CE392" s="410"/>
      <c r="CF392" s="410"/>
      <c r="CG392" s="410"/>
      <c r="CH392" s="410"/>
      <c r="CI392" s="410"/>
      <c r="CJ392" s="410"/>
      <c r="CK392" s="410"/>
      <c r="CL392" s="410"/>
      <c r="CM392" s="410"/>
      <c r="CN392" s="410"/>
    </row>
    <row r="393" spans="1:92" ht="14.25">
      <c r="B393" s="800"/>
      <c r="C393" s="491" t="s">
        <v>831</v>
      </c>
      <c r="D393" s="492"/>
      <c r="E393" s="492"/>
      <c r="F393" s="492"/>
      <c r="G393" s="492"/>
      <c r="H393" s="492"/>
      <c r="I393" s="492"/>
      <c r="J393" s="492"/>
      <c r="K393" s="492"/>
      <c r="L393" s="493"/>
      <c r="M393" s="521">
        <v>1143</v>
      </c>
      <c r="N393" s="720">
        <f>+IF((N389)&lt;0,$N$389+N391+N392,0)</f>
        <v>0</v>
      </c>
      <c r="O393" s="721"/>
      <c r="P393" s="721"/>
      <c r="Q393" s="722"/>
      <c r="R393" s="477" t="s">
        <v>4</v>
      </c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  <c r="AZ393" s="410"/>
      <c r="BA393" s="410"/>
      <c r="BB393" s="410"/>
      <c r="BC393" s="410"/>
      <c r="BD393" s="410"/>
      <c r="BE393" s="410"/>
      <c r="BF393" s="410"/>
      <c r="BG393" s="410"/>
      <c r="BH393" s="410"/>
      <c r="BI393" s="410"/>
      <c r="BJ393" s="410"/>
      <c r="BK393" s="410"/>
      <c r="BL393" s="410"/>
      <c r="BM393" s="410"/>
      <c r="BN393" s="410"/>
      <c r="BO393" s="410"/>
      <c r="BP393" s="410"/>
      <c r="BQ393" s="410"/>
      <c r="BR393" s="410"/>
      <c r="BS393" s="410"/>
      <c r="BT393" s="410"/>
      <c r="BU393" s="410"/>
      <c r="BV393" s="410"/>
      <c r="BW393" s="410"/>
      <c r="BX393" s="410"/>
      <c r="BY393" s="410"/>
      <c r="BZ393" s="410"/>
      <c r="CA393" s="410"/>
      <c r="CB393" s="410"/>
      <c r="CC393" s="410"/>
      <c r="CD393" s="410"/>
      <c r="CE393" s="410"/>
      <c r="CF393" s="410"/>
      <c r="CG393" s="410"/>
      <c r="CH393" s="410"/>
      <c r="CI393" s="410"/>
      <c r="CJ393" s="410"/>
      <c r="CK393" s="410"/>
      <c r="CL393" s="410"/>
      <c r="CM393" s="410"/>
      <c r="CN393" s="410"/>
    </row>
    <row r="394" spans="1:92" s="411" customFormat="1">
      <c r="A394" s="409"/>
      <c r="B394" s="517"/>
      <c r="C394" s="517"/>
      <c r="D394" s="517"/>
      <c r="E394" s="517"/>
      <c r="F394" s="517"/>
      <c r="G394" s="517"/>
      <c r="H394" s="517"/>
      <c r="I394" s="517"/>
      <c r="J394" s="517"/>
      <c r="K394" s="517"/>
      <c r="L394" s="517"/>
      <c r="M394" s="517"/>
      <c r="N394" s="517"/>
      <c r="O394" s="517"/>
      <c r="P394" s="517"/>
      <c r="Q394" s="517"/>
      <c r="R394" s="517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  <c r="AZ394" s="410"/>
      <c r="BA394" s="410"/>
      <c r="BB394" s="410"/>
      <c r="BC394" s="410"/>
      <c r="BD394" s="410"/>
      <c r="BE394" s="410"/>
      <c r="BF394" s="410"/>
      <c r="BG394" s="410"/>
      <c r="BH394" s="410"/>
      <c r="BI394" s="410"/>
      <c r="BJ394" s="410"/>
      <c r="BK394" s="410"/>
      <c r="BL394" s="410"/>
      <c r="BM394" s="410"/>
      <c r="BN394" s="410"/>
      <c r="BO394" s="410"/>
      <c r="BP394" s="410"/>
      <c r="BQ394" s="410"/>
      <c r="BR394" s="410"/>
      <c r="BS394" s="410"/>
      <c r="BT394" s="410"/>
      <c r="BU394" s="410"/>
      <c r="BV394" s="410"/>
      <c r="BW394" s="410"/>
      <c r="BX394" s="410"/>
      <c r="BY394" s="410"/>
      <c r="BZ394" s="410"/>
      <c r="CA394" s="410"/>
      <c r="CB394" s="410"/>
      <c r="CC394" s="410"/>
      <c r="CD394" s="410"/>
      <c r="CE394" s="410"/>
      <c r="CF394" s="410"/>
      <c r="CG394" s="410"/>
      <c r="CH394" s="410"/>
      <c r="CI394" s="410"/>
      <c r="CJ394" s="410"/>
      <c r="CK394" s="410"/>
      <c r="CL394" s="410"/>
      <c r="CM394" s="410"/>
      <c r="CN394" s="410"/>
    </row>
    <row r="395" spans="1:92" s="411" customFormat="1">
      <c r="A395" s="409"/>
      <c r="B395" s="779" t="s">
        <v>832</v>
      </c>
      <c r="C395" s="780"/>
      <c r="D395" s="780"/>
      <c r="E395" s="780"/>
      <c r="F395" s="780"/>
      <c r="G395" s="780"/>
      <c r="H395" s="780"/>
      <c r="I395" s="780"/>
      <c r="J395" s="780"/>
      <c r="K395" s="780"/>
      <c r="L395" s="780"/>
      <c r="M395" s="780"/>
      <c r="N395" s="780"/>
      <c r="O395" s="780"/>
      <c r="P395" s="780"/>
      <c r="Q395" s="780"/>
      <c r="R395" s="781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  <c r="AZ395" s="410"/>
      <c r="BA395" s="410"/>
      <c r="BB395" s="410"/>
      <c r="BC395" s="410"/>
      <c r="BD395" s="410"/>
      <c r="BE395" s="410"/>
      <c r="BF395" s="410"/>
      <c r="BG395" s="410"/>
      <c r="BH395" s="410"/>
      <c r="BI395" s="410"/>
      <c r="BJ395" s="410"/>
      <c r="BK395" s="410"/>
      <c r="BL395" s="410"/>
      <c r="BM395" s="410"/>
      <c r="BN395" s="410"/>
      <c r="BO395" s="410"/>
      <c r="BP395" s="410"/>
      <c r="BQ395" s="410"/>
      <c r="BR395" s="410"/>
      <c r="BS395" s="410"/>
      <c r="BT395" s="410"/>
      <c r="BU395" s="410"/>
      <c r="BV395" s="410"/>
      <c r="BW395" s="410"/>
      <c r="BX395" s="410"/>
      <c r="BY395" s="410"/>
      <c r="BZ395" s="410"/>
      <c r="CA395" s="410"/>
      <c r="CB395" s="410"/>
      <c r="CC395" s="410"/>
      <c r="CD395" s="410"/>
      <c r="CE395" s="410"/>
      <c r="CF395" s="410"/>
      <c r="CG395" s="410"/>
      <c r="CH395" s="410"/>
      <c r="CI395" s="410"/>
      <c r="CJ395" s="410"/>
      <c r="CK395" s="410"/>
      <c r="CL395" s="410"/>
      <c r="CM395" s="410"/>
      <c r="CN395" s="410"/>
    </row>
    <row r="396" spans="1:92" s="411" customFormat="1">
      <c r="A396" s="409"/>
      <c r="B396" s="782"/>
      <c r="C396" s="783"/>
      <c r="D396" s="783"/>
      <c r="E396" s="783"/>
      <c r="F396" s="783"/>
      <c r="G396" s="783"/>
      <c r="H396" s="783"/>
      <c r="I396" s="783"/>
      <c r="J396" s="783"/>
      <c r="K396" s="783"/>
      <c r="L396" s="783"/>
      <c r="M396" s="783"/>
      <c r="N396" s="783"/>
      <c r="O396" s="783"/>
      <c r="P396" s="783"/>
      <c r="Q396" s="783"/>
      <c r="R396" s="784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  <c r="AZ396" s="410"/>
      <c r="BA396" s="410"/>
      <c r="BB396" s="410"/>
      <c r="BC396" s="410"/>
      <c r="BD396" s="410"/>
      <c r="BE396" s="410"/>
      <c r="BF396" s="410"/>
      <c r="BG396" s="410"/>
      <c r="BH396" s="410"/>
      <c r="BI396" s="410"/>
      <c r="BJ396" s="410"/>
      <c r="BK396" s="410"/>
      <c r="BL396" s="410"/>
      <c r="BM396" s="410"/>
      <c r="BN396" s="410"/>
      <c r="BO396" s="410"/>
      <c r="BP396" s="410"/>
      <c r="BQ396" s="410"/>
      <c r="BR396" s="410"/>
      <c r="BS396" s="410"/>
      <c r="BT396" s="410"/>
      <c r="BU396" s="410"/>
      <c r="BV396" s="410"/>
      <c r="BW396" s="410"/>
      <c r="BX396" s="410"/>
      <c r="BY396" s="410"/>
      <c r="BZ396" s="410"/>
      <c r="CA396" s="410"/>
      <c r="CB396" s="410"/>
      <c r="CC396" s="410"/>
      <c r="CD396" s="410"/>
      <c r="CE396" s="410"/>
      <c r="CF396" s="410"/>
      <c r="CG396" s="410"/>
      <c r="CH396" s="410"/>
      <c r="CI396" s="410"/>
      <c r="CJ396" s="410"/>
      <c r="CK396" s="410"/>
      <c r="CL396" s="410"/>
      <c r="CM396" s="410"/>
      <c r="CN396" s="410"/>
    </row>
    <row r="397" spans="1:92" ht="14.25">
      <c r="B397" s="491" t="s">
        <v>833</v>
      </c>
      <c r="C397" s="492"/>
      <c r="D397" s="492"/>
      <c r="E397" s="492"/>
      <c r="F397" s="492"/>
      <c r="G397" s="492"/>
      <c r="H397" s="492"/>
      <c r="I397" s="492"/>
      <c r="J397" s="492"/>
      <c r="K397" s="492"/>
      <c r="L397" s="493"/>
      <c r="M397" s="520">
        <v>1698</v>
      </c>
      <c r="N397" s="720"/>
      <c r="O397" s="721"/>
      <c r="P397" s="721"/>
      <c r="Q397" s="722"/>
      <c r="R397" s="544" t="s">
        <v>2</v>
      </c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  <c r="AZ397" s="410"/>
      <c r="BA397" s="410"/>
      <c r="BB397" s="410"/>
      <c r="BC397" s="410"/>
      <c r="BD397" s="410"/>
      <c r="BE397" s="410"/>
      <c r="BF397" s="410"/>
      <c r="BG397" s="410"/>
      <c r="BH397" s="410"/>
      <c r="BI397" s="410"/>
      <c r="BJ397" s="410"/>
      <c r="BK397" s="410"/>
      <c r="BL397" s="410"/>
      <c r="BM397" s="410"/>
      <c r="BN397" s="410"/>
      <c r="BO397" s="410"/>
      <c r="BP397" s="410"/>
      <c r="BQ397" s="410"/>
      <c r="BR397" s="410"/>
      <c r="BS397" s="410"/>
      <c r="BT397" s="410"/>
      <c r="BU397" s="410"/>
      <c r="BV397" s="410"/>
      <c r="BW397" s="410"/>
      <c r="BX397" s="410"/>
      <c r="BY397" s="410"/>
      <c r="BZ397" s="410"/>
      <c r="CA397" s="410"/>
      <c r="CB397" s="410"/>
      <c r="CC397" s="410"/>
      <c r="CD397" s="410"/>
      <c r="CE397" s="410"/>
      <c r="CF397" s="410"/>
      <c r="CG397" s="410"/>
      <c r="CH397" s="410"/>
      <c r="CI397" s="410"/>
      <c r="CJ397" s="410"/>
      <c r="CK397" s="410"/>
      <c r="CL397" s="410"/>
      <c r="CM397" s="410"/>
      <c r="CN397" s="410"/>
    </row>
    <row r="398" spans="1:92" ht="14.25">
      <c r="B398" s="491" t="s">
        <v>834</v>
      </c>
      <c r="C398" s="492"/>
      <c r="D398" s="492"/>
      <c r="E398" s="492"/>
      <c r="F398" s="492"/>
      <c r="G398" s="492"/>
      <c r="H398" s="492"/>
      <c r="I398" s="492"/>
      <c r="J398" s="492"/>
      <c r="K398" s="492"/>
      <c r="L398" s="493"/>
      <c r="M398" s="521">
        <v>1717</v>
      </c>
      <c r="N398" s="720"/>
      <c r="O398" s="721"/>
      <c r="P398" s="721"/>
      <c r="Q398" s="722"/>
      <c r="R398" s="527" t="s">
        <v>3</v>
      </c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  <c r="AZ398" s="410"/>
      <c r="BA398" s="410"/>
      <c r="BB398" s="410"/>
      <c r="BC398" s="410"/>
      <c r="BD398" s="410"/>
      <c r="BE398" s="410"/>
      <c r="BF398" s="410"/>
      <c r="BG398" s="410"/>
      <c r="BH398" s="410"/>
      <c r="BI398" s="410"/>
      <c r="BJ398" s="410"/>
      <c r="BK398" s="410"/>
      <c r="BL398" s="410"/>
      <c r="BM398" s="410"/>
      <c r="BN398" s="410"/>
      <c r="BO398" s="410"/>
      <c r="BP398" s="410"/>
      <c r="BQ398" s="410"/>
      <c r="BR398" s="410"/>
      <c r="BS398" s="410"/>
      <c r="BT398" s="410"/>
      <c r="BU398" s="410"/>
      <c r="BV398" s="410"/>
      <c r="BW398" s="410"/>
      <c r="BX398" s="410"/>
      <c r="BY398" s="410"/>
      <c r="BZ398" s="410"/>
      <c r="CA398" s="410"/>
      <c r="CB398" s="410"/>
      <c r="CC398" s="410"/>
      <c r="CD398" s="410"/>
      <c r="CE398" s="410"/>
      <c r="CF398" s="410"/>
      <c r="CG398" s="410"/>
      <c r="CH398" s="410"/>
      <c r="CI398" s="410"/>
      <c r="CJ398" s="410"/>
      <c r="CK398" s="410"/>
      <c r="CL398" s="410"/>
      <c r="CM398" s="410"/>
      <c r="CN398" s="410"/>
    </row>
    <row r="399" spans="1:92" ht="14.25">
      <c r="B399" s="491" t="s">
        <v>835</v>
      </c>
      <c r="C399" s="492"/>
      <c r="D399" s="492"/>
      <c r="E399" s="492"/>
      <c r="F399" s="492"/>
      <c r="G399" s="492"/>
      <c r="H399" s="492"/>
      <c r="I399" s="492"/>
      <c r="J399" s="492"/>
      <c r="K399" s="492"/>
      <c r="L399" s="493"/>
      <c r="M399" s="521">
        <v>1692</v>
      </c>
      <c r="N399" s="720"/>
      <c r="O399" s="721"/>
      <c r="P399" s="721"/>
      <c r="Q399" s="722"/>
      <c r="R399" s="527" t="s">
        <v>2</v>
      </c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  <c r="AZ399" s="410"/>
      <c r="BA399" s="410"/>
      <c r="BB399" s="410"/>
      <c r="BC399" s="410"/>
      <c r="BD399" s="410"/>
      <c r="BE399" s="410"/>
      <c r="BF399" s="410"/>
      <c r="BG399" s="410"/>
      <c r="BH399" s="410"/>
      <c r="BI399" s="410"/>
      <c r="BJ399" s="410"/>
      <c r="BK399" s="410"/>
      <c r="BL399" s="410"/>
      <c r="BM399" s="410"/>
      <c r="BN399" s="410"/>
      <c r="BO399" s="410"/>
      <c r="BP399" s="410"/>
      <c r="BQ399" s="410"/>
      <c r="BR399" s="410"/>
      <c r="BS399" s="410"/>
      <c r="BT399" s="410"/>
      <c r="BU399" s="410"/>
      <c r="BV399" s="410"/>
      <c r="BW399" s="410"/>
      <c r="BX399" s="410"/>
      <c r="BY399" s="410"/>
      <c r="BZ399" s="410"/>
      <c r="CA399" s="410"/>
      <c r="CB399" s="410"/>
      <c r="CC399" s="410"/>
      <c r="CD399" s="410"/>
      <c r="CE399" s="410"/>
      <c r="CF399" s="410"/>
      <c r="CG399" s="410"/>
      <c r="CH399" s="410"/>
      <c r="CI399" s="410"/>
      <c r="CJ399" s="410"/>
      <c r="CK399" s="410"/>
      <c r="CL399" s="410"/>
      <c r="CM399" s="410"/>
      <c r="CN399" s="410"/>
    </row>
    <row r="400" spans="1:92" ht="14.25">
      <c r="B400" s="491" t="s">
        <v>836</v>
      </c>
      <c r="C400" s="492"/>
      <c r="D400" s="492"/>
      <c r="E400" s="492"/>
      <c r="F400" s="492"/>
      <c r="G400" s="492"/>
      <c r="H400" s="492"/>
      <c r="I400" s="492"/>
      <c r="J400" s="492"/>
      <c r="K400" s="492"/>
      <c r="L400" s="493"/>
      <c r="M400" s="521">
        <v>1699</v>
      </c>
      <c r="N400" s="720"/>
      <c r="O400" s="721"/>
      <c r="P400" s="721"/>
      <c r="Q400" s="722"/>
      <c r="R400" s="527" t="s">
        <v>2</v>
      </c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  <c r="AZ400" s="410"/>
      <c r="BA400" s="410"/>
      <c r="BB400" s="410"/>
      <c r="BC400" s="410"/>
      <c r="BD400" s="410"/>
      <c r="BE400" s="410"/>
      <c r="BF400" s="410"/>
      <c r="BG400" s="410"/>
      <c r="BH400" s="410"/>
      <c r="BI400" s="410"/>
      <c r="BJ400" s="410"/>
      <c r="BK400" s="410"/>
      <c r="BL400" s="410"/>
      <c r="BM400" s="410"/>
      <c r="BN400" s="410"/>
      <c r="BO400" s="410"/>
      <c r="BP400" s="410"/>
      <c r="BQ400" s="410"/>
      <c r="BR400" s="410"/>
      <c r="BS400" s="410"/>
      <c r="BT400" s="410"/>
      <c r="BU400" s="410"/>
      <c r="BV400" s="410"/>
      <c r="BW400" s="410"/>
      <c r="BX400" s="410"/>
      <c r="BY400" s="410"/>
      <c r="BZ400" s="410"/>
      <c r="CA400" s="410"/>
      <c r="CB400" s="410"/>
      <c r="CC400" s="410"/>
      <c r="CD400" s="410"/>
      <c r="CE400" s="410"/>
      <c r="CF400" s="410"/>
      <c r="CG400" s="410"/>
      <c r="CH400" s="410"/>
      <c r="CI400" s="410"/>
      <c r="CJ400" s="410"/>
      <c r="CK400" s="410"/>
      <c r="CL400" s="410"/>
      <c r="CM400" s="410"/>
      <c r="CN400" s="410"/>
    </row>
    <row r="401" spans="1:92" ht="14.25">
      <c r="B401" s="491" t="s">
        <v>75</v>
      </c>
      <c r="C401" s="492"/>
      <c r="D401" s="492"/>
      <c r="E401" s="492"/>
      <c r="F401" s="492"/>
      <c r="G401" s="492"/>
      <c r="H401" s="492"/>
      <c r="I401" s="492"/>
      <c r="J401" s="492"/>
      <c r="K401" s="492"/>
      <c r="L401" s="493"/>
      <c r="M401" s="521">
        <v>1718</v>
      </c>
      <c r="N401" s="720">
        <f>+IF(($N$397-$N$398+$N$399+$N$400)&gt;0,$N$397-$N$398+$N$399+$N$400,0)</f>
        <v>0</v>
      </c>
      <c r="O401" s="721"/>
      <c r="P401" s="721"/>
      <c r="Q401" s="722"/>
      <c r="R401" s="527" t="s">
        <v>4</v>
      </c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  <c r="AZ401" s="410"/>
      <c r="BA401" s="410"/>
      <c r="BB401" s="410"/>
      <c r="BC401" s="410"/>
      <c r="BD401" s="410"/>
      <c r="BE401" s="410"/>
      <c r="BF401" s="410"/>
      <c r="BG401" s="410"/>
      <c r="BH401" s="410"/>
      <c r="BI401" s="410"/>
      <c r="BJ401" s="410"/>
      <c r="BK401" s="410"/>
      <c r="BL401" s="410"/>
      <c r="BM401" s="410"/>
      <c r="BN401" s="410"/>
      <c r="BO401" s="410"/>
      <c r="BP401" s="410"/>
      <c r="BQ401" s="410"/>
      <c r="BR401" s="410"/>
      <c r="BS401" s="410"/>
      <c r="BT401" s="410"/>
      <c r="BU401" s="410"/>
      <c r="BV401" s="410"/>
      <c r="BW401" s="410"/>
      <c r="BX401" s="410"/>
      <c r="BY401" s="410"/>
      <c r="BZ401" s="410"/>
      <c r="CA401" s="410"/>
      <c r="CB401" s="410"/>
      <c r="CC401" s="410"/>
      <c r="CD401" s="410"/>
      <c r="CE401" s="410"/>
      <c r="CF401" s="410"/>
      <c r="CG401" s="410"/>
      <c r="CH401" s="410"/>
      <c r="CI401" s="410"/>
      <c r="CJ401" s="410"/>
      <c r="CK401" s="410"/>
      <c r="CL401" s="410"/>
      <c r="CM401" s="410"/>
      <c r="CN401" s="410"/>
    </row>
    <row r="402" spans="1:92" ht="14.25">
      <c r="B402" s="491" t="s">
        <v>837</v>
      </c>
      <c r="C402" s="492"/>
      <c r="D402" s="492"/>
      <c r="E402" s="492"/>
      <c r="F402" s="492"/>
      <c r="G402" s="492"/>
      <c r="H402" s="492"/>
      <c r="I402" s="492"/>
      <c r="J402" s="492"/>
      <c r="K402" s="492"/>
      <c r="L402" s="493"/>
      <c r="M402" s="521">
        <v>1693</v>
      </c>
      <c r="N402" s="720"/>
      <c r="O402" s="721"/>
      <c r="P402" s="721"/>
      <c r="Q402" s="722"/>
      <c r="R402" s="527" t="s">
        <v>3</v>
      </c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  <c r="AZ402" s="410"/>
      <c r="BA402" s="410"/>
      <c r="BB402" s="410"/>
      <c r="BC402" s="410"/>
      <c r="BD402" s="410"/>
      <c r="BE402" s="410"/>
      <c r="BF402" s="410"/>
      <c r="BG402" s="410"/>
      <c r="BH402" s="410"/>
      <c r="BI402" s="410"/>
      <c r="BJ402" s="410"/>
      <c r="BK402" s="410"/>
      <c r="BL402" s="410"/>
      <c r="BM402" s="410"/>
      <c r="BN402" s="410"/>
      <c r="BO402" s="410"/>
      <c r="BP402" s="410"/>
      <c r="BQ402" s="410"/>
      <c r="BR402" s="410"/>
      <c r="BS402" s="410"/>
      <c r="BT402" s="410"/>
      <c r="BU402" s="410"/>
      <c r="BV402" s="410"/>
      <c r="BW402" s="410"/>
      <c r="BX402" s="410"/>
      <c r="BY402" s="410"/>
      <c r="BZ402" s="410"/>
      <c r="CA402" s="410"/>
      <c r="CB402" s="410"/>
      <c r="CC402" s="410"/>
      <c r="CD402" s="410"/>
      <c r="CE402" s="410"/>
      <c r="CF402" s="410"/>
      <c r="CG402" s="410"/>
      <c r="CH402" s="410"/>
      <c r="CI402" s="410"/>
      <c r="CJ402" s="410"/>
      <c r="CK402" s="410"/>
      <c r="CL402" s="410"/>
      <c r="CM402" s="410"/>
      <c r="CN402" s="410"/>
    </row>
    <row r="403" spans="1:92" ht="14.25">
      <c r="B403" s="491" t="s">
        <v>77</v>
      </c>
      <c r="C403" s="492"/>
      <c r="D403" s="492"/>
      <c r="E403" s="492"/>
      <c r="F403" s="492"/>
      <c r="G403" s="492"/>
      <c r="H403" s="492"/>
      <c r="I403" s="492"/>
      <c r="J403" s="492"/>
      <c r="K403" s="492"/>
      <c r="L403" s="493"/>
      <c r="M403" s="521">
        <v>844</v>
      </c>
      <c r="N403" s="720"/>
      <c r="O403" s="721"/>
      <c r="P403" s="721"/>
      <c r="Q403" s="722"/>
      <c r="R403" s="527" t="s">
        <v>3</v>
      </c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  <c r="AZ403" s="410"/>
      <c r="BA403" s="410"/>
      <c r="BB403" s="410"/>
      <c r="BC403" s="410"/>
      <c r="BD403" s="410"/>
      <c r="BE403" s="410"/>
      <c r="BF403" s="410"/>
      <c r="BG403" s="410"/>
      <c r="BH403" s="410"/>
      <c r="BI403" s="410"/>
      <c r="BJ403" s="410"/>
      <c r="BK403" s="410"/>
      <c r="BL403" s="410"/>
      <c r="BM403" s="410"/>
      <c r="BN403" s="410"/>
      <c r="BO403" s="410"/>
      <c r="BP403" s="410"/>
      <c r="BQ403" s="410"/>
      <c r="BR403" s="410"/>
      <c r="BS403" s="410"/>
      <c r="BT403" s="410"/>
      <c r="BU403" s="410"/>
      <c r="BV403" s="410"/>
      <c r="BW403" s="410"/>
      <c r="BX403" s="410"/>
      <c r="BY403" s="410"/>
      <c r="BZ403" s="410"/>
      <c r="CA403" s="410"/>
      <c r="CB403" s="410"/>
      <c r="CC403" s="410"/>
      <c r="CD403" s="410"/>
      <c r="CE403" s="410"/>
      <c r="CF403" s="410"/>
      <c r="CG403" s="410"/>
      <c r="CH403" s="410"/>
      <c r="CI403" s="410"/>
      <c r="CJ403" s="410"/>
      <c r="CK403" s="410"/>
      <c r="CL403" s="410"/>
      <c r="CM403" s="410"/>
      <c r="CN403" s="410"/>
    </row>
    <row r="404" spans="1:92" ht="14.25">
      <c r="B404" s="491" t="s">
        <v>78</v>
      </c>
      <c r="C404" s="492"/>
      <c r="D404" s="492"/>
      <c r="E404" s="492"/>
      <c r="F404" s="492"/>
      <c r="G404" s="492"/>
      <c r="H404" s="492"/>
      <c r="I404" s="492"/>
      <c r="J404" s="492"/>
      <c r="K404" s="492"/>
      <c r="L404" s="493"/>
      <c r="M404" s="521">
        <v>982</v>
      </c>
      <c r="N404" s="720"/>
      <c r="O404" s="721"/>
      <c r="P404" s="721"/>
      <c r="Q404" s="722"/>
      <c r="R404" s="527" t="s">
        <v>3</v>
      </c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  <c r="AZ404" s="410"/>
      <c r="BA404" s="410"/>
      <c r="BB404" s="410"/>
      <c r="BC404" s="410"/>
      <c r="BD404" s="410"/>
      <c r="BE404" s="410"/>
      <c r="BF404" s="410"/>
      <c r="BG404" s="410"/>
      <c r="BH404" s="410"/>
      <c r="BI404" s="410"/>
      <c r="BJ404" s="410"/>
      <c r="BK404" s="410"/>
      <c r="BL404" s="410"/>
      <c r="BM404" s="410"/>
      <c r="BN404" s="410"/>
      <c r="BO404" s="410"/>
      <c r="BP404" s="410"/>
      <c r="BQ404" s="410"/>
      <c r="BR404" s="410"/>
      <c r="BS404" s="410"/>
      <c r="BT404" s="410"/>
      <c r="BU404" s="410"/>
      <c r="BV404" s="410"/>
      <c r="BW404" s="410"/>
      <c r="BX404" s="410"/>
      <c r="BY404" s="410"/>
      <c r="BZ404" s="410"/>
      <c r="CA404" s="410"/>
      <c r="CB404" s="410"/>
      <c r="CC404" s="410"/>
      <c r="CD404" s="410"/>
      <c r="CE404" s="410"/>
      <c r="CF404" s="410"/>
      <c r="CG404" s="410"/>
      <c r="CH404" s="410"/>
      <c r="CI404" s="410"/>
      <c r="CJ404" s="410"/>
      <c r="CK404" s="410"/>
      <c r="CL404" s="410"/>
      <c r="CM404" s="410"/>
      <c r="CN404" s="410"/>
    </row>
    <row r="405" spans="1:92" ht="14.25">
      <c r="B405" s="491" t="s">
        <v>79</v>
      </c>
      <c r="C405" s="492"/>
      <c r="D405" s="492"/>
      <c r="E405" s="492"/>
      <c r="F405" s="492"/>
      <c r="G405" s="492"/>
      <c r="H405" s="492"/>
      <c r="I405" s="492"/>
      <c r="J405" s="492"/>
      <c r="K405" s="492"/>
      <c r="L405" s="493"/>
      <c r="M405" s="521">
        <v>1198</v>
      </c>
      <c r="N405" s="720"/>
      <c r="O405" s="721"/>
      <c r="P405" s="721"/>
      <c r="Q405" s="722"/>
      <c r="R405" s="527" t="s">
        <v>3</v>
      </c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  <c r="AZ405" s="410"/>
      <c r="BA405" s="410"/>
      <c r="BB405" s="410"/>
      <c r="BC405" s="410"/>
      <c r="BD405" s="410"/>
      <c r="BE405" s="410"/>
      <c r="BF405" s="410"/>
      <c r="BG405" s="410"/>
      <c r="BH405" s="410"/>
      <c r="BI405" s="410"/>
      <c r="BJ405" s="410"/>
      <c r="BK405" s="410"/>
      <c r="BL405" s="410"/>
      <c r="BM405" s="410"/>
      <c r="BN405" s="410"/>
      <c r="BO405" s="410"/>
      <c r="BP405" s="410"/>
      <c r="BQ405" s="410"/>
      <c r="BR405" s="410"/>
      <c r="BS405" s="410"/>
      <c r="BT405" s="410"/>
      <c r="BU405" s="410"/>
      <c r="BV405" s="410"/>
      <c r="BW405" s="410"/>
      <c r="BX405" s="410"/>
      <c r="BY405" s="410"/>
      <c r="BZ405" s="410"/>
      <c r="CA405" s="410"/>
      <c r="CB405" s="410"/>
      <c r="CC405" s="410"/>
      <c r="CD405" s="410"/>
      <c r="CE405" s="410"/>
      <c r="CF405" s="410"/>
      <c r="CG405" s="410"/>
      <c r="CH405" s="410"/>
      <c r="CI405" s="410"/>
      <c r="CJ405" s="410"/>
      <c r="CK405" s="410"/>
      <c r="CL405" s="410"/>
      <c r="CM405" s="410"/>
      <c r="CN405" s="410"/>
    </row>
    <row r="406" spans="1:92" ht="14.25">
      <c r="B406" s="491" t="s">
        <v>80</v>
      </c>
      <c r="C406" s="492"/>
      <c r="D406" s="492"/>
      <c r="E406" s="492"/>
      <c r="F406" s="492"/>
      <c r="G406" s="492"/>
      <c r="H406" s="492"/>
      <c r="I406" s="492"/>
      <c r="J406" s="492"/>
      <c r="K406" s="492"/>
      <c r="L406" s="493"/>
      <c r="M406" s="521">
        <v>1199</v>
      </c>
      <c r="N406" s="720">
        <f>+IF(($N$401-$N$402-$N$403-$N$404-$N$405)&gt;0,($N$401-$N$402-$N$403-$N$404-$N$405),0)</f>
        <v>0</v>
      </c>
      <c r="O406" s="721"/>
      <c r="P406" s="721"/>
      <c r="Q406" s="722"/>
      <c r="R406" s="477" t="s">
        <v>4</v>
      </c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  <c r="AZ406" s="410"/>
      <c r="BA406" s="410"/>
      <c r="BB406" s="410"/>
      <c r="BC406" s="410"/>
      <c r="BD406" s="410"/>
      <c r="BE406" s="410"/>
      <c r="BF406" s="410"/>
      <c r="BG406" s="410"/>
      <c r="BH406" s="410"/>
      <c r="BI406" s="410"/>
      <c r="BJ406" s="410"/>
      <c r="BK406" s="410"/>
      <c r="BL406" s="410"/>
      <c r="BM406" s="410"/>
      <c r="BN406" s="410"/>
      <c r="BO406" s="410"/>
      <c r="BP406" s="410"/>
      <c r="BQ406" s="410"/>
      <c r="BR406" s="410"/>
      <c r="BS406" s="410"/>
      <c r="BT406" s="410"/>
      <c r="BU406" s="410"/>
      <c r="BV406" s="410"/>
      <c r="BW406" s="410"/>
      <c r="BX406" s="410"/>
      <c r="BY406" s="410"/>
      <c r="BZ406" s="410"/>
      <c r="CA406" s="410"/>
      <c r="CB406" s="410"/>
      <c r="CC406" s="410"/>
      <c r="CD406" s="410"/>
      <c r="CE406" s="410"/>
      <c r="CF406" s="410"/>
      <c r="CG406" s="410"/>
      <c r="CH406" s="410"/>
      <c r="CI406" s="410"/>
      <c r="CJ406" s="410"/>
      <c r="CK406" s="410"/>
      <c r="CL406" s="410"/>
      <c r="CM406" s="410"/>
      <c r="CN406" s="410"/>
    </row>
    <row r="407" spans="1:92" s="411" customFormat="1">
      <c r="A407" s="409"/>
      <c r="B407" s="517"/>
      <c r="C407" s="517"/>
      <c r="D407" s="517"/>
      <c r="E407" s="517"/>
      <c r="F407" s="517"/>
      <c r="G407" s="517"/>
      <c r="H407" s="517"/>
      <c r="I407" s="517"/>
      <c r="J407" s="517"/>
      <c r="K407" s="517"/>
      <c r="L407" s="517"/>
      <c r="M407" s="517"/>
      <c r="N407" s="517"/>
      <c r="O407" s="517"/>
      <c r="P407" s="517"/>
      <c r="Q407" s="517"/>
      <c r="R407" s="517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  <c r="AZ407" s="410"/>
      <c r="BA407" s="410"/>
      <c r="BB407" s="410"/>
      <c r="BC407" s="410"/>
      <c r="BD407" s="410"/>
      <c r="BE407" s="410"/>
      <c r="BF407" s="410"/>
      <c r="BG407" s="410"/>
      <c r="BH407" s="410"/>
      <c r="BI407" s="410"/>
      <c r="BJ407" s="410"/>
      <c r="BK407" s="410"/>
      <c r="BL407" s="410"/>
      <c r="BM407" s="410"/>
      <c r="BN407" s="410"/>
      <c r="BO407" s="410"/>
      <c r="BP407" s="410"/>
      <c r="BQ407" s="410"/>
      <c r="BR407" s="410"/>
      <c r="BS407" s="410"/>
      <c r="BT407" s="410"/>
      <c r="BU407" s="410"/>
      <c r="BV407" s="410"/>
      <c r="BW407" s="410"/>
      <c r="BX407" s="410"/>
      <c r="BY407" s="410"/>
      <c r="BZ407" s="410"/>
      <c r="CA407" s="410"/>
      <c r="CB407" s="410"/>
      <c r="CC407" s="410"/>
      <c r="CD407" s="410"/>
      <c r="CE407" s="410"/>
      <c r="CF407" s="410"/>
      <c r="CG407" s="410"/>
      <c r="CH407" s="410"/>
      <c r="CI407" s="410"/>
      <c r="CJ407" s="410"/>
      <c r="CK407" s="410"/>
      <c r="CL407" s="410"/>
      <c r="CM407" s="410"/>
      <c r="CN407" s="410"/>
    </row>
    <row r="408" spans="1:92" s="411" customFormat="1">
      <c r="A408" s="409"/>
      <c r="B408" s="804" t="s">
        <v>838</v>
      </c>
      <c r="C408" s="805"/>
      <c r="D408" s="805"/>
      <c r="E408" s="805"/>
      <c r="F408" s="805"/>
      <c r="G408" s="805"/>
      <c r="H408" s="805"/>
      <c r="I408" s="805"/>
      <c r="J408" s="805"/>
      <c r="K408" s="805"/>
      <c r="L408" s="805"/>
      <c r="M408" s="805"/>
      <c r="N408" s="805"/>
      <c r="O408" s="805"/>
      <c r="P408" s="805"/>
      <c r="Q408" s="805"/>
      <c r="R408" s="806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  <c r="AZ408" s="410"/>
      <c r="BA408" s="410"/>
      <c r="BB408" s="410"/>
      <c r="BC408" s="410"/>
      <c r="BD408" s="410"/>
      <c r="BE408" s="410"/>
      <c r="BF408" s="410"/>
      <c r="BG408" s="410"/>
      <c r="BH408" s="410"/>
      <c r="BI408" s="410"/>
      <c r="BJ408" s="410"/>
      <c r="BK408" s="410"/>
      <c r="BL408" s="410"/>
      <c r="BM408" s="410"/>
      <c r="BN408" s="410"/>
      <c r="BO408" s="410"/>
      <c r="BP408" s="410"/>
      <c r="BQ408" s="410"/>
      <c r="BR408" s="410"/>
      <c r="BS408" s="410"/>
      <c r="BT408" s="410"/>
      <c r="BU408" s="410"/>
      <c r="BV408" s="410"/>
      <c r="BW408" s="410"/>
      <c r="BX408" s="410"/>
      <c r="BY408" s="410"/>
      <c r="BZ408" s="410"/>
      <c r="CA408" s="410"/>
      <c r="CB408" s="410"/>
      <c r="CC408" s="410"/>
      <c r="CD408" s="410"/>
      <c r="CE408" s="410"/>
      <c r="CF408" s="410"/>
      <c r="CG408" s="410"/>
      <c r="CH408" s="410"/>
      <c r="CI408" s="410"/>
      <c r="CJ408" s="410"/>
      <c r="CK408" s="410"/>
      <c r="CL408" s="410"/>
      <c r="CM408" s="410"/>
      <c r="CN408" s="410"/>
    </row>
    <row r="409" spans="1:92" s="411" customFormat="1">
      <c r="A409" s="409"/>
      <c r="B409" s="807"/>
      <c r="C409" s="808"/>
      <c r="D409" s="808"/>
      <c r="E409" s="808"/>
      <c r="F409" s="808"/>
      <c r="G409" s="808"/>
      <c r="H409" s="808"/>
      <c r="I409" s="808"/>
      <c r="J409" s="808"/>
      <c r="K409" s="808"/>
      <c r="L409" s="808"/>
      <c r="M409" s="808"/>
      <c r="N409" s="808"/>
      <c r="O409" s="808"/>
      <c r="P409" s="808"/>
      <c r="Q409" s="808"/>
      <c r="R409" s="809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  <c r="AZ409" s="410"/>
      <c r="BA409" s="410"/>
      <c r="BB409" s="410"/>
      <c r="BC409" s="410"/>
      <c r="BD409" s="410"/>
      <c r="BE409" s="410"/>
      <c r="BF409" s="410"/>
      <c r="BG409" s="410"/>
      <c r="BH409" s="410"/>
      <c r="BI409" s="410"/>
      <c r="BJ409" s="410"/>
      <c r="BK409" s="410"/>
      <c r="BL409" s="410"/>
      <c r="BM409" s="410"/>
      <c r="BN409" s="410"/>
      <c r="BO409" s="410"/>
      <c r="BP409" s="410"/>
      <c r="BQ409" s="410"/>
      <c r="BR409" s="410"/>
      <c r="BS409" s="410"/>
      <c r="BT409" s="410"/>
      <c r="BU409" s="410"/>
      <c r="BV409" s="410"/>
      <c r="BW409" s="410"/>
      <c r="BX409" s="410"/>
      <c r="BY409" s="410"/>
      <c r="BZ409" s="410"/>
      <c r="CA409" s="410"/>
      <c r="CB409" s="410"/>
      <c r="CC409" s="410"/>
      <c r="CD409" s="410"/>
      <c r="CE409" s="410"/>
      <c r="CF409" s="410"/>
      <c r="CG409" s="410"/>
      <c r="CH409" s="410"/>
      <c r="CI409" s="410"/>
      <c r="CJ409" s="410"/>
      <c r="CK409" s="410"/>
      <c r="CL409" s="410"/>
      <c r="CM409" s="410"/>
      <c r="CN409" s="410"/>
    </row>
    <row r="410" spans="1:92" ht="14.25">
      <c r="B410" s="496" t="s">
        <v>839</v>
      </c>
      <c r="C410" s="497"/>
      <c r="D410" s="497"/>
      <c r="E410" s="497"/>
      <c r="F410" s="497"/>
      <c r="G410" s="497"/>
      <c r="H410" s="497"/>
      <c r="I410" s="497"/>
      <c r="J410" s="497"/>
      <c r="K410" s="497"/>
      <c r="L410" s="498"/>
      <c r="M410" s="520">
        <v>1145</v>
      </c>
      <c r="N410" s="720"/>
      <c r="O410" s="721"/>
      <c r="P410" s="721"/>
      <c r="Q410" s="722"/>
      <c r="R410" s="544" t="s">
        <v>2</v>
      </c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  <c r="AZ410" s="410"/>
      <c r="BA410" s="410"/>
      <c r="BB410" s="410"/>
      <c r="BC410" s="410"/>
      <c r="BD410" s="410"/>
      <c r="BE410" s="410"/>
      <c r="BF410" s="410"/>
      <c r="BG410" s="410"/>
      <c r="BH410" s="410"/>
      <c r="BI410" s="410"/>
      <c r="BJ410" s="410"/>
      <c r="BK410" s="410"/>
      <c r="BL410" s="410"/>
      <c r="BM410" s="410"/>
      <c r="BN410" s="410"/>
      <c r="BO410" s="410"/>
      <c r="BP410" s="410"/>
      <c r="BQ410" s="410"/>
      <c r="BR410" s="410"/>
      <c r="BS410" s="410"/>
      <c r="BT410" s="410"/>
      <c r="BU410" s="410"/>
      <c r="BV410" s="410"/>
      <c r="BW410" s="410"/>
      <c r="BX410" s="410"/>
      <c r="BY410" s="410"/>
      <c r="BZ410" s="410"/>
      <c r="CA410" s="410"/>
      <c r="CB410" s="410"/>
      <c r="CC410" s="410"/>
      <c r="CD410" s="410"/>
      <c r="CE410" s="410"/>
      <c r="CF410" s="410"/>
      <c r="CG410" s="410"/>
      <c r="CH410" s="410"/>
      <c r="CI410" s="410"/>
      <c r="CJ410" s="410"/>
      <c r="CK410" s="410"/>
      <c r="CL410" s="410"/>
      <c r="CM410" s="410"/>
      <c r="CN410" s="410"/>
    </row>
    <row r="411" spans="1:92" ht="14.25">
      <c r="B411" s="496" t="s">
        <v>840</v>
      </c>
      <c r="C411" s="497"/>
      <c r="D411" s="497"/>
      <c r="E411" s="497"/>
      <c r="F411" s="497"/>
      <c r="G411" s="497"/>
      <c r="H411" s="497"/>
      <c r="I411" s="497"/>
      <c r="J411" s="497"/>
      <c r="K411" s="497"/>
      <c r="L411" s="498"/>
      <c r="M411" s="521">
        <v>1146</v>
      </c>
      <c r="N411" s="720"/>
      <c r="O411" s="721"/>
      <c r="P411" s="721"/>
      <c r="Q411" s="722"/>
      <c r="R411" s="527" t="s">
        <v>3</v>
      </c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  <c r="AZ411" s="410"/>
      <c r="BA411" s="410"/>
      <c r="BB411" s="410"/>
      <c r="BC411" s="410"/>
      <c r="BD411" s="410"/>
      <c r="BE411" s="410"/>
      <c r="BF411" s="410"/>
      <c r="BG411" s="410"/>
      <c r="BH411" s="410"/>
      <c r="BI411" s="410"/>
      <c r="BJ411" s="410"/>
      <c r="BK411" s="410"/>
      <c r="BL411" s="410"/>
      <c r="BM411" s="410"/>
      <c r="BN411" s="410"/>
      <c r="BO411" s="410"/>
      <c r="BP411" s="410"/>
      <c r="BQ411" s="410"/>
      <c r="BR411" s="410"/>
      <c r="BS411" s="410"/>
      <c r="BT411" s="410"/>
      <c r="BU411" s="410"/>
      <c r="BV411" s="410"/>
      <c r="BW411" s="410"/>
      <c r="BX411" s="410"/>
      <c r="BY411" s="410"/>
      <c r="BZ411" s="410"/>
      <c r="CA411" s="410"/>
      <c r="CB411" s="410"/>
      <c r="CC411" s="410"/>
      <c r="CD411" s="410"/>
      <c r="CE411" s="410"/>
      <c r="CF411" s="410"/>
      <c r="CG411" s="410"/>
      <c r="CH411" s="410"/>
      <c r="CI411" s="410"/>
      <c r="CJ411" s="410"/>
      <c r="CK411" s="410"/>
      <c r="CL411" s="410"/>
      <c r="CM411" s="410"/>
      <c r="CN411" s="410"/>
    </row>
    <row r="412" spans="1:92" ht="14.25">
      <c r="B412" s="496" t="s">
        <v>84</v>
      </c>
      <c r="C412" s="497"/>
      <c r="D412" s="497"/>
      <c r="E412" s="497"/>
      <c r="F412" s="497"/>
      <c r="G412" s="497"/>
      <c r="H412" s="497"/>
      <c r="I412" s="497"/>
      <c r="J412" s="497"/>
      <c r="K412" s="497"/>
      <c r="L412" s="498"/>
      <c r="M412" s="521">
        <v>1177</v>
      </c>
      <c r="N412" s="720"/>
      <c r="O412" s="721"/>
      <c r="P412" s="721"/>
      <c r="Q412" s="722"/>
      <c r="R412" s="527" t="s">
        <v>2</v>
      </c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  <c r="AZ412" s="410"/>
      <c r="BA412" s="410"/>
      <c r="BB412" s="410"/>
      <c r="BC412" s="410"/>
      <c r="BD412" s="410"/>
      <c r="BE412" s="410"/>
      <c r="BF412" s="410"/>
      <c r="BG412" s="410"/>
      <c r="BH412" s="410"/>
      <c r="BI412" s="410"/>
      <c r="BJ412" s="410"/>
      <c r="BK412" s="410"/>
      <c r="BL412" s="410"/>
      <c r="BM412" s="410"/>
      <c r="BN412" s="410"/>
      <c r="BO412" s="410"/>
      <c r="BP412" s="410"/>
      <c r="BQ412" s="410"/>
      <c r="BR412" s="410"/>
      <c r="BS412" s="410"/>
      <c r="BT412" s="410"/>
      <c r="BU412" s="410"/>
      <c r="BV412" s="410"/>
      <c r="BW412" s="410"/>
      <c r="BX412" s="410"/>
      <c r="BY412" s="410"/>
      <c r="BZ412" s="410"/>
      <c r="CA412" s="410"/>
      <c r="CB412" s="410"/>
      <c r="CC412" s="410"/>
      <c r="CD412" s="410"/>
      <c r="CE412" s="410"/>
      <c r="CF412" s="410"/>
      <c r="CG412" s="410"/>
      <c r="CH412" s="410"/>
      <c r="CI412" s="410"/>
      <c r="CJ412" s="410"/>
      <c r="CK412" s="410"/>
      <c r="CL412" s="410"/>
      <c r="CM412" s="410"/>
      <c r="CN412" s="410"/>
    </row>
    <row r="413" spans="1:92" ht="14.25">
      <c r="B413" s="496" t="s">
        <v>85</v>
      </c>
      <c r="C413" s="497"/>
      <c r="D413" s="497"/>
      <c r="E413" s="497"/>
      <c r="F413" s="497"/>
      <c r="G413" s="497"/>
      <c r="H413" s="497"/>
      <c r="I413" s="497"/>
      <c r="J413" s="497"/>
      <c r="K413" s="497"/>
      <c r="L413" s="498"/>
      <c r="M413" s="521">
        <v>893</v>
      </c>
      <c r="N413" s="720"/>
      <c r="O413" s="721"/>
      <c r="P413" s="721"/>
      <c r="Q413" s="722"/>
      <c r="R413" s="527" t="s">
        <v>2</v>
      </c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  <c r="AZ413" s="410"/>
      <c r="BA413" s="410"/>
      <c r="BB413" s="410"/>
      <c r="BC413" s="410"/>
      <c r="BD413" s="410"/>
      <c r="BE413" s="410"/>
      <c r="BF413" s="410"/>
      <c r="BG413" s="410"/>
      <c r="BH413" s="410"/>
      <c r="BI413" s="410"/>
      <c r="BJ413" s="410"/>
      <c r="BK413" s="410"/>
      <c r="BL413" s="410"/>
      <c r="BM413" s="410"/>
      <c r="BN413" s="410"/>
      <c r="BO413" s="410"/>
      <c r="BP413" s="410"/>
      <c r="BQ413" s="410"/>
      <c r="BR413" s="410"/>
      <c r="BS413" s="410"/>
      <c r="BT413" s="410"/>
      <c r="BU413" s="410"/>
      <c r="BV413" s="410"/>
      <c r="BW413" s="410"/>
      <c r="BX413" s="410"/>
      <c r="BY413" s="410"/>
      <c r="BZ413" s="410"/>
      <c r="CA413" s="410"/>
      <c r="CB413" s="410"/>
      <c r="CC413" s="410"/>
      <c r="CD413" s="410"/>
      <c r="CE413" s="410"/>
      <c r="CF413" s="410"/>
      <c r="CG413" s="410"/>
      <c r="CH413" s="410"/>
      <c r="CI413" s="410"/>
      <c r="CJ413" s="410"/>
      <c r="CK413" s="410"/>
      <c r="CL413" s="410"/>
      <c r="CM413" s="410"/>
      <c r="CN413" s="410"/>
    </row>
    <row r="414" spans="1:92" ht="14.25">
      <c r="B414" s="496" t="s">
        <v>86</v>
      </c>
      <c r="C414" s="497"/>
      <c r="D414" s="497"/>
      <c r="E414" s="497"/>
      <c r="F414" s="497"/>
      <c r="G414" s="497"/>
      <c r="H414" s="497"/>
      <c r="I414" s="497"/>
      <c r="J414" s="497"/>
      <c r="K414" s="497"/>
      <c r="L414" s="498"/>
      <c r="M414" s="521">
        <v>894</v>
      </c>
      <c r="N414" s="720"/>
      <c r="O414" s="721"/>
      <c r="P414" s="721"/>
      <c r="Q414" s="722"/>
      <c r="R414" s="527" t="s">
        <v>3</v>
      </c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  <c r="AZ414" s="410"/>
      <c r="BA414" s="410"/>
      <c r="BB414" s="410"/>
      <c r="BC414" s="410"/>
      <c r="BD414" s="410"/>
      <c r="BE414" s="410"/>
      <c r="BF414" s="410"/>
      <c r="BG414" s="410"/>
      <c r="BH414" s="410"/>
      <c r="BI414" s="410"/>
      <c r="BJ414" s="410"/>
      <c r="BK414" s="410"/>
      <c r="BL414" s="410"/>
      <c r="BM414" s="410"/>
      <c r="BN414" s="410"/>
      <c r="BO414" s="410"/>
      <c r="BP414" s="410"/>
      <c r="BQ414" s="410"/>
      <c r="BR414" s="410"/>
      <c r="BS414" s="410"/>
      <c r="BT414" s="410"/>
      <c r="BU414" s="410"/>
      <c r="BV414" s="410"/>
      <c r="BW414" s="410"/>
      <c r="BX414" s="410"/>
      <c r="BY414" s="410"/>
      <c r="BZ414" s="410"/>
      <c r="CA414" s="410"/>
      <c r="CB414" s="410"/>
      <c r="CC414" s="410"/>
      <c r="CD414" s="410"/>
      <c r="CE414" s="410"/>
      <c r="CF414" s="410"/>
      <c r="CG414" s="410"/>
      <c r="CH414" s="410"/>
      <c r="CI414" s="410"/>
      <c r="CJ414" s="410"/>
      <c r="CK414" s="410"/>
      <c r="CL414" s="410"/>
      <c r="CM414" s="410"/>
      <c r="CN414" s="410"/>
    </row>
    <row r="415" spans="1:92" ht="14.25">
      <c r="B415" s="496" t="s">
        <v>87</v>
      </c>
      <c r="C415" s="497"/>
      <c r="D415" s="497"/>
      <c r="E415" s="497"/>
      <c r="F415" s="497"/>
      <c r="G415" s="497"/>
      <c r="H415" s="497"/>
      <c r="I415" s="497"/>
      <c r="J415" s="497"/>
      <c r="K415" s="497"/>
      <c r="L415" s="498"/>
      <c r="M415" s="521">
        <v>1694</v>
      </c>
      <c r="N415" s="720"/>
      <c r="O415" s="721"/>
      <c r="P415" s="721"/>
      <c r="Q415" s="722"/>
      <c r="R415" s="527" t="s">
        <v>2</v>
      </c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  <c r="AZ415" s="410"/>
      <c r="BA415" s="410"/>
      <c r="BB415" s="410"/>
      <c r="BC415" s="410"/>
      <c r="BD415" s="410"/>
      <c r="BE415" s="410"/>
      <c r="BF415" s="410"/>
      <c r="BG415" s="410"/>
      <c r="BH415" s="410"/>
      <c r="BI415" s="410"/>
      <c r="BJ415" s="410"/>
      <c r="BK415" s="410"/>
      <c r="BL415" s="410"/>
      <c r="BM415" s="410"/>
      <c r="BN415" s="410"/>
      <c r="BO415" s="410"/>
      <c r="BP415" s="410"/>
      <c r="BQ415" s="410"/>
      <c r="BR415" s="410"/>
      <c r="BS415" s="410"/>
      <c r="BT415" s="410"/>
      <c r="BU415" s="410"/>
      <c r="BV415" s="410"/>
      <c r="BW415" s="410"/>
      <c r="BX415" s="410"/>
      <c r="BY415" s="410"/>
      <c r="BZ415" s="410"/>
      <c r="CA415" s="410"/>
      <c r="CB415" s="410"/>
      <c r="CC415" s="410"/>
      <c r="CD415" s="410"/>
      <c r="CE415" s="410"/>
      <c r="CF415" s="410"/>
      <c r="CG415" s="410"/>
      <c r="CH415" s="410"/>
      <c r="CI415" s="410"/>
      <c r="CJ415" s="410"/>
      <c r="CK415" s="410"/>
      <c r="CL415" s="410"/>
      <c r="CM415" s="410"/>
      <c r="CN415" s="410"/>
    </row>
    <row r="416" spans="1:92" ht="14.25">
      <c r="B416" s="496" t="s">
        <v>831</v>
      </c>
      <c r="C416" s="497"/>
      <c r="D416" s="497"/>
      <c r="E416" s="497"/>
      <c r="F416" s="497"/>
      <c r="G416" s="497"/>
      <c r="H416" s="497"/>
      <c r="I416" s="497"/>
      <c r="J416" s="497"/>
      <c r="K416" s="497"/>
      <c r="L416" s="498"/>
      <c r="M416" s="521">
        <v>1695</v>
      </c>
      <c r="N416" s="720"/>
      <c r="O416" s="721"/>
      <c r="P416" s="721"/>
      <c r="Q416" s="722"/>
      <c r="R416" s="527" t="s">
        <v>3</v>
      </c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  <c r="AZ416" s="410"/>
      <c r="BA416" s="410"/>
      <c r="BB416" s="410"/>
      <c r="BC416" s="410"/>
      <c r="BD416" s="410"/>
      <c r="BE416" s="410"/>
      <c r="BF416" s="410"/>
      <c r="BG416" s="410"/>
      <c r="BH416" s="410"/>
      <c r="BI416" s="410"/>
      <c r="BJ416" s="410"/>
      <c r="BK416" s="410"/>
      <c r="BL416" s="410"/>
      <c r="BM416" s="410"/>
      <c r="BN416" s="410"/>
      <c r="BO416" s="410"/>
      <c r="BP416" s="410"/>
      <c r="BQ416" s="410"/>
      <c r="BR416" s="410"/>
      <c r="BS416" s="410"/>
      <c r="BT416" s="410"/>
      <c r="BU416" s="410"/>
      <c r="BV416" s="410"/>
      <c r="BW416" s="410"/>
      <c r="BX416" s="410"/>
      <c r="BY416" s="410"/>
      <c r="BZ416" s="410"/>
      <c r="CA416" s="410"/>
      <c r="CB416" s="410"/>
      <c r="CC416" s="410"/>
      <c r="CD416" s="410"/>
      <c r="CE416" s="410"/>
      <c r="CF416" s="410"/>
      <c r="CG416" s="410"/>
      <c r="CH416" s="410"/>
      <c r="CI416" s="410"/>
      <c r="CJ416" s="410"/>
      <c r="CK416" s="410"/>
      <c r="CL416" s="410"/>
      <c r="CM416" s="410"/>
      <c r="CN416" s="410"/>
    </row>
    <row r="417" spans="2:92" ht="14.25">
      <c r="B417" s="496" t="s">
        <v>68</v>
      </c>
      <c r="C417" s="497"/>
      <c r="D417" s="497"/>
      <c r="E417" s="497"/>
      <c r="F417" s="497"/>
      <c r="G417" s="497"/>
      <c r="H417" s="497"/>
      <c r="I417" s="497"/>
      <c r="J417" s="497"/>
      <c r="K417" s="497"/>
      <c r="L417" s="498"/>
      <c r="M417" s="521">
        <v>1696</v>
      </c>
      <c r="N417" s="720"/>
      <c r="O417" s="721"/>
      <c r="P417" s="721"/>
      <c r="Q417" s="722"/>
      <c r="R417" s="527" t="s">
        <v>2</v>
      </c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  <c r="AZ417" s="410"/>
      <c r="BA417" s="410"/>
      <c r="BB417" s="410"/>
      <c r="BC417" s="410"/>
      <c r="BD417" s="410"/>
      <c r="BE417" s="410"/>
      <c r="BF417" s="410"/>
      <c r="BG417" s="410"/>
      <c r="BH417" s="410"/>
      <c r="BI417" s="410"/>
      <c r="BJ417" s="410"/>
      <c r="BK417" s="410"/>
      <c r="BL417" s="410"/>
      <c r="BM417" s="410"/>
      <c r="BN417" s="410"/>
      <c r="BO417" s="410"/>
      <c r="BP417" s="410"/>
      <c r="BQ417" s="410"/>
      <c r="BR417" s="410"/>
      <c r="BS417" s="410"/>
      <c r="BT417" s="410"/>
      <c r="BU417" s="410"/>
      <c r="BV417" s="410"/>
      <c r="BW417" s="410"/>
      <c r="BX417" s="410"/>
      <c r="BY417" s="410"/>
      <c r="BZ417" s="410"/>
      <c r="CA417" s="410"/>
      <c r="CB417" s="410"/>
      <c r="CC417" s="410"/>
      <c r="CD417" s="410"/>
      <c r="CE417" s="410"/>
      <c r="CF417" s="410"/>
      <c r="CG417" s="410"/>
      <c r="CH417" s="410"/>
      <c r="CI417" s="410"/>
      <c r="CJ417" s="410"/>
      <c r="CK417" s="410"/>
      <c r="CL417" s="410"/>
      <c r="CM417" s="410"/>
      <c r="CN417" s="410"/>
    </row>
    <row r="418" spans="2:92" ht="14.25">
      <c r="B418" s="496" t="s">
        <v>841</v>
      </c>
      <c r="C418" s="497"/>
      <c r="D418" s="497"/>
      <c r="E418" s="497"/>
      <c r="F418" s="497"/>
      <c r="G418" s="497"/>
      <c r="H418" s="497"/>
      <c r="I418" s="497"/>
      <c r="J418" s="497"/>
      <c r="K418" s="497"/>
      <c r="L418" s="498"/>
      <c r="M418" s="521">
        <v>1178</v>
      </c>
      <c r="N418" s="720"/>
      <c r="O418" s="721"/>
      <c r="P418" s="721"/>
      <c r="Q418" s="722"/>
      <c r="R418" s="527" t="s">
        <v>2</v>
      </c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  <c r="AZ418" s="410"/>
      <c r="BA418" s="410"/>
      <c r="BB418" s="410"/>
      <c r="BC418" s="410"/>
      <c r="BD418" s="410"/>
      <c r="BE418" s="410"/>
      <c r="BF418" s="410"/>
      <c r="BG418" s="410"/>
      <c r="BH418" s="410"/>
      <c r="BI418" s="410"/>
      <c r="BJ418" s="410"/>
      <c r="BK418" s="410"/>
      <c r="BL418" s="410"/>
      <c r="BM418" s="410"/>
      <c r="BN418" s="410"/>
      <c r="BO418" s="410"/>
      <c r="BP418" s="410"/>
      <c r="BQ418" s="410"/>
      <c r="BR418" s="410"/>
      <c r="BS418" s="410"/>
      <c r="BT418" s="410"/>
      <c r="BU418" s="410"/>
      <c r="BV418" s="410"/>
      <c r="BW418" s="410"/>
      <c r="BX418" s="410"/>
      <c r="BY418" s="410"/>
      <c r="BZ418" s="410"/>
      <c r="CA418" s="410"/>
      <c r="CB418" s="410"/>
      <c r="CC418" s="410"/>
      <c r="CD418" s="410"/>
      <c r="CE418" s="410"/>
      <c r="CF418" s="410"/>
      <c r="CG418" s="410"/>
      <c r="CH418" s="410"/>
      <c r="CI418" s="410"/>
      <c r="CJ418" s="410"/>
      <c r="CK418" s="410"/>
      <c r="CL418" s="410"/>
      <c r="CM418" s="410"/>
      <c r="CN418" s="410"/>
    </row>
    <row r="419" spans="2:92" ht="14.25">
      <c r="B419" s="496" t="s">
        <v>842</v>
      </c>
      <c r="C419" s="497"/>
      <c r="D419" s="497"/>
      <c r="E419" s="497"/>
      <c r="F419" s="497"/>
      <c r="G419" s="497"/>
      <c r="H419" s="497"/>
      <c r="I419" s="497"/>
      <c r="J419" s="497"/>
      <c r="K419" s="497"/>
      <c r="L419" s="498"/>
      <c r="M419" s="521">
        <v>1179</v>
      </c>
      <c r="N419" s="720"/>
      <c r="O419" s="721"/>
      <c r="P419" s="721"/>
      <c r="Q419" s="722"/>
      <c r="R419" s="527" t="s">
        <v>3</v>
      </c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  <c r="AZ419" s="410"/>
      <c r="BA419" s="410"/>
      <c r="BB419" s="410"/>
      <c r="BC419" s="410"/>
      <c r="BD419" s="410"/>
      <c r="BE419" s="410"/>
      <c r="BF419" s="410"/>
      <c r="BG419" s="410"/>
      <c r="BH419" s="410"/>
      <c r="BI419" s="410"/>
      <c r="BJ419" s="410"/>
      <c r="BK419" s="410"/>
      <c r="BL419" s="410"/>
      <c r="BM419" s="410"/>
      <c r="BN419" s="410"/>
      <c r="BO419" s="410"/>
      <c r="BP419" s="410"/>
      <c r="BQ419" s="410"/>
      <c r="BR419" s="410"/>
      <c r="BS419" s="410"/>
      <c r="BT419" s="410"/>
      <c r="BU419" s="410"/>
      <c r="BV419" s="410"/>
      <c r="BW419" s="410"/>
      <c r="BX419" s="410"/>
      <c r="BY419" s="410"/>
      <c r="BZ419" s="410"/>
      <c r="CA419" s="410"/>
      <c r="CB419" s="410"/>
      <c r="CC419" s="410"/>
      <c r="CD419" s="410"/>
      <c r="CE419" s="410"/>
      <c r="CF419" s="410"/>
      <c r="CG419" s="410"/>
      <c r="CH419" s="410"/>
      <c r="CI419" s="410"/>
      <c r="CJ419" s="410"/>
      <c r="CK419" s="410"/>
      <c r="CL419" s="410"/>
      <c r="CM419" s="410"/>
      <c r="CN419" s="410"/>
    </row>
    <row r="420" spans="2:92" ht="14.25">
      <c r="B420" s="496" t="s">
        <v>90</v>
      </c>
      <c r="C420" s="497"/>
      <c r="D420" s="497"/>
      <c r="E420" s="497"/>
      <c r="F420" s="497"/>
      <c r="G420" s="497"/>
      <c r="H420" s="497"/>
      <c r="I420" s="497"/>
      <c r="J420" s="497"/>
      <c r="K420" s="497"/>
      <c r="L420" s="498"/>
      <c r="M420" s="521">
        <v>1180</v>
      </c>
      <c r="N420" s="720"/>
      <c r="O420" s="721"/>
      <c r="P420" s="721"/>
      <c r="Q420" s="722"/>
      <c r="R420" s="527" t="s">
        <v>2</v>
      </c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  <c r="AZ420" s="410"/>
      <c r="BA420" s="410"/>
      <c r="BB420" s="410"/>
      <c r="BC420" s="410"/>
      <c r="BD420" s="410"/>
      <c r="BE420" s="410"/>
      <c r="BF420" s="410"/>
      <c r="BG420" s="410"/>
      <c r="BH420" s="410"/>
      <c r="BI420" s="410"/>
      <c r="BJ420" s="410"/>
      <c r="BK420" s="410"/>
      <c r="BL420" s="410"/>
      <c r="BM420" s="410"/>
      <c r="BN420" s="410"/>
      <c r="BO420" s="410"/>
      <c r="BP420" s="410"/>
      <c r="BQ420" s="410"/>
      <c r="BR420" s="410"/>
      <c r="BS420" s="410"/>
      <c r="BT420" s="410"/>
      <c r="BU420" s="410"/>
      <c r="BV420" s="410"/>
      <c r="BW420" s="410"/>
      <c r="BX420" s="410"/>
      <c r="BY420" s="410"/>
      <c r="BZ420" s="410"/>
      <c r="CA420" s="410"/>
      <c r="CB420" s="410"/>
      <c r="CC420" s="410"/>
      <c r="CD420" s="410"/>
      <c r="CE420" s="410"/>
      <c r="CF420" s="410"/>
      <c r="CG420" s="410"/>
      <c r="CH420" s="410"/>
      <c r="CI420" s="410"/>
      <c r="CJ420" s="410"/>
      <c r="CK420" s="410"/>
      <c r="CL420" s="410"/>
      <c r="CM420" s="410"/>
      <c r="CN420" s="410"/>
    </row>
    <row r="421" spans="2:92" ht="14.25">
      <c r="B421" s="496" t="s">
        <v>91</v>
      </c>
      <c r="C421" s="497"/>
      <c r="D421" s="497"/>
      <c r="E421" s="497"/>
      <c r="F421" s="497"/>
      <c r="G421" s="497"/>
      <c r="H421" s="497"/>
      <c r="I421" s="497"/>
      <c r="J421" s="497"/>
      <c r="K421" s="497"/>
      <c r="L421" s="498"/>
      <c r="M421" s="521">
        <v>1181</v>
      </c>
      <c r="N421" s="720"/>
      <c r="O421" s="721"/>
      <c r="P421" s="721"/>
      <c r="Q421" s="722"/>
      <c r="R421" s="527" t="s">
        <v>3</v>
      </c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  <c r="AZ421" s="410"/>
      <c r="BA421" s="410"/>
      <c r="BB421" s="410"/>
      <c r="BC421" s="410"/>
      <c r="BD421" s="410"/>
      <c r="BE421" s="410"/>
      <c r="BF421" s="410"/>
      <c r="BG421" s="410"/>
      <c r="BH421" s="410"/>
      <c r="BI421" s="410"/>
      <c r="BJ421" s="410"/>
      <c r="BK421" s="410"/>
      <c r="BL421" s="410"/>
      <c r="BM421" s="410"/>
      <c r="BN421" s="410"/>
      <c r="BO421" s="410"/>
      <c r="BP421" s="410"/>
      <c r="BQ421" s="410"/>
      <c r="BR421" s="410"/>
      <c r="BS421" s="410"/>
      <c r="BT421" s="410"/>
      <c r="BU421" s="410"/>
      <c r="BV421" s="410"/>
      <c r="BW421" s="410"/>
      <c r="BX421" s="410"/>
      <c r="BY421" s="410"/>
      <c r="BZ421" s="410"/>
      <c r="CA421" s="410"/>
      <c r="CB421" s="410"/>
      <c r="CC421" s="410"/>
      <c r="CD421" s="410"/>
      <c r="CE421" s="410"/>
      <c r="CF421" s="410"/>
      <c r="CG421" s="410"/>
      <c r="CH421" s="410"/>
      <c r="CI421" s="410"/>
      <c r="CJ421" s="410"/>
      <c r="CK421" s="410"/>
      <c r="CL421" s="410"/>
      <c r="CM421" s="410"/>
      <c r="CN421" s="410"/>
    </row>
    <row r="422" spans="2:92" ht="14.25">
      <c r="B422" s="496" t="s">
        <v>836</v>
      </c>
      <c r="C422" s="497"/>
      <c r="D422" s="497"/>
      <c r="E422" s="497"/>
      <c r="F422" s="497"/>
      <c r="G422" s="497"/>
      <c r="H422" s="497"/>
      <c r="I422" s="497"/>
      <c r="J422" s="497"/>
      <c r="K422" s="497"/>
      <c r="L422" s="498"/>
      <c r="M422" s="521">
        <v>1182</v>
      </c>
      <c r="N422" s="720"/>
      <c r="O422" s="721"/>
      <c r="P422" s="721"/>
      <c r="Q422" s="722"/>
      <c r="R422" s="527" t="s">
        <v>3</v>
      </c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  <c r="AZ422" s="410"/>
      <c r="BA422" s="410"/>
      <c r="BB422" s="410"/>
      <c r="BC422" s="410"/>
      <c r="BD422" s="410"/>
      <c r="BE422" s="410"/>
      <c r="BF422" s="410"/>
      <c r="BG422" s="410"/>
      <c r="BH422" s="410"/>
      <c r="BI422" s="410"/>
      <c r="BJ422" s="410"/>
      <c r="BK422" s="410"/>
      <c r="BL422" s="410"/>
      <c r="BM422" s="410"/>
      <c r="BN422" s="410"/>
      <c r="BO422" s="410"/>
      <c r="BP422" s="410"/>
      <c r="BQ422" s="410"/>
      <c r="BR422" s="410"/>
      <c r="BS422" s="410"/>
      <c r="BT422" s="410"/>
      <c r="BU422" s="410"/>
      <c r="BV422" s="410"/>
      <c r="BW422" s="410"/>
      <c r="BX422" s="410"/>
      <c r="BY422" s="410"/>
      <c r="BZ422" s="410"/>
      <c r="CA422" s="410"/>
      <c r="CB422" s="410"/>
      <c r="CC422" s="410"/>
      <c r="CD422" s="410"/>
      <c r="CE422" s="410"/>
      <c r="CF422" s="410"/>
      <c r="CG422" s="410"/>
      <c r="CH422" s="410"/>
      <c r="CI422" s="410"/>
      <c r="CJ422" s="410"/>
      <c r="CK422" s="410"/>
      <c r="CL422" s="410"/>
      <c r="CM422" s="410"/>
      <c r="CN422" s="410"/>
    </row>
    <row r="423" spans="2:92" ht="14.25">
      <c r="B423" s="496" t="s">
        <v>818</v>
      </c>
      <c r="C423" s="497"/>
      <c r="D423" s="497"/>
      <c r="E423" s="497"/>
      <c r="F423" s="497"/>
      <c r="G423" s="497"/>
      <c r="H423" s="497"/>
      <c r="I423" s="497"/>
      <c r="J423" s="497"/>
      <c r="K423" s="497"/>
      <c r="L423" s="498"/>
      <c r="M423" s="521">
        <v>1697</v>
      </c>
      <c r="N423" s="720"/>
      <c r="O423" s="721"/>
      <c r="P423" s="721"/>
      <c r="Q423" s="722"/>
      <c r="R423" s="527" t="s">
        <v>3</v>
      </c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  <c r="AZ423" s="410"/>
      <c r="BA423" s="410"/>
      <c r="BB423" s="410"/>
      <c r="BC423" s="410"/>
      <c r="BD423" s="410"/>
      <c r="BE423" s="410"/>
      <c r="BF423" s="410"/>
      <c r="BG423" s="410"/>
      <c r="BH423" s="410"/>
      <c r="BI423" s="410"/>
      <c r="BJ423" s="410"/>
      <c r="BK423" s="410"/>
      <c r="BL423" s="410"/>
      <c r="BM423" s="410"/>
      <c r="BN423" s="410"/>
      <c r="BO423" s="410"/>
      <c r="BP423" s="410"/>
      <c r="BQ423" s="410"/>
      <c r="BR423" s="410"/>
      <c r="BS423" s="410"/>
      <c r="BT423" s="410"/>
      <c r="BU423" s="410"/>
      <c r="BV423" s="410"/>
      <c r="BW423" s="410"/>
      <c r="BX423" s="410"/>
      <c r="BY423" s="410"/>
      <c r="BZ423" s="410"/>
      <c r="CA423" s="410"/>
      <c r="CB423" s="410"/>
      <c r="CC423" s="410"/>
      <c r="CD423" s="410"/>
      <c r="CE423" s="410"/>
      <c r="CF423" s="410"/>
      <c r="CG423" s="410"/>
      <c r="CH423" s="410"/>
      <c r="CI423" s="410"/>
      <c r="CJ423" s="410"/>
      <c r="CK423" s="410"/>
      <c r="CL423" s="410"/>
      <c r="CM423" s="410"/>
      <c r="CN423" s="410"/>
    </row>
    <row r="424" spans="2:92" ht="14.25">
      <c r="B424" s="496" t="s">
        <v>92</v>
      </c>
      <c r="C424" s="497"/>
      <c r="D424" s="497"/>
      <c r="E424" s="497"/>
      <c r="F424" s="497"/>
      <c r="G424" s="497"/>
      <c r="H424" s="497"/>
      <c r="I424" s="497"/>
      <c r="J424" s="497"/>
      <c r="K424" s="497"/>
      <c r="L424" s="498"/>
      <c r="M424" s="521">
        <v>1186</v>
      </c>
      <c r="N424" s="720"/>
      <c r="O424" s="721"/>
      <c r="P424" s="721"/>
      <c r="Q424" s="722"/>
      <c r="R424" s="527" t="s">
        <v>2</v>
      </c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  <c r="AZ424" s="410"/>
      <c r="BA424" s="410"/>
      <c r="BB424" s="410"/>
      <c r="BC424" s="410"/>
      <c r="BD424" s="410"/>
      <c r="BE424" s="410"/>
      <c r="BF424" s="410"/>
      <c r="BG424" s="410"/>
      <c r="BH424" s="410"/>
      <c r="BI424" s="410"/>
      <c r="BJ424" s="410"/>
      <c r="BK424" s="410"/>
      <c r="BL424" s="410"/>
      <c r="BM424" s="410"/>
      <c r="BN424" s="410"/>
      <c r="BO424" s="410"/>
      <c r="BP424" s="410"/>
      <c r="BQ424" s="410"/>
      <c r="BR424" s="410"/>
      <c r="BS424" s="410"/>
      <c r="BT424" s="410"/>
      <c r="BU424" s="410"/>
      <c r="BV424" s="410"/>
      <c r="BW424" s="410"/>
      <c r="BX424" s="410"/>
      <c r="BY424" s="410"/>
      <c r="BZ424" s="410"/>
      <c r="CA424" s="410"/>
      <c r="CB424" s="410"/>
      <c r="CC424" s="410"/>
      <c r="CD424" s="410"/>
      <c r="CE424" s="410"/>
      <c r="CF424" s="410"/>
      <c r="CG424" s="410"/>
      <c r="CH424" s="410"/>
      <c r="CI424" s="410"/>
      <c r="CJ424" s="410"/>
      <c r="CK424" s="410"/>
      <c r="CL424" s="410"/>
      <c r="CM424" s="410"/>
      <c r="CN424" s="410"/>
    </row>
    <row r="425" spans="2:92" ht="14.25">
      <c r="B425" s="496" t="s">
        <v>93</v>
      </c>
      <c r="C425" s="497"/>
      <c r="D425" s="497"/>
      <c r="E425" s="497"/>
      <c r="F425" s="497"/>
      <c r="G425" s="497"/>
      <c r="H425" s="497"/>
      <c r="I425" s="497"/>
      <c r="J425" s="497"/>
      <c r="K425" s="497"/>
      <c r="L425" s="498"/>
      <c r="M425" s="521">
        <v>1187</v>
      </c>
      <c r="N425" s="720"/>
      <c r="O425" s="721"/>
      <c r="P425" s="721"/>
      <c r="Q425" s="722"/>
      <c r="R425" s="527" t="s">
        <v>3</v>
      </c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  <c r="AZ425" s="410"/>
      <c r="BA425" s="410"/>
      <c r="BB425" s="410"/>
      <c r="BC425" s="410"/>
      <c r="BD425" s="410"/>
      <c r="BE425" s="410"/>
      <c r="BF425" s="410"/>
      <c r="BG425" s="410"/>
      <c r="BH425" s="410"/>
      <c r="BI425" s="410"/>
      <c r="BJ425" s="410"/>
      <c r="BK425" s="410"/>
      <c r="BL425" s="410"/>
      <c r="BM425" s="410"/>
      <c r="BN425" s="410"/>
      <c r="BO425" s="410"/>
      <c r="BP425" s="410"/>
      <c r="BQ425" s="410"/>
      <c r="BR425" s="410"/>
      <c r="BS425" s="410"/>
      <c r="BT425" s="410"/>
      <c r="BU425" s="410"/>
      <c r="BV425" s="410"/>
      <c r="BW425" s="410"/>
      <c r="BX425" s="410"/>
      <c r="BY425" s="410"/>
      <c r="BZ425" s="410"/>
      <c r="CA425" s="410"/>
      <c r="CB425" s="410"/>
      <c r="CC425" s="410"/>
      <c r="CD425" s="410"/>
      <c r="CE425" s="410"/>
      <c r="CF425" s="410"/>
      <c r="CG425" s="410"/>
      <c r="CH425" s="410"/>
      <c r="CI425" s="410"/>
      <c r="CJ425" s="410"/>
      <c r="CK425" s="410"/>
      <c r="CL425" s="410"/>
      <c r="CM425" s="410"/>
      <c r="CN425" s="410"/>
    </row>
    <row r="426" spans="2:92" ht="14.25">
      <c r="B426" s="496" t="s">
        <v>57</v>
      </c>
      <c r="C426" s="497"/>
      <c r="D426" s="497"/>
      <c r="E426" s="497"/>
      <c r="F426" s="497"/>
      <c r="G426" s="497"/>
      <c r="H426" s="497"/>
      <c r="I426" s="497"/>
      <c r="J426" s="497"/>
      <c r="K426" s="497"/>
      <c r="L426" s="498"/>
      <c r="M426" s="521">
        <v>1700</v>
      </c>
      <c r="N426" s="720"/>
      <c r="O426" s="721"/>
      <c r="P426" s="721"/>
      <c r="Q426" s="722"/>
      <c r="R426" s="527" t="s">
        <v>3</v>
      </c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  <c r="AZ426" s="410"/>
      <c r="BA426" s="410"/>
      <c r="BB426" s="410"/>
      <c r="BC426" s="410"/>
      <c r="BD426" s="410"/>
      <c r="BE426" s="410"/>
      <c r="BF426" s="410"/>
      <c r="BG426" s="410"/>
      <c r="BH426" s="410"/>
      <c r="BI426" s="410"/>
      <c r="BJ426" s="410"/>
      <c r="BK426" s="410"/>
      <c r="BL426" s="410"/>
      <c r="BM426" s="410"/>
      <c r="BN426" s="410"/>
      <c r="BO426" s="410"/>
      <c r="BP426" s="410"/>
      <c r="BQ426" s="410"/>
      <c r="BR426" s="410"/>
      <c r="BS426" s="410"/>
      <c r="BT426" s="410"/>
      <c r="BU426" s="410"/>
      <c r="BV426" s="410"/>
      <c r="BW426" s="410"/>
      <c r="BX426" s="410"/>
      <c r="BY426" s="410"/>
      <c r="BZ426" s="410"/>
      <c r="CA426" s="410"/>
      <c r="CB426" s="410"/>
      <c r="CC426" s="410"/>
      <c r="CD426" s="410"/>
      <c r="CE426" s="410"/>
      <c r="CF426" s="410"/>
      <c r="CG426" s="410"/>
      <c r="CH426" s="410"/>
      <c r="CI426" s="410"/>
      <c r="CJ426" s="410"/>
      <c r="CK426" s="410"/>
      <c r="CL426" s="410"/>
      <c r="CM426" s="410"/>
      <c r="CN426" s="410"/>
    </row>
    <row r="427" spans="2:92" ht="14.25">
      <c r="B427" s="496" t="s">
        <v>94</v>
      </c>
      <c r="C427" s="497"/>
      <c r="D427" s="497"/>
      <c r="E427" s="497"/>
      <c r="F427" s="497"/>
      <c r="G427" s="497"/>
      <c r="H427" s="497"/>
      <c r="I427" s="497"/>
      <c r="J427" s="497"/>
      <c r="K427" s="497"/>
      <c r="L427" s="498"/>
      <c r="M427" s="521">
        <v>1188</v>
      </c>
      <c r="N427" s="720"/>
      <c r="O427" s="721"/>
      <c r="P427" s="721"/>
      <c r="Q427" s="722"/>
      <c r="R427" s="527" t="s">
        <v>3</v>
      </c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  <c r="AZ427" s="410"/>
      <c r="BA427" s="410"/>
      <c r="BB427" s="410"/>
      <c r="BC427" s="410"/>
      <c r="BD427" s="410"/>
      <c r="BE427" s="410"/>
      <c r="BF427" s="410"/>
      <c r="BG427" s="410"/>
      <c r="BH427" s="410"/>
      <c r="BI427" s="410"/>
      <c r="BJ427" s="410"/>
      <c r="BK427" s="410"/>
      <c r="BL427" s="410"/>
      <c r="BM427" s="410"/>
      <c r="BN427" s="410"/>
      <c r="BO427" s="410"/>
      <c r="BP427" s="410"/>
      <c r="BQ427" s="410"/>
      <c r="BR427" s="410"/>
      <c r="BS427" s="410"/>
      <c r="BT427" s="410"/>
      <c r="BU427" s="410"/>
      <c r="BV427" s="410"/>
      <c r="BW427" s="410"/>
      <c r="BX427" s="410"/>
      <c r="BY427" s="410"/>
      <c r="BZ427" s="410"/>
      <c r="CA427" s="410"/>
      <c r="CB427" s="410"/>
      <c r="CC427" s="410"/>
      <c r="CD427" s="410"/>
      <c r="CE427" s="410"/>
      <c r="CF427" s="410"/>
      <c r="CG427" s="410"/>
      <c r="CH427" s="410"/>
      <c r="CI427" s="410"/>
      <c r="CJ427" s="410"/>
      <c r="CK427" s="410"/>
      <c r="CL427" s="410"/>
      <c r="CM427" s="410"/>
      <c r="CN427" s="410"/>
    </row>
    <row r="428" spans="2:92" ht="14.25">
      <c r="B428" s="496" t="s">
        <v>95</v>
      </c>
      <c r="C428" s="497"/>
      <c r="D428" s="497"/>
      <c r="E428" s="497"/>
      <c r="F428" s="497"/>
      <c r="G428" s="497"/>
      <c r="H428" s="497"/>
      <c r="I428" s="497"/>
      <c r="J428" s="497"/>
      <c r="K428" s="497"/>
      <c r="L428" s="498"/>
      <c r="M428" s="521">
        <v>1701</v>
      </c>
      <c r="N428" s="720"/>
      <c r="O428" s="721"/>
      <c r="P428" s="721"/>
      <c r="Q428" s="722"/>
      <c r="R428" s="527" t="s">
        <v>2</v>
      </c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  <c r="AZ428" s="410"/>
      <c r="BA428" s="410"/>
      <c r="BB428" s="410"/>
      <c r="BC428" s="410"/>
      <c r="BD428" s="410"/>
      <c r="BE428" s="410"/>
      <c r="BF428" s="410"/>
      <c r="BG428" s="410"/>
      <c r="BH428" s="410"/>
      <c r="BI428" s="410"/>
      <c r="BJ428" s="410"/>
      <c r="BK428" s="410"/>
      <c r="BL428" s="410"/>
      <c r="BM428" s="410"/>
      <c r="BN428" s="410"/>
      <c r="BO428" s="410"/>
      <c r="BP428" s="410"/>
      <c r="BQ428" s="410"/>
      <c r="BR428" s="410"/>
      <c r="BS428" s="410"/>
      <c r="BT428" s="410"/>
      <c r="BU428" s="410"/>
      <c r="BV428" s="410"/>
      <c r="BW428" s="410"/>
      <c r="BX428" s="410"/>
      <c r="BY428" s="410"/>
      <c r="BZ428" s="410"/>
      <c r="CA428" s="410"/>
      <c r="CB428" s="410"/>
      <c r="CC428" s="410"/>
      <c r="CD428" s="410"/>
      <c r="CE428" s="410"/>
      <c r="CF428" s="410"/>
      <c r="CG428" s="410"/>
      <c r="CH428" s="410"/>
      <c r="CI428" s="410"/>
      <c r="CJ428" s="410"/>
      <c r="CK428" s="410"/>
      <c r="CL428" s="410"/>
      <c r="CM428" s="410"/>
      <c r="CN428" s="410"/>
    </row>
    <row r="429" spans="2:92" ht="14.25">
      <c r="B429" s="496" t="s">
        <v>96</v>
      </c>
      <c r="C429" s="497"/>
      <c r="D429" s="497"/>
      <c r="E429" s="497"/>
      <c r="F429" s="497"/>
      <c r="G429" s="497"/>
      <c r="H429" s="497"/>
      <c r="I429" s="497"/>
      <c r="J429" s="497"/>
      <c r="K429" s="497"/>
      <c r="L429" s="498"/>
      <c r="M429" s="521">
        <v>1702</v>
      </c>
      <c r="N429" s="720"/>
      <c r="O429" s="721"/>
      <c r="P429" s="721"/>
      <c r="Q429" s="722"/>
      <c r="R429" s="527" t="s">
        <v>2</v>
      </c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  <c r="AZ429" s="410"/>
      <c r="BA429" s="410"/>
      <c r="BB429" s="410"/>
      <c r="BC429" s="410"/>
      <c r="BD429" s="410"/>
      <c r="BE429" s="410"/>
      <c r="BF429" s="410"/>
      <c r="BG429" s="410"/>
      <c r="BH429" s="410"/>
      <c r="BI429" s="410"/>
      <c r="BJ429" s="410"/>
      <c r="BK429" s="410"/>
      <c r="BL429" s="410"/>
      <c r="BM429" s="410"/>
      <c r="BN429" s="410"/>
      <c r="BO429" s="410"/>
      <c r="BP429" s="410"/>
      <c r="BQ429" s="410"/>
      <c r="BR429" s="410"/>
      <c r="BS429" s="410"/>
      <c r="BT429" s="410"/>
      <c r="BU429" s="410"/>
      <c r="BV429" s="410"/>
      <c r="BW429" s="410"/>
      <c r="BX429" s="410"/>
      <c r="BY429" s="410"/>
      <c r="BZ429" s="410"/>
      <c r="CA429" s="410"/>
      <c r="CB429" s="410"/>
      <c r="CC429" s="410"/>
      <c r="CD429" s="410"/>
      <c r="CE429" s="410"/>
      <c r="CF429" s="410"/>
      <c r="CG429" s="410"/>
      <c r="CH429" s="410"/>
      <c r="CI429" s="410"/>
      <c r="CJ429" s="410"/>
      <c r="CK429" s="410"/>
      <c r="CL429" s="410"/>
      <c r="CM429" s="410"/>
      <c r="CN429" s="410"/>
    </row>
    <row r="430" spans="2:92" ht="14.25">
      <c r="B430" s="496" t="s">
        <v>97</v>
      </c>
      <c r="C430" s="497"/>
      <c r="D430" s="497"/>
      <c r="E430" s="497"/>
      <c r="F430" s="497"/>
      <c r="G430" s="497"/>
      <c r="H430" s="497"/>
      <c r="I430" s="497"/>
      <c r="J430" s="497"/>
      <c r="K430" s="497"/>
      <c r="L430" s="498"/>
      <c r="M430" s="521">
        <v>1189</v>
      </c>
      <c r="N430" s="720"/>
      <c r="O430" s="721"/>
      <c r="P430" s="721"/>
      <c r="Q430" s="722"/>
      <c r="R430" s="527" t="s">
        <v>2</v>
      </c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  <c r="AZ430" s="410"/>
      <c r="BA430" s="410"/>
      <c r="BB430" s="410"/>
      <c r="BC430" s="410"/>
      <c r="BD430" s="410"/>
      <c r="BE430" s="410"/>
      <c r="BF430" s="410"/>
      <c r="BG430" s="410"/>
      <c r="BH430" s="410"/>
      <c r="BI430" s="410"/>
      <c r="BJ430" s="410"/>
      <c r="BK430" s="410"/>
      <c r="BL430" s="410"/>
      <c r="BM430" s="410"/>
      <c r="BN430" s="410"/>
      <c r="BO430" s="410"/>
      <c r="BP430" s="410"/>
      <c r="BQ430" s="410"/>
      <c r="BR430" s="410"/>
      <c r="BS430" s="410"/>
      <c r="BT430" s="410"/>
      <c r="BU430" s="410"/>
      <c r="BV430" s="410"/>
      <c r="BW430" s="410"/>
      <c r="BX430" s="410"/>
      <c r="BY430" s="410"/>
      <c r="BZ430" s="410"/>
      <c r="CA430" s="410"/>
      <c r="CB430" s="410"/>
      <c r="CC430" s="410"/>
      <c r="CD430" s="410"/>
      <c r="CE430" s="410"/>
      <c r="CF430" s="410"/>
      <c r="CG430" s="410"/>
      <c r="CH430" s="410"/>
      <c r="CI430" s="410"/>
      <c r="CJ430" s="410"/>
      <c r="CK430" s="410"/>
      <c r="CL430" s="410"/>
      <c r="CM430" s="410"/>
      <c r="CN430" s="410"/>
    </row>
    <row r="431" spans="2:92" ht="14.25">
      <c r="B431" s="496" t="s">
        <v>98</v>
      </c>
      <c r="C431" s="497"/>
      <c r="D431" s="497"/>
      <c r="E431" s="497"/>
      <c r="F431" s="497"/>
      <c r="G431" s="497"/>
      <c r="H431" s="497"/>
      <c r="I431" s="497"/>
      <c r="J431" s="497"/>
      <c r="K431" s="497"/>
      <c r="L431" s="498"/>
      <c r="M431" s="521">
        <v>1190</v>
      </c>
      <c r="N431" s="720"/>
      <c r="O431" s="721"/>
      <c r="P431" s="721"/>
      <c r="Q431" s="722"/>
      <c r="R431" s="527" t="s">
        <v>3</v>
      </c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  <c r="AZ431" s="410"/>
      <c r="BA431" s="410"/>
      <c r="BB431" s="410"/>
      <c r="BC431" s="410"/>
      <c r="BD431" s="410"/>
      <c r="BE431" s="410"/>
      <c r="BF431" s="410"/>
      <c r="BG431" s="410"/>
      <c r="BH431" s="410"/>
      <c r="BI431" s="410"/>
      <c r="BJ431" s="410"/>
      <c r="BK431" s="410"/>
      <c r="BL431" s="410"/>
      <c r="BM431" s="410"/>
      <c r="BN431" s="410"/>
      <c r="BO431" s="410"/>
      <c r="BP431" s="410"/>
      <c r="BQ431" s="410"/>
      <c r="BR431" s="410"/>
      <c r="BS431" s="410"/>
      <c r="BT431" s="410"/>
      <c r="BU431" s="410"/>
      <c r="BV431" s="410"/>
      <c r="BW431" s="410"/>
      <c r="BX431" s="410"/>
      <c r="BY431" s="410"/>
      <c r="BZ431" s="410"/>
      <c r="CA431" s="410"/>
      <c r="CB431" s="410"/>
      <c r="CC431" s="410"/>
      <c r="CD431" s="410"/>
      <c r="CE431" s="410"/>
      <c r="CF431" s="410"/>
      <c r="CG431" s="410"/>
      <c r="CH431" s="410"/>
      <c r="CI431" s="410"/>
      <c r="CJ431" s="410"/>
      <c r="CK431" s="410"/>
      <c r="CL431" s="410"/>
      <c r="CM431" s="410"/>
      <c r="CN431" s="410"/>
    </row>
    <row r="432" spans="2:92" ht="14.25">
      <c r="B432" s="496" t="s">
        <v>843</v>
      </c>
      <c r="C432" s="497"/>
      <c r="D432" s="497"/>
      <c r="E432" s="497"/>
      <c r="F432" s="497"/>
      <c r="G432" s="497"/>
      <c r="H432" s="497"/>
      <c r="I432" s="497"/>
      <c r="J432" s="497"/>
      <c r="K432" s="497"/>
      <c r="L432" s="498"/>
      <c r="M432" s="521">
        <v>645</v>
      </c>
      <c r="N432" s="720">
        <f>+IF(($N$410+$N$412+$N$413+$N$415+$N$417+$N$418+$N$420+$N$424+$N$428+$N$429+$N$430-$N$411-$N$414-$N$416-$N$419-$N$421-$N$422-$N$423-$N$425-$N$426-$N$427-$N$431)&gt;0,$N$410+$N$412+$N$413+$N$415+$N$417+$N$418+$N$420+$N$424+$N$428+$N$429+$N$430-$N$411-$N$414-$N$416-$N$419-$N$421-$N$422-$N$423-$N$425-$N$426-$N$427-$N$431,0)</f>
        <v>0</v>
      </c>
      <c r="O432" s="721"/>
      <c r="P432" s="721"/>
      <c r="Q432" s="722"/>
      <c r="R432" s="477" t="s">
        <v>4</v>
      </c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  <c r="AZ432" s="410"/>
      <c r="BA432" s="410"/>
      <c r="BB432" s="410"/>
      <c r="BC432" s="410"/>
      <c r="BD432" s="410"/>
      <c r="BE432" s="410"/>
      <c r="BF432" s="410"/>
      <c r="BG432" s="410"/>
      <c r="BH432" s="410"/>
      <c r="BI432" s="410"/>
      <c r="BJ432" s="410"/>
      <c r="BK432" s="410"/>
      <c r="BL432" s="410"/>
      <c r="BM432" s="410"/>
      <c r="BN432" s="410"/>
      <c r="BO432" s="410"/>
      <c r="BP432" s="410"/>
      <c r="BQ432" s="410"/>
      <c r="BR432" s="410"/>
      <c r="BS432" s="410"/>
      <c r="BT432" s="410"/>
      <c r="BU432" s="410"/>
      <c r="BV432" s="410"/>
      <c r="BW432" s="410"/>
      <c r="BX432" s="410"/>
      <c r="BY432" s="410"/>
      <c r="BZ432" s="410"/>
      <c r="CA432" s="410"/>
      <c r="CB432" s="410"/>
      <c r="CC432" s="410"/>
      <c r="CD432" s="410"/>
      <c r="CE432" s="410"/>
      <c r="CF432" s="410"/>
      <c r="CG432" s="410"/>
      <c r="CH432" s="410"/>
      <c r="CI432" s="410"/>
      <c r="CJ432" s="410"/>
      <c r="CK432" s="410"/>
      <c r="CL432" s="410"/>
      <c r="CM432" s="410"/>
      <c r="CN432" s="410"/>
    </row>
    <row r="433" spans="1:92" ht="14.25">
      <c r="B433" s="491" t="s">
        <v>844</v>
      </c>
      <c r="C433" s="492"/>
      <c r="D433" s="492"/>
      <c r="E433" s="492"/>
      <c r="F433" s="492"/>
      <c r="G433" s="492"/>
      <c r="H433" s="492"/>
      <c r="I433" s="492"/>
      <c r="J433" s="492"/>
      <c r="K433" s="492"/>
      <c r="L433" s="493"/>
      <c r="M433" s="521">
        <v>646</v>
      </c>
      <c r="N433" s="720">
        <f>-IF(($N$410+$N$412+$N$413+$N$415+$N$417+$N$418+$N$420+$N$424+$N$428+$N$429+$N$430-$N$411-$N$414-$N$416-$N$419-$N$421-$N$422-$N$423-$N$425-$N$426-$N$427-$N$431)&lt;0,$N$410+$N$412+$N$413+$N$415+$N$417+$N$418+$N$420+$N$424+$N$428+$N$429+$N$430-$N$411-$N$414-$N$416-$N$419-$N$421-$N$422-$N$423-$N$425-$N$426-$N$427-$N$431,0)</f>
        <v>0</v>
      </c>
      <c r="O433" s="721"/>
      <c r="P433" s="721"/>
      <c r="Q433" s="722"/>
      <c r="R433" s="527" t="s">
        <v>4</v>
      </c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  <c r="AZ433" s="410"/>
      <c r="BA433" s="410"/>
      <c r="BB433" s="410"/>
      <c r="BC433" s="410"/>
      <c r="BD433" s="410"/>
      <c r="BE433" s="410"/>
      <c r="BF433" s="410"/>
      <c r="BG433" s="410"/>
      <c r="BH433" s="410"/>
      <c r="BI433" s="410"/>
      <c r="BJ433" s="410"/>
      <c r="BK433" s="410"/>
      <c r="BL433" s="410"/>
      <c r="BM433" s="410"/>
      <c r="BN433" s="410"/>
      <c r="BO433" s="410"/>
      <c r="BP433" s="410"/>
      <c r="BQ433" s="410"/>
      <c r="BR433" s="410"/>
      <c r="BS433" s="410"/>
      <c r="BT433" s="410"/>
      <c r="BU433" s="410"/>
      <c r="BV433" s="410"/>
      <c r="BW433" s="410"/>
      <c r="BX433" s="410"/>
      <c r="BY433" s="410"/>
      <c r="BZ433" s="410"/>
      <c r="CA433" s="410"/>
      <c r="CB433" s="410"/>
      <c r="CC433" s="410"/>
      <c r="CD433" s="410"/>
      <c r="CE433" s="410"/>
      <c r="CF433" s="410"/>
      <c r="CG433" s="410"/>
      <c r="CH433" s="410"/>
      <c r="CI433" s="410"/>
      <c r="CJ433" s="410"/>
      <c r="CK433" s="410"/>
      <c r="CL433" s="410"/>
      <c r="CM433" s="410"/>
      <c r="CN433" s="410"/>
    </row>
    <row r="434" spans="1:92" s="411" customFormat="1">
      <c r="A434" s="409"/>
      <c r="B434" s="517"/>
      <c r="C434" s="517"/>
      <c r="D434" s="517"/>
      <c r="E434" s="517"/>
      <c r="F434" s="517"/>
      <c r="G434" s="517"/>
      <c r="H434" s="517"/>
      <c r="I434" s="517"/>
      <c r="J434" s="517"/>
      <c r="K434" s="517"/>
      <c r="L434" s="517"/>
      <c r="M434" s="517"/>
      <c r="N434" s="517"/>
      <c r="O434" s="517"/>
      <c r="P434" s="517"/>
      <c r="Q434" s="517"/>
      <c r="R434" s="517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  <c r="AZ434" s="410"/>
      <c r="BA434" s="410"/>
      <c r="BB434" s="410"/>
      <c r="BC434" s="410"/>
      <c r="BD434" s="410"/>
      <c r="BE434" s="410"/>
      <c r="BF434" s="410"/>
      <c r="BG434" s="410"/>
      <c r="BH434" s="410"/>
      <c r="BI434" s="410"/>
      <c r="BJ434" s="410"/>
      <c r="BK434" s="410"/>
      <c r="BL434" s="410"/>
      <c r="BM434" s="410"/>
      <c r="BN434" s="410"/>
      <c r="BO434" s="410"/>
      <c r="BP434" s="410"/>
      <c r="BQ434" s="410"/>
      <c r="BR434" s="410"/>
      <c r="BS434" s="410"/>
      <c r="BT434" s="410"/>
      <c r="BU434" s="410"/>
      <c r="BV434" s="410"/>
      <c r="BW434" s="410"/>
      <c r="BX434" s="410"/>
      <c r="BY434" s="410"/>
      <c r="BZ434" s="410"/>
      <c r="CA434" s="410"/>
      <c r="CB434" s="410"/>
      <c r="CC434" s="410"/>
      <c r="CD434" s="410"/>
      <c r="CE434" s="410"/>
      <c r="CF434" s="410"/>
      <c r="CG434" s="410"/>
      <c r="CH434" s="410"/>
      <c r="CI434" s="410"/>
      <c r="CJ434" s="410"/>
      <c r="CK434" s="410"/>
      <c r="CL434" s="410"/>
      <c r="CM434" s="410"/>
      <c r="CN434" s="410"/>
    </row>
    <row r="435" spans="1:92" s="411" customFormat="1">
      <c r="A435" s="409"/>
      <c r="B435" s="810" t="s">
        <v>845</v>
      </c>
      <c r="C435" s="811"/>
      <c r="D435" s="811"/>
      <c r="E435" s="811"/>
      <c r="F435" s="811"/>
      <c r="G435" s="811"/>
      <c r="H435" s="811"/>
      <c r="I435" s="811"/>
      <c r="J435" s="811"/>
      <c r="K435" s="811"/>
      <c r="L435" s="811"/>
      <c r="M435" s="811"/>
      <c r="N435" s="811"/>
      <c r="O435" s="811"/>
      <c r="P435" s="811"/>
      <c r="Q435" s="811"/>
      <c r="R435" s="811"/>
      <c r="S435" s="811"/>
      <c r="T435" s="811"/>
      <c r="U435" s="811"/>
      <c r="V435" s="811"/>
      <c r="W435" s="811"/>
      <c r="X435" s="811"/>
      <c r="Y435" s="811"/>
      <c r="Z435" s="811"/>
      <c r="AA435" s="811"/>
      <c r="AB435" s="811"/>
      <c r="AC435" s="811"/>
      <c r="AD435" s="811"/>
      <c r="AE435" s="811"/>
      <c r="AF435" s="811"/>
      <c r="AG435" s="811"/>
      <c r="AH435" s="811"/>
      <c r="AI435" s="811"/>
      <c r="AJ435" s="811"/>
      <c r="AK435" s="811"/>
      <c r="AL435" s="811"/>
      <c r="AM435" s="811"/>
      <c r="AN435" s="811"/>
      <c r="AO435" s="811"/>
      <c r="AP435" s="811"/>
      <c r="AQ435" s="811"/>
      <c r="AR435" s="811"/>
      <c r="AS435" s="811"/>
      <c r="AT435" s="811"/>
      <c r="AU435" s="811"/>
      <c r="AV435" s="811"/>
      <c r="AW435" s="812"/>
      <c r="AX435" s="410"/>
      <c r="AY435" s="410"/>
      <c r="AZ435" s="410"/>
      <c r="BA435" s="410"/>
      <c r="BB435" s="410"/>
      <c r="BC435" s="410"/>
      <c r="BD435" s="410"/>
      <c r="BE435" s="410"/>
      <c r="BF435" s="410"/>
      <c r="BG435" s="410"/>
      <c r="BH435" s="410"/>
      <c r="BI435" s="410"/>
      <c r="BJ435" s="410"/>
      <c r="BK435" s="410"/>
      <c r="BL435" s="410"/>
      <c r="BM435" s="410"/>
      <c r="BN435" s="410"/>
      <c r="BO435" s="410"/>
      <c r="BP435" s="410"/>
      <c r="BQ435" s="410"/>
      <c r="BR435" s="410"/>
      <c r="BS435" s="410"/>
      <c r="BT435" s="410"/>
      <c r="BU435" s="410"/>
      <c r="BV435" s="410"/>
      <c r="BW435" s="410"/>
      <c r="BX435" s="410"/>
    </row>
    <row r="436" spans="1:92" s="411" customFormat="1">
      <c r="A436" s="409"/>
      <c r="B436" s="545"/>
      <c r="C436" s="546"/>
      <c r="D436" s="546"/>
      <c r="E436" s="546"/>
      <c r="F436" s="546"/>
      <c r="G436" s="546"/>
      <c r="H436" s="547"/>
      <c r="I436" s="813" t="s">
        <v>100</v>
      </c>
      <c r="J436" s="814"/>
      <c r="K436" s="814"/>
      <c r="L436" s="814"/>
      <c r="M436" s="815"/>
      <c r="N436" s="813" t="s">
        <v>101</v>
      </c>
      <c r="O436" s="814"/>
      <c r="P436" s="814"/>
      <c r="Q436" s="814"/>
      <c r="R436" s="815"/>
      <c r="S436" s="810" t="s">
        <v>102</v>
      </c>
      <c r="T436" s="811"/>
      <c r="U436" s="811"/>
      <c r="V436" s="811"/>
      <c r="W436" s="811"/>
      <c r="X436" s="811"/>
      <c r="Y436" s="811"/>
      <c r="Z436" s="811"/>
      <c r="AA436" s="811"/>
      <c r="AB436" s="811"/>
      <c r="AC436" s="811"/>
      <c r="AD436" s="811"/>
      <c r="AE436" s="811"/>
      <c r="AF436" s="811"/>
      <c r="AG436" s="811"/>
      <c r="AH436" s="811"/>
      <c r="AI436" s="811"/>
      <c r="AJ436" s="811"/>
      <c r="AK436" s="811"/>
      <c r="AL436" s="811"/>
      <c r="AM436" s="811"/>
      <c r="AN436" s="811"/>
      <c r="AO436" s="811"/>
      <c r="AP436" s="811"/>
      <c r="AQ436" s="812"/>
      <c r="AR436" s="822" t="s">
        <v>103</v>
      </c>
      <c r="AS436" s="823"/>
      <c r="AT436" s="823"/>
      <c r="AU436" s="823"/>
      <c r="AV436" s="824"/>
      <c r="AW436" s="548"/>
      <c r="AX436" s="410"/>
      <c r="AY436" s="410"/>
      <c r="AZ436" s="410"/>
      <c r="BA436" s="410"/>
      <c r="BB436" s="410"/>
      <c r="BC436" s="410"/>
      <c r="BD436" s="410"/>
      <c r="BE436" s="410"/>
      <c r="BF436" s="410"/>
      <c r="BG436" s="410"/>
      <c r="BH436" s="410"/>
      <c r="BI436" s="410"/>
      <c r="BJ436" s="410"/>
      <c r="BK436" s="410"/>
      <c r="BL436" s="410"/>
      <c r="BM436" s="410"/>
      <c r="BN436" s="410"/>
      <c r="BO436" s="410"/>
      <c r="BP436" s="410"/>
      <c r="BQ436" s="410"/>
      <c r="BR436" s="410"/>
      <c r="BS436" s="410"/>
      <c r="BT436" s="410"/>
      <c r="BU436" s="410"/>
      <c r="BV436" s="410"/>
      <c r="BW436" s="410"/>
      <c r="BX436" s="410"/>
    </row>
    <row r="437" spans="1:92" s="411" customFormat="1">
      <c r="A437" s="409"/>
      <c r="B437" s="549"/>
      <c r="C437" s="550"/>
      <c r="D437" s="550"/>
      <c r="E437" s="550"/>
      <c r="F437" s="550"/>
      <c r="G437" s="550"/>
      <c r="H437" s="551"/>
      <c r="I437" s="816"/>
      <c r="J437" s="817"/>
      <c r="K437" s="817"/>
      <c r="L437" s="817"/>
      <c r="M437" s="818"/>
      <c r="N437" s="816"/>
      <c r="O437" s="817"/>
      <c r="P437" s="817"/>
      <c r="Q437" s="817"/>
      <c r="R437" s="818"/>
      <c r="S437" s="810" t="s">
        <v>846</v>
      </c>
      <c r="T437" s="811"/>
      <c r="U437" s="811"/>
      <c r="V437" s="811"/>
      <c r="W437" s="811"/>
      <c r="X437" s="811"/>
      <c r="Y437" s="811"/>
      <c r="Z437" s="811"/>
      <c r="AA437" s="811"/>
      <c r="AB437" s="811"/>
      <c r="AC437" s="811"/>
      <c r="AD437" s="811"/>
      <c r="AE437" s="811"/>
      <c r="AF437" s="811"/>
      <c r="AG437" s="812"/>
      <c r="AH437" s="822" t="s">
        <v>125</v>
      </c>
      <c r="AI437" s="823"/>
      <c r="AJ437" s="823"/>
      <c r="AK437" s="823"/>
      <c r="AL437" s="824"/>
      <c r="AM437" s="822" t="s">
        <v>104</v>
      </c>
      <c r="AN437" s="823"/>
      <c r="AO437" s="823"/>
      <c r="AP437" s="823"/>
      <c r="AQ437" s="824"/>
      <c r="AR437" s="825"/>
      <c r="AS437" s="826"/>
      <c r="AT437" s="826"/>
      <c r="AU437" s="826"/>
      <c r="AV437" s="827"/>
      <c r="AW437" s="552"/>
      <c r="AX437" s="410"/>
      <c r="AY437" s="410"/>
      <c r="AZ437" s="410"/>
      <c r="BA437" s="410"/>
      <c r="BB437" s="410"/>
      <c r="BC437" s="410"/>
      <c r="BD437" s="410"/>
      <c r="BE437" s="410"/>
      <c r="BF437" s="410"/>
      <c r="BG437" s="410"/>
      <c r="BH437" s="410"/>
      <c r="BI437" s="410"/>
      <c r="BJ437" s="410"/>
      <c r="BK437" s="410"/>
      <c r="BL437" s="410"/>
      <c r="BM437" s="410"/>
      <c r="BN437" s="410"/>
      <c r="BO437" s="410"/>
      <c r="BP437" s="410"/>
      <c r="BQ437" s="410"/>
      <c r="BR437" s="410"/>
      <c r="BS437" s="410"/>
      <c r="BT437" s="410"/>
      <c r="BU437" s="410"/>
      <c r="BV437" s="410"/>
      <c r="BW437" s="410"/>
      <c r="BX437" s="410"/>
    </row>
    <row r="438" spans="1:92" s="411" customFormat="1">
      <c r="A438" s="409"/>
      <c r="B438" s="553"/>
      <c r="C438" s="554"/>
      <c r="D438" s="554"/>
      <c r="E438" s="554"/>
      <c r="F438" s="554"/>
      <c r="G438" s="554"/>
      <c r="H438" s="555"/>
      <c r="I438" s="819"/>
      <c r="J438" s="820"/>
      <c r="K438" s="820"/>
      <c r="L438" s="820"/>
      <c r="M438" s="821"/>
      <c r="N438" s="819"/>
      <c r="O438" s="820"/>
      <c r="P438" s="820"/>
      <c r="Q438" s="820"/>
      <c r="R438" s="821"/>
      <c r="S438" s="831" t="s">
        <v>847</v>
      </c>
      <c r="T438" s="832"/>
      <c r="U438" s="832"/>
      <c r="V438" s="832"/>
      <c r="W438" s="833"/>
      <c r="X438" s="810" t="s">
        <v>105</v>
      </c>
      <c r="Y438" s="811"/>
      <c r="Z438" s="811"/>
      <c r="AA438" s="811"/>
      <c r="AB438" s="812"/>
      <c r="AC438" s="810" t="s">
        <v>848</v>
      </c>
      <c r="AD438" s="811"/>
      <c r="AE438" s="811"/>
      <c r="AF438" s="811"/>
      <c r="AG438" s="812"/>
      <c r="AH438" s="828"/>
      <c r="AI438" s="829"/>
      <c r="AJ438" s="829"/>
      <c r="AK438" s="829"/>
      <c r="AL438" s="830"/>
      <c r="AM438" s="828"/>
      <c r="AN438" s="829"/>
      <c r="AO438" s="829"/>
      <c r="AP438" s="829"/>
      <c r="AQ438" s="830"/>
      <c r="AR438" s="828"/>
      <c r="AS438" s="829"/>
      <c r="AT438" s="829"/>
      <c r="AU438" s="829"/>
      <c r="AV438" s="830"/>
      <c r="AW438" s="556"/>
      <c r="AX438" s="410"/>
      <c r="AY438" s="410"/>
      <c r="AZ438" s="410"/>
      <c r="BA438" s="410"/>
      <c r="BB438" s="410"/>
      <c r="BC438" s="410"/>
      <c r="BD438" s="410"/>
      <c r="BE438" s="410"/>
      <c r="BF438" s="410"/>
      <c r="BG438" s="410"/>
      <c r="BH438" s="410"/>
      <c r="BI438" s="410"/>
      <c r="BJ438" s="410"/>
      <c r="BK438" s="410"/>
      <c r="BL438" s="410"/>
      <c r="BM438" s="410"/>
      <c r="BN438" s="410"/>
      <c r="BO438" s="410"/>
      <c r="BP438" s="410"/>
      <c r="BQ438" s="410"/>
      <c r="BR438" s="410"/>
      <c r="BS438" s="410"/>
      <c r="BT438" s="410"/>
      <c r="BU438" s="410"/>
      <c r="BV438" s="410"/>
      <c r="BW438" s="410"/>
      <c r="BX438" s="410"/>
    </row>
    <row r="439" spans="1:92" ht="14.25">
      <c r="B439" s="496" t="s">
        <v>849</v>
      </c>
      <c r="C439" s="497"/>
      <c r="D439" s="497"/>
      <c r="E439" s="497"/>
      <c r="F439" s="497"/>
      <c r="G439" s="497"/>
      <c r="H439" s="498"/>
      <c r="I439" s="521">
        <v>1200</v>
      </c>
      <c r="J439" s="720"/>
      <c r="K439" s="721"/>
      <c r="L439" s="721"/>
      <c r="M439" s="722"/>
      <c r="N439" s="521">
        <v>1211</v>
      </c>
      <c r="O439" s="720"/>
      <c r="P439" s="721"/>
      <c r="Q439" s="721"/>
      <c r="R439" s="722"/>
      <c r="S439" s="521">
        <v>1221</v>
      </c>
      <c r="T439" s="720"/>
      <c r="U439" s="721"/>
      <c r="V439" s="721"/>
      <c r="W439" s="722"/>
      <c r="X439" s="521">
        <v>1730</v>
      </c>
      <c r="Y439" s="720"/>
      <c r="Z439" s="721"/>
      <c r="AA439" s="721"/>
      <c r="AB439" s="722"/>
      <c r="AC439" s="521">
        <v>1731</v>
      </c>
      <c r="AD439" s="720"/>
      <c r="AE439" s="721"/>
      <c r="AF439" s="721"/>
      <c r="AG439" s="722"/>
      <c r="AH439" s="521">
        <v>1234</v>
      </c>
      <c r="AI439" s="720"/>
      <c r="AJ439" s="721"/>
      <c r="AK439" s="721"/>
      <c r="AL439" s="722"/>
      <c r="AM439" s="521">
        <v>1246</v>
      </c>
      <c r="AN439" s="720"/>
      <c r="AO439" s="721"/>
      <c r="AP439" s="721"/>
      <c r="AQ439" s="722"/>
      <c r="AR439" s="521">
        <v>1260</v>
      </c>
      <c r="AS439" s="720"/>
      <c r="AT439" s="721"/>
      <c r="AU439" s="721"/>
      <c r="AV439" s="722"/>
      <c r="AW439" s="557" t="s">
        <v>2</v>
      </c>
      <c r="AX439" s="410"/>
      <c r="AY439" s="410"/>
      <c r="AZ439" s="410"/>
      <c r="BA439" s="410"/>
      <c r="BB439" s="410"/>
      <c r="BC439" s="410"/>
      <c r="BD439" s="410"/>
      <c r="BE439" s="410"/>
      <c r="BF439" s="410"/>
      <c r="BG439" s="410"/>
      <c r="BH439" s="410"/>
      <c r="BI439" s="410"/>
      <c r="BJ439" s="410"/>
      <c r="BK439" s="410"/>
      <c r="BL439" s="410"/>
      <c r="BM439" s="410"/>
      <c r="BN439" s="410"/>
      <c r="BO439" s="410"/>
      <c r="BP439" s="410"/>
      <c r="BQ439" s="410"/>
      <c r="BR439" s="410"/>
      <c r="BS439" s="410"/>
      <c r="BT439" s="410"/>
      <c r="BU439" s="410"/>
      <c r="BV439" s="410"/>
      <c r="BW439" s="410"/>
      <c r="BX439" s="410"/>
    </row>
    <row r="440" spans="1:92" ht="14.25">
      <c r="B440" s="491" t="s">
        <v>850</v>
      </c>
      <c r="C440" s="492"/>
      <c r="D440" s="492"/>
      <c r="E440" s="492"/>
      <c r="F440" s="492"/>
      <c r="G440" s="492"/>
      <c r="H440" s="493"/>
      <c r="I440" s="558"/>
      <c r="J440" s="559"/>
      <c r="K440" s="559"/>
      <c r="L440" s="559"/>
      <c r="M440" s="560"/>
      <c r="N440" s="558"/>
      <c r="O440" s="559"/>
      <c r="P440" s="559"/>
      <c r="Q440" s="559"/>
      <c r="R440" s="560"/>
      <c r="S440" s="561">
        <v>1222</v>
      </c>
      <c r="T440" s="720"/>
      <c r="U440" s="721"/>
      <c r="V440" s="721"/>
      <c r="W440" s="722"/>
      <c r="X440" s="558"/>
      <c r="Y440" s="559"/>
      <c r="Z440" s="559"/>
      <c r="AA440" s="559"/>
      <c r="AB440" s="560"/>
      <c r="AC440" s="521">
        <v>1843</v>
      </c>
      <c r="AD440" s="720"/>
      <c r="AE440" s="721"/>
      <c r="AF440" s="721"/>
      <c r="AG440" s="722"/>
      <c r="AH440" s="521">
        <v>1235</v>
      </c>
      <c r="AI440" s="720"/>
      <c r="AJ440" s="721"/>
      <c r="AK440" s="721"/>
      <c r="AL440" s="722"/>
      <c r="AM440" s="521">
        <v>1247</v>
      </c>
      <c r="AN440" s="720"/>
      <c r="AO440" s="721"/>
      <c r="AP440" s="721"/>
      <c r="AQ440" s="722"/>
      <c r="AR440" s="558"/>
      <c r="AS440" s="559"/>
      <c r="AT440" s="559"/>
      <c r="AU440" s="559"/>
      <c r="AV440" s="560"/>
      <c r="AW440" s="557" t="s">
        <v>3</v>
      </c>
      <c r="AX440" s="410"/>
      <c r="AY440" s="410"/>
      <c r="AZ440" s="410"/>
      <c r="BA440" s="410"/>
      <c r="BB440" s="410"/>
      <c r="BC440" s="410"/>
      <c r="BD440" s="410"/>
      <c r="BE440" s="410"/>
      <c r="BF440" s="410"/>
      <c r="BG440" s="410"/>
      <c r="BH440" s="410"/>
      <c r="BI440" s="410"/>
      <c r="BJ440" s="410"/>
      <c r="BK440" s="410"/>
      <c r="BL440" s="410"/>
      <c r="BM440" s="410"/>
      <c r="BN440" s="410"/>
      <c r="BO440" s="410"/>
      <c r="BP440" s="410"/>
      <c r="BQ440" s="410"/>
      <c r="BR440" s="410"/>
      <c r="BS440" s="410"/>
      <c r="BT440" s="410"/>
      <c r="BU440" s="410"/>
      <c r="BV440" s="410"/>
      <c r="BW440" s="410"/>
      <c r="BX440" s="410"/>
    </row>
    <row r="441" spans="1:92" ht="14.25">
      <c r="B441" s="496" t="s">
        <v>92</v>
      </c>
      <c r="C441" s="497"/>
      <c r="D441" s="497"/>
      <c r="E441" s="497"/>
      <c r="F441" s="497"/>
      <c r="G441" s="497"/>
      <c r="H441" s="498"/>
      <c r="I441" s="521">
        <v>1202</v>
      </c>
      <c r="J441" s="720"/>
      <c r="K441" s="721"/>
      <c r="L441" s="721"/>
      <c r="M441" s="722"/>
      <c r="N441" s="521">
        <v>1212</v>
      </c>
      <c r="O441" s="720"/>
      <c r="P441" s="721"/>
      <c r="Q441" s="721"/>
      <c r="R441" s="722"/>
      <c r="S441" s="521">
        <v>1224</v>
      </c>
      <c r="T441" s="720"/>
      <c r="U441" s="721"/>
      <c r="V441" s="721"/>
      <c r="W441" s="722"/>
      <c r="X441" s="521">
        <v>1733</v>
      </c>
      <c r="Y441" s="720"/>
      <c r="Z441" s="721"/>
      <c r="AA441" s="721"/>
      <c r="AB441" s="722"/>
      <c r="AC441" s="521">
        <v>1734</v>
      </c>
      <c r="AD441" s="720"/>
      <c r="AE441" s="721"/>
      <c r="AF441" s="721"/>
      <c r="AG441" s="722"/>
      <c r="AH441" s="521">
        <v>1236</v>
      </c>
      <c r="AI441" s="720"/>
      <c r="AJ441" s="721"/>
      <c r="AK441" s="721"/>
      <c r="AL441" s="722"/>
      <c r="AM441" s="521">
        <v>1248</v>
      </c>
      <c r="AN441" s="720"/>
      <c r="AO441" s="721"/>
      <c r="AP441" s="721"/>
      <c r="AQ441" s="722"/>
      <c r="AR441" s="521">
        <v>1262</v>
      </c>
      <c r="AS441" s="720"/>
      <c r="AT441" s="721"/>
      <c r="AU441" s="721"/>
      <c r="AV441" s="722"/>
      <c r="AW441" s="557" t="s">
        <v>2</v>
      </c>
      <c r="AX441" s="410"/>
      <c r="AY441" s="410"/>
      <c r="AZ441" s="410"/>
      <c r="BA441" s="410"/>
      <c r="BB441" s="410"/>
      <c r="BC441" s="410"/>
      <c r="BD441" s="410"/>
      <c r="BE441" s="410"/>
      <c r="BF441" s="410"/>
      <c r="BG441" s="410"/>
      <c r="BH441" s="410"/>
      <c r="BI441" s="410"/>
      <c r="BJ441" s="410"/>
      <c r="BK441" s="410"/>
      <c r="BL441" s="410"/>
      <c r="BM441" s="410"/>
      <c r="BN441" s="410"/>
      <c r="BO441" s="410"/>
      <c r="BP441" s="410"/>
      <c r="BQ441" s="410"/>
      <c r="BR441" s="410"/>
      <c r="BS441" s="410"/>
      <c r="BT441" s="410"/>
      <c r="BU441" s="410"/>
      <c r="BV441" s="410"/>
      <c r="BW441" s="410"/>
      <c r="BX441" s="410"/>
    </row>
    <row r="442" spans="1:92" ht="14.25">
      <c r="B442" s="496" t="s">
        <v>93</v>
      </c>
      <c r="C442" s="497"/>
      <c r="D442" s="497"/>
      <c r="E442" s="497"/>
      <c r="F442" s="497"/>
      <c r="G442" s="497"/>
      <c r="H442" s="498"/>
      <c r="I442" s="521">
        <v>1203</v>
      </c>
      <c r="J442" s="720"/>
      <c r="K442" s="721"/>
      <c r="L442" s="721"/>
      <c r="M442" s="722"/>
      <c r="N442" s="521">
        <v>1213</v>
      </c>
      <c r="O442" s="720"/>
      <c r="P442" s="721"/>
      <c r="Q442" s="721"/>
      <c r="R442" s="722"/>
      <c r="S442" s="521">
        <v>1225</v>
      </c>
      <c r="T442" s="720"/>
      <c r="U442" s="721"/>
      <c r="V442" s="721"/>
      <c r="W442" s="722"/>
      <c r="X442" s="521">
        <v>1735</v>
      </c>
      <c r="Y442" s="720"/>
      <c r="Z442" s="721"/>
      <c r="AA442" s="721"/>
      <c r="AB442" s="722"/>
      <c r="AC442" s="521">
        <v>1736</v>
      </c>
      <c r="AD442" s="720"/>
      <c r="AE442" s="721"/>
      <c r="AF442" s="721"/>
      <c r="AG442" s="722"/>
      <c r="AH442" s="521">
        <v>1237</v>
      </c>
      <c r="AI442" s="720"/>
      <c r="AJ442" s="721"/>
      <c r="AK442" s="721"/>
      <c r="AL442" s="722"/>
      <c r="AM442" s="521">
        <v>1249</v>
      </c>
      <c r="AN442" s="720"/>
      <c r="AO442" s="721"/>
      <c r="AP442" s="721"/>
      <c r="AQ442" s="722"/>
      <c r="AR442" s="521">
        <v>1263</v>
      </c>
      <c r="AS442" s="720"/>
      <c r="AT442" s="721"/>
      <c r="AU442" s="721"/>
      <c r="AV442" s="722"/>
      <c r="AW442" s="557" t="s">
        <v>3</v>
      </c>
      <c r="AX442" s="410"/>
      <c r="AY442" s="410"/>
      <c r="AZ442" s="410"/>
      <c r="BA442" s="410"/>
      <c r="BB442" s="410"/>
      <c r="BC442" s="410"/>
      <c r="BD442" s="410"/>
      <c r="BE442" s="410"/>
      <c r="BF442" s="410"/>
      <c r="BG442" s="410"/>
      <c r="BH442" s="410"/>
      <c r="BI442" s="410"/>
      <c r="BJ442" s="410"/>
      <c r="BK442" s="410"/>
      <c r="BL442" s="410"/>
      <c r="BM442" s="410"/>
      <c r="BN442" s="410"/>
      <c r="BO442" s="410"/>
      <c r="BP442" s="410"/>
      <c r="BQ442" s="410"/>
      <c r="BR442" s="410"/>
      <c r="BS442" s="410"/>
      <c r="BT442" s="410"/>
      <c r="BU442" s="410"/>
      <c r="BV442" s="410"/>
      <c r="BW442" s="410"/>
      <c r="BX442" s="410"/>
    </row>
    <row r="443" spans="1:92" ht="14.25">
      <c r="B443" s="496" t="s">
        <v>851</v>
      </c>
      <c r="C443" s="497"/>
      <c r="D443" s="497"/>
      <c r="E443" s="497"/>
      <c r="F443" s="497"/>
      <c r="G443" s="497"/>
      <c r="H443" s="498"/>
      <c r="I443" s="521">
        <v>1204</v>
      </c>
      <c r="J443" s="720"/>
      <c r="K443" s="721"/>
      <c r="L443" s="721"/>
      <c r="M443" s="722"/>
      <c r="N443" s="521">
        <v>1214</v>
      </c>
      <c r="O443" s="720"/>
      <c r="P443" s="721"/>
      <c r="Q443" s="721"/>
      <c r="R443" s="722"/>
      <c r="S443" s="521">
        <v>1226</v>
      </c>
      <c r="T443" s="720"/>
      <c r="U443" s="721"/>
      <c r="V443" s="721"/>
      <c r="W443" s="722"/>
      <c r="X443" s="521">
        <v>1737</v>
      </c>
      <c r="Y443" s="720"/>
      <c r="Z443" s="721"/>
      <c r="AA443" s="721"/>
      <c r="AB443" s="722"/>
      <c r="AC443" s="521">
        <v>1738</v>
      </c>
      <c r="AD443" s="720"/>
      <c r="AE443" s="721"/>
      <c r="AF443" s="721"/>
      <c r="AG443" s="722"/>
      <c r="AH443" s="521">
        <v>1238</v>
      </c>
      <c r="AI443" s="720"/>
      <c r="AJ443" s="721"/>
      <c r="AK443" s="721"/>
      <c r="AL443" s="722"/>
      <c r="AM443" s="521">
        <v>1250</v>
      </c>
      <c r="AN443" s="720"/>
      <c r="AO443" s="721"/>
      <c r="AP443" s="721"/>
      <c r="AQ443" s="722"/>
      <c r="AR443" s="521">
        <v>1264</v>
      </c>
      <c r="AS443" s="720"/>
      <c r="AT443" s="721"/>
      <c r="AU443" s="721"/>
      <c r="AV443" s="722"/>
      <c r="AW443" s="557" t="s">
        <v>3</v>
      </c>
      <c r="AX443" s="410"/>
      <c r="AY443" s="410"/>
      <c r="AZ443" s="410"/>
      <c r="BA443" s="410"/>
      <c r="BB443" s="410"/>
      <c r="BC443" s="410"/>
      <c r="BD443" s="410"/>
      <c r="BE443" s="410"/>
      <c r="BF443" s="410"/>
      <c r="BG443" s="410"/>
      <c r="BH443" s="410"/>
      <c r="BI443" s="410"/>
      <c r="BJ443" s="410"/>
      <c r="BK443" s="410"/>
      <c r="BL443" s="410"/>
      <c r="BM443" s="410"/>
      <c r="BN443" s="410"/>
      <c r="BO443" s="410"/>
      <c r="BP443" s="410"/>
      <c r="BQ443" s="410"/>
      <c r="BR443" s="410"/>
      <c r="BS443" s="410"/>
      <c r="BT443" s="410"/>
      <c r="BU443" s="410"/>
      <c r="BV443" s="410"/>
      <c r="BW443" s="410"/>
      <c r="BX443" s="410"/>
    </row>
    <row r="444" spans="1:92" ht="14.25">
      <c r="B444" s="496" t="s">
        <v>106</v>
      </c>
      <c r="C444" s="497"/>
      <c r="D444" s="497"/>
      <c r="E444" s="497"/>
      <c r="F444" s="497"/>
      <c r="G444" s="497"/>
      <c r="H444" s="498"/>
      <c r="I444" s="521">
        <v>1205</v>
      </c>
      <c r="J444" s="720"/>
      <c r="K444" s="721"/>
      <c r="L444" s="721"/>
      <c r="M444" s="722"/>
      <c r="N444" s="521">
        <v>1215</v>
      </c>
      <c r="O444" s="720"/>
      <c r="P444" s="721"/>
      <c r="Q444" s="721"/>
      <c r="R444" s="722"/>
      <c r="S444" s="558"/>
      <c r="T444" s="559"/>
      <c r="U444" s="559"/>
      <c r="V444" s="559"/>
      <c r="W444" s="560"/>
      <c r="X444" s="558"/>
      <c r="Y444" s="559"/>
      <c r="Z444" s="559"/>
      <c r="AA444" s="559"/>
      <c r="AB444" s="560"/>
      <c r="AC444" s="521">
        <v>1740</v>
      </c>
      <c r="AD444" s="720"/>
      <c r="AE444" s="721"/>
      <c r="AF444" s="721"/>
      <c r="AG444" s="722"/>
      <c r="AH444" s="521">
        <v>1239</v>
      </c>
      <c r="AI444" s="720"/>
      <c r="AJ444" s="721"/>
      <c r="AK444" s="721"/>
      <c r="AL444" s="722"/>
      <c r="AM444" s="521">
        <v>1251</v>
      </c>
      <c r="AN444" s="720"/>
      <c r="AO444" s="721"/>
      <c r="AP444" s="721"/>
      <c r="AQ444" s="722"/>
      <c r="AR444" s="558"/>
      <c r="AS444" s="559"/>
      <c r="AT444" s="559"/>
      <c r="AU444" s="559"/>
      <c r="AV444" s="560"/>
      <c r="AW444" s="557" t="s">
        <v>2</v>
      </c>
      <c r="AX444" s="410"/>
      <c r="AY444" s="410"/>
      <c r="AZ444" s="410"/>
      <c r="BA444" s="410"/>
      <c r="BB444" s="410"/>
      <c r="BC444" s="410"/>
      <c r="BD444" s="410"/>
      <c r="BE444" s="410"/>
      <c r="BF444" s="410"/>
      <c r="BG444" s="410"/>
      <c r="BH444" s="410"/>
      <c r="BI444" s="410"/>
      <c r="BJ444" s="410"/>
      <c r="BK444" s="410"/>
      <c r="BL444" s="410"/>
      <c r="BM444" s="410"/>
      <c r="BN444" s="410"/>
      <c r="BO444" s="410"/>
      <c r="BP444" s="410"/>
      <c r="BQ444" s="410"/>
      <c r="BR444" s="410"/>
      <c r="BS444" s="410"/>
      <c r="BT444" s="410"/>
      <c r="BU444" s="410"/>
      <c r="BV444" s="410"/>
      <c r="BW444" s="410"/>
      <c r="BX444" s="410"/>
    </row>
    <row r="445" spans="1:92" ht="14.25">
      <c r="B445" s="496" t="s">
        <v>107</v>
      </c>
      <c r="C445" s="497"/>
      <c r="D445" s="497"/>
      <c r="E445" s="497"/>
      <c r="F445" s="497"/>
      <c r="G445" s="497"/>
      <c r="H445" s="498"/>
      <c r="I445" s="521">
        <v>1206</v>
      </c>
      <c r="J445" s="720"/>
      <c r="K445" s="721"/>
      <c r="L445" s="721"/>
      <c r="M445" s="722"/>
      <c r="N445" s="521">
        <v>1216</v>
      </c>
      <c r="O445" s="720"/>
      <c r="P445" s="721"/>
      <c r="Q445" s="721"/>
      <c r="R445" s="722"/>
      <c r="S445" s="521">
        <v>1228</v>
      </c>
      <c r="T445" s="720"/>
      <c r="U445" s="721"/>
      <c r="V445" s="721"/>
      <c r="W445" s="722"/>
      <c r="X445" s="521">
        <v>1741</v>
      </c>
      <c r="Y445" s="720"/>
      <c r="Z445" s="721"/>
      <c r="AA445" s="721"/>
      <c r="AB445" s="722"/>
      <c r="AC445" s="521">
        <v>1742</v>
      </c>
      <c r="AD445" s="720"/>
      <c r="AE445" s="721"/>
      <c r="AF445" s="721"/>
      <c r="AG445" s="722"/>
      <c r="AH445" s="521">
        <v>1240</v>
      </c>
      <c r="AI445" s="720"/>
      <c r="AJ445" s="721"/>
      <c r="AK445" s="721"/>
      <c r="AL445" s="722"/>
      <c r="AM445" s="521">
        <v>1252</v>
      </c>
      <c r="AN445" s="720"/>
      <c r="AO445" s="721"/>
      <c r="AP445" s="721"/>
      <c r="AQ445" s="722"/>
      <c r="AR445" s="521">
        <v>1265</v>
      </c>
      <c r="AS445" s="720"/>
      <c r="AT445" s="721"/>
      <c r="AU445" s="721"/>
      <c r="AV445" s="722"/>
      <c r="AW445" s="557" t="s">
        <v>2</v>
      </c>
      <c r="AX445" s="410"/>
      <c r="AY445" s="410"/>
      <c r="AZ445" s="410"/>
      <c r="BA445" s="410"/>
      <c r="BB445" s="410"/>
      <c r="BC445" s="410"/>
      <c r="BD445" s="410"/>
      <c r="BE445" s="410"/>
      <c r="BF445" s="410"/>
      <c r="BG445" s="410"/>
      <c r="BH445" s="410"/>
      <c r="BI445" s="410"/>
      <c r="BJ445" s="410"/>
      <c r="BK445" s="410"/>
      <c r="BL445" s="410"/>
      <c r="BM445" s="410"/>
      <c r="BN445" s="410"/>
      <c r="BO445" s="410"/>
      <c r="BP445" s="410"/>
      <c r="BQ445" s="410"/>
      <c r="BR445" s="410"/>
      <c r="BS445" s="410"/>
      <c r="BT445" s="410"/>
      <c r="BU445" s="410"/>
      <c r="BV445" s="410"/>
      <c r="BW445" s="410"/>
      <c r="BX445" s="410"/>
    </row>
    <row r="446" spans="1:92" ht="14.25">
      <c r="B446" s="496" t="s">
        <v>108</v>
      </c>
      <c r="C446" s="497"/>
      <c r="D446" s="497"/>
      <c r="E446" s="497"/>
      <c r="F446" s="497"/>
      <c r="G446" s="497"/>
      <c r="H446" s="498"/>
      <c r="I446" s="521">
        <v>1207</v>
      </c>
      <c r="J446" s="720"/>
      <c r="K446" s="721"/>
      <c r="L446" s="721"/>
      <c r="M446" s="722"/>
      <c r="N446" s="521">
        <v>1217</v>
      </c>
      <c r="O446" s="720"/>
      <c r="P446" s="721"/>
      <c r="Q446" s="721"/>
      <c r="R446" s="722"/>
      <c r="S446" s="521">
        <v>1229</v>
      </c>
      <c r="T446" s="720"/>
      <c r="U446" s="721"/>
      <c r="V446" s="721"/>
      <c r="W446" s="722"/>
      <c r="X446" s="521">
        <v>1743</v>
      </c>
      <c r="Y446" s="720"/>
      <c r="Z446" s="721"/>
      <c r="AA446" s="721"/>
      <c r="AB446" s="722"/>
      <c r="AC446" s="521">
        <v>1744</v>
      </c>
      <c r="AD446" s="720"/>
      <c r="AE446" s="721"/>
      <c r="AF446" s="721"/>
      <c r="AG446" s="722"/>
      <c r="AH446" s="521">
        <v>1241</v>
      </c>
      <c r="AI446" s="720"/>
      <c r="AJ446" s="721"/>
      <c r="AK446" s="721"/>
      <c r="AL446" s="722"/>
      <c r="AM446" s="521">
        <v>1253</v>
      </c>
      <c r="AN446" s="720"/>
      <c r="AO446" s="721"/>
      <c r="AP446" s="721"/>
      <c r="AQ446" s="722"/>
      <c r="AR446" s="521">
        <v>1266</v>
      </c>
      <c r="AS446" s="720"/>
      <c r="AT446" s="721"/>
      <c r="AU446" s="721"/>
      <c r="AV446" s="722"/>
      <c r="AW446" s="557" t="s">
        <v>3</v>
      </c>
      <c r="AX446" s="410"/>
      <c r="AY446" s="410"/>
      <c r="AZ446" s="410"/>
      <c r="BA446" s="410"/>
      <c r="BB446" s="410"/>
      <c r="BC446" s="410"/>
      <c r="BD446" s="410"/>
      <c r="BE446" s="410"/>
      <c r="BF446" s="410"/>
      <c r="BG446" s="410"/>
      <c r="BH446" s="410"/>
      <c r="BI446" s="410"/>
      <c r="BJ446" s="410"/>
      <c r="BK446" s="410"/>
      <c r="BL446" s="410"/>
      <c r="BM446" s="410"/>
      <c r="BN446" s="410"/>
      <c r="BO446" s="410"/>
      <c r="BP446" s="410"/>
      <c r="BQ446" s="410"/>
      <c r="BR446" s="410"/>
      <c r="BS446" s="410"/>
      <c r="BT446" s="410"/>
      <c r="BU446" s="410"/>
      <c r="BV446" s="410"/>
      <c r="BW446" s="410"/>
      <c r="BX446" s="410"/>
    </row>
    <row r="447" spans="1:92" ht="14.25">
      <c r="B447" s="496" t="s">
        <v>852</v>
      </c>
      <c r="C447" s="497"/>
      <c r="D447" s="497"/>
      <c r="E447" s="497"/>
      <c r="F447" s="497"/>
      <c r="G447" s="497"/>
      <c r="H447" s="498"/>
      <c r="I447" s="521">
        <v>1208</v>
      </c>
      <c r="J447" s="720"/>
      <c r="K447" s="721"/>
      <c r="L447" s="721"/>
      <c r="M447" s="722"/>
      <c r="N447" s="521">
        <v>1218</v>
      </c>
      <c r="O447" s="720"/>
      <c r="P447" s="721"/>
      <c r="Q447" s="721"/>
      <c r="R447" s="722"/>
      <c r="S447" s="521">
        <v>1230</v>
      </c>
      <c r="T447" s="720"/>
      <c r="U447" s="721"/>
      <c r="V447" s="721"/>
      <c r="W447" s="722"/>
      <c r="X447" s="521">
        <v>1745</v>
      </c>
      <c r="Y447" s="720"/>
      <c r="Z447" s="721"/>
      <c r="AA447" s="721"/>
      <c r="AB447" s="722"/>
      <c r="AC447" s="521">
        <v>1746</v>
      </c>
      <c r="AD447" s="720"/>
      <c r="AE447" s="721"/>
      <c r="AF447" s="721"/>
      <c r="AG447" s="722"/>
      <c r="AH447" s="521">
        <v>1242</v>
      </c>
      <c r="AI447" s="720"/>
      <c r="AJ447" s="721"/>
      <c r="AK447" s="721"/>
      <c r="AL447" s="722"/>
      <c r="AM447" s="521">
        <v>1254</v>
      </c>
      <c r="AN447" s="720"/>
      <c r="AO447" s="721"/>
      <c r="AP447" s="721"/>
      <c r="AQ447" s="722"/>
      <c r="AR447" s="521">
        <v>1267</v>
      </c>
      <c r="AS447" s="720"/>
      <c r="AT447" s="721"/>
      <c r="AU447" s="721"/>
      <c r="AV447" s="722"/>
      <c r="AW447" s="557" t="s">
        <v>3</v>
      </c>
      <c r="AX447" s="410"/>
      <c r="AY447" s="410"/>
      <c r="AZ447" s="410"/>
      <c r="BA447" s="410"/>
      <c r="BB447" s="410"/>
      <c r="BC447" s="410"/>
      <c r="BD447" s="410"/>
      <c r="BE447" s="410"/>
      <c r="BF447" s="410"/>
      <c r="BG447" s="410"/>
      <c r="BH447" s="410"/>
      <c r="BI447" s="410"/>
      <c r="BJ447" s="410"/>
      <c r="BK447" s="410"/>
      <c r="BL447" s="410"/>
      <c r="BM447" s="410"/>
      <c r="BN447" s="410"/>
      <c r="BO447" s="410"/>
      <c r="BP447" s="410"/>
      <c r="BQ447" s="410"/>
      <c r="BR447" s="410"/>
      <c r="BS447" s="410"/>
      <c r="BT447" s="410"/>
      <c r="BU447" s="410"/>
      <c r="BV447" s="410"/>
      <c r="BW447" s="410"/>
      <c r="BX447" s="410"/>
    </row>
    <row r="448" spans="1:92" ht="14.25">
      <c r="B448" s="496" t="s">
        <v>207</v>
      </c>
      <c r="C448" s="497"/>
      <c r="D448" s="497"/>
      <c r="E448" s="497"/>
      <c r="F448" s="497"/>
      <c r="G448" s="497"/>
      <c r="H448" s="498"/>
      <c r="I448" s="521">
        <v>1209</v>
      </c>
      <c r="J448" s="720"/>
      <c r="K448" s="721"/>
      <c r="L448" s="721"/>
      <c r="M448" s="722"/>
      <c r="N448" s="521">
        <v>1219</v>
      </c>
      <c r="O448" s="720"/>
      <c r="P448" s="721"/>
      <c r="Q448" s="721"/>
      <c r="R448" s="722"/>
      <c r="S448" s="521">
        <v>1231</v>
      </c>
      <c r="T448" s="720"/>
      <c r="U448" s="721"/>
      <c r="V448" s="721"/>
      <c r="W448" s="722"/>
      <c r="X448" s="521">
        <v>1747</v>
      </c>
      <c r="Y448" s="720"/>
      <c r="Z448" s="721"/>
      <c r="AA448" s="721"/>
      <c r="AB448" s="722"/>
      <c r="AC448" s="521">
        <v>1748</v>
      </c>
      <c r="AD448" s="720"/>
      <c r="AE448" s="721"/>
      <c r="AF448" s="721"/>
      <c r="AG448" s="722"/>
      <c r="AH448" s="521">
        <v>1243</v>
      </c>
      <c r="AI448" s="720"/>
      <c r="AJ448" s="721"/>
      <c r="AK448" s="721"/>
      <c r="AL448" s="722"/>
      <c r="AM448" s="521">
        <v>1255</v>
      </c>
      <c r="AN448" s="720"/>
      <c r="AO448" s="721"/>
      <c r="AP448" s="721"/>
      <c r="AQ448" s="722"/>
      <c r="AR448" s="521">
        <v>1268</v>
      </c>
      <c r="AS448" s="720"/>
      <c r="AT448" s="721"/>
      <c r="AU448" s="721"/>
      <c r="AV448" s="722"/>
      <c r="AW448" s="557" t="s">
        <v>3</v>
      </c>
      <c r="AX448" s="410"/>
      <c r="AY448" s="410"/>
      <c r="AZ448" s="410"/>
      <c r="BA448" s="410"/>
      <c r="BB448" s="410"/>
      <c r="BC448" s="410"/>
      <c r="BD448" s="410"/>
      <c r="BE448" s="410"/>
      <c r="BF448" s="410"/>
      <c r="BG448" s="410"/>
      <c r="BH448" s="410"/>
      <c r="BI448" s="410"/>
      <c r="BJ448" s="410"/>
      <c r="BK448" s="410"/>
      <c r="BL448" s="410"/>
      <c r="BM448" s="410"/>
      <c r="BN448" s="410"/>
      <c r="BO448" s="410"/>
      <c r="BP448" s="410"/>
      <c r="BQ448" s="410"/>
      <c r="BR448" s="410"/>
      <c r="BS448" s="410"/>
      <c r="BT448" s="410"/>
      <c r="BU448" s="410"/>
      <c r="BV448" s="410"/>
      <c r="BW448" s="410"/>
      <c r="BX448" s="410"/>
    </row>
    <row r="449" spans="1:76" ht="14.25">
      <c r="B449" s="496" t="s">
        <v>109</v>
      </c>
      <c r="C449" s="497"/>
      <c r="D449" s="497"/>
      <c r="E449" s="497"/>
      <c r="F449" s="497"/>
      <c r="G449" s="497"/>
      <c r="H449" s="498"/>
      <c r="I449" s="521">
        <v>1210</v>
      </c>
      <c r="J449" s="720">
        <f>+IF(($J$439+$J$441+$J$444+$J$445-$J$440-$J$442-$J$443-$J$446-$J$447-$J$448)&gt;0,$J$439+$J$441+$J$444+$J$445-$J$440-$J$442-$J$443-$J$446-$J$447-$J$448,0)</f>
        <v>0</v>
      </c>
      <c r="K449" s="721"/>
      <c r="L449" s="721"/>
      <c r="M449" s="722"/>
      <c r="N449" s="521">
        <v>1220</v>
      </c>
      <c r="O449" s="720">
        <f>+IF(($O$439+$O$441+$O$444+$O$445-$O$440-$O$442-$O$443-$O$446-$O$447-$O$448)&gt;0,$O$439+$O$441+$O$444+$O$445-$O$440-$O$442-$O$443-$O$446-$O$447-$O$448,0)</f>
        <v>0</v>
      </c>
      <c r="P449" s="721"/>
      <c r="Q449" s="721"/>
      <c r="R449" s="722"/>
      <c r="S449" s="521">
        <v>1232</v>
      </c>
      <c r="T449" s="720">
        <f>+IF(($T$439+$T$441+$T$444+$T$445-$T$440-$T$442-$T$443-$T$446-$T$447-$T$448)&gt;0,$T$439+$T$441+$T$444+$T$445-$T$440-$T$442-$T$443-$T$446-$T$447-$T$448,0)</f>
        <v>0</v>
      </c>
      <c r="U449" s="721"/>
      <c r="V449" s="721"/>
      <c r="W449" s="722"/>
      <c r="X449" s="521">
        <v>1749</v>
      </c>
      <c r="Y449" s="720">
        <f>+IF(($Y$439+$Y$441+$Y$444+$Y$445-$Y$440-$Y$442-$Y$443-$Y$446-$Y$447-$Y$448)&gt;0,$Y$439+$Y$441+$Y$444+$Y$445-$Y$440-$Y$442-$Y$443-$Y$446-$Y$447-$Y$448,0)</f>
        <v>0</v>
      </c>
      <c r="Z449" s="721"/>
      <c r="AA449" s="721"/>
      <c r="AB449" s="722"/>
      <c r="AC449" s="521">
        <v>1750</v>
      </c>
      <c r="AD449" s="720">
        <f>+IF(($AD$439+$AD$441+$AD$444+$AD$445-$AD$440-$AD$442-$AD$443-$AD$446-$AD$447-$AD$448)&gt;0,$AD$439+$AD$441+$AD$444+$AD$445-$AD$440-$AD$442-$AD$443-$AD$446-$AD$447-$AD$448,0)</f>
        <v>0</v>
      </c>
      <c r="AE449" s="721"/>
      <c r="AF449" s="721"/>
      <c r="AG449" s="722"/>
      <c r="AH449" s="521">
        <v>1244</v>
      </c>
      <c r="AI449" s="720">
        <f>+IF(($AI$439+$AI$441+$AI$444+$AI$445-$AI$440-$AI$442-$AI$443-$AI$446-$AI$447-$AI$448)&gt;0,$AI$439+$AI$441+$AI$444+$AI$445-$AI$440-$AI$442-$AI$443-$AI$446-$AI$447-$AI$448,0)</f>
        <v>0</v>
      </c>
      <c r="AJ449" s="721"/>
      <c r="AK449" s="721"/>
      <c r="AL449" s="722"/>
      <c r="AM449" s="521">
        <v>1256</v>
      </c>
      <c r="AN449" s="720">
        <f>+IF(($AN$439+$AN$441+$AN$444+$AN$445-$AN$440-$AN$442-$AN$443-$AN$446-$AN$447-$AN$448)&gt;0,$AN$439+$AN$441+$AN$444+$AN$445-$AN$440-$AN$442-$AN$443-$AN$446-$AN$447-$AN$448,0)</f>
        <v>0</v>
      </c>
      <c r="AO449" s="721"/>
      <c r="AP449" s="721"/>
      <c r="AQ449" s="722"/>
      <c r="AR449" s="521">
        <v>1269</v>
      </c>
      <c r="AS449" s="720">
        <f>+IF(($AS$439+$AS$441+$AS$444+$AS$445-$AS$440-$AS$442-$AS$443-$AS$446-$AS$447-$AS$448)&gt;0,$AS$439+$AS$441+$AS$444+$AS$445-$AS$440-$AS$442-$AS$443-$AS$446-$AS$447-$AS$448,0)</f>
        <v>0</v>
      </c>
      <c r="AT449" s="721"/>
      <c r="AU449" s="721"/>
      <c r="AV449" s="722"/>
      <c r="AW449" s="557" t="s">
        <v>4</v>
      </c>
      <c r="AX449" s="410"/>
      <c r="AY449" s="410"/>
      <c r="AZ449" s="410"/>
      <c r="BA449" s="410"/>
      <c r="BB449" s="410"/>
      <c r="BC449" s="410"/>
      <c r="BD449" s="410"/>
      <c r="BE449" s="410"/>
      <c r="BF449" s="410"/>
      <c r="BG449" s="410"/>
      <c r="BH449" s="410"/>
      <c r="BI449" s="410"/>
      <c r="BJ449" s="410"/>
      <c r="BK449" s="410"/>
      <c r="BL449" s="410"/>
      <c r="BM449" s="410"/>
      <c r="BN449" s="410"/>
      <c r="BO449" s="410"/>
      <c r="BP449" s="410"/>
      <c r="BQ449" s="410"/>
      <c r="BR449" s="410"/>
      <c r="BS449" s="410"/>
      <c r="BT449" s="410"/>
      <c r="BU449" s="410"/>
      <c r="BV449" s="410"/>
      <c r="BW449" s="410"/>
      <c r="BX449" s="410"/>
    </row>
    <row r="450" spans="1:76" ht="14.25">
      <c r="B450" s="491" t="s">
        <v>110</v>
      </c>
      <c r="C450" s="492"/>
      <c r="D450" s="492"/>
      <c r="E450" s="492"/>
      <c r="F450" s="492"/>
      <c r="G450" s="492"/>
      <c r="H450" s="493"/>
      <c r="I450" s="558"/>
      <c r="J450" s="559"/>
      <c r="K450" s="559"/>
      <c r="L450" s="559"/>
      <c r="M450" s="560"/>
      <c r="N450" s="558"/>
      <c r="O450" s="559"/>
      <c r="P450" s="559"/>
      <c r="Q450" s="559"/>
      <c r="R450" s="560"/>
      <c r="S450" s="521">
        <v>1233</v>
      </c>
      <c r="T450" s="720">
        <f>-IF(($T$439+$T$441+$T$444+$T$445-$T$440-$T$442-$T$443-$T$446-$T$447-$T$448)&lt;0,$T$439+$T$441+$T$444+$T$445-$T$440-$T$442-$T$443-$T$446-$T$447-$T$448,0)</f>
        <v>0</v>
      </c>
      <c r="U450" s="721"/>
      <c r="V450" s="721"/>
      <c r="W450" s="722"/>
      <c r="X450" s="558"/>
      <c r="Y450" s="559"/>
      <c r="Z450" s="559"/>
      <c r="AA450" s="559"/>
      <c r="AB450" s="560"/>
      <c r="AC450" s="521">
        <v>1844</v>
      </c>
      <c r="AD450" s="720">
        <f>-IF(($AD$439+$AD$441+$AD$444+$AD$445-$AD$440-$AD$442-$AD$443-$AD$446-$AD$447-$AD$448)&lt;0,$AD$439+$AD$441+$AD$444+$AD$445-$AD$440-$AD$442-$AD$443-$AD$446-$AD$447-$AD$448,0)</f>
        <v>0</v>
      </c>
      <c r="AE450" s="721"/>
      <c r="AF450" s="721"/>
      <c r="AG450" s="722"/>
      <c r="AH450" s="521">
        <v>1245</v>
      </c>
      <c r="AI450" s="720">
        <f>-IF(($AI$439+$AI$441+$AI$444+$AI$445-$AI$440-$AI$442-$AI$443-$AI$446-$AI$447-$AI$448)&lt;0,$AI$439+$AI$441+$AI$444+$AI$445-$AI$440-$AI$442-$AI$443-$AI$446-$AI$447-$AI$448,0)</f>
        <v>0</v>
      </c>
      <c r="AJ450" s="721"/>
      <c r="AK450" s="721"/>
      <c r="AL450" s="722"/>
      <c r="AM450" s="521">
        <v>1257</v>
      </c>
      <c r="AN450" s="720">
        <f>-IF(($AN$439+$AN$441+$AN$444+$AN$445-$AN$440-$AN$442-$AN$443-$AN$446-$AN$447-$AN$448)&lt;0,$AN$439+$AN$441+$AN$444+$AN$445-$AN$440-$AN$442-$AN$443-$AN$446-$AN$447-$AN$448,0)</f>
        <v>0</v>
      </c>
      <c r="AO450" s="721"/>
      <c r="AP450" s="721"/>
      <c r="AQ450" s="722"/>
      <c r="AR450" s="558"/>
      <c r="AS450" s="559"/>
      <c r="AT450" s="559"/>
      <c r="AU450" s="559"/>
      <c r="AV450" s="560"/>
      <c r="AW450" s="557" t="s">
        <v>4</v>
      </c>
      <c r="AX450" s="410"/>
      <c r="AY450" s="410"/>
      <c r="AZ450" s="410"/>
      <c r="BA450" s="410"/>
      <c r="BB450" s="410"/>
      <c r="BC450" s="410"/>
      <c r="BD450" s="410"/>
      <c r="BE450" s="410"/>
      <c r="BF450" s="410"/>
      <c r="BG450" s="410"/>
      <c r="BH450" s="410"/>
      <c r="BI450" s="410"/>
      <c r="BJ450" s="410"/>
      <c r="BK450" s="410"/>
      <c r="BL450" s="410"/>
      <c r="BM450" s="410"/>
      <c r="BN450" s="410"/>
      <c r="BO450" s="410"/>
      <c r="BP450" s="410"/>
      <c r="BQ450" s="410"/>
      <c r="BR450" s="410"/>
      <c r="BS450" s="410"/>
      <c r="BT450" s="410"/>
      <c r="BU450" s="410"/>
      <c r="BV450" s="410"/>
      <c r="BW450" s="410"/>
      <c r="BX450" s="410"/>
    </row>
    <row r="451" spans="1:76" s="411" customFormat="1">
      <c r="A451" s="409"/>
      <c r="B451" s="517"/>
      <c r="C451" s="517"/>
      <c r="D451" s="517"/>
      <c r="E451" s="517"/>
      <c r="F451" s="517"/>
      <c r="G451" s="517"/>
      <c r="H451" s="517"/>
      <c r="I451" s="517"/>
      <c r="J451" s="517"/>
      <c r="K451" s="517"/>
      <c r="L451" s="517"/>
      <c r="M451" s="517"/>
      <c r="N451" s="517"/>
      <c r="O451" s="517"/>
      <c r="P451" s="517"/>
      <c r="Q451" s="517"/>
      <c r="R451" s="517"/>
      <c r="S451" s="517"/>
      <c r="T451" s="517"/>
      <c r="U451" s="517"/>
      <c r="V451" s="517"/>
      <c r="W451" s="517"/>
      <c r="X451" s="517"/>
      <c r="Y451" s="517"/>
      <c r="Z451" s="517"/>
      <c r="AA451" s="517"/>
      <c r="AB451" s="517"/>
      <c r="AC451" s="517"/>
      <c r="AD451" s="517"/>
      <c r="AE451" s="517"/>
      <c r="AF451" s="517"/>
      <c r="AG451" s="517"/>
      <c r="AH451" s="517"/>
      <c r="AI451" s="517"/>
      <c r="AJ451" s="517"/>
      <c r="AK451" s="517"/>
      <c r="AL451" s="517"/>
      <c r="AM451" s="517"/>
      <c r="AN451" s="517"/>
      <c r="AO451" s="517"/>
      <c r="AP451" s="517"/>
      <c r="AQ451" s="517"/>
      <c r="AR451" s="517"/>
      <c r="AS451" s="517"/>
      <c r="AT451" s="517"/>
      <c r="AU451" s="517"/>
      <c r="AV451" s="517"/>
      <c r="AW451" s="517"/>
      <c r="AX451" s="410"/>
      <c r="AY451" s="410"/>
      <c r="AZ451" s="410"/>
      <c r="BA451" s="410"/>
      <c r="BB451" s="410"/>
      <c r="BC451" s="410"/>
      <c r="BD451" s="410"/>
      <c r="BE451" s="410"/>
      <c r="BF451" s="410"/>
      <c r="BG451" s="410"/>
      <c r="BH451" s="410"/>
      <c r="BI451" s="410"/>
      <c r="BJ451" s="410"/>
      <c r="BK451" s="410"/>
      <c r="BL451" s="410"/>
      <c r="BM451" s="410"/>
      <c r="BN451" s="410"/>
      <c r="BO451" s="410"/>
      <c r="BP451" s="410"/>
      <c r="BQ451" s="410"/>
      <c r="BR451" s="410"/>
      <c r="BS451" s="410"/>
      <c r="BT451" s="410"/>
      <c r="BU451" s="410"/>
      <c r="BV451" s="410"/>
      <c r="BW451" s="410"/>
      <c r="BX451" s="410"/>
    </row>
    <row r="452" spans="1:76" s="411" customFormat="1">
      <c r="A452" s="409"/>
      <c r="B452" s="810" t="s">
        <v>853</v>
      </c>
      <c r="C452" s="811"/>
      <c r="D452" s="811"/>
      <c r="E452" s="811"/>
      <c r="F452" s="811"/>
      <c r="G452" s="811"/>
      <c r="H452" s="811"/>
      <c r="I452" s="811"/>
      <c r="J452" s="811"/>
      <c r="K452" s="811"/>
      <c r="L452" s="811"/>
      <c r="M452" s="811"/>
      <c r="N452" s="811"/>
      <c r="O452" s="811"/>
      <c r="P452" s="811"/>
      <c r="Q452" s="811"/>
      <c r="R452" s="811"/>
      <c r="S452" s="811"/>
      <c r="T452" s="811"/>
      <c r="U452" s="811"/>
      <c r="V452" s="811"/>
      <c r="W452" s="811"/>
      <c r="X452" s="811"/>
      <c r="Y452" s="811"/>
      <c r="Z452" s="811"/>
      <c r="AA452" s="811"/>
      <c r="AB452" s="811"/>
      <c r="AC452" s="811"/>
      <c r="AD452" s="811"/>
      <c r="AE452" s="811"/>
      <c r="AF452" s="811"/>
      <c r="AG452" s="811"/>
      <c r="AH452" s="811"/>
      <c r="AI452" s="811"/>
      <c r="AJ452" s="811"/>
      <c r="AK452" s="811"/>
      <c r="AL452" s="811"/>
      <c r="AM452" s="811"/>
      <c r="AN452" s="811"/>
      <c r="AO452" s="811"/>
      <c r="AP452" s="811"/>
      <c r="AQ452" s="811"/>
      <c r="AR452" s="811"/>
      <c r="AS452" s="811"/>
      <c r="AT452" s="811"/>
      <c r="AU452" s="811"/>
      <c r="AV452" s="811"/>
      <c r="AW452" s="812"/>
      <c r="AX452" s="410"/>
      <c r="AY452" s="410"/>
      <c r="AZ452" s="410"/>
      <c r="BA452" s="410"/>
      <c r="BB452" s="410"/>
      <c r="BC452" s="410"/>
      <c r="BD452" s="410"/>
      <c r="BE452" s="410"/>
      <c r="BF452" s="410"/>
      <c r="BG452" s="410"/>
      <c r="BH452" s="410"/>
      <c r="BI452" s="410"/>
      <c r="BJ452" s="410"/>
      <c r="BK452" s="410"/>
      <c r="BL452" s="410"/>
      <c r="BM452" s="410"/>
      <c r="BN452" s="410"/>
      <c r="BO452" s="410"/>
      <c r="BP452" s="410"/>
      <c r="BQ452" s="410"/>
      <c r="BR452" s="410"/>
      <c r="BS452" s="410"/>
      <c r="BT452" s="410"/>
      <c r="BU452" s="410"/>
      <c r="BV452" s="410"/>
      <c r="BW452" s="410"/>
      <c r="BX452" s="410"/>
    </row>
    <row r="453" spans="1:76" s="411" customFormat="1">
      <c r="A453" s="409"/>
      <c r="B453" s="545"/>
      <c r="C453" s="546"/>
      <c r="D453" s="546"/>
      <c r="E453" s="546"/>
      <c r="F453" s="546"/>
      <c r="G453" s="546"/>
      <c r="H453" s="547"/>
      <c r="I453" s="810" t="s">
        <v>111</v>
      </c>
      <c r="J453" s="811"/>
      <c r="K453" s="811"/>
      <c r="L453" s="811"/>
      <c r="M453" s="811"/>
      <c r="N453" s="811"/>
      <c r="O453" s="811"/>
      <c r="P453" s="811"/>
      <c r="Q453" s="811"/>
      <c r="R453" s="811"/>
      <c r="S453" s="811"/>
      <c r="T453" s="811"/>
      <c r="U453" s="811"/>
      <c r="V453" s="811"/>
      <c r="W453" s="811"/>
      <c r="X453" s="811"/>
      <c r="Y453" s="811"/>
      <c r="Z453" s="811"/>
      <c r="AA453" s="811"/>
      <c r="AB453" s="811"/>
      <c r="AC453" s="811"/>
      <c r="AD453" s="811"/>
      <c r="AE453" s="811"/>
      <c r="AF453" s="811"/>
      <c r="AG453" s="812"/>
      <c r="AH453" s="810" t="s">
        <v>112</v>
      </c>
      <c r="AI453" s="811"/>
      <c r="AJ453" s="811"/>
      <c r="AK453" s="811"/>
      <c r="AL453" s="811"/>
      <c r="AM453" s="811"/>
      <c r="AN453" s="811"/>
      <c r="AO453" s="811"/>
      <c r="AP453" s="811"/>
      <c r="AQ453" s="811"/>
      <c r="AR453" s="811"/>
      <c r="AS453" s="811"/>
      <c r="AT453" s="811"/>
      <c r="AU453" s="811"/>
      <c r="AV453" s="812"/>
      <c r="AW453" s="548"/>
      <c r="AX453" s="410"/>
      <c r="AY453" s="410"/>
      <c r="AZ453" s="410"/>
      <c r="BA453" s="410"/>
      <c r="BB453" s="410"/>
      <c r="BC453" s="410"/>
      <c r="BD453" s="410"/>
      <c r="BE453" s="410"/>
      <c r="BF453" s="410"/>
      <c r="BG453" s="410"/>
      <c r="BH453" s="410"/>
      <c r="BI453" s="410"/>
      <c r="BJ453" s="410"/>
      <c r="BK453" s="410"/>
      <c r="BL453" s="410"/>
      <c r="BM453" s="410"/>
      <c r="BN453" s="410"/>
      <c r="BO453" s="410"/>
      <c r="BP453" s="410"/>
      <c r="BQ453" s="410"/>
      <c r="BR453" s="410"/>
      <c r="BS453" s="410"/>
      <c r="BT453" s="410"/>
      <c r="BU453" s="410"/>
      <c r="BV453" s="410"/>
      <c r="BW453" s="410"/>
      <c r="BX453" s="410"/>
    </row>
    <row r="454" spans="1:76" s="411" customFormat="1">
      <c r="A454" s="409"/>
      <c r="B454" s="549"/>
      <c r="C454" s="550"/>
      <c r="D454" s="550"/>
      <c r="E454" s="550"/>
      <c r="F454" s="550"/>
      <c r="G454" s="550"/>
      <c r="H454" s="551"/>
      <c r="I454" s="810" t="s">
        <v>32</v>
      </c>
      <c r="J454" s="811"/>
      <c r="K454" s="811"/>
      <c r="L454" s="811"/>
      <c r="M454" s="811"/>
      <c r="N454" s="811"/>
      <c r="O454" s="811"/>
      <c r="P454" s="811"/>
      <c r="Q454" s="811"/>
      <c r="R454" s="812"/>
      <c r="S454" s="810" t="s">
        <v>113</v>
      </c>
      <c r="T454" s="811"/>
      <c r="U454" s="811"/>
      <c r="V454" s="811"/>
      <c r="W454" s="811"/>
      <c r="X454" s="811"/>
      <c r="Y454" s="811"/>
      <c r="Z454" s="811"/>
      <c r="AA454" s="811"/>
      <c r="AB454" s="812"/>
      <c r="AC454" s="822" t="s">
        <v>114</v>
      </c>
      <c r="AD454" s="823"/>
      <c r="AE454" s="823"/>
      <c r="AF454" s="823"/>
      <c r="AG454" s="824"/>
      <c r="AH454" s="822" t="s">
        <v>115</v>
      </c>
      <c r="AI454" s="823"/>
      <c r="AJ454" s="823"/>
      <c r="AK454" s="823"/>
      <c r="AL454" s="824"/>
      <c r="AM454" s="822" t="s">
        <v>116</v>
      </c>
      <c r="AN454" s="823"/>
      <c r="AO454" s="823"/>
      <c r="AP454" s="823"/>
      <c r="AQ454" s="824"/>
      <c r="AR454" s="822" t="s">
        <v>114</v>
      </c>
      <c r="AS454" s="823"/>
      <c r="AT454" s="823"/>
      <c r="AU454" s="823"/>
      <c r="AV454" s="824"/>
      <c r="AW454" s="552"/>
      <c r="AX454" s="410"/>
      <c r="AY454" s="410"/>
      <c r="AZ454" s="410"/>
      <c r="BA454" s="410"/>
      <c r="BB454" s="410"/>
      <c r="BC454" s="410"/>
      <c r="BD454" s="410"/>
      <c r="BE454" s="410"/>
      <c r="BF454" s="410"/>
      <c r="BG454" s="410"/>
      <c r="BH454" s="410"/>
      <c r="BI454" s="410"/>
      <c r="BJ454" s="410"/>
      <c r="BK454" s="410"/>
      <c r="BL454" s="410"/>
      <c r="BM454" s="410"/>
      <c r="BN454" s="410"/>
      <c r="BO454" s="410"/>
      <c r="BP454" s="410"/>
      <c r="BQ454" s="410"/>
      <c r="BR454" s="410"/>
      <c r="BS454" s="410"/>
      <c r="BT454" s="410"/>
      <c r="BU454" s="410"/>
      <c r="BV454" s="410"/>
      <c r="BW454" s="410"/>
      <c r="BX454" s="410"/>
    </row>
    <row r="455" spans="1:76" s="411" customFormat="1">
      <c r="A455" s="409"/>
      <c r="B455" s="553"/>
      <c r="C455" s="554"/>
      <c r="D455" s="554"/>
      <c r="E455" s="554"/>
      <c r="F455" s="554"/>
      <c r="G455" s="554"/>
      <c r="H455" s="555"/>
      <c r="I455" s="810" t="s">
        <v>115</v>
      </c>
      <c r="J455" s="811"/>
      <c r="K455" s="811"/>
      <c r="L455" s="811"/>
      <c r="M455" s="811"/>
      <c r="N455" s="810" t="s">
        <v>32</v>
      </c>
      <c r="O455" s="811"/>
      <c r="P455" s="811"/>
      <c r="Q455" s="811"/>
      <c r="R455" s="812"/>
      <c r="S455" s="810" t="s">
        <v>115</v>
      </c>
      <c r="T455" s="811"/>
      <c r="U455" s="811"/>
      <c r="V455" s="811"/>
      <c r="W455" s="811"/>
      <c r="X455" s="810" t="s">
        <v>32</v>
      </c>
      <c r="Y455" s="811"/>
      <c r="Z455" s="811"/>
      <c r="AA455" s="811"/>
      <c r="AB455" s="812"/>
      <c r="AC455" s="828"/>
      <c r="AD455" s="829"/>
      <c r="AE455" s="829"/>
      <c r="AF455" s="829"/>
      <c r="AG455" s="830"/>
      <c r="AH455" s="828"/>
      <c r="AI455" s="829"/>
      <c r="AJ455" s="829"/>
      <c r="AK455" s="829"/>
      <c r="AL455" s="830"/>
      <c r="AM455" s="828"/>
      <c r="AN455" s="829"/>
      <c r="AO455" s="829"/>
      <c r="AP455" s="829"/>
      <c r="AQ455" s="830"/>
      <c r="AR455" s="828"/>
      <c r="AS455" s="829"/>
      <c r="AT455" s="829"/>
      <c r="AU455" s="829"/>
      <c r="AV455" s="830"/>
      <c r="AW455" s="556"/>
      <c r="AX455" s="410"/>
      <c r="AY455" s="410"/>
      <c r="AZ455" s="410"/>
      <c r="BA455" s="410"/>
      <c r="BB455" s="410"/>
      <c r="BC455" s="410"/>
      <c r="BD455" s="410"/>
      <c r="BE455" s="410"/>
      <c r="BF455" s="410"/>
      <c r="BG455" s="410"/>
      <c r="BH455" s="410"/>
      <c r="BI455" s="410"/>
      <c r="BJ455" s="410"/>
      <c r="BK455" s="410"/>
      <c r="BL455" s="410"/>
      <c r="BM455" s="410"/>
      <c r="BN455" s="410"/>
      <c r="BO455" s="410"/>
      <c r="BP455" s="410"/>
      <c r="BQ455" s="410"/>
      <c r="BR455" s="410"/>
      <c r="BS455" s="410"/>
      <c r="BT455" s="410"/>
      <c r="BU455" s="410"/>
      <c r="BV455" s="410"/>
      <c r="BW455" s="410"/>
      <c r="BX455" s="410"/>
    </row>
    <row r="456" spans="1:76" ht="14.25">
      <c r="B456" s="491" t="s">
        <v>854</v>
      </c>
      <c r="C456" s="492"/>
      <c r="D456" s="492"/>
      <c r="E456" s="492"/>
      <c r="F456" s="492"/>
      <c r="G456" s="492"/>
      <c r="H456" s="493"/>
      <c r="I456" s="521">
        <v>1270</v>
      </c>
      <c r="J456" s="720"/>
      <c r="K456" s="721"/>
      <c r="L456" s="721"/>
      <c r="M456" s="722"/>
      <c r="N456" s="521">
        <v>1279</v>
      </c>
      <c r="O456" s="720"/>
      <c r="P456" s="721"/>
      <c r="Q456" s="721"/>
      <c r="R456" s="722"/>
      <c r="S456" s="521">
        <v>1288</v>
      </c>
      <c r="T456" s="720"/>
      <c r="U456" s="721"/>
      <c r="V456" s="721"/>
      <c r="W456" s="722"/>
      <c r="X456" s="521">
        <v>1301</v>
      </c>
      <c r="Y456" s="720"/>
      <c r="Z456" s="721"/>
      <c r="AA456" s="721"/>
      <c r="AB456" s="722"/>
      <c r="AC456" s="521">
        <v>1313</v>
      </c>
      <c r="AD456" s="720"/>
      <c r="AE456" s="721"/>
      <c r="AF456" s="721"/>
      <c r="AG456" s="722"/>
      <c r="AH456" s="521">
        <v>1324</v>
      </c>
      <c r="AI456" s="720"/>
      <c r="AJ456" s="721"/>
      <c r="AK456" s="721"/>
      <c r="AL456" s="722"/>
      <c r="AM456" s="521">
        <v>1335</v>
      </c>
      <c r="AN456" s="720"/>
      <c r="AO456" s="721"/>
      <c r="AP456" s="721"/>
      <c r="AQ456" s="722"/>
      <c r="AR456" s="521">
        <v>1346</v>
      </c>
      <c r="AS456" s="720"/>
      <c r="AT456" s="721"/>
      <c r="AU456" s="721"/>
      <c r="AV456" s="722"/>
      <c r="AW456" s="557" t="s">
        <v>2</v>
      </c>
      <c r="AX456" s="410"/>
      <c r="AY456" s="410"/>
      <c r="AZ456" s="410"/>
      <c r="BA456" s="410"/>
      <c r="BB456" s="410"/>
      <c r="BC456" s="410"/>
      <c r="BD456" s="410"/>
      <c r="BE456" s="410"/>
      <c r="BF456" s="410"/>
      <c r="BG456" s="410"/>
      <c r="BH456" s="410"/>
      <c r="BI456" s="410"/>
      <c r="BJ456" s="410"/>
      <c r="BK456" s="410"/>
      <c r="BL456" s="410"/>
      <c r="BM456" s="410"/>
      <c r="BN456" s="410"/>
      <c r="BO456" s="410"/>
      <c r="BP456" s="410"/>
      <c r="BQ456" s="410"/>
      <c r="BR456" s="410"/>
      <c r="BS456" s="410"/>
      <c r="BT456" s="410"/>
      <c r="BU456" s="410"/>
      <c r="BV456" s="410"/>
      <c r="BW456" s="410"/>
      <c r="BX456" s="410"/>
    </row>
    <row r="457" spans="1:76" ht="14.25">
      <c r="B457" s="491" t="s">
        <v>855</v>
      </c>
      <c r="C457" s="492"/>
      <c r="D457" s="492"/>
      <c r="E457" s="492"/>
      <c r="F457" s="492"/>
      <c r="G457" s="492"/>
      <c r="H457" s="493"/>
      <c r="I457" s="521">
        <v>1821</v>
      </c>
      <c r="J457" s="720"/>
      <c r="K457" s="721"/>
      <c r="L457" s="721"/>
      <c r="M457" s="722"/>
      <c r="N457" s="521">
        <v>1822</v>
      </c>
      <c r="O457" s="720"/>
      <c r="P457" s="721"/>
      <c r="Q457" s="721"/>
      <c r="R457" s="722"/>
      <c r="S457" s="521">
        <v>1289</v>
      </c>
      <c r="T457" s="720"/>
      <c r="U457" s="721"/>
      <c r="V457" s="721"/>
      <c r="W457" s="722"/>
      <c r="X457" s="521">
        <v>1302</v>
      </c>
      <c r="Y457" s="720"/>
      <c r="Z457" s="721"/>
      <c r="AA457" s="721"/>
      <c r="AB457" s="722"/>
      <c r="AC457" s="558"/>
      <c r="AD457" s="559"/>
      <c r="AE457" s="559"/>
      <c r="AF457" s="559"/>
      <c r="AG457" s="560"/>
      <c r="AH457" s="558"/>
      <c r="AI457" s="559"/>
      <c r="AJ457" s="559"/>
      <c r="AK457" s="559"/>
      <c r="AL457" s="560"/>
      <c r="AM457" s="558"/>
      <c r="AN457" s="559"/>
      <c r="AO457" s="559"/>
      <c r="AP457" s="559"/>
      <c r="AQ457" s="560"/>
      <c r="AR457" s="558"/>
      <c r="AS457" s="559"/>
      <c r="AT457" s="559"/>
      <c r="AU457" s="559"/>
      <c r="AV457" s="560"/>
      <c r="AW457" s="557" t="s">
        <v>3</v>
      </c>
      <c r="AX457" s="410"/>
      <c r="AY457" s="410"/>
      <c r="AZ457" s="410"/>
      <c r="BA457" s="410"/>
      <c r="BB457" s="410"/>
      <c r="BC457" s="410"/>
      <c r="BD457" s="410"/>
      <c r="BE457" s="410"/>
      <c r="BF457" s="410"/>
      <c r="BG457" s="410"/>
      <c r="BH457" s="410"/>
      <c r="BI457" s="410"/>
      <c r="BJ457" s="410"/>
      <c r="BK457" s="410"/>
      <c r="BL457" s="410"/>
      <c r="BM457" s="410"/>
      <c r="BN457" s="410"/>
      <c r="BO457" s="410"/>
      <c r="BP457" s="410"/>
      <c r="BQ457" s="410"/>
      <c r="BR457" s="410"/>
      <c r="BS457" s="410"/>
      <c r="BT457" s="410"/>
      <c r="BU457" s="410"/>
      <c r="BV457" s="410"/>
      <c r="BW457" s="410"/>
      <c r="BX457" s="410"/>
    </row>
    <row r="458" spans="1:76" ht="14.25">
      <c r="B458" s="491" t="s">
        <v>92</v>
      </c>
      <c r="C458" s="492"/>
      <c r="D458" s="492"/>
      <c r="E458" s="492"/>
      <c r="F458" s="492"/>
      <c r="G458" s="492"/>
      <c r="H458" s="493"/>
      <c r="I458" s="521">
        <v>1271</v>
      </c>
      <c r="J458" s="720"/>
      <c r="K458" s="721"/>
      <c r="L458" s="721"/>
      <c r="M458" s="722"/>
      <c r="N458" s="521">
        <v>1280</v>
      </c>
      <c r="O458" s="720"/>
      <c r="P458" s="721"/>
      <c r="Q458" s="721"/>
      <c r="R458" s="722"/>
      <c r="S458" s="521">
        <v>1290</v>
      </c>
      <c r="T458" s="720"/>
      <c r="U458" s="721"/>
      <c r="V458" s="721"/>
      <c r="W458" s="722"/>
      <c r="X458" s="521">
        <v>1303</v>
      </c>
      <c r="Y458" s="720"/>
      <c r="Z458" s="721"/>
      <c r="AA458" s="721"/>
      <c r="AB458" s="722"/>
      <c r="AC458" s="521">
        <v>1314</v>
      </c>
      <c r="AD458" s="720"/>
      <c r="AE458" s="721"/>
      <c r="AF458" s="721"/>
      <c r="AG458" s="722"/>
      <c r="AH458" s="521">
        <v>1326</v>
      </c>
      <c r="AI458" s="720"/>
      <c r="AJ458" s="721"/>
      <c r="AK458" s="721"/>
      <c r="AL458" s="722"/>
      <c r="AM458" s="521">
        <v>1337</v>
      </c>
      <c r="AN458" s="720"/>
      <c r="AO458" s="721"/>
      <c r="AP458" s="721"/>
      <c r="AQ458" s="722"/>
      <c r="AR458" s="521">
        <v>1347</v>
      </c>
      <c r="AS458" s="720"/>
      <c r="AT458" s="721"/>
      <c r="AU458" s="721"/>
      <c r="AV458" s="722"/>
      <c r="AW458" s="557" t="s">
        <v>2</v>
      </c>
      <c r="AX458" s="410"/>
      <c r="AY458" s="410"/>
      <c r="AZ458" s="410"/>
      <c r="BA458" s="410"/>
      <c r="BB458" s="410"/>
      <c r="BC458" s="410"/>
      <c r="BD458" s="410"/>
      <c r="BE458" s="410"/>
      <c r="BF458" s="410"/>
      <c r="BG458" s="410"/>
      <c r="BH458" s="410"/>
      <c r="BI458" s="410"/>
      <c r="BJ458" s="410"/>
      <c r="BK458" s="410"/>
      <c r="BL458" s="410"/>
      <c r="BM458" s="410"/>
      <c r="BN458" s="410"/>
      <c r="BO458" s="410"/>
      <c r="BP458" s="410"/>
      <c r="BQ458" s="410"/>
      <c r="BR458" s="410"/>
      <c r="BS458" s="410"/>
      <c r="BT458" s="410"/>
      <c r="BU458" s="410"/>
      <c r="BV458" s="410"/>
      <c r="BW458" s="410"/>
      <c r="BX458" s="410"/>
    </row>
    <row r="459" spans="1:76" ht="14.25">
      <c r="B459" s="491" t="s">
        <v>93</v>
      </c>
      <c r="C459" s="492"/>
      <c r="D459" s="492"/>
      <c r="E459" s="492"/>
      <c r="F459" s="492"/>
      <c r="G459" s="492"/>
      <c r="H459" s="493"/>
      <c r="I459" s="521">
        <v>1272</v>
      </c>
      <c r="J459" s="720"/>
      <c r="K459" s="721"/>
      <c r="L459" s="721"/>
      <c r="M459" s="722"/>
      <c r="N459" s="521">
        <v>1281</v>
      </c>
      <c r="O459" s="720"/>
      <c r="P459" s="721"/>
      <c r="Q459" s="721"/>
      <c r="R459" s="722"/>
      <c r="S459" s="521">
        <v>1291</v>
      </c>
      <c r="T459" s="720"/>
      <c r="U459" s="721"/>
      <c r="V459" s="721"/>
      <c r="W459" s="722"/>
      <c r="X459" s="521">
        <v>1304</v>
      </c>
      <c r="Y459" s="720"/>
      <c r="Z459" s="721"/>
      <c r="AA459" s="721"/>
      <c r="AB459" s="722"/>
      <c r="AC459" s="521">
        <v>1315</v>
      </c>
      <c r="AD459" s="720"/>
      <c r="AE459" s="721"/>
      <c r="AF459" s="721"/>
      <c r="AG459" s="722"/>
      <c r="AH459" s="521">
        <v>1327</v>
      </c>
      <c r="AI459" s="720"/>
      <c r="AJ459" s="721"/>
      <c r="AK459" s="721"/>
      <c r="AL459" s="722"/>
      <c r="AM459" s="521">
        <v>1338</v>
      </c>
      <c r="AN459" s="720"/>
      <c r="AO459" s="721"/>
      <c r="AP459" s="721"/>
      <c r="AQ459" s="722"/>
      <c r="AR459" s="521">
        <v>1348</v>
      </c>
      <c r="AS459" s="720"/>
      <c r="AT459" s="721"/>
      <c r="AU459" s="721"/>
      <c r="AV459" s="722"/>
      <c r="AW459" s="557" t="s">
        <v>3</v>
      </c>
      <c r="AX459" s="410"/>
      <c r="AY459" s="410"/>
      <c r="AZ459" s="410"/>
      <c r="BA459" s="410"/>
      <c r="BB459" s="410"/>
      <c r="BC459" s="410"/>
      <c r="BD459" s="410"/>
      <c r="BE459" s="410"/>
      <c r="BF459" s="410"/>
      <c r="BG459" s="410"/>
      <c r="BH459" s="410"/>
      <c r="BI459" s="410"/>
      <c r="BJ459" s="410"/>
      <c r="BK459" s="410"/>
      <c r="BL459" s="410"/>
      <c r="BM459" s="410"/>
      <c r="BN459" s="410"/>
      <c r="BO459" s="410"/>
      <c r="BP459" s="410"/>
      <c r="BQ459" s="410"/>
      <c r="BR459" s="410"/>
      <c r="BS459" s="410"/>
      <c r="BT459" s="410"/>
      <c r="BU459" s="410"/>
      <c r="BV459" s="410"/>
      <c r="BW459" s="410"/>
      <c r="BX459" s="410"/>
    </row>
    <row r="460" spans="1:76" ht="14.25">
      <c r="B460" s="491" t="s">
        <v>856</v>
      </c>
      <c r="C460" s="492"/>
      <c r="D460" s="492"/>
      <c r="E460" s="492"/>
      <c r="F460" s="492"/>
      <c r="G460" s="492"/>
      <c r="H460" s="493"/>
      <c r="I460" s="558"/>
      <c r="J460" s="559"/>
      <c r="K460" s="559"/>
      <c r="L460" s="559"/>
      <c r="M460" s="560"/>
      <c r="N460" s="558"/>
      <c r="O460" s="559"/>
      <c r="P460" s="559"/>
      <c r="Q460" s="559"/>
      <c r="R460" s="560"/>
      <c r="S460" s="521">
        <v>1292</v>
      </c>
      <c r="T460" s="720"/>
      <c r="U460" s="721"/>
      <c r="V460" s="721"/>
      <c r="W460" s="722"/>
      <c r="X460" s="521">
        <v>1305</v>
      </c>
      <c r="Y460" s="720"/>
      <c r="Z460" s="721"/>
      <c r="AA460" s="721"/>
      <c r="AB460" s="722"/>
      <c r="AC460" s="521">
        <v>1316</v>
      </c>
      <c r="AD460" s="720"/>
      <c r="AE460" s="721"/>
      <c r="AF460" s="721"/>
      <c r="AG460" s="722"/>
      <c r="AH460" s="558"/>
      <c r="AI460" s="559"/>
      <c r="AJ460" s="559"/>
      <c r="AK460" s="559"/>
      <c r="AL460" s="560"/>
      <c r="AM460" s="558"/>
      <c r="AN460" s="559"/>
      <c r="AO460" s="559"/>
      <c r="AP460" s="559"/>
      <c r="AQ460" s="560"/>
      <c r="AR460" s="558"/>
      <c r="AS460" s="559"/>
      <c r="AT460" s="559"/>
      <c r="AU460" s="559"/>
      <c r="AV460" s="560"/>
      <c r="AW460" s="557" t="s">
        <v>2</v>
      </c>
      <c r="AX460" s="410"/>
      <c r="AY460" s="410"/>
      <c r="AZ460" s="410"/>
      <c r="BA460" s="410"/>
      <c r="BB460" s="410"/>
      <c r="BC460" s="410"/>
      <c r="BD460" s="410"/>
      <c r="BE460" s="410"/>
      <c r="BF460" s="410"/>
      <c r="BG460" s="410"/>
      <c r="BH460" s="410"/>
      <c r="BI460" s="410"/>
      <c r="BJ460" s="410"/>
      <c r="BK460" s="410"/>
      <c r="BL460" s="410"/>
      <c r="BM460" s="410"/>
      <c r="BN460" s="410"/>
      <c r="BO460" s="410"/>
      <c r="BP460" s="410"/>
      <c r="BQ460" s="410"/>
      <c r="BR460" s="410"/>
      <c r="BS460" s="410"/>
      <c r="BT460" s="410"/>
      <c r="BU460" s="410"/>
      <c r="BV460" s="410"/>
      <c r="BW460" s="410"/>
      <c r="BX460" s="410"/>
    </row>
    <row r="461" spans="1:76" ht="14.25">
      <c r="B461" s="491" t="s">
        <v>857</v>
      </c>
      <c r="C461" s="492"/>
      <c r="D461" s="492"/>
      <c r="E461" s="492"/>
      <c r="F461" s="492"/>
      <c r="G461" s="492"/>
      <c r="H461" s="493"/>
      <c r="I461" s="521">
        <v>1273</v>
      </c>
      <c r="J461" s="720"/>
      <c r="K461" s="721"/>
      <c r="L461" s="721"/>
      <c r="M461" s="722"/>
      <c r="N461" s="521">
        <v>1282</v>
      </c>
      <c r="O461" s="720"/>
      <c r="P461" s="721"/>
      <c r="Q461" s="721"/>
      <c r="R461" s="722"/>
      <c r="S461" s="521">
        <v>1293</v>
      </c>
      <c r="T461" s="720"/>
      <c r="U461" s="721"/>
      <c r="V461" s="721"/>
      <c r="W461" s="722"/>
      <c r="X461" s="521">
        <v>1306</v>
      </c>
      <c r="Y461" s="720"/>
      <c r="Z461" s="721"/>
      <c r="AA461" s="721"/>
      <c r="AB461" s="722"/>
      <c r="AC461" s="521">
        <v>1317</v>
      </c>
      <c r="AD461" s="720"/>
      <c r="AE461" s="721"/>
      <c r="AF461" s="721"/>
      <c r="AG461" s="722"/>
      <c r="AH461" s="521">
        <v>1328</v>
      </c>
      <c r="AI461" s="720"/>
      <c r="AJ461" s="721"/>
      <c r="AK461" s="721"/>
      <c r="AL461" s="722"/>
      <c r="AM461" s="521">
        <v>1339</v>
      </c>
      <c r="AN461" s="720"/>
      <c r="AO461" s="721"/>
      <c r="AP461" s="721"/>
      <c r="AQ461" s="722"/>
      <c r="AR461" s="561">
        <v>1349</v>
      </c>
      <c r="AS461" s="720"/>
      <c r="AT461" s="721"/>
      <c r="AU461" s="721"/>
      <c r="AV461" s="722"/>
      <c r="AW461" s="557" t="s">
        <v>2</v>
      </c>
      <c r="AX461" s="410"/>
      <c r="AY461" s="410"/>
      <c r="AZ461" s="410"/>
      <c r="BA461" s="410"/>
      <c r="BB461" s="410"/>
      <c r="BC461" s="410"/>
      <c r="BD461" s="410"/>
      <c r="BE461" s="410"/>
      <c r="BF461" s="410"/>
      <c r="BG461" s="410"/>
      <c r="BH461" s="410"/>
      <c r="BI461" s="410"/>
      <c r="BJ461" s="410"/>
      <c r="BK461" s="410"/>
      <c r="BL461" s="410"/>
      <c r="BM461" s="410"/>
      <c r="BN461" s="410"/>
      <c r="BO461" s="410"/>
      <c r="BP461" s="410"/>
      <c r="BQ461" s="410"/>
      <c r="BR461" s="410"/>
      <c r="BS461" s="410"/>
      <c r="BT461" s="410"/>
      <c r="BU461" s="410"/>
      <c r="BV461" s="410"/>
      <c r="BW461" s="410"/>
      <c r="BX461" s="410"/>
    </row>
    <row r="462" spans="1:76" ht="14.25">
      <c r="B462" s="491" t="s">
        <v>107</v>
      </c>
      <c r="C462" s="492"/>
      <c r="D462" s="492"/>
      <c r="E462" s="492"/>
      <c r="F462" s="492"/>
      <c r="G462" s="492"/>
      <c r="H462" s="493"/>
      <c r="I462" s="521">
        <v>1274</v>
      </c>
      <c r="J462" s="720"/>
      <c r="K462" s="721"/>
      <c r="L462" s="721"/>
      <c r="M462" s="722"/>
      <c r="N462" s="521">
        <v>1283</v>
      </c>
      <c r="O462" s="720"/>
      <c r="P462" s="721"/>
      <c r="Q462" s="721"/>
      <c r="R462" s="722"/>
      <c r="S462" s="521">
        <v>1294</v>
      </c>
      <c r="T462" s="720"/>
      <c r="U462" s="721"/>
      <c r="V462" s="721"/>
      <c r="W462" s="722"/>
      <c r="X462" s="521">
        <v>1307</v>
      </c>
      <c r="Y462" s="720"/>
      <c r="Z462" s="721"/>
      <c r="AA462" s="721"/>
      <c r="AB462" s="722"/>
      <c r="AC462" s="521">
        <v>1318</v>
      </c>
      <c r="AD462" s="720"/>
      <c r="AE462" s="721"/>
      <c r="AF462" s="721"/>
      <c r="AG462" s="722"/>
      <c r="AH462" s="521">
        <v>1329</v>
      </c>
      <c r="AI462" s="720"/>
      <c r="AJ462" s="721"/>
      <c r="AK462" s="721"/>
      <c r="AL462" s="722"/>
      <c r="AM462" s="521">
        <v>1340</v>
      </c>
      <c r="AN462" s="720"/>
      <c r="AO462" s="721"/>
      <c r="AP462" s="721"/>
      <c r="AQ462" s="722"/>
      <c r="AR462" s="521">
        <v>1350</v>
      </c>
      <c r="AS462" s="720"/>
      <c r="AT462" s="721"/>
      <c r="AU462" s="721"/>
      <c r="AV462" s="722"/>
      <c r="AW462" s="557" t="s">
        <v>2</v>
      </c>
      <c r="AX462" s="410"/>
      <c r="AY462" s="410"/>
      <c r="AZ462" s="410"/>
      <c r="BA462" s="410"/>
      <c r="BB462" s="410"/>
      <c r="BC462" s="410"/>
      <c r="BD462" s="410"/>
      <c r="BE462" s="410"/>
      <c r="BF462" s="410"/>
      <c r="BG462" s="410"/>
      <c r="BH462" s="410"/>
      <c r="BI462" s="410"/>
      <c r="BJ462" s="410"/>
      <c r="BK462" s="410"/>
      <c r="BL462" s="410"/>
      <c r="BM462" s="410"/>
      <c r="BN462" s="410"/>
      <c r="BO462" s="410"/>
      <c r="BP462" s="410"/>
      <c r="BQ462" s="410"/>
      <c r="BR462" s="410"/>
      <c r="BS462" s="410"/>
      <c r="BT462" s="410"/>
      <c r="BU462" s="410"/>
      <c r="BV462" s="410"/>
      <c r="BW462" s="410"/>
      <c r="BX462" s="410"/>
    </row>
    <row r="463" spans="1:76" ht="14.25">
      <c r="B463" s="491" t="s">
        <v>108</v>
      </c>
      <c r="C463" s="492"/>
      <c r="D463" s="492"/>
      <c r="E463" s="492"/>
      <c r="F463" s="492"/>
      <c r="G463" s="492"/>
      <c r="H463" s="493"/>
      <c r="I463" s="521">
        <v>1275</v>
      </c>
      <c r="J463" s="720"/>
      <c r="K463" s="721"/>
      <c r="L463" s="721"/>
      <c r="M463" s="722"/>
      <c r="N463" s="521">
        <v>1284</v>
      </c>
      <c r="O463" s="720"/>
      <c r="P463" s="721"/>
      <c r="Q463" s="721"/>
      <c r="R463" s="722"/>
      <c r="S463" s="521">
        <v>1295</v>
      </c>
      <c r="T463" s="720"/>
      <c r="U463" s="721"/>
      <c r="V463" s="721"/>
      <c r="W463" s="722"/>
      <c r="X463" s="521">
        <v>1308</v>
      </c>
      <c r="Y463" s="720"/>
      <c r="Z463" s="721"/>
      <c r="AA463" s="721"/>
      <c r="AB463" s="722"/>
      <c r="AC463" s="521">
        <v>1319</v>
      </c>
      <c r="AD463" s="720"/>
      <c r="AE463" s="721"/>
      <c r="AF463" s="721"/>
      <c r="AG463" s="722"/>
      <c r="AH463" s="521">
        <v>1330</v>
      </c>
      <c r="AI463" s="720"/>
      <c r="AJ463" s="721"/>
      <c r="AK463" s="721"/>
      <c r="AL463" s="722"/>
      <c r="AM463" s="521">
        <v>1341</v>
      </c>
      <c r="AN463" s="720"/>
      <c r="AO463" s="721"/>
      <c r="AP463" s="721"/>
      <c r="AQ463" s="722"/>
      <c r="AR463" s="521">
        <v>1351</v>
      </c>
      <c r="AS463" s="720"/>
      <c r="AT463" s="721"/>
      <c r="AU463" s="721"/>
      <c r="AV463" s="722"/>
      <c r="AW463" s="557" t="s">
        <v>3</v>
      </c>
      <c r="AX463" s="410"/>
      <c r="AY463" s="410"/>
      <c r="AZ463" s="410"/>
      <c r="BA463" s="410"/>
      <c r="BB463" s="410"/>
      <c r="BC463" s="410"/>
      <c r="BD463" s="410"/>
      <c r="BE463" s="410"/>
      <c r="BF463" s="410"/>
      <c r="BG463" s="410"/>
      <c r="BH463" s="410"/>
      <c r="BI463" s="410"/>
      <c r="BJ463" s="410"/>
      <c r="BK463" s="410"/>
      <c r="BL463" s="410"/>
      <c r="BM463" s="410"/>
      <c r="BN463" s="410"/>
      <c r="BO463" s="410"/>
      <c r="BP463" s="410"/>
      <c r="BQ463" s="410"/>
      <c r="BR463" s="410"/>
      <c r="BS463" s="410"/>
      <c r="BT463" s="410"/>
      <c r="BU463" s="410"/>
      <c r="BV463" s="410"/>
      <c r="BW463" s="410"/>
      <c r="BX463" s="410"/>
    </row>
    <row r="464" spans="1:76" ht="14.25">
      <c r="B464" s="491" t="s">
        <v>858</v>
      </c>
      <c r="C464" s="492"/>
      <c r="D464" s="492"/>
      <c r="E464" s="492"/>
      <c r="F464" s="492"/>
      <c r="G464" s="492"/>
      <c r="H464" s="493"/>
      <c r="I464" s="521">
        <v>1276</v>
      </c>
      <c r="J464" s="720"/>
      <c r="K464" s="721"/>
      <c r="L464" s="721"/>
      <c r="M464" s="722"/>
      <c r="N464" s="521">
        <v>1285</v>
      </c>
      <c r="O464" s="720"/>
      <c r="P464" s="721"/>
      <c r="Q464" s="721"/>
      <c r="R464" s="722"/>
      <c r="S464" s="521">
        <v>1296</v>
      </c>
      <c r="T464" s="720"/>
      <c r="U464" s="721"/>
      <c r="V464" s="721"/>
      <c r="W464" s="722"/>
      <c r="X464" s="521">
        <v>1309</v>
      </c>
      <c r="Y464" s="720"/>
      <c r="Z464" s="721"/>
      <c r="AA464" s="721"/>
      <c r="AB464" s="722"/>
      <c r="AC464" s="521">
        <v>1320</v>
      </c>
      <c r="AD464" s="720"/>
      <c r="AE464" s="721"/>
      <c r="AF464" s="721"/>
      <c r="AG464" s="722"/>
      <c r="AH464" s="521">
        <v>1331</v>
      </c>
      <c r="AI464" s="720"/>
      <c r="AJ464" s="721"/>
      <c r="AK464" s="721"/>
      <c r="AL464" s="722"/>
      <c r="AM464" s="521">
        <v>1342</v>
      </c>
      <c r="AN464" s="720"/>
      <c r="AO464" s="721"/>
      <c r="AP464" s="721"/>
      <c r="AQ464" s="722"/>
      <c r="AR464" s="521">
        <v>1352</v>
      </c>
      <c r="AS464" s="720"/>
      <c r="AT464" s="721"/>
      <c r="AU464" s="721"/>
      <c r="AV464" s="722"/>
      <c r="AW464" s="557" t="s">
        <v>3</v>
      </c>
      <c r="AX464" s="410"/>
      <c r="AY464" s="410"/>
      <c r="AZ464" s="410"/>
      <c r="BA464" s="410"/>
      <c r="BB464" s="410"/>
      <c r="BC464" s="410"/>
      <c r="BD464" s="410"/>
      <c r="BE464" s="410"/>
      <c r="BF464" s="410"/>
      <c r="BG464" s="410"/>
      <c r="BH464" s="410"/>
      <c r="BI464" s="410"/>
      <c r="BJ464" s="410"/>
      <c r="BK464" s="410"/>
      <c r="BL464" s="410"/>
      <c r="BM464" s="410"/>
      <c r="BN464" s="410"/>
      <c r="BO464" s="410"/>
      <c r="BP464" s="410"/>
      <c r="BQ464" s="410"/>
      <c r="BR464" s="410"/>
      <c r="BS464" s="410"/>
      <c r="BT464" s="410"/>
      <c r="BU464" s="410"/>
      <c r="BV464" s="410"/>
      <c r="BW464" s="410"/>
      <c r="BX464" s="410"/>
    </row>
    <row r="465" spans="1:107" ht="14.25">
      <c r="B465" s="491" t="s">
        <v>859</v>
      </c>
      <c r="C465" s="492"/>
      <c r="D465" s="492"/>
      <c r="E465" s="492"/>
      <c r="F465" s="492"/>
      <c r="G465" s="492"/>
      <c r="H465" s="493"/>
      <c r="I465" s="521">
        <v>1277</v>
      </c>
      <c r="J465" s="720"/>
      <c r="K465" s="721"/>
      <c r="L465" s="721"/>
      <c r="M465" s="722"/>
      <c r="N465" s="521">
        <v>1286</v>
      </c>
      <c r="O465" s="720"/>
      <c r="P465" s="721"/>
      <c r="Q465" s="721"/>
      <c r="R465" s="722"/>
      <c r="S465" s="521">
        <v>1297</v>
      </c>
      <c r="T465" s="720"/>
      <c r="U465" s="721"/>
      <c r="V465" s="721"/>
      <c r="W465" s="722"/>
      <c r="X465" s="521">
        <v>1310</v>
      </c>
      <c r="Y465" s="720"/>
      <c r="Z465" s="721"/>
      <c r="AA465" s="721"/>
      <c r="AB465" s="722"/>
      <c r="AC465" s="521">
        <v>1321</v>
      </c>
      <c r="AD465" s="720"/>
      <c r="AE465" s="721"/>
      <c r="AF465" s="721"/>
      <c r="AG465" s="722"/>
      <c r="AH465" s="521">
        <v>1332</v>
      </c>
      <c r="AI465" s="720"/>
      <c r="AJ465" s="721"/>
      <c r="AK465" s="721"/>
      <c r="AL465" s="722"/>
      <c r="AM465" s="521">
        <v>1343</v>
      </c>
      <c r="AN465" s="720"/>
      <c r="AO465" s="721"/>
      <c r="AP465" s="721"/>
      <c r="AQ465" s="722"/>
      <c r="AR465" s="521">
        <v>1353</v>
      </c>
      <c r="AS465" s="720"/>
      <c r="AT465" s="721"/>
      <c r="AU465" s="721"/>
      <c r="AV465" s="722"/>
      <c r="AW465" s="557" t="s">
        <v>3</v>
      </c>
      <c r="AX465" s="410"/>
      <c r="AY465" s="410"/>
      <c r="AZ465" s="410"/>
      <c r="BA465" s="410"/>
      <c r="BB465" s="410"/>
      <c r="BC465" s="410"/>
      <c r="BD465" s="410"/>
      <c r="BE465" s="410"/>
      <c r="BF465" s="410"/>
      <c r="BG465" s="410"/>
      <c r="BH465" s="410"/>
      <c r="BI465" s="410"/>
      <c r="BJ465" s="410"/>
      <c r="BK465" s="410"/>
      <c r="BL465" s="410"/>
      <c r="BM465" s="410"/>
      <c r="BN465" s="410"/>
      <c r="BO465" s="410"/>
      <c r="BP465" s="410"/>
      <c r="BQ465" s="410"/>
      <c r="BR465" s="410"/>
      <c r="BS465" s="410"/>
      <c r="BT465" s="410"/>
      <c r="BU465" s="410"/>
      <c r="BV465" s="410"/>
      <c r="BW465" s="410"/>
      <c r="BX465" s="410"/>
    </row>
    <row r="466" spans="1:107" ht="14.25">
      <c r="B466" s="491" t="s">
        <v>860</v>
      </c>
      <c r="C466" s="492"/>
      <c r="D466" s="492"/>
      <c r="E466" s="492"/>
      <c r="F466" s="492"/>
      <c r="G466" s="492"/>
      <c r="H466" s="493"/>
      <c r="I466" s="558"/>
      <c r="J466" s="559"/>
      <c r="K466" s="559"/>
      <c r="L466" s="559"/>
      <c r="M466" s="560"/>
      <c r="N466" s="558"/>
      <c r="O466" s="559"/>
      <c r="P466" s="559"/>
      <c r="Q466" s="559"/>
      <c r="R466" s="560"/>
      <c r="S466" s="521">
        <v>1298</v>
      </c>
      <c r="T466" s="720"/>
      <c r="U466" s="721"/>
      <c r="V466" s="721"/>
      <c r="W466" s="722"/>
      <c r="X466" s="521">
        <v>1311</v>
      </c>
      <c r="Y466" s="720"/>
      <c r="Z466" s="721"/>
      <c r="AA466" s="721"/>
      <c r="AB466" s="722"/>
      <c r="AC466" s="521">
        <v>1322</v>
      </c>
      <c r="AD466" s="720"/>
      <c r="AE466" s="721"/>
      <c r="AF466" s="721"/>
      <c r="AG466" s="722"/>
      <c r="AH466" s="521">
        <v>1333</v>
      </c>
      <c r="AI466" s="720"/>
      <c r="AJ466" s="721"/>
      <c r="AK466" s="721"/>
      <c r="AL466" s="722"/>
      <c r="AM466" s="521">
        <v>1344</v>
      </c>
      <c r="AN466" s="720"/>
      <c r="AO466" s="721"/>
      <c r="AP466" s="721"/>
      <c r="AQ466" s="722"/>
      <c r="AR466" s="521">
        <v>1354</v>
      </c>
      <c r="AS466" s="720"/>
      <c r="AT466" s="721"/>
      <c r="AU466" s="721"/>
      <c r="AV466" s="722"/>
      <c r="AW466" s="557" t="s">
        <v>3</v>
      </c>
      <c r="AX466" s="410"/>
      <c r="AY466" s="410"/>
      <c r="AZ466" s="410"/>
      <c r="BA466" s="410"/>
      <c r="BB466" s="410"/>
      <c r="BC466" s="410"/>
      <c r="BD466" s="410"/>
      <c r="BE466" s="410"/>
      <c r="BF466" s="410"/>
      <c r="BG466" s="410"/>
      <c r="BH466" s="410"/>
      <c r="BI466" s="410"/>
      <c r="BJ466" s="410"/>
      <c r="BK466" s="410"/>
      <c r="BL466" s="410"/>
      <c r="BM466" s="410"/>
      <c r="BN466" s="410"/>
      <c r="BO466" s="410"/>
      <c r="BP466" s="410"/>
      <c r="BQ466" s="410"/>
      <c r="BR466" s="410"/>
      <c r="BS466" s="410"/>
      <c r="BT466" s="410"/>
      <c r="BU466" s="410"/>
      <c r="BV466" s="410"/>
      <c r="BW466" s="410"/>
      <c r="BX466" s="410"/>
    </row>
    <row r="467" spans="1:107" ht="14.25">
      <c r="B467" s="491" t="s">
        <v>109</v>
      </c>
      <c r="C467" s="492"/>
      <c r="D467" s="492"/>
      <c r="E467" s="492"/>
      <c r="F467" s="492"/>
      <c r="G467" s="492"/>
      <c r="H467" s="493"/>
      <c r="I467" s="521">
        <v>1278</v>
      </c>
      <c r="J467" s="720">
        <f>+IF(($J$456+$J$458+$J$460+$J$461+$J$462-$J$457-$J$459-$J$463-$J$464-$J$465-$J$466)&gt;0,($J$456+$J$458+$J$460+$J$461+$J$462-$J$457-$J$459-$J$463-$J$464-$J$465-$J$466),0)</f>
        <v>0</v>
      </c>
      <c r="K467" s="721"/>
      <c r="L467" s="721"/>
      <c r="M467" s="722"/>
      <c r="N467" s="521">
        <v>1287</v>
      </c>
      <c r="O467" s="720">
        <f>+IF(($O$456+$O$458+$O$460+$O$461+$O$462-$O$457-$O$459-$O$463-$O$464-$O$465-$O$466)&gt;0,($O$456+$O$458+$O$460+$O$461+$O$462-$O$457-$O$459-$O$463-$O$464-$O$465-$O$466),0)</f>
        <v>0</v>
      </c>
      <c r="P467" s="721"/>
      <c r="Q467" s="721"/>
      <c r="R467" s="722"/>
      <c r="S467" s="521">
        <v>1312</v>
      </c>
      <c r="T467" s="720">
        <f>+IF(($T$456+$T$458+$T$460+$T$461+$T$462-$T$457-$T$459-$T$463-$T$464-$T$465-$T$466)&gt;0,($T$456+$T$458+$T$460+$T$461+$T$462-$T$457-$T$459-$T$463-$T$464-$T$465-$T$466),0)</f>
        <v>0</v>
      </c>
      <c r="U467" s="721"/>
      <c r="V467" s="721"/>
      <c r="W467" s="722"/>
      <c r="X467" s="521">
        <v>1300</v>
      </c>
      <c r="Y467" s="720">
        <f>+IF(($Y$456+$Y$458+$Y$460+$Y$461+$Y$462-$Y$457-$Y$459-$Y$463-$Y$464-$Y$465-$Y$466)&gt;0,($Y$456+$Y$458+$Y$460+$Y$461+$Y$462-$Y$457-$Y$459-$Y$463-$Y$464-$Y$465-$Y$466),0)</f>
        <v>0</v>
      </c>
      <c r="Z467" s="721"/>
      <c r="AA467" s="721"/>
      <c r="AB467" s="722"/>
      <c r="AC467" s="521">
        <v>1323</v>
      </c>
      <c r="AD467" s="720">
        <f>+IF(($AD$456+$AD$458+$AD$460+$AD$461+$AD$462-$AD$457-$AD$459-$AD$463-$AD$464-$AD$465-$AD$466)&gt;0,($AD$456+$AD$458+$AD$460+$AD$461+$AD$462-$AD$457-$AD$459-$AD$463-$AD$464-$AD$465-$AD$466),0)</f>
        <v>0</v>
      </c>
      <c r="AE467" s="721"/>
      <c r="AF467" s="721"/>
      <c r="AG467" s="722"/>
      <c r="AH467" s="521">
        <v>1334</v>
      </c>
      <c r="AI467" s="720">
        <f>+IF(($AI$456+$AI$458+$AI$460+$AI$461+$AI$462-$AI$457-$AI$459-$AI$463-$AI$464-$AI$465-$AI$466)&gt;0,($AI$456+$AI$458+$AI$460+$AI$461+$AI$462-$AI$457-$AI$459-$AI$463-$AI$464-$AI$465-$AI$466),0)</f>
        <v>0</v>
      </c>
      <c r="AJ467" s="721"/>
      <c r="AK467" s="721"/>
      <c r="AL467" s="722"/>
      <c r="AM467" s="521">
        <v>1345</v>
      </c>
      <c r="AN467" s="720">
        <f>+IF(($AN$456+$AN$458+$AN$460+$AN$461+$AN$462-$AN$457-$AN$459-$AN$463-$AN$464-$AN$465-$AN$466)&gt;0,($AN$456+$AN$458+$AN$460+$AN$461+$AN$462-$AN$457-$AN$459-$AN$463-$AN$464-$AN$465-$AN$466),0)</f>
        <v>0</v>
      </c>
      <c r="AO467" s="721"/>
      <c r="AP467" s="721"/>
      <c r="AQ467" s="722"/>
      <c r="AR467" s="521">
        <v>1355</v>
      </c>
      <c r="AS467" s="720">
        <f>+IF(($AS$456+$AS$458+$AS$460+$AS$461+$AS$462-$AS$457-$AS$459-$AS$463-$AS$464-$AS$465-$AS$466)&gt;0,($AS$456+$AS$458+$AS$460+$AS$461+$AS$462-$AS$457-$AS$459-$AS$463-$AS$464-$AS$465-$AS$466),0)</f>
        <v>0</v>
      </c>
      <c r="AT467" s="721"/>
      <c r="AU467" s="721"/>
      <c r="AV467" s="722"/>
      <c r="AW467" s="557" t="s">
        <v>4</v>
      </c>
      <c r="AX467" s="410"/>
      <c r="AY467" s="410"/>
      <c r="AZ467" s="410"/>
      <c r="BA467" s="410"/>
      <c r="BB467" s="410"/>
      <c r="BC467" s="410"/>
      <c r="BD467" s="410"/>
      <c r="BE467" s="410"/>
      <c r="BF467" s="410"/>
      <c r="BG467" s="410"/>
      <c r="BH467" s="410"/>
      <c r="BI467" s="410"/>
      <c r="BJ467" s="410"/>
      <c r="BK467" s="410"/>
      <c r="BL467" s="410"/>
      <c r="BM467" s="410"/>
      <c r="BN467" s="410"/>
      <c r="BO467" s="410"/>
      <c r="BP467" s="410"/>
      <c r="BQ467" s="410"/>
      <c r="BR467" s="410"/>
      <c r="BS467" s="410"/>
      <c r="BT467" s="410"/>
      <c r="BU467" s="410"/>
      <c r="BV467" s="410"/>
      <c r="BW467" s="410"/>
      <c r="BX467" s="410"/>
    </row>
    <row r="468" spans="1:107" ht="14.25">
      <c r="B468" s="491" t="s">
        <v>110</v>
      </c>
      <c r="C468" s="492"/>
      <c r="D468" s="492"/>
      <c r="E468" s="492"/>
      <c r="F468" s="492"/>
      <c r="G468" s="492"/>
      <c r="H468" s="493"/>
      <c r="I468" s="521">
        <v>1723</v>
      </c>
      <c r="J468" s="720">
        <f>-IF(($J$456+$J$458+$J$460+$J$461+$J$462-$J$457-$J$459-$J$463-$J$464-$J$465-$J$466)&lt;0,($J$456+$J$458+$J$460+$J$461+$J$462-$J$457-$J$459-$J$463-$J$464-$J$465-$J$466),0)</f>
        <v>0</v>
      </c>
      <c r="K468" s="721"/>
      <c r="L468" s="721"/>
      <c r="M468" s="722"/>
      <c r="N468" s="521">
        <v>1724</v>
      </c>
      <c r="O468" s="720">
        <f>-IF(($O$456+$O$458+$O$460+$O$461+$O$462-$O$457-$O$459-$O$463-$O$464-$O$465-$O$466)&lt;0,($O$456+$O$458+$O$460+$O$461+$O$462-$O$457-$O$459-$O$463-$O$464-$O$465-$O$466),0)</f>
        <v>0</v>
      </c>
      <c r="P468" s="721"/>
      <c r="Q468" s="721"/>
      <c r="R468" s="722"/>
      <c r="S468" s="521">
        <v>1299</v>
      </c>
      <c r="T468" s="720">
        <f>-IF(($T$456+$T$458+$T$460+$T$461+$T$462-$T$457-$T$459-$T$463-$T$464-$T$465-$T$466)&lt;0,($T$456+$T$458+$T$460+$T$461+$T$462-$T$457-$T$459-$T$463-$T$464-$T$465-$T$466),0)</f>
        <v>0</v>
      </c>
      <c r="U468" s="721"/>
      <c r="V468" s="721"/>
      <c r="W468" s="722"/>
      <c r="X468" s="521">
        <v>1373</v>
      </c>
      <c r="Y468" s="720">
        <f>-IF(($Y$456+$Y$458+$Y$460+$Y$461+$Y$462-$Y$457-$Y$459-$Y$463-$Y$464-$Y$465-$Y$466)&lt;0,($Y$456+$Y$458+$Y$460+$Y$461+$Y$462-$Y$457-$Y$459-$Y$463-$Y$464-$Y$465-$Y$466),0)</f>
        <v>0</v>
      </c>
      <c r="Z468" s="721"/>
      <c r="AA468" s="721"/>
      <c r="AB468" s="722"/>
      <c r="AC468" s="558"/>
      <c r="AD468" s="559"/>
      <c r="AE468" s="559"/>
      <c r="AF468" s="559"/>
      <c r="AG468" s="559"/>
      <c r="AH468" s="559"/>
      <c r="AI468" s="559"/>
      <c r="AJ468" s="559"/>
      <c r="AK468" s="559"/>
      <c r="AL468" s="559"/>
      <c r="AM468" s="559"/>
      <c r="AN468" s="559"/>
      <c r="AO468" s="559"/>
      <c r="AP468" s="559"/>
      <c r="AQ468" s="559"/>
      <c r="AR468" s="559"/>
      <c r="AS468" s="559"/>
      <c r="AT468" s="559"/>
      <c r="AU468" s="559"/>
      <c r="AV468" s="560"/>
      <c r="AW468" s="557" t="s">
        <v>4</v>
      </c>
      <c r="AX468" s="410"/>
      <c r="AY468" s="410"/>
      <c r="AZ468" s="410"/>
      <c r="BA468" s="410"/>
      <c r="BB468" s="410"/>
      <c r="BC468" s="410"/>
      <c r="BD468" s="410"/>
      <c r="BE468" s="410"/>
      <c r="BF468" s="410"/>
      <c r="BG468" s="410"/>
      <c r="BH468" s="410"/>
      <c r="BI468" s="410"/>
      <c r="BJ468" s="410"/>
      <c r="BK468" s="410"/>
      <c r="BL468" s="410"/>
      <c r="BM468" s="410"/>
      <c r="BN468" s="410"/>
      <c r="BO468" s="410"/>
      <c r="BP468" s="410"/>
      <c r="BQ468" s="410"/>
      <c r="BR468" s="410"/>
      <c r="BS468" s="410"/>
      <c r="BT468" s="410"/>
      <c r="BU468" s="410"/>
      <c r="BV468" s="410"/>
      <c r="BW468" s="410"/>
      <c r="BX468" s="410"/>
    </row>
    <row r="469" spans="1:107"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  <c r="AZ469" s="410"/>
      <c r="BA469" s="410"/>
      <c r="BB469" s="410"/>
      <c r="BC469" s="410"/>
      <c r="BD469" s="410"/>
      <c r="BE469" s="410"/>
      <c r="BF469" s="410"/>
      <c r="BG469" s="410"/>
      <c r="BH469" s="410"/>
      <c r="BI469" s="410"/>
      <c r="BJ469" s="410"/>
      <c r="BK469" s="410"/>
      <c r="BL469" s="410"/>
      <c r="BM469" s="410"/>
      <c r="BN469" s="410"/>
      <c r="BO469" s="410"/>
      <c r="BP469" s="410"/>
      <c r="BQ469" s="410"/>
      <c r="BR469" s="410"/>
      <c r="BS469" s="410"/>
      <c r="BT469" s="410"/>
      <c r="BU469" s="410"/>
      <c r="BV469" s="410"/>
      <c r="BW469" s="410"/>
      <c r="BX469" s="410"/>
      <c r="BY469" s="410"/>
      <c r="BZ469" s="410"/>
      <c r="CA469" s="410"/>
      <c r="CB469" s="410"/>
      <c r="CC469" s="410"/>
      <c r="CD469" s="410"/>
      <c r="CE469" s="410"/>
      <c r="CF469" s="410"/>
      <c r="CG469" s="410"/>
      <c r="CH469" s="410"/>
      <c r="CI469" s="410"/>
      <c r="CJ469" s="410"/>
      <c r="CK469" s="410"/>
      <c r="CL469" s="410"/>
      <c r="CM469" s="410"/>
      <c r="CN469" s="410"/>
      <c r="CO469" s="410"/>
      <c r="CP469" s="410"/>
      <c r="CQ469" s="410"/>
      <c r="CR469" s="410"/>
      <c r="CS469" s="410"/>
      <c r="CT469" s="410"/>
      <c r="CU469" s="410"/>
      <c r="CV469" s="410"/>
      <c r="CW469" s="410"/>
      <c r="CX469" s="410"/>
      <c r="CY469" s="410"/>
      <c r="CZ469" s="410"/>
      <c r="DA469" s="410"/>
      <c r="DB469" s="410"/>
      <c r="DC469" s="410"/>
    </row>
    <row r="470" spans="1:107">
      <c r="A470" s="409"/>
      <c r="B470" s="779" t="s">
        <v>861</v>
      </c>
      <c r="C470" s="780"/>
      <c r="D470" s="780"/>
      <c r="E470" s="780"/>
      <c r="F470" s="780"/>
      <c r="G470" s="780"/>
      <c r="H470" s="780"/>
      <c r="I470" s="780"/>
      <c r="J470" s="780"/>
      <c r="K470" s="780"/>
      <c r="L470" s="780"/>
      <c r="M470" s="780"/>
      <c r="N470" s="780"/>
      <c r="O470" s="780"/>
      <c r="P470" s="780"/>
      <c r="Q470" s="780"/>
      <c r="R470" s="781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  <c r="AZ470" s="410"/>
      <c r="BA470" s="410"/>
      <c r="BB470" s="410"/>
      <c r="BC470" s="410"/>
      <c r="BD470" s="410"/>
      <c r="BE470" s="410"/>
      <c r="BF470" s="410"/>
      <c r="BG470" s="410"/>
      <c r="BH470" s="410"/>
      <c r="BI470" s="410"/>
      <c r="BJ470" s="410"/>
      <c r="BK470" s="410"/>
      <c r="BL470" s="410"/>
      <c r="BM470" s="410"/>
      <c r="BN470" s="410"/>
      <c r="BO470" s="410"/>
      <c r="BP470" s="410"/>
      <c r="BQ470" s="410"/>
      <c r="BR470" s="410"/>
      <c r="BS470" s="410"/>
      <c r="BT470" s="410"/>
      <c r="BU470" s="410"/>
      <c r="BV470" s="410"/>
      <c r="BW470" s="410"/>
      <c r="BX470" s="410"/>
      <c r="BY470" s="410"/>
      <c r="BZ470" s="410"/>
      <c r="CA470" s="410"/>
      <c r="CB470" s="410"/>
      <c r="CC470" s="410"/>
      <c r="CD470" s="410"/>
      <c r="CE470" s="410"/>
      <c r="CF470" s="410"/>
      <c r="CG470" s="410"/>
      <c r="CH470" s="410"/>
      <c r="CI470" s="410"/>
      <c r="CJ470" s="410"/>
      <c r="CK470" s="410"/>
      <c r="CL470" s="410"/>
      <c r="CM470" s="410"/>
      <c r="CN470" s="410"/>
      <c r="CO470" s="410"/>
      <c r="CP470" s="410"/>
      <c r="CQ470" s="410"/>
      <c r="CR470" s="410"/>
      <c r="CS470" s="410"/>
      <c r="CT470" s="410"/>
      <c r="CU470" s="410"/>
      <c r="CV470" s="410"/>
      <c r="CW470" s="410"/>
      <c r="CX470" s="410"/>
      <c r="CY470" s="410"/>
      <c r="CZ470" s="410"/>
      <c r="DA470" s="410"/>
      <c r="DB470" s="410"/>
      <c r="DC470" s="410"/>
    </row>
    <row r="471" spans="1:107">
      <c r="A471" s="409"/>
      <c r="B471" s="782"/>
      <c r="C471" s="783"/>
      <c r="D471" s="783"/>
      <c r="E471" s="783"/>
      <c r="F471" s="783"/>
      <c r="G471" s="783"/>
      <c r="H471" s="783"/>
      <c r="I471" s="783"/>
      <c r="J471" s="783"/>
      <c r="K471" s="783"/>
      <c r="L471" s="783"/>
      <c r="M471" s="783"/>
      <c r="N471" s="783"/>
      <c r="O471" s="783"/>
      <c r="P471" s="783"/>
      <c r="Q471" s="783"/>
      <c r="R471" s="784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  <c r="AZ471" s="410"/>
      <c r="BA471" s="410"/>
      <c r="BB471" s="410"/>
      <c r="BC471" s="410"/>
      <c r="BD471" s="410"/>
      <c r="BE471" s="410"/>
      <c r="BF471" s="410"/>
      <c r="BG471" s="410"/>
      <c r="BH471" s="410"/>
      <c r="BI471" s="410"/>
      <c r="BJ471" s="410"/>
      <c r="BK471" s="410"/>
      <c r="BL471" s="410"/>
      <c r="BM471" s="410"/>
      <c r="BN471" s="410"/>
      <c r="BO471" s="410"/>
      <c r="BP471" s="410"/>
      <c r="BQ471" s="410"/>
      <c r="BR471" s="410"/>
      <c r="BS471" s="410"/>
      <c r="BT471" s="410"/>
      <c r="BU471" s="410"/>
      <c r="BV471" s="410"/>
      <c r="BW471" s="410"/>
      <c r="BX471" s="410"/>
      <c r="BY471" s="410"/>
      <c r="BZ471" s="410"/>
      <c r="CA471" s="410"/>
      <c r="CB471" s="410"/>
      <c r="CC471" s="410"/>
      <c r="CD471" s="410"/>
      <c r="CE471" s="410"/>
      <c r="CF471" s="410"/>
      <c r="CG471" s="410"/>
      <c r="CH471" s="410"/>
      <c r="CI471" s="410"/>
      <c r="CJ471" s="410"/>
      <c r="CK471" s="410"/>
      <c r="CL471" s="410"/>
      <c r="CM471" s="410"/>
      <c r="CN471" s="410"/>
      <c r="CO471" s="410"/>
      <c r="CP471" s="410"/>
      <c r="CQ471" s="410"/>
      <c r="CR471" s="410"/>
      <c r="CS471" s="410"/>
      <c r="CT471" s="410"/>
      <c r="CU471" s="410"/>
      <c r="CV471" s="410"/>
      <c r="CW471" s="410"/>
      <c r="CX471" s="410"/>
      <c r="CY471" s="410"/>
      <c r="CZ471" s="410"/>
      <c r="DA471" s="410"/>
      <c r="DB471" s="410"/>
      <c r="DC471" s="410"/>
    </row>
    <row r="472" spans="1:107">
      <c r="A472" s="409"/>
      <c r="B472" s="496"/>
      <c r="C472" s="497"/>
      <c r="D472" s="497"/>
      <c r="E472" s="497"/>
      <c r="F472" s="497"/>
      <c r="G472" s="497"/>
      <c r="H472" s="497"/>
      <c r="I472" s="497"/>
      <c r="J472" s="497"/>
      <c r="K472" s="497"/>
      <c r="L472" s="498"/>
      <c r="M472" s="520"/>
      <c r="N472" s="834" t="s">
        <v>862</v>
      </c>
      <c r="O472" s="835"/>
      <c r="P472" s="835"/>
      <c r="Q472" s="836"/>
      <c r="R472" s="542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  <c r="AZ472" s="410"/>
      <c r="BA472" s="410"/>
      <c r="BB472" s="410"/>
      <c r="BC472" s="410"/>
      <c r="BD472" s="410"/>
      <c r="BE472" s="410"/>
      <c r="BF472" s="410"/>
      <c r="BG472" s="410"/>
      <c r="BH472" s="410"/>
      <c r="BI472" s="410"/>
      <c r="BJ472" s="410"/>
      <c r="BK472" s="410"/>
      <c r="BL472" s="410"/>
      <c r="BM472" s="410"/>
      <c r="BN472" s="410"/>
      <c r="BO472" s="410"/>
      <c r="BP472" s="410"/>
      <c r="BQ472" s="410"/>
      <c r="BR472" s="410"/>
      <c r="BS472" s="410"/>
      <c r="BT472" s="410"/>
      <c r="BU472" s="410"/>
      <c r="BV472" s="410"/>
      <c r="BW472" s="410"/>
      <c r="BX472" s="410"/>
      <c r="BY472" s="410"/>
      <c r="BZ472" s="410"/>
      <c r="CA472" s="410"/>
      <c r="CB472" s="410"/>
      <c r="CC472" s="410"/>
      <c r="CD472" s="410"/>
      <c r="CE472" s="410"/>
      <c r="CF472" s="410"/>
      <c r="CG472" s="410"/>
      <c r="CH472" s="410"/>
      <c r="CI472" s="410"/>
      <c r="CJ472" s="410"/>
      <c r="CK472" s="410"/>
      <c r="CL472" s="410"/>
      <c r="CM472" s="410"/>
      <c r="CN472" s="410"/>
      <c r="CO472" s="410"/>
      <c r="CP472" s="410"/>
      <c r="CQ472" s="410"/>
      <c r="CR472" s="410"/>
      <c r="CS472" s="410"/>
      <c r="CT472" s="410"/>
      <c r="CU472" s="410"/>
      <c r="CV472" s="410"/>
      <c r="CW472" s="410"/>
      <c r="CX472" s="410"/>
      <c r="CY472" s="410"/>
      <c r="CZ472" s="410"/>
      <c r="DA472" s="410"/>
      <c r="DB472" s="410"/>
      <c r="DC472" s="410"/>
    </row>
    <row r="473" spans="1:107" ht="14.25">
      <c r="B473" s="491" t="s">
        <v>863</v>
      </c>
      <c r="C473" s="492"/>
      <c r="D473" s="492"/>
      <c r="E473" s="492"/>
      <c r="F473" s="492"/>
      <c r="G473" s="492"/>
      <c r="H473" s="492"/>
      <c r="I473" s="492"/>
      <c r="J473" s="492"/>
      <c r="K473" s="492"/>
      <c r="L473" s="493"/>
      <c r="M473" s="521">
        <v>1400</v>
      </c>
      <c r="N473" s="720"/>
      <c r="O473" s="721"/>
      <c r="P473" s="721"/>
      <c r="Q473" s="722"/>
      <c r="R473" s="543" t="s">
        <v>2</v>
      </c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  <c r="AZ473" s="410"/>
      <c r="BA473" s="410"/>
      <c r="BB473" s="410"/>
      <c r="BC473" s="410"/>
      <c r="BD473" s="410"/>
      <c r="BE473" s="410"/>
      <c r="BF473" s="410"/>
      <c r="BG473" s="410"/>
      <c r="BH473" s="410"/>
      <c r="BI473" s="410"/>
      <c r="BJ473" s="410"/>
      <c r="BK473" s="410"/>
      <c r="BL473" s="410"/>
      <c r="BM473" s="410"/>
      <c r="BN473" s="410"/>
      <c r="BO473" s="410"/>
      <c r="BP473" s="410"/>
      <c r="BQ473" s="410"/>
      <c r="BR473" s="410"/>
      <c r="BS473" s="410"/>
      <c r="BT473" s="410"/>
      <c r="BU473" s="410"/>
      <c r="BV473" s="410"/>
      <c r="BW473" s="410"/>
      <c r="BX473" s="410"/>
      <c r="BY473" s="410"/>
      <c r="BZ473" s="410"/>
      <c r="CA473" s="410"/>
      <c r="CB473" s="410"/>
      <c r="CC473" s="410"/>
      <c r="CD473" s="410"/>
      <c r="CE473" s="410"/>
      <c r="CF473" s="410"/>
      <c r="CG473" s="410"/>
      <c r="CH473" s="410"/>
      <c r="CI473" s="410"/>
      <c r="CJ473" s="410"/>
      <c r="CK473" s="410"/>
      <c r="CL473" s="410"/>
      <c r="CM473" s="410"/>
      <c r="CN473" s="410"/>
      <c r="CO473" s="410"/>
      <c r="CP473" s="410"/>
      <c r="CQ473" s="410"/>
      <c r="CR473" s="410"/>
      <c r="CS473" s="410"/>
      <c r="CT473" s="410"/>
      <c r="CU473" s="410"/>
      <c r="CV473" s="410"/>
      <c r="CW473" s="410"/>
      <c r="CX473" s="410"/>
      <c r="CY473" s="410"/>
      <c r="CZ473" s="410"/>
      <c r="DA473" s="410"/>
      <c r="DB473" s="410"/>
      <c r="DC473" s="410"/>
    </row>
    <row r="474" spans="1:107" ht="14.25">
      <c r="B474" s="491" t="s">
        <v>864</v>
      </c>
      <c r="C474" s="492"/>
      <c r="D474" s="492"/>
      <c r="E474" s="492"/>
      <c r="F474" s="492"/>
      <c r="G474" s="492"/>
      <c r="H474" s="492"/>
      <c r="I474" s="492"/>
      <c r="J474" s="492"/>
      <c r="K474" s="492"/>
      <c r="L474" s="493"/>
      <c r="M474" s="521">
        <v>1817</v>
      </c>
      <c r="N474" s="720"/>
      <c r="O474" s="721"/>
      <c r="P474" s="721"/>
      <c r="Q474" s="722"/>
      <c r="R474" s="543" t="s">
        <v>2</v>
      </c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  <c r="AZ474" s="410"/>
      <c r="BA474" s="410"/>
      <c r="BB474" s="410"/>
      <c r="BC474" s="410"/>
      <c r="BD474" s="410"/>
      <c r="BE474" s="410"/>
      <c r="BF474" s="410"/>
      <c r="BG474" s="410"/>
      <c r="BH474" s="410"/>
      <c r="BI474" s="410"/>
      <c r="BJ474" s="410"/>
      <c r="BK474" s="410"/>
      <c r="BL474" s="410"/>
      <c r="BM474" s="410"/>
      <c r="BN474" s="410"/>
      <c r="BO474" s="410"/>
      <c r="BP474" s="410"/>
      <c r="BQ474" s="410"/>
      <c r="BR474" s="410"/>
      <c r="BS474" s="410"/>
      <c r="BT474" s="410"/>
      <c r="BU474" s="410"/>
      <c r="BV474" s="410"/>
      <c r="BW474" s="410"/>
      <c r="BX474" s="410"/>
      <c r="BY474" s="410"/>
      <c r="BZ474" s="410"/>
      <c r="CA474" s="410"/>
      <c r="CB474" s="410"/>
      <c r="CC474" s="410"/>
      <c r="CD474" s="410"/>
      <c r="CE474" s="410"/>
      <c r="CF474" s="410"/>
      <c r="CG474" s="410"/>
      <c r="CH474" s="410"/>
      <c r="CI474" s="410"/>
      <c r="CJ474" s="410"/>
      <c r="CK474" s="410"/>
      <c r="CL474" s="410"/>
      <c r="CM474" s="410"/>
      <c r="CN474" s="410"/>
      <c r="CO474" s="410"/>
      <c r="CP474" s="410"/>
      <c r="CQ474" s="410"/>
      <c r="CR474" s="410"/>
      <c r="CS474" s="410"/>
      <c r="CT474" s="410"/>
      <c r="CU474" s="410"/>
      <c r="CV474" s="410"/>
      <c r="CW474" s="410"/>
      <c r="CX474" s="410"/>
      <c r="CY474" s="410"/>
      <c r="CZ474" s="410"/>
      <c r="DA474" s="410"/>
      <c r="DB474" s="410"/>
      <c r="DC474" s="410"/>
    </row>
    <row r="475" spans="1:107" ht="14.25">
      <c r="B475" s="491" t="s">
        <v>865</v>
      </c>
      <c r="C475" s="492"/>
      <c r="D475" s="492"/>
      <c r="E475" s="492"/>
      <c r="F475" s="492"/>
      <c r="G475" s="492"/>
      <c r="H475" s="492"/>
      <c r="I475" s="492"/>
      <c r="J475" s="492"/>
      <c r="K475" s="492"/>
      <c r="L475" s="493"/>
      <c r="M475" s="521">
        <v>1401</v>
      </c>
      <c r="N475" s="720"/>
      <c r="O475" s="721"/>
      <c r="P475" s="721"/>
      <c r="Q475" s="722"/>
      <c r="R475" s="543" t="s">
        <v>2</v>
      </c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  <c r="AZ475" s="410"/>
      <c r="BA475" s="410"/>
      <c r="BB475" s="410"/>
      <c r="BC475" s="410"/>
      <c r="BD475" s="410"/>
      <c r="BE475" s="410"/>
      <c r="BF475" s="410"/>
      <c r="BG475" s="410"/>
      <c r="BH475" s="410"/>
      <c r="BI475" s="410"/>
      <c r="BJ475" s="410"/>
      <c r="BK475" s="410"/>
      <c r="BL475" s="410"/>
      <c r="BM475" s="410"/>
      <c r="BN475" s="410"/>
      <c r="BO475" s="410"/>
      <c r="BP475" s="410"/>
      <c r="BQ475" s="410"/>
      <c r="BR475" s="410"/>
      <c r="BS475" s="410"/>
      <c r="BT475" s="410"/>
      <c r="BU475" s="410"/>
      <c r="BV475" s="410"/>
      <c r="BW475" s="410"/>
      <c r="BX475" s="410"/>
      <c r="BY475" s="410"/>
      <c r="BZ475" s="410"/>
      <c r="CA475" s="410"/>
      <c r="CB475" s="410"/>
      <c r="CC475" s="410"/>
      <c r="CD475" s="410"/>
      <c r="CE475" s="410"/>
      <c r="CF475" s="410"/>
      <c r="CG475" s="410"/>
      <c r="CH475" s="410"/>
      <c r="CI475" s="410"/>
      <c r="CJ475" s="410"/>
      <c r="CK475" s="410"/>
      <c r="CL475" s="410"/>
      <c r="CM475" s="410"/>
      <c r="CN475" s="410"/>
      <c r="CO475" s="410"/>
      <c r="CP475" s="410"/>
      <c r="CQ475" s="410"/>
      <c r="CR475" s="410"/>
      <c r="CS475" s="410"/>
      <c r="CT475" s="410"/>
      <c r="CU475" s="410"/>
      <c r="CV475" s="410"/>
      <c r="CW475" s="410"/>
      <c r="CX475" s="410"/>
      <c r="CY475" s="410"/>
      <c r="CZ475" s="410"/>
      <c r="DA475" s="410"/>
      <c r="DB475" s="410"/>
      <c r="DC475" s="410"/>
    </row>
    <row r="476" spans="1:107" ht="14.25">
      <c r="B476" s="491" t="s">
        <v>866</v>
      </c>
      <c r="C476" s="492"/>
      <c r="D476" s="492"/>
      <c r="E476" s="492"/>
      <c r="F476" s="492"/>
      <c r="G476" s="492"/>
      <c r="H476" s="492"/>
      <c r="I476" s="492"/>
      <c r="J476" s="492"/>
      <c r="K476" s="492"/>
      <c r="L476" s="493"/>
      <c r="M476" s="521">
        <v>1402</v>
      </c>
      <c r="N476" s="720"/>
      <c r="O476" s="721"/>
      <c r="P476" s="721"/>
      <c r="Q476" s="722"/>
      <c r="R476" s="543" t="s">
        <v>2</v>
      </c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  <c r="AZ476" s="410"/>
      <c r="BA476" s="410"/>
      <c r="BB476" s="410"/>
      <c r="BC476" s="410"/>
      <c r="BD476" s="410"/>
      <c r="BE476" s="410"/>
      <c r="BF476" s="410"/>
      <c r="BG476" s="410"/>
      <c r="BH476" s="410"/>
      <c r="BI476" s="410"/>
      <c r="BJ476" s="410"/>
      <c r="BK476" s="410"/>
      <c r="BL476" s="410"/>
      <c r="BM476" s="410"/>
      <c r="BN476" s="410"/>
      <c r="BO476" s="410"/>
      <c r="BP476" s="410"/>
      <c r="BQ476" s="410"/>
      <c r="BR476" s="410"/>
      <c r="BS476" s="410"/>
      <c r="BT476" s="410"/>
      <c r="BU476" s="410"/>
      <c r="BV476" s="410"/>
      <c r="BW476" s="410"/>
      <c r="BX476" s="410"/>
      <c r="BY476" s="410"/>
      <c r="BZ476" s="410"/>
      <c r="CA476" s="410"/>
      <c r="CB476" s="410"/>
      <c r="CC476" s="410"/>
      <c r="CD476" s="410"/>
      <c r="CE476" s="410"/>
      <c r="CF476" s="410"/>
      <c r="CG476" s="410"/>
      <c r="CH476" s="410"/>
      <c r="CI476" s="410"/>
      <c r="CJ476" s="410"/>
      <c r="CK476" s="410"/>
      <c r="CL476" s="410"/>
      <c r="CM476" s="410"/>
      <c r="CN476" s="410"/>
      <c r="CO476" s="410"/>
      <c r="CP476" s="410"/>
      <c r="CQ476" s="410"/>
      <c r="CR476" s="410"/>
      <c r="CS476" s="410"/>
      <c r="CT476" s="410"/>
      <c r="CU476" s="410"/>
      <c r="CV476" s="410"/>
      <c r="CW476" s="410"/>
      <c r="CX476" s="410"/>
      <c r="CY476" s="410"/>
      <c r="CZ476" s="410"/>
      <c r="DA476" s="410"/>
      <c r="DB476" s="410"/>
      <c r="DC476" s="410"/>
    </row>
    <row r="477" spans="1:107" ht="14.25">
      <c r="B477" s="491" t="s">
        <v>867</v>
      </c>
      <c r="C477" s="492"/>
      <c r="D477" s="492"/>
      <c r="E477" s="492"/>
      <c r="F477" s="492"/>
      <c r="G477" s="492"/>
      <c r="H477" s="492"/>
      <c r="I477" s="492"/>
      <c r="J477" s="492"/>
      <c r="K477" s="492"/>
      <c r="L477" s="493"/>
      <c r="M477" s="521">
        <v>1403</v>
      </c>
      <c r="N477" s="720"/>
      <c r="O477" s="721"/>
      <c r="P477" s="721"/>
      <c r="Q477" s="722"/>
      <c r="R477" s="543" t="s">
        <v>2</v>
      </c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  <c r="AZ477" s="410"/>
      <c r="BA477" s="410"/>
      <c r="BB477" s="410"/>
      <c r="BC477" s="410"/>
      <c r="BD477" s="410"/>
      <c r="BE477" s="410"/>
      <c r="BF477" s="410"/>
      <c r="BG477" s="410"/>
      <c r="BH477" s="410"/>
      <c r="BI477" s="410"/>
      <c r="BJ477" s="410"/>
      <c r="BK477" s="410"/>
      <c r="BL477" s="410"/>
      <c r="BM477" s="410"/>
      <c r="BN477" s="410"/>
      <c r="BO477" s="410"/>
      <c r="BP477" s="410"/>
      <c r="BQ477" s="410"/>
      <c r="BR477" s="410"/>
      <c r="BS477" s="410"/>
      <c r="BT477" s="410"/>
      <c r="BU477" s="410"/>
      <c r="BV477" s="410"/>
      <c r="BW477" s="410"/>
      <c r="BX477" s="410"/>
      <c r="BY477" s="410"/>
      <c r="BZ477" s="410"/>
      <c r="CA477" s="410"/>
      <c r="CB477" s="410"/>
      <c r="CC477" s="410"/>
      <c r="CD477" s="410"/>
      <c r="CE477" s="410"/>
      <c r="CF477" s="410"/>
      <c r="CG477" s="410"/>
      <c r="CH477" s="410"/>
      <c r="CI477" s="410"/>
      <c r="CJ477" s="410"/>
      <c r="CK477" s="410"/>
      <c r="CL477" s="410"/>
      <c r="CM477" s="410"/>
      <c r="CN477" s="410"/>
      <c r="CO477" s="410"/>
      <c r="CP477" s="410"/>
      <c r="CQ477" s="410"/>
      <c r="CR477" s="410"/>
      <c r="CS477" s="410"/>
      <c r="CT477" s="410"/>
      <c r="CU477" s="410"/>
      <c r="CV477" s="410"/>
      <c r="CW477" s="410"/>
      <c r="CX477" s="410"/>
      <c r="CY477" s="410"/>
      <c r="CZ477" s="410"/>
      <c r="DA477" s="410"/>
      <c r="DB477" s="410"/>
      <c r="DC477" s="410"/>
    </row>
    <row r="478" spans="1:107" ht="14.25">
      <c r="B478" s="491" t="s">
        <v>868</v>
      </c>
      <c r="C478" s="492"/>
      <c r="D478" s="492"/>
      <c r="E478" s="492"/>
      <c r="F478" s="492"/>
      <c r="G478" s="492"/>
      <c r="H478" s="492"/>
      <c r="I478" s="492"/>
      <c r="J478" s="492"/>
      <c r="K478" s="492"/>
      <c r="L478" s="493"/>
      <c r="M478" s="521">
        <v>1587</v>
      </c>
      <c r="N478" s="720"/>
      <c r="O478" s="721"/>
      <c r="P478" s="721"/>
      <c r="Q478" s="722"/>
      <c r="R478" s="543" t="s">
        <v>2</v>
      </c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  <c r="AZ478" s="410"/>
      <c r="BA478" s="410"/>
      <c r="BB478" s="410"/>
      <c r="BC478" s="410"/>
      <c r="BD478" s="410"/>
      <c r="BE478" s="410"/>
      <c r="BF478" s="410"/>
      <c r="BG478" s="410"/>
      <c r="BH478" s="410"/>
      <c r="BI478" s="410"/>
      <c r="BJ478" s="410"/>
      <c r="BK478" s="410"/>
      <c r="BL478" s="410"/>
      <c r="BM478" s="410"/>
      <c r="BN478" s="410"/>
      <c r="BO478" s="410"/>
      <c r="BP478" s="410"/>
      <c r="BQ478" s="410"/>
      <c r="BR478" s="410"/>
      <c r="BS478" s="410"/>
      <c r="BT478" s="410"/>
      <c r="BU478" s="410"/>
      <c r="BV478" s="410"/>
      <c r="BW478" s="410"/>
      <c r="BX478" s="410"/>
      <c r="BY478" s="410"/>
      <c r="BZ478" s="410"/>
      <c r="CA478" s="410"/>
      <c r="CB478" s="410"/>
      <c r="CC478" s="410"/>
      <c r="CD478" s="410"/>
      <c r="CE478" s="410"/>
      <c r="CF478" s="410"/>
      <c r="CG478" s="410"/>
      <c r="CH478" s="410"/>
      <c r="CI478" s="410"/>
      <c r="CJ478" s="410"/>
      <c r="CK478" s="410"/>
      <c r="CL478" s="410"/>
      <c r="CM478" s="410"/>
      <c r="CN478" s="410"/>
      <c r="CO478" s="410"/>
      <c r="CP478" s="410"/>
      <c r="CQ478" s="410"/>
      <c r="CR478" s="410"/>
      <c r="CS478" s="410"/>
      <c r="CT478" s="410"/>
      <c r="CU478" s="410"/>
      <c r="CV478" s="410"/>
      <c r="CW478" s="410"/>
      <c r="CX478" s="410"/>
      <c r="CY478" s="410"/>
      <c r="CZ478" s="410"/>
      <c r="DA478" s="410"/>
      <c r="DB478" s="410"/>
      <c r="DC478" s="410"/>
    </row>
    <row r="479" spans="1:107" ht="14.25">
      <c r="B479" s="491" t="s">
        <v>37</v>
      </c>
      <c r="C479" s="492"/>
      <c r="D479" s="492"/>
      <c r="E479" s="492"/>
      <c r="F479" s="492"/>
      <c r="G479" s="492"/>
      <c r="H479" s="492"/>
      <c r="I479" s="492"/>
      <c r="J479" s="492"/>
      <c r="K479" s="492"/>
      <c r="L479" s="493"/>
      <c r="M479" s="521">
        <v>1588</v>
      </c>
      <c r="N479" s="720"/>
      <c r="O479" s="721"/>
      <c r="P479" s="721"/>
      <c r="Q479" s="722"/>
      <c r="R479" s="543" t="s">
        <v>2</v>
      </c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  <c r="AZ479" s="410"/>
      <c r="BA479" s="410"/>
      <c r="BB479" s="410"/>
      <c r="BC479" s="410"/>
      <c r="BD479" s="410"/>
      <c r="BE479" s="410"/>
      <c r="BF479" s="410"/>
      <c r="BG479" s="410"/>
      <c r="BH479" s="410"/>
      <c r="BI479" s="410"/>
      <c r="BJ479" s="410"/>
      <c r="BK479" s="410"/>
      <c r="BL479" s="410"/>
      <c r="BM479" s="410"/>
      <c r="BN479" s="410"/>
      <c r="BO479" s="410"/>
      <c r="BP479" s="410"/>
      <c r="BQ479" s="410"/>
      <c r="BR479" s="410"/>
      <c r="BS479" s="410"/>
      <c r="BT479" s="410"/>
      <c r="BU479" s="410"/>
      <c r="BV479" s="410"/>
      <c r="BW479" s="410"/>
      <c r="BX479" s="410"/>
      <c r="BY479" s="410"/>
      <c r="BZ479" s="410"/>
      <c r="CA479" s="410"/>
      <c r="CB479" s="410"/>
      <c r="CC479" s="410"/>
      <c r="CD479" s="410"/>
      <c r="CE479" s="410"/>
      <c r="CF479" s="410"/>
      <c r="CG479" s="410"/>
      <c r="CH479" s="410"/>
      <c r="CI479" s="410"/>
      <c r="CJ479" s="410"/>
      <c r="CK479" s="410"/>
      <c r="CL479" s="410"/>
      <c r="CM479" s="410"/>
      <c r="CN479" s="410"/>
      <c r="CO479" s="410"/>
      <c r="CP479" s="410"/>
      <c r="CQ479" s="410"/>
      <c r="CR479" s="410"/>
      <c r="CS479" s="410"/>
      <c r="CT479" s="410"/>
      <c r="CU479" s="410"/>
      <c r="CV479" s="410"/>
      <c r="CW479" s="410"/>
      <c r="CX479" s="410"/>
      <c r="CY479" s="410"/>
      <c r="CZ479" s="410"/>
      <c r="DA479" s="410"/>
      <c r="DB479" s="410"/>
      <c r="DC479" s="410"/>
    </row>
    <row r="480" spans="1:107" ht="14.25">
      <c r="B480" s="491" t="s">
        <v>869</v>
      </c>
      <c r="C480" s="492"/>
      <c r="D480" s="492"/>
      <c r="E480" s="492"/>
      <c r="F480" s="492"/>
      <c r="G480" s="492"/>
      <c r="H480" s="492"/>
      <c r="I480" s="492"/>
      <c r="J480" s="492"/>
      <c r="K480" s="492"/>
      <c r="L480" s="493"/>
      <c r="M480" s="521">
        <v>1404</v>
      </c>
      <c r="N480" s="720"/>
      <c r="O480" s="721"/>
      <c r="P480" s="721"/>
      <c r="Q480" s="722"/>
      <c r="R480" s="543" t="s">
        <v>2</v>
      </c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  <c r="AZ480" s="410"/>
      <c r="BA480" s="410"/>
      <c r="BB480" s="410"/>
      <c r="BC480" s="410"/>
      <c r="BD480" s="410"/>
      <c r="BE480" s="410"/>
      <c r="BF480" s="410"/>
      <c r="BG480" s="410"/>
      <c r="BH480" s="410"/>
      <c r="BI480" s="410"/>
      <c r="BJ480" s="410"/>
      <c r="BK480" s="410"/>
      <c r="BL480" s="410"/>
      <c r="BM480" s="410"/>
      <c r="BN480" s="410"/>
      <c r="BO480" s="410"/>
      <c r="BP480" s="410"/>
      <c r="BQ480" s="410"/>
      <c r="BR480" s="410"/>
      <c r="BS480" s="410"/>
      <c r="BT480" s="410"/>
      <c r="BU480" s="410"/>
      <c r="BV480" s="410"/>
      <c r="BW480" s="410"/>
      <c r="BX480" s="410"/>
      <c r="BY480" s="410"/>
      <c r="BZ480" s="410"/>
      <c r="CA480" s="410"/>
      <c r="CB480" s="410"/>
      <c r="CC480" s="410"/>
      <c r="CD480" s="410"/>
      <c r="CE480" s="410"/>
      <c r="CF480" s="410"/>
      <c r="CG480" s="410"/>
      <c r="CH480" s="410"/>
      <c r="CI480" s="410"/>
      <c r="CJ480" s="410"/>
      <c r="CK480" s="410"/>
      <c r="CL480" s="410"/>
      <c r="CM480" s="410"/>
      <c r="CN480" s="410"/>
      <c r="CO480" s="410"/>
      <c r="CP480" s="410"/>
      <c r="CQ480" s="410"/>
      <c r="CR480" s="410"/>
      <c r="CS480" s="410"/>
      <c r="CT480" s="410"/>
      <c r="CU480" s="410"/>
      <c r="CV480" s="410"/>
      <c r="CW480" s="410"/>
      <c r="CX480" s="410"/>
      <c r="CY480" s="410"/>
      <c r="CZ480" s="410"/>
      <c r="DA480" s="410"/>
      <c r="DB480" s="410"/>
      <c r="DC480" s="410"/>
    </row>
    <row r="481" spans="2:107" ht="14.25">
      <c r="B481" s="491" t="s">
        <v>870</v>
      </c>
      <c r="C481" s="492"/>
      <c r="D481" s="492"/>
      <c r="E481" s="492"/>
      <c r="F481" s="492"/>
      <c r="G481" s="492"/>
      <c r="H481" s="492"/>
      <c r="I481" s="492"/>
      <c r="J481" s="492"/>
      <c r="K481" s="492"/>
      <c r="L481" s="493"/>
      <c r="M481" s="521">
        <v>1405</v>
      </c>
      <c r="N481" s="720"/>
      <c r="O481" s="721"/>
      <c r="P481" s="721"/>
      <c r="Q481" s="722"/>
      <c r="R481" s="543" t="s">
        <v>2</v>
      </c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  <c r="AZ481" s="410"/>
      <c r="BA481" s="410"/>
      <c r="BB481" s="410"/>
      <c r="BC481" s="410"/>
      <c r="BD481" s="410"/>
      <c r="BE481" s="410"/>
      <c r="BF481" s="410"/>
      <c r="BG481" s="410"/>
      <c r="BH481" s="410"/>
      <c r="BI481" s="410"/>
      <c r="BJ481" s="410"/>
      <c r="BK481" s="410"/>
      <c r="BL481" s="410"/>
      <c r="BM481" s="410"/>
      <c r="BN481" s="410"/>
      <c r="BO481" s="410"/>
      <c r="BP481" s="410"/>
      <c r="BQ481" s="410"/>
      <c r="BR481" s="410"/>
      <c r="BS481" s="410"/>
      <c r="BT481" s="410"/>
      <c r="BU481" s="410"/>
      <c r="BV481" s="410"/>
      <c r="BW481" s="410"/>
      <c r="BX481" s="410"/>
      <c r="BY481" s="410"/>
      <c r="BZ481" s="410"/>
      <c r="CA481" s="410"/>
      <c r="CB481" s="410"/>
      <c r="CC481" s="410"/>
      <c r="CD481" s="410"/>
      <c r="CE481" s="410"/>
      <c r="CF481" s="410"/>
      <c r="CG481" s="410"/>
      <c r="CH481" s="410"/>
      <c r="CI481" s="410"/>
      <c r="CJ481" s="410"/>
      <c r="CK481" s="410"/>
      <c r="CL481" s="410"/>
      <c r="CM481" s="410"/>
      <c r="CN481" s="410"/>
      <c r="CO481" s="410"/>
      <c r="CP481" s="410"/>
      <c r="CQ481" s="410"/>
      <c r="CR481" s="410"/>
      <c r="CS481" s="410"/>
      <c r="CT481" s="410"/>
      <c r="CU481" s="410"/>
      <c r="CV481" s="410"/>
      <c r="CW481" s="410"/>
      <c r="CX481" s="410"/>
      <c r="CY481" s="410"/>
      <c r="CZ481" s="410"/>
      <c r="DA481" s="410"/>
      <c r="DB481" s="410"/>
      <c r="DC481" s="410"/>
    </row>
    <row r="482" spans="2:107" ht="14.25">
      <c r="B482" s="491" t="s">
        <v>871</v>
      </c>
      <c r="C482" s="492"/>
      <c r="D482" s="492"/>
      <c r="E482" s="492"/>
      <c r="F482" s="492"/>
      <c r="G482" s="492"/>
      <c r="H482" s="492"/>
      <c r="I482" s="492"/>
      <c r="J482" s="492"/>
      <c r="K482" s="492"/>
      <c r="L482" s="493"/>
      <c r="M482" s="521">
        <v>1410</v>
      </c>
      <c r="N482" s="720">
        <f>+SUM($N$473:$Q$481)</f>
        <v>0</v>
      </c>
      <c r="O482" s="721"/>
      <c r="P482" s="721"/>
      <c r="Q482" s="722"/>
      <c r="R482" s="543" t="s">
        <v>4</v>
      </c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  <c r="AZ482" s="410"/>
      <c r="BA482" s="410"/>
      <c r="BB482" s="410"/>
      <c r="BC482" s="410"/>
      <c r="BD482" s="410"/>
      <c r="BE482" s="410"/>
      <c r="BF482" s="410"/>
      <c r="BG482" s="410"/>
      <c r="BH482" s="410"/>
      <c r="BI482" s="410"/>
      <c r="BJ482" s="410"/>
      <c r="BK482" s="410"/>
      <c r="BL482" s="410"/>
      <c r="BM482" s="410"/>
      <c r="BN482" s="410"/>
      <c r="BO482" s="410"/>
      <c r="BP482" s="410"/>
      <c r="BQ482" s="410"/>
      <c r="BR482" s="410"/>
      <c r="BS482" s="410"/>
      <c r="BT482" s="410"/>
      <c r="BU482" s="410"/>
      <c r="BV482" s="410"/>
      <c r="BW482" s="410"/>
      <c r="BX482" s="410"/>
      <c r="BY482" s="410"/>
      <c r="BZ482" s="410"/>
      <c r="CA482" s="410"/>
      <c r="CB482" s="410"/>
      <c r="CC482" s="410"/>
      <c r="CD482" s="410"/>
      <c r="CE482" s="410"/>
      <c r="CF482" s="410"/>
      <c r="CG482" s="410"/>
      <c r="CH482" s="410"/>
      <c r="CI482" s="410"/>
      <c r="CJ482" s="410"/>
      <c r="CK482" s="410"/>
      <c r="CL482" s="410"/>
      <c r="CM482" s="410"/>
      <c r="CN482" s="410"/>
      <c r="CO482" s="410"/>
      <c r="CP482" s="410"/>
      <c r="CQ482" s="410"/>
      <c r="CR482" s="410"/>
      <c r="CS482" s="410"/>
      <c r="CT482" s="410"/>
      <c r="CU482" s="410"/>
      <c r="CV482" s="410"/>
      <c r="CW482" s="410"/>
      <c r="CX482" s="410"/>
      <c r="CY482" s="410"/>
      <c r="CZ482" s="410"/>
      <c r="DA482" s="410"/>
      <c r="DB482" s="410"/>
      <c r="DC482" s="410"/>
    </row>
    <row r="483" spans="2:107" ht="14.25">
      <c r="B483" s="491" t="s">
        <v>872</v>
      </c>
      <c r="C483" s="492"/>
      <c r="D483" s="492"/>
      <c r="E483" s="492"/>
      <c r="F483" s="492"/>
      <c r="G483" s="492"/>
      <c r="H483" s="492"/>
      <c r="I483" s="492"/>
      <c r="J483" s="492"/>
      <c r="K483" s="492"/>
      <c r="L483" s="493"/>
      <c r="M483" s="521">
        <v>1406</v>
      </c>
      <c r="N483" s="720"/>
      <c r="O483" s="721"/>
      <c r="P483" s="721"/>
      <c r="Q483" s="722"/>
      <c r="R483" s="543" t="s">
        <v>3</v>
      </c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  <c r="AZ483" s="410"/>
      <c r="BA483" s="410"/>
      <c r="BB483" s="410"/>
      <c r="BC483" s="410"/>
      <c r="BD483" s="410"/>
      <c r="BE483" s="410"/>
      <c r="BF483" s="410"/>
      <c r="BG483" s="410"/>
      <c r="BH483" s="410"/>
      <c r="BI483" s="410"/>
      <c r="BJ483" s="410"/>
      <c r="BK483" s="410"/>
      <c r="BL483" s="410"/>
      <c r="BM483" s="410"/>
      <c r="BN483" s="410"/>
      <c r="BO483" s="410"/>
      <c r="BP483" s="410"/>
      <c r="BQ483" s="410"/>
      <c r="BR483" s="410"/>
      <c r="BS483" s="410"/>
      <c r="BT483" s="410"/>
      <c r="BU483" s="410"/>
      <c r="BV483" s="410"/>
      <c r="BW483" s="410"/>
      <c r="BX483" s="410"/>
      <c r="BY483" s="410"/>
      <c r="BZ483" s="410"/>
      <c r="CA483" s="410"/>
      <c r="CB483" s="410"/>
      <c r="CC483" s="410"/>
      <c r="CD483" s="410"/>
      <c r="CE483" s="410"/>
      <c r="CF483" s="410"/>
      <c r="CG483" s="410"/>
      <c r="CH483" s="410"/>
      <c r="CI483" s="410"/>
      <c r="CJ483" s="410"/>
      <c r="CK483" s="410"/>
      <c r="CL483" s="410"/>
      <c r="CM483" s="410"/>
      <c r="CN483" s="410"/>
      <c r="CO483" s="410"/>
      <c r="CP483" s="410"/>
      <c r="CQ483" s="410"/>
      <c r="CR483" s="410"/>
      <c r="CS483" s="410"/>
      <c r="CT483" s="410"/>
      <c r="CU483" s="410"/>
      <c r="CV483" s="410"/>
      <c r="CW483" s="410"/>
      <c r="CX483" s="410"/>
      <c r="CY483" s="410"/>
      <c r="CZ483" s="410"/>
      <c r="DA483" s="410"/>
      <c r="DB483" s="410"/>
      <c r="DC483" s="410"/>
    </row>
    <row r="484" spans="2:107" ht="14.25">
      <c r="B484" s="491" t="s">
        <v>873</v>
      </c>
      <c r="C484" s="492"/>
      <c r="D484" s="492"/>
      <c r="E484" s="492"/>
      <c r="F484" s="492"/>
      <c r="G484" s="492"/>
      <c r="H484" s="492"/>
      <c r="I484" s="492"/>
      <c r="J484" s="492"/>
      <c r="K484" s="492"/>
      <c r="L484" s="493"/>
      <c r="M484" s="521">
        <v>1407</v>
      </c>
      <c r="N484" s="720"/>
      <c r="O484" s="721"/>
      <c r="P484" s="721"/>
      <c r="Q484" s="722"/>
      <c r="R484" s="543" t="s">
        <v>3</v>
      </c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  <c r="AZ484" s="410"/>
      <c r="BA484" s="410"/>
      <c r="BB484" s="410"/>
      <c r="BC484" s="410"/>
      <c r="BD484" s="410"/>
      <c r="BE484" s="410"/>
      <c r="BF484" s="410"/>
      <c r="BG484" s="410"/>
      <c r="BH484" s="410"/>
      <c r="BI484" s="410"/>
      <c r="BJ484" s="410"/>
      <c r="BK484" s="410"/>
      <c r="BL484" s="410"/>
      <c r="BM484" s="410"/>
      <c r="BN484" s="410"/>
      <c r="BO484" s="410"/>
      <c r="BP484" s="410"/>
      <c r="BQ484" s="410"/>
      <c r="BR484" s="410"/>
      <c r="BS484" s="410"/>
      <c r="BT484" s="410"/>
      <c r="BU484" s="410"/>
      <c r="BV484" s="410"/>
      <c r="BW484" s="410"/>
      <c r="BX484" s="410"/>
      <c r="BY484" s="410"/>
      <c r="BZ484" s="410"/>
      <c r="CA484" s="410"/>
      <c r="CB484" s="410"/>
      <c r="CC484" s="410"/>
      <c r="CD484" s="410"/>
      <c r="CE484" s="410"/>
      <c r="CF484" s="410"/>
      <c r="CG484" s="410"/>
      <c r="CH484" s="410"/>
      <c r="CI484" s="410"/>
      <c r="CJ484" s="410"/>
      <c r="CK484" s="410"/>
      <c r="CL484" s="410"/>
      <c r="CM484" s="410"/>
      <c r="CN484" s="410"/>
      <c r="CO484" s="410"/>
      <c r="CP484" s="410"/>
      <c r="CQ484" s="410"/>
      <c r="CR484" s="410"/>
      <c r="CS484" s="410"/>
      <c r="CT484" s="410"/>
      <c r="CU484" s="410"/>
      <c r="CV484" s="410"/>
      <c r="CW484" s="410"/>
      <c r="CX484" s="410"/>
      <c r="CY484" s="410"/>
      <c r="CZ484" s="410"/>
      <c r="DA484" s="410"/>
      <c r="DB484" s="410"/>
      <c r="DC484" s="410"/>
    </row>
    <row r="485" spans="2:107" ht="14.25">
      <c r="B485" s="491" t="s">
        <v>874</v>
      </c>
      <c r="C485" s="492"/>
      <c r="D485" s="492"/>
      <c r="E485" s="492"/>
      <c r="F485" s="492"/>
      <c r="G485" s="492"/>
      <c r="H485" s="492"/>
      <c r="I485" s="492"/>
      <c r="J485" s="492"/>
      <c r="K485" s="492"/>
      <c r="L485" s="493"/>
      <c r="M485" s="521">
        <v>1408</v>
      </c>
      <c r="N485" s="720"/>
      <c r="O485" s="721"/>
      <c r="P485" s="721"/>
      <c r="Q485" s="722"/>
      <c r="R485" s="543" t="s">
        <v>3</v>
      </c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  <c r="AZ485" s="410"/>
      <c r="BA485" s="410"/>
      <c r="BB485" s="410"/>
      <c r="BC485" s="410"/>
      <c r="BD485" s="410"/>
      <c r="BE485" s="410"/>
      <c r="BF485" s="410"/>
      <c r="BG485" s="410"/>
      <c r="BH485" s="410"/>
      <c r="BI485" s="410"/>
      <c r="BJ485" s="410"/>
      <c r="BK485" s="410"/>
      <c r="BL485" s="410"/>
      <c r="BM485" s="410"/>
      <c r="BN485" s="410"/>
      <c r="BO485" s="410"/>
      <c r="BP485" s="410"/>
      <c r="BQ485" s="410"/>
      <c r="BR485" s="410"/>
      <c r="BS485" s="410"/>
      <c r="BT485" s="410"/>
      <c r="BU485" s="410"/>
      <c r="BV485" s="410"/>
      <c r="BW485" s="410"/>
      <c r="BX485" s="410"/>
      <c r="BY485" s="410"/>
      <c r="BZ485" s="410"/>
      <c r="CA485" s="410"/>
      <c r="CB485" s="410"/>
      <c r="CC485" s="410"/>
      <c r="CD485" s="410"/>
      <c r="CE485" s="410"/>
      <c r="CF485" s="410"/>
      <c r="CG485" s="410"/>
      <c r="CH485" s="410"/>
      <c r="CI485" s="410"/>
      <c r="CJ485" s="410"/>
      <c r="CK485" s="410"/>
      <c r="CL485" s="410"/>
      <c r="CM485" s="410"/>
      <c r="CN485" s="410"/>
      <c r="CO485" s="410"/>
      <c r="CP485" s="410"/>
      <c r="CQ485" s="410"/>
      <c r="CR485" s="410"/>
      <c r="CS485" s="410"/>
      <c r="CT485" s="410"/>
      <c r="CU485" s="410"/>
      <c r="CV485" s="410"/>
      <c r="CW485" s="410"/>
      <c r="CX485" s="410"/>
      <c r="CY485" s="410"/>
      <c r="CZ485" s="410"/>
      <c r="DA485" s="410"/>
      <c r="DB485" s="410"/>
      <c r="DC485" s="410"/>
    </row>
    <row r="486" spans="2:107" ht="14.25">
      <c r="B486" s="491" t="s">
        <v>875</v>
      </c>
      <c r="C486" s="492"/>
      <c r="D486" s="492"/>
      <c r="E486" s="492"/>
      <c r="F486" s="492"/>
      <c r="G486" s="492"/>
      <c r="H486" s="492"/>
      <c r="I486" s="492"/>
      <c r="J486" s="492"/>
      <c r="K486" s="492"/>
      <c r="L486" s="493"/>
      <c r="M486" s="521">
        <v>1409</v>
      </c>
      <c r="N486" s="720"/>
      <c r="O486" s="721"/>
      <c r="P486" s="721"/>
      <c r="Q486" s="722"/>
      <c r="R486" s="543" t="s">
        <v>3</v>
      </c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  <c r="AZ486" s="410"/>
      <c r="BA486" s="410"/>
      <c r="BB486" s="410"/>
      <c r="BC486" s="410"/>
      <c r="BD486" s="410"/>
      <c r="BE486" s="410"/>
      <c r="BF486" s="410"/>
      <c r="BG486" s="410"/>
      <c r="BH486" s="410"/>
      <c r="BI486" s="410"/>
      <c r="BJ486" s="410"/>
      <c r="BK486" s="410"/>
      <c r="BL486" s="410"/>
      <c r="BM486" s="410"/>
      <c r="BN486" s="410"/>
      <c r="BO486" s="410"/>
      <c r="BP486" s="410"/>
      <c r="BQ486" s="410"/>
      <c r="BR486" s="410"/>
      <c r="BS486" s="410"/>
      <c r="BT486" s="410"/>
      <c r="BU486" s="410"/>
      <c r="BV486" s="410"/>
      <c r="BW486" s="410"/>
      <c r="BX486" s="410"/>
      <c r="BY486" s="410"/>
      <c r="BZ486" s="410"/>
      <c r="CA486" s="410"/>
      <c r="CB486" s="410"/>
      <c r="CC486" s="410"/>
      <c r="CD486" s="410"/>
      <c r="CE486" s="410"/>
      <c r="CF486" s="410"/>
      <c r="CG486" s="410"/>
      <c r="CH486" s="410"/>
      <c r="CI486" s="410"/>
      <c r="CJ486" s="410"/>
      <c r="CK486" s="410"/>
      <c r="CL486" s="410"/>
      <c r="CM486" s="410"/>
      <c r="CN486" s="410"/>
      <c r="CO486" s="410"/>
      <c r="CP486" s="410"/>
      <c r="CQ486" s="410"/>
      <c r="CR486" s="410"/>
      <c r="CS486" s="410"/>
      <c r="CT486" s="410"/>
      <c r="CU486" s="410"/>
      <c r="CV486" s="410"/>
      <c r="CW486" s="410"/>
      <c r="CX486" s="410"/>
      <c r="CY486" s="410"/>
      <c r="CZ486" s="410"/>
      <c r="DA486" s="410"/>
      <c r="DB486" s="410"/>
      <c r="DC486" s="410"/>
    </row>
    <row r="487" spans="2:107" ht="14.25">
      <c r="B487" s="491" t="s">
        <v>876</v>
      </c>
      <c r="C487" s="492"/>
      <c r="D487" s="492"/>
      <c r="E487" s="492"/>
      <c r="F487" s="492"/>
      <c r="G487" s="492"/>
      <c r="H487" s="492"/>
      <c r="I487" s="492"/>
      <c r="J487" s="492"/>
      <c r="K487" s="492"/>
      <c r="L487" s="493"/>
      <c r="M487" s="521">
        <v>1818</v>
      </c>
      <c r="N487" s="720"/>
      <c r="O487" s="721"/>
      <c r="P487" s="721"/>
      <c r="Q487" s="722"/>
      <c r="R487" s="543" t="s">
        <v>3</v>
      </c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  <c r="AZ487" s="410"/>
      <c r="BA487" s="410"/>
      <c r="BB487" s="410"/>
      <c r="BC487" s="410"/>
      <c r="BD487" s="410"/>
      <c r="BE487" s="410"/>
      <c r="BF487" s="410"/>
      <c r="BG487" s="410"/>
      <c r="BH487" s="410"/>
      <c r="BI487" s="410"/>
      <c r="BJ487" s="410"/>
      <c r="BK487" s="410"/>
      <c r="BL487" s="410"/>
      <c r="BM487" s="410"/>
      <c r="BN487" s="410"/>
      <c r="BO487" s="410"/>
      <c r="BP487" s="410"/>
      <c r="BQ487" s="410"/>
      <c r="BR487" s="410"/>
      <c r="BS487" s="410"/>
      <c r="BT487" s="410"/>
      <c r="BU487" s="410"/>
      <c r="BV487" s="410"/>
      <c r="BW487" s="410"/>
      <c r="BX487" s="410"/>
      <c r="BY487" s="410"/>
      <c r="BZ487" s="410"/>
      <c r="CA487" s="410"/>
      <c r="CB487" s="410"/>
      <c r="CC487" s="410"/>
      <c r="CD487" s="410"/>
      <c r="CE487" s="410"/>
      <c r="CF487" s="410"/>
      <c r="CG487" s="410"/>
      <c r="CH487" s="410"/>
      <c r="CI487" s="410"/>
      <c r="CJ487" s="410"/>
      <c r="CK487" s="410"/>
      <c r="CL487" s="410"/>
      <c r="CM487" s="410"/>
      <c r="CN487" s="410"/>
      <c r="CO487" s="410"/>
      <c r="CP487" s="410"/>
      <c r="CQ487" s="410"/>
      <c r="CR487" s="410"/>
      <c r="CS487" s="410"/>
      <c r="CT487" s="410"/>
      <c r="CU487" s="410"/>
      <c r="CV487" s="410"/>
      <c r="CW487" s="410"/>
      <c r="CX487" s="410"/>
      <c r="CY487" s="410"/>
      <c r="CZ487" s="410"/>
      <c r="DA487" s="410"/>
      <c r="DB487" s="410"/>
      <c r="DC487" s="410"/>
    </row>
    <row r="488" spans="2:107" ht="14.25">
      <c r="B488" s="491" t="s">
        <v>877</v>
      </c>
      <c r="C488" s="492"/>
      <c r="D488" s="492"/>
      <c r="E488" s="492"/>
      <c r="F488" s="492"/>
      <c r="G488" s="492"/>
      <c r="H488" s="492"/>
      <c r="I488" s="492"/>
      <c r="J488" s="492"/>
      <c r="K488" s="492"/>
      <c r="L488" s="493"/>
      <c r="M488" s="521">
        <v>1429</v>
      </c>
      <c r="N488" s="720"/>
      <c r="O488" s="721"/>
      <c r="P488" s="721"/>
      <c r="Q488" s="722"/>
      <c r="R488" s="543" t="s">
        <v>3</v>
      </c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  <c r="AZ488" s="410"/>
      <c r="BA488" s="410"/>
      <c r="BB488" s="410"/>
      <c r="BC488" s="410"/>
      <c r="BD488" s="410"/>
      <c r="BE488" s="410"/>
      <c r="BF488" s="410"/>
      <c r="BG488" s="410"/>
      <c r="BH488" s="410"/>
      <c r="BI488" s="410"/>
      <c r="BJ488" s="410"/>
      <c r="BK488" s="410"/>
      <c r="BL488" s="410"/>
      <c r="BM488" s="410"/>
      <c r="BN488" s="410"/>
      <c r="BO488" s="410"/>
      <c r="BP488" s="410"/>
      <c r="BQ488" s="410"/>
      <c r="BR488" s="410"/>
      <c r="BS488" s="410"/>
      <c r="BT488" s="410"/>
      <c r="BU488" s="410"/>
      <c r="BV488" s="410"/>
      <c r="BW488" s="410"/>
      <c r="BX488" s="410"/>
      <c r="BY488" s="410"/>
      <c r="BZ488" s="410"/>
      <c r="CA488" s="410"/>
      <c r="CB488" s="410"/>
      <c r="CC488" s="410"/>
      <c r="CD488" s="410"/>
      <c r="CE488" s="410"/>
      <c r="CF488" s="410"/>
      <c r="CG488" s="410"/>
      <c r="CH488" s="410"/>
      <c r="CI488" s="410"/>
      <c r="CJ488" s="410"/>
      <c r="CK488" s="410"/>
      <c r="CL488" s="410"/>
      <c r="CM488" s="410"/>
      <c r="CN488" s="410"/>
      <c r="CO488" s="410"/>
      <c r="CP488" s="410"/>
      <c r="CQ488" s="410"/>
      <c r="CR488" s="410"/>
      <c r="CS488" s="410"/>
      <c r="CT488" s="410"/>
      <c r="CU488" s="410"/>
      <c r="CV488" s="410"/>
      <c r="CW488" s="410"/>
      <c r="CX488" s="410"/>
      <c r="CY488" s="410"/>
      <c r="CZ488" s="410"/>
      <c r="DA488" s="410"/>
      <c r="DB488" s="410"/>
      <c r="DC488" s="410"/>
    </row>
    <row r="489" spans="2:107" ht="14.25">
      <c r="B489" s="491" t="s">
        <v>878</v>
      </c>
      <c r="C489" s="492"/>
      <c r="D489" s="492"/>
      <c r="E489" s="492"/>
      <c r="F489" s="492"/>
      <c r="G489" s="492"/>
      <c r="H489" s="492"/>
      <c r="I489" s="492"/>
      <c r="J489" s="492"/>
      <c r="K489" s="492"/>
      <c r="L489" s="493"/>
      <c r="M489" s="521">
        <v>1411</v>
      </c>
      <c r="N489" s="720"/>
      <c r="O489" s="721"/>
      <c r="P489" s="721"/>
      <c r="Q489" s="722"/>
      <c r="R489" s="543" t="s">
        <v>3</v>
      </c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  <c r="AZ489" s="410"/>
      <c r="BA489" s="410"/>
      <c r="BB489" s="410"/>
      <c r="BC489" s="410"/>
      <c r="BD489" s="410"/>
      <c r="BE489" s="410"/>
      <c r="BF489" s="410"/>
      <c r="BG489" s="410"/>
      <c r="BH489" s="410"/>
      <c r="BI489" s="410"/>
      <c r="BJ489" s="410"/>
      <c r="BK489" s="410"/>
      <c r="BL489" s="410"/>
      <c r="BM489" s="410"/>
      <c r="BN489" s="410"/>
      <c r="BO489" s="410"/>
      <c r="BP489" s="410"/>
      <c r="BQ489" s="410"/>
      <c r="BR489" s="410"/>
      <c r="BS489" s="410"/>
      <c r="BT489" s="410"/>
      <c r="BU489" s="410"/>
      <c r="BV489" s="410"/>
      <c r="BW489" s="410"/>
      <c r="BX489" s="410"/>
      <c r="BY489" s="410"/>
      <c r="BZ489" s="410"/>
      <c r="CA489" s="410"/>
      <c r="CB489" s="410"/>
      <c r="CC489" s="410"/>
      <c r="CD489" s="410"/>
      <c r="CE489" s="410"/>
      <c r="CF489" s="410"/>
      <c r="CG489" s="410"/>
      <c r="CH489" s="410"/>
      <c r="CI489" s="410"/>
      <c r="CJ489" s="410"/>
      <c r="CK489" s="410"/>
      <c r="CL489" s="410"/>
      <c r="CM489" s="410"/>
      <c r="CN489" s="410"/>
      <c r="CO489" s="410"/>
      <c r="CP489" s="410"/>
      <c r="CQ489" s="410"/>
      <c r="CR489" s="410"/>
      <c r="CS489" s="410"/>
      <c r="CT489" s="410"/>
      <c r="CU489" s="410"/>
      <c r="CV489" s="410"/>
      <c r="CW489" s="410"/>
      <c r="CX489" s="410"/>
      <c r="CY489" s="410"/>
      <c r="CZ489" s="410"/>
      <c r="DA489" s="410"/>
      <c r="DB489" s="410"/>
      <c r="DC489" s="410"/>
    </row>
    <row r="490" spans="2:107" ht="14.25">
      <c r="B490" s="491" t="s">
        <v>879</v>
      </c>
      <c r="C490" s="492"/>
      <c r="D490" s="492"/>
      <c r="E490" s="492"/>
      <c r="F490" s="492"/>
      <c r="G490" s="492"/>
      <c r="H490" s="492"/>
      <c r="I490" s="492"/>
      <c r="J490" s="492"/>
      <c r="K490" s="492"/>
      <c r="L490" s="493"/>
      <c r="M490" s="521">
        <v>1412</v>
      </c>
      <c r="N490" s="720"/>
      <c r="O490" s="721"/>
      <c r="P490" s="721"/>
      <c r="Q490" s="722"/>
      <c r="R490" s="477" t="s">
        <v>3</v>
      </c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  <c r="AZ490" s="410"/>
      <c r="BA490" s="410"/>
      <c r="BB490" s="410"/>
      <c r="BC490" s="410"/>
      <c r="BD490" s="410"/>
      <c r="BE490" s="410"/>
      <c r="BF490" s="410"/>
      <c r="BG490" s="410"/>
      <c r="BH490" s="410"/>
      <c r="BI490" s="410"/>
      <c r="BJ490" s="410"/>
      <c r="BK490" s="410"/>
      <c r="BL490" s="410"/>
      <c r="BM490" s="410"/>
      <c r="BN490" s="410"/>
      <c r="BO490" s="410"/>
      <c r="BP490" s="410"/>
      <c r="BQ490" s="410"/>
      <c r="BR490" s="410"/>
      <c r="BS490" s="410"/>
      <c r="BT490" s="410"/>
      <c r="BU490" s="410"/>
      <c r="BV490" s="410"/>
      <c r="BW490" s="410"/>
      <c r="BX490" s="410"/>
      <c r="BY490" s="410"/>
      <c r="BZ490" s="410"/>
      <c r="CA490" s="410"/>
      <c r="CB490" s="410"/>
      <c r="CC490" s="410"/>
      <c r="CD490" s="410"/>
      <c r="CE490" s="410"/>
      <c r="CF490" s="410"/>
      <c r="CG490" s="410"/>
      <c r="CH490" s="410"/>
      <c r="CI490" s="410"/>
      <c r="CJ490" s="410"/>
      <c r="CK490" s="410"/>
      <c r="CL490" s="410"/>
      <c r="CM490" s="410"/>
      <c r="CN490" s="410"/>
      <c r="CO490" s="410"/>
      <c r="CP490" s="410"/>
      <c r="CQ490" s="410"/>
      <c r="CR490" s="410"/>
      <c r="CS490" s="410"/>
      <c r="CT490" s="410"/>
      <c r="CU490" s="410"/>
      <c r="CV490" s="410"/>
      <c r="CW490" s="410"/>
      <c r="CX490" s="410"/>
      <c r="CY490" s="410"/>
      <c r="CZ490" s="410"/>
      <c r="DA490" s="410"/>
      <c r="DB490" s="410"/>
      <c r="DC490" s="410"/>
    </row>
    <row r="491" spans="2:107" ht="14.25">
      <c r="B491" s="491" t="s">
        <v>880</v>
      </c>
      <c r="C491" s="492"/>
      <c r="D491" s="492"/>
      <c r="E491" s="492"/>
      <c r="F491" s="492"/>
      <c r="G491" s="492"/>
      <c r="H491" s="492"/>
      <c r="I491" s="492"/>
      <c r="J491" s="492"/>
      <c r="K491" s="492"/>
      <c r="L491" s="493"/>
      <c r="M491" s="521">
        <v>1413</v>
      </c>
      <c r="N491" s="720"/>
      <c r="O491" s="721"/>
      <c r="P491" s="721"/>
      <c r="Q491" s="722"/>
      <c r="R491" s="477" t="s">
        <v>3</v>
      </c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  <c r="AZ491" s="410"/>
      <c r="BA491" s="410"/>
      <c r="BB491" s="410"/>
      <c r="BC491" s="410"/>
      <c r="BD491" s="410"/>
      <c r="BE491" s="410"/>
      <c r="BF491" s="410"/>
      <c r="BG491" s="410"/>
      <c r="BH491" s="410"/>
      <c r="BI491" s="410"/>
      <c r="BJ491" s="410"/>
      <c r="BK491" s="410"/>
      <c r="BL491" s="410"/>
      <c r="BM491" s="410"/>
      <c r="BN491" s="410"/>
      <c r="BO491" s="410"/>
      <c r="BP491" s="410"/>
      <c r="BQ491" s="410"/>
      <c r="BR491" s="410"/>
      <c r="BS491" s="410"/>
      <c r="BT491" s="410"/>
      <c r="BU491" s="410"/>
      <c r="BV491" s="410"/>
      <c r="BW491" s="410"/>
      <c r="BX491" s="410"/>
      <c r="BY491" s="410"/>
      <c r="BZ491" s="410"/>
      <c r="CA491" s="410"/>
      <c r="CB491" s="410"/>
      <c r="CC491" s="410"/>
      <c r="CD491" s="410"/>
      <c r="CE491" s="410"/>
      <c r="CF491" s="410"/>
      <c r="CG491" s="410"/>
      <c r="CH491" s="410"/>
      <c r="CI491" s="410"/>
      <c r="CJ491" s="410"/>
      <c r="CK491" s="410"/>
      <c r="CL491" s="410"/>
      <c r="CM491" s="410"/>
      <c r="CN491" s="410"/>
      <c r="CO491" s="410"/>
      <c r="CP491" s="410"/>
      <c r="CQ491" s="410"/>
      <c r="CR491" s="410"/>
      <c r="CS491" s="410"/>
      <c r="CT491" s="410"/>
      <c r="CU491" s="410"/>
      <c r="CV491" s="410"/>
      <c r="CW491" s="410"/>
      <c r="CX491" s="410"/>
      <c r="CY491" s="410"/>
      <c r="CZ491" s="410"/>
      <c r="DA491" s="410"/>
      <c r="DB491" s="410"/>
      <c r="DC491" s="410"/>
    </row>
    <row r="492" spans="2:107" ht="14.25">
      <c r="B492" s="491" t="s">
        <v>881</v>
      </c>
      <c r="C492" s="492"/>
      <c r="D492" s="492"/>
      <c r="E492" s="492"/>
      <c r="F492" s="492"/>
      <c r="G492" s="492"/>
      <c r="H492" s="492"/>
      <c r="I492" s="492"/>
      <c r="J492" s="492"/>
      <c r="K492" s="492"/>
      <c r="L492" s="493"/>
      <c r="M492" s="521">
        <v>1415</v>
      </c>
      <c r="N492" s="720"/>
      <c r="O492" s="721"/>
      <c r="P492" s="721"/>
      <c r="Q492" s="722"/>
      <c r="R492" s="477" t="s">
        <v>3</v>
      </c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  <c r="AZ492" s="410"/>
      <c r="BA492" s="410"/>
      <c r="BB492" s="410"/>
      <c r="BC492" s="410"/>
      <c r="BD492" s="410"/>
      <c r="BE492" s="410"/>
      <c r="BF492" s="410"/>
      <c r="BG492" s="410"/>
      <c r="BH492" s="410"/>
      <c r="BI492" s="410"/>
      <c r="BJ492" s="410"/>
      <c r="BK492" s="410"/>
      <c r="BL492" s="410"/>
      <c r="BM492" s="410"/>
      <c r="BN492" s="410"/>
      <c r="BO492" s="410"/>
      <c r="BP492" s="410"/>
      <c r="BQ492" s="410"/>
      <c r="BR492" s="410"/>
      <c r="BS492" s="410"/>
      <c r="BT492" s="410"/>
      <c r="BU492" s="410"/>
      <c r="BV492" s="410"/>
      <c r="BW492" s="410"/>
      <c r="BX492" s="410"/>
      <c r="BY492" s="410"/>
      <c r="BZ492" s="410"/>
      <c r="CA492" s="410"/>
      <c r="CB492" s="410"/>
      <c r="CC492" s="410"/>
      <c r="CD492" s="410"/>
      <c r="CE492" s="410"/>
      <c r="CF492" s="410"/>
      <c r="CG492" s="410"/>
      <c r="CH492" s="410"/>
      <c r="CI492" s="410"/>
      <c r="CJ492" s="410"/>
      <c r="CK492" s="410"/>
      <c r="CL492" s="410"/>
      <c r="CM492" s="410"/>
      <c r="CN492" s="410"/>
      <c r="CO492" s="410"/>
      <c r="CP492" s="410"/>
      <c r="CQ492" s="410"/>
      <c r="CR492" s="410"/>
      <c r="CS492" s="410"/>
      <c r="CT492" s="410"/>
      <c r="CU492" s="410"/>
      <c r="CV492" s="410"/>
      <c r="CW492" s="410"/>
      <c r="CX492" s="410"/>
      <c r="CY492" s="410"/>
      <c r="CZ492" s="410"/>
      <c r="DA492" s="410"/>
      <c r="DB492" s="410"/>
      <c r="DC492" s="410"/>
    </row>
    <row r="493" spans="2:107" ht="14.25">
      <c r="B493" s="491" t="s">
        <v>882</v>
      </c>
      <c r="C493" s="492"/>
      <c r="D493" s="492"/>
      <c r="E493" s="492"/>
      <c r="F493" s="492"/>
      <c r="G493" s="492"/>
      <c r="H493" s="492"/>
      <c r="I493" s="492"/>
      <c r="J493" s="492"/>
      <c r="K493" s="492"/>
      <c r="L493" s="493"/>
      <c r="M493" s="521">
        <v>1416</v>
      </c>
      <c r="N493" s="720"/>
      <c r="O493" s="721"/>
      <c r="P493" s="721"/>
      <c r="Q493" s="722"/>
      <c r="R493" s="477" t="s">
        <v>3</v>
      </c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  <c r="AZ493" s="410"/>
      <c r="BA493" s="410"/>
      <c r="BB493" s="410"/>
      <c r="BC493" s="410"/>
      <c r="BD493" s="410"/>
      <c r="BE493" s="410"/>
      <c r="BF493" s="410"/>
      <c r="BG493" s="410"/>
      <c r="BH493" s="410"/>
      <c r="BI493" s="410"/>
      <c r="BJ493" s="410"/>
      <c r="BK493" s="410"/>
      <c r="BL493" s="410"/>
      <c r="BM493" s="410"/>
      <c r="BN493" s="410"/>
      <c r="BO493" s="410"/>
      <c r="BP493" s="410"/>
      <c r="BQ493" s="410"/>
      <c r="BR493" s="410"/>
      <c r="BS493" s="410"/>
      <c r="BT493" s="410"/>
      <c r="BU493" s="410"/>
      <c r="BV493" s="410"/>
      <c r="BW493" s="410"/>
      <c r="BX493" s="410"/>
      <c r="BY493" s="410"/>
      <c r="BZ493" s="410"/>
      <c r="CA493" s="410"/>
      <c r="CB493" s="410"/>
      <c r="CC493" s="410"/>
      <c r="CD493" s="410"/>
      <c r="CE493" s="410"/>
      <c r="CF493" s="410"/>
      <c r="CG493" s="410"/>
      <c r="CH493" s="410"/>
      <c r="CI493" s="410"/>
      <c r="CJ493" s="410"/>
      <c r="CK493" s="410"/>
      <c r="CL493" s="410"/>
      <c r="CM493" s="410"/>
      <c r="CN493" s="410"/>
      <c r="CO493" s="410"/>
      <c r="CP493" s="410"/>
      <c r="CQ493" s="410"/>
      <c r="CR493" s="410"/>
      <c r="CS493" s="410"/>
      <c r="CT493" s="410"/>
      <c r="CU493" s="410"/>
      <c r="CV493" s="410"/>
      <c r="CW493" s="410"/>
      <c r="CX493" s="410"/>
      <c r="CY493" s="410"/>
      <c r="CZ493" s="410"/>
      <c r="DA493" s="410"/>
      <c r="DB493" s="410"/>
      <c r="DC493" s="410"/>
    </row>
    <row r="494" spans="2:107" ht="14.25">
      <c r="B494" s="491" t="s">
        <v>883</v>
      </c>
      <c r="C494" s="492"/>
      <c r="D494" s="492"/>
      <c r="E494" s="492"/>
      <c r="F494" s="492"/>
      <c r="G494" s="492"/>
      <c r="H494" s="492"/>
      <c r="I494" s="492"/>
      <c r="J494" s="492"/>
      <c r="K494" s="492"/>
      <c r="L494" s="493"/>
      <c r="M494" s="521">
        <v>1417</v>
      </c>
      <c r="N494" s="720"/>
      <c r="O494" s="721"/>
      <c r="P494" s="721"/>
      <c r="Q494" s="722"/>
      <c r="R494" s="477" t="s">
        <v>3</v>
      </c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  <c r="AZ494" s="410"/>
      <c r="BA494" s="410"/>
      <c r="BB494" s="410"/>
      <c r="BC494" s="410"/>
      <c r="BD494" s="410"/>
      <c r="BE494" s="410"/>
      <c r="BF494" s="410"/>
      <c r="BG494" s="410"/>
      <c r="BH494" s="410"/>
      <c r="BI494" s="410"/>
      <c r="BJ494" s="410"/>
      <c r="BK494" s="410"/>
      <c r="BL494" s="410"/>
      <c r="BM494" s="410"/>
      <c r="BN494" s="410"/>
      <c r="BO494" s="410"/>
      <c r="BP494" s="410"/>
      <c r="BQ494" s="410"/>
      <c r="BR494" s="410"/>
      <c r="BS494" s="410"/>
      <c r="BT494" s="410"/>
      <c r="BU494" s="410"/>
      <c r="BV494" s="410"/>
      <c r="BW494" s="410"/>
      <c r="BX494" s="410"/>
      <c r="BY494" s="410"/>
      <c r="BZ494" s="410"/>
      <c r="CA494" s="410"/>
      <c r="CB494" s="410"/>
      <c r="CC494" s="410"/>
      <c r="CD494" s="410"/>
      <c r="CE494" s="410"/>
      <c r="CF494" s="410"/>
      <c r="CG494" s="410"/>
      <c r="CH494" s="410"/>
      <c r="CI494" s="410"/>
      <c r="CJ494" s="410"/>
      <c r="CK494" s="410"/>
      <c r="CL494" s="410"/>
      <c r="CM494" s="410"/>
      <c r="CN494" s="410"/>
      <c r="CO494" s="410"/>
      <c r="CP494" s="410"/>
      <c r="CQ494" s="410"/>
      <c r="CR494" s="410"/>
      <c r="CS494" s="410"/>
      <c r="CT494" s="410"/>
      <c r="CU494" s="410"/>
      <c r="CV494" s="410"/>
      <c r="CW494" s="410"/>
      <c r="CX494" s="410"/>
      <c r="CY494" s="410"/>
      <c r="CZ494" s="410"/>
      <c r="DA494" s="410"/>
      <c r="DB494" s="410"/>
      <c r="DC494" s="410"/>
    </row>
    <row r="495" spans="2:107" ht="14.25">
      <c r="B495" s="491" t="s">
        <v>815</v>
      </c>
      <c r="C495" s="492"/>
      <c r="D495" s="492"/>
      <c r="E495" s="492"/>
      <c r="F495" s="492"/>
      <c r="G495" s="492"/>
      <c r="H495" s="492"/>
      <c r="I495" s="492"/>
      <c r="J495" s="492"/>
      <c r="K495" s="492"/>
      <c r="L495" s="493"/>
      <c r="M495" s="521">
        <v>1418</v>
      </c>
      <c r="N495" s="720"/>
      <c r="O495" s="721"/>
      <c r="P495" s="721"/>
      <c r="Q495" s="722"/>
      <c r="R495" s="477" t="s">
        <v>3</v>
      </c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  <c r="AZ495" s="410"/>
      <c r="BA495" s="410"/>
      <c r="BB495" s="410"/>
      <c r="BC495" s="410"/>
      <c r="BD495" s="410"/>
      <c r="BE495" s="410"/>
      <c r="BF495" s="410"/>
      <c r="BG495" s="410"/>
      <c r="BH495" s="410"/>
      <c r="BI495" s="410"/>
      <c r="BJ495" s="410"/>
      <c r="BK495" s="410"/>
      <c r="BL495" s="410"/>
      <c r="BM495" s="410"/>
      <c r="BN495" s="410"/>
      <c r="BO495" s="410"/>
      <c r="BP495" s="410"/>
      <c r="BQ495" s="410"/>
      <c r="BR495" s="410"/>
      <c r="BS495" s="410"/>
      <c r="BT495" s="410"/>
      <c r="BU495" s="410"/>
      <c r="BV495" s="410"/>
      <c r="BW495" s="410"/>
      <c r="BX495" s="410"/>
      <c r="BY495" s="410"/>
      <c r="BZ495" s="410"/>
      <c r="CA495" s="410"/>
      <c r="CB495" s="410"/>
      <c r="CC495" s="410"/>
      <c r="CD495" s="410"/>
      <c r="CE495" s="410"/>
      <c r="CF495" s="410"/>
      <c r="CG495" s="410"/>
      <c r="CH495" s="410"/>
      <c r="CI495" s="410"/>
      <c r="CJ495" s="410"/>
      <c r="CK495" s="410"/>
      <c r="CL495" s="410"/>
      <c r="CM495" s="410"/>
      <c r="CN495" s="410"/>
      <c r="CO495" s="410"/>
      <c r="CP495" s="410"/>
      <c r="CQ495" s="410"/>
      <c r="CR495" s="410"/>
      <c r="CS495" s="410"/>
      <c r="CT495" s="410"/>
      <c r="CU495" s="410"/>
      <c r="CV495" s="410"/>
      <c r="CW495" s="410"/>
      <c r="CX495" s="410"/>
      <c r="CY495" s="410"/>
      <c r="CZ495" s="410"/>
      <c r="DA495" s="410"/>
      <c r="DB495" s="410"/>
      <c r="DC495" s="410"/>
    </row>
    <row r="496" spans="2:107" ht="14.25">
      <c r="B496" s="491" t="s">
        <v>884</v>
      </c>
      <c r="C496" s="492"/>
      <c r="D496" s="492"/>
      <c r="E496" s="492"/>
      <c r="F496" s="492"/>
      <c r="G496" s="492"/>
      <c r="H496" s="492"/>
      <c r="I496" s="492"/>
      <c r="J496" s="492"/>
      <c r="K496" s="492"/>
      <c r="L496" s="493"/>
      <c r="M496" s="521">
        <v>1419</v>
      </c>
      <c r="N496" s="720"/>
      <c r="O496" s="721"/>
      <c r="P496" s="721"/>
      <c r="Q496" s="722"/>
      <c r="R496" s="477" t="s">
        <v>3</v>
      </c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  <c r="AZ496" s="410"/>
      <c r="BA496" s="410"/>
      <c r="BB496" s="410"/>
      <c r="BC496" s="410"/>
      <c r="BD496" s="410"/>
      <c r="BE496" s="410"/>
      <c r="BF496" s="410"/>
      <c r="BG496" s="410"/>
      <c r="BH496" s="410"/>
      <c r="BI496" s="410"/>
      <c r="BJ496" s="410"/>
      <c r="BK496" s="410"/>
      <c r="BL496" s="410"/>
      <c r="BM496" s="410"/>
      <c r="BN496" s="410"/>
      <c r="BO496" s="410"/>
      <c r="BP496" s="410"/>
      <c r="BQ496" s="410"/>
      <c r="BR496" s="410"/>
      <c r="BS496" s="410"/>
      <c r="BT496" s="410"/>
      <c r="BU496" s="410"/>
      <c r="BV496" s="410"/>
      <c r="BW496" s="410"/>
      <c r="BX496" s="410"/>
      <c r="BY496" s="410"/>
      <c r="BZ496" s="410"/>
      <c r="CA496" s="410"/>
      <c r="CB496" s="410"/>
      <c r="CC496" s="410"/>
      <c r="CD496" s="410"/>
      <c r="CE496" s="410"/>
      <c r="CF496" s="410"/>
      <c r="CG496" s="410"/>
      <c r="CH496" s="410"/>
      <c r="CI496" s="410"/>
      <c r="CJ496" s="410"/>
      <c r="CK496" s="410"/>
      <c r="CL496" s="410"/>
      <c r="CM496" s="410"/>
      <c r="CN496" s="410"/>
      <c r="CO496" s="410"/>
      <c r="CP496" s="410"/>
      <c r="CQ496" s="410"/>
      <c r="CR496" s="410"/>
      <c r="CS496" s="410"/>
      <c r="CT496" s="410"/>
      <c r="CU496" s="410"/>
      <c r="CV496" s="410"/>
      <c r="CW496" s="410"/>
      <c r="CX496" s="410"/>
      <c r="CY496" s="410"/>
      <c r="CZ496" s="410"/>
      <c r="DA496" s="410"/>
      <c r="DB496" s="410"/>
      <c r="DC496" s="410"/>
    </row>
    <row r="497" spans="2:107" ht="14.25">
      <c r="B497" s="491" t="s">
        <v>885</v>
      </c>
      <c r="C497" s="492"/>
      <c r="D497" s="492"/>
      <c r="E497" s="492"/>
      <c r="F497" s="492"/>
      <c r="G497" s="492"/>
      <c r="H497" s="492"/>
      <c r="I497" s="492"/>
      <c r="J497" s="492"/>
      <c r="K497" s="492"/>
      <c r="L497" s="493"/>
      <c r="M497" s="521">
        <v>1421</v>
      </c>
      <c r="N497" s="720"/>
      <c r="O497" s="721"/>
      <c r="P497" s="721"/>
      <c r="Q497" s="722"/>
      <c r="R497" s="477" t="s">
        <v>3</v>
      </c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  <c r="AZ497" s="410"/>
      <c r="BA497" s="410"/>
      <c r="BB497" s="410"/>
      <c r="BC497" s="410"/>
      <c r="BD497" s="410"/>
      <c r="BE497" s="410"/>
      <c r="BF497" s="410"/>
      <c r="BG497" s="410"/>
      <c r="BH497" s="410"/>
      <c r="BI497" s="410"/>
      <c r="BJ497" s="410"/>
      <c r="BK497" s="410"/>
      <c r="BL497" s="410"/>
      <c r="BM497" s="410"/>
      <c r="BN497" s="410"/>
      <c r="BO497" s="410"/>
      <c r="BP497" s="410"/>
      <c r="BQ497" s="410"/>
      <c r="BR497" s="410"/>
      <c r="BS497" s="410"/>
      <c r="BT497" s="410"/>
      <c r="BU497" s="410"/>
      <c r="BV497" s="410"/>
      <c r="BW497" s="410"/>
      <c r="BX497" s="410"/>
      <c r="BY497" s="410"/>
      <c r="BZ497" s="410"/>
      <c r="CA497" s="410"/>
      <c r="CB497" s="410"/>
      <c r="CC497" s="410"/>
      <c r="CD497" s="410"/>
      <c r="CE497" s="410"/>
      <c r="CF497" s="410"/>
      <c r="CG497" s="410"/>
      <c r="CH497" s="410"/>
      <c r="CI497" s="410"/>
      <c r="CJ497" s="410"/>
      <c r="CK497" s="410"/>
      <c r="CL497" s="410"/>
      <c r="CM497" s="410"/>
      <c r="CN497" s="410"/>
      <c r="CO497" s="410"/>
      <c r="CP497" s="410"/>
      <c r="CQ497" s="410"/>
      <c r="CR497" s="410"/>
      <c r="CS497" s="410"/>
      <c r="CT497" s="410"/>
      <c r="CU497" s="410"/>
      <c r="CV497" s="410"/>
      <c r="CW497" s="410"/>
      <c r="CX497" s="410"/>
      <c r="CY497" s="410"/>
      <c r="CZ497" s="410"/>
      <c r="DA497" s="410"/>
      <c r="DB497" s="410"/>
      <c r="DC497" s="410"/>
    </row>
    <row r="498" spans="2:107" ht="14.25">
      <c r="B498" s="491" t="s">
        <v>886</v>
      </c>
      <c r="C498" s="492"/>
      <c r="D498" s="492"/>
      <c r="E498" s="492"/>
      <c r="F498" s="492"/>
      <c r="G498" s="492"/>
      <c r="H498" s="492"/>
      <c r="I498" s="492"/>
      <c r="J498" s="492"/>
      <c r="K498" s="492"/>
      <c r="L498" s="493"/>
      <c r="M498" s="521">
        <v>1422</v>
      </c>
      <c r="N498" s="720"/>
      <c r="O498" s="721"/>
      <c r="P498" s="721"/>
      <c r="Q498" s="722"/>
      <c r="R498" s="477" t="s">
        <v>3</v>
      </c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  <c r="AZ498" s="410"/>
      <c r="BA498" s="410"/>
      <c r="BB498" s="410"/>
      <c r="BC498" s="410"/>
      <c r="BD498" s="410"/>
      <c r="BE498" s="410"/>
      <c r="BF498" s="410"/>
      <c r="BG498" s="410"/>
      <c r="BH498" s="410"/>
      <c r="BI498" s="410"/>
      <c r="BJ498" s="410"/>
      <c r="BK498" s="410"/>
      <c r="BL498" s="410"/>
      <c r="BM498" s="410"/>
      <c r="BN498" s="410"/>
      <c r="BO498" s="410"/>
      <c r="BP498" s="410"/>
      <c r="BQ498" s="410"/>
      <c r="BR498" s="410"/>
      <c r="BS498" s="410"/>
      <c r="BT498" s="410"/>
      <c r="BU498" s="410"/>
      <c r="BV498" s="410"/>
      <c r="BW498" s="410"/>
      <c r="BX498" s="410"/>
      <c r="BY498" s="410"/>
      <c r="BZ498" s="410"/>
      <c r="CA498" s="410"/>
      <c r="CB498" s="410"/>
      <c r="CC498" s="410"/>
      <c r="CD498" s="410"/>
      <c r="CE498" s="410"/>
      <c r="CF498" s="410"/>
      <c r="CG498" s="410"/>
      <c r="CH498" s="410"/>
      <c r="CI498" s="410"/>
      <c r="CJ498" s="410"/>
      <c r="CK498" s="410"/>
      <c r="CL498" s="410"/>
      <c r="CM498" s="410"/>
      <c r="CN498" s="410"/>
      <c r="CO498" s="410"/>
      <c r="CP498" s="410"/>
      <c r="CQ498" s="410"/>
      <c r="CR498" s="410"/>
      <c r="CS498" s="410"/>
      <c r="CT498" s="410"/>
      <c r="CU498" s="410"/>
      <c r="CV498" s="410"/>
      <c r="CW498" s="410"/>
      <c r="CX498" s="410"/>
      <c r="CY498" s="410"/>
      <c r="CZ498" s="410"/>
      <c r="DA498" s="410"/>
      <c r="DB498" s="410"/>
      <c r="DC498" s="410"/>
    </row>
    <row r="499" spans="2:107" ht="14.25">
      <c r="B499" s="491" t="s">
        <v>887</v>
      </c>
      <c r="C499" s="492"/>
      <c r="D499" s="492"/>
      <c r="E499" s="492"/>
      <c r="F499" s="492"/>
      <c r="G499" s="492"/>
      <c r="H499" s="492"/>
      <c r="I499" s="492"/>
      <c r="J499" s="492"/>
      <c r="K499" s="492"/>
      <c r="L499" s="493"/>
      <c r="M499" s="521">
        <v>1423</v>
      </c>
      <c r="N499" s="720"/>
      <c r="O499" s="721"/>
      <c r="P499" s="721"/>
      <c r="Q499" s="722"/>
      <c r="R499" s="477" t="s">
        <v>3</v>
      </c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  <c r="AZ499" s="410"/>
      <c r="BA499" s="410"/>
      <c r="BB499" s="410"/>
      <c r="BC499" s="410"/>
      <c r="BD499" s="410"/>
      <c r="BE499" s="410"/>
      <c r="BF499" s="410"/>
      <c r="BG499" s="410"/>
      <c r="BH499" s="410"/>
      <c r="BI499" s="410"/>
      <c r="BJ499" s="410"/>
      <c r="BK499" s="410"/>
      <c r="BL499" s="410"/>
      <c r="BM499" s="410"/>
      <c r="BN499" s="410"/>
      <c r="BO499" s="410"/>
      <c r="BP499" s="410"/>
      <c r="BQ499" s="410"/>
      <c r="BR499" s="410"/>
      <c r="BS499" s="410"/>
      <c r="BT499" s="410"/>
      <c r="BU499" s="410"/>
      <c r="BV499" s="410"/>
      <c r="BW499" s="410"/>
      <c r="BX499" s="410"/>
      <c r="BY499" s="410"/>
      <c r="BZ499" s="410"/>
      <c r="CA499" s="410"/>
      <c r="CB499" s="410"/>
      <c r="CC499" s="410"/>
      <c r="CD499" s="410"/>
      <c r="CE499" s="410"/>
      <c r="CF499" s="410"/>
      <c r="CG499" s="410"/>
      <c r="CH499" s="410"/>
      <c r="CI499" s="410"/>
      <c r="CJ499" s="410"/>
      <c r="CK499" s="410"/>
      <c r="CL499" s="410"/>
      <c r="CM499" s="410"/>
      <c r="CN499" s="410"/>
      <c r="CO499" s="410"/>
      <c r="CP499" s="410"/>
      <c r="CQ499" s="410"/>
      <c r="CR499" s="410"/>
      <c r="CS499" s="410"/>
      <c r="CT499" s="410"/>
      <c r="CU499" s="410"/>
      <c r="CV499" s="410"/>
      <c r="CW499" s="410"/>
      <c r="CX499" s="410"/>
      <c r="CY499" s="410"/>
      <c r="CZ499" s="410"/>
      <c r="DA499" s="410"/>
      <c r="DB499" s="410"/>
      <c r="DC499" s="410"/>
    </row>
    <row r="500" spans="2:107" ht="14.25">
      <c r="B500" s="491" t="s">
        <v>888</v>
      </c>
      <c r="C500" s="492"/>
      <c r="D500" s="492"/>
      <c r="E500" s="492"/>
      <c r="F500" s="492"/>
      <c r="G500" s="492"/>
      <c r="H500" s="492"/>
      <c r="I500" s="492"/>
      <c r="J500" s="492"/>
      <c r="K500" s="492"/>
      <c r="L500" s="493"/>
      <c r="M500" s="521">
        <v>1424</v>
      </c>
      <c r="N500" s="720"/>
      <c r="O500" s="721"/>
      <c r="P500" s="721"/>
      <c r="Q500" s="722"/>
      <c r="R500" s="477" t="s">
        <v>3</v>
      </c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  <c r="AZ500" s="410"/>
      <c r="BA500" s="410"/>
      <c r="BB500" s="410"/>
      <c r="BC500" s="410"/>
      <c r="BD500" s="410"/>
      <c r="BE500" s="410"/>
      <c r="BF500" s="410"/>
      <c r="BG500" s="410"/>
      <c r="BH500" s="410"/>
      <c r="BI500" s="410"/>
      <c r="BJ500" s="410"/>
      <c r="BK500" s="410"/>
      <c r="BL500" s="410"/>
      <c r="BM500" s="410"/>
      <c r="BN500" s="410"/>
      <c r="BO500" s="410"/>
      <c r="BP500" s="410"/>
      <c r="BQ500" s="410"/>
      <c r="BR500" s="410"/>
      <c r="BS500" s="410"/>
      <c r="BT500" s="410"/>
      <c r="BU500" s="410"/>
      <c r="BV500" s="410"/>
      <c r="BW500" s="410"/>
      <c r="BX500" s="410"/>
      <c r="BY500" s="410"/>
      <c r="BZ500" s="410"/>
      <c r="CA500" s="410"/>
      <c r="CB500" s="410"/>
      <c r="CC500" s="410"/>
      <c r="CD500" s="410"/>
      <c r="CE500" s="410"/>
      <c r="CF500" s="410"/>
      <c r="CG500" s="410"/>
      <c r="CH500" s="410"/>
      <c r="CI500" s="410"/>
      <c r="CJ500" s="410"/>
      <c r="CK500" s="410"/>
      <c r="CL500" s="410"/>
      <c r="CM500" s="410"/>
      <c r="CN500" s="410"/>
      <c r="CO500" s="410"/>
      <c r="CP500" s="410"/>
      <c r="CQ500" s="410"/>
      <c r="CR500" s="410"/>
      <c r="CS500" s="410"/>
      <c r="CT500" s="410"/>
      <c r="CU500" s="410"/>
      <c r="CV500" s="410"/>
      <c r="CW500" s="410"/>
      <c r="CX500" s="410"/>
      <c r="CY500" s="410"/>
      <c r="CZ500" s="410"/>
      <c r="DA500" s="410"/>
      <c r="DB500" s="410"/>
      <c r="DC500" s="410"/>
    </row>
    <row r="501" spans="2:107" ht="14.25">
      <c r="B501" s="491" t="s">
        <v>889</v>
      </c>
      <c r="C501" s="492"/>
      <c r="D501" s="492"/>
      <c r="E501" s="492"/>
      <c r="F501" s="492"/>
      <c r="G501" s="492"/>
      <c r="H501" s="492"/>
      <c r="I501" s="492"/>
      <c r="J501" s="492"/>
      <c r="K501" s="492"/>
      <c r="L501" s="493"/>
      <c r="M501" s="521">
        <v>1425</v>
      </c>
      <c r="N501" s="720"/>
      <c r="O501" s="721"/>
      <c r="P501" s="721"/>
      <c r="Q501" s="722"/>
      <c r="R501" s="477" t="s">
        <v>3</v>
      </c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  <c r="AZ501" s="410"/>
      <c r="BA501" s="410"/>
      <c r="BB501" s="410"/>
      <c r="BC501" s="410"/>
      <c r="BD501" s="410"/>
      <c r="BE501" s="410"/>
      <c r="BF501" s="410"/>
      <c r="BG501" s="410"/>
      <c r="BH501" s="410"/>
      <c r="BI501" s="410"/>
      <c r="BJ501" s="410"/>
      <c r="BK501" s="410"/>
      <c r="BL501" s="410"/>
      <c r="BM501" s="410"/>
      <c r="BN501" s="410"/>
      <c r="BO501" s="410"/>
      <c r="BP501" s="410"/>
      <c r="BQ501" s="410"/>
      <c r="BR501" s="410"/>
      <c r="BS501" s="410"/>
      <c r="BT501" s="410"/>
      <c r="BU501" s="410"/>
      <c r="BV501" s="410"/>
      <c r="BW501" s="410"/>
      <c r="BX501" s="410"/>
      <c r="BY501" s="410"/>
      <c r="BZ501" s="410"/>
      <c r="CA501" s="410"/>
      <c r="CB501" s="410"/>
      <c r="CC501" s="410"/>
      <c r="CD501" s="410"/>
      <c r="CE501" s="410"/>
      <c r="CF501" s="410"/>
      <c r="CG501" s="410"/>
      <c r="CH501" s="410"/>
      <c r="CI501" s="410"/>
      <c r="CJ501" s="410"/>
      <c r="CK501" s="410"/>
      <c r="CL501" s="410"/>
      <c r="CM501" s="410"/>
      <c r="CN501" s="410"/>
      <c r="CO501" s="410"/>
      <c r="CP501" s="410"/>
      <c r="CQ501" s="410"/>
      <c r="CR501" s="410"/>
      <c r="CS501" s="410"/>
      <c r="CT501" s="410"/>
      <c r="CU501" s="410"/>
      <c r="CV501" s="410"/>
      <c r="CW501" s="410"/>
      <c r="CX501" s="410"/>
      <c r="CY501" s="410"/>
      <c r="CZ501" s="410"/>
      <c r="DA501" s="410"/>
      <c r="DB501" s="410"/>
      <c r="DC501" s="410"/>
    </row>
    <row r="502" spans="2:107" ht="14.25">
      <c r="B502" s="491" t="s">
        <v>890</v>
      </c>
      <c r="C502" s="492"/>
      <c r="D502" s="492"/>
      <c r="E502" s="492"/>
      <c r="F502" s="492"/>
      <c r="G502" s="492"/>
      <c r="H502" s="492"/>
      <c r="I502" s="492"/>
      <c r="J502" s="492"/>
      <c r="K502" s="492"/>
      <c r="L502" s="493"/>
      <c r="M502" s="521">
        <v>1426</v>
      </c>
      <c r="N502" s="720"/>
      <c r="O502" s="721"/>
      <c r="P502" s="721"/>
      <c r="Q502" s="722"/>
      <c r="R502" s="477" t="s">
        <v>3</v>
      </c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  <c r="AZ502" s="410"/>
      <c r="BA502" s="410"/>
      <c r="BB502" s="410"/>
      <c r="BC502" s="410"/>
      <c r="BD502" s="410"/>
      <c r="BE502" s="410"/>
      <c r="BF502" s="410"/>
      <c r="BG502" s="410"/>
      <c r="BH502" s="410"/>
      <c r="BI502" s="410"/>
      <c r="BJ502" s="410"/>
      <c r="BK502" s="410"/>
      <c r="BL502" s="410"/>
      <c r="BM502" s="410"/>
      <c r="BN502" s="410"/>
      <c r="BO502" s="410"/>
      <c r="BP502" s="410"/>
      <c r="BQ502" s="410"/>
      <c r="BR502" s="410"/>
      <c r="BS502" s="410"/>
      <c r="BT502" s="410"/>
      <c r="BU502" s="410"/>
      <c r="BV502" s="410"/>
      <c r="BW502" s="410"/>
      <c r="BX502" s="410"/>
      <c r="BY502" s="410"/>
      <c r="BZ502" s="410"/>
      <c r="CA502" s="410"/>
      <c r="CB502" s="410"/>
      <c r="CC502" s="410"/>
      <c r="CD502" s="410"/>
      <c r="CE502" s="410"/>
      <c r="CF502" s="410"/>
      <c r="CG502" s="410"/>
      <c r="CH502" s="410"/>
      <c r="CI502" s="410"/>
      <c r="CJ502" s="410"/>
      <c r="CK502" s="410"/>
      <c r="CL502" s="410"/>
      <c r="CM502" s="410"/>
      <c r="CN502" s="410"/>
      <c r="CO502" s="410"/>
      <c r="CP502" s="410"/>
      <c r="CQ502" s="410"/>
      <c r="CR502" s="410"/>
      <c r="CS502" s="410"/>
      <c r="CT502" s="410"/>
      <c r="CU502" s="410"/>
      <c r="CV502" s="410"/>
      <c r="CW502" s="410"/>
      <c r="CX502" s="410"/>
      <c r="CY502" s="410"/>
      <c r="CZ502" s="410"/>
      <c r="DA502" s="410"/>
      <c r="DB502" s="410"/>
      <c r="DC502" s="410"/>
    </row>
    <row r="503" spans="2:107" ht="14.25">
      <c r="B503" s="491" t="s">
        <v>891</v>
      </c>
      <c r="C503" s="492"/>
      <c r="D503" s="492"/>
      <c r="E503" s="492"/>
      <c r="F503" s="492"/>
      <c r="G503" s="492"/>
      <c r="H503" s="492"/>
      <c r="I503" s="492"/>
      <c r="J503" s="492"/>
      <c r="K503" s="492"/>
      <c r="L503" s="493"/>
      <c r="M503" s="521">
        <v>1427</v>
      </c>
      <c r="N503" s="720"/>
      <c r="O503" s="721"/>
      <c r="P503" s="721"/>
      <c r="Q503" s="722"/>
      <c r="R503" s="477" t="s">
        <v>3</v>
      </c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  <c r="AZ503" s="410"/>
      <c r="BA503" s="410"/>
      <c r="BB503" s="410"/>
      <c r="BC503" s="410"/>
      <c r="BD503" s="410"/>
      <c r="BE503" s="410"/>
      <c r="BF503" s="410"/>
      <c r="BG503" s="410"/>
      <c r="BH503" s="410"/>
      <c r="BI503" s="410"/>
      <c r="BJ503" s="410"/>
      <c r="BK503" s="410"/>
      <c r="BL503" s="410"/>
      <c r="BM503" s="410"/>
      <c r="BN503" s="410"/>
      <c r="BO503" s="410"/>
      <c r="BP503" s="410"/>
      <c r="BQ503" s="410"/>
      <c r="BR503" s="410"/>
      <c r="BS503" s="410"/>
      <c r="BT503" s="410"/>
      <c r="BU503" s="410"/>
      <c r="BV503" s="410"/>
      <c r="BW503" s="410"/>
      <c r="BX503" s="410"/>
      <c r="BY503" s="410"/>
      <c r="BZ503" s="410"/>
      <c r="CA503" s="410"/>
      <c r="CB503" s="410"/>
      <c r="CC503" s="410"/>
      <c r="CD503" s="410"/>
      <c r="CE503" s="410"/>
      <c r="CF503" s="410"/>
      <c r="CG503" s="410"/>
      <c r="CH503" s="410"/>
      <c r="CI503" s="410"/>
      <c r="CJ503" s="410"/>
      <c r="CK503" s="410"/>
      <c r="CL503" s="410"/>
      <c r="CM503" s="410"/>
      <c r="CN503" s="410"/>
      <c r="CO503" s="410"/>
      <c r="CP503" s="410"/>
      <c r="CQ503" s="410"/>
      <c r="CR503" s="410"/>
      <c r="CS503" s="410"/>
      <c r="CT503" s="410"/>
      <c r="CU503" s="410"/>
      <c r="CV503" s="410"/>
      <c r="CW503" s="410"/>
      <c r="CX503" s="410"/>
      <c r="CY503" s="410"/>
      <c r="CZ503" s="410"/>
      <c r="DA503" s="410"/>
      <c r="DB503" s="410"/>
      <c r="DC503" s="410"/>
    </row>
    <row r="504" spans="2:107" ht="14.25">
      <c r="B504" s="491" t="s">
        <v>66</v>
      </c>
      <c r="C504" s="492"/>
      <c r="D504" s="492"/>
      <c r="E504" s="492"/>
      <c r="F504" s="492"/>
      <c r="G504" s="492"/>
      <c r="H504" s="492"/>
      <c r="I504" s="492"/>
      <c r="J504" s="492"/>
      <c r="K504" s="492"/>
      <c r="L504" s="493"/>
      <c r="M504" s="521">
        <v>1428</v>
      </c>
      <c r="N504" s="720"/>
      <c r="O504" s="721"/>
      <c r="P504" s="721"/>
      <c r="Q504" s="722"/>
      <c r="R504" s="477" t="s">
        <v>3</v>
      </c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  <c r="AZ504" s="410"/>
      <c r="BA504" s="410"/>
      <c r="BB504" s="410"/>
      <c r="BC504" s="410"/>
      <c r="BD504" s="410"/>
      <c r="BE504" s="410"/>
      <c r="BF504" s="410"/>
      <c r="BG504" s="410"/>
      <c r="BH504" s="410"/>
      <c r="BI504" s="410"/>
      <c r="BJ504" s="410"/>
      <c r="BK504" s="410"/>
      <c r="BL504" s="410"/>
      <c r="BM504" s="410"/>
      <c r="BN504" s="410"/>
      <c r="BO504" s="410"/>
      <c r="BP504" s="410"/>
      <c r="BQ504" s="410"/>
      <c r="BR504" s="410"/>
      <c r="BS504" s="410"/>
      <c r="BT504" s="410"/>
      <c r="BU504" s="410"/>
      <c r="BV504" s="410"/>
      <c r="BW504" s="410"/>
      <c r="BX504" s="410"/>
      <c r="BY504" s="410"/>
      <c r="BZ504" s="410"/>
      <c r="CA504" s="410"/>
      <c r="CB504" s="410"/>
      <c r="CC504" s="410"/>
      <c r="CD504" s="410"/>
      <c r="CE504" s="410"/>
      <c r="CF504" s="410"/>
      <c r="CG504" s="410"/>
      <c r="CH504" s="410"/>
      <c r="CI504" s="410"/>
      <c r="CJ504" s="410"/>
      <c r="CK504" s="410"/>
      <c r="CL504" s="410"/>
      <c r="CM504" s="410"/>
      <c r="CN504" s="410"/>
      <c r="CO504" s="410"/>
      <c r="CP504" s="410"/>
      <c r="CQ504" s="410"/>
      <c r="CR504" s="410"/>
      <c r="CS504" s="410"/>
      <c r="CT504" s="410"/>
      <c r="CU504" s="410"/>
      <c r="CV504" s="410"/>
      <c r="CW504" s="410"/>
      <c r="CX504" s="410"/>
      <c r="CY504" s="410"/>
      <c r="CZ504" s="410"/>
      <c r="DA504" s="410"/>
      <c r="DB504" s="410"/>
      <c r="DC504" s="410"/>
    </row>
    <row r="505" spans="2:107" ht="14.25">
      <c r="B505" s="491" t="s">
        <v>892</v>
      </c>
      <c r="C505" s="492"/>
      <c r="D505" s="492"/>
      <c r="E505" s="492"/>
      <c r="F505" s="492"/>
      <c r="G505" s="492"/>
      <c r="H505" s="492"/>
      <c r="I505" s="492"/>
      <c r="J505" s="492"/>
      <c r="K505" s="492"/>
      <c r="L505" s="493"/>
      <c r="M505" s="521">
        <v>1430</v>
      </c>
      <c r="N505" s="720">
        <f>+SUM(N483:Q504)</f>
        <v>0</v>
      </c>
      <c r="O505" s="721"/>
      <c r="P505" s="721"/>
      <c r="Q505" s="722"/>
      <c r="R505" s="477" t="s">
        <v>4</v>
      </c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  <c r="AZ505" s="410"/>
      <c r="BA505" s="410"/>
      <c r="BB505" s="410"/>
      <c r="BC505" s="410"/>
      <c r="BD505" s="410"/>
      <c r="BE505" s="410"/>
      <c r="BF505" s="410"/>
      <c r="BG505" s="410"/>
      <c r="BH505" s="410"/>
      <c r="BI505" s="410"/>
      <c r="BJ505" s="410"/>
      <c r="BK505" s="410"/>
      <c r="BL505" s="410"/>
      <c r="BM505" s="410"/>
      <c r="BN505" s="410"/>
      <c r="BO505" s="410"/>
      <c r="BP505" s="410"/>
      <c r="BQ505" s="410"/>
      <c r="BR505" s="410"/>
      <c r="BS505" s="410"/>
      <c r="BT505" s="410"/>
      <c r="BU505" s="410"/>
      <c r="BV505" s="410"/>
      <c r="BW505" s="410"/>
      <c r="BX505" s="410"/>
      <c r="BY505" s="410"/>
      <c r="BZ505" s="410"/>
      <c r="CA505" s="410"/>
      <c r="CB505" s="410"/>
      <c r="CC505" s="410"/>
      <c r="CD505" s="410"/>
      <c r="CE505" s="410"/>
      <c r="CF505" s="410"/>
      <c r="CG505" s="410"/>
      <c r="CH505" s="410"/>
      <c r="CI505" s="410"/>
      <c r="CJ505" s="410"/>
      <c r="CK505" s="410"/>
      <c r="CL505" s="410"/>
      <c r="CM505" s="410"/>
      <c r="CN505" s="410"/>
      <c r="CO505" s="410"/>
      <c r="CP505" s="410"/>
      <c r="CQ505" s="410"/>
      <c r="CR505" s="410"/>
      <c r="CS505" s="410"/>
      <c r="CT505" s="410"/>
      <c r="CU505" s="410"/>
      <c r="CV505" s="410"/>
      <c r="CW505" s="410"/>
      <c r="CX505" s="410"/>
      <c r="CY505" s="410"/>
      <c r="CZ505" s="410"/>
      <c r="DA505" s="410"/>
      <c r="DB505" s="410"/>
      <c r="DC505" s="410"/>
    </row>
    <row r="506" spans="2:107" ht="14.25">
      <c r="B506" s="491" t="s">
        <v>893</v>
      </c>
      <c r="C506" s="492"/>
      <c r="D506" s="492"/>
      <c r="E506" s="492"/>
      <c r="F506" s="492"/>
      <c r="G506" s="492"/>
      <c r="H506" s="492"/>
      <c r="I506" s="492"/>
      <c r="J506" s="492"/>
      <c r="K506" s="492"/>
      <c r="L506" s="493"/>
      <c r="M506" s="521">
        <v>1431</v>
      </c>
      <c r="N506" s="720"/>
      <c r="O506" s="721"/>
      <c r="P506" s="721"/>
      <c r="Q506" s="722"/>
      <c r="R506" s="477" t="s">
        <v>2</v>
      </c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  <c r="AZ506" s="410"/>
      <c r="BA506" s="410"/>
      <c r="BB506" s="410"/>
      <c r="BC506" s="410"/>
      <c r="BD506" s="410"/>
      <c r="BE506" s="410"/>
      <c r="BF506" s="410"/>
      <c r="BG506" s="410"/>
      <c r="BH506" s="410"/>
      <c r="BI506" s="410"/>
      <c r="BJ506" s="410"/>
      <c r="BK506" s="410"/>
      <c r="BL506" s="410"/>
      <c r="BM506" s="410"/>
      <c r="BN506" s="410"/>
      <c r="BO506" s="410"/>
      <c r="BP506" s="410"/>
      <c r="BQ506" s="410"/>
      <c r="BR506" s="410"/>
      <c r="BS506" s="410"/>
      <c r="BT506" s="410"/>
      <c r="BU506" s="410"/>
      <c r="BV506" s="410"/>
      <c r="BW506" s="410"/>
      <c r="BX506" s="410"/>
      <c r="BY506" s="410"/>
      <c r="BZ506" s="410"/>
      <c r="CA506" s="410"/>
      <c r="CB506" s="410"/>
      <c r="CC506" s="410"/>
      <c r="CD506" s="410"/>
      <c r="CE506" s="410"/>
      <c r="CF506" s="410"/>
      <c r="CG506" s="410"/>
      <c r="CH506" s="410"/>
      <c r="CI506" s="410"/>
      <c r="CJ506" s="410"/>
      <c r="CK506" s="410"/>
      <c r="CL506" s="410"/>
      <c r="CM506" s="410"/>
      <c r="CN506" s="410"/>
      <c r="CO506" s="410"/>
      <c r="CP506" s="410"/>
      <c r="CQ506" s="410"/>
      <c r="CR506" s="410"/>
      <c r="CS506" s="410"/>
      <c r="CT506" s="410"/>
      <c r="CU506" s="410"/>
      <c r="CV506" s="410"/>
      <c r="CW506" s="410"/>
      <c r="CX506" s="410"/>
      <c r="CY506" s="410"/>
      <c r="CZ506" s="410"/>
      <c r="DA506" s="410"/>
      <c r="DB506" s="410"/>
      <c r="DC506" s="410"/>
    </row>
    <row r="507" spans="2:107" ht="14.25">
      <c r="B507" s="491" t="s">
        <v>894</v>
      </c>
      <c r="C507" s="492"/>
      <c r="D507" s="492"/>
      <c r="E507" s="492"/>
      <c r="F507" s="492"/>
      <c r="G507" s="492"/>
      <c r="H507" s="492"/>
      <c r="I507" s="492"/>
      <c r="J507" s="492"/>
      <c r="K507" s="492"/>
      <c r="L507" s="493"/>
      <c r="M507" s="521">
        <v>1729</v>
      </c>
      <c r="N507" s="720">
        <f>+$N$482-$N$505+$N$506</f>
        <v>0</v>
      </c>
      <c r="O507" s="721"/>
      <c r="P507" s="721"/>
      <c r="Q507" s="722"/>
      <c r="R507" s="477" t="s">
        <v>4</v>
      </c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  <c r="AZ507" s="410"/>
      <c r="BA507" s="410"/>
      <c r="BB507" s="410"/>
      <c r="BC507" s="410"/>
      <c r="BD507" s="410"/>
      <c r="BE507" s="410"/>
      <c r="BF507" s="410"/>
      <c r="BG507" s="410"/>
      <c r="BH507" s="410"/>
      <c r="BI507" s="410"/>
      <c r="BJ507" s="410"/>
      <c r="BK507" s="410"/>
      <c r="BL507" s="410"/>
      <c r="BM507" s="410"/>
      <c r="BN507" s="410"/>
      <c r="BO507" s="410"/>
      <c r="BP507" s="410"/>
      <c r="BQ507" s="410"/>
      <c r="BR507" s="410"/>
      <c r="BS507" s="410"/>
      <c r="BT507" s="410"/>
      <c r="BU507" s="410"/>
      <c r="BV507" s="410"/>
      <c r="BW507" s="410"/>
      <c r="BX507" s="410"/>
      <c r="BY507" s="410"/>
      <c r="BZ507" s="410"/>
      <c r="CA507" s="410"/>
      <c r="CB507" s="410"/>
      <c r="CC507" s="410"/>
      <c r="CD507" s="410"/>
      <c r="CE507" s="410"/>
      <c r="CF507" s="410"/>
      <c r="CG507" s="410"/>
      <c r="CH507" s="410"/>
      <c r="CI507" s="410"/>
      <c r="CJ507" s="410"/>
      <c r="CK507" s="410"/>
      <c r="CL507" s="410"/>
      <c r="CM507" s="410"/>
      <c r="CN507" s="410"/>
      <c r="CO507" s="410"/>
      <c r="CP507" s="410"/>
      <c r="CQ507" s="410"/>
      <c r="CR507" s="410"/>
      <c r="CS507" s="410"/>
      <c r="CT507" s="410"/>
      <c r="CU507" s="410"/>
      <c r="CV507" s="410"/>
      <c r="CW507" s="410"/>
      <c r="CX507" s="410"/>
      <c r="CY507" s="410"/>
      <c r="CZ507" s="410"/>
      <c r="DA507" s="410"/>
      <c r="DB507" s="410"/>
      <c r="DC507" s="410"/>
    </row>
    <row r="508" spans="2:107" ht="14.25">
      <c r="B508" s="491" t="s">
        <v>95</v>
      </c>
      <c r="C508" s="492"/>
      <c r="D508" s="492"/>
      <c r="E508" s="492"/>
      <c r="F508" s="492"/>
      <c r="G508" s="492"/>
      <c r="H508" s="492"/>
      <c r="I508" s="492"/>
      <c r="J508" s="492"/>
      <c r="K508" s="492"/>
      <c r="L508" s="493"/>
      <c r="M508" s="521">
        <v>1432</v>
      </c>
      <c r="N508" s="720"/>
      <c r="O508" s="721"/>
      <c r="P508" s="721"/>
      <c r="Q508" s="722"/>
      <c r="R508" s="477" t="s">
        <v>3</v>
      </c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  <c r="AZ508" s="410"/>
      <c r="BA508" s="410"/>
      <c r="BB508" s="410"/>
      <c r="BC508" s="410"/>
      <c r="BD508" s="410"/>
      <c r="BE508" s="410"/>
      <c r="BF508" s="410"/>
      <c r="BG508" s="410"/>
      <c r="BH508" s="410"/>
      <c r="BI508" s="410"/>
      <c r="BJ508" s="410"/>
      <c r="BK508" s="410"/>
      <c r="BL508" s="410"/>
      <c r="BM508" s="410"/>
      <c r="BN508" s="410"/>
      <c r="BO508" s="410"/>
      <c r="BP508" s="410"/>
      <c r="BQ508" s="410"/>
      <c r="BR508" s="410"/>
      <c r="BS508" s="410"/>
      <c r="BT508" s="410"/>
      <c r="BU508" s="410"/>
      <c r="BV508" s="410"/>
      <c r="BW508" s="410"/>
      <c r="BX508" s="410"/>
      <c r="BY508" s="410"/>
      <c r="BZ508" s="410"/>
      <c r="CA508" s="410"/>
      <c r="CB508" s="410"/>
      <c r="CC508" s="410"/>
      <c r="CD508" s="410"/>
      <c r="CE508" s="410"/>
      <c r="CF508" s="410"/>
      <c r="CG508" s="410"/>
      <c r="CH508" s="410"/>
      <c r="CI508" s="410"/>
      <c r="CJ508" s="410"/>
      <c r="CK508" s="410"/>
      <c r="CL508" s="410"/>
      <c r="CM508" s="410"/>
      <c r="CN508" s="410"/>
      <c r="CO508" s="410"/>
      <c r="CP508" s="410"/>
      <c r="CQ508" s="410"/>
      <c r="CR508" s="410"/>
      <c r="CS508" s="410"/>
      <c r="CT508" s="410"/>
      <c r="CU508" s="410"/>
      <c r="CV508" s="410"/>
      <c r="CW508" s="410"/>
      <c r="CX508" s="410"/>
      <c r="CY508" s="410"/>
      <c r="CZ508" s="410"/>
      <c r="DA508" s="410"/>
      <c r="DB508" s="410"/>
      <c r="DC508" s="410"/>
    </row>
    <row r="509" spans="2:107" ht="14.25">
      <c r="B509" s="491" t="s">
        <v>826</v>
      </c>
      <c r="C509" s="492"/>
      <c r="D509" s="492"/>
      <c r="E509" s="492"/>
      <c r="F509" s="492"/>
      <c r="G509" s="492"/>
      <c r="H509" s="492"/>
      <c r="I509" s="492"/>
      <c r="J509" s="492"/>
      <c r="K509" s="492"/>
      <c r="L509" s="493"/>
      <c r="M509" s="521">
        <v>1433</v>
      </c>
      <c r="N509" s="720"/>
      <c r="O509" s="721"/>
      <c r="P509" s="721"/>
      <c r="Q509" s="722"/>
      <c r="R509" s="477" t="s">
        <v>3</v>
      </c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  <c r="AZ509" s="410"/>
      <c r="BA509" s="410"/>
      <c r="BB509" s="410"/>
      <c r="BC509" s="410"/>
      <c r="BD509" s="410"/>
      <c r="BE509" s="410"/>
      <c r="BF509" s="410"/>
      <c r="BG509" s="410"/>
      <c r="BH509" s="410"/>
      <c r="BI509" s="410"/>
      <c r="BJ509" s="410"/>
      <c r="BK509" s="410"/>
      <c r="BL509" s="410"/>
      <c r="BM509" s="410"/>
      <c r="BN509" s="410"/>
      <c r="BO509" s="410"/>
      <c r="BP509" s="410"/>
      <c r="BQ509" s="410"/>
      <c r="BR509" s="410"/>
      <c r="BS509" s="410"/>
      <c r="BT509" s="410"/>
      <c r="BU509" s="410"/>
      <c r="BV509" s="410"/>
      <c r="BW509" s="410"/>
      <c r="BX509" s="410"/>
      <c r="BY509" s="410"/>
      <c r="BZ509" s="410"/>
      <c r="CA509" s="410"/>
      <c r="CB509" s="410"/>
      <c r="CC509" s="410"/>
      <c r="CD509" s="410"/>
      <c r="CE509" s="410"/>
      <c r="CF509" s="410"/>
      <c r="CG509" s="410"/>
      <c r="CH509" s="410"/>
      <c r="CI509" s="410"/>
      <c r="CJ509" s="410"/>
      <c r="CK509" s="410"/>
      <c r="CL509" s="410"/>
      <c r="CM509" s="410"/>
      <c r="CN509" s="410"/>
      <c r="CO509" s="410"/>
      <c r="CP509" s="410"/>
      <c r="CQ509" s="410"/>
      <c r="CR509" s="410"/>
      <c r="CS509" s="410"/>
      <c r="CT509" s="410"/>
      <c r="CU509" s="410"/>
      <c r="CV509" s="410"/>
      <c r="CW509" s="410"/>
      <c r="CX509" s="410"/>
      <c r="CY509" s="410"/>
      <c r="CZ509" s="410"/>
      <c r="DA509" s="410"/>
      <c r="DB509" s="410"/>
      <c r="DC509" s="410"/>
    </row>
    <row r="510" spans="2:107" ht="14.25">
      <c r="B510" s="491" t="s">
        <v>895</v>
      </c>
      <c r="C510" s="492"/>
      <c r="D510" s="492"/>
      <c r="E510" s="492"/>
      <c r="F510" s="492"/>
      <c r="G510" s="492"/>
      <c r="H510" s="492"/>
      <c r="I510" s="492"/>
      <c r="J510" s="492"/>
      <c r="K510" s="492"/>
      <c r="L510" s="493"/>
      <c r="M510" s="521">
        <v>1440</v>
      </c>
      <c r="N510" s="720">
        <f>+$N$507-$N$508-$N$509</f>
        <v>0</v>
      </c>
      <c r="O510" s="721"/>
      <c r="P510" s="721"/>
      <c r="Q510" s="722"/>
      <c r="R510" s="477" t="s">
        <v>4</v>
      </c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  <c r="AZ510" s="410"/>
      <c r="BA510" s="410"/>
      <c r="BB510" s="410"/>
      <c r="BC510" s="410"/>
      <c r="BD510" s="410"/>
      <c r="BE510" s="410"/>
      <c r="BF510" s="410"/>
      <c r="BG510" s="410"/>
      <c r="BH510" s="410"/>
      <c r="BI510" s="410"/>
      <c r="BJ510" s="410"/>
      <c r="BK510" s="410"/>
      <c r="BL510" s="410"/>
      <c r="BM510" s="410"/>
      <c r="BN510" s="410"/>
      <c r="BO510" s="410"/>
      <c r="BP510" s="410"/>
      <c r="BQ510" s="410"/>
      <c r="BR510" s="410"/>
      <c r="BS510" s="410"/>
      <c r="BT510" s="410"/>
      <c r="BU510" s="410"/>
      <c r="BV510" s="410"/>
      <c r="BW510" s="410"/>
      <c r="BX510" s="410"/>
      <c r="BY510" s="410"/>
      <c r="BZ510" s="410"/>
      <c r="CA510" s="410"/>
      <c r="CB510" s="410"/>
      <c r="CC510" s="410"/>
      <c r="CD510" s="410"/>
      <c r="CE510" s="410"/>
      <c r="CF510" s="410"/>
      <c r="CG510" s="410"/>
      <c r="CH510" s="410"/>
      <c r="CI510" s="410"/>
      <c r="CJ510" s="410"/>
      <c r="CK510" s="410"/>
      <c r="CL510" s="410"/>
      <c r="CM510" s="410"/>
      <c r="CN510" s="410"/>
      <c r="CO510" s="410"/>
      <c r="CP510" s="410"/>
      <c r="CQ510" s="410"/>
      <c r="CR510" s="410"/>
      <c r="CS510" s="410"/>
      <c r="CT510" s="410"/>
      <c r="CU510" s="410"/>
      <c r="CV510" s="410"/>
      <c r="CW510" s="410"/>
      <c r="CX510" s="410"/>
      <c r="CY510" s="410"/>
      <c r="CZ510" s="410"/>
      <c r="DA510" s="410"/>
      <c r="DB510" s="410"/>
      <c r="DC510" s="410"/>
    </row>
    <row r="511" spans="2:107">
      <c r="B511" s="837" t="s">
        <v>828</v>
      </c>
      <c r="C511" s="838"/>
      <c r="D511" s="838"/>
      <c r="E511" s="838"/>
      <c r="F511" s="838"/>
      <c r="G511" s="838"/>
      <c r="H511" s="838"/>
      <c r="I511" s="838"/>
      <c r="J511" s="838"/>
      <c r="K511" s="838"/>
      <c r="L511" s="838"/>
      <c r="M511" s="838"/>
      <c r="N511" s="838"/>
      <c r="O511" s="838"/>
      <c r="P511" s="838"/>
      <c r="Q511" s="838"/>
      <c r="R511" s="839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  <c r="AZ511" s="410"/>
      <c r="BA511" s="410"/>
      <c r="BB511" s="410"/>
      <c r="BC511" s="410"/>
      <c r="BD511" s="410"/>
      <c r="BE511" s="410"/>
      <c r="BF511" s="410"/>
      <c r="BG511" s="410"/>
      <c r="BH511" s="410"/>
      <c r="BI511" s="410"/>
      <c r="BJ511" s="410"/>
      <c r="BK511" s="410"/>
      <c r="BL511" s="410"/>
      <c r="BM511" s="410"/>
      <c r="BN511" s="410"/>
      <c r="BO511" s="410"/>
      <c r="BP511" s="410"/>
      <c r="BQ511" s="410"/>
      <c r="BR511" s="410"/>
      <c r="BS511" s="410"/>
      <c r="BT511" s="410"/>
      <c r="BU511" s="410"/>
      <c r="BV511" s="410"/>
      <c r="BW511" s="410"/>
      <c r="BX511" s="410"/>
      <c r="BY511" s="410"/>
      <c r="BZ511" s="410"/>
      <c r="CA511" s="410"/>
      <c r="CB511" s="410"/>
      <c r="CC511" s="410"/>
      <c r="CD511" s="410"/>
      <c r="CE511" s="410"/>
      <c r="CF511" s="410"/>
      <c r="CG511" s="410"/>
      <c r="CH511" s="410"/>
      <c r="CI511" s="410"/>
      <c r="CJ511" s="410"/>
      <c r="CK511" s="410"/>
      <c r="CL511" s="410"/>
      <c r="CM511" s="410"/>
      <c r="CN511" s="410"/>
      <c r="CO511" s="410"/>
      <c r="CP511" s="410"/>
      <c r="CQ511" s="410"/>
      <c r="CR511" s="410"/>
      <c r="CS511" s="410"/>
      <c r="CT511" s="410"/>
      <c r="CU511" s="410"/>
      <c r="CV511" s="410"/>
      <c r="CW511" s="410"/>
      <c r="CX511" s="410"/>
      <c r="CY511" s="410"/>
      <c r="CZ511" s="410"/>
      <c r="DA511" s="410"/>
      <c r="DB511" s="410"/>
      <c r="DC511" s="410"/>
    </row>
    <row r="512" spans="2:107" ht="14.25">
      <c r="B512" s="491" t="s">
        <v>829</v>
      </c>
      <c r="C512" s="492"/>
      <c r="D512" s="492"/>
      <c r="E512" s="492"/>
      <c r="F512" s="492"/>
      <c r="G512" s="492"/>
      <c r="H512" s="492"/>
      <c r="I512" s="492"/>
      <c r="J512" s="492"/>
      <c r="K512" s="492"/>
      <c r="L512" s="493"/>
      <c r="M512" s="521">
        <v>1434</v>
      </c>
      <c r="N512" s="720"/>
      <c r="O512" s="721"/>
      <c r="P512" s="721"/>
      <c r="Q512" s="722"/>
      <c r="R512" s="477" t="s">
        <v>2</v>
      </c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  <c r="AZ512" s="410"/>
      <c r="BA512" s="410"/>
      <c r="BB512" s="410"/>
      <c r="BC512" s="410"/>
      <c r="BD512" s="410"/>
      <c r="BE512" s="410"/>
      <c r="BF512" s="410"/>
      <c r="BG512" s="410"/>
      <c r="BH512" s="410"/>
      <c r="BI512" s="410"/>
      <c r="BJ512" s="410"/>
      <c r="BK512" s="410"/>
      <c r="BL512" s="410"/>
      <c r="BM512" s="410"/>
      <c r="BN512" s="410"/>
      <c r="BO512" s="410"/>
      <c r="BP512" s="410"/>
      <c r="BQ512" s="410"/>
      <c r="BR512" s="410"/>
      <c r="BS512" s="410"/>
      <c r="BT512" s="410"/>
      <c r="BU512" s="410"/>
      <c r="BV512" s="410"/>
      <c r="BW512" s="410"/>
      <c r="BX512" s="410"/>
      <c r="BY512" s="410"/>
      <c r="BZ512" s="410"/>
      <c r="CA512" s="410"/>
      <c r="CB512" s="410"/>
      <c r="CC512" s="410"/>
      <c r="CD512" s="410"/>
      <c r="CE512" s="410"/>
      <c r="CF512" s="410"/>
      <c r="CG512" s="410"/>
      <c r="CH512" s="410"/>
      <c r="CI512" s="410"/>
      <c r="CJ512" s="410"/>
      <c r="CK512" s="410"/>
      <c r="CL512" s="410"/>
      <c r="CM512" s="410"/>
      <c r="CN512" s="410"/>
      <c r="CO512" s="410"/>
      <c r="CP512" s="410"/>
      <c r="CQ512" s="410"/>
      <c r="CR512" s="410"/>
      <c r="CS512" s="410"/>
      <c r="CT512" s="410"/>
      <c r="CU512" s="410"/>
      <c r="CV512" s="410"/>
      <c r="CW512" s="410"/>
      <c r="CX512" s="410"/>
      <c r="CY512" s="410"/>
      <c r="CZ512" s="410"/>
      <c r="DA512" s="410"/>
      <c r="DB512" s="410"/>
      <c r="DC512" s="410"/>
    </row>
    <row r="513" spans="1:107" ht="14.25">
      <c r="B513" s="491" t="s">
        <v>830</v>
      </c>
      <c r="C513" s="492"/>
      <c r="D513" s="492"/>
      <c r="E513" s="492"/>
      <c r="F513" s="492"/>
      <c r="G513" s="492"/>
      <c r="H513" s="492"/>
      <c r="I513" s="492"/>
      <c r="J513" s="492"/>
      <c r="K513" s="492"/>
      <c r="L513" s="493"/>
      <c r="M513" s="521">
        <v>1435</v>
      </c>
      <c r="N513" s="720"/>
      <c r="O513" s="721"/>
      <c r="P513" s="721"/>
      <c r="Q513" s="722"/>
      <c r="R513" s="477" t="s">
        <v>2</v>
      </c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  <c r="AZ513" s="410"/>
      <c r="BA513" s="410"/>
      <c r="BB513" s="410"/>
      <c r="BC513" s="410"/>
      <c r="BD513" s="410"/>
      <c r="BE513" s="410"/>
      <c r="BF513" s="410"/>
      <c r="BG513" s="410"/>
      <c r="BH513" s="410"/>
      <c r="BI513" s="410"/>
      <c r="BJ513" s="410"/>
      <c r="BK513" s="410"/>
      <c r="BL513" s="410"/>
      <c r="BM513" s="410"/>
      <c r="BN513" s="410"/>
      <c r="BO513" s="410"/>
      <c r="BP513" s="410"/>
      <c r="BQ513" s="410"/>
      <c r="BR513" s="410"/>
      <c r="BS513" s="410"/>
      <c r="BT513" s="410"/>
      <c r="BU513" s="410"/>
      <c r="BV513" s="410"/>
      <c r="BW513" s="410"/>
      <c r="BX513" s="410"/>
      <c r="BY513" s="410"/>
      <c r="BZ513" s="410"/>
      <c r="CA513" s="410"/>
      <c r="CB513" s="410"/>
      <c r="CC513" s="410"/>
      <c r="CD513" s="410"/>
      <c r="CE513" s="410"/>
      <c r="CF513" s="410"/>
      <c r="CG513" s="410"/>
      <c r="CH513" s="410"/>
      <c r="CI513" s="410"/>
      <c r="CJ513" s="410"/>
      <c r="CK513" s="410"/>
      <c r="CL513" s="410"/>
      <c r="CM513" s="410"/>
      <c r="CN513" s="410"/>
      <c r="CO513" s="410"/>
      <c r="CP513" s="410"/>
      <c r="CQ513" s="410"/>
      <c r="CR513" s="410"/>
      <c r="CS513" s="410"/>
      <c r="CT513" s="410"/>
      <c r="CU513" s="410"/>
      <c r="CV513" s="410"/>
      <c r="CW513" s="410"/>
      <c r="CX513" s="410"/>
      <c r="CY513" s="410"/>
      <c r="CZ513" s="410"/>
      <c r="DA513" s="410"/>
      <c r="DB513" s="410"/>
      <c r="DC513" s="410"/>
    </row>
    <row r="514" spans="1:107" ht="14.25">
      <c r="B514" s="491" t="s">
        <v>831</v>
      </c>
      <c r="C514" s="492"/>
      <c r="D514" s="492"/>
      <c r="E514" s="492"/>
      <c r="F514" s="492"/>
      <c r="G514" s="492"/>
      <c r="H514" s="492"/>
      <c r="I514" s="492"/>
      <c r="J514" s="492"/>
      <c r="K514" s="492"/>
      <c r="L514" s="493"/>
      <c r="M514" s="521">
        <v>1450</v>
      </c>
      <c r="N514" s="720">
        <f>+IF((N510&lt;0),$N$510+N512+N513,0)</f>
        <v>0</v>
      </c>
      <c r="O514" s="721"/>
      <c r="P514" s="721"/>
      <c r="Q514" s="722"/>
      <c r="R514" s="477" t="s">
        <v>4</v>
      </c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  <c r="AZ514" s="410"/>
      <c r="BA514" s="410"/>
      <c r="BB514" s="410"/>
      <c r="BC514" s="410"/>
      <c r="BD514" s="410"/>
      <c r="BE514" s="410"/>
      <c r="BF514" s="410"/>
      <c r="BG514" s="410"/>
      <c r="BH514" s="410"/>
      <c r="BI514" s="410"/>
      <c r="BJ514" s="410"/>
      <c r="BK514" s="410"/>
      <c r="BL514" s="410"/>
      <c r="BM514" s="410"/>
      <c r="BN514" s="410"/>
      <c r="BO514" s="410"/>
      <c r="BP514" s="410"/>
      <c r="BQ514" s="410"/>
      <c r="BR514" s="410"/>
      <c r="BS514" s="410"/>
      <c r="BT514" s="410"/>
      <c r="BU514" s="410"/>
      <c r="BV514" s="410"/>
      <c r="BW514" s="410"/>
      <c r="BX514" s="410"/>
      <c r="BY514" s="410"/>
      <c r="BZ514" s="410"/>
      <c r="CA514" s="410"/>
      <c r="CB514" s="410"/>
      <c r="CC514" s="410"/>
      <c r="CD514" s="410"/>
      <c r="CE514" s="410"/>
      <c r="CF514" s="410"/>
      <c r="CG514" s="410"/>
      <c r="CH514" s="410"/>
      <c r="CI514" s="410"/>
      <c r="CJ514" s="410"/>
      <c r="CK514" s="410"/>
      <c r="CL514" s="410"/>
      <c r="CM514" s="410"/>
      <c r="CN514" s="410"/>
      <c r="CO514" s="410"/>
      <c r="CP514" s="410"/>
      <c r="CQ514" s="410"/>
      <c r="CR514" s="410"/>
      <c r="CS514" s="410"/>
      <c r="CT514" s="410"/>
      <c r="CU514" s="410"/>
      <c r="CV514" s="410"/>
      <c r="CW514" s="410"/>
      <c r="CX514" s="410"/>
      <c r="CY514" s="410"/>
      <c r="CZ514" s="410"/>
      <c r="DA514" s="410"/>
      <c r="DB514" s="410"/>
      <c r="DC514" s="410"/>
    </row>
    <row r="515" spans="1:107">
      <c r="A515" s="409"/>
      <c r="B515" s="517"/>
      <c r="C515" s="517"/>
      <c r="D515" s="517"/>
      <c r="E515" s="517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  <c r="AZ515" s="410"/>
      <c r="BA515" s="410"/>
      <c r="BB515" s="410"/>
      <c r="BC515" s="410"/>
      <c r="BD515" s="410"/>
      <c r="BE515" s="410"/>
      <c r="BF515" s="410"/>
      <c r="BG515" s="410"/>
      <c r="BH515" s="410"/>
      <c r="BI515" s="410"/>
      <c r="BJ515" s="410"/>
      <c r="BK515" s="410"/>
      <c r="BL515" s="410"/>
      <c r="BM515" s="410"/>
      <c r="BN515" s="410"/>
      <c r="BO515" s="410"/>
      <c r="BP515" s="410"/>
      <c r="BQ515" s="410"/>
      <c r="BR515" s="410"/>
      <c r="BS515" s="410"/>
      <c r="BT515" s="410"/>
      <c r="BU515" s="410"/>
      <c r="BV515" s="410"/>
      <c r="BW515" s="410"/>
      <c r="BX515" s="410"/>
      <c r="BY515" s="410"/>
      <c r="BZ515" s="410"/>
      <c r="CA515" s="410"/>
      <c r="CB515" s="410"/>
      <c r="CC515" s="410"/>
      <c r="CD515" s="410"/>
      <c r="CE515" s="410"/>
      <c r="CF515" s="410"/>
      <c r="CG515" s="410"/>
      <c r="CH515" s="410"/>
      <c r="CI515" s="410"/>
      <c r="CJ515" s="410"/>
      <c r="CK515" s="410"/>
      <c r="CL515" s="410"/>
      <c r="CM515" s="410"/>
      <c r="CN515" s="410"/>
      <c r="CO515" s="410"/>
      <c r="CP515" s="410"/>
      <c r="CQ515" s="410"/>
      <c r="CR515" s="410"/>
      <c r="CS515" s="410"/>
      <c r="CT515" s="410"/>
      <c r="CU515" s="410"/>
      <c r="CV515" s="410"/>
      <c r="CW515" s="410"/>
      <c r="CX515" s="410"/>
      <c r="CY515" s="410"/>
      <c r="CZ515" s="410"/>
      <c r="DA515" s="410"/>
      <c r="DB515" s="410"/>
      <c r="DC515" s="410"/>
    </row>
    <row r="516" spans="1:107">
      <c r="A516" s="409"/>
      <c r="B516" s="779" t="s">
        <v>896</v>
      </c>
      <c r="C516" s="780"/>
      <c r="D516" s="780"/>
      <c r="E516" s="780"/>
      <c r="F516" s="780"/>
      <c r="G516" s="780"/>
      <c r="H516" s="780"/>
      <c r="I516" s="780"/>
      <c r="J516" s="780"/>
      <c r="K516" s="780"/>
      <c r="L516" s="780"/>
      <c r="M516" s="780"/>
      <c r="N516" s="780"/>
      <c r="O516" s="780"/>
      <c r="P516" s="780"/>
      <c r="Q516" s="780"/>
      <c r="R516" s="781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  <c r="AZ516" s="410"/>
      <c r="BA516" s="410"/>
      <c r="BB516" s="410"/>
      <c r="BC516" s="410"/>
      <c r="BD516" s="410"/>
      <c r="BE516" s="410"/>
      <c r="BF516" s="410"/>
      <c r="BG516" s="410"/>
      <c r="BH516" s="410"/>
      <c r="BI516" s="410"/>
      <c r="BJ516" s="410"/>
      <c r="BK516" s="410"/>
      <c r="BL516" s="410"/>
      <c r="BM516" s="410"/>
      <c r="BN516" s="410"/>
      <c r="BO516" s="410"/>
      <c r="BP516" s="410"/>
      <c r="BQ516" s="410"/>
      <c r="BR516" s="410"/>
      <c r="BS516" s="410"/>
      <c r="BT516" s="410"/>
      <c r="BU516" s="410"/>
      <c r="BV516" s="410"/>
      <c r="BW516" s="410"/>
      <c r="BX516" s="410"/>
      <c r="BY516" s="410"/>
      <c r="BZ516" s="410"/>
      <c r="CA516" s="410"/>
      <c r="CB516" s="410"/>
      <c r="CC516" s="410"/>
      <c r="CD516" s="410"/>
      <c r="CE516" s="410"/>
      <c r="CF516" s="410"/>
      <c r="CG516" s="410"/>
      <c r="CH516" s="410"/>
      <c r="CI516" s="410"/>
      <c r="CJ516" s="410"/>
      <c r="CK516" s="410"/>
      <c r="CL516" s="410"/>
      <c r="CM516" s="410"/>
      <c r="CN516" s="410"/>
      <c r="CO516" s="410"/>
      <c r="CP516" s="410"/>
      <c r="CQ516" s="410"/>
      <c r="CR516" s="410"/>
      <c r="CS516" s="410"/>
      <c r="CT516" s="410"/>
      <c r="CU516" s="410"/>
      <c r="CV516" s="410"/>
      <c r="CW516" s="410"/>
      <c r="CX516" s="410"/>
      <c r="CY516" s="410"/>
      <c r="CZ516" s="410"/>
      <c r="DA516" s="410"/>
      <c r="DB516" s="410"/>
      <c r="DC516" s="410"/>
    </row>
    <row r="517" spans="1:107">
      <c r="A517" s="409"/>
      <c r="B517" s="782"/>
      <c r="C517" s="783"/>
      <c r="D517" s="783"/>
      <c r="E517" s="783"/>
      <c r="F517" s="783"/>
      <c r="G517" s="783"/>
      <c r="H517" s="783"/>
      <c r="I517" s="783"/>
      <c r="J517" s="783"/>
      <c r="K517" s="783"/>
      <c r="L517" s="783"/>
      <c r="M517" s="783"/>
      <c r="N517" s="783"/>
      <c r="O517" s="783"/>
      <c r="P517" s="783"/>
      <c r="Q517" s="783"/>
      <c r="R517" s="784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  <c r="AZ517" s="410"/>
      <c r="BA517" s="410"/>
      <c r="BB517" s="410"/>
      <c r="BC517" s="410"/>
      <c r="BD517" s="410"/>
      <c r="BE517" s="410"/>
      <c r="BF517" s="410"/>
      <c r="BG517" s="410"/>
      <c r="BH517" s="410"/>
      <c r="BI517" s="410"/>
      <c r="BJ517" s="410"/>
      <c r="BK517" s="410"/>
      <c r="BL517" s="410"/>
      <c r="BM517" s="410"/>
      <c r="BN517" s="410"/>
      <c r="BO517" s="410"/>
      <c r="BP517" s="410"/>
      <c r="BQ517" s="410"/>
      <c r="BR517" s="410"/>
      <c r="BS517" s="410"/>
      <c r="BT517" s="410"/>
      <c r="BU517" s="410"/>
      <c r="BV517" s="410"/>
      <c r="BW517" s="410"/>
      <c r="BX517" s="410"/>
      <c r="BY517" s="410"/>
      <c r="BZ517" s="410"/>
      <c r="CA517" s="410"/>
      <c r="CB517" s="410"/>
      <c r="CC517" s="410"/>
      <c r="CD517" s="410"/>
      <c r="CE517" s="410"/>
      <c r="CF517" s="410"/>
      <c r="CG517" s="410"/>
      <c r="CH517" s="410"/>
      <c r="CI517" s="410"/>
      <c r="CJ517" s="410"/>
      <c r="CK517" s="410"/>
      <c r="CL517" s="410"/>
      <c r="CM517" s="410"/>
      <c r="CN517" s="410"/>
      <c r="CO517" s="410"/>
      <c r="CP517" s="410"/>
      <c r="CQ517" s="410"/>
      <c r="CR517" s="410"/>
      <c r="CS517" s="410"/>
      <c r="CT517" s="410"/>
      <c r="CU517" s="410"/>
      <c r="CV517" s="410"/>
      <c r="CW517" s="410"/>
      <c r="CX517" s="410"/>
      <c r="CY517" s="410"/>
      <c r="CZ517" s="410"/>
      <c r="DA517" s="410"/>
      <c r="DB517" s="410"/>
      <c r="DC517" s="410"/>
    </row>
    <row r="518" spans="1:107" ht="14.25">
      <c r="B518" s="491" t="s">
        <v>897</v>
      </c>
      <c r="C518" s="492"/>
      <c r="D518" s="492"/>
      <c r="E518" s="492"/>
      <c r="F518" s="492"/>
      <c r="G518" s="492"/>
      <c r="H518" s="492"/>
      <c r="I518" s="492"/>
      <c r="J518" s="492"/>
      <c r="K518" s="492"/>
      <c r="L518" s="493"/>
      <c r="M518" s="520">
        <v>1703</v>
      </c>
      <c r="N518" s="720"/>
      <c r="O518" s="721"/>
      <c r="P518" s="721"/>
      <c r="Q518" s="722"/>
      <c r="R518" s="562" t="s">
        <v>2</v>
      </c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  <c r="AZ518" s="410"/>
      <c r="BA518" s="410"/>
      <c r="BB518" s="410"/>
      <c r="BC518" s="410"/>
      <c r="BD518" s="410"/>
      <c r="BE518" s="410"/>
      <c r="BF518" s="410"/>
      <c r="BG518" s="410"/>
      <c r="BH518" s="410"/>
      <c r="BI518" s="410"/>
      <c r="BJ518" s="410"/>
      <c r="BK518" s="410"/>
      <c r="BL518" s="410"/>
      <c r="BM518" s="410"/>
      <c r="BN518" s="410"/>
      <c r="BO518" s="410"/>
      <c r="BP518" s="410"/>
      <c r="BQ518" s="410"/>
      <c r="BR518" s="410"/>
      <c r="BS518" s="410"/>
      <c r="BT518" s="410"/>
      <c r="BU518" s="410"/>
      <c r="BV518" s="410"/>
      <c r="BW518" s="410"/>
      <c r="BX518" s="410"/>
      <c r="BY518" s="410"/>
      <c r="BZ518" s="410"/>
      <c r="CA518" s="410"/>
      <c r="CB518" s="410"/>
      <c r="CC518" s="410"/>
      <c r="CD518" s="410"/>
      <c r="CE518" s="410"/>
      <c r="CF518" s="410"/>
      <c r="CG518" s="410"/>
      <c r="CH518" s="410"/>
      <c r="CI518" s="410"/>
      <c r="CJ518" s="410"/>
      <c r="CK518" s="410"/>
      <c r="CL518" s="410"/>
      <c r="CM518" s="410"/>
      <c r="CN518" s="410"/>
      <c r="CO518" s="410"/>
      <c r="CP518" s="410"/>
      <c r="CQ518" s="410"/>
      <c r="CR518" s="410"/>
      <c r="CS518" s="410"/>
      <c r="CT518" s="410"/>
      <c r="CU518" s="410"/>
      <c r="CV518" s="410"/>
      <c r="CW518" s="410"/>
      <c r="CX518" s="410"/>
      <c r="CY518" s="410"/>
      <c r="CZ518" s="410"/>
      <c r="DA518" s="410"/>
      <c r="DB518" s="410"/>
      <c r="DC518" s="410"/>
    </row>
    <row r="519" spans="1:107" ht="14.25">
      <c r="B519" s="491" t="s">
        <v>898</v>
      </c>
      <c r="C519" s="492"/>
      <c r="D519" s="492"/>
      <c r="E519" s="492"/>
      <c r="F519" s="492"/>
      <c r="G519" s="492"/>
      <c r="H519" s="492"/>
      <c r="I519" s="492"/>
      <c r="J519" s="492"/>
      <c r="K519" s="492"/>
      <c r="L519" s="493"/>
      <c r="M519" s="521">
        <v>1719</v>
      </c>
      <c r="N519" s="720"/>
      <c r="O519" s="721"/>
      <c r="P519" s="721"/>
      <c r="Q519" s="722"/>
      <c r="R519" s="477" t="s">
        <v>3</v>
      </c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  <c r="AZ519" s="410"/>
      <c r="BA519" s="410"/>
      <c r="BB519" s="410"/>
      <c r="BC519" s="410"/>
      <c r="BD519" s="410"/>
      <c r="BE519" s="410"/>
      <c r="BF519" s="410"/>
      <c r="BG519" s="410"/>
      <c r="BH519" s="410"/>
      <c r="BI519" s="410"/>
      <c r="BJ519" s="410"/>
      <c r="BK519" s="410"/>
      <c r="BL519" s="410"/>
      <c r="BM519" s="410"/>
      <c r="BN519" s="410"/>
      <c r="BO519" s="410"/>
      <c r="BP519" s="410"/>
      <c r="BQ519" s="410"/>
      <c r="BR519" s="410"/>
      <c r="BS519" s="410"/>
      <c r="BT519" s="410"/>
      <c r="BU519" s="410"/>
      <c r="BV519" s="410"/>
      <c r="BW519" s="410"/>
      <c r="BX519" s="410"/>
      <c r="BY519" s="410"/>
      <c r="BZ519" s="410"/>
      <c r="CA519" s="410"/>
      <c r="CB519" s="410"/>
      <c r="CC519" s="410"/>
      <c r="CD519" s="410"/>
      <c r="CE519" s="410"/>
      <c r="CF519" s="410"/>
      <c r="CG519" s="410"/>
      <c r="CH519" s="410"/>
      <c r="CI519" s="410"/>
      <c r="CJ519" s="410"/>
      <c r="CK519" s="410"/>
      <c r="CL519" s="410"/>
      <c r="CM519" s="410"/>
      <c r="CN519" s="410"/>
      <c r="CO519" s="410"/>
      <c r="CP519" s="410"/>
      <c r="CQ519" s="410"/>
      <c r="CR519" s="410"/>
      <c r="CS519" s="410"/>
      <c r="CT519" s="410"/>
      <c r="CU519" s="410"/>
      <c r="CV519" s="410"/>
      <c r="CW519" s="410"/>
      <c r="CX519" s="410"/>
      <c r="CY519" s="410"/>
      <c r="CZ519" s="410"/>
      <c r="DA519" s="410"/>
      <c r="DB519" s="410"/>
      <c r="DC519" s="410"/>
    </row>
    <row r="520" spans="1:107" ht="14.25">
      <c r="B520" s="491" t="s">
        <v>835</v>
      </c>
      <c r="C520" s="492"/>
      <c r="D520" s="492"/>
      <c r="E520" s="492"/>
      <c r="F520" s="492"/>
      <c r="G520" s="492"/>
      <c r="H520" s="492"/>
      <c r="I520" s="492"/>
      <c r="J520" s="492"/>
      <c r="K520" s="492"/>
      <c r="L520" s="493"/>
      <c r="M520" s="521">
        <v>1492</v>
      </c>
      <c r="N520" s="720"/>
      <c r="O520" s="721"/>
      <c r="P520" s="721"/>
      <c r="Q520" s="722"/>
      <c r="R520" s="477" t="s">
        <v>2</v>
      </c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  <c r="AZ520" s="410"/>
      <c r="BA520" s="410"/>
      <c r="BB520" s="410"/>
      <c r="BC520" s="410"/>
      <c r="BD520" s="410"/>
      <c r="BE520" s="410"/>
      <c r="BF520" s="410"/>
      <c r="BG520" s="410"/>
      <c r="BH520" s="410"/>
      <c r="BI520" s="410"/>
      <c r="BJ520" s="410"/>
      <c r="BK520" s="410"/>
      <c r="BL520" s="410"/>
      <c r="BM520" s="410"/>
      <c r="BN520" s="410"/>
      <c r="BO520" s="410"/>
      <c r="BP520" s="410"/>
      <c r="BQ520" s="410"/>
      <c r="BR520" s="410"/>
      <c r="BS520" s="410"/>
      <c r="BT520" s="410"/>
      <c r="BU520" s="410"/>
      <c r="BV520" s="410"/>
      <c r="BW520" s="410"/>
      <c r="BX520" s="410"/>
      <c r="BY520" s="410"/>
      <c r="BZ520" s="410"/>
      <c r="CA520" s="410"/>
      <c r="CB520" s="410"/>
      <c r="CC520" s="410"/>
      <c r="CD520" s="410"/>
      <c r="CE520" s="410"/>
      <c r="CF520" s="410"/>
      <c r="CG520" s="410"/>
      <c r="CH520" s="410"/>
      <c r="CI520" s="410"/>
      <c r="CJ520" s="410"/>
      <c r="CK520" s="410"/>
      <c r="CL520" s="410"/>
      <c r="CM520" s="410"/>
      <c r="CN520" s="410"/>
      <c r="CO520" s="410"/>
      <c r="CP520" s="410"/>
      <c r="CQ520" s="410"/>
      <c r="CR520" s="410"/>
      <c r="CS520" s="410"/>
      <c r="CT520" s="410"/>
      <c r="CU520" s="410"/>
      <c r="CV520" s="410"/>
      <c r="CW520" s="410"/>
      <c r="CX520" s="410"/>
      <c r="CY520" s="410"/>
      <c r="CZ520" s="410"/>
      <c r="DA520" s="410"/>
      <c r="DB520" s="410"/>
      <c r="DC520" s="410"/>
    </row>
    <row r="521" spans="1:107" ht="14.25">
      <c r="B521" s="491" t="s">
        <v>899</v>
      </c>
      <c r="C521" s="492"/>
      <c r="D521" s="492"/>
      <c r="E521" s="492"/>
      <c r="F521" s="492"/>
      <c r="G521" s="492"/>
      <c r="H521" s="492"/>
      <c r="I521" s="492"/>
      <c r="J521" s="492"/>
      <c r="K521" s="492"/>
      <c r="L521" s="493"/>
      <c r="M521" s="521">
        <v>1704</v>
      </c>
      <c r="N521" s="720"/>
      <c r="O521" s="721"/>
      <c r="P521" s="721"/>
      <c r="Q521" s="722"/>
      <c r="R521" s="477" t="s">
        <v>2</v>
      </c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  <c r="AZ521" s="410"/>
      <c r="BA521" s="410"/>
      <c r="BB521" s="410"/>
      <c r="BC521" s="410"/>
      <c r="BD521" s="410"/>
      <c r="BE521" s="410"/>
      <c r="BF521" s="410"/>
      <c r="BG521" s="410"/>
      <c r="BH521" s="410"/>
      <c r="BI521" s="410"/>
      <c r="BJ521" s="410"/>
      <c r="BK521" s="410"/>
      <c r="BL521" s="410"/>
      <c r="BM521" s="410"/>
      <c r="BN521" s="410"/>
      <c r="BO521" s="410"/>
      <c r="BP521" s="410"/>
      <c r="BQ521" s="410"/>
      <c r="BR521" s="410"/>
      <c r="BS521" s="410"/>
      <c r="BT521" s="410"/>
      <c r="BU521" s="410"/>
      <c r="BV521" s="410"/>
      <c r="BW521" s="410"/>
      <c r="BX521" s="410"/>
      <c r="BY521" s="410"/>
      <c r="BZ521" s="410"/>
      <c r="CA521" s="410"/>
      <c r="CB521" s="410"/>
      <c r="CC521" s="410"/>
      <c r="CD521" s="410"/>
      <c r="CE521" s="410"/>
      <c r="CF521" s="410"/>
      <c r="CG521" s="410"/>
      <c r="CH521" s="410"/>
      <c r="CI521" s="410"/>
      <c r="CJ521" s="410"/>
      <c r="CK521" s="410"/>
      <c r="CL521" s="410"/>
      <c r="CM521" s="410"/>
      <c r="CN521" s="410"/>
      <c r="CO521" s="410"/>
      <c r="CP521" s="410"/>
      <c r="CQ521" s="410"/>
      <c r="CR521" s="410"/>
      <c r="CS521" s="410"/>
      <c r="CT521" s="410"/>
      <c r="CU521" s="410"/>
      <c r="CV521" s="410"/>
      <c r="CW521" s="410"/>
      <c r="CX521" s="410"/>
      <c r="CY521" s="410"/>
      <c r="CZ521" s="410"/>
      <c r="DA521" s="410"/>
      <c r="DB521" s="410"/>
      <c r="DC521" s="410"/>
    </row>
    <row r="522" spans="1:107" ht="14.25">
      <c r="B522" s="491" t="s">
        <v>75</v>
      </c>
      <c r="C522" s="492"/>
      <c r="D522" s="492"/>
      <c r="E522" s="492"/>
      <c r="F522" s="492"/>
      <c r="G522" s="492"/>
      <c r="H522" s="492"/>
      <c r="I522" s="492"/>
      <c r="J522" s="492"/>
      <c r="K522" s="492"/>
      <c r="L522" s="493"/>
      <c r="M522" s="521">
        <v>1720</v>
      </c>
      <c r="N522" s="720">
        <f>+IF(($N$518+$N$520+$N$521-$N$519)&gt;0,($N$518+$N$520+$N$521-$N$519),0)</f>
        <v>0</v>
      </c>
      <c r="O522" s="721"/>
      <c r="P522" s="721"/>
      <c r="Q522" s="722"/>
      <c r="R522" s="477" t="s">
        <v>4</v>
      </c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  <c r="AZ522" s="410"/>
      <c r="BA522" s="410"/>
      <c r="BB522" s="410"/>
      <c r="BC522" s="410"/>
      <c r="BD522" s="410"/>
      <c r="BE522" s="410"/>
      <c r="BF522" s="410"/>
      <c r="BG522" s="410"/>
      <c r="BH522" s="410"/>
      <c r="BI522" s="410"/>
      <c r="BJ522" s="410"/>
      <c r="BK522" s="410"/>
      <c r="BL522" s="410"/>
      <c r="BM522" s="410"/>
      <c r="BN522" s="410"/>
      <c r="BO522" s="410"/>
      <c r="BP522" s="410"/>
      <c r="BQ522" s="410"/>
      <c r="BR522" s="410"/>
      <c r="BS522" s="410"/>
      <c r="BT522" s="410"/>
      <c r="BU522" s="410"/>
      <c r="BV522" s="410"/>
      <c r="BW522" s="410"/>
      <c r="BX522" s="410"/>
      <c r="BY522" s="410"/>
      <c r="BZ522" s="410"/>
      <c r="CA522" s="410"/>
      <c r="CB522" s="410"/>
      <c r="CC522" s="410"/>
      <c r="CD522" s="410"/>
      <c r="CE522" s="410"/>
      <c r="CF522" s="410"/>
      <c r="CG522" s="410"/>
      <c r="CH522" s="410"/>
      <c r="CI522" s="410"/>
      <c r="CJ522" s="410"/>
      <c r="CK522" s="410"/>
      <c r="CL522" s="410"/>
      <c r="CM522" s="410"/>
      <c r="CN522" s="410"/>
      <c r="CO522" s="410"/>
      <c r="CP522" s="410"/>
      <c r="CQ522" s="410"/>
      <c r="CR522" s="410"/>
      <c r="CS522" s="410"/>
      <c r="CT522" s="410"/>
      <c r="CU522" s="410"/>
      <c r="CV522" s="410"/>
      <c r="CW522" s="410"/>
      <c r="CX522" s="410"/>
      <c r="CY522" s="410"/>
      <c r="CZ522" s="410"/>
      <c r="DA522" s="410"/>
      <c r="DB522" s="410"/>
      <c r="DC522" s="410"/>
    </row>
    <row r="523" spans="1:107" ht="14.25">
      <c r="B523" s="491" t="s">
        <v>837</v>
      </c>
      <c r="C523" s="492"/>
      <c r="D523" s="492"/>
      <c r="E523" s="492"/>
      <c r="F523" s="492"/>
      <c r="G523" s="492"/>
      <c r="H523" s="492"/>
      <c r="I523" s="492"/>
      <c r="J523" s="492"/>
      <c r="K523" s="492"/>
      <c r="L523" s="493"/>
      <c r="M523" s="521">
        <v>1493</v>
      </c>
      <c r="N523" s="720"/>
      <c r="O523" s="721"/>
      <c r="P523" s="721"/>
      <c r="Q523" s="722"/>
      <c r="R523" s="477" t="s">
        <v>3</v>
      </c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  <c r="AZ523" s="410"/>
      <c r="BA523" s="410"/>
      <c r="BB523" s="410"/>
      <c r="BC523" s="410"/>
      <c r="BD523" s="410"/>
      <c r="BE523" s="410"/>
      <c r="BF523" s="410"/>
      <c r="BG523" s="410"/>
      <c r="BH523" s="410"/>
      <c r="BI523" s="410"/>
      <c r="BJ523" s="410"/>
      <c r="BK523" s="410"/>
      <c r="BL523" s="410"/>
      <c r="BM523" s="410"/>
      <c r="BN523" s="410"/>
      <c r="BO523" s="410"/>
      <c r="BP523" s="410"/>
      <c r="BQ523" s="410"/>
      <c r="BR523" s="410"/>
      <c r="BS523" s="410"/>
      <c r="BT523" s="410"/>
      <c r="BU523" s="410"/>
      <c r="BV523" s="410"/>
      <c r="BW523" s="410"/>
      <c r="BX523" s="410"/>
      <c r="BY523" s="410"/>
      <c r="BZ523" s="410"/>
      <c r="CA523" s="410"/>
      <c r="CB523" s="410"/>
      <c r="CC523" s="410"/>
      <c r="CD523" s="410"/>
      <c r="CE523" s="410"/>
      <c r="CF523" s="410"/>
      <c r="CG523" s="410"/>
      <c r="CH523" s="410"/>
      <c r="CI523" s="410"/>
      <c r="CJ523" s="410"/>
      <c r="CK523" s="410"/>
      <c r="CL523" s="410"/>
      <c r="CM523" s="410"/>
      <c r="CN523" s="410"/>
      <c r="CO523" s="410"/>
      <c r="CP523" s="410"/>
      <c r="CQ523" s="410"/>
      <c r="CR523" s="410"/>
      <c r="CS523" s="410"/>
      <c r="CT523" s="410"/>
      <c r="CU523" s="410"/>
      <c r="CV523" s="410"/>
      <c r="CW523" s="410"/>
      <c r="CX523" s="410"/>
      <c r="CY523" s="410"/>
      <c r="CZ523" s="410"/>
      <c r="DA523" s="410"/>
      <c r="DB523" s="410"/>
      <c r="DC523" s="410"/>
    </row>
    <row r="524" spans="1:107" ht="14.25">
      <c r="B524" s="491" t="s">
        <v>900</v>
      </c>
      <c r="C524" s="492"/>
      <c r="D524" s="492"/>
      <c r="E524" s="492"/>
      <c r="F524" s="492"/>
      <c r="G524" s="492"/>
      <c r="H524" s="492"/>
      <c r="I524" s="492"/>
      <c r="J524" s="492"/>
      <c r="K524" s="492"/>
      <c r="L524" s="493"/>
      <c r="M524" s="521">
        <v>1494</v>
      </c>
      <c r="N524" s="720"/>
      <c r="O524" s="721"/>
      <c r="P524" s="721"/>
      <c r="Q524" s="722"/>
      <c r="R524" s="477" t="s">
        <v>3</v>
      </c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  <c r="AZ524" s="410"/>
      <c r="BA524" s="410"/>
      <c r="BB524" s="410"/>
      <c r="BC524" s="410"/>
      <c r="BD524" s="410"/>
      <c r="BE524" s="410"/>
      <c r="BF524" s="410"/>
      <c r="BG524" s="410"/>
      <c r="BH524" s="410"/>
      <c r="BI524" s="410"/>
      <c r="BJ524" s="410"/>
      <c r="BK524" s="410"/>
      <c r="BL524" s="410"/>
      <c r="BM524" s="410"/>
      <c r="BN524" s="410"/>
      <c r="BO524" s="410"/>
      <c r="BP524" s="410"/>
      <c r="BQ524" s="410"/>
      <c r="BR524" s="410"/>
      <c r="BS524" s="410"/>
      <c r="BT524" s="410"/>
      <c r="BU524" s="410"/>
      <c r="BV524" s="410"/>
      <c r="BW524" s="410"/>
      <c r="BX524" s="410"/>
      <c r="BY524" s="410"/>
      <c r="BZ524" s="410"/>
      <c r="CA524" s="410"/>
      <c r="CB524" s="410"/>
      <c r="CC524" s="410"/>
      <c r="CD524" s="410"/>
      <c r="CE524" s="410"/>
      <c r="CF524" s="410"/>
      <c r="CG524" s="410"/>
      <c r="CH524" s="410"/>
      <c r="CI524" s="410"/>
      <c r="CJ524" s="410"/>
      <c r="CK524" s="410"/>
      <c r="CL524" s="410"/>
      <c r="CM524" s="410"/>
      <c r="CN524" s="410"/>
      <c r="CO524" s="410"/>
      <c r="CP524" s="410"/>
      <c r="CQ524" s="410"/>
      <c r="CR524" s="410"/>
      <c r="CS524" s="410"/>
      <c r="CT524" s="410"/>
      <c r="CU524" s="410"/>
      <c r="CV524" s="410"/>
      <c r="CW524" s="410"/>
      <c r="CX524" s="410"/>
      <c r="CY524" s="410"/>
      <c r="CZ524" s="410"/>
      <c r="DA524" s="410"/>
      <c r="DB524" s="410"/>
      <c r="DC524" s="410"/>
    </row>
    <row r="525" spans="1:107" ht="14.25">
      <c r="B525" s="491" t="s">
        <v>78</v>
      </c>
      <c r="C525" s="492"/>
      <c r="D525" s="492"/>
      <c r="E525" s="492"/>
      <c r="F525" s="492"/>
      <c r="G525" s="492"/>
      <c r="H525" s="492"/>
      <c r="I525" s="492"/>
      <c r="J525" s="492"/>
      <c r="K525" s="492"/>
      <c r="L525" s="493"/>
      <c r="M525" s="521">
        <v>1725</v>
      </c>
      <c r="N525" s="720"/>
      <c r="O525" s="721"/>
      <c r="P525" s="721"/>
      <c r="Q525" s="722"/>
      <c r="R525" s="477" t="s">
        <v>3</v>
      </c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  <c r="AZ525" s="410"/>
      <c r="BA525" s="410"/>
      <c r="BB525" s="410"/>
      <c r="BC525" s="410"/>
      <c r="BD525" s="410"/>
      <c r="BE525" s="410"/>
      <c r="BF525" s="410"/>
      <c r="BG525" s="410"/>
      <c r="BH525" s="410"/>
      <c r="BI525" s="410"/>
      <c r="BJ525" s="410"/>
      <c r="BK525" s="410"/>
      <c r="BL525" s="410"/>
      <c r="BM525" s="410"/>
      <c r="BN525" s="410"/>
      <c r="BO525" s="410"/>
      <c r="BP525" s="410"/>
      <c r="BQ525" s="410"/>
      <c r="BR525" s="410"/>
      <c r="BS525" s="410"/>
      <c r="BT525" s="410"/>
      <c r="BU525" s="410"/>
      <c r="BV525" s="410"/>
      <c r="BW525" s="410"/>
      <c r="BX525" s="410"/>
      <c r="BY525" s="410"/>
      <c r="BZ525" s="410"/>
      <c r="CA525" s="410"/>
      <c r="CB525" s="410"/>
      <c r="CC525" s="410"/>
      <c r="CD525" s="410"/>
      <c r="CE525" s="410"/>
      <c r="CF525" s="410"/>
      <c r="CG525" s="410"/>
      <c r="CH525" s="410"/>
      <c r="CI525" s="410"/>
      <c r="CJ525" s="410"/>
      <c r="CK525" s="410"/>
      <c r="CL525" s="410"/>
      <c r="CM525" s="410"/>
      <c r="CN525" s="410"/>
      <c r="CO525" s="410"/>
      <c r="CP525" s="410"/>
      <c r="CQ525" s="410"/>
      <c r="CR525" s="410"/>
      <c r="CS525" s="410"/>
      <c r="CT525" s="410"/>
      <c r="CU525" s="410"/>
      <c r="CV525" s="410"/>
      <c r="CW525" s="410"/>
      <c r="CX525" s="410"/>
      <c r="CY525" s="410"/>
      <c r="CZ525" s="410"/>
      <c r="DA525" s="410"/>
      <c r="DB525" s="410"/>
      <c r="DC525" s="410"/>
    </row>
    <row r="526" spans="1:107" ht="14.25">
      <c r="B526" s="491" t="s">
        <v>901</v>
      </c>
      <c r="C526" s="492"/>
      <c r="D526" s="492"/>
      <c r="E526" s="492"/>
      <c r="F526" s="492"/>
      <c r="G526" s="492"/>
      <c r="H526" s="492"/>
      <c r="I526" s="492"/>
      <c r="J526" s="492"/>
      <c r="K526" s="492"/>
      <c r="L526" s="493"/>
      <c r="M526" s="521">
        <v>1727</v>
      </c>
      <c r="N526" s="720"/>
      <c r="O526" s="721"/>
      <c r="P526" s="721"/>
      <c r="Q526" s="722"/>
      <c r="R526" s="477" t="s">
        <v>3</v>
      </c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  <c r="AZ526" s="410"/>
      <c r="BA526" s="410"/>
      <c r="BB526" s="410"/>
      <c r="BC526" s="410"/>
      <c r="BD526" s="410"/>
      <c r="BE526" s="410"/>
      <c r="BF526" s="410"/>
      <c r="BG526" s="410"/>
      <c r="BH526" s="410"/>
      <c r="BI526" s="410"/>
      <c r="BJ526" s="410"/>
      <c r="BK526" s="410"/>
      <c r="BL526" s="410"/>
      <c r="BM526" s="410"/>
      <c r="BN526" s="410"/>
      <c r="BO526" s="410"/>
      <c r="BP526" s="410"/>
      <c r="BQ526" s="410"/>
      <c r="BR526" s="410"/>
      <c r="BS526" s="410"/>
      <c r="BT526" s="410"/>
      <c r="BU526" s="410"/>
      <c r="BV526" s="410"/>
      <c r="BW526" s="410"/>
      <c r="BX526" s="410"/>
      <c r="BY526" s="410"/>
      <c r="BZ526" s="410"/>
      <c r="CA526" s="410"/>
      <c r="CB526" s="410"/>
      <c r="CC526" s="410"/>
      <c r="CD526" s="410"/>
      <c r="CE526" s="410"/>
      <c r="CF526" s="410"/>
      <c r="CG526" s="410"/>
      <c r="CH526" s="410"/>
      <c r="CI526" s="410"/>
      <c r="CJ526" s="410"/>
      <c r="CK526" s="410"/>
      <c r="CL526" s="410"/>
      <c r="CM526" s="410"/>
      <c r="CN526" s="410"/>
      <c r="CO526" s="410"/>
      <c r="CP526" s="410"/>
      <c r="CQ526" s="410"/>
      <c r="CR526" s="410"/>
      <c r="CS526" s="410"/>
      <c r="CT526" s="410"/>
      <c r="CU526" s="410"/>
      <c r="CV526" s="410"/>
      <c r="CW526" s="410"/>
      <c r="CX526" s="410"/>
      <c r="CY526" s="410"/>
      <c r="CZ526" s="410"/>
      <c r="DA526" s="410"/>
      <c r="DB526" s="410"/>
      <c r="DC526" s="410"/>
    </row>
    <row r="527" spans="1:107" ht="14.25">
      <c r="B527" s="491" t="s">
        <v>80</v>
      </c>
      <c r="C527" s="492"/>
      <c r="D527" s="492"/>
      <c r="E527" s="492"/>
      <c r="F527" s="492"/>
      <c r="G527" s="492"/>
      <c r="H527" s="492"/>
      <c r="I527" s="492"/>
      <c r="J527" s="492"/>
      <c r="K527" s="492"/>
      <c r="L527" s="493"/>
      <c r="M527" s="521">
        <v>1500</v>
      </c>
      <c r="N527" s="720">
        <f>+IF(($N$522-$N$523-$N$524-$N$525-$N$526)&gt;0,($N$522-$N$523-$N$524-$N$525-$N$526),0)</f>
        <v>0</v>
      </c>
      <c r="O527" s="721"/>
      <c r="P527" s="721"/>
      <c r="Q527" s="722"/>
      <c r="R527" s="477" t="s">
        <v>4</v>
      </c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  <c r="AZ527" s="410"/>
      <c r="BA527" s="410"/>
      <c r="BB527" s="410"/>
      <c r="BC527" s="410"/>
      <c r="BD527" s="410"/>
      <c r="BE527" s="410"/>
      <c r="BF527" s="410"/>
      <c r="BG527" s="410"/>
      <c r="BH527" s="410"/>
      <c r="BI527" s="410"/>
      <c r="BJ527" s="410"/>
      <c r="BK527" s="410"/>
      <c r="BL527" s="410"/>
      <c r="BM527" s="410"/>
      <c r="BN527" s="410"/>
      <c r="BO527" s="410"/>
      <c r="BP527" s="410"/>
      <c r="BQ527" s="410"/>
      <c r="BR527" s="410"/>
      <c r="BS527" s="410"/>
      <c r="BT527" s="410"/>
      <c r="BU527" s="410"/>
      <c r="BV527" s="410"/>
      <c r="BW527" s="410"/>
      <c r="BX527" s="410"/>
      <c r="BY527" s="410"/>
      <c r="BZ527" s="410"/>
      <c r="CA527" s="410"/>
      <c r="CB527" s="410"/>
      <c r="CC527" s="410"/>
      <c r="CD527" s="410"/>
      <c r="CE527" s="410"/>
      <c r="CF527" s="410"/>
      <c r="CG527" s="410"/>
      <c r="CH527" s="410"/>
      <c r="CI527" s="410"/>
      <c r="CJ527" s="410"/>
      <c r="CK527" s="410"/>
      <c r="CL527" s="410"/>
      <c r="CM527" s="410"/>
      <c r="CN527" s="410"/>
      <c r="CO527" s="410"/>
      <c r="CP527" s="410"/>
      <c r="CQ527" s="410"/>
      <c r="CR527" s="410"/>
      <c r="CS527" s="410"/>
      <c r="CT527" s="410"/>
      <c r="CU527" s="410"/>
      <c r="CV527" s="410"/>
      <c r="CW527" s="410"/>
      <c r="CX527" s="410"/>
      <c r="CY527" s="410"/>
      <c r="CZ527" s="410"/>
      <c r="DA527" s="410"/>
      <c r="DB527" s="410"/>
      <c r="DC527" s="410"/>
    </row>
    <row r="528" spans="1:107">
      <c r="A528" s="409"/>
      <c r="B528" s="517"/>
      <c r="C528" s="517"/>
      <c r="D528" s="517"/>
      <c r="E528" s="517"/>
      <c r="F528" s="517"/>
      <c r="G528" s="517"/>
      <c r="H528" s="517"/>
      <c r="I528" s="517"/>
      <c r="J528" s="517"/>
      <c r="K528" s="517"/>
      <c r="L528" s="517"/>
      <c r="M528" s="517"/>
      <c r="N528" s="517"/>
      <c r="O528" s="517"/>
      <c r="P528" s="517"/>
      <c r="Q528" s="517"/>
      <c r="R528" s="517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  <c r="AZ528" s="410"/>
      <c r="BA528" s="410"/>
      <c r="BB528" s="410"/>
      <c r="BC528" s="410"/>
      <c r="BD528" s="410"/>
      <c r="BE528" s="410"/>
      <c r="BF528" s="410"/>
      <c r="BG528" s="410"/>
      <c r="BH528" s="410"/>
      <c r="BI528" s="410"/>
      <c r="BJ528" s="410"/>
      <c r="BK528" s="410"/>
      <c r="BL528" s="410"/>
      <c r="BM528" s="410"/>
      <c r="BN528" s="410"/>
      <c r="BO528" s="410"/>
      <c r="BP528" s="410"/>
      <c r="BQ528" s="410"/>
      <c r="BR528" s="410"/>
      <c r="BS528" s="410"/>
      <c r="BT528" s="410"/>
      <c r="BU528" s="410"/>
      <c r="BV528" s="410"/>
      <c r="BW528" s="410"/>
      <c r="BX528" s="410"/>
      <c r="BY528" s="410"/>
      <c r="BZ528" s="410"/>
      <c r="CA528" s="410"/>
      <c r="CB528" s="410"/>
      <c r="CC528" s="410"/>
      <c r="CD528" s="410"/>
      <c r="CE528" s="410"/>
      <c r="CF528" s="410"/>
      <c r="CG528" s="410"/>
      <c r="CH528" s="410"/>
      <c r="CI528" s="410"/>
      <c r="CJ528" s="410"/>
      <c r="CK528" s="410"/>
      <c r="CL528" s="410"/>
      <c r="CM528" s="410"/>
      <c r="CN528" s="410"/>
      <c r="CO528" s="410"/>
      <c r="CP528" s="410"/>
      <c r="CQ528" s="410"/>
      <c r="CR528" s="410"/>
      <c r="CS528" s="410"/>
      <c r="CT528" s="410"/>
      <c r="CU528" s="410"/>
      <c r="CV528" s="410"/>
      <c r="CW528" s="410"/>
      <c r="CX528" s="410"/>
      <c r="CY528" s="410"/>
      <c r="CZ528" s="410"/>
      <c r="DA528" s="410"/>
      <c r="DB528" s="410"/>
      <c r="DC528" s="410"/>
    </row>
    <row r="529" spans="1:107">
      <c r="A529" s="409"/>
      <c r="B529" s="804" t="s">
        <v>902</v>
      </c>
      <c r="C529" s="805"/>
      <c r="D529" s="805"/>
      <c r="E529" s="805"/>
      <c r="F529" s="805"/>
      <c r="G529" s="805"/>
      <c r="H529" s="805"/>
      <c r="I529" s="805"/>
      <c r="J529" s="805"/>
      <c r="K529" s="805"/>
      <c r="L529" s="805"/>
      <c r="M529" s="805"/>
      <c r="N529" s="805"/>
      <c r="O529" s="805"/>
      <c r="P529" s="805"/>
      <c r="Q529" s="805"/>
      <c r="R529" s="806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  <c r="AZ529" s="410"/>
      <c r="BA529" s="410"/>
      <c r="BB529" s="410"/>
      <c r="BC529" s="410"/>
      <c r="BD529" s="410"/>
      <c r="BE529" s="410"/>
      <c r="BF529" s="410"/>
      <c r="BG529" s="410"/>
      <c r="BH529" s="410"/>
      <c r="BI529" s="410"/>
      <c r="BJ529" s="410"/>
      <c r="BK529" s="410"/>
      <c r="BL529" s="410"/>
      <c r="BM529" s="410"/>
      <c r="BN529" s="410"/>
      <c r="BO529" s="410"/>
      <c r="BP529" s="410"/>
      <c r="BQ529" s="410"/>
      <c r="BR529" s="410"/>
      <c r="BS529" s="410"/>
      <c r="BT529" s="410"/>
      <c r="BU529" s="410"/>
      <c r="BV529" s="410"/>
      <c r="BW529" s="410"/>
      <c r="BX529" s="410"/>
      <c r="BY529" s="410"/>
      <c r="BZ529" s="410"/>
      <c r="CA529" s="410"/>
      <c r="CB529" s="410"/>
      <c r="CC529" s="410"/>
      <c r="CD529" s="410"/>
      <c r="CE529" s="410"/>
      <c r="CF529" s="410"/>
      <c r="CG529" s="410"/>
      <c r="CH529" s="410"/>
      <c r="CI529" s="410"/>
      <c r="CJ529" s="410"/>
      <c r="CK529" s="410"/>
      <c r="CL529" s="410"/>
      <c r="CM529" s="410"/>
      <c r="CN529" s="410"/>
      <c r="CO529" s="410"/>
      <c r="CP529" s="410"/>
      <c r="CQ529" s="410"/>
      <c r="CR529" s="410"/>
      <c r="CS529" s="410"/>
      <c r="CT529" s="410"/>
      <c r="CU529" s="410"/>
      <c r="CV529" s="410"/>
      <c r="CW529" s="410"/>
      <c r="CX529" s="410"/>
      <c r="CY529" s="410"/>
      <c r="CZ529" s="410"/>
      <c r="DA529" s="410"/>
      <c r="DB529" s="410"/>
      <c r="DC529" s="410"/>
    </row>
    <row r="530" spans="1:107">
      <c r="A530" s="409"/>
      <c r="B530" s="807"/>
      <c r="C530" s="808"/>
      <c r="D530" s="808"/>
      <c r="E530" s="808"/>
      <c r="F530" s="808"/>
      <c r="G530" s="808"/>
      <c r="H530" s="808"/>
      <c r="I530" s="808"/>
      <c r="J530" s="808"/>
      <c r="K530" s="808"/>
      <c r="L530" s="808"/>
      <c r="M530" s="808"/>
      <c r="N530" s="808"/>
      <c r="O530" s="808"/>
      <c r="P530" s="808"/>
      <c r="Q530" s="808"/>
      <c r="R530" s="809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  <c r="AZ530" s="410"/>
      <c r="BA530" s="410"/>
      <c r="BB530" s="410"/>
      <c r="BC530" s="410"/>
      <c r="BD530" s="410"/>
      <c r="BE530" s="410"/>
      <c r="BF530" s="410"/>
      <c r="BG530" s="410"/>
      <c r="BH530" s="410"/>
      <c r="BI530" s="410"/>
      <c r="BJ530" s="410"/>
      <c r="BK530" s="410"/>
      <c r="BL530" s="410"/>
      <c r="BM530" s="410"/>
      <c r="BN530" s="410"/>
      <c r="BO530" s="410"/>
      <c r="BP530" s="410"/>
      <c r="BQ530" s="410"/>
      <c r="BR530" s="410"/>
      <c r="BS530" s="410"/>
      <c r="BT530" s="410"/>
      <c r="BU530" s="410"/>
      <c r="BV530" s="410"/>
      <c r="BW530" s="410"/>
      <c r="BX530" s="410"/>
      <c r="BY530" s="410"/>
      <c r="BZ530" s="410"/>
      <c r="CA530" s="410"/>
      <c r="CB530" s="410"/>
      <c r="CC530" s="410"/>
      <c r="CD530" s="410"/>
      <c r="CE530" s="410"/>
      <c r="CF530" s="410"/>
      <c r="CG530" s="410"/>
      <c r="CH530" s="410"/>
      <c r="CI530" s="410"/>
      <c r="CJ530" s="410"/>
      <c r="CK530" s="410"/>
      <c r="CL530" s="410"/>
      <c r="CM530" s="410"/>
      <c r="CN530" s="410"/>
      <c r="CO530" s="410"/>
      <c r="CP530" s="410"/>
      <c r="CQ530" s="410"/>
      <c r="CR530" s="410"/>
      <c r="CS530" s="410"/>
      <c r="CT530" s="410"/>
      <c r="CU530" s="410"/>
      <c r="CV530" s="410"/>
      <c r="CW530" s="410"/>
      <c r="CX530" s="410"/>
      <c r="CY530" s="410"/>
      <c r="CZ530" s="410"/>
      <c r="DA530" s="410"/>
      <c r="DB530" s="410"/>
      <c r="DC530" s="410"/>
    </row>
    <row r="531" spans="1:107" ht="14.25">
      <c r="B531" s="491" t="s">
        <v>903</v>
      </c>
      <c r="C531" s="492"/>
      <c r="D531" s="492"/>
      <c r="E531" s="492"/>
      <c r="F531" s="492"/>
      <c r="G531" s="492"/>
      <c r="H531" s="492"/>
      <c r="I531" s="492"/>
      <c r="J531" s="492"/>
      <c r="K531" s="492"/>
      <c r="L531" s="493"/>
      <c r="M531" s="520">
        <v>1445</v>
      </c>
      <c r="N531" s="720"/>
      <c r="O531" s="721"/>
      <c r="P531" s="721"/>
      <c r="Q531" s="722"/>
      <c r="R531" s="542" t="s">
        <v>2</v>
      </c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  <c r="AZ531" s="410"/>
      <c r="BA531" s="410"/>
      <c r="BB531" s="410"/>
      <c r="BC531" s="410"/>
      <c r="BD531" s="410"/>
      <c r="BE531" s="410"/>
      <c r="BF531" s="410"/>
      <c r="BG531" s="410"/>
      <c r="BH531" s="410"/>
      <c r="BI531" s="410"/>
      <c r="BJ531" s="410"/>
      <c r="BK531" s="410"/>
      <c r="BL531" s="410"/>
      <c r="BM531" s="410"/>
      <c r="BN531" s="410"/>
      <c r="BO531" s="410"/>
      <c r="BP531" s="410"/>
      <c r="BQ531" s="410"/>
      <c r="BR531" s="410"/>
      <c r="BS531" s="410"/>
      <c r="BT531" s="410"/>
      <c r="BU531" s="410"/>
      <c r="BV531" s="410"/>
      <c r="BW531" s="410"/>
      <c r="BX531" s="410"/>
      <c r="BY531" s="410"/>
      <c r="BZ531" s="410"/>
      <c r="CA531" s="410"/>
      <c r="CB531" s="410"/>
      <c r="CC531" s="410"/>
      <c r="CD531" s="410"/>
      <c r="CE531" s="410"/>
      <c r="CF531" s="410"/>
      <c r="CG531" s="410"/>
      <c r="CH531" s="410"/>
      <c r="CI531" s="410"/>
      <c r="CJ531" s="410"/>
      <c r="CK531" s="410"/>
      <c r="CL531" s="410"/>
      <c r="CM531" s="410"/>
      <c r="CN531" s="410"/>
      <c r="CO531" s="410"/>
      <c r="CP531" s="410"/>
      <c r="CQ531" s="410"/>
      <c r="CR531" s="410"/>
      <c r="CS531" s="410"/>
      <c r="CT531" s="410"/>
      <c r="CU531" s="410"/>
      <c r="CV531" s="410"/>
      <c r="CW531" s="410"/>
      <c r="CX531" s="410"/>
      <c r="CY531" s="410"/>
      <c r="CZ531" s="410"/>
      <c r="DA531" s="410"/>
      <c r="DB531" s="410"/>
      <c r="DC531" s="410"/>
    </row>
    <row r="532" spans="1:107" ht="14.25">
      <c r="B532" s="491" t="s">
        <v>904</v>
      </c>
      <c r="C532" s="492"/>
      <c r="D532" s="492"/>
      <c r="E532" s="492"/>
      <c r="F532" s="492"/>
      <c r="G532" s="492"/>
      <c r="H532" s="492"/>
      <c r="I532" s="492"/>
      <c r="J532" s="492"/>
      <c r="K532" s="492"/>
      <c r="L532" s="493"/>
      <c r="M532" s="521">
        <v>1446</v>
      </c>
      <c r="N532" s="720"/>
      <c r="O532" s="721"/>
      <c r="P532" s="721"/>
      <c r="Q532" s="722"/>
      <c r="R532" s="543" t="s">
        <v>3</v>
      </c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  <c r="AZ532" s="410"/>
      <c r="BA532" s="410"/>
      <c r="BB532" s="410"/>
      <c r="BC532" s="410"/>
      <c r="BD532" s="410"/>
      <c r="BE532" s="410"/>
      <c r="BF532" s="410"/>
      <c r="BG532" s="410"/>
      <c r="BH532" s="410"/>
      <c r="BI532" s="410"/>
      <c r="BJ532" s="410"/>
      <c r="BK532" s="410"/>
      <c r="BL532" s="410"/>
      <c r="BM532" s="410"/>
      <c r="BN532" s="410"/>
      <c r="BO532" s="410"/>
      <c r="BP532" s="410"/>
      <c r="BQ532" s="410"/>
      <c r="BR532" s="410"/>
      <c r="BS532" s="410"/>
      <c r="BT532" s="410"/>
      <c r="BU532" s="410"/>
      <c r="BV532" s="410"/>
      <c r="BW532" s="410"/>
      <c r="BX532" s="410"/>
      <c r="BY532" s="410"/>
      <c r="BZ532" s="410"/>
      <c r="CA532" s="410"/>
      <c r="CB532" s="410"/>
      <c r="CC532" s="410"/>
      <c r="CD532" s="410"/>
      <c r="CE532" s="410"/>
      <c r="CF532" s="410"/>
      <c r="CG532" s="410"/>
      <c r="CH532" s="410"/>
      <c r="CI532" s="410"/>
      <c r="CJ532" s="410"/>
      <c r="CK532" s="410"/>
      <c r="CL532" s="410"/>
      <c r="CM532" s="410"/>
      <c r="CN532" s="410"/>
      <c r="CO532" s="410"/>
      <c r="CP532" s="410"/>
      <c r="CQ532" s="410"/>
      <c r="CR532" s="410"/>
      <c r="CS532" s="410"/>
      <c r="CT532" s="410"/>
      <c r="CU532" s="410"/>
      <c r="CV532" s="410"/>
      <c r="CW532" s="410"/>
      <c r="CX532" s="410"/>
      <c r="CY532" s="410"/>
      <c r="CZ532" s="410"/>
      <c r="DA532" s="410"/>
      <c r="DB532" s="410"/>
      <c r="DC532" s="410"/>
    </row>
    <row r="533" spans="1:107" ht="14.25">
      <c r="B533" s="491" t="s">
        <v>905</v>
      </c>
      <c r="C533" s="492"/>
      <c r="D533" s="492"/>
      <c r="E533" s="492"/>
      <c r="F533" s="492"/>
      <c r="G533" s="492"/>
      <c r="H533" s="492"/>
      <c r="I533" s="492"/>
      <c r="J533" s="492"/>
      <c r="K533" s="492"/>
      <c r="L533" s="493"/>
      <c r="M533" s="521">
        <v>1374</v>
      </c>
      <c r="N533" s="720"/>
      <c r="O533" s="721"/>
      <c r="P533" s="721"/>
      <c r="Q533" s="722"/>
      <c r="R533" s="543" t="s">
        <v>2</v>
      </c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  <c r="AZ533" s="410"/>
      <c r="BA533" s="410"/>
      <c r="BB533" s="410"/>
      <c r="BC533" s="410"/>
      <c r="BD533" s="410"/>
      <c r="BE533" s="410"/>
      <c r="BF533" s="410"/>
      <c r="BG533" s="410"/>
      <c r="BH533" s="410"/>
      <c r="BI533" s="410"/>
      <c r="BJ533" s="410"/>
      <c r="BK533" s="410"/>
      <c r="BL533" s="410"/>
      <c r="BM533" s="410"/>
      <c r="BN533" s="410"/>
      <c r="BO533" s="410"/>
      <c r="BP533" s="410"/>
      <c r="BQ533" s="410"/>
      <c r="BR533" s="410"/>
      <c r="BS533" s="410"/>
      <c r="BT533" s="410"/>
      <c r="BU533" s="410"/>
      <c r="BV533" s="410"/>
      <c r="BW533" s="410"/>
      <c r="BX533" s="410"/>
      <c r="BY533" s="410"/>
      <c r="BZ533" s="410"/>
      <c r="CA533" s="410"/>
      <c r="CB533" s="410"/>
      <c r="CC533" s="410"/>
      <c r="CD533" s="410"/>
      <c r="CE533" s="410"/>
      <c r="CF533" s="410"/>
      <c r="CG533" s="410"/>
      <c r="CH533" s="410"/>
      <c r="CI533" s="410"/>
      <c r="CJ533" s="410"/>
      <c r="CK533" s="410"/>
      <c r="CL533" s="410"/>
      <c r="CM533" s="410"/>
      <c r="CN533" s="410"/>
      <c r="CO533" s="410"/>
      <c r="CP533" s="410"/>
      <c r="CQ533" s="410"/>
      <c r="CR533" s="410"/>
      <c r="CS533" s="410"/>
      <c r="CT533" s="410"/>
      <c r="CU533" s="410"/>
      <c r="CV533" s="410"/>
      <c r="CW533" s="410"/>
      <c r="CX533" s="410"/>
      <c r="CY533" s="410"/>
      <c r="CZ533" s="410"/>
      <c r="DA533" s="410"/>
      <c r="DB533" s="410"/>
      <c r="DC533" s="410"/>
    </row>
    <row r="534" spans="1:107" ht="14.25">
      <c r="B534" s="491" t="s">
        <v>906</v>
      </c>
      <c r="C534" s="492"/>
      <c r="D534" s="492"/>
      <c r="E534" s="492"/>
      <c r="F534" s="492"/>
      <c r="G534" s="492"/>
      <c r="H534" s="492"/>
      <c r="I534" s="492"/>
      <c r="J534" s="492"/>
      <c r="K534" s="492"/>
      <c r="L534" s="493"/>
      <c r="M534" s="521">
        <v>1375</v>
      </c>
      <c r="N534" s="720"/>
      <c r="O534" s="721"/>
      <c r="P534" s="721"/>
      <c r="Q534" s="722"/>
      <c r="R534" s="543" t="s">
        <v>2</v>
      </c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  <c r="AZ534" s="410"/>
      <c r="BA534" s="410"/>
      <c r="BB534" s="410"/>
      <c r="BC534" s="410"/>
      <c r="BD534" s="410"/>
      <c r="BE534" s="410"/>
      <c r="BF534" s="410"/>
      <c r="BG534" s="410"/>
      <c r="BH534" s="410"/>
      <c r="BI534" s="410"/>
      <c r="BJ534" s="410"/>
      <c r="BK534" s="410"/>
      <c r="BL534" s="410"/>
      <c r="BM534" s="410"/>
      <c r="BN534" s="410"/>
      <c r="BO534" s="410"/>
      <c r="BP534" s="410"/>
      <c r="BQ534" s="410"/>
      <c r="BR534" s="410"/>
      <c r="BS534" s="410"/>
      <c r="BT534" s="410"/>
      <c r="BU534" s="410"/>
      <c r="BV534" s="410"/>
      <c r="BW534" s="410"/>
      <c r="BX534" s="410"/>
      <c r="BY534" s="410"/>
      <c r="BZ534" s="410"/>
      <c r="CA534" s="410"/>
      <c r="CB534" s="410"/>
      <c r="CC534" s="410"/>
      <c r="CD534" s="410"/>
      <c r="CE534" s="410"/>
      <c r="CF534" s="410"/>
      <c r="CG534" s="410"/>
      <c r="CH534" s="410"/>
      <c r="CI534" s="410"/>
      <c r="CJ534" s="410"/>
      <c r="CK534" s="410"/>
      <c r="CL534" s="410"/>
      <c r="CM534" s="410"/>
      <c r="CN534" s="410"/>
      <c r="CO534" s="410"/>
      <c r="CP534" s="410"/>
      <c r="CQ534" s="410"/>
      <c r="CR534" s="410"/>
      <c r="CS534" s="410"/>
      <c r="CT534" s="410"/>
      <c r="CU534" s="410"/>
      <c r="CV534" s="410"/>
      <c r="CW534" s="410"/>
      <c r="CX534" s="410"/>
      <c r="CY534" s="410"/>
      <c r="CZ534" s="410"/>
      <c r="DA534" s="410"/>
      <c r="DB534" s="410"/>
      <c r="DC534" s="410"/>
    </row>
    <row r="535" spans="1:107" ht="14.25">
      <c r="B535" s="491" t="s">
        <v>907</v>
      </c>
      <c r="C535" s="492"/>
      <c r="D535" s="492"/>
      <c r="E535" s="492"/>
      <c r="F535" s="492"/>
      <c r="G535" s="492"/>
      <c r="H535" s="492"/>
      <c r="I535" s="492"/>
      <c r="J535" s="492"/>
      <c r="K535" s="492"/>
      <c r="L535" s="493"/>
      <c r="M535" s="521">
        <v>1376</v>
      </c>
      <c r="N535" s="720"/>
      <c r="O535" s="721"/>
      <c r="P535" s="721"/>
      <c r="Q535" s="722"/>
      <c r="R535" s="543" t="s">
        <v>3</v>
      </c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  <c r="AZ535" s="410"/>
      <c r="BA535" s="410"/>
      <c r="BB535" s="410"/>
      <c r="BC535" s="410"/>
      <c r="BD535" s="410"/>
      <c r="BE535" s="410"/>
      <c r="BF535" s="410"/>
      <c r="BG535" s="410"/>
      <c r="BH535" s="410"/>
      <c r="BI535" s="410"/>
      <c r="BJ535" s="410"/>
      <c r="BK535" s="410"/>
      <c r="BL535" s="410"/>
      <c r="BM535" s="410"/>
      <c r="BN535" s="410"/>
      <c r="BO535" s="410"/>
      <c r="BP535" s="410"/>
      <c r="BQ535" s="410"/>
      <c r="BR535" s="410"/>
      <c r="BS535" s="410"/>
      <c r="BT535" s="410"/>
      <c r="BU535" s="410"/>
      <c r="BV535" s="410"/>
      <c r="BW535" s="410"/>
      <c r="BX535" s="410"/>
      <c r="BY535" s="410"/>
      <c r="BZ535" s="410"/>
      <c r="CA535" s="410"/>
      <c r="CB535" s="410"/>
      <c r="CC535" s="410"/>
      <c r="CD535" s="410"/>
      <c r="CE535" s="410"/>
      <c r="CF535" s="410"/>
      <c r="CG535" s="410"/>
      <c r="CH535" s="410"/>
      <c r="CI535" s="410"/>
      <c r="CJ535" s="410"/>
      <c r="CK535" s="410"/>
      <c r="CL535" s="410"/>
      <c r="CM535" s="410"/>
      <c r="CN535" s="410"/>
      <c r="CO535" s="410"/>
      <c r="CP535" s="410"/>
      <c r="CQ535" s="410"/>
      <c r="CR535" s="410"/>
      <c r="CS535" s="410"/>
      <c r="CT535" s="410"/>
      <c r="CU535" s="410"/>
      <c r="CV535" s="410"/>
      <c r="CW535" s="410"/>
      <c r="CX535" s="410"/>
      <c r="CY535" s="410"/>
      <c r="CZ535" s="410"/>
      <c r="DA535" s="410"/>
      <c r="DB535" s="410"/>
      <c r="DC535" s="410"/>
    </row>
    <row r="536" spans="1:107" ht="14.25">
      <c r="B536" s="491" t="s">
        <v>908</v>
      </c>
      <c r="C536" s="492"/>
      <c r="D536" s="492"/>
      <c r="E536" s="492"/>
      <c r="F536" s="492"/>
      <c r="G536" s="492"/>
      <c r="H536" s="492"/>
      <c r="I536" s="492"/>
      <c r="J536" s="492"/>
      <c r="K536" s="492"/>
      <c r="L536" s="493"/>
      <c r="M536" s="521">
        <v>1705</v>
      </c>
      <c r="N536" s="720"/>
      <c r="O536" s="721"/>
      <c r="P536" s="721"/>
      <c r="Q536" s="722"/>
      <c r="R536" s="543" t="s">
        <v>2</v>
      </c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  <c r="AZ536" s="410"/>
      <c r="BA536" s="410"/>
      <c r="BB536" s="410"/>
      <c r="BC536" s="410"/>
      <c r="BD536" s="410"/>
      <c r="BE536" s="410"/>
      <c r="BF536" s="410"/>
      <c r="BG536" s="410"/>
      <c r="BH536" s="410"/>
      <c r="BI536" s="410"/>
      <c r="BJ536" s="410"/>
      <c r="BK536" s="410"/>
      <c r="BL536" s="410"/>
      <c r="BM536" s="410"/>
      <c r="BN536" s="410"/>
      <c r="BO536" s="410"/>
      <c r="BP536" s="410"/>
      <c r="BQ536" s="410"/>
      <c r="BR536" s="410"/>
      <c r="BS536" s="410"/>
      <c r="BT536" s="410"/>
      <c r="BU536" s="410"/>
      <c r="BV536" s="410"/>
      <c r="BW536" s="410"/>
      <c r="BX536" s="410"/>
      <c r="BY536" s="410"/>
      <c r="BZ536" s="410"/>
      <c r="CA536" s="410"/>
      <c r="CB536" s="410"/>
      <c r="CC536" s="410"/>
      <c r="CD536" s="410"/>
      <c r="CE536" s="410"/>
      <c r="CF536" s="410"/>
      <c r="CG536" s="410"/>
      <c r="CH536" s="410"/>
      <c r="CI536" s="410"/>
      <c r="CJ536" s="410"/>
      <c r="CK536" s="410"/>
      <c r="CL536" s="410"/>
      <c r="CM536" s="410"/>
      <c r="CN536" s="410"/>
      <c r="CO536" s="410"/>
      <c r="CP536" s="410"/>
      <c r="CQ536" s="410"/>
      <c r="CR536" s="410"/>
      <c r="CS536" s="410"/>
      <c r="CT536" s="410"/>
      <c r="CU536" s="410"/>
      <c r="CV536" s="410"/>
      <c r="CW536" s="410"/>
      <c r="CX536" s="410"/>
      <c r="CY536" s="410"/>
      <c r="CZ536" s="410"/>
      <c r="DA536" s="410"/>
      <c r="DB536" s="410"/>
      <c r="DC536" s="410"/>
    </row>
    <row r="537" spans="1:107" ht="14.25">
      <c r="B537" s="491" t="s">
        <v>831</v>
      </c>
      <c r="C537" s="492"/>
      <c r="D537" s="492"/>
      <c r="E537" s="492"/>
      <c r="F537" s="492"/>
      <c r="G537" s="492"/>
      <c r="H537" s="492"/>
      <c r="I537" s="492"/>
      <c r="J537" s="492"/>
      <c r="K537" s="492"/>
      <c r="L537" s="493"/>
      <c r="M537" s="521">
        <v>1706</v>
      </c>
      <c r="N537" s="720"/>
      <c r="O537" s="721"/>
      <c r="P537" s="721"/>
      <c r="Q537" s="722"/>
      <c r="R537" s="543" t="s">
        <v>3</v>
      </c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  <c r="AZ537" s="410"/>
      <c r="BA537" s="410"/>
      <c r="BB537" s="410"/>
      <c r="BC537" s="410"/>
      <c r="BD537" s="410"/>
      <c r="BE537" s="410"/>
      <c r="BF537" s="410"/>
      <c r="BG537" s="410"/>
      <c r="BH537" s="410"/>
      <c r="BI537" s="410"/>
      <c r="BJ537" s="410"/>
      <c r="BK537" s="410"/>
      <c r="BL537" s="410"/>
      <c r="BM537" s="410"/>
      <c r="BN537" s="410"/>
      <c r="BO537" s="410"/>
      <c r="BP537" s="410"/>
      <c r="BQ537" s="410"/>
      <c r="BR537" s="410"/>
      <c r="BS537" s="410"/>
      <c r="BT537" s="410"/>
      <c r="BU537" s="410"/>
      <c r="BV537" s="410"/>
      <c r="BW537" s="410"/>
      <c r="BX537" s="410"/>
      <c r="BY537" s="410"/>
      <c r="BZ537" s="410"/>
      <c r="CA537" s="410"/>
      <c r="CB537" s="410"/>
      <c r="CC537" s="410"/>
      <c r="CD537" s="410"/>
      <c r="CE537" s="410"/>
      <c r="CF537" s="410"/>
      <c r="CG537" s="410"/>
      <c r="CH537" s="410"/>
      <c r="CI537" s="410"/>
      <c r="CJ537" s="410"/>
      <c r="CK537" s="410"/>
      <c r="CL537" s="410"/>
      <c r="CM537" s="410"/>
      <c r="CN537" s="410"/>
      <c r="CO537" s="410"/>
      <c r="CP537" s="410"/>
      <c r="CQ537" s="410"/>
      <c r="CR537" s="410"/>
      <c r="CS537" s="410"/>
      <c r="CT537" s="410"/>
      <c r="CU537" s="410"/>
      <c r="CV537" s="410"/>
      <c r="CW537" s="410"/>
      <c r="CX537" s="410"/>
      <c r="CY537" s="410"/>
      <c r="CZ537" s="410"/>
      <c r="DA537" s="410"/>
      <c r="DB537" s="410"/>
      <c r="DC537" s="410"/>
    </row>
    <row r="538" spans="1:107" ht="14.25">
      <c r="B538" s="491" t="s">
        <v>890</v>
      </c>
      <c r="C538" s="492"/>
      <c r="D538" s="492"/>
      <c r="E538" s="492"/>
      <c r="F538" s="492"/>
      <c r="G538" s="492"/>
      <c r="H538" s="492"/>
      <c r="I538" s="492"/>
      <c r="J538" s="492"/>
      <c r="K538" s="492"/>
      <c r="L538" s="493"/>
      <c r="M538" s="521">
        <v>1707</v>
      </c>
      <c r="N538" s="720"/>
      <c r="O538" s="721"/>
      <c r="P538" s="721"/>
      <c r="Q538" s="722"/>
      <c r="R538" s="543" t="s">
        <v>2</v>
      </c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  <c r="AZ538" s="410"/>
      <c r="BA538" s="410"/>
      <c r="BB538" s="410"/>
      <c r="BC538" s="410"/>
      <c r="BD538" s="410"/>
      <c r="BE538" s="410"/>
      <c r="BF538" s="410"/>
      <c r="BG538" s="410"/>
      <c r="BH538" s="410"/>
      <c r="BI538" s="410"/>
      <c r="BJ538" s="410"/>
      <c r="BK538" s="410"/>
      <c r="BL538" s="410"/>
      <c r="BM538" s="410"/>
      <c r="BN538" s="410"/>
      <c r="BO538" s="410"/>
      <c r="BP538" s="410"/>
      <c r="BQ538" s="410"/>
      <c r="BR538" s="410"/>
      <c r="BS538" s="410"/>
      <c r="BT538" s="410"/>
      <c r="BU538" s="410"/>
      <c r="BV538" s="410"/>
      <c r="BW538" s="410"/>
      <c r="BX538" s="410"/>
      <c r="BY538" s="410"/>
      <c r="BZ538" s="410"/>
      <c r="CA538" s="410"/>
      <c r="CB538" s="410"/>
      <c r="CC538" s="410"/>
      <c r="CD538" s="410"/>
      <c r="CE538" s="410"/>
      <c r="CF538" s="410"/>
      <c r="CG538" s="410"/>
      <c r="CH538" s="410"/>
      <c r="CI538" s="410"/>
      <c r="CJ538" s="410"/>
      <c r="CK538" s="410"/>
      <c r="CL538" s="410"/>
      <c r="CM538" s="410"/>
      <c r="CN538" s="410"/>
      <c r="CO538" s="410"/>
      <c r="CP538" s="410"/>
      <c r="CQ538" s="410"/>
      <c r="CR538" s="410"/>
      <c r="CS538" s="410"/>
      <c r="CT538" s="410"/>
      <c r="CU538" s="410"/>
      <c r="CV538" s="410"/>
      <c r="CW538" s="410"/>
      <c r="CX538" s="410"/>
      <c r="CY538" s="410"/>
      <c r="CZ538" s="410"/>
      <c r="DA538" s="410"/>
      <c r="DB538" s="410"/>
      <c r="DC538" s="410"/>
    </row>
    <row r="539" spans="1:107" ht="14.25">
      <c r="B539" s="491" t="s">
        <v>88</v>
      </c>
      <c r="C539" s="492"/>
      <c r="D539" s="492"/>
      <c r="E539" s="492"/>
      <c r="F539" s="492"/>
      <c r="G539" s="492"/>
      <c r="H539" s="492"/>
      <c r="I539" s="492"/>
      <c r="J539" s="492"/>
      <c r="K539" s="492"/>
      <c r="L539" s="493"/>
      <c r="M539" s="521">
        <v>1377</v>
      </c>
      <c r="N539" s="720"/>
      <c r="O539" s="721"/>
      <c r="P539" s="721"/>
      <c r="Q539" s="722"/>
      <c r="R539" s="543" t="s">
        <v>2</v>
      </c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  <c r="AZ539" s="410"/>
      <c r="BA539" s="410"/>
      <c r="BB539" s="410"/>
      <c r="BC539" s="410"/>
      <c r="BD539" s="410"/>
      <c r="BE539" s="410"/>
      <c r="BF539" s="410"/>
      <c r="BG539" s="410"/>
      <c r="BH539" s="410"/>
      <c r="BI539" s="410"/>
      <c r="BJ539" s="410"/>
      <c r="BK539" s="410"/>
      <c r="BL539" s="410"/>
      <c r="BM539" s="410"/>
      <c r="BN539" s="410"/>
      <c r="BO539" s="410"/>
      <c r="BP539" s="410"/>
      <c r="BQ539" s="410"/>
      <c r="BR539" s="410"/>
      <c r="BS539" s="410"/>
      <c r="BT539" s="410"/>
      <c r="BU539" s="410"/>
      <c r="BV539" s="410"/>
      <c r="BW539" s="410"/>
      <c r="BX539" s="410"/>
      <c r="BY539" s="410"/>
      <c r="BZ539" s="410"/>
      <c r="CA539" s="410"/>
      <c r="CB539" s="410"/>
      <c r="CC539" s="410"/>
      <c r="CD539" s="410"/>
      <c r="CE539" s="410"/>
      <c r="CF539" s="410"/>
      <c r="CG539" s="410"/>
      <c r="CH539" s="410"/>
      <c r="CI539" s="410"/>
      <c r="CJ539" s="410"/>
      <c r="CK539" s="410"/>
      <c r="CL539" s="410"/>
      <c r="CM539" s="410"/>
      <c r="CN539" s="410"/>
      <c r="CO539" s="410"/>
      <c r="CP539" s="410"/>
      <c r="CQ539" s="410"/>
      <c r="CR539" s="410"/>
      <c r="CS539" s="410"/>
      <c r="CT539" s="410"/>
      <c r="CU539" s="410"/>
      <c r="CV539" s="410"/>
      <c r="CW539" s="410"/>
      <c r="CX539" s="410"/>
      <c r="CY539" s="410"/>
      <c r="CZ539" s="410"/>
      <c r="DA539" s="410"/>
      <c r="DB539" s="410"/>
      <c r="DC539" s="410"/>
    </row>
    <row r="540" spans="1:107" ht="14.25">
      <c r="B540" s="491" t="s">
        <v>89</v>
      </c>
      <c r="C540" s="492"/>
      <c r="D540" s="492"/>
      <c r="E540" s="492"/>
      <c r="F540" s="492"/>
      <c r="G540" s="492"/>
      <c r="H540" s="492"/>
      <c r="I540" s="492"/>
      <c r="J540" s="492"/>
      <c r="K540" s="492"/>
      <c r="L540" s="493"/>
      <c r="M540" s="521">
        <v>1378</v>
      </c>
      <c r="N540" s="720"/>
      <c r="O540" s="721"/>
      <c r="P540" s="721"/>
      <c r="Q540" s="722"/>
      <c r="R540" s="543" t="s">
        <v>3</v>
      </c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  <c r="AZ540" s="410"/>
      <c r="BA540" s="410"/>
      <c r="BB540" s="410"/>
      <c r="BC540" s="410"/>
      <c r="BD540" s="410"/>
      <c r="BE540" s="410"/>
      <c r="BF540" s="410"/>
      <c r="BG540" s="410"/>
      <c r="BH540" s="410"/>
      <c r="BI540" s="410"/>
      <c r="BJ540" s="410"/>
      <c r="BK540" s="410"/>
      <c r="BL540" s="410"/>
      <c r="BM540" s="410"/>
      <c r="BN540" s="410"/>
      <c r="BO540" s="410"/>
      <c r="BP540" s="410"/>
      <c r="BQ540" s="410"/>
      <c r="BR540" s="410"/>
      <c r="BS540" s="410"/>
      <c r="BT540" s="410"/>
      <c r="BU540" s="410"/>
      <c r="BV540" s="410"/>
      <c r="BW540" s="410"/>
      <c r="BX540" s="410"/>
      <c r="BY540" s="410"/>
      <c r="BZ540" s="410"/>
      <c r="CA540" s="410"/>
      <c r="CB540" s="410"/>
      <c r="CC540" s="410"/>
      <c r="CD540" s="410"/>
      <c r="CE540" s="410"/>
      <c r="CF540" s="410"/>
      <c r="CG540" s="410"/>
      <c r="CH540" s="410"/>
      <c r="CI540" s="410"/>
      <c r="CJ540" s="410"/>
      <c r="CK540" s="410"/>
      <c r="CL540" s="410"/>
      <c r="CM540" s="410"/>
      <c r="CN540" s="410"/>
      <c r="CO540" s="410"/>
      <c r="CP540" s="410"/>
      <c r="CQ540" s="410"/>
      <c r="CR540" s="410"/>
      <c r="CS540" s="410"/>
      <c r="CT540" s="410"/>
      <c r="CU540" s="410"/>
      <c r="CV540" s="410"/>
      <c r="CW540" s="410"/>
      <c r="CX540" s="410"/>
      <c r="CY540" s="410"/>
      <c r="CZ540" s="410"/>
      <c r="DA540" s="410"/>
      <c r="DB540" s="410"/>
      <c r="DC540" s="410"/>
    </row>
    <row r="541" spans="1:107" ht="14.25">
      <c r="B541" s="491" t="s">
        <v>90</v>
      </c>
      <c r="C541" s="492"/>
      <c r="D541" s="492"/>
      <c r="E541" s="492"/>
      <c r="F541" s="492"/>
      <c r="G541" s="492"/>
      <c r="H541" s="492"/>
      <c r="I541" s="492"/>
      <c r="J541" s="492"/>
      <c r="K541" s="492"/>
      <c r="L541" s="493"/>
      <c r="M541" s="521">
        <v>1726</v>
      </c>
      <c r="N541" s="720"/>
      <c r="O541" s="721"/>
      <c r="P541" s="721"/>
      <c r="Q541" s="722"/>
      <c r="R541" s="543" t="s">
        <v>2</v>
      </c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  <c r="AZ541" s="410"/>
      <c r="BA541" s="410"/>
      <c r="BB541" s="410"/>
      <c r="BC541" s="410"/>
      <c r="BD541" s="410"/>
      <c r="BE541" s="410"/>
      <c r="BF541" s="410"/>
      <c r="BG541" s="410"/>
      <c r="BH541" s="410"/>
      <c r="BI541" s="410"/>
      <c r="BJ541" s="410"/>
      <c r="BK541" s="410"/>
      <c r="BL541" s="410"/>
      <c r="BM541" s="410"/>
      <c r="BN541" s="410"/>
      <c r="BO541" s="410"/>
      <c r="BP541" s="410"/>
      <c r="BQ541" s="410"/>
      <c r="BR541" s="410"/>
      <c r="BS541" s="410"/>
      <c r="BT541" s="410"/>
      <c r="BU541" s="410"/>
      <c r="BV541" s="410"/>
      <c r="BW541" s="410"/>
      <c r="BX541" s="410"/>
      <c r="BY541" s="410"/>
      <c r="BZ541" s="410"/>
      <c r="CA541" s="410"/>
      <c r="CB541" s="410"/>
      <c r="CC541" s="410"/>
      <c r="CD541" s="410"/>
      <c r="CE541" s="410"/>
      <c r="CF541" s="410"/>
      <c r="CG541" s="410"/>
      <c r="CH541" s="410"/>
      <c r="CI541" s="410"/>
      <c r="CJ541" s="410"/>
      <c r="CK541" s="410"/>
      <c r="CL541" s="410"/>
      <c r="CM541" s="410"/>
      <c r="CN541" s="410"/>
      <c r="CO541" s="410"/>
      <c r="CP541" s="410"/>
      <c r="CQ541" s="410"/>
      <c r="CR541" s="410"/>
      <c r="CS541" s="410"/>
      <c r="CT541" s="410"/>
      <c r="CU541" s="410"/>
      <c r="CV541" s="410"/>
      <c r="CW541" s="410"/>
      <c r="CX541" s="410"/>
      <c r="CY541" s="410"/>
      <c r="CZ541" s="410"/>
      <c r="DA541" s="410"/>
      <c r="DB541" s="410"/>
      <c r="DC541" s="410"/>
    </row>
    <row r="542" spans="1:107" ht="14.25">
      <c r="B542" s="491" t="s">
        <v>91</v>
      </c>
      <c r="C542" s="492"/>
      <c r="D542" s="492"/>
      <c r="E542" s="492"/>
      <c r="F542" s="492"/>
      <c r="G542" s="492"/>
      <c r="H542" s="492"/>
      <c r="I542" s="492"/>
      <c r="J542" s="492"/>
      <c r="K542" s="492"/>
      <c r="L542" s="493"/>
      <c r="M542" s="521">
        <v>1591</v>
      </c>
      <c r="N542" s="720"/>
      <c r="O542" s="721"/>
      <c r="P542" s="721"/>
      <c r="Q542" s="722"/>
      <c r="R542" s="543" t="s">
        <v>3</v>
      </c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  <c r="AZ542" s="410"/>
      <c r="BA542" s="410"/>
      <c r="BB542" s="410"/>
      <c r="BC542" s="410"/>
      <c r="BD542" s="410"/>
      <c r="BE542" s="410"/>
      <c r="BF542" s="410"/>
      <c r="BG542" s="410"/>
      <c r="BH542" s="410"/>
      <c r="BI542" s="410"/>
      <c r="BJ542" s="410"/>
      <c r="BK542" s="410"/>
      <c r="BL542" s="410"/>
      <c r="BM542" s="410"/>
      <c r="BN542" s="410"/>
      <c r="BO542" s="410"/>
      <c r="BP542" s="410"/>
      <c r="BQ542" s="410"/>
      <c r="BR542" s="410"/>
      <c r="BS542" s="410"/>
      <c r="BT542" s="410"/>
      <c r="BU542" s="410"/>
      <c r="BV542" s="410"/>
      <c r="BW542" s="410"/>
      <c r="BX542" s="410"/>
      <c r="BY542" s="410"/>
      <c r="BZ542" s="410"/>
      <c r="CA542" s="410"/>
      <c r="CB542" s="410"/>
      <c r="CC542" s="410"/>
      <c r="CD542" s="410"/>
      <c r="CE542" s="410"/>
      <c r="CF542" s="410"/>
      <c r="CG542" s="410"/>
      <c r="CH542" s="410"/>
      <c r="CI542" s="410"/>
      <c r="CJ542" s="410"/>
      <c r="CK542" s="410"/>
      <c r="CL542" s="410"/>
      <c r="CM542" s="410"/>
      <c r="CN542" s="410"/>
      <c r="CO542" s="410"/>
      <c r="CP542" s="410"/>
      <c r="CQ542" s="410"/>
      <c r="CR542" s="410"/>
      <c r="CS542" s="410"/>
      <c r="CT542" s="410"/>
      <c r="CU542" s="410"/>
      <c r="CV542" s="410"/>
      <c r="CW542" s="410"/>
      <c r="CX542" s="410"/>
      <c r="CY542" s="410"/>
      <c r="CZ542" s="410"/>
      <c r="DA542" s="410"/>
      <c r="DB542" s="410"/>
      <c r="DC542" s="410"/>
    </row>
    <row r="543" spans="1:107" ht="14.25">
      <c r="B543" s="491" t="s">
        <v>909</v>
      </c>
      <c r="C543" s="492"/>
      <c r="D543" s="492"/>
      <c r="E543" s="492"/>
      <c r="F543" s="492"/>
      <c r="G543" s="492"/>
      <c r="H543" s="492"/>
      <c r="I543" s="492"/>
      <c r="J543" s="492"/>
      <c r="K543" s="492"/>
      <c r="L543" s="493"/>
      <c r="M543" s="521">
        <v>1479</v>
      </c>
      <c r="N543" s="720"/>
      <c r="O543" s="721"/>
      <c r="P543" s="721"/>
      <c r="Q543" s="722"/>
      <c r="R543" s="543" t="s">
        <v>3</v>
      </c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  <c r="AZ543" s="410"/>
      <c r="BA543" s="410"/>
      <c r="BB543" s="410"/>
      <c r="BC543" s="410"/>
      <c r="BD543" s="410"/>
      <c r="BE543" s="410"/>
      <c r="BF543" s="410"/>
      <c r="BG543" s="410"/>
      <c r="BH543" s="410"/>
      <c r="BI543" s="410"/>
      <c r="BJ543" s="410"/>
      <c r="BK543" s="410"/>
      <c r="BL543" s="410"/>
      <c r="BM543" s="410"/>
      <c r="BN543" s="410"/>
      <c r="BO543" s="410"/>
      <c r="BP543" s="410"/>
      <c r="BQ543" s="410"/>
      <c r="BR543" s="410"/>
      <c r="BS543" s="410"/>
      <c r="BT543" s="410"/>
      <c r="BU543" s="410"/>
      <c r="BV543" s="410"/>
      <c r="BW543" s="410"/>
      <c r="BX543" s="410"/>
      <c r="BY543" s="410"/>
      <c r="BZ543" s="410"/>
      <c r="CA543" s="410"/>
      <c r="CB543" s="410"/>
      <c r="CC543" s="410"/>
      <c r="CD543" s="410"/>
      <c r="CE543" s="410"/>
      <c r="CF543" s="410"/>
      <c r="CG543" s="410"/>
      <c r="CH543" s="410"/>
      <c r="CI543" s="410"/>
      <c r="CJ543" s="410"/>
      <c r="CK543" s="410"/>
      <c r="CL543" s="410"/>
      <c r="CM543" s="410"/>
      <c r="CN543" s="410"/>
      <c r="CO543" s="410"/>
      <c r="CP543" s="410"/>
      <c r="CQ543" s="410"/>
      <c r="CR543" s="410"/>
      <c r="CS543" s="410"/>
      <c r="CT543" s="410"/>
      <c r="CU543" s="410"/>
      <c r="CV543" s="410"/>
      <c r="CW543" s="410"/>
      <c r="CX543" s="410"/>
      <c r="CY543" s="410"/>
      <c r="CZ543" s="410"/>
      <c r="DA543" s="410"/>
      <c r="DB543" s="410"/>
      <c r="DC543" s="410"/>
    </row>
    <row r="544" spans="1:107" ht="14.25">
      <c r="B544" s="491" t="s">
        <v>910</v>
      </c>
      <c r="C544" s="492"/>
      <c r="D544" s="492"/>
      <c r="E544" s="492"/>
      <c r="F544" s="492"/>
      <c r="G544" s="492"/>
      <c r="H544" s="492"/>
      <c r="I544" s="492"/>
      <c r="J544" s="492"/>
      <c r="K544" s="492"/>
      <c r="L544" s="493"/>
      <c r="M544" s="521">
        <v>1708</v>
      </c>
      <c r="N544" s="720"/>
      <c r="O544" s="721"/>
      <c r="P544" s="721"/>
      <c r="Q544" s="722"/>
      <c r="R544" s="543" t="s">
        <v>3</v>
      </c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  <c r="AZ544" s="410"/>
      <c r="BA544" s="410"/>
      <c r="BB544" s="410"/>
      <c r="BC544" s="410"/>
      <c r="BD544" s="410"/>
      <c r="BE544" s="410"/>
      <c r="BF544" s="410"/>
      <c r="BG544" s="410"/>
      <c r="BH544" s="410"/>
      <c r="BI544" s="410"/>
      <c r="BJ544" s="410"/>
      <c r="BK544" s="410"/>
      <c r="BL544" s="410"/>
      <c r="BM544" s="410"/>
      <c r="BN544" s="410"/>
      <c r="BO544" s="410"/>
      <c r="BP544" s="410"/>
      <c r="BQ544" s="410"/>
      <c r="BR544" s="410"/>
      <c r="BS544" s="410"/>
      <c r="BT544" s="410"/>
      <c r="BU544" s="410"/>
      <c r="BV544" s="410"/>
      <c r="BW544" s="410"/>
      <c r="BX544" s="410"/>
      <c r="BY544" s="410"/>
      <c r="BZ544" s="410"/>
      <c r="CA544" s="410"/>
      <c r="CB544" s="410"/>
      <c r="CC544" s="410"/>
      <c r="CD544" s="410"/>
      <c r="CE544" s="410"/>
      <c r="CF544" s="410"/>
      <c r="CG544" s="410"/>
      <c r="CH544" s="410"/>
      <c r="CI544" s="410"/>
      <c r="CJ544" s="410"/>
      <c r="CK544" s="410"/>
      <c r="CL544" s="410"/>
      <c r="CM544" s="410"/>
      <c r="CN544" s="410"/>
      <c r="CO544" s="410"/>
      <c r="CP544" s="410"/>
      <c r="CQ544" s="410"/>
      <c r="CR544" s="410"/>
      <c r="CS544" s="410"/>
      <c r="CT544" s="410"/>
      <c r="CU544" s="410"/>
      <c r="CV544" s="410"/>
      <c r="CW544" s="410"/>
      <c r="CX544" s="410"/>
      <c r="CY544" s="410"/>
      <c r="CZ544" s="410"/>
      <c r="DA544" s="410"/>
      <c r="DB544" s="410"/>
      <c r="DC544" s="410"/>
    </row>
    <row r="545" spans="1:107" ht="14.25">
      <c r="B545" s="491" t="s">
        <v>869</v>
      </c>
      <c r="C545" s="492"/>
      <c r="D545" s="492"/>
      <c r="E545" s="492"/>
      <c r="F545" s="492"/>
      <c r="G545" s="492"/>
      <c r="H545" s="492"/>
      <c r="I545" s="492"/>
      <c r="J545" s="492"/>
      <c r="K545" s="492"/>
      <c r="L545" s="493"/>
      <c r="M545" s="521">
        <v>1709</v>
      </c>
      <c r="N545" s="720"/>
      <c r="O545" s="721"/>
      <c r="P545" s="721"/>
      <c r="Q545" s="722"/>
      <c r="R545" s="543" t="s">
        <v>3</v>
      </c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  <c r="AZ545" s="410"/>
      <c r="BA545" s="410"/>
      <c r="BB545" s="410"/>
      <c r="BC545" s="410"/>
      <c r="BD545" s="410"/>
      <c r="BE545" s="410"/>
      <c r="BF545" s="410"/>
      <c r="BG545" s="410"/>
      <c r="BH545" s="410"/>
      <c r="BI545" s="410"/>
      <c r="BJ545" s="410"/>
      <c r="BK545" s="410"/>
      <c r="BL545" s="410"/>
      <c r="BM545" s="410"/>
      <c r="BN545" s="410"/>
      <c r="BO545" s="410"/>
      <c r="BP545" s="410"/>
      <c r="BQ545" s="410"/>
      <c r="BR545" s="410"/>
      <c r="BS545" s="410"/>
      <c r="BT545" s="410"/>
      <c r="BU545" s="410"/>
      <c r="BV545" s="410"/>
      <c r="BW545" s="410"/>
      <c r="BX545" s="410"/>
      <c r="BY545" s="410"/>
      <c r="BZ545" s="410"/>
      <c r="CA545" s="410"/>
      <c r="CB545" s="410"/>
      <c r="CC545" s="410"/>
      <c r="CD545" s="410"/>
      <c r="CE545" s="410"/>
      <c r="CF545" s="410"/>
      <c r="CG545" s="410"/>
      <c r="CH545" s="410"/>
      <c r="CI545" s="410"/>
      <c r="CJ545" s="410"/>
      <c r="CK545" s="410"/>
      <c r="CL545" s="410"/>
      <c r="CM545" s="410"/>
      <c r="CN545" s="410"/>
      <c r="CO545" s="410"/>
      <c r="CP545" s="410"/>
      <c r="CQ545" s="410"/>
      <c r="CR545" s="410"/>
      <c r="CS545" s="410"/>
      <c r="CT545" s="410"/>
      <c r="CU545" s="410"/>
      <c r="CV545" s="410"/>
      <c r="CW545" s="410"/>
      <c r="CX545" s="410"/>
      <c r="CY545" s="410"/>
      <c r="CZ545" s="410"/>
      <c r="DA545" s="410"/>
      <c r="DB545" s="410"/>
      <c r="DC545" s="410"/>
    </row>
    <row r="546" spans="1:107" ht="14.25">
      <c r="B546" s="491" t="s">
        <v>94</v>
      </c>
      <c r="C546" s="492"/>
      <c r="D546" s="492"/>
      <c r="E546" s="492"/>
      <c r="F546" s="492"/>
      <c r="G546" s="492"/>
      <c r="H546" s="492"/>
      <c r="I546" s="492"/>
      <c r="J546" s="492"/>
      <c r="K546" s="492"/>
      <c r="L546" s="493"/>
      <c r="M546" s="521">
        <v>1379</v>
      </c>
      <c r="N546" s="720"/>
      <c r="O546" s="721"/>
      <c r="P546" s="721"/>
      <c r="Q546" s="722"/>
      <c r="R546" s="543" t="s">
        <v>3</v>
      </c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  <c r="AZ546" s="410"/>
      <c r="BA546" s="410"/>
      <c r="BB546" s="410"/>
      <c r="BC546" s="410"/>
      <c r="BD546" s="410"/>
      <c r="BE546" s="410"/>
      <c r="BF546" s="410"/>
      <c r="BG546" s="410"/>
      <c r="BH546" s="410"/>
      <c r="BI546" s="410"/>
      <c r="BJ546" s="410"/>
      <c r="BK546" s="410"/>
      <c r="BL546" s="410"/>
      <c r="BM546" s="410"/>
      <c r="BN546" s="410"/>
      <c r="BO546" s="410"/>
      <c r="BP546" s="410"/>
      <c r="BQ546" s="410"/>
      <c r="BR546" s="410"/>
      <c r="BS546" s="410"/>
      <c r="BT546" s="410"/>
      <c r="BU546" s="410"/>
      <c r="BV546" s="410"/>
      <c r="BW546" s="410"/>
      <c r="BX546" s="410"/>
      <c r="BY546" s="410"/>
      <c r="BZ546" s="410"/>
      <c r="CA546" s="410"/>
      <c r="CB546" s="410"/>
      <c r="CC546" s="410"/>
      <c r="CD546" s="410"/>
      <c r="CE546" s="410"/>
      <c r="CF546" s="410"/>
      <c r="CG546" s="410"/>
      <c r="CH546" s="410"/>
      <c r="CI546" s="410"/>
      <c r="CJ546" s="410"/>
      <c r="CK546" s="410"/>
      <c r="CL546" s="410"/>
      <c r="CM546" s="410"/>
      <c r="CN546" s="410"/>
      <c r="CO546" s="410"/>
      <c r="CP546" s="410"/>
      <c r="CQ546" s="410"/>
      <c r="CR546" s="410"/>
      <c r="CS546" s="410"/>
      <c r="CT546" s="410"/>
      <c r="CU546" s="410"/>
      <c r="CV546" s="410"/>
      <c r="CW546" s="410"/>
      <c r="CX546" s="410"/>
      <c r="CY546" s="410"/>
      <c r="CZ546" s="410"/>
      <c r="DA546" s="410"/>
      <c r="DB546" s="410"/>
      <c r="DC546" s="410"/>
    </row>
    <row r="547" spans="1:107" ht="14.25">
      <c r="B547" s="491" t="s">
        <v>95</v>
      </c>
      <c r="C547" s="492"/>
      <c r="D547" s="492"/>
      <c r="E547" s="492"/>
      <c r="F547" s="492"/>
      <c r="G547" s="492"/>
      <c r="H547" s="492"/>
      <c r="I547" s="492"/>
      <c r="J547" s="492"/>
      <c r="K547" s="492"/>
      <c r="L547" s="493"/>
      <c r="M547" s="521">
        <v>1710</v>
      </c>
      <c r="N547" s="720"/>
      <c r="O547" s="721"/>
      <c r="P547" s="721"/>
      <c r="Q547" s="722"/>
      <c r="R547" s="543" t="s">
        <v>2</v>
      </c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  <c r="AZ547" s="410"/>
      <c r="BA547" s="410"/>
      <c r="BB547" s="410"/>
      <c r="BC547" s="410"/>
      <c r="BD547" s="410"/>
      <c r="BE547" s="410"/>
      <c r="BF547" s="410"/>
      <c r="BG547" s="410"/>
      <c r="BH547" s="410"/>
      <c r="BI547" s="410"/>
      <c r="BJ547" s="410"/>
      <c r="BK547" s="410"/>
      <c r="BL547" s="410"/>
      <c r="BM547" s="410"/>
      <c r="BN547" s="410"/>
      <c r="BO547" s="410"/>
      <c r="BP547" s="410"/>
      <c r="BQ547" s="410"/>
      <c r="BR547" s="410"/>
      <c r="BS547" s="410"/>
      <c r="BT547" s="410"/>
      <c r="BU547" s="410"/>
      <c r="BV547" s="410"/>
      <c r="BW547" s="410"/>
      <c r="BX547" s="410"/>
      <c r="BY547" s="410"/>
      <c r="BZ547" s="410"/>
      <c r="CA547" s="410"/>
      <c r="CB547" s="410"/>
      <c r="CC547" s="410"/>
      <c r="CD547" s="410"/>
      <c r="CE547" s="410"/>
      <c r="CF547" s="410"/>
      <c r="CG547" s="410"/>
      <c r="CH547" s="410"/>
      <c r="CI547" s="410"/>
      <c r="CJ547" s="410"/>
      <c r="CK547" s="410"/>
      <c r="CL547" s="410"/>
      <c r="CM547" s="410"/>
      <c r="CN547" s="410"/>
      <c r="CO547" s="410"/>
      <c r="CP547" s="410"/>
      <c r="CQ547" s="410"/>
      <c r="CR547" s="410"/>
      <c r="CS547" s="410"/>
      <c r="CT547" s="410"/>
      <c r="CU547" s="410"/>
      <c r="CV547" s="410"/>
      <c r="CW547" s="410"/>
      <c r="CX547" s="410"/>
      <c r="CY547" s="410"/>
      <c r="CZ547" s="410"/>
      <c r="DA547" s="410"/>
      <c r="DB547" s="410"/>
      <c r="DC547" s="410"/>
    </row>
    <row r="548" spans="1:107" ht="14.25">
      <c r="B548" s="491" t="s">
        <v>911</v>
      </c>
      <c r="C548" s="492"/>
      <c r="D548" s="492"/>
      <c r="E548" s="492"/>
      <c r="F548" s="492"/>
      <c r="G548" s="492"/>
      <c r="H548" s="492"/>
      <c r="I548" s="492"/>
      <c r="J548" s="492"/>
      <c r="K548" s="492"/>
      <c r="L548" s="493"/>
      <c r="M548" s="521">
        <v>1711</v>
      </c>
      <c r="N548" s="720"/>
      <c r="O548" s="721"/>
      <c r="P548" s="721"/>
      <c r="Q548" s="722"/>
      <c r="R548" s="543" t="s">
        <v>2</v>
      </c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  <c r="AZ548" s="410"/>
      <c r="BA548" s="410"/>
      <c r="BB548" s="410"/>
      <c r="BC548" s="410"/>
      <c r="BD548" s="410"/>
      <c r="BE548" s="410"/>
      <c r="BF548" s="410"/>
      <c r="BG548" s="410"/>
      <c r="BH548" s="410"/>
      <c r="BI548" s="410"/>
      <c r="BJ548" s="410"/>
      <c r="BK548" s="410"/>
      <c r="BL548" s="410"/>
      <c r="BM548" s="410"/>
      <c r="BN548" s="410"/>
      <c r="BO548" s="410"/>
      <c r="BP548" s="410"/>
      <c r="BQ548" s="410"/>
      <c r="BR548" s="410"/>
      <c r="BS548" s="410"/>
      <c r="BT548" s="410"/>
      <c r="BU548" s="410"/>
      <c r="BV548" s="410"/>
      <c r="BW548" s="410"/>
      <c r="BX548" s="410"/>
      <c r="BY548" s="410"/>
      <c r="BZ548" s="410"/>
      <c r="CA548" s="410"/>
      <c r="CB548" s="410"/>
      <c r="CC548" s="410"/>
      <c r="CD548" s="410"/>
      <c r="CE548" s="410"/>
      <c r="CF548" s="410"/>
      <c r="CG548" s="410"/>
      <c r="CH548" s="410"/>
      <c r="CI548" s="410"/>
      <c r="CJ548" s="410"/>
      <c r="CK548" s="410"/>
      <c r="CL548" s="410"/>
      <c r="CM548" s="410"/>
      <c r="CN548" s="410"/>
      <c r="CO548" s="410"/>
      <c r="CP548" s="410"/>
      <c r="CQ548" s="410"/>
      <c r="CR548" s="410"/>
      <c r="CS548" s="410"/>
      <c r="CT548" s="410"/>
      <c r="CU548" s="410"/>
      <c r="CV548" s="410"/>
      <c r="CW548" s="410"/>
      <c r="CX548" s="410"/>
      <c r="CY548" s="410"/>
      <c r="CZ548" s="410"/>
      <c r="DA548" s="410"/>
      <c r="DB548" s="410"/>
      <c r="DC548" s="410"/>
    </row>
    <row r="549" spans="1:107" ht="14.25">
      <c r="B549" s="491" t="s">
        <v>97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3"/>
      <c r="M549" s="521">
        <v>1380</v>
      </c>
      <c r="N549" s="720"/>
      <c r="O549" s="721"/>
      <c r="P549" s="721"/>
      <c r="Q549" s="722"/>
      <c r="R549" s="543" t="s">
        <v>2</v>
      </c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  <c r="AZ549" s="410"/>
      <c r="BA549" s="410"/>
      <c r="BB549" s="410"/>
      <c r="BC549" s="410"/>
      <c r="BD549" s="410"/>
      <c r="BE549" s="410"/>
      <c r="BF549" s="410"/>
      <c r="BG549" s="410"/>
      <c r="BH549" s="410"/>
      <c r="BI549" s="410"/>
      <c r="BJ549" s="410"/>
      <c r="BK549" s="410"/>
      <c r="BL549" s="410"/>
      <c r="BM549" s="410"/>
      <c r="BN549" s="410"/>
      <c r="BO549" s="410"/>
      <c r="BP549" s="410"/>
      <c r="BQ549" s="410"/>
      <c r="BR549" s="410"/>
      <c r="BS549" s="410"/>
      <c r="BT549" s="410"/>
      <c r="BU549" s="410"/>
      <c r="BV549" s="410"/>
      <c r="BW549" s="410"/>
      <c r="BX549" s="410"/>
      <c r="BY549" s="410"/>
      <c r="BZ549" s="410"/>
      <c r="CA549" s="410"/>
      <c r="CB549" s="410"/>
      <c r="CC549" s="410"/>
      <c r="CD549" s="410"/>
      <c r="CE549" s="410"/>
      <c r="CF549" s="410"/>
      <c r="CG549" s="410"/>
      <c r="CH549" s="410"/>
      <c r="CI549" s="410"/>
      <c r="CJ549" s="410"/>
      <c r="CK549" s="410"/>
      <c r="CL549" s="410"/>
      <c r="CM549" s="410"/>
      <c r="CN549" s="410"/>
      <c r="CO549" s="410"/>
      <c r="CP549" s="410"/>
      <c r="CQ549" s="410"/>
      <c r="CR549" s="410"/>
      <c r="CS549" s="410"/>
      <c r="CT549" s="410"/>
      <c r="CU549" s="410"/>
      <c r="CV549" s="410"/>
      <c r="CW549" s="410"/>
      <c r="CX549" s="410"/>
      <c r="CY549" s="410"/>
      <c r="CZ549" s="410"/>
      <c r="DA549" s="410"/>
      <c r="DB549" s="410"/>
      <c r="DC549" s="410"/>
    </row>
    <row r="550" spans="1:107" ht="14.25">
      <c r="B550" s="491" t="s">
        <v>98</v>
      </c>
      <c r="C550" s="492"/>
      <c r="D550" s="492"/>
      <c r="E550" s="492"/>
      <c r="F550" s="492"/>
      <c r="G550" s="492"/>
      <c r="H550" s="492"/>
      <c r="I550" s="492"/>
      <c r="J550" s="492"/>
      <c r="K550" s="492"/>
      <c r="L550" s="493"/>
      <c r="M550" s="521">
        <v>1381</v>
      </c>
      <c r="N550" s="720"/>
      <c r="O550" s="721"/>
      <c r="P550" s="721"/>
      <c r="Q550" s="722"/>
      <c r="R550" s="543" t="s">
        <v>3</v>
      </c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  <c r="AZ550" s="410"/>
      <c r="BA550" s="410"/>
      <c r="BB550" s="410"/>
      <c r="BC550" s="410"/>
      <c r="BD550" s="410"/>
      <c r="BE550" s="410"/>
      <c r="BF550" s="410"/>
      <c r="BG550" s="410"/>
      <c r="BH550" s="410"/>
      <c r="BI550" s="410"/>
      <c r="BJ550" s="410"/>
      <c r="BK550" s="410"/>
      <c r="BL550" s="410"/>
      <c r="BM550" s="410"/>
      <c r="BN550" s="410"/>
      <c r="BO550" s="410"/>
      <c r="BP550" s="410"/>
      <c r="BQ550" s="410"/>
      <c r="BR550" s="410"/>
      <c r="BS550" s="410"/>
      <c r="BT550" s="410"/>
      <c r="BU550" s="410"/>
      <c r="BV550" s="410"/>
      <c r="BW550" s="410"/>
      <c r="BX550" s="410"/>
      <c r="BY550" s="410"/>
      <c r="BZ550" s="410"/>
      <c r="CA550" s="410"/>
      <c r="CB550" s="410"/>
      <c r="CC550" s="410"/>
      <c r="CD550" s="410"/>
      <c r="CE550" s="410"/>
      <c r="CF550" s="410"/>
      <c r="CG550" s="410"/>
      <c r="CH550" s="410"/>
      <c r="CI550" s="410"/>
      <c r="CJ550" s="410"/>
      <c r="CK550" s="410"/>
      <c r="CL550" s="410"/>
      <c r="CM550" s="410"/>
      <c r="CN550" s="410"/>
      <c r="CO550" s="410"/>
      <c r="CP550" s="410"/>
      <c r="CQ550" s="410"/>
      <c r="CR550" s="410"/>
      <c r="CS550" s="410"/>
      <c r="CT550" s="410"/>
      <c r="CU550" s="410"/>
      <c r="CV550" s="410"/>
      <c r="CW550" s="410"/>
      <c r="CX550" s="410"/>
      <c r="CY550" s="410"/>
      <c r="CZ550" s="410"/>
      <c r="DA550" s="410"/>
      <c r="DB550" s="410"/>
      <c r="DC550" s="410"/>
    </row>
    <row r="551" spans="1:107" ht="14.25">
      <c r="B551" s="491" t="s">
        <v>912</v>
      </c>
      <c r="C551" s="492"/>
      <c r="D551" s="492"/>
      <c r="E551" s="492"/>
      <c r="F551" s="492"/>
      <c r="G551" s="492"/>
      <c r="H551" s="492"/>
      <c r="I551" s="492"/>
      <c r="J551" s="492"/>
      <c r="K551" s="492"/>
      <c r="L551" s="493"/>
      <c r="M551" s="521">
        <v>1545</v>
      </c>
      <c r="N551" s="720">
        <f>+IF((N531+N533+N534+N536+N538+N539+N541+N547+N548+N549-N532-N535-N537-N540-N542-N543-N544-N545-N546-N550)&gt;0,(N531+N533+N534+N536+N538+N539+N541+N547+N548+N549-N532-N535-N537-N540-N542-N543-N544-N545-N546-N550),0)</f>
        <v>0</v>
      </c>
      <c r="O551" s="721"/>
      <c r="P551" s="721"/>
      <c r="Q551" s="722"/>
      <c r="R551" s="543" t="s">
        <v>4</v>
      </c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  <c r="AZ551" s="410"/>
      <c r="BA551" s="410"/>
      <c r="BB551" s="410"/>
      <c r="BC551" s="410"/>
      <c r="BD551" s="410"/>
      <c r="BE551" s="410"/>
      <c r="BF551" s="410"/>
      <c r="BG551" s="410"/>
      <c r="BH551" s="410"/>
      <c r="BI551" s="410"/>
      <c r="BJ551" s="410"/>
      <c r="BK551" s="410"/>
      <c r="BL551" s="410"/>
      <c r="BM551" s="410"/>
      <c r="BN551" s="410"/>
      <c r="BO551" s="410"/>
      <c r="BP551" s="410"/>
      <c r="BQ551" s="410"/>
      <c r="BR551" s="410"/>
      <c r="BS551" s="410"/>
      <c r="BT551" s="410"/>
      <c r="BU551" s="410"/>
      <c r="BV551" s="410"/>
      <c r="BW551" s="410"/>
      <c r="BX551" s="410"/>
      <c r="BY551" s="410"/>
      <c r="BZ551" s="410"/>
      <c r="CA551" s="410"/>
      <c r="CB551" s="410"/>
      <c r="CC551" s="410"/>
      <c r="CD551" s="410"/>
      <c r="CE551" s="410"/>
      <c r="CF551" s="410"/>
      <c r="CG551" s="410"/>
      <c r="CH551" s="410"/>
      <c r="CI551" s="410"/>
      <c r="CJ551" s="410"/>
      <c r="CK551" s="410"/>
      <c r="CL551" s="410"/>
      <c r="CM551" s="410"/>
      <c r="CN551" s="410"/>
      <c r="CO551" s="410"/>
      <c r="CP551" s="410"/>
      <c r="CQ551" s="410"/>
      <c r="CR551" s="410"/>
      <c r="CS551" s="410"/>
      <c r="CT551" s="410"/>
      <c r="CU551" s="410"/>
      <c r="CV551" s="410"/>
      <c r="CW551" s="410"/>
      <c r="CX551" s="410"/>
      <c r="CY551" s="410"/>
      <c r="CZ551" s="410"/>
      <c r="DA551" s="410"/>
      <c r="DB551" s="410"/>
      <c r="DC551" s="410"/>
    </row>
    <row r="552" spans="1:107" ht="14.25">
      <c r="B552" s="491" t="s">
        <v>913</v>
      </c>
      <c r="C552" s="492"/>
      <c r="D552" s="492"/>
      <c r="E552" s="492"/>
      <c r="F552" s="492"/>
      <c r="G552" s="492"/>
      <c r="H552" s="492"/>
      <c r="I552" s="492"/>
      <c r="J552" s="492"/>
      <c r="K552" s="492"/>
      <c r="L552" s="493"/>
      <c r="M552" s="521">
        <v>1546</v>
      </c>
      <c r="N552" s="720">
        <f>-IF((N531+N533+N534+N536+N538+N539+N541+N547+N548+N549-N532-N535-N537-N540-N542-N543-N544-N545-N546-N550)&lt;0,(N531+N533+N534+N536+N538+N539+N541+N547+N548+N549-N532-N535-N537-N540-N542-N543-N544-N545-N546-N550),0)</f>
        <v>0</v>
      </c>
      <c r="O552" s="721"/>
      <c r="P552" s="721"/>
      <c r="Q552" s="722"/>
      <c r="R552" s="563" t="s">
        <v>4</v>
      </c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  <c r="AZ552" s="410"/>
      <c r="BA552" s="410"/>
      <c r="BB552" s="410"/>
      <c r="BC552" s="410"/>
      <c r="BD552" s="410"/>
      <c r="BE552" s="410"/>
      <c r="BF552" s="410"/>
      <c r="BG552" s="410"/>
      <c r="BH552" s="410"/>
      <c r="BI552" s="410"/>
      <c r="BJ552" s="410"/>
      <c r="BK552" s="410"/>
      <c r="BL552" s="410"/>
      <c r="BM552" s="410"/>
      <c r="BN552" s="410"/>
      <c r="BO552" s="410"/>
      <c r="BP552" s="410"/>
      <c r="BQ552" s="410"/>
      <c r="BR552" s="410"/>
      <c r="BS552" s="410"/>
      <c r="BT552" s="410"/>
      <c r="BU552" s="410"/>
      <c r="BV552" s="410"/>
      <c r="BW552" s="410"/>
      <c r="BX552" s="410"/>
      <c r="BY552" s="410"/>
      <c r="BZ552" s="410"/>
      <c r="CA552" s="410"/>
      <c r="CB552" s="410"/>
      <c r="CC552" s="410"/>
      <c r="CD552" s="410"/>
      <c r="CE552" s="410"/>
      <c r="CF552" s="410"/>
      <c r="CG552" s="410"/>
      <c r="CH552" s="410"/>
      <c r="CI552" s="410"/>
      <c r="CJ552" s="410"/>
      <c r="CK552" s="410"/>
      <c r="CL552" s="410"/>
      <c r="CM552" s="410"/>
      <c r="CN552" s="410"/>
      <c r="CO552" s="410"/>
      <c r="CP552" s="410"/>
      <c r="CQ552" s="410"/>
      <c r="CR552" s="410"/>
      <c r="CS552" s="410"/>
      <c r="CT552" s="410"/>
      <c r="CU552" s="410"/>
      <c r="CV552" s="410"/>
      <c r="CW552" s="410"/>
      <c r="CX552" s="410"/>
      <c r="CY552" s="410"/>
      <c r="CZ552" s="410"/>
      <c r="DA552" s="410"/>
      <c r="DB552" s="410"/>
      <c r="DC552" s="410"/>
    </row>
    <row r="553" spans="1:107">
      <c r="A553" s="409"/>
      <c r="B553" s="517"/>
      <c r="C553" s="517"/>
      <c r="D553" s="517"/>
      <c r="E553" s="517"/>
      <c r="F553" s="517"/>
      <c r="G553" s="517"/>
      <c r="H553" s="517"/>
      <c r="I553" s="517"/>
      <c r="J553" s="517"/>
      <c r="K553" s="517"/>
      <c r="L553" s="517"/>
      <c r="M553" s="517"/>
      <c r="N553" s="517"/>
      <c r="O553" s="517"/>
      <c r="P553" s="517"/>
      <c r="Q553" s="517"/>
      <c r="R553" s="517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  <c r="AZ553" s="410"/>
      <c r="BA553" s="410"/>
      <c r="BB553" s="410"/>
      <c r="BC553" s="410"/>
      <c r="BD553" s="410"/>
      <c r="BE553" s="410"/>
      <c r="BF553" s="410"/>
      <c r="BG553" s="410"/>
      <c r="BH553" s="410"/>
      <c r="BI553" s="410"/>
      <c r="BJ553" s="410"/>
      <c r="BK553" s="410"/>
      <c r="BL553" s="410"/>
      <c r="BM553" s="410"/>
      <c r="BN553" s="410"/>
      <c r="BO553" s="410"/>
      <c r="BP553" s="410"/>
      <c r="BQ553" s="410"/>
      <c r="BR553" s="410"/>
      <c r="BS553" s="410"/>
      <c r="BT553" s="410"/>
      <c r="BU553" s="410"/>
      <c r="BV553" s="410"/>
      <c r="BW553" s="410"/>
      <c r="BX553" s="410"/>
      <c r="BY553" s="410"/>
      <c r="BZ553" s="410"/>
      <c r="CA553" s="410"/>
      <c r="CB553" s="410"/>
      <c r="CC553" s="410"/>
      <c r="CD553" s="410"/>
      <c r="CE553" s="410"/>
      <c r="CF553" s="410"/>
      <c r="CG553" s="410"/>
      <c r="CH553" s="410"/>
      <c r="CI553" s="410"/>
      <c r="CJ553" s="410"/>
      <c r="CK553" s="410"/>
      <c r="CL553" s="410"/>
      <c r="CM553" s="410"/>
      <c r="CN553" s="410"/>
      <c r="CO553" s="410"/>
      <c r="CP553" s="410"/>
      <c r="CQ553" s="410"/>
      <c r="CR553" s="410"/>
      <c r="CS553" s="410"/>
      <c r="CT553" s="410"/>
      <c r="CU553" s="410"/>
      <c r="CV553" s="410"/>
      <c r="CW553" s="410"/>
      <c r="CX553" s="410"/>
      <c r="CY553" s="410"/>
      <c r="CZ553" s="410"/>
      <c r="DA553" s="410"/>
      <c r="DB553" s="410"/>
      <c r="DC553" s="410"/>
    </row>
    <row r="554" spans="1:107">
      <c r="A554" s="409"/>
      <c r="B554" s="810" t="s">
        <v>914</v>
      </c>
      <c r="C554" s="811"/>
      <c r="D554" s="811"/>
      <c r="E554" s="811"/>
      <c r="F554" s="811"/>
      <c r="G554" s="811"/>
      <c r="H554" s="811"/>
      <c r="I554" s="811"/>
      <c r="J554" s="811"/>
      <c r="K554" s="811"/>
      <c r="L554" s="811"/>
      <c r="M554" s="811"/>
      <c r="N554" s="811"/>
      <c r="O554" s="811"/>
      <c r="P554" s="811"/>
      <c r="Q554" s="811"/>
      <c r="R554" s="811"/>
      <c r="S554" s="811"/>
      <c r="T554" s="811"/>
      <c r="U554" s="811"/>
      <c r="V554" s="811"/>
      <c r="W554" s="811"/>
      <c r="X554" s="811"/>
      <c r="Y554" s="811"/>
      <c r="Z554" s="811"/>
      <c r="AA554" s="811"/>
      <c r="AB554" s="811"/>
      <c r="AC554" s="811"/>
      <c r="AD554" s="811"/>
      <c r="AE554" s="811"/>
      <c r="AF554" s="811"/>
      <c r="AG554" s="811"/>
      <c r="AH554" s="811"/>
      <c r="AI554" s="811"/>
      <c r="AJ554" s="811"/>
      <c r="AK554" s="811"/>
      <c r="AL554" s="811"/>
      <c r="AM554" s="811"/>
      <c r="AN554" s="811"/>
      <c r="AO554" s="811"/>
      <c r="AP554" s="811"/>
      <c r="AQ554" s="811"/>
      <c r="AR554" s="812"/>
    </row>
    <row r="555" spans="1:107">
      <c r="A555" s="409"/>
      <c r="B555" s="545"/>
      <c r="C555" s="546"/>
      <c r="D555" s="546"/>
      <c r="E555" s="546"/>
      <c r="F555" s="546"/>
      <c r="G555" s="546"/>
      <c r="H555" s="547"/>
      <c r="I555" s="813" t="s">
        <v>100</v>
      </c>
      <c r="J555" s="814"/>
      <c r="K555" s="814"/>
      <c r="L555" s="814"/>
      <c r="M555" s="815"/>
      <c r="N555" s="810" t="s">
        <v>102</v>
      </c>
      <c r="O555" s="811"/>
      <c r="P555" s="811"/>
      <c r="Q555" s="811"/>
      <c r="R555" s="811"/>
      <c r="S555" s="811"/>
      <c r="T555" s="811"/>
      <c r="U555" s="811"/>
      <c r="V555" s="811"/>
      <c r="W555" s="811"/>
      <c r="X555" s="811"/>
      <c r="Y555" s="811"/>
      <c r="Z555" s="811"/>
      <c r="AA555" s="811"/>
      <c r="AB555" s="811"/>
      <c r="AC555" s="811"/>
      <c r="AD555" s="811"/>
      <c r="AE555" s="811"/>
      <c r="AF555" s="811"/>
      <c r="AG555" s="811"/>
      <c r="AH555" s="811"/>
      <c r="AI555" s="811"/>
      <c r="AJ555" s="811"/>
      <c r="AK555" s="811"/>
      <c r="AL555" s="812"/>
      <c r="AM555" s="822" t="s">
        <v>103</v>
      </c>
      <c r="AN555" s="823"/>
      <c r="AO555" s="823"/>
      <c r="AP555" s="823"/>
      <c r="AQ555" s="824"/>
      <c r="AR555" s="548"/>
    </row>
    <row r="556" spans="1:107">
      <c r="A556" s="409"/>
      <c r="B556" s="549"/>
      <c r="C556" s="550"/>
      <c r="D556" s="550"/>
      <c r="E556" s="550"/>
      <c r="F556" s="550"/>
      <c r="G556" s="550"/>
      <c r="H556" s="551"/>
      <c r="I556" s="816"/>
      <c r="J556" s="817"/>
      <c r="K556" s="817"/>
      <c r="L556" s="817"/>
      <c r="M556" s="818"/>
      <c r="N556" s="810" t="s">
        <v>846</v>
      </c>
      <c r="O556" s="811"/>
      <c r="P556" s="811"/>
      <c r="Q556" s="811"/>
      <c r="R556" s="811"/>
      <c r="S556" s="811"/>
      <c r="T556" s="811"/>
      <c r="U556" s="811"/>
      <c r="V556" s="811"/>
      <c r="W556" s="811"/>
      <c r="X556" s="811"/>
      <c r="Y556" s="811"/>
      <c r="Z556" s="811"/>
      <c r="AA556" s="811"/>
      <c r="AB556" s="812"/>
      <c r="AC556" s="822" t="s">
        <v>125</v>
      </c>
      <c r="AD556" s="823"/>
      <c r="AE556" s="823"/>
      <c r="AF556" s="823"/>
      <c r="AG556" s="824"/>
      <c r="AH556" s="822" t="s">
        <v>104</v>
      </c>
      <c r="AI556" s="823"/>
      <c r="AJ556" s="823"/>
      <c r="AK556" s="823"/>
      <c r="AL556" s="824"/>
      <c r="AM556" s="825"/>
      <c r="AN556" s="826"/>
      <c r="AO556" s="826"/>
      <c r="AP556" s="826"/>
      <c r="AQ556" s="827"/>
      <c r="AR556" s="552"/>
    </row>
    <row r="557" spans="1:107">
      <c r="A557" s="409"/>
      <c r="B557" s="553"/>
      <c r="C557" s="554"/>
      <c r="D557" s="554"/>
      <c r="E557" s="554"/>
      <c r="F557" s="554"/>
      <c r="G557" s="554"/>
      <c r="H557" s="555"/>
      <c r="I557" s="819"/>
      <c r="J557" s="820"/>
      <c r="K557" s="820"/>
      <c r="L557" s="820"/>
      <c r="M557" s="821"/>
      <c r="N557" s="831" t="s">
        <v>847</v>
      </c>
      <c r="O557" s="832"/>
      <c r="P557" s="832"/>
      <c r="Q557" s="832"/>
      <c r="R557" s="833"/>
      <c r="S557" s="810" t="s">
        <v>105</v>
      </c>
      <c r="T557" s="811"/>
      <c r="U557" s="811"/>
      <c r="V557" s="811"/>
      <c r="W557" s="812"/>
      <c r="X557" s="810" t="s">
        <v>848</v>
      </c>
      <c r="Y557" s="811"/>
      <c r="Z557" s="811"/>
      <c r="AA557" s="811"/>
      <c r="AB557" s="812"/>
      <c r="AC557" s="828"/>
      <c r="AD557" s="829"/>
      <c r="AE557" s="829"/>
      <c r="AF557" s="829"/>
      <c r="AG557" s="830"/>
      <c r="AH557" s="828"/>
      <c r="AI557" s="829"/>
      <c r="AJ557" s="829"/>
      <c r="AK557" s="829"/>
      <c r="AL557" s="830"/>
      <c r="AM557" s="828"/>
      <c r="AN557" s="829"/>
      <c r="AO557" s="829"/>
      <c r="AP557" s="829"/>
      <c r="AQ557" s="830"/>
      <c r="AR557" s="556"/>
    </row>
    <row r="558" spans="1:107" ht="14.25">
      <c r="B558" s="496" t="s">
        <v>854</v>
      </c>
      <c r="C558" s="497"/>
      <c r="D558" s="497"/>
      <c r="E558" s="497"/>
      <c r="F558" s="497"/>
      <c r="G558" s="497"/>
      <c r="H558" s="498"/>
      <c r="I558" s="521">
        <v>1451</v>
      </c>
      <c r="J558" s="720"/>
      <c r="K558" s="721"/>
      <c r="L558" s="721"/>
      <c r="M558" s="722"/>
      <c r="N558" s="521">
        <v>1452</v>
      </c>
      <c r="O558" s="720"/>
      <c r="P558" s="721"/>
      <c r="Q558" s="721"/>
      <c r="R558" s="722"/>
      <c r="S558" s="521">
        <v>1752</v>
      </c>
      <c r="T558" s="720"/>
      <c r="U558" s="721"/>
      <c r="V558" s="721"/>
      <c r="W558" s="722"/>
      <c r="X558" s="521">
        <v>1753</v>
      </c>
      <c r="Y558" s="720"/>
      <c r="Z558" s="721"/>
      <c r="AA558" s="721"/>
      <c r="AB558" s="722"/>
      <c r="AC558" s="521">
        <v>1453</v>
      </c>
      <c r="AD558" s="720"/>
      <c r="AE558" s="721"/>
      <c r="AF558" s="721"/>
      <c r="AG558" s="722"/>
      <c r="AH558" s="521">
        <v>1454</v>
      </c>
      <c r="AI558" s="720"/>
      <c r="AJ558" s="721"/>
      <c r="AK558" s="721"/>
      <c r="AL558" s="722"/>
      <c r="AM558" s="521">
        <v>1382</v>
      </c>
      <c r="AN558" s="720"/>
      <c r="AO558" s="721"/>
      <c r="AP558" s="721"/>
      <c r="AQ558" s="722"/>
      <c r="AR558" s="557" t="s">
        <v>2</v>
      </c>
    </row>
    <row r="559" spans="1:107" ht="14.25">
      <c r="B559" s="491" t="s">
        <v>855</v>
      </c>
      <c r="C559" s="492"/>
      <c r="D559" s="492"/>
      <c r="E559" s="492"/>
      <c r="F559" s="492"/>
      <c r="G559" s="492"/>
      <c r="H559" s="493"/>
      <c r="I559" s="558"/>
      <c r="J559" s="559"/>
      <c r="K559" s="559"/>
      <c r="L559" s="559"/>
      <c r="M559" s="560"/>
      <c r="N559" s="521">
        <v>1589</v>
      </c>
      <c r="O559" s="720"/>
      <c r="P559" s="721"/>
      <c r="Q559" s="721"/>
      <c r="R559" s="722"/>
      <c r="S559" s="558"/>
      <c r="T559" s="559"/>
      <c r="U559" s="559"/>
      <c r="V559" s="559"/>
      <c r="W559" s="560"/>
      <c r="X559" s="521">
        <v>1845</v>
      </c>
      <c r="Y559" s="720"/>
      <c r="Z559" s="721"/>
      <c r="AA559" s="721"/>
      <c r="AB559" s="722"/>
      <c r="AC559" s="521">
        <v>1455</v>
      </c>
      <c r="AD559" s="720"/>
      <c r="AE559" s="721"/>
      <c r="AF559" s="721"/>
      <c r="AG559" s="722"/>
      <c r="AH559" s="521">
        <v>1456</v>
      </c>
      <c r="AI559" s="720"/>
      <c r="AJ559" s="721"/>
      <c r="AK559" s="721"/>
      <c r="AL559" s="722"/>
      <c r="AM559" s="558"/>
      <c r="AN559" s="559"/>
      <c r="AO559" s="559"/>
      <c r="AP559" s="559"/>
      <c r="AQ559" s="560"/>
      <c r="AR559" s="557" t="s">
        <v>3</v>
      </c>
    </row>
    <row r="560" spans="1:107" ht="14.25">
      <c r="B560" s="496" t="s">
        <v>92</v>
      </c>
      <c r="C560" s="497"/>
      <c r="D560" s="497"/>
      <c r="E560" s="497"/>
      <c r="F560" s="497"/>
      <c r="G560" s="497"/>
      <c r="H560" s="498"/>
      <c r="I560" s="521">
        <v>1392</v>
      </c>
      <c r="J560" s="720"/>
      <c r="K560" s="721"/>
      <c r="L560" s="721"/>
      <c r="M560" s="722"/>
      <c r="N560" s="521">
        <v>1393</v>
      </c>
      <c r="O560" s="720"/>
      <c r="P560" s="721"/>
      <c r="Q560" s="721"/>
      <c r="R560" s="722"/>
      <c r="S560" s="521">
        <v>1755</v>
      </c>
      <c r="T560" s="720"/>
      <c r="U560" s="721"/>
      <c r="V560" s="721"/>
      <c r="W560" s="722"/>
      <c r="X560" s="521">
        <v>1756</v>
      </c>
      <c r="Y560" s="720"/>
      <c r="Z560" s="721"/>
      <c r="AA560" s="721"/>
      <c r="AB560" s="722"/>
      <c r="AC560" s="521">
        <v>1394</v>
      </c>
      <c r="AD560" s="720"/>
      <c r="AE560" s="721"/>
      <c r="AF560" s="721"/>
      <c r="AG560" s="722"/>
      <c r="AH560" s="521">
        <v>1395</v>
      </c>
      <c r="AI560" s="720"/>
      <c r="AJ560" s="721"/>
      <c r="AK560" s="721"/>
      <c r="AL560" s="722"/>
      <c r="AM560" s="521">
        <v>1384</v>
      </c>
      <c r="AN560" s="720"/>
      <c r="AO560" s="721"/>
      <c r="AP560" s="721"/>
      <c r="AQ560" s="722"/>
      <c r="AR560" s="557" t="s">
        <v>2</v>
      </c>
    </row>
    <row r="561" spans="1:92" ht="14.25">
      <c r="B561" s="496" t="s">
        <v>93</v>
      </c>
      <c r="C561" s="497"/>
      <c r="D561" s="497"/>
      <c r="E561" s="497"/>
      <c r="F561" s="497"/>
      <c r="G561" s="497"/>
      <c r="H561" s="498"/>
      <c r="I561" s="521">
        <v>1396</v>
      </c>
      <c r="J561" s="720"/>
      <c r="K561" s="721"/>
      <c r="L561" s="721"/>
      <c r="M561" s="722"/>
      <c r="N561" s="521">
        <v>1397</v>
      </c>
      <c r="O561" s="720"/>
      <c r="P561" s="721"/>
      <c r="Q561" s="721"/>
      <c r="R561" s="722"/>
      <c r="S561" s="521">
        <v>1757</v>
      </c>
      <c r="T561" s="720"/>
      <c r="U561" s="721"/>
      <c r="V561" s="721"/>
      <c r="W561" s="722"/>
      <c r="X561" s="521">
        <v>1758</v>
      </c>
      <c r="Y561" s="720"/>
      <c r="Z561" s="721"/>
      <c r="AA561" s="721"/>
      <c r="AB561" s="722"/>
      <c r="AC561" s="521">
        <v>1398</v>
      </c>
      <c r="AD561" s="720"/>
      <c r="AE561" s="721"/>
      <c r="AF561" s="721"/>
      <c r="AG561" s="722"/>
      <c r="AH561" s="521">
        <v>1399</v>
      </c>
      <c r="AI561" s="720"/>
      <c r="AJ561" s="721"/>
      <c r="AK561" s="721"/>
      <c r="AL561" s="722"/>
      <c r="AM561" s="521">
        <v>1385</v>
      </c>
      <c r="AN561" s="720"/>
      <c r="AO561" s="721"/>
      <c r="AP561" s="721"/>
      <c r="AQ561" s="722"/>
      <c r="AR561" s="557" t="s">
        <v>3</v>
      </c>
    </row>
    <row r="562" spans="1:92" ht="14.25">
      <c r="B562" s="496" t="s">
        <v>851</v>
      </c>
      <c r="C562" s="497"/>
      <c r="D562" s="497"/>
      <c r="E562" s="497"/>
      <c r="F562" s="497"/>
      <c r="G562" s="497"/>
      <c r="H562" s="498"/>
      <c r="I562" s="521">
        <v>1459</v>
      </c>
      <c r="J562" s="720"/>
      <c r="K562" s="721"/>
      <c r="L562" s="721"/>
      <c r="M562" s="722"/>
      <c r="N562" s="521">
        <v>1460</v>
      </c>
      <c r="O562" s="720"/>
      <c r="P562" s="721"/>
      <c r="Q562" s="721"/>
      <c r="R562" s="722"/>
      <c r="S562" s="521">
        <v>1759</v>
      </c>
      <c r="T562" s="720"/>
      <c r="U562" s="721"/>
      <c r="V562" s="721"/>
      <c r="W562" s="722"/>
      <c r="X562" s="521">
        <v>1760</v>
      </c>
      <c r="Y562" s="720"/>
      <c r="Z562" s="721"/>
      <c r="AA562" s="721"/>
      <c r="AB562" s="722"/>
      <c r="AC562" s="521">
        <v>1461</v>
      </c>
      <c r="AD562" s="720"/>
      <c r="AE562" s="721"/>
      <c r="AF562" s="721"/>
      <c r="AG562" s="722"/>
      <c r="AH562" s="521">
        <v>1462</v>
      </c>
      <c r="AI562" s="720"/>
      <c r="AJ562" s="721"/>
      <c r="AK562" s="721"/>
      <c r="AL562" s="722"/>
      <c r="AM562" s="521">
        <v>1386</v>
      </c>
      <c r="AN562" s="720"/>
      <c r="AO562" s="721"/>
      <c r="AP562" s="721"/>
      <c r="AQ562" s="722"/>
      <c r="AR562" s="557" t="s">
        <v>3</v>
      </c>
    </row>
    <row r="563" spans="1:92" ht="14.25">
      <c r="B563" s="496" t="s">
        <v>106</v>
      </c>
      <c r="C563" s="497"/>
      <c r="D563" s="497"/>
      <c r="E563" s="497"/>
      <c r="F563" s="497"/>
      <c r="G563" s="497"/>
      <c r="H563" s="498"/>
      <c r="I563" s="521">
        <v>1463</v>
      </c>
      <c r="J563" s="720"/>
      <c r="K563" s="721"/>
      <c r="L563" s="721"/>
      <c r="M563" s="722"/>
      <c r="N563" s="558"/>
      <c r="O563" s="559"/>
      <c r="P563" s="559"/>
      <c r="Q563" s="559"/>
      <c r="R563" s="560"/>
      <c r="S563" s="558"/>
      <c r="T563" s="559"/>
      <c r="U563" s="559"/>
      <c r="V563" s="559"/>
      <c r="W563" s="560"/>
      <c r="X563" s="521">
        <v>1762</v>
      </c>
      <c r="Y563" s="720"/>
      <c r="Z563" s="721"/>
      <c r="AA563" s="721"/>
      <c r="AB563" s="722"/>
      <c r="AC563" s="521">
        <v>1465</v>
      </c>
      <c r="AD563" s="720"/>
      <c r="AE563" s="721"/>
      <c r="AF563" s="721"/>
      <c r="AG563" s="722"/>
      <c r="AH563" s="521">
        <v>1466</v>
      </c>
      <c r="AI563" s="720"/>
      <c r="AJ563" s="721"/>
      <c r="AK563" s="721"/>
      <c r="AL563" s="722"/>
      <c r="AM563" s="558"/>
      <c r="AN563" s="559"/>
      <c r="AO563" s="559"/>
      <c r="AP563" s="559"/>
      <c r="AQ563" s="560"/>
      <c r="AR563" s="557" t="s">
        <v>2</v>
      </c>
    </row>
    <row r="564" spans="1:92" ht="14.25">
      <c r="B564" s="496" t="s">
        <v>107</v>
      </c>
      <c r="C564" s="497"/>
      <c r="D564" s="497"/>
      <c r="E564" s="497"/>
      <c r="F564" s="497"/>
      <c r="G564" s="497"/>
      <c r="H564" s="498"/>
      <c r="I564" s="521">
        <v>1467</v>
      </c>
      <c r="J564" s="720"/>
      <c r="K564" s="721"/>
      <c r="L564" s="721"/>
      <c r="M564" s="722"/>
      <c r="N564" s="521">
        <v>1468</v>
      </c>
      <c r="O564" s="720"/>
      <c r="P564" s="721"/>
      <c r="Q564" s="721"/>
      <c r="R564" s="722"/>
      <c r="S564" s="521">
        <v>1763</v>
      </c>
      <c r="T564" s="720"/>
      <c r="U564" s="721"/>
      <c r="V564" s="721"/>
      <c r="W564" s="722"/>
      <c r="X564" s="521">
        <v>1764</v>
      </c>
      <c r="Y564" s="720"/>
      <c r="Z564" s="721"/>
      <c r="AA564" s="721"/>
      <c r="AB564" s="722"/>
      <c r="AC564" s="521">
        <v>1469</v>
      </c>
      <c r="AD564" s="720"/>
      <c r="AE564" s="721"/>
      <c r="AF564" s="721"/>
      <c r="AG564" s="722"/>
      <c r="AH564" s="521">
        <v>1470</v>
      </c>
      <c r="AI564" s="720"/>
      <c r="AJ564" s="721"/>
      <c r="AK564" s="721"/>
      <c r="AL564" s="722"/>
      <c r="AM564" s="521">
        <v>1387</v>
      </c>
      <c r="AN564" s="720"/>
      <c r="AO564" s="721"/>
      <c r="AP564" s="721"/>
      <c r="AQ564" s="722"/>
      <c r="AR564" s="557" t="s">
        <v>2</v>
      </c>
    </row>
    <row r="565" spans="1:92" ht="14.25">
      <c r="B565" s="496" t="s">
        <v>108</v>
      </c>
      <c r="C565" s="497"/>
      <c r="D565" s="497"/>
      <c r="E565" s="497"/>
      <c r="F565" s="497"/>
      <c r="G565" s="497"/>
      <c r="H565" s="498"/>
      <c r="I565" s="521">
        <v>1471</v>
      </c>
      <c r="J565" s="720"/>
      <c r="K565" s="721"/>
      <c r="L565" s="721"/>
      <c r="M565" s="722"/>
      <c r="N565" s="521">
        <v>1472</v>
      </c>
      <c r="O565" s="720"/>
      <c r="P565" s="721"/>
      <c r="Q565" s="721"/>
      <c r="R565" s="722"/>
      <c r="S565" s="521">
        <v>1765</v>
      </c>
      <c r="T565" s="720"/>
      <c r="U565" s="721"/>
      <c r="V565" s="721"/>
      <c r="W565" s="722"/>
      <c r="X565" s="521">
        <v>1766</v>
      </c>
      <c r="Y565" s="720"/>
      <c r="Z565" s="721"/>
      <c r="AA565" s="721"/>
      <c r="AB565" s="722"/>
      <c r="AC565" s="521">
        <v>1473</v>
      </c>
      <c r="AD565" s="720"/>
      <c r="AE565" s="721"/>
      <c r="AF565" s="721"/>
      <c r="AG565" s="722"/>
      <c r="AH565" s="521">
        <v>1474</v>
      </c>
      <c r="AI565" s="720"/>
      <c r="AJ565" s="721"/>
      <c r="AK565" s="721"/>
      <c r="AL565" s="722"/>
      <c r="AM565" s="521">
        <v>1388</v>
      </c>
      <c r="AN565" s="720"/>
      <c r="AO565" s="721"/>
      <c r="AP565" s="721"/>
      <c r="AQ565" s="722"/>
      <c r="AR565" s="557" t="s">
        <v>3</v>
      </c>
    </row>
    <row r="566" spans="1:92" ht="14.25">
      <c r="B566" s="496" t="s">
        <v>915</v>
      </c>
      <c r="C566" s="497"/>
      <c r="D566" s="497"/>
      <c r="E566" s="497"/>
      <c r="F566" s="497"/>
      <c r="G566" s="497"/>
      <c r="H566" s="498"/>
      <c r="I566" s="521">
        <v>1475</v>
      </c>
      <c r="J566" s="720"/>
      <c r="K566" s="721"/>
      <c r="L566" s="721"/>
      <c r="M566" s="722"/>
      <c r="N566" s="521">
        <v>1476</v>
      </c>
      <c r="O566" s="720"/>
      <c r="P566" s="721"/>
      <c r="Q566" s="721"/>
      <c r="R566" s="722"/>
      <c r="S566" s="521">
        <v>1767</v>
      </c>
      <c r="T566" s="720"/>
      <c r="U566" s="721"/>
      <c r="V566" s="721"/>
      <c r="W566" s="722"/>
      <c r="X566" s="521">
        <v>1768</v>
      </c>
      <c r="Y566" s="720"/>
      <c r="Z566" s="721"/>
      <c r="AA566" s="721"/>
      <c r="AB566" s="722"/>
      <c r="AC566" s="521">
        <v>1477</v>
      </c>
      <c r="AD566" s="720"/>
      <c r="AE566" s="721"/>
      <c r="AF566" s="721"/>
      <c r="AG566" s="722"/>
      <c r="AH566" s="521">
        <v>1478</v>
      </c>
      <c r="AI566" s="720"/>
      <c r="AJ566" s="721"/>
      <c r="AK566" s="721"/>
      <c r="AL566" s="722"/>
      <c r="AM566" s="521">
        <v>1389</v>
      </c>
      <c r="AN566" s="720"/>
      <c r="AO566" s="721"/>
      <c r="AP566" s="721"/>
      <c r="AQ566" s="722"/>
      <c r="AR566" s="557" t="s">
        <v>3</v>
      </c>
    </row>
    <row r="567" spans="1:92" ht="14.25">
      <c r="B567" s="496" t="s">
        <v>916</v>
      </c>
      <c r="C567" s="497"/>
      <c r="D567" s="497"/>
      <c r="E567" s="497"/>
      <c r="F567" s="497"/>
      <c r="G567" s="497"/>
      <c r="H567" s="498"/>
      <c r="I567" s="521">
        <v>1480</v>
      </c>
      <c r="J567" s="720"/>
      <c r="K567" s="721"/>
      <c r="L567" s="721"/>
      <c r="M567" s="722"/>
      <c r="N567" s="521">
        <v>1481</v>
      </c>
      <c r="O567" s="720"/>
      <c r="P567" s="721"/>
      <c r="Q567" s="721"/>
      <c r="R567" s="722"/>
      <c r="S567" s="521">
        <v>1769</v>
      </c>
      <c r="T567" s="720"/>
      <c r="U567" s="721"/>
      <c r="V567" s="721"/>
      <c r="W567" s="722"/>
      <c r="X567" s="521">
        <v>1770</v>
      </c>
      <c r="Y567" s="720"/>
      <c r="Z567" s="721"/>
      <c r="AA567" s="721"/>
      <c r="AB567" s="722"/>
      <c r="AC567" s="521">
        <v>1482</v>
      </c>
      <c r="AD567" s="720"/>
      <c r="AE567" s="721"/>
      <c r="AF567" s="721"/>
      <c r="AG567" s="722"/>
      <c r="AH567" s="521">
        <v>1483</v>
      </c>
      <c r="AI567" s="720"/>
      <c r="AJ567" s="721"/>
      <c r="AK567" s="721"/>
      <c r="AL567" s="722"/>
      <c r="AM567" s="521">
        <v>1390</v>
      </c>
      <c r="AN567" s="720"/>
      <c r="AO567" s="721"/>
      <c r="AP567" s="721"/>
      <c r="AQ567" s="722"/>
      <c r="AR567" s="557" t="s">
        <v>3</v>
      </c>
    </row>
    <row r="568" spans="1:92" ht="14.25">
      <c r="B568" s="496" t="s">
        <v>109</v>
      </c>
      <c r="C568" s="497"/>
      <c r="D568" s="497"/>
      <c r="E568" s="497"/>
      <c r="F568" s="497"/>
      <c r="G568" s="497"/>
      <c r="H568" s="498"/>
      <c r="I568" s="521">
        <v>1484</v>
      </c>
      <c r="J568" s="720">
        <f>+IF(($J$558-$J$559+$J$560-$J$561-$J$562+$J$563+$J$564-$J$565-$J$566-$J$567)&gt;0,($J$558-$J$559+$J$560-$J$561-$J$562+$J$563+$J$564-$J$565-$J$566-$J$567),)</f>
        <v>0</v>
      </c>
      <c r="K568" s="721"/>
      <c r="L568" s="721"/>
      <c r="M568" s="722"/>
      <c r="N568" s="521">
        <v>1485</v>
      </c>
      <c r="O568" s="720">
        <f>+IF(($O$558-$O$559+$O$560-$O$561-$O$562+$O$563+$O$564-$O$565-$O$566-$O$567)&gt;0,($O$558-$O$559+$O$560-$O$561-$O$562+$O$563+$O$564-$O$565-$O$566-$O$567),)</f>
        <v>0</v>
      </c>
      <c r="P568" s="721"/>
      <c r="Q568" s="721"/>
      <c r="R568" s="722"/>
      <c r="S568" s="521">
        <v>1771</v>
      </c>
      <c r="T568" s="720">
        <f>+IF(($T$558-$T$559+$T$560-$T$561-$T$562+$T$563+$T$564-$T$565-$T$566-$T$567)&gt;0,($T$558-$T$559+$T$560-$T$561-$T$562+$T$563+$T$564-$T$565-$T$566-$T$567),)</f>
        <v>0</v>
      </c>
      <c r="U568" s="721"/>
      <c r="V568" s="721"/>
      <c r="W568" s="722"/>
      <c r="X568" s="521">
        <v>1772</v>
      </c>
      <c r="Y568" s="720">
        <f>+IF(($Y$558-$Y$559+$Y$560-$Y$561-$Y$562+$Y$563+$Y$564-$Y$565-$Y$566-$Y$567)&gt;0,($Y$558-$Y$559+$Y$560-$Y$561-$Y$562+$Y$563+$Y$564-$Y$565-$Y$566-$Y$567),)</f>
        <v>0</v>
      </c>
      <c r="Z568" s="721"/>
      <c r="AA568" s="721"/>
      <c r="AB568" s="722"/>
      <c r="AC568" s="521">
        <v>1486</v>
      </c>
      <c r="AD568" s="720">
        <f>+IF(($AD$558-$AD$559+$AD$560-$AD$561-$AD$562+$AD$563+$AD$564-$AD$565-$AD$566-$AD$567)&gt;0,($AD$558-$AD$559+$AD$560-$AD$561-$AD$562+$AD$563+$AD$564-$AD$565-$AD$566-$AD$567),)</f>
        <v>0</v>
      </c>
      <c r="AE568" s="721"/>
      <c r="AF568" s="721"/>
      <c r="AG568" s="722"/>
      <c r="AH568" s="521">
        <v>1487</v>
      </c>
      <c r="AI568" s="720">
        <f>+IF(($AI$558-$AI$559+$AI$560-$AI$561-$AI$562+$AI$563+$AI$564-$AI$565-$AI$566-$AI$567)&gt;0,($AI$558-$AI$559+$AI$560-$AI$561-$AI$562+$AI$563+$AI$564-$AI$565-$AI$566-$AI$567),)</f>
        <v>0</v>
      </c>
      <c r="AJ568" s="721"/>
      <c r="AK568" s="721"/>
      <c r="AL568" s="722"/>
      <c r="AM568" s="521">
        <v>1391</v>
      </c>
      <c r="AN568" s="720">
        <f>+IF(($AN$558-$AN$559+$AN$560-$AN$561-$AN$562+$AN$563+$AN$564-$AN$565-$AN$566-$AN$567)&gt;0,($AN$558-$AN$559+$AN$560-$AN$561-$AN$562+$AN$563+$AN$564-$AN$565-$AN$566-$AN$567),)</f>
        <v>0</v>
      </c>
      <c r="AO568" s="721"/>
      <c r="AP568" s="721"/>
      <c r="AQ568" s="722"/>
      <c r="AR568" s="557" t="s">
        <v>4</v>
      </c>
    </row>
    <row r="569" spans="1:92" ht="14.25">
      <c r="B569" s="491" t="s">
        <v>110</v>
      </c>
      <c r="C569" s="492"/>
      <c r="D569" s="492"/>
      <c r="E569" s="492"/>
      <c r="F569" s="492"/>
      <c r="G569" s="492"/>
      <c r="H569" s="493"/>
      <c r="I569" s="558"/>
      <c r="J569" s="559"/>
      <c r="K569" s="559"/>
      <c r="L569" s="559"/>
      <c r="M569" s="560"/>
      <c r="N569" s="521">
        <v>1489</v>
      </c>
      <c r="O569" s="720">
        <f>-IF(($O$558-$O$559+$O$560-$O$561-$O$562+$O$563+$O$564-$O$565-$O$566-$O$567)&lt;0,($O$558-$O$559+$O$560-$O$561-$O$562+$O$563+$O$564-$O$565-$O$566-$O$567),)</f>
        <v>0</v>
      </c>
      <c r="P569" s="721"/>
      <c r="Q569" s="721"/>
      <c r="R569" s="722"/>
      <c r="S569" s="558"/>
      <c r="T569" s="559"/>
      <c r="U569" s="559"/>
      <c r="V569" s="559"/>
      <c r="W569" s="560"/>
      <c r="X569" s="521">
        <v>1846</v>
      </c>
      <c r="Y569" s="720">
        <f>-IF(($Y$558-$Y$559+$Y$560-$Y$561-$Y$562+$Y$563+$Y$564-$Y$565-$Y$566-$Y$567)&lt;0,($Y$558-$Y$559+$Y$560-$Y$561-$Y$562+$Y$563+$Y$564-$Y$565-$Y$566-$Y$567),)</f>
        <v>0</v>
      </c>
      <c r="Z569" s="721"/>
      <c r="AA569" s="721"/>
      <c r="AB569" s="722"/>
      <c r="AC569" s="521">
        <v>1490</v>
      </c>
      <c r="AD569" s="720">
        <f>-IF(($AD$558-$AD$559+$AD$560-$AD$561-$AD$562+$AD$563+$AD$564-$AD$565-$AD$566-$AD$567)&lt;0,($AD$558-$AD$559+$AD$560-$AD$561-$AD$562+$AD$563+$AD$564-$AD$565-$AD$566-$AD$567),)</f>
        <v>0</v>
      </c>
      <c r="AE569" s="721"/>
      <c r="AF569" s="721"/>
      <c r="AG569" s="722"/>
      <c r="AH569" s="521">
        <v>1491</v>
      </c>
      <c r="AI569" s="720">
        <f>-IF(($AI$558-$AI$559+$AI$560-$AI$561-$AI$562+$AI$563+$AI$564-$AI$565-$AI$566-$AI$567)&lt;0,($AI$558-$AI$559+$AI$560-$AI$561-$AI$562+$AI$563+$AI$564-$AI$565-$AI$566-$AI$567),)</f>
        <v>0</v>
      </c>
      <c r="AJ569" s="721"/>
      <c r="AK569" s="721"/>
      <c r="AL569" s="722"/>
      <c r="AM569" s="558"/>
      <c r="AN569" s="559"/>
      <c r="AO569" s="559"/>
      <c r="AP569" s="559"/>
      <c r="AQ569" s="560"/>
      <c r="AR569" s="557" t="s">
        <v>4</v>
      </c>
    </row>
    <row r="570" spans="1:92">
      <c r="A570" s="409"/>
      <c r="B570" s="517"/>
      <c r="C570" s="517"/>
      <c r="D570" s="517"/>
      <c r="E570" s="517"/>
      <c r="F570" s="517"/>
      <c r="G570" s="517"/>
      <c r="H570" s="517"/>
      <c r="I570" s="517"/>
      <c r="J570" s="517"/>
      <c r="K570" s="517"/>
      <c r="L570" s="517"/>
      <c r="M570" s="517"/>
      <c r="N570" s="517"/>
      <c r="O570" s="517"/>
      <c r="P570" s="517"/>
      <c r="Q570" s="517"/>
      <c r="R570" s="517"/>
      <c r="S570" s="517"/>
      <c r="T570" s="517"/>
      <c r="U570" s="517"/>
      <c r="V570" s="517"/>
      <c r="W570" s="517"/>
      <c r="X570" s="517"/>
      <c r="Y570" s="517"/>
      <c r="Z570" s="517"/>
      <c r="AA570" s="517"/>
      <c r="AB570" s="517"/>
      <c r="AC570" s="517"/>
      <c r="AD570" s="517"/>
      <c r="AE570" s="517"/>
      <c r="AF570" s="517"/>
      <c r="AG570" s="517"/>
      <c r="AH570" s="517"/>
      <c r="AI570" s="517"/>
      <c r="AJ570" s="517"/>
      <c r="AK570" s="517"/>
      <c r="AL570" s="517"/>
      <c r="AM570" s="517"/>
      <c r="AN570" s="517"/>
      <c r="AO570" s="517"/>
      <c r="AP570" s="517"/>
      <c r="AQ570" s="517"/>
      <c r="AR570" s="517"/>
    </row>
    <row r="571" spans="1:92" s="411" customFormat="1">
      <c r="A571" s="409"/>
      <c r="B571" s="810" t="s">
        <v>917</v>
      </c>
      <c r="C571" s="811"/>
      <c r="D571" s="811"/>
      <c r="E571" s="811"/>
      <c r="F571" s="811"/>
      <c r="G571" s="811"/>
      <c r="H571" s="811"/>
      <c r="I571" s="811"/>
      <c r="J571" s="811"/>
      <c r="K571" s="811"/>
      <c r="L571" s="811"/>
      <c r="M571" s="811"/>
      <c r="N571" s="811"/>
      <c r="O571" s="811"/>
      <c r="P571" s="811"/>
      <c r="Q571" s="811"/>
      <c r="R571" s="811"/>
      <c r="S571" s="811"/>
      <c r="T571" s="811"/>
      <c r="U571" s="811"/>
      <c r="V571" s="811"/>
      <c r="W571" s="811"/>
      <c r="X571" s="811"/>
      <c r="Y571" s="811"/>
      <c r="Z571" s="811"/>
      <c r="AA571" s="811"/>
      <c r="AB571" s="811"/>
      <c r="AC571" s="811"/>
      <c r="AD571" s="811"/>
      <c r="AE571" s="811"/>
      <c r="AF571" s="811"/>
      <c r="AG571" s="811"/>
      <c r="AH571" s="811"/>
      <c r="AI571" s="811"/>
      <c r="AJ571" s="811"/>
      <c r="AK571" s="811"/>
      <c r="AL571" s="811"/>
      <c r="AM571" s="811"/>
      <c r="AN571" s="811"/>
      <c r="AO571" s="811"/>
      <c r="AP571" s="811"/>
      <c r="AQ571" s="811"/>
      <c r="AR571" s="811"/>
      <c r="AS571" s="811"/>
      <c r="AT571" s="811"/>
      <c r="AU571" s="811"/>
      <c r="AV571" s="811"/>
      <c r="AW571" s="812"/>
      <c r="AX571" s="402"/>
      <c r="AY571" s="402"/>
      <c r="AZ571" s="402"/>
      <c r="BA571" s="402"/>
      <c r="BB571" s="402"/>
      <c r="BC571" s="402"/>
      <c r="BD571" s="402"/>
      <c r="BE571" s="402"/>
      <c r="BF571" s="402"/>
      <c r="BG571" s="402"/>
      <c r="BH571" s="402"/>
      <c r="BI571" s="402"/>
      <c r="BJ571" s="402"/>
      <c r="BK571" s="402"/>
      <c r="BL571" s="402"/>
      <c r="BM571" s="402"/>
      <c r="BN571" s="402"/>
      <c r="BO571" s="402"/>
      <c r="BP571" s="402"/>
      <c r="BQ571" s="402"/>
      <c r="BR571" s="402"/>
      <c r="BS571" s="402"/>
      <c r="BT571" s="402"/>
      <c r="BU571" s="402"/>
      <c r="BV571" s="402"/>
      <c r="BW571" s="402"/>
      <c r="BX571" s="402"/>
      <c r="BY571" s="402"/>
      <c r="BZ571" s="402"/>
      <c r="CA571" s="402"/>
      <c r="CB571" s="402"/>
      <c r="CC571" s="402"/>
      <c r="CD571" s="402"/>
      <c r="CE571" s="402"/>
      <c r="CF571" s="402"/>
      <c r="CG571" s="402"/>
      <c r="CH571" s="402"/>
      <c r="CI571" s="402"/>
      <c r="CJ571" s="402"/>
      <c r="CK571" s="402"/>
      <c r="CL571" s="402"/>
      <c r="CM571" s="402"/>
      <c r="CN571" s="402"/>
    </row>
    <row r="572" spans="1:92" s="411" customFormat="1">
      <c r="A572" s="409"/>
      <c r="B572" s="545"/>
      <c r="C572" s="546"/>
      <c r="D572" s="546"/>
      <c r="E572" s="546"/>
      <c r="F572" s="546"/>
      <c r="G572" s="546"/>
      <c r="H572" s="547"/>
      <c r="I572" s="810" t="s">
        <v>111</v>
      </c>
      <c r="J572" s="811"/>
      <c r="K572" s="811"/>
      <c r="L572" s="811"/>
      <c r="M572" s="811"/>
      <c r="N572" s="811"/>
      <c r="O572" s="811"/>
      <c r="P572" s="811"/>
      <c r="Q572" s="811"/>
      <c r="R572" s="811"/>
      <c r="S572" s="811"/>
      <c r="T572" s="811"/>
      <c r="U572" s="811"/>
      <c r="V572" s="811"/>
      <c r="W572" s="811"/>
      <c r="X572" s="811"/>
      <c r="Y572" s="811"/>
      <c r="Z572" s="811"/>
      <c r="AA572" s="811"/>
      <c r="AB572" s="811"/>
      <c r="AC572" s="811"/>
      <c r="AD572" s="811"/>
      <c r="AE572" s="811"/>
      <c r="AF572" s="811"/>
      <c r="AG572" s="812"/>
      <c r="AH572" s="810" t="s">
        <v>112</v>
      </c>
      <c r="AI572" s="811"/>
      <c r="AJ572" s="811"/>
      <c r="AK572" s="811"/>
      <c r="AL572" s="811"/>
      <c r="AM572" s="811"/>
      <c r="AN572" s="811"/>
      <c r="AO572" s="811"/>
      <c r="AP572" s="811"/>
      <c r="AQ572" s="811"/>
      <c r="AR572" s="811"/>
      <c r="AS572" s="811"/>
      <c r="AT572" s="811"/>
      <c r="AU572" s="811"/>
      <c r="AV572" s="812"/>
      <c r="AW572" s="548"/>
      <c r="AX572" s="402"/>
      <c r="AY572" s="402"/>
      <c r="AZ572" s="402"/>
      <c r="BA572" s="402"/>
      <c r="BB572" s="402"/>
      <c r="BC572" s="402"/>
      <c r="BD572" s="402"/>
      <c r="BE572" s="402"/>
      <c r="BF572" s="402"/>
      <c r="BG572" s="402"/>
      <c r="BH572" s="402"/>
      <c r="BI572" s="402"/>
      <c r="BJ572" s="402"/>
      <c r="BK572" s="402"/>
      <c r="BL572" s="402"/>
      <c r="BM572" s="402"/>
      <c r="BN572" s="402"/>
      <c r="BO572" s="402"/>
      <c r="BP572" s="402"/>
      <c r="BQ572" s="402"/>
      <c r="BR572" s="402"/>
      <c r="BS572" s="402"/>
      <c r="BT572" s="402"/>
      <c r="BU572" s="402"/>
      <c r="BV572" s="402"/>
      <c r="BW572" s="402"/>
      <c r="BX572" s="402"/>
      <c r="BY572" s="402"/>
      <c r="BZ572" s="402"/>
      <c r="CA572" s="402"/>
      <c r="CB572" s="402"/>
      <c r="CC572" s="402"/>
      <c r="CD572" s="402"/>
      <c r="CE572" s="402"/>
      <c r="CF572" s="402"/>
      <c r="CG572" s="402"/>
      <c r="CH572" s="402"/>
      <c r="CI572" s="402"/>
      <c r="CJ572" s="402"/>
      <c r="CK572" s="402"/>
      <c r="CL572" s="402"/>
      <c r="CM572" s="402"/>
      <c r="CN572" s="402"/>
    </row>
    <row r="573" spans="1:92" s="411" customFormat="1">
      <c r="A573" s="409"/>
      <c r="B573" s="549"/>
      <c r="C573" s="550"/>
      <c r="D573" s="550"/>
      <c r="E573" s="550"/>
      <c r="F573" s="550"/>
      <c r="G573" s="550"/>
      <c r="H573" s="551"/>
      <c r="I573" s="810" t="s">
        <v>32</v>
      </c>
      <c r="J573" s="811"/>
      <c r="K573" s="811"/>
      <c r="L573" s="811"/>
      <c r="M573" s="811"/>
      <c r="N573" s="811"/>
      <c r="O573" s="811"/>
      <c r="P573" s="811"/>
      <c r="Q573" s="811"/>
      <c r="R573" s="812"/>
      <c r="S573" s="810" t="s">
        <v>113</v>
      </c>
      <c r="T573" s="811"/>
      <c r="U573" s="811"/>
      <c r="V573" s="811"/>
      <c r="W573" s="811"/>
      <c r="X573" s="811"/>
      <c r="Y573" s="811"/>
      <c r="Z573" s="811"/>
      <c r="AA573" s="811"/>
      <c r="AB573" s="812"/>
      <c r="AC573" s="822" t="s">
        <v>114</v>
      </c>
      <c r="AD573" s="823"/>
      <c r="AE573" s="823"/>
      <c r="AF573" s="823"/>
      <c r="AG573" s="824"/>
      <c r="AH573" s="822" t="s">
        <v>115</v>
      </c>
      <c r="AI573" s="823"/>
      <c r="AJ573" s="823"/>
      <c r="AK573" s="823"/>
      <c r="AL573" s="824"/>
      <c r="AM573" s="822" t="s">
        <v>116</v>
      </c>
      <c r="AN573" s="823"/>
      <c r="AO573" s="823"/>
      <c r="AP573" s="823"/>
      <c r="AQ573" s="824"/>
      <c r="AR573" s="822" t="s">
        <v>114</v>
      </c>
      <c r="AS573" s="823"/>
      <c r="AT573" s="823"/>
      <c r="AU573" s="823"/>
      <c r="AV573" s="824"/>
      <c r="AW573" s="552"/>
      <c r="AX573" s="402"/>
      <c r="AY573" s="402"/>
      <c r="AZ573" s="402"/>
      <c r="BA573" s="402"/>
      <c r="BB573" s="402"/>
      <c r="BC573" s="402"/>
      <c r="BD573" s="402"/>
      <c r="BE573" s="402"/>
      <c r="BF573" s="402"/>
      <c r="BG573" s="402"/>
      <c r="BH573" s="402"/>
      <c r="BI573" s="402"/>
      <c r="BJ573" s="402"/>
      <c r="BK573" s="402"/>
      <c r="BL573" s="402"/>
      <c r="BM573" s="402"/>
      <c r="BN573" s="402"/>
      <c r="BO573" s="402"/>
      <c r="BP573" s="402"/>
      <c r="BQ573" s="402"/>
      <c r="BR573" s="402"/>
      <c r="BS573" s="402"/>
      <c r="BT573" s="402"/>
      <c r="BU573" s="402"/>
      <c r="BV573" s="402"/>
      <c r="BW573" s="402"/>
      <c r="BX573" s="402"/>
      <c r="BY573" s="402"/>
      <c r="BZ573" s="402"/>
      <c r="CA573" s="402"/>
      <c r="CB573" s="402"/>
      <c r="CC573" s="402"/>
      <c r="CD573" s="402"/>
      <c r="CE573" s="402"/>
      <c r="CF573" s="402"/>
      <c r="CG573" s="402"/>
      <c r="CH573" s="402"/>
      <c r="CI573" s="402"/>
      <c r="CJ573" s="402"/>
      <c r="CK573" s="402"/>
      <c r="CL573" s="402"/>
      <c r="CM573" s="402"/>
      <c r="CN573" s="402"/>
    </row>
    <row r="574" spans="1:92" s="411" customFormat="1">
      <c r="A574" s="409"/>
      <c r="B574" s="553"/>
      <c r="C574" s="554"/>
      <c r="D574" s="554"/>
      <c r="E574" s="554"/>
      <c r="F574" s="554"/>
      <c r="G574" s="554"/>
      <c r="H574" s="555"/>
      <c r="I574" s="810" t="s">
        <v>115</v>
      </c>
      <c r="J574" s="811"/>
      <c r="K574" s="811"/>
      <c r="L574" s="811"/>
      <c r="M574" s="811"/>
      <c r="N574" s="810" t="s">
        <v>32</v>
      </c>
      <c r="O574" s="811"/>
      <c r="P574" s="811"/>
      <c r="Q574" s="811"/>
      <c r="R574" s="812"/>
      <c r="S574" s="810" t="s">
        <v>115</v>
      </c>
      <c r="T574" s="811"/>
      <c r="U574" s="811"/>
      <c r="V574" s="811"/>
      <c r="W574" s="811"/>
      <c r="X574" s="810" t="s">
        <v>32</v>
      </c>
      <c r="Y574" s="811"/>
      <c r="Z574" s="811"/>
      <c r="AA574" s="811"/>
      <c r="AB574" s="812"/>
      <c r="AC574" s="828"/>
      <c r="AD574" s="829"/>
      <c r="AE574" s="829"/>
      <c r="AF574" s="829"/>
      <c r="AG574" s="830"/>
      <c r="AH574" s="828"/>
      <c r="AI574" s="829"/>
      <c r="AJ574" s="829"/>
      <c r="AK574" s="829"/>
      <c r="AL574" s="830"/>
      <c r="AM574" s="828"/>
      <c r="AN574" s="829"/>
      <c r="AO574" s="829"/>
      <c r="AP574" s="829"/>
      <c r="AQ574" s="830"/>
      <c r="AR574" s="828"/>
      <c r="AS574" s="829"/>
      <c r="AT574" s="829"/>
      <c r="AU574" s="829"/>
      <c r="AV574" s="830"/>
      <c r="AW574" s="556"/>
      <c r="AX574" s="402"/>
      <c r="AY574" s="402"/>
      <c r="AZ574" s="402"/>
      <c r="BA574" s="402"/>
      <c r="BB574" s="402"/>
      <c r="BC574" s="402"/>
      <c r="BD574" s="402"/>
      <c r="BE574" s="402"/>
      <c r="BF574" s="402"/>
      <c r="BG574" s="402"/>
      <c r="BH574" s="402"/>
      <c r="BI574" s="402"/>
      <c r="BJ574" s="402"/>
      <c r="BK574" s="402"/>
      <c r="BL574" s="402"/>
      <c r="BM574" s="402"/>
      <c r="BN574" s="402"/>
      <c r="BO574" s="402"/>
      <c r="BP574" s="402"/>
      <c r="BQ574" s="402"/>
      <c r="BR574" s="402"/>
      <c r="BS574" s="402"/>
      <c r="BT574" s="402"/>
      <c r="BU574" s="402"/>
      <c r="BV574" s="402"/>
      <c r="BW574" s="402"/>
      <c r="BX574" s="402"/>
      <c r="BY574" s="402"/>
      <c r="BZ574" s="402"/>
      <c r="CA574" s="402"/>
      <c r="CB574" s="402"/>
      <c r="CC574" s="402"/>
      <c r="CD574" s="402"/>
      <c r="CE574" s="402"/>
      <c r="CF574" s="402"/>
      <c r="CG574" s="402"/>
      <c r="CH574" s="402"/>
      <c r="CI574" s="402"/>
      <c r="CJ574" s="402"/>
      <c r="CK574" s="402"/>
      <c r="CL574" s="402"/>
      <c r="CM574" s="402"/>
      <c r="CN574" s="402"/>
    </row>
    <row r="575" spans="1:92" ht="14.25">
      <c r="B575" s="491" t="s">
        <v>854</v>
      </c>
      <c r="C575" s="492"/>
      <c r="D575" s="492"/>
      <c r="E575" s="492"/>
      <c r="F575" s="492"/>
      <c r="G575" s="492"/>
      <c r="H575" s="493"/>
      <c r="I575" s="521">
        <v>1495</v>
      </c>
      <c r="J575" s="720"/>
      <c r="K575" s="721"/>
      <c r="L575" s="721"/>
      <c r="M575" s="722"/>
      <c r="N575" s="521">
        <v>1496</v>
      </c>
      <c r="O575" s="720"/>
      <c r="P575" s="721"/>
      <c r="Q575" s="721"/>
      <c r="R575" s="722"/>
      <c r="S575" s="521">
        <v>1497</v>
      </c>
      <c r="T575" s="720"/>
      <c r="U575" s="721"/>
      <c r="V575" s="721"/>
      <c r="W575" s="722"/>
      <c r="X575" s="521">
        <v>1498</v>
      </c>
      <c r="Y575" s="720"/>
      <c r="Z575" s="721"/>
      <c r="AA575" s="721"/>
      <c r="AB575" s="722"/>
      <c r="AC575" s="521">
        <v>1499</v>
      </c>
      <c r="AD575" s="720"/>
      <c r="AE575" s="721"/>
      <c r="AF575" s="721"/>
      <c r="AG575" s="722"/>
      <c r="AH575" s="521">
        <v>1501</v>
      </c>
      <c r="AI575" s="720"/>
      <c r="AJ575" s="721"/>
      <c r="AK575" s="721"/>
      <c r="AL575" s="722"/>
      <c r="AM575" s="521">
        <v>1502</v>
      </c>
      <c r="AN575" s="720"/>
      <c r="AO575" s="721"/>
      <c r="AP575" s="721"/>
      <c r="AQ575" s="722"/>
      <c r="AR575" s="521">
        <v>1503</v>
      </c>
      <c r="AS575" s="720"/>
      <c r="AT575" s="721"/>
      <c r="AU575" s="721"/>
      <c r="AV575" s="722"/>
      <c r="AW575" s="557" t="s">
        <v>2</v>
      </c>
    </row>
    <row r="576" spans="1:92" ht="14.25">
      <c r="B576" s="491" t="s">
        <v>855</v>
      </c>
      <c r="C576" s="492"/>
      <c r="D576" s="492"/>
      <c r="E576" s="492"/>
      <c r="F576" s="492"/>
      <c r="G576" s="492"/>
      <c r="H576" s="493"/>
      <c r="I576" s="521">
        <v>1655</v>
      </c>
      <c r="J576" s="720"/>
      <c r="K576" s="721"/>
      <c r="L576" s="721"/>
      <c r="M576" s="722"/>
      <c r="N576" s="521">
        <v>1656</v>
      </c>
      <c r="O576" s="720"/>
      <c r="P576" s="721"/>
      <c r="Q576" s="721"/>
      <c r="R576" s="722"/>
      <c r="S576" s="521">
        <v>1504</v>
      </c>
      <c r="T576" s="720"/>
      <c r="U576" s="721"/>
      <c r="V576" s="721"/>
      <c r="W576" s="722"/>
      <c r="X576" s="521">
        <v>1505</v>
      </c>
      <c r="Y576" s="720"/>
      <c r="Z576" s="721"/>
      <c r="AA576" s="721"/>
      <c r="AB576" s="722"/>
      <c r="AC576" s="558"/>
      <c r="AD576" s="559"/>
      <c r="AE576" s="559"/>
      <c r="AF576" s="559"/>
      <c r="AG576" s="560"/>
      <c r="AH576" s="558"/>
      <c r="AI576" s="559"/>
      <c r="AJ576" s="559"/>
      <c r="AK576" s="559"/>
      <c r="AL576" s="560"/>
      <c r="AM576" s="558"/>
      <c r="AN576" s="559"/>
      <c r="AO576" s="559"/>
      <c r="AP576" s="559"/>
      <c r="AQ576" s="560"/>
      <c r="AR576" s="558"/>
      <c r="AS576" s="559"/>
      <c r="AT576" s="559"/>
      <c r="AU576" s="559"/>
      <c r="AV576" s="560"/>
      <c r="AW576" s="557" t="s">
        <v>3</v>
      </c>
    </row>
    <row r="577" spans="1:49" ht="14.25">
      <c r="B577" s="491" t="s">
        <v>92</v>
      </c>
      <c r="C577" s="492"/>
      <c r="D577" s="492"/>
      <c r="E577" s="492"/>
      <c r="F577" s="492"/>
      <c r="G577" s="492"/>
      <c r="H577" s="493"/>
      <c r="I577" s="521">
        <v>1590</v>
      </c>
      <c r="J577" s="720"/>
      <c r="K577" s="721"/>
      <c r="L577" s="721"/>
      <c r="M577" s="722"/>
      <c r="N577" s="521">
        <v>1436</v>
      </c>
      <c r="O577" s="720"/>
      <c r="P577" s="721"/>
      <c r="Q577" s="721"/>
      <c r="R577" s="722"/>
      <c r="S577" s="521">
        <v>1437</v>
      </c>
      <c r="T577" s="720"/>
      <c r="U577" s="721"/>
      <c r="V577" s="721"/>
      <c r="W577" s="722"/>
      <c r="X577" s="521">
        <v>1438</v>
      </c>
      <c r="Y577" s="720"/>
      <c r="Z577" s="721"/>
      <c r="AA577" s="721"/>
      <c r="AB577" s="722"/>
      <c r="AC577" s="521">
        <v>1439</v>
      </c>
      <c r="AD577" s="720"/>
      <c r="AE577" s="721"/>
      <c r="AF577" s="721"/>
      <c r="AG577" s="722"/>
      <c r="AH577" s="521">
        <v>1441</v>
      </c>
      <c r="AI577" s="720"/>
      <c r="AJ577" s="721"/>
      <c r="AK577" s="721"/>
      <c r="AL577" s="722"/>
      <c r="AM577" s="521">
        <v>1442</v>
      </c>
      <c r="AN577" s="720"/>
      <c r="AO577" s="721"/>
      <c r="AP577" s="721"/>
      <c r="AQ577" s="722"/>
      <c r="AR577" s="521">
        <v>1443</v>
      </c>
      <c r="AS577" s="720"/>
      <c r="AT577" s="721"/>
      <c r="AU577" s="721"/>
      <c r="AV577" s="722"/>
      <c r="AW577" s="557" t="s">
        <v>2</v>
      </c>
    </row>
    <row r="578" spans="1:49" ht="14.25">
      <c r="B578" s="491" t="s">
        <v>93</v>
      </c>
      <c r="C578" s="492"/>
      <c r="D578" s="492"/>
      <c r="E578" s="492"/>
      <c r="F578" s="492"/>
      <c r="G578" s="492"/>
      <c r="H578" s="493"/>
      <c r="I578" s="521">
        <v>1444</v>
      </c>
      <c r="J578" s="720"/>
      <c r="K578" s="721"/>
      <c r="L578" s="721"/>
      <c r="M578" s="722"/>
      <c r="N578" s="521">
        <v>1447</v>
      </c>
      <c r="O578" s="720"/>
      <c r="P578" s="721"/>
      <c r="Q578" s="721"/>
      <c r="R578" s="722"/>
      <c r="S578" s="521">
        <v>1448</v>
      </c>
      <c r="T578" s="720"/>
      <c r="U578" s="721"/>
      <c r="V578" s="721"/>
      <c r="W578" s="722"/>
      <c r="X578" s="521">
        <v>1449</v>
      </c>
      <c r="Y578" s="720"/>
      <c r="Z578" s="721"/>
      <c r="AA578" s="721"/>
      <c r="AB578" s="722"/>
      <c r="AC578" s="521">
        <v>1508</v>
      </c>
      <c r="AD578" s="720"/>
      <c r="AE578" s="721"/>
      <c r="AF578" s="721"/>
      <c r="AG578" s="722"/>
      <c r="AH578" s="521">
        <v>1509</v>
      </c>
      <c r="AI578" s="720"/>
      <c r="AJ578" s="721"/>
      <c r="AK578" s="721"/>
      <c r="AL578" s="722"/>
      <c r="AM578" s="521">
        <v>1510</v>
      </c>
      <c r="AN578" s="720"/>
      <c r="AO578" s="721"/>
      <c r="AP578" s="721"/>
      <c r="AQ578" s="722"/>
      <c r="AR578" s="521">
        <v>1511</v>
      </c>
      <c r="AS578" s="720"/>
      <c r="AT578" s="721"/>
      <c r="AU578" s="721"/>
      <c r="AV578" s="722"/>
      <c r="AW578" s="557" t="s">
        <v>3</v>
      </c>
    </row>
    <row r="579" spans="1:49" ht="14.25">
      <c r="B579" s="491" t="s">
        <v>918</v>
      </c>
      <c r="C579" s="492"/>
      <c r="D579" s="492"/>
      <c r="E579" s="492"/>
      <c r="F579" s="492"/>
      <c r="G579" s="492"/>
      <c r="H579" s="493"/>
      <c r="I579" s="521">
        <v>1512</v>
      </c>
      <c r="J579" s="720"/>
      <c r="K579" s="721"/>
      <c r="L579" s="721"/>
      <c r="M579" s="722"/>
      <c r="N579" s="521">
        <v>1513</v>
      </c>
      <c r="O579" s="720"/>
      <c r="P579" s="721"/>
      <c r="Q579" s="721"/>
      <c r="R579" s="722"/>
      <c r="S579" s="558"/>
      <c r="T579" s="559"/>
      <c r="U579" s="559"/>
      <c r="V579" s="559"/>
      <c r="W579" s="560"/>
      <c r="X579" s="558"/>
      <c r="Y579" s="559"/>
      <c r="Z579" s="559"/>
      <c r="AA579" s="559"/>
      <c r="AB579" s="560"/>
      <c r="AC579" s="521">
        <v>1514</v>
      </c>
      <c r="AD579" s="720"/>
      <c r="AE579" s="721"/>
      <c r="AF579" s="721"/>
      <c r="AG579" s="722"/>
      <c r="AH579" s="558"/>
      <c r="AI579" s="559"/>
      <c r="AJ579" s="559"/>
      <c r="AK579" s="559"/>
      <c r="AL579" s="560"/>
      <c r="AM579" s="558"/>
      <c r="AN579" s="559"/>
      <c r="AO579" s="559"/>
      <c r="AP579" s="559"/>
      <c r="AQ579" s="560"/>
      <c r="AR579" s="558"/>
      <c r="AS579" s="559"/>
      <c r="AT579" s="559"/>
      <c r="AU579" s="559"/>
      <c r="AV579" s="560"/>
      <c r="AW579" s="557" t="s">
        <v>2</v>
      </c>
    </row>
    <row r="580" spans="1:49" ht="14.25">
      <c r="B580" s="491" t="s">
        <v>857</v>
      </c>
      <c r="C580" s="492"/>
      <c r="D580" s="492"/>
      <c r="E580" s="492"/>
      <c r="F580" s="492"/>
      <c r="G580" s="492"/>
      <c r="H580" s="493"/>
      <c r="I580" s="521">
        <v>1515</v>
      </c>
      <c r="J580" s="720"/>
      <c r="K580" s="721"/>
      <c r="L580" s="721"/>
      <c r="M580" s="722"/>
      <c r="N580" s="521">
        <v>1516</v>
      </c>
      <c r="O580" s="720"/>
      <c r="P580" s="721"/>
      <c r="Q580" s="721"/>
      <c r="R580" s="722"/>
      <c r="S580" s="521">
        <v>1517</v>
      </c>
      <c r="T580" s="720"/>
      <c r="U580" s="721"/>
      <c r="V580" s="721"/>
      <c r="W580" s="722"/>
      <c r="X580" s="521">
        <v>1518</v>
      </c>
      <c r="Y580" s="720"/>
      <c r="Z580" s="721"/>
      <c r="AA580" s="721"/>
      <c r="AB580" s="722"/>
      <c r="AC580" s="521">
        <v>1519</v>
      </c>
      <c r="AD580" s="720"/>
      <c r="AE580" s="721"/>
      <c r="AF580" s="721"/>
      <c r="AG580" s="722"/>
      <c r="AH580" s="521">
        <v>1520</v>
      </c>
      <c r="AI580" s="720"/>
      <c r="AJ580" s="721"/>
      <c r="AK580" s="721"/>
      <c r="AL580" s="722"/>
      <c r="AM580" s="521">
        <v>1521</v>
      </c>
      <c r="AN580" s="720"/>
      <c r="AO580" s="721"/>
      <c r="AP580" s="721"/>
      <c r="AQ580" s="722"/>
      <c r="AR580" s="561">
        <v>1522</v>
      </c>
      <c r="AS580" s="720"/>
      <c r="AT580" s="721"/>
      <c r="AU580" s="721"/>
      <c r="AV580" s="722"/>
      <c r="AW580" s="557" t="s">
        <v>2</v>
      </c>
    </row>
    <row r="581" spans="1:49" ht="14.25">
      <c r="B581" s="491" t="s">
        <v>107</v>
      </c>
      <c r="C581" s="492"/>
      <c r="D581" s="492"/>
      <c r="E581" s="492"/>
      <c r="F581" s="492"/>
      <c r="G581" s="492"/>
      <c r="H581" s="493"/>
      <c r="I581" s="521">
        <v>1523</v>
      </c>
      <c r="J581" s="720"/>
      <c r="K581" s="721"/>
      <c r="L581" s="721"/>
      <c r="M581" s="722"/>
      <c r="N581" s="521">
        <v>1524</v>
      </c>
      <c r="O581" s="720"/>
      <c r="P581" s="721"/>
      <c r="Q581" s="721"/>
      <c r="R581" s="722"/>
      <c r="S581" s="521">
        <v>1525</v>
      </c>
      <c r="T581" s="720"/>
      <c r="U581" s="721"/>
      <c r="V581" s="721"/>
      <c r="W581" s="722"/>
      <c r="X581" s="521">
        <v>1526</v>
      </c>
      <c r="Y581" s="720"/>
      <c r="Z581" s="721"/>
      <c r="AA581" s="721"/>
      <c r="AB581" s="722"/>
      <c r="AC581" s="521">
        <v>1527</v>
      </c>
      <c r="AD581" s="720"/>
      <c r="AE581" s="721"/>
      <c r="AF581" s="721"/>
      <c r="AG581" s="722"/>
      <c r="AH581" s="521">
        <v>1528</v>
      </c>
      <c r="AI581" s="720"/>
      <c r="AJ581" s="721"/>
      <c r="AK581" s="721"/>
      <c r="AL581" s="722"/>
      <c r="AM581" s="521">
        <v>1529</v>
      </c>
      <c r="AN581" s="720"/>
      <c r="AO581" s="721"/>
      <c r="AP581" s="721"/>
      <c r="AQ581" s="722"/>
      <c r="AR581" s="521">
        <v>1530</v>
      </c>
      <c r="AS581" s="720"/>
      <c r="AT581" s="721"/>
      <c r="AU581" s="721"/>
      <c r="AV581" s="722"/>
      <c r="AW581" s="557" t="s">
        <v>2</v>
      </c>
    </row>
    <row r="582" spans="1:49" ht="14.25">
      <c r="B582" s="491" t="s">
        <v>108</v>
      </c>
      <c r="C582" s="492"/>
      <c r="D582" s="492"/>
      <c r="E582" s="492"/>
      <c r="F582" s="492"/>
      <c r="G582" s="492"/>
      <c r="H582" s="493"/>
      <c r="I582" s="521">
        <v>1531</v>
      </c>
      <c r="J582" s="720"/>
      <c r="K582" s="721"/>
      <c r="L582" s="721"/>
      <c r="M582" s="722"/>
      <c r="N582" s="521">
        <v>1532</v>
      </c>
      <c r="O582" s="720"/>
      <c r="P582" s="721"/>
      <c r="Q582" s="721"/>
      <c r="R582" s="722"/>
      <c r="S582" s="521">
        <v>1533</v>
      </c>
      <c r="T582" s="720"/>
      <c r="U582" s="721"/>
      <c r="V582" s="721"/>
      <c r="W582" s="722"/>
      <c r="X582" s="521">
        <v>1534</v>
      </c>
      <c r="Y582" s="720"/>
      <c r="Z582" s="721"/>
      <c r="AA582" s="721"/>
      <c r="AB582" s="722"/>
      <c r="AC582" s="521">
        <v>1535</v>
      </c>
      <c r="AD582" s="720"/>
      <c r="AE582" s="721"/>
      <c r="AF582" s="721"/>
      <c r="AG582" s="722"/>
      <c r="AH582" s="521">
        <v>1536</v>
      </c>
      <c r="AI582" s="720"/>
      <c r="AJ582" s="721"/>
      <c r="AK582" s="721"/>
      <c r="AL582" s="722"/>
      <c r="AM582" s="521">
        <v>1537</v>
      </c>
      <c r="AN582" s="720"/>
      <c r="AO582" s="721"/>
      <c r="AP582" s="721"/>
      <c r="AQ582" s="722"/>
      <c r="AR582" s="521">
        <v>1538</v>
      </c>
      <c r="AS582" s="720"/>
      <c r="AT582" s="721"/>
      <c r="AU582" s="721"/>
      <c r="AV582" s="722"/>
      <c r="AW582" s="557" t="s">
        <v>3</v>
      </c>
    </row>
    <row r="583" spans="1:49" ht="14.25">
      <c r="B583" s="491" t="s">
        <v>919</v>
      </c>
      <c r="C583" s="492"/>
      <c r="D583" s="492"/>
      <c r="E583" s="492"/>
      <c r="F583" s="492"/>
      <c r="G583" s="492"/>
      <c r="H583" s="493"/>
      <c r="I583" s="521">
        <v>1539</v>
      </c>
      <c r="J583" s="720"/>
      <c r="K583" s="721"/>
      <c r="L583" s="721"/>
      <c r="M583" s="722"/>
      <c r="N583" s="521">
        <v>1540</v>
      </c>
      <c r="O583" s="720"/>
      <c r="P583" s="721"/>
      <c r="Q583" s="721"/>
      <c r="R583" s="722"/>
      <c r="S583" s="521">
        <v>1541</v>
      </c>
      <c r="T583" s="720"/>
      <c r="U583" s="721"/>
      <c r="V583" s="721"/>
      <c r="W583" s="722"/>
      <c r="X583" s="521">
        <v>1542</v>
      </c>
      <c r="Y583" s="720"/>
      <c r="Z583" s="721"/>
      <c r="AA583" s="721"/>
      <c r="AB583" s="722"/>
      <c r="AC583" s="521">
        <v>1543</v>
      </c>
      <c r="AD583" s="720"/>
      <c r="AE583" s="721"/>
      <c r="AF583" s="721"/>
      <c r="AG583" s="722"/>
      <c r="AH583" s="521">
        <v>1544</v>
      </c>
      <c r="AI583" s="720"/>
      <c r="AJ583" s="721"/>
      <c r="AK583" s="721"/>
      <c r="AL583" s="722"/>
      <c r="AM583" s="521">
        <v>1547</v>
      </c>
      <c r="AN583" s="720"/>
      <c r="AO583" s="721"/>
      <c r="AP583" s="721"/>
      <c r="AQ583" s="722"/>
      <c r="AR583" s="521">
        <v>1548</v>
      </c>
      <c r="AS583" s="720"/>
      <c r="AT583" s="721"/>
      <c r="AU583" s="721"/>
      <c r="AV583" s="722"/>
      <c r="AW583" s="557" t="s">
        <v>3</v>
      </c>
    </row>
    <row r="584" spans="1:49" ht="14.25">
      <c r="B584" s="491" t="s">
        <v>920</v>
      </c>
      <c r="C584" s="492"/>
      <c r="D584" s="492"/>
      <c r="E584" s="492"/>
      <c r="F584" s="492"/>
      <c r="G584" s="492"/>
      <c r="H584" s="493"/>
      <c r="I584" s="521">
        <v>1549</v>
      </c>
      <c r="J584" s="720"/>
      <c r="K584" s="721"/>
      <c r="L584" s="721"/>
      <c r="M584" s="722"/>
      <c r="N584" s="521">
        <v>1550</v>
      </c>
      <c r="O584" s="720"/>
      <c r="P584" s="721"/>
      <c r="Q584" s="721"/>
      <c r="R584" s="722"/>
      <c r="S584" s="521">
        <v>1551</v>
      </c>
      <c r="T584" s="720"/>
      <c r="U584" s="721"/>
      <c r="V584" s="721"/>
      <c r="W584" s="722"/>
      <c r="X584" s="521">
        <v>1552</v>
      </c>
      <c r="Y584" s="720"/>
      <c r="Z584" s="721"/>
      <c r="AA584" s="721"/>
      <c r="AB584" s="722"/>
      <c r="AC584" s="521">
        <v>1553</v>
      </c>
      <c r="AD584" s="720"/>
      <c r="AE584" s="721"/>
      <c r="AF584" s="721"/>
      <c r="AG584" s="722"/>
      <c r="AH584" s="521">
        <v>1554</v>
      </c>
      <c r="AI584" s="720"/>
      <c r="AJ584" s="721"/>
      <c r="AK584" s="721"/>
      <c r="AL584" s="722"/>
      <c r="AM584" s="521">
        <v>1555</v>
      </c>
      <c r="AN584" s="720"/>
      <c r="AO584" s="721"/>
      <c r="AP584" s="721"/>
      <c r="AQ584" s="722"/>
      <c r="AR584" s="521">
        <v>1556</v>
      </c>
      <c r="AS584" s="720"/>
      <c r="AT584" s="721"/>
      <c r="AU584" s="721"/>
      <c r="AV584" s="722"/>
      <c r="AW584" s="557" t="s">
        <v>3</v>
      </c>
    </row>
    <row r="585" spans="1:49" ht="14.25">
      <c r="B585" s="491" t="s">
        <v>921</v>
      </c>
      <c r="C585" s="492"/>
      <c r="D585" s="492"/>
      <c r="E585" s="492"/>
      <c r="F585" s="492"/>
      <c r="G585" s="492"/>
      <c r="H585" s="493"/>
      <c r="I585" s="521">
        <v>1557</v>
      </c>
      <c r="J585" s="720"/>
      <c r="K585" s="721"/>
      <c r="L585" s="721"/>
      <c r="M585" s="722"/>
      <c r="N585" s="521">
        <v>1558</v>
      </c>
      <c r="O585" s="720"/>
      <c r="P585" s="721"/>
      <c r="Q585" s="721"/>
      <c r="R585" s="722"/>
      <c r="S585" s="558"/>
      <c r="T585" s="559"/>
      <c r="U585" s="559"/>
      <c r="V585" s="559"/>
      <c r="W585" s="560"/>
      <c r="X585" s="558"/>
      <c r="Y585" s="559"/>
      <c r="Z585" s="559"/>
      <c r="AA585" s="559"/>
      <c r="AB585" s="560"/>
      <c r="AC585" s="521">
        <v>1559</v>
      </c>
      <c r="AD585" s="720"/>
      <c r="AE585" s="721"/>
      <c r="AF585" s="721"/>
      <c r="AG585" s="722"/>
      <c r="AH585" s="521">
        <v>1560</v>
      </c>
      <c r="AI585" s="720"/>
      <c r="AJ585" s="721"/>
      <c r="AK585" s="721"/>
      <c r="AL585" s="722"/>
      <c r="AM585" s="521">
        <v>1561</v>
      </c>
      <c r="AN585" s="720"/>
      <c r="AO585" s="721"/>
      <c r="AP585" s="721"/>
      <c r="AQ585" s="722"/>
      <c r="AR585" s="521">
        <v>1562</v>
      </c>
      <c r="AS585" s="720"/>
      <c r="AT585" s="721"/>
      <c r="AU585" s="721"/>
      <c r="AV585" s="722"/>
      <c r="AW585" s="557" t="s">
        <v>3</v>
      </c>
    </row>
    <row r="586" spans="1:49" ht="14.25">
      <c r="B586" s="491" t="s">
        <v>109</v>
      </c>
      <c r="C586" s="492"/>
      <c r="D586" s="492"/>
      <c r="E586" s="492"/>
      <c r="F586" s="492"/>
      <c r="G586" s="492"/>
      <c r="H586" s="493"/>
      <c r="I586" s="521">
        <v>1563</v>
      </c>
      <c r="J586" s="720">
        <f>IF(($J$575+$J$577+$J$579+$J$580+$J$581-$J$576-$J$578-$J$582-$J$583-$J$584-$J$585)&gt;0,($J$575+$J$577+$J$579+$J$580+$J$581-$J$576-$J$578-$J$582-$J$583-$J$584-$J$585),0)</f>
        <v>0</v>
      </c>
      <c r="K586" s="721"/>
      <c r="L586" s="721"/>
      <c r="M586" s="722"/>
      <c r="N586" s="521">
        <v>1564</v>
      </c>
      <c r="O586" s="720">
        <f>IF(($O$575+$O$577+$O$579+$O$580+$O$581-$O$576-$O$578-$O$582-$O$583-$O$584-$O$585)&gt;0,($O$575+$O$577+$O$579+$O$580+$O$581-$O$576-$O$578-$O$582-$O$583-$O$584-$O$585),0)</f>
        <v>0</v>
      </c>
      <c r="P586" s="721"/>
      <c r="Q586" s="721"/>
      <c r="R586" s="722"/>
      <c r="S586" s="521">
        <v>1565</v>
      </c>
      <c r="T586" s="720">
        <f>IF(($T$575+$T$577+$T$579+$T$580+$T$581-$T$576-$T$578-$T$582-$T$583-$T$584-$S$585)&gt;0,($T$575+$T$577+$T$579+$T$580+$T$581-$T$576-$T$578-$T$582-$T$583-$T$584-$S$585),0)</f>
        <v>0</v>
      </c>
      <c r="U586" s="721"/>
      <c r="V586" s="721"/>
      <c r="W586" s="722"/>
      <c r="X586" s="521">
        <v>1566</v>
      </c>
      <c r="Y586" s="720">
        <f>IF(($Y$575+$Y$577+$Y$579+$Y$580+$Y$581-$Y$576-$Y$578-$Y$582-$Y$583-$Y$584-$Y$585)&gt;0,($Y$575+$Y$577+$Y$579+$Y$580+$Y$581-$Y$576-$Y$578-$Y$582-$Y$583-$Y$584-$Y$585),0)</f>
        <v>0</v>
      </c>
      <c r="Z586" s="721"/>
      <c r="AA586" s="721"/>
      <c r="AB586" s="722"/>
      <c r="AC586" s="521">
        <v>1567</v>
      </c>
      <c r="AD586" s="720">
        <f>IF(($AD$575+$AD$577+$AD$579+$AD$580+$AD$581-$AD$576-$AD$578-$AD$582-$AD$583-$AD$584-$AD$585)&gt;0,($AD$575+$AD$577+$AD$579+$AD$580+$AD$581-$AD$576-$AD$578-$AD$582-$AD$583-$AD$584-$AD$585),0)</f>
        <v>0</v>
      </c>
      <c r="AE586" s="721"/>
      <c r="AF586" s="721"/>
      <c r="AG586" s="722"/>
      <c r="AH586" s="521">
        <v>1568</v>
      </c>
      <c r="AI586" s="720">
        <f>IF(($AI$575+$AI$577+$AI$579+$AI$580+$AI$581-$AI$576-$AI$578-$AI$582-$AI$583-$AI$584-$AI$585)&gt;0,($AI$575+$AI$577+$AI$579+$AI$580+$AI$581-$AI$576-$AI$578-$AI$582-$AI$583-$AI$584-$AI$585),0)</f>
        <v>0</v>
      </c>
      <c r="AJ586" s="721"/>
      <c r="AK586" s="721"/>
      <c r="AL586" s="722"/>
      <c r="AM586" s="521">
        <v>1569</v>
      </c>
      <c r="AN586" s="720">
        <f>IF(($AN$575+$AN$577+$AN$579+$AN$580+$AN$581-$AN$576-$AN$578-$AN$582-$AN$583-$AN$584-$AN$585)&gt;0,($AN$575+$AN$577+$AN$579+$AN$580+$AN$581-$AN$576-$AN$578-$AN$582-$AN$583-$AN$584-$AN$585),0)</f>
        <v>0</v>
      </c>
      <c r="AO586" s="721"/>
      <c r="AP586" s="721"/>
      <c r="AQ586" s="722"/>
      <c r="AR586" s="521">
        <v>1570</v>
      </c>
      <c r="AS586" s="720">
        <f>IF(($AS$575+$AS$577+$AS$579+$AS$580+$AS$581-$AS$576-$AS$578-$AS$582-$AS$583-$AS$584-$AS$585)&gt;0,($AS$575+$AS$577+$AS$579+$AS$580+$AS$581-$AS$576-$AS$578-$AS$582-$AS$583-$AS$584-$AS$585),0)</f>
        <v>0</v>
      </c>
      <c r="AT586" s="721"/>
      <c r="AU586" s="721"/>
      <c r="AV586" s="722"/>
      <c r="AW586" s="557" t="s">
        <v>4</v>
      </c>
    </row>
    <row r="587" spans="1:49" ht="14.25">
      <c r="B587" s="491" t="s">
        <v>110</v>
      </c>
      <c r="C587" s="492"/>
      <c r="D587" s="492"/>
      <c r="E587" s="492"/>
      <c r="F587" s="492"/>
      <c r="G587" s="492"/>
      <c r="H587" s="493"/>
      <c r="I587" s="521">
        <v>1368</v>
      </c>
      <c r="J587" s="720">
        <f>-IF(($J$575+$J$577+$J$579+$J$580+$J$581-$J$576-$J$578-$J$582-$J$583-$J$584-$J$585)&lt;0,($J$575+$J$577+$J$579+$J$580+$J$581-$J$576-$J$578-$J$582-$J$583-$J$584-$J$585),0)</f>
        <v>0</v>
      </c>
      <c r="K587" s="721"/>
      <c r="L587" s="721"/>
      <c r="M587" s="722"/>
      <c r="N587" s="521">
        <v>1371</v>
      </c>
      <c r="O587" s="720">
        <f>-IF(($O$575+$O$577+$O$579+$O$580+$O$581-$O$576-$O$578-$O$582-$O$583-$O$584-$O$585)&lt;0,($O$575+$O$577+$O$579+$O$580+$O$581-$O$576-$O$578-$O$582-$O$583-$O$584-$O$585),0)</f>
        <v>0</v>
      </c>
      <c r="P587" s="721"/>
      <c r="Q587" s="721"/>
      <c r="R587" s="722"/>
      <c r="S587" s="521">
        <v>1571</v>
      </c>
      <c r="T587" s="720">
        <f>-IF(($T$575+$T$577+$T$579+$T$580+$T$581-$T$576-$T$578-$T$582-$T$583-$T$584-$S$585)&lt;0,($T$575+$T$577+$T$579+$T$580+$T$581-$T$576-$T$578-$T$582-$T$583-$T$584-$S$585),0)</f>
        <v>0</v>
      </c>
      <c r="U587" s="721"/>
      <c r="V587" s="721"/>
      <c r="W587" s="722"/>
      <c r="X587" s="521">
        <v>1572</v>
      </c>
      <c r="Y587" s="720">
        <f>-IF(($Y$575+$Y$577+$Y$579+$Y$580+$Y$581-$Y$576-$Y$578-$Y$582-$Y$583-$Y$584-$Y$585)&lt;0,($Y$575+$Y$577+$Y$579+$Y$580+$Y$581-$Y$576-$Y$578-$Y$582-$Y$583-$Y$584-$Y$585),0)</f>
        <v>0</v>
      </c>
      <c r="Z587" s="721"/>
      <c r="AA587" s="721"/>
      <c r="AB587" s="722"/>
      <c r="AC587" s="558"/>
      <c r="AD587" s="559"/>
      <c r="AE587" s="559"/>
      <c r="AF587" s="559"/>
      <c r="AG587" s="559"/>
      <c r="AH587" s="559"/>
      <c r="AI587" s="559"/>
      <c r="AJ587" s="559"/>
      <c r="AK587" s="559"/>
      <c r="AL587" s="559"/>
      <c r="AM587" s="559"/>
      <c r="AN587" s="559"/>
      <c r="AO587" s="559"/>
      <c r="AP587" s="559"/>
      <c r="AQ587" s="559"/>
      <c r="AR587" s="559"/>
      <c r="AS587" s="559"/>
      <c r="AT587" s="559"/>
      <c r="AU587" s="559"/>
      <c r="AV587" s="560"/>
      <c r="AW587" s="557" t="s">
        <v>4</v>
      </c>
    </row>
    <row r="588" spans="1:49">
      <c r="A588" s="409"/>
      <c r="B588" s="517"/>
      <c r="C588" s="517"/>
      <c r="D588" s="517"/>
      <c r="E588" s="517"/>
      <c r="F588" s="517"/>
      <c r="G588" s="517"/>
      <c r="H588" s="517"/>
      <c r="I588" s="517"/>
      <c r="J588" s="517"/>
      <c r="K588" s="517"/>
      <c r="L588" s="517"/>
      <c r="M588" s="517"/>
      <c r="N588" s="517"/>
      <c r="O588" s="517"/>
      <c r="P588" s="517"/>
      <c r="Q588" s="517"/>
      <c r="R588" s="517"/>
    </row>
    <row r="589" spans="1:49">
      <c r="A589" s="409"/>
      <c r="B589" s="779" t="s">
        <v>922</v>
      </c>
      <c r="C589" s="780"/>
      <c r="D589" s="780"/>
      <c r="E589" s="780"/>
      <c r="F589" s="780"/>
      <c r="G589" s="780"/>
      <c r="H589" s="780"/>
      <c r="I589" s="780"/>
      <c r="J589" s="780"/>
      <c r="K589" s="780"/>
      <c r="L589" s="780"/>
      <c r="M589" s="780"/>
      <c r="N589" s="780"/>
      <c r="O589" s="780"/>
      <c r="P589" s="780"/>
      <c r="Q589" s="780"/>
      <c r="R589" s="781"/>
    </row>
    <row r="590" spans="1:49">
      <c r="A590" s="409"/>
      <c r="B590" s="782"/>
      <c r="C590" s="783"/>
      <c r="D590" s="783"/>
      <c r="E590" s="783"/>
      <c r="F590" s="783"/>
      <c r="G590" s="783"/>
      <c r="H590" s="783"/>
      <c r="I590" s="783"/>
      <c r="J590" s="783"/>
      <c r="K590" s="783"/>
      <c r="L590" s="783"/>
      <c r="M590" s="783"/>
      <c r="N590" s="783"/>
      <c r="O590" s="783"/>
      <c r="P590" s="783"/>
      <c r="Q590" s="783"/>
      <c r="R590" s="784"/>
    </row>
    <row r="591" spans="1:49">
      <c r="B591" s="491"/>
      <c r="C591" s="492"/>
      <c r="D591" s="492"/>
      <c r="E591" s="492"/>
      <c r="F591" s="492"/>
      <c r="G591" s="492"/>
      <c r="H591" s="492"/>
      <c r="I591" s="492"/>
      <c r="J591" s="492"/>
      <c r="K591" s="492"/>
      <c r="L591" s="493"/>
      <c r="M591" s="520"/>
      <c r="N591" s="834" t="s">
        <v>862</v>
      </c>
      <c r="O591" s="835"/>
      <c r="P591" s="835"/>
      <c r="Q591" s="836"/>
      <c r="R591" s="542"/>
    </row>
    <row r="592" spans="1:49" ht="14.25">
      <c r="B592" s="491" t="s">
        <v>863</v>
      </c>
      <c r="C592" s="492"/>
      <c r="D592" s="492"/>
      <c r="E592" s="492"/>
      <c r="F592" s="492"/>
      <c r="G592" s="492"/>
      <c r="H592" s="492"/>
      <c r="I592" s="492"/>
      <c r="J592" s="492"/>
      <c r="K592" s="492"/>
      <c r="L592" s="493"/>
      <c r="M592" s="521">
        <v>1600</v>
      </c>
      <c r="N592" s="720"/>
      <c r="O592" s="721"/>
      <c r="P592" s="721"/>
      <c r="Q592" s="722"/>
      <c r="R592" s="543" t="s">
        <v>2</v>
      </c>
    </row>
    <row r="593" spans="2:18" ht="14.25">
      <c r="B593" s="491" t="s">
        <v>864</v>
      </c>
      <c r="C593" s="492"/>
      <c r="D593" s="492"/>
      <c r="E593" s="492"/>
      <c r="F593" s="492"/>
      <c r="G593" s="492"/>
      <c r="H593" s="492"/>
      <c r="I593" s="492"/>
      <c r="J593" s="492"/>
      <c r="K593" s="492"/>
      <c r="L593" s="493"/>
      <c r="M593" s="521">
        <v>1819</v>
      </c>
      <c r="N593" s="720"/>
      <c r="O593" s="721"/>
      <c r="P593" s="721"/>
      <c r="Q593" s="722"/>
      <c r="R593" s="543" t="s">
        <v>2</v>
      </c>
    </row>
    <row r="594" spans="2:18" ht="14.25">
      <c r="B594" s="491" t="s">
        <v>865</v>
      </c>
      <c r="C594" s="492"/>
      <c r="D594" s="492"/>
      <c r="E594" s="492"/>
      <c r="F594" s="492"/>
      <c r="G594" s="492"/>
      <c r="H594" s="492"/>
      <c r="I594" s="492"/>
      <c r="J594" s="492"/>
      <c r="K594" s="492"/>
      <c r="L594" s="493"/>
      <c r="M594" s="521">
        <v>1601</v>
      </c>
      <c r="N594" s="720"/>
      <c r="O594" s="721"/>
      <c r="P594" s="721"/>
      <c r="Q594" s="722"/>
      <c r="R594" s="543" t="s">
        <v>2</v>
      </c>
    </row>
    <row r="595" spans="2:18" ht="14.25">
      <c r="B595" s="491" t="s">
        <v>866</v>
      </c>
      <c r="C595" s="492"/>
      <c r="D595" s="492"/>
      <c r="E595" s="492"/>
      <c r="F595" s="492"/>
      <c r="G595" s="492"/>
      <c r="H595" s="492"/>
      <c r="I595" s="492"/>
      <c r="J595" s="492"/>
      <c r="K595" s="492"/>
      <c r="L595" s="493"/>
      <c r="M595" s="521">
        <v>1602</v>
      </c>
      <c r="N595" s="720"/>
      <c r="O595" s="721"/>
      <c r="P595" s="721"/>
      <c r="Q595" s="722"/>
      <c r="R595" s="543" t="s">
        <v>2</v>
      </c>
    </row>
    <row r="596" spans="2:18" ht="14.25">
      <c r="B596" s="491" t="s">
        <v>867</v>
      </c>
      <c r="C596" s="492"/>
      <c r="D596" s="492"/>
      <c r="E596" s="492"/>
      <c r="F596" s="492"/>
      <c r="G596" s="492"/>
      <c r="H596" s="492"/>
      <c r="I596" s="492"/>
      <c r="J596" s="492"/>
      <c r="K596" s="492"/>
      <c r="L596" s="493"/>
      <c r="M596" s="521">
        <v>1603</v>
      </c>
      <c r="N596" s="720"/>
      <c r="O596" s="721"/>
      <c r="P596" s="721"/>
      <c r="Q596" s="722"/>
      <c r="R596" s="543" t="s">
        <v>2</v>
      </c>
    </row>
    <row r="597" spans="2:18" ht="14.25">
      <c r="B597" s="491" t="s">
        <v>923</v>
      </c>
      <c r="C597" s="492"/>
      <c r="D597" s="492"/>
      <c r="E597" s="492"/>
      <c r="F597" s="492"/>
      <c r="G597" s="492"/>
      <c r="H597" s="492"/>
      <c r="I597" s="492"/>
      <c r="J597" s="492"/>
      <c r="K597" s="492"/>
      <c r="L597" s="493"/>
      <c r="M597" s="521">
        <v>1604</v>
      </c>
      <c r="N597" s="720"/>
      <c r="O597" s="721"/>
      <c r="P597" s="721"/>
      <c r="Q597" s="722"/>
      <c r="R597" s="543" t="s">
        <v>2</v>
      </c>
    </row>
    <row r="598" spans="2:18" ht="14.25">
      <c r="B598" s="491" t="s">
        <v>924</v>
      </c>
      <c r="C598" s="492"/>
      <c r="D598" s="492"/>
      <c r="E598" s="492"/>
      <c r="F598" s="492"/>
      <c r="G598" s="492"/>
      <c r="H598" s="492"/>
      <c r="I598" s="492"/>
      <c r="J598" s="492"/>
      <c r="K598" s="492"/>
      <c r="L598" s="493"/>
      <c r="M598" s="521">
        <v>1605</v>
      </c>
      <c r="N598" s="720"/>
      <c r="O598" s="721"/>
      <c r="P598" s="721"/>
      <c r="Q598" s="722"/>
      <c r="R598" s="543" t="s">
        <v>2</v>
      </c>
    </row>
    <row r="599" spans="2:18" ht="14.25">
      <c r="B599" s="491" t="s">
        <v>868</v>
      </c>
      <c r="C599" s="492"/>
      <c r="D599" s="492"/>
      <c r="E599" s="492"/>
      <c r="F599" s="492"/>
      <c r="G599" s="492"/>
      <c r="H599" s="492"/>
      <c r="I599" s="492"/>
      <c r="J599" s="492"/>
      <c r="K599" s="492"/>
      <c r="L599" s="493"/>
      <c r="M599" s="521">
        <v>1606</v>
      </c>
      <c r="N599" s="720"/>
      <c r="O599" s="721"/>
      <c r="P599" s="721"/>
      <c r="Q599" s="722"/>
      <c r="R599" s="543" t="s">
        <v>2</v>
      </c>
    </row>
    <row r="600" spans="2:18" ht="14.25">
      <c r="B600" s="491" t="s">
        <v>37</v>
      </c>
      <c r="C600" s="492"/>
      <c r="D600" s="492"/>
      <c r="E600" s="492"/>
      <c r="F600" s="492"/>
      <c r="G600" s="492"/>
      <c r="H600" s="492"/>
      <c r="I600" s="492"/>
      <c r="J600" s="492"/>
      <c r="K600" s="492"/>
      <c r="L600" s="493"/>
      <c r="M600" s="521">
        <v>1607</v>
      </c>
      <c r="N600" s="720"/>
      <c r="O600" s="721"/>
      <c r="P600" s="721"/>
      <c r="Q600" s="722"/>
      <c r="R600" s="543" t="s">
        <v>2</v>
      </c>
    </row>
    <row r="601" spans="2:18" ht="14.25">
      <c r="B601" s="491" t="s">
        <v>925</v>
      </c>
      <c r="C601" s="492"/>
      <c r="D601" s="492"/>
      <c r="E601" s="492"/>
      <c r="F601" s="492"/>
      <c r="G601" s="492"/>
      <c r="H601" s="492"/>
      <c r="I601" s="492"/>
      <c r="J601" s="492"/>
      <c r="K601" s="492"/>
      <c r="L601" s="493"/>
      <c r="M601" s="521">
        <v>1608</v>
      </c>
      <c r="N601" s="720"/>
      <c r="O601" s="721"/>
      <c r="P601" s="721"/>
      <c r="Q601" s="722"/>
      <c r="R601" s="543" t="s">
        <v>2</v>
      </c>
    </row>
    <row r="602" spans="2:18" ht="14.25">
      <c r="B602" s="491" t="s">
        <v>926</v>
      </c>
      <c r="C602" s="492"/>
      <c r="D602" s="492"/>
      <c r="E602" s="492"/>
      <c r="F602" s="492"/>
      <c r="G602" s="492"/>
      <c r="H602" s="492"/>
      <c r="I602" s="492"/>
      <c r="J602" s="492"/>
      <c r="K602" s="492"/>
      <c r="L602" s="493"/>
      <c r="M602" s="521">
        <v>1609</v>
      </c>
      <c r="N602" s="720"/>
      <c r="O602" s="721"/>
      <c r="P602" s="721"/>
      <c r="Q602" s="722"/>
      <c r="R602" s="543" t="s">
        <v>2</v>
      </c>
    </row>
    <row r="603" spans="2:18" ht="14.25">
      <c r="B603" s="491" t="s">
        <v>871</v>
      </c>
      <c r="C603" s="492"/>
      <c r="D603" s="492"/>
      <c r="E603" s="492"/>
      <c r="F603" s="492"/>
      <c r="G603" s="492"/>
      <c r="H603" s="492"/>
      <c r="I603" s="492"/>
      <c r="J603" s="492"/>
      <c r="K603" s="492"/>
      <c r="L603" s="493"/>
      <c r="M603" s="521">
        <v>1610</v>
      </c>
      <c r="N603" s="720">
        <f>+SUM(N592:$Q$602)</f>
        <v>0</v>
      </c>
      <c r="O603" s="721"/>
      <c r="P603" s="721"/>
      <c r="Q603" s="722"/>
      <c r="R603" s="543" t="s">
        <v>4</v>
      </c>
    </row>
    <row r="604" spans="2:18" ht="14.25">
      <c r="B604" s="491" t="s">
        <v>872</v>
      </c>
      <c r="C604" s="492"/>
      <c r="D604" s="492"/>
      <c r="E604" s="492"/>
      <c r="F604" s="492"/>
      <c r="G604" s="492"/>
      <c r="H604" s="492"/>
      <c r="I604" s="492"/>
      <c r="J604" s="492"/>
      <c r="K604" s="492"/>
      <c r="L604" s="493"/>
      <c r="M604" s="521">
        <v>1611</v>
      </c>
      <c r="N604" s="720"/>
      <c r="O604" s="721"/>
      <c r="P604" s="721"/>
      <c r="Q604" s="722"/>
      <c r="R604" s="543" t="s">
        <v>3</v>
      </c>
    </row>
    <row r="605" spans="2:18" ht="14.25">
      <c r="B605" s="491" t="s">
        <v>873</v>
      </c>
      <c r="C605" s="492"/>
      <c r="D605" s="492"/>
      <c r="E605" s="492"/>
      <c r="F605" s="492"/>
      <c r="G605" s="492"/>
      <c r="H605" s="492"/>
      <c r="I605" s="492"/>
      <c r="J605" s="492"/>
      <c r="K605" s="492"/>
      <c r="L605" s="493"/>
      <c r="M605" s="521">
        <v>1612</v>
      </c>
      <c r="N605" s="720"/>
      <c r="O605" s="721"/>
      <c r="P605" s="721"/>
      <c r="Q605" s="722"/>
      <c r="R605" s="543" t="s">
        <v>3</v>
      </c>
    </row>
    <row r="606" spans="2:18" ht="14.25">
      <c r="B606" s="491" t="s">
        <v>874</v>
      </c>
      <c r="C606" s="492"/>
      <c r="D606" s="492"/>
      <c r="E606" s="492"/>
      <c r="F606" s="492"/>
      <c r="G606" s="492"/>
      <c r="H606" s="492"/>
      <c r="I606" s="492"/>
      <c r="J606" s="492"/>
      <c r="K606" s="492"/>
      <c r="L606" s="493"/>
      <c r="M606" s="521">
        <v>1613</v>
      </c>
      <c r="N606" s="720"/>
      <c r="O606" s="721"/>
      <c r="P606" s="721"/>
      <c r="Q606" s="722"/>
      <c r="R606" s="543" t="s">
        <v>3</v>
      </c>
    </row>
    <row r="607" spans="2:18" ht="14.25">
      <c r="B607" s="491" t="s">
        <v>875</v>
      </c>
      <c r="C607" s="492"/>
      <c r="D607" s="492"/>
      <c r="E607" s="492"/>
      <c r="F607" s="492"/>
      <c r="G607" s="492"/>
      <c r="H607" s="492"/>
      <c r="I607" s="492"/>
      <c r="J607" s="492"/>
      <c r="K607" s="492"/>
      <c r="L607" s="493"/>
      <c r="M607" s="521">
        <v>1614</v>
      </c>
      <c r="N607" s="720"/>
      <c r="O607" s="721"/>
      <c r="P607" s="721"/>
      <c r="Q607" s="722"/>
      <c r="R607" s="543" t="s">
        <v>3</v>
      </c>
    </row>
    <row r="608" spans="2:18" ht="14.25">
      <c r="B608" s="491" t="s">
        <v>876</v>
      </c>
      <c r="C608" s="492"/>
      <c r="D608" s="492"/>
      <c r="E608" s="492"/>
      <c r="F608" s="492"/>
      <c r="G608" s="492"/>
      <c r="H608" s="492"/>
      <c r="I608" s="492"/>
      <c r="J608" s="492"/>
      <c r="K608" s="492"/>
      <c r="L608" s="493"/>
      <c r="M608" s="521">
        <v>1820</v>
      </c>
      <c r="N608" s="720"/>
      <c r="O608" s="721"/>
      <c r="P608" s="721"/>
      <c r="Q608" s="722"/>
      <c r="R608" s="543" t="s">
        <v>3</v>
      </c>
    </row>
    <row r="609" spans="1:18" ht="14.25">
      <c r="B609" s="491" t="s">
        <v>877</v>
      </c>
      <c r="C609" s="492"/>
      <c r="D609" s="492"/>
      <c r="E609" s="492"/>
      <c r="F609" s="492"/>
      <c r="G609" s="492"/>
      <c r="H609" s="492"/>
      <c r="I609" s="492"/>
      <c r="J609" s="492"/>
      <c r="K609" s="492"/>
      <c r="L609" s="493"/>
      <c r="M609" s="521">
        <v>1615</v>
      </c>
      <c r="N609" s="720"/>
      <c r="O609" s="721"/>
      <c r="P609" s="721"/>
      <c r="Q609" s="722"/>
      <c r="R609" s="477" t="s">
        <v>3</v>
      </c>
    </row>
    <row r="610" spans="1:18" ht="14.25">
      <c r="B610" s="491" t="s">
        <v>878</v>
      </c>
      <c r="C610" s="492"/>
      <c r="D610" s="492"/>
      <c r="E610" s="492"/>
      <c r="F610" s="492"/>
      <c r="G610" s="492"/>
      <c r="H610" s="492"/>
      <c r="I610" s="492"/>
      <c r="J610" s="492"/>
      <c r="K610" s="492"/>
      <c r="L610" s="493"/>
      <c r="M610" s="521">
        <v>1616</v>
      </c>
      <c r="N610" s="720"/>
      <c r="O610" s="721"/>
      <c r="P610" s="721"/>
      <c r="Q610" s="722"/>
      <c r="R610" s="477" t="s">
        <v>3</v>
      </c>
    </row>
    <row r="611" spans="1:18" ht="14.25">
      <c r="B611" s="491" t="s">
        <v>879</v>
      </c>
      <c r="C611" s="492"/>
      <c r="D611" s="492"/>
      <c r="E611" s="492"/>
      <c r="F611" s="492"/>
      <c r="G611" s="492"/>
      <c r="H611" s="492"/>
      <c r="I611" s="492"/>
      <c r="J611" s="492"/>
      <c r="K611" s="492"/>
      <c r="L611" s="493"/>
      <c r="M611" s="521">
        <v>1617</v>
      </c>
      <c r="N611" s="720"/>
      <c r="O611" s="721"/>
      <c r="P611" s="721"/>
      <c r="Q611" s="722"/>
      <c r="R611" s="477" t="s">
        <v>3</v>
      </c>
    </row>
    <row r="612" spans="1:18" ht="14.25">
      <c r="B612" s="491" t="s">
        <v>880</v>
      </c>
      <c r="C612" s="492"/>
      <c r="D612" s="492"/>
      <c r="E612" s="492"/>
      <c r="F612" s="492"/>
      <c r="G612" s="492"/>
      <c r="H612" s="492"/>
      <c r="I612" s="492"/>
      <c r="J612" s="492"/>
      <c r="K612" s="492"/>
      <c r="L612" s="493"/>
      <c r="M612" s="521">
        <v>1618</v>
      </c>
      <c r="N612" s="720"/>
      <c r="O612" s="721"/>
      <c r="P612" s="721"/>
      <c r="Q612" s="722"/>
      <c r="R612" s="477" t="s">
        <v>3</v>
      </c>
    </row>
    <row r="613" spans="1:18" ht="14.25">
      <c r="B613" s="491" t="s">
        <v>881</v>
      </c>
      <c r="C613" s="492"/>
      <c r="D613" s="492"/>
      <c r="E613" s="492"/>
      <c r="F613" s="492"/>
      <c r="G613" s="492"/>
      <c r="H613" s="492"/>
      <c r="I613" s="492"/>
      <c r="J613" s="492"/>
      <c r="K613" s="492"/>
      <c r="L613" s="493"/>
      <c r="M613" s="521">
        <v>1620</v>
      </c>
      <c r="N613" s="720"/>
      <c r="O613" s="721"/>
      <c r="P613" s="721"/>
      <c r="Q613" s="722"/>
      <c r="R613" s="477" t="s">
        <v>3</v>
      </c>
    </row>
    <row r="614" spans="1:18" ht="14.25">
      <c r="B614" s="491" t="s">
        <v>882</v>
      </c>
      <c r="C614" s="492"/>
      <c r="D614" s="492"/>
      <c r="E614" s="492"/>
      <c r="F614" s="492"/>
      <c r="G614" s="492"/>
      <c r="H614" s="492"/>
      <c r="I614" s="492"/>
      <c r="J614" s="492"/>
      <c r="K614" s="492"/>
      <c r="L614" s="493"/>
      <c r="M614" s="521">
        <v>1621</v>
      </c>
      <c r="N614" s="720"/>
      <c r="O614" s="721"/>
      <c r="P614" s="721"/>
      <c r="Q614" s="722"/>
      <c r="R614" s="477" t="s">
        <v>3</v>
      </c>
    </row>
    <row r="615" spans="1:18" ht="14.25">
      <c r="B615" s="491" t="s">
        <v>884</v>
      </c>
      <c r="C615" s="492"/>
      <c r="D615" s="492"/>
      <c r="E615" s="492"/>
      <c r="F615" s="492"/>
      <c r="G615" s="492"/>
      <c r="H615" s="492"/>
      <c r="I615" s="492"/>
      <c r="J615" s="492"/>
      <c r="K615" s="492"/>
      <c r="L615" s="493"/>
      <c r="M615" s="521">
        <v>1622</v>
      </c>
      <c r="N615" s="720"/>
      <c r="O615" s="721"/>
      <c r="P615" s="721"/>
      <c r="Q615" s="722"/>
      <c r="R615" s="477" t="s">
        <v>3</v>
      </c>
    </row>
    <row r="616" spans="1:18" ht="14.25">
      <c r="B616" s="491" t="s">
        <v>887</v>
      </c>
      <c r="C616" s="492"/>
      <c r="D616" s="492"/>
      <c r="E616" s="492"/>
      <c r="F616" s="492"/>
      <c r="G616" s="492"/>
      <c r="H616" s="492"/>
      <c r="I616" s="492"/>
      <c r="J616" s="492"/>
      <c r="K616" s="492"/>
      <c r="L616" s="493"/>
      <c r="M616" s="521">
        <v>1624</v>
      </c>
      <c r="N616" s="720"/>
      <c r="O616" s="721"/>
      <c r="P616" s="721"/>
      <c r="Q616" s="722"/>
      <c r="R616" s="477" t="s">
        <v>3</v>
      </c>
    </row>
    <row r="617" spans="1:18" ht="14.25">
      <c r="B617" s="491" t="s">
        <v>888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3"/>
      <c r="M617" s="521">
        <v>1625</v>
      </c>
      <c r="N617" s="720"/>
      <c r="O617" s="721"/>
      <c r="P617" s="721"/>
      <c r="Q617" s="722"/>
      <c r="R617" s="477" t="s">
        <v>3</v>
      </c>
    </row>
    <row r="618" spans="1:18" ht="14.25">
      <c r="B618" s="491" t="s">
        <v>889</v>
      </c>
      <c r="C618" s="492"/>
      <c r="D618" s="492"/>
      <c r="E618" s="492"/>
      <c r="F618" s="492"/>
      <c r="G618" s="492"/>
      <c r="H618" s="492"/>
      <c r="I618" s="492"/>
      <c r="J618" s="492"/>
      <c r="K618" s="492"/>
      <c r="L618" s="493"/>
      <c r="M618" s="521">
        <v>1626</v>
      </c>
      <c r="N618" s="720"/>
      <c r="O618" s="721"/>
      <c r="P618" s="721"/>
      <c r="Q618" s="722"/>
      <c r="R618" s="477" t="s">
        <v>3</v>
      </c>
    </row>
    <row r="619" spans="1:18" ht="14.25">
      <c r="B619" s="491" t="s">
        <v>890</v>
      </c>
      <c r="C619" s="492"/>
      <c r="D619" s="492"/>
      <c r="E619" s="492"/>
      <c r="F619" s="492"/>
      <c r="G619" s="492"/>
      <c r="H619" s="492"/>
      <c r="I619" s="492"/>
      <c r="J619" s="492"/>
      <c r="K619" s="492"/>
      <c r="L619" s="493"/>
      <c r="M619" s="521">
        <v>1627</v>
      </c>
      <c r="N619" s="720"/>
      <c r="O619" s="721"/>
      <c r="P619" s="721"/>
      <c r="Q619" s="722"/>
      <c r="R619" s="477" t="s">
        <v>3</v>
      </c>
    </row>
    <row r="620" spans="1:18" ht="14.25">
      <c r="B620" s="491" t="s">
        <v>891</v>
      </c>
      <c r="C620" s="492"/>
      <c r="D620" s="492"/>
      <c r="E620" s="492"/>
      <c r="F620" s="492"/>
      <c r="G620" s="492"/>
      <c r="H620" s="492"/>
      <c r="I620" s="492"/>
      <c r="J620" s="492"/>
      <c r="K620" s="492"/>
      <c r="L620" s="493"/>
      <c r="M620" s="521">
        <v>1628</v>
      </c>
      <c r="N620" s="720"/>
      <c r="O620" s="721"/>
      <c r="P620" s="721"/>
      <c r="Q620" s="722"/>
      <c r="R620" s="477" t="s">
        <v>3</v>
      </c>
    </row>
    <row r="621" spans="1:18" ht="14.25">
      <c r="B621" s="535" t="s">
        <v>66</v>
      </c>
      <c r="C621" s="536"/>
      <c r="D621" s="536"/>
      <c r="E621" s="536"/>
      <c r="F621" s="536"/>
      <c r="G621" s="536"/>
      <c r="H621" s="536"/>
      <c r="I621" s="536"/>
      <c r="J621" s="536"/>
      <c r="K621" s="536"/>
      <c r="L621" s="537"/>
      <c r="M621" s="564">
        <v>1909</v>
      </c>
      <c r="N621" s="724"/>
      <c r="O621" s="725"/>
      <c r="P621" s="725"/>
      <c r="Q621" s="726"/>
      <c r="R621" s="477" t="s">
        <v>3</v>
      </c>
    </row>
    <row r="622" spans="1:18" ht="14.25">
      <c r="B622" s="491" t="s">
        <v>892</v>
      </c>
      <c r="C622" s="492"/>
      <c r="D622" s="492"/>
      <c r="E622" s="492"/>
      <c r="F622" s="492"/>
      <c r="G622" s="492"/>
      <c r="H622" s="492"/>
      <c r="I622" s="492"/>
      <c r="J622" s="492"/>
      <c r="K622" s="492"/>
      <c r="L622" s="493"/>
      <c r="M622" s="521">
        <v>1629</v>
      </c>
      <c r="N622" s="720">
        <f>+SUM(N604:$Q$621)</f>
        <v>0</v>
      </c>
      <c r="O622" s="721"/>
      <c r="P622" s="721"/>
      <c r="Q622" s="722"/>
      <c r="R622" s="477" t="s">
        <v>4</v>
      </c>
    </row>
    <row r="623" spans="1:18" ht="14.25">
      <c r="B623" s="491" t="s">
        <v>927</v>
      </c>
      <c r="C623" s="492"/>
      <c r="D623" s="492"/>
      <c r="E623" s="492"/>
      <c r="F623" s="492"/>
      <c r="G623" s="492"/>
      <c r="H623" s="492"/>
      <c r="I623" s="492"/>
      <c r="J623" s="492"/>
      <c r="K623" s="492"/>
      <c r="L623" s="493"/>
      <c r="M623" s="521">
        <v>1630</v>
      </c>
      <c r="N623" s="720">
        <f>+N603-$N$622</f>
        <v>0</v>
      </c>
      <c r="O623" s="721"/>
      <c r="P623" s="721"/>
      <c r="Q623" s="722"/>
      <c r="R623" s="477" t="s">
        <v>4</v>
      </c>
    </row>
    <row r="624" spans="1:18">
      <c r="A624" s="409"/>
      <c r="B624" s="517"/>
      <c r="C624" s="517"/>
      <c r="D624" s="517"/>
      <c r="E624" s="517"/>
      <c r="F624" s="517"/>
      <c r="G624" s="517"/>
      <c r="H624" s="517"/>
      <c r="I624" s="517"/>
      <c r="J624" s="517"/>
      <c r="K624" s="517"/>
      <c r="L624" s="517"/>
      <c r="M624" s="517"/>
      <c r="N624" s="517"/>
      <c r="O624" s="517"/>
      <c r="P624" s="517"/>
      <c r="Q624" s="517"/>
      <c r="R624" s="517"/>
    </row>
    <row r="625" spans="1:18">
      <c r="A625" s="409"/>
      <c r="B625" s="779" t="s">
        <v>928</v>
      </c>
      <c r="C625" s="780"/>
      <c r="D625" s="780"/>
      <c r="E625" s="780"/>
      <c r="F625" s="780"/>
      <c r="G625" s="780"/>
      <c r="H625" s="780"/>
      <c r="I625" s="780"/>
      <c r="J625" s="780"/>
      <c r="K625" s="780"/>
      <c r="L625" s="780"/>
      <c r="M625" s="780"/>
      <c r="N625" s="780"/>
      <c r="O625" s="780"/>
      <c r="P625" s="780"/>
      <c r="Q625" s="780"/>
      <c r="R625" s="781"/>
    </row>
    <row r="626" spans="1:18">
      <c r="A626" s="409"/>
      <c r="B626" s="782"/>
      <c r="C626" s="783"/>
      <c r="D626" s="783"/>
      <c r="E626" s="783"/>
      <c r="F626" s="783"/>
      <c r="G626" s="783"/>
      <c r="H626" s="783"/>
      <c r="I626" s="783"/>
      <c r="J626" s="783"/>
      <c r="K626" s="783"/>
      <c r="L626" s="783"/>
      <c r="M626" s="783"/>
      <c r="N626" s="783"/>
      <c r="O626" s="783"/>
      <c r="P626" s="783"/>
      <c r="Q626" s="783"/>
      <c r="R626" s="784"/>
    </row>
    <row r="627" spans="1:18" ht="14.25">
      <c r="B627" s="491" t="s">
        <v>903</v>
      </c>
      <c r="C627" s="492"/>
      <c r="D627" s="492"/>
      <c r="E627" s="492"/>
      <c r="F627" s="492"/>
      <c r="G627" s="492"/>
      <c r="H627" s="492"/>
      <c r="I627" s="492"/>
      <c r="J627" s="492"/>
      <c r="K627" s="492"/>
      <c r="L627" s="493"/>
      <c r="M627" s="520">
        <v>1580</v>
      </c>
      <c r="N627" s="720"/>
      <c r="O627" s="721"/>
      <c r="P627" s="721"/>
      <c r="Q627" s="722"/>
      <c r="R627" s="542" t="s">
        <v>2</v>
      </c>
    </row>
    <row r="628" spans="1:18" ht="14.25">
      <c r="B628" s="491" t="s">
        <v>904</v>
      </c>
      <c r="C628" s="492"/>
      <c r="D628" s="492"/>
      <c r="E628" s="492"/>
      <c r="F628" s="492"/>
      <c r="G628" s="492"/>
      <c r="H628" s="492"/>
      <c r="I628" s="492"/>
      <c r="J628" s="492"/>
      <c r="K628" s="492"/>
      <c r="L628" s="493"/>
      <c r="M628" s="521">
        <v>1582</v>
      </c>
      <c r="N628" s="720"/>
      <c r="O628" s="721"/>
      <c r="P628" s="721"/>
      <c r="Q628" s="722"/>
      <c r="R628" s="543" t="s">
        <v>3</v>
      </c>
    </row>
    <row r="629" spans="1:18" ht="14.25">
      <c r="B629" s="491" t="s">
        <v>905</v>
      </c>
      <c r="C629" s="492"/>
      <c r="D629" s="492"/>
      <c r="E629" s="492"/>
      <c r="F629" s="492"/>
      <c r="G629" s="492"/>
      <c r="H629" s="492"/>
      <c r="I629" s="492"/>
      <c r="J629" s="492"/>
      <c r="K629" s="492"/>
      <c r="L629" s="493"/>
      <c r="M629" s="521">
        <v>1573</v>
      </c>
      <c r="N629" s="720"/>
      <c r="O629" s="721"/>
      <c r="P629" s="721"/>
      <c r="Q629" s="722"/>
      <c r="R629" s="543" t="s">
        <v>2</v>
      </c>
    </row>
    <row r="630" spans="1:18" ht="14.25">
      <c r="B630" s="491" t="s">
        <v>906</v>
      </c>
      <c r="C630" s="492"/>
      <c r="D630" s="492"/>
      <c r="E630" s="492"/>
      <c r="F630" s="492"/>
      <c r="G630" s="492"/>
      <c r="H630" s="492"/>
      <c r="I630" s="492"/>
      <c r="J630" s="492"/>
      <c r="K630" s="492"/>
      <c r="L630" s="493"/>
      <c r="M630" s="521">
        <v>1574</v>
      </c>
      <c r="N630" s="720"/>
      <c r="O630" s="721"/>
      <c r="P630" s="721"/>
      <c r="Q630" s="722"/>
      <c r="R630" s="543" t="s">
        <v>2</v>
      </c>
    </row>
    <row r="631" spans="1:18" ht="14.25">
      <c r="B631" s="491" t="s">
        <v>907</v>
      </c>
      <c r="C631" s="492"/>
      <c r="D631" s="492"/>
      <c r="E631" s="492"/>
      <c r="F631" s="492"/>
      <c r="G631" s="492"/>
      <c r="H631" s="492"/>
      <c r="I631" s="492"/>
      <c r="J631" s="492"/>
      <c r="K631" s="492"/>
      <c r="L631" s="493"/>
      <c r="M631" s="521">
        <v>1575</v>
      </c>
      <c r="N631" s="720"/>
      <c r="O631" s="721"/>
      <c r="P631" s="721"/>
      <c r="Q631" s="722"/>
      <c r="R631" s="543" t="s">
        <v>3</v>
      </c>
    </row>
    <row r="632" spans="1:18" ht="14.25">
      <c r="B632" s="491" t="s">
        <v>929</v>
      </c>
      <c r="C632" s="492"/>
      <c r="D632" s="492"/>
      <c r="E632" s="492"/>
      <c r="F632" s="492"/>
      <c r="G632" s="492"/>
      <c r="H632" s="492"/>
      <c r="I632" s="492"/>
      <c r="J632" s="492"/>
      <c r="K632" s="492"/>
      <c r="L632" s="493"/>
      <c r="M632" s="521">
        <v>1712</v>
      </c>
      <c r="N632" s="720"/>
      <c r="O632" s="721"/>
      <c r="P632" s="721"/>
      <c r="Q632" s="722"/>
      <c r="R632" s="543" t="s">
        <v>2</v>
      </c>
    </row>
    <row r="633" spans="1:18" ht="14.25">
      <c r="B633" s="491" t="s">
        <v>831</v>
      </c>
      <c r="C633" s="492"/>
      <c r="D633" s="492"/>
      <c r="E633" s="492"/>
      <c r="F633" s="492"/>
      <c r="G633" s="492"/>
      <c r="H633" s="492"/>
      <c r="I633" s="492"/>
      <c r="J633" s="492"/>
      <c r="K633" s="492"/>
      <c r="L633" s="493"/>
      <c r="M633" s="521">
        <v>1713</v>
      </c>
      <c r="N633" s="720"/>
      <c r="O633" s="721"/>
      <c r="P633" s="721"/>
      <c r="Q633" s="722"/>
      <c r="R633" s="543" t="s">
        <v>3</v>
      </c>
    </row>
    <row r="634" spans="1:18" ht="14.25">
      <c r="B634" s="491" t="s">
        <v>890</v>
      </c>
      <c r="C634" s="492"/>
      <c r="D634" s="492"/>
      <c r="E634" s="492"/>
      <c r="F634" s="492"/>
      <c r="G634" s="492"/>
      <c r="H634" s="492"/>
      <c r="I634" s="492"/>
      <c r="J634" s="492"/>
      <c r="K634" s="492"/>
      <c r="L634" s="493"/>
      <c r="M634" s="521">
        <v>1714</v>
      </c>
      <c r="N634" s="720"/>
      <c r="O634" s="721"/>
      <c r="P634" s="721"/>
      <c r="Q634" s="722"/>
      <c r="R634" s="543" t="s">
        <v>2</v>
      </c>
    </row>
    <row r="635" spans="1:18" ht="14.25">
      <c r="B635" s="491" t="s">
        <v>909</v>
      </c>
      <c r="C635" s="492"/>
      <c r="D635" s="492"/>
      <c r="E635" s="492"/>
      <c r="F635" s="492"/>
      <c r="G635" s="492"/>
      <c r="H635" s="492"/>
      <c r="I635" s="492"/>
      <c r="J635" s="492"/>
      <c r="K635" s="492"/>
      <c r="L635" s="493"/>
      <c r="M635" s="521">
        <v>1576</v>
      </c>
      <c r="N635" s="720"/>
      <c r="O635" s="721"/>
      <c r="P635" s="721"/>
      <c r="Q635" s="722"/>
      <c r="R635" s="543" t="s">
        <v>3</v>
      </c>
    </row>
    <row r="636" spans="1:18" ht="14.25">
      <c r="B636" s="491" t="s">
        <v>925</v>
      </c>
      <c r="C636" s="492"/>
      <c r="D636" s="492"/>
      <c r="E636" s="492"/>
      <c r="F636" s="492"/>
      <c r="G636" s="492"/>
      <c r="H636" s="492"/>
      <c r="I636" s="492"/>
      <c r="J636" s="492"/>
      <c r="K636" s="492"/>
      <c r="L636" s="493"/>
      <c r="M636" s="521">
        <v>1715</v>
      </c>
      <c r="N636" s="720"/>
      <c r="O636" s="721"/>
      <c r="P636" s="721"/>
      <c r="Q636" s="722"/>
      <c r="R636" s="543" t="s">
        <v>3</v>
      </c>
    </row>
    <row r="637" spans="1:18" ht="14.25">
      <c r="B637" s="491" t="s">
        <v>930</v>
      </c>
      <c r="C637" s="492"/>
      <c r="D637" s="492"/>
      <c r="E637" s="492"/>
      <c r="F637" s="492"/>
      <c r="G637" s="492"/>
      <c r="H637" s="492"/>
      <c r="I637" s="492"/>
      <c r="J637" s="492"/>
      <c r="K637" s="492"/>
      <c r="L637" s="493"/>
      <c r="M637" s="521">
        <v>1577</v>
      </c>
      <c r="N637" s="720"/>
      <c r="O637" s="721"/>
      <c r="P637" s="721"/>
      <c r="Q637" s="722"/>
      <c r="R637" s="543" t="s">
        <v>3</v>
      </c>
    </row>
    <row r="638" spans="1:18" ht="14.25">
      <c r="B638" s="491" t="s">
        <v>926</v>
      </c>
      <c r="C638" s="492"/>
      <c r="D638" s="492"/>
      <c r="E638" s="492"/>
      <c r="F638" s="492"/>
      <c r="G638" s="492"/>
      <c r="H638" s="492"/>
      <c r="I638" s="492"/>
      <c r="J638" s="492"/>
      <c r="K638" s="492"/>
      <c r="L638" s="493"/>
      <c r="M638" s="521">
        <v>1716</v>
      </c>
      <c r="N638" s="720"/>
      <c r="O638" s="721"/>
      <c r="P638" s="721"/>
      <c r="Q638" s="722"/>
      <c r="R638" s="543" t="s">
        <v>3</v>
      </c>
    </row>
    <row r="639" spans="1:18" ht="14.25">
      <c r="B639" s="491" t="s">
        <v>931</v>
      </c>
      <c r="C639" s="492"/>
      <c r="D639" s="492"/>
      <c r="E639" s="492"/>
      <c r="F639" s="492"/>
      <c r="G639" s="492"/>
      <c r="H639" s="492"/>
      <c r="I639" s="492"/>
      <c r="J639" s="492"/>
      <c r="K639" s="492"/>
      <c r="L639" s="493"/>
      <c r="M639" s="521">
        <v>1578</v>
      </c>
      <c r="N639" s="720"/>
      <c r="O639" s="721"/>
      <c r="P639" s="721"/>
      <c r="Q639" s="722"/>
      <c r="R639" s="543" t="s">
        <v>3</v>
      </c>
    </row>
    <row r="640" spans="1:18" ht="14.25">
      <c r="B640" s="491" t="s">
        <v>97</v>
      </c>
      <c r="C640" s="492"/>
      <c r="D640" s="492"/>
      <c r="E640" s="492"/>
      <c r="F640" s="492"/>
      <c r="G640" s="492"/>
      <c r="H640" s="492"/>
      <c r="I640" s="492"/>
      <c r="J640" s="492"/>
      <c r="K640" s="492"/>
      <c r="L640" s="493"/>
      <c r="M640" s="521">
        <v>1584</v>
      </c>
      <c r="N640" s="720"/>
      <c r="O640" s="721"/>
      <c r="P640" s="721"/>
      <c r="Q640" s="722"/>
      <c r="R640" s="543" t="s">
        <v>2</v>
      </c>
    </row>
    <row r="641" spans="1:80" ht="14.25">
      <c r="B641" s="491" t="s">
        <v>98</v>
      </c>
      <c r="C641" s="492"/>
      <c r="D641" s="492"/>
      <c r="E641" s="492"/>
      <c r="F641" s="492"/>
      <c r="G641" s="492"/>
      <c r="H641" s="492"/>
      <c r="I641" s="492"/>
      <c r="J641" s="492"/>
      <c r="K641" s="492"/>
      <c r="L641" s="493"/>
      <c r="M641" s="521">
        <v>1585</v>
      </c>
      <c r="N641" s="720"/>
      <c r="O641" s="721"/>
      <c r="P641" s="721"/>
      <c r="Q641" s="722"/>
      <c r="R641" s="543" t="s">
        <v>3</v>
      </c>
    </row>
    <row r="642" spans="1:80" ht="14.25">
      <c r="B642" s="491" t="s">
        <v>912</v>
      </c>
      <c r="C642" s="492"/>
      <c r="D642" s="492"/>
      <c r="E642" s="492"/>
      <c r="F642" s="492"/>
      <c r="G642" s="492"/>
      <c r="H642" s="492"/>
      <c r="I642" s="492"/>
      <c r="J642" s="492"/>
      <c r="K642" s="492"/>
      <c r="L642" s="493"/>
      <c r="M642" s="521">
        <v>1581</v>
      </c>
      <c r="N642" s="720">
        <f>+IF((+$N$627+$N$629+$N$630+$N$632+$N$634+$N$640-$N$628-$N$631-$N$633-$N$635-$N$636-$N$637-$N$638-$N$639-$N$641)&gt;0,(+$N$627+$N$629+$N$630+$N$632+$N$634+$N$640-$N$628-$N$631-$N$633-$N$635-$N$636-$N$637-$N$638-$N$639-$N$641),0)</f>
        <v>0</v>
      </c>
      <c r="O642" s="721"/>
      <c r="P642" s="721"/>
      <c r="Q642" s="722"/>
      <c r="R642" s="543" t="s">
        <v>4</v>
      </c>
    </row>
    <row r="643" spans="1:80" ht="14.25">
      <c r="B643" s="491" t="s">
        <v>913</v>
      </c>
      <c r="C643" s="492"/>
      <c r="D643" s="492"/>
      <c r="E643" s="492"/>
      <c r="F643" s="492"/>
      <c r="G643" s="492"/>
      <c r="H643" s="492"/>
      <c r="I643" s="492"/>
      <c r="J643" s="492"/>
      <c r="K643" s="492"/>
      <c r="L643" s="493"/>
      <c r="M643" s="521">
        <v>1583</v>
      </c>
      <c r="N643" s="720">
        <f>-IF((+$N$627+$N$629+$N$630+$N$632+$N$634+$N$640-$N$628-$N$631-$N$633-$N$635-$N$636-$N$637-$N$638-$N$639-$N$641)&lt;0,(+$N$627+$N$629+$N$630+$N$632+$N$634+$N$640-$N$628-$N$631-$N$633-$N$635-$N$636-$N$637-$N$638-$N$639-$N$641),0)</f>
        <v>0</v>
      </c>
      <c r="O643" s="721"/>
      <c r="P643" s="721"/>
      <c r="Q643" s="722"/>
      <c r="R643" s="543" t="s">
        <v>4</v>
      </c>
    </row>
    <row r="644" spans="1:80">
      <c r="A644" s="409"/>
      <c r="B644" s="517"/>
      <c r="C644" s="517"/>
      <c r="D644" s="517"/>
      <c r="E644" s="517"/>
      <c r="F644" s="517"/>
      <c r="G644" s="517"/>
      <c r="H644" s="517"/>
      <c r="I644" s="517"/>
      <c r="J644" s="517"/>
      <c r="K644" s="517"/>
      <c r="L644" s="517"/>
      <c r="M644" s="517"/>
      <c r="N644" s="517"/>
      <c r="O644" s="517"/>
      <c r="P644" s="517"/>
      <c r="Q644" s="517"/>
      <c r="R644" s="517"/>
    </row>
    <row r="645" spans="1:80">
      <c r="A645" s="409"/>
      <c r="B645" s="779" t="s">
        <v>932</v>
      </c>
      <c r="C645" s="780"/>
      <c r="D645" s="780"/>
      <c r="E645" s="780"/>
      <c r="F645" s="780"/>
      <c r="G645" s="780"/>
      <c r="H645" s="780"/>
      <c r="I645" s="780"/>
      <c r="J645" s="780"/>
      <c r="K645" s="780"/>
      <c r="L645" s="780"/>
      <c r="M645" s="780"/>
      <c r="N645" s="780"/>
      <c r="O645" s="780"/>
      <c r="P645" s="780"/>
      <c r="Q645" s="780"/>
      <c r="R645" s="780"/>
      <c r="S645" s="780"/>
      <c r="T645" s="780"/>
      <c r="U645" s="780"/>
      <c r="V645" s="780"/>
      <c r="W645" s="781"/>
    </row>
    <row r="646" spans="1:80">
      <c r="A646" s="409"/>
      <c r="B646" s="782"/>
      <c r="C646" s="783"/>
      <c r="D646" s="783"/>
      <c r="E646" s="783"/>
      <c r="F646" s="783"/>
      <c r="G646" s="783"/>
      <c r="H646" s="783"/>
      <c r="I646" s="783"/>
      <c r="J646" s="783"/>
      <c r="K646" s="783"/>
      <c r="L646" s="783"/>
      <c r="M646" s="783"/>
      <c r="N646" s="783"/>
      <c r="O646" s="783"/>
      <c r="P646" s="783"/>
      <c r="Q646" s="783"/>
      <c r="R646" s="783"/>
      <c r="S646" s="783"/>
      <c r="T646" s="783"/>
      <c r="U646" s="783"/>
      <c r="V646" s="783"/>
      <c r="W646" s="784"/>
    </row>
    <row r="647" spans="1:80" ht="14.25">
      <c r="B647" s="565" t="s">
        <v>933</v>
      </c>
      <c r="C647" s="566"/>
      <c r="D647" s="566"/>
      <c r="E647" s="566"/>
      <c r="F647" s="566"/>
      <c r="G647" s="566"/>
      <c r="H647" s="566"/>
      <c r="I647" s="566"/>
      <c r="J647" s="566"/>
      <c r="K647" s="566"/>
      <c r="L647" s="566"/>
      <c r="M647" s="520">
        <v>1784</v>
      </c>
      <c r="N647" s="720"/>
      <c r="O647" s="721"/>
      <c r="P647" s="721"/>
      <c r="Q647" s="722"/>
      <c r="R647" s="566"/>
      <c r="S647" s="566"/>
      <c r="T647" s="566"/>
      <c r="U647" s="566"/>
      <c r="V647" s="567"/>
      <c r="W647" s="568"/>
    </row>
    <row r="648" spans="1:80">
      <c r="B648" s="491" t="s">
        <v>934</v>
      </c>
      <c r="C648" s="492"/>
      <c r="D648" s="492"/>
      <c r="E648" s="492"/>
      <c r="F648" s="492"/>
      <c r="G648" s="492"/>
      <c r="H648" s="492"/>
      <c r="I648" s="492"/>
      <c r="J648" s="492"/>
      <c r="K648" s="492"/>
      <c r="L648" s="492"/>
      <c r="M648" s="801" t="s">
        <v>935</v>
      </c>
      <c r="N648" s="802"/>
      <c r="O648" s="802"/>
      <c r="P648" s="802"/>
      <c r="Q648" s="803"/>
      <c r="R648" s="801" t="s">
        <v>936</v>
      </c>
      <c r="S648" s="802"/>
      <c r="T648" s="802"/>
      <c r="U648" s="802"/>
      <c r="V648" s="803"/>
      <c r="W648" s="568"/>
    </row>
    <row r="649" spans="1:80" ht="14.25">
      <c r="B649" s="491" t="s">
        <v>937</v>
      </c>
      <c r="C649" s="492"/>
      <c r="D649" s="492"/>
      <c r="E649" s="492"/>
      <c r="F649" s="492"/>
      <c r="G649" s="492"/>
      <c r="H649" s="492"/>
      <c r="I649" s="492"/>
      <c r="J649" s="492"/>
      <c r="K649" s="492"/>
      <c r="L649" s="492"/>
      <c r="M649" s="521">
        <v>1785</v>
      </c>
      <c r="N649" s="720"/>
      <c r="O649" s="721"/>
      <c r="P649" s="721"/>
      <c r="Q649" s="722"/>
      <c r="R649" s="521">
        <v>1801</v>
      </c>
      <c r="S649" s="720"/>
      <c r="T649" s="721"/>
      <c r="U649" s="721"/>
      <c r="V649" s="722"/>
      <c r="W649" s="568"/>
    </row>
    <row r="650" spans="1:80" ht="14.25">
      <c r="B650" s="491" t="s">
        <v>938</v>
      </c>
      <c r="C650" s="492"/>
      <c r="D650" s="492"/>
      <c r="E650" s="492"/>
      <c r="F650" s="492"/>
      <c r="G650" s="492"/>
      <c r="H650" s="492"/>
      <c r="I650" s="492"/>
      <c r="J650" s="492"/>
      <c r="K650" s="492"/>
      <c r="L650" s="492"/>
      <c r="M650" s="521">
        <v>1798</v>
      </c>
      <c r="N650" s="720"/>
      <c r="O650" s="721"/>
      <c r="P650" s="721"/>
      <c r="Q650" s="722"/>
      <c r="R650" s="521">
        <v>1799</v>
      </c>
      <c r="S650" s="720"/>
      <c r="T650" s="721"/>
      <c r="U650" s="721"/>
      <c r="V650" s="722"/>
      <c r="W650" s="557" t="s">
        <v>2</v>
      </c>
    </row>
    <row r="651" spans="1:80" s="571" customFormat="1" ht="14.25">
      <c r="A651" s="569"/>
      <c r="B651" s="491" t="s">
        <v>939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521">
        <v>1786</v>
      </c>
      <c r="N651" s="720"/>
      <c r="O651" s="721"/>
      <c r="P651" s="721"/>
      <c r="Q651" s="722"/>
      <c r="R651" s="521">
        <v>1802</v>
      </c>
      <c r="S651" s="720"/>
      <c r="T651" s="721"/>
      <c r="U651" s="721"/>
      <c r="V651" s="722"/>
      <c r="W651" s="570" t="s">
        <v>2</v>
      </c>
      <c r="X651" s="402"/>
      <c r="Y651" s="402"/>
      <c r="Z651" s="402"/>
      <c r="AA651" s="402"/>
      <c r="AB651" s="402"/>
      <c r="AC651" s="402"/>
      <c r="AD651" s="402"/>
      <c r="AE651" s="402"/>
      <c r="AF651" s="402"/>
      <c r="AG651" s="402"/>
      <c r="AH651" s="402"/>
      <c r="AI651" s="402"/>
      <c r="AJ651" s="402"/>
      <c r="AK651" s="402"/>
      <c r="AL651" s="402"/>
      <c r="AM651" s="402"/>
      <c r="AN651" s="402"/>
      <c r="AO651" s="402"/>
      <c r="AP651" s="402"/>
      <c r="AQ651" s="402"/>
      <c r="AR651" s="402"/>
      <c r="AS651" s="402"/>
      <c r="AT651" s="402"/>
      <c r="AU651" s="402"/>
      <c r="AV651" s="402"/>
      <c r="AW651" s="402"/>
      <c r="AX651" s="402"/>
      <c r="AY651" s="402"/>
      <c r="AZ651" s="402"/>
      <c r="BA651" s="402"/>
      <c r="BB651" s="402"/>
      <c r="BC651" s="402"/>
      <c r="BD651" s="402"/>
      <c r="BE651" s="402"/>
      <c r="BF651" s="402"/>
      <c r="BG651" s="402"/>
      <c r="BH651" s="402"/>
      <c r="BI651" s="402"/>
      <c r="BJ651" s="402"/>
      <c r="BK651" s="402"/>
      <c r="BL651" s="402"/>
      <c r="BM651" s="402"/>
      <c r="BN651" s="402"/>
      <c r="BO651" s="402"/>
      <c r="BP651" s="402"/>
      <c r="BQ651" s="402"/>
      <c r="BR651" s="402"/>
      <c r="BS651" s="402"/>
      <c r="BT651" s="402"/>
      <c r="BU651" s="402"/>
      <c r="BV651" s="402"/>
      <c r="BW651" s="402"/>
      <c r="BX651" s="402"/>
      <c r="BY651" s="402"/>
      <c r="BZ651" s="402"/>
      <c r="CA651" s="402"/>
      <c r="CB651" s="402"/>
    </row>
    <row r="652" spans="1:80">
      <c r="B652" s="770" t="s">
        <v>940</v>
      </c>
      <c r="C652" s="771"/>
      <c r="D652" s="771"/>
      <c r="E652" s="771"/>
      <c r="F652" s="771"/>
      <c r="G652" s="771"/>
      <c r="H652" s="771"/>
      <c r="I652" s="771"/>
      <c r="J652" s="771"/>
      <c r="K652" s="771"/>
      <c r="L652" s="771"/>
      <c r="M652" s="771"/>
      <c r="N652" s="771"/>
      <c r="O652" s="771"/>
      <c r="P652" s="771"/>
      <c r="Q652" s="771"/>
      <c r="R652" s="771"/>
      <c r="S652" s="771"/>
      <c r="T652" s="771"/>
      <c r="U652" s="771"/>
      <c r="V652" s="771"/>
      <c r="W652" s="772"/>
    </row>
    <row r="653" spans="1:80" s="571" customFormat="1" ht="14.25">
      <c r="A653" s="569"/>
      <c r="B653" s="491" t="s">
        <v>941</v>
      </c>
      <c r="C653" s="492"/>
      <c r="D653" s="492"/>
      <c r="E653" s="492"/>
      <c r="F653" s="492"/>
      <c r="G653" s="492"/>
      <c r="H653" s="492"/>
      <c r="I653" s="492"/>
      <c r="J653" s="492"/>
      <c r="K653" s="492"/>
      <c r="L653" s="492"/>
      <c r="M653" s="492"/>
      <c r="N653" s="492"/>
      <c r="O653" s="492"/>
      <c r="P653" s="492"/>
      <c r="Q653" s="492"/>
      <c r="R653" s="521">
        <v>1787</v>
      </c>
      <c r="S653" s="720"/>
      <c r="T653" s="721"/>
      <c r="U653" s="721"/>
      <c r="V653" s="722"/>
      <c r="W653" s="570" t="s">
        <v>3</v>
      </c>
      <c r="X653" s="402"/>
      <c r="Y653" s="402"/>
      <c r="Z653" s="402"/>
      <c r="AA653" s="402"/>
      <c r="AB653" s="402"/>
      <c r="AC653" s="402"/>
      <c r="AD653" s="402"/>
      <c r="AE653" s="402"/>
      <c r="AF653" s="402"/>
      <c r="AG653" s="402"/>
      <c r="AH653" s="402"/>
      <c r="AI653" s="402"/>
      <c r="AJ653" s="402"/>
      <c r="AK653" s="402"/>
      <c r="AL653" s="402"/>
      <c r="AM653" s="402"/>
      <c r="AN653" s="402"/>
      <c r="AO653" s="402"/>
      <c r="AP653" s="402"/>
      <c r="AQ653" s="402"/>
      <c r="AR653" s="402"/>
      <c r="AS653" s="402"/>
      <c r="AT653" s="402"/>
      <c r="AU653" s="402"/>
      <c r="AV653" s="402"/>
      <c r="AW653" s="402"/>
      <c r="AX653" s="402"/>
      <c r="AY653" s="402"/>
      <c r="AZ653" s="402"/>
      <c r="BA653" s="402"/>
      <c r="BB653" s="402"/>
      <c r="BC653" s="402"/>
      <c r="BD653" s="402"/>
      <c r="BE653" s="402"/>
      <c r="BF653" s="402"/>
      <c r="BG653" s="402"/>
      <c r="BH653" s="402"/>
      <c r="BI653" s="402"/>
      <c r="BJ653" s="402"/>
      <c r="BK653" s="402"/>
      <c r="BL653" s="402"/>
      <c r="BM653" s="402"/>
      <c r="BN653" s="402"/>
      <c r="BO653" s="402"/>
      <c r="BP653" s="402"/>
      <c r="BQ653" s="402"/>
      <c r="BR653" s="402"/>
      <c r="BS653" s="402"/>
      <c r="BT653" s="402"/>
      <c r="BU653" s="402"/>
      <c r="BV653" s="402"/>
      <c r="BW653" s="402"/>
      <c r="BX653" s="402"/>
      <c r="BY653" s="402"/>
      <c r="BZ653" s="402"/>
      <c r="CA653" s="402"/>
      <c r="CB653" s="402"/>
    </row>
    <row r="654" spans="1:80" s="571" customFormat="1" ht="14.25">
      <c r="A654" s="569"/>
      <c r="B654" s="491" t="s">
        <v>942</v>
      </c>
      <c r="C654" s="492"/>
      <c r="D654" s="492"/>
      <c r="E654" s="492"/>
      <c r="F654" s="492"/>
      <c r="G654" s="492"/>
      <c r="H654" s="492"/>
      <c r="I654" s="492"/>
      <c r="J654" s="492"/>
      <c r="K654" s="492"/>
      <c r="L654" s="492"/>
      <c r="M654" s="492"/>
      <c r="N654" s="492"/>
      <c r="O654" s="492"/>
      <c r="P654" s="492"/>
      <c r="Q654" s="492"/>
      <c r="R654" s="521">
        <v>1788</v>
      </c>
      <c r="S654" s="720">
        <f>+$N$650+$S$650+$N$651+$S$651-$S$653</f>
        <v>0</v>
      </c>
      <c r="T654" s="721"/>
      <c r="U654" s="721"/>
      <c r="V654" s="722"/>
      <c r="W654" s="570" t="s">
        <v>4</v>
      </c>
      <c r="X654" s="402"/>
      <c r="Y654" s="402"/>
      <c r="Z654" s="402"/>
      <c r="AA654" s="402"/>
      <c r="AB654" s="402"/>
      <c r="AC654" s="402"/>
      <c r="AD654" s="402"/>
      <c r="AE654" s="402"/>
      <c r="AF654" s="402"/>
      <c r="AG654" s="402"/>
      <c r="AH654" s="402"/>
      <c r="AI654" s="402"/>
      <c r="AJ654" s="402"/>
      <c r="AK654" s="402"/>
      <c r="AL654" s="402"/>
      <c r="AM654" s="402"/>
      <c r="AN654" s="402"/>
      <c r="AO654" s="402"/>
      <c r="AP654" s="402"/>
      <c r="AQ654" s="402"/>
      <c r="AR654" s="402"/>
      <c r="AS654" s="402"/>
      <c r="AT654" s="402"/>
      <c r="AU654" s="402"/>
      <c r="AV654" s="402"/>
      <c r="AW654" s="402"/>
      <c r="AX654" s="402"/>
      <c r="AY654" s="402"/>
      <c r="AZ654" s="402"/>
      <c r="BA654" s="402"/>
      <c r="BB654" s="402"/>
      <c r="BC654" s="402"/>
      <c r="BD654" s="402"/>
      <c r="BE654" s="402"/>
      <c r="BF654" s="402"/>
      <c r="BG654" s="402"/>
      <c r="BH654" s="402"/>
      <c r="BI654" s="402"/>
      <c r="BJ654" s="402"/>
      <c r="BK654" s="402"/>
      <c r="BL654" s="402"/>
      <c r="BM654" s="402"/>
      <c r="BN654" s="402"/>
      <c r="BO654" s="402"/>
      <c r="BP654" s="402"/>
      <c r="BQ654" s="402"/>
      <c r="BR654" s="402"/>
      <c r="BS654" s="402"/>
      <c r="BT654" s="402"/>
      <c r="BU654" s="402"/>
      <c r="BV654" s="402"/>
      <c r="BW654" s="402"/>
      <c r="BX654" s="402"/>
      <c r="BY654" s="402"/>
      <c r="BZ654" s="402"/>
      <c r="CA654" s="402"/>
      <c r="CB654" s="402"/>
    </row>
    <row r="655" spans="1:80">
      <c r="B655" s="770" t="s">
        <v>943</v>
      </c>
      <c r="C655" s="771"/>
      <c r="D655" s="771"/>
      <c r="E655" s="771"/>
      <c r="F655" s="771"/>
      <c r="G655" s="771"/>
      <c r="H655" s="771"/>
      <c r="I655" s="771"/>
      <c r="J655" s="771"/>
      <c r="K655" s="771"/>
      <c r="L655" s="771"/>
      <c r="M655" s="771"/>
      <c r="N655" s="771"/>
      <c r="O655" s="771"/>
      <c r="P655" s="771"/>
      <c r="Q655" s="771"/>
      <c r="R655" s="771"/>
      <c r="S655" s="771"/>
      <c r="T655" s="771"/>
      <c r="U655" s="771"/>
      <c r="V655" s="771"/>
      <c r="W655" s="772"/>
    </row>
    <row r="656" spans="1:80" s="571" customFormat="1" ht="14.25">
      <c r="A656" s="569"/>
      <c r="B656" s="491" t="s">
        <v>356</v>
      </c>
      <c r="C656" s="492"/>
      <c r="D656" s="492"/>
      <c r="E656" s="492"/>
      <c r="F656" s="492"/>
      <c r="G656" s="492"/>
      <c r="H656" s="492"/>
      <c r="I656" s="492"/>
      <c r="J656" s="492"/>
      <c r="K656" s="492"/>
      <c r="L656" s="492"/>
      <c r="M656" s="492"/>
      <c r="N656" s="492"/>
      <c r="O656" s="492"/>
      <c r="P656" s="492"/>
      <c r="Q656" s="492"/>
      <c r="R656" s="521">
        <v>1789</v>
      </c>
      <c r="S656" s="720"/>
      <c r="T656" s="721"/>
      <c r="U656" s="721"/>
      <c r="V656" s="722"/>
      <c r="W656" s="570" t="s">
        <v>3</v>
      </c>
      <c r="X656" s="402"/>
      <c r="Y656" s="402"/>
      <c r="Z656" s="402"/>
      <c r="AA656" s="402"/>
      <c r="AB656" s="402"/>
      <c r="AC656" s="402"/>
      <c r="AD656" s="402"/>
      <c r="AE656" s="402"/>
      <c r="AF656" s="402"/>
      <c r="AG656" s="402"/>
      <c r="AH656" s="402"/>
      <c r="AI656" s="402"/>
      <c r="AJ656" s="402"/>
      <c r="AK656" s="402"/>
      <c r="AL656" s="402"/>
      <c r="AM656" s="402"/>
      <c r="AN656" s="402"/>
      <c r="AO656" s="402"/>
      <c r="AP656" s="402"/>
      <c r="AQ656" s="402"/>
      <c r="AR656" s="402"/>
      <c r="AS656" s="402"/>
      <c r="AT656" s="402"/>
      <c r="AU656" s="402"/>
      <c r="AV656" s="402"/>
      <c r="AW656" s="402"/>
      <c r="AX656" s="402"/>
      <c r="AY656" s="402"/>
      <c r="AZ656" s="402"/>
      <c r="BA656" s="402"/>
      <c r="BB656" s="402"/>
      <c r="BC656" s="402"/>
      <c r="BD656" s="402"/>
      <c r="BE656" s="402"/>
      <c r="BF656" s="402"/>
      <c r="BG656" s="402"/>
      <c r="BH656" s="402"/>
      <c r="BI656" s="402"/>
      <c r="BJ656" s="402"/>
      <c r="BK656" s="402"/>
      <c r="BL656" s="402"/>
      <c r="BM656" s="402"/>
      <c r="BN656" s="402"/>
      <c r="BO656" s="402"/>
      <c r="BP656" s="402"/>
      <c r="BQ656" s="402"/>
      <c r="BR656" s="402"/>
      <c r="BS656" s="402"/>
      <c r="BT656" s="402"/>
      <c r="BU656" s="402"/>
      <c r="BV656" s="402"/>
      <c r="BW656" s="402"/>
      <c r="BX656" s="402"/>
      <c r="BY656" s="402"/>
      <c r="BZ656" s="402"/>
      <c r="CA656" s="402"/>
      <c r="CB656" s="402"/>
    </row>
    <row r="657" spans="1:80" s="571" customFormat="1" ht="14.25">
      <c r="A657" s="569"/>
      <c r="B657" s="491" t="s">
        <v>944</v>
      </c>
      <c r="C657" s="492"/>
      <c r="D657" s="492"/>
      <c r="E657" s="492"/>
      <c r="F657" s="492"/>
      <c r="G657" s="492"/>
      <c r="H657" s="492"/>
      <c r="I657" s="492"/>
      <c r="J657" s="492"/>
      <c r="K657" s="492"/>
      <c r="L657" s="492"/>
      <c r="M657" s="492"/>
      <c r="N657" s="492"/>
      <c r="O657" s="492"/>
      <c r="P657" s="492"/>
      <c r="Q657" s="492"/>
      <c r="R657" s="521">
        <v>1790</v>
      </c>
      <c r="S657" s="720"/>
      <c r="T657" s="721"/>
      <c r="U657" s="721"/>
      <c r="V657" s="722"/>
      <c r="W657" s="570" t="s">
        <v>3</v>
      </c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2"/>
      <c r="AI657" s="402"/>
      <c r="AJ657" s="402"/>
      <c r="AK657" s="402"/>
      <c r="AL657" s="402"/>
      <c r="AM657" s="402"/>
      <c r="AN657" s="402"/>
      <c r="AO657" s="402"/>
      <c r="AP657" s="402"/>
      <c r="AQ657" s="402"/>
      <c r="AR657" s="402"/>
      <c r="AS657" s="402"/>
      <c r="AT657" s="402"/>
      <c r="AU657" s="402"/>
      <c r="AV657" s="402"/>
      <c r="AW657" s="402"/>
      <c r="AX657" s="402"/>
      <c r="AY657" s="402"/>
      <c r="AZ657" s="402"/>
      <c r="BA657" s="402"/>
      <c r="BB657" s="402"/>
      <c r="BC657" s="402"/>
      <c r="BD657" s="402"/>
      <c r="BE657" s="402"/>
      <c r="BF657" s="402"/>
      <c r="BG657" s="402"/>
      <c r="BH657" s="402"/>
      <c r="BI657" s="402"/>
      <c r="BJ657" s="402"/>
      <c r="BK657" s="402"/>
      <c r="BL657" s="402"/>
      <c r="BM657" s="402"/>
      <c r="BN657" s="402"/>
      <c r="BO657" s="402"/>
      <c r="BP657" s="402"/>
      <c r="BQ657" s="402"/>
      <c r="BR657" s="402"/>
      <c r="BS657" s="402"/>
      <c r="BT657" s="402"/>
      <c r="BU657" s="402"/>
      <c r="BV657" s="402"/>
      <c r="BW657" s="402"/>
      <c r="BX657" s="402"/>
      <c r="BY657" s="402"/>
      <c r="BZ657" s="402"/>
      <c r="CA657" s="402"/>
      <c r="CB657" s="402"/>
    </row>
    <row r="658" spans="1:80" s="571" customFormat="1" ht="14.25">
      <c r="A658" s="569"/>
      <c r="B658" s="491" t="s">
        <v>945</v>
      </c>
      <c r="C658" s="492"/>
      <c r="D658" s="492"/>
      <c r="E658" s="492"/>
      <c r="F658" s="492"/>
      <c r="G658" s="492"/>
      <c r="H658" s="492"/>
      <c r="I658" s="492"/>
      <c r="J658" s="492"/>
      <c r="K658" s="492"/>
      <c r="L658" s="492"/>
      <c r="M658" s="492"/>
      <c r="N658" s="492"/>
      <c r="O658" s="492"/>
      <c r="P658" s="492"/>
      <c r="Q658" s="492"/>
      <c r="R658" s="521">
        <v>1791</v>
      </c>
      <c r="S658" s="720"/>
      <c r="T658" s="721"/>
      <c r="U658" s="721"/>
      <c r="V658" s="722"/>
      <c r="W658" s="570" t="s">
        <v>3</v>
      </c>
      <c r="X658" s="402"/>
      <c r="Y658" s="402"/>
      <c r="Z658" s="402"/>
      <c r="AA658" s="402"/>
      <c r="AB658" s="402"/>
      <c r="AC658" s="402"/>
      <c r="AD658" s="402"/>
      <c r="AE658" s="402"/>
      <c r="AF658" s="402"/>
      <c r="AG658" s="402"/>
      <c r="AH658" s="402"/>
      <c r="AI658" s="402"/>
      <c r="AJ658" s="402"/>
      <c r="AK658" s="402"/>
      <c r="AL658" s="402"/>
      <c r="AM658" s="402"/>
      <c r="AN658" s="402"/>
      <c r="AO658" s="402"/>
      <c r="AP658" s="402"/>
      <c r="AQ658" s="402"/>
      <c r="AR658" s="402"/>
      <c r="AS658" s="402"/>
      <c r="AT658" s="402"/>
      <c r="AU658" s="402"/>
      <c r="AV658" s="402"/>
      <c r="AW658" s="402"/>
      <c r="AX658" s="402"/>
      <c r="AY658" s="402"/>
      <c r="AZ658" s="402"/>
      <c r="BA658" s="402"/>
      <c r="BB658" s="402"/>
      <c r="BC658" s="402"/>
      <c r="BD658" s="402"/>
      <c r="BE658" s="402"/>
      <c r="BF658" s="402"/>
      <c r="BG658" s="402"/>
      <c r="BH658" s="402"/>
      <c r="BI658" s="402"/>
      <c r="BJ658" s="402"/>
      <c r="BK658" s="402"/>
      <c r="BL658" s="402"/>
      <c r="BM658" s="402"/>
      <c r="BN658" s="402"/>
      <c r="BO658" s="402"/>
      <c r="BP658" s="402"/>
      <c r="BQ658" s="402"/>
      <c r="BR658" s="402"/>
      <c r="BS658" s="402"/>
      <c r="BT658" s="402"/>
      <c r="BU658" s="402"/>
      <c r="BV658" s="402"/>
      <c r="BW658" s="402"/>
      <c r="BX658" s="402"/>
      <c r="BY658" s="402"/>
      <c r="BZ658" s="402"/>
      <c r="CA658" s="402"/>
      <c r="CB658" s="402"/>
    </row>
    <row r="659" spans="1:80" s="571" customFormat="1" ht="14.25">
      <c r="A659" s="569"/>
      <c r="B659" s="491" t="s">
        <v>946</v>
      </c>
      <c r="C659" s="492"/>
      <c r="D659" s="492"/>
      <c r="E659" s="492"/>
      <c r="F659" s="492"/>
      <c r="G659" s="492"/>
      <c r="H659" s="492"/>
      <c r="I659" s="492"/>
      <c r="J659" s="492"/>
      <c r="K659" s="492"/>
      <c r="L659" s="492"/>
      <c r="M659" s="492"/>
      <c r="N659" s="492"/>
      <c r="O659" s="492"/>
      <c r="P659" s="492"/>
      <c r="Q659" s="492"/>
      <c r="R659" s="521">
        <v>1792</v>
      </c>
      <c r="S659" s="720"/>
      <c r="T659" s="721"/>
      <c r="U659" s="721"/>
      <c r="V659" s="722"/>
      <c r="W659" s="570" t="s">
        <v>3</v>
      </c>
      <c r="X659" s="402"/>
      <c r="Y659" s="402"/>
      <c r="Z659" s="402"/>
      <c r="AA659" s="402"/>
      <c r="AB659" s="402"/>
      <c r="AC659" s="402"/>
      <c r="AD659" s="402"/>
      <c r="AE659" s="402"/>
      <c r="AF659" s="402"/>
      <c r="AG659" s="402"/>
      <c r="AH659" s="402"/>
      <c r="AI659" s="402"/>
      <c r="AJ659" s="402"/>
      <c r="AK659" s="402"/>
      <c r="AL659" s="402"/>
      <c r="AM659" s="402"/>
      <c r="AN659" s="402"/>
      <c r="AO659" s="402"/>
      <c r="AP659" s="402"/>
      <c r="AQ659" s="402"/>
      <c r="AR659" s="402"/>
      <c r="AS659" s="402"/>
      <c r="AT659" s="402"/>
      <c r="AU659" s="402"/>
      <c r="AV659" s="402"/>
      <c r="AW659" s="402"/>
      <c r="AX659" s="402"/>
      <c r="AY659" s="402"/>
      <c r="AZ659" s="402"/>
      <c r="BA659" s="402"/>
      <c r="BB659" s="402"/>
      <c r="BC659" s="402"/>
      <c r="BD659" s="402"/>
      <c r="BE659" s="402"/>
      <c r="BF659" s="402"/>
      <c r="BG659" s="402"/>
      <c r="BH659" s="402"/>
      <c r="BI659" s="402"/>
      <c r="BJ659" s="402"/>
      <c r="BK659" s="402"/>
      <c r="BL659" s="402"/>
      <c r="BM659" s="402"/>
      <c r="BN659" s="402"/>
      <c r="BO659" s="402"/>
      <c r="BP659" s="402"/>
      <c r="BQ659" s="402"/>
      <c r="BR659" s="402"/>
      <c r="BS659" s="402"/>
      <c r="BT659" s="402"/>
      <c r="BU659" s="402"/>
      <c r="BV659" s="402"/>
      <c r="BW659" s="402"/>
      <c r="BX659" s="402"/>
      <c r="BY659" s="402"/>
      <c r="BZ659" s="402"/>
      <c r="CA659" s="402"/>
      <c r="CB659" s="402"/>
    </row>
    <row r="660" spans="1:80" s="571" customFormat="1" ht="14.25">
      <c r="A660" s="569"/>
      <c r="B660" s="491" t="s">
        <v>947</v>
      </c>
      <c r="C660" s="492"/>
      <c r="D660" s="492"/>
      <c r="E660" s="492"/>
      <c r="F660" s="492"/>
      <c r="G660" s="492"/>
      <c r="H660" s="492"/>
      <c r="I660" s="492"/>
      <c r="J660" s="492"/>
      <c r="K660" s="492"/>
      <c r="L660" s="492"/>
      <c r="M660" s="492"/>
      <c r="N660" s="492"/>
      <c r="O660" s="492"/>
      <c r="P660" s="492"/>
      <c r="Q660" s="492"/>
      <c r="R660" s="521">
        <v>1793</v>
      </c>
      <c r="S660" s="720">
        <f>+$S$654-S656-S657-S658-S659</f>
        <v>0</v>
      </c>
      <c r="T660" s="721"/>
      <c r="U660" s="721"/>
      <c r="V660" s="722"/>
      <c r="W660" s="570" t="s">
        <v>4</v>
      </c>
      <c r="X660" s="402"/>
      <c r="Y660" s="402"/>
      <c r="Z660" s="402"/>
      <c r="AA660" s="402"/>
      <c r="AB660" s="402"/>
      <c r="AC660" s="402"/>
      <c r="AD660" s="402"/>
      <c r="AE660" s="402"/>
      <c r="AF660" s="402"/>
      <c r="AG660" s="402"/>
      <c r="AH660" s="402"/>
      <c r="AI660" s="402"/>
      <c r="AJ660" s="402"/>
      <c r="AK660" s="402"/>
      <c r="AL660" s="402"/>
      <c r="AM660" s="402"/>
      <c r="AN660" s="402"/>
      <c r="AO660" s="402"/>
      <c r="AP660" s="402"/>
      <c r="AQ660" s="402"/>
      <c r="AR660" s="402"/>
      <c r="AS660" s="402"/>
      <c r="AT660" s="402"/>
      <c r="AU660" s="402"/>
      <c r="AV660" s="402"/>
      <c r="AW660" s="402"/>
      <c r="AX660" s="402"/>
      <c r="AY660" s="402"/>
      <c r="AZ660" s="402"/>
      <c r="BA660" s="402"/>
      <c r="BB660" s="402"/>
      <c r="BC660" s="402"/>
      <c r="BD660" s="402"/>
      <c r="BE660" s="402"/>
      <c r="BF660" s="402"/>
      <c r="BG660" s="402"/>
      <c r="BH660" s="402"/>
      <c r="BI660" s="402"/>
      <c r="BJ660" s="402"/>
      <c r="BK660" s="402"/>
      <c r="BL660" s="402"/>
      <c r="BM660" s="402"/>
      <c r="BN660" s="402"/>
      <c r="BO660" s="402"/>
      <c r="BP660" s="402"/>
      <c r="BQ660" s="402"/>
      <c r="BR660" s="402"/>
      <c r="BS660" s="402"/>
      <c r="BT660" s="402"/>
      <c r="BU660" s="402"/>
      <c r="BV660" s="402"/>
      <c r="BW660" s="402"/>
      <c r="BX660" s="402"/>
      <c r="BY660" s="402"/>
      <c r="BZ660" s="402"/>
      <c r="CA660" s="402"/>
      <c r="CB660" s="402"/>
    </row>
    <row r="661" spans="1:80">
      <c r="B661" s="770" t="s">
        <v>948</v>
      </c>
      <c r="C661" s="771"/>
      <c r="D661" s="771"/>
      <c r="E661" s="771"/>
      <c r="F661" s="771"/>
      <c r="G661" s="771"/>
      <c r="H661" s="771"/>
      <c r="I661" s="771"/>
      <c r="J661" s="771"/>
      <c r="K661" s="771"/>
      <c r="L661" s="771"/>
      <c r="M661" s="771"/>
      <c r="N661" s="771"/>
      <c r="O661" s="771"/>
      <c r="P661" s="771"/>
      <c r="Q661" s="771"/>
      <c r="R661" s="771"/>
      <c r="S661" s="771"/>
      <c r="T661" s="771"/>
      <c r="U661" s="771"/>
      <c r="V661" s="771"/>
      <c r="W661" s="772"/>
    </row>
    <row r="662" spans="1:80" ht="14.25">
      <c r="B662" s="572" t="s">
        <v>949</v>
      </c>
      <c r="C662" s="573"/>
      <c r="D662" s="573"/>
      <c r="E662" s="573"/>
      <c r="F662" s="573"/>
      <c r="G662" s="573"/>
      <c r="H662" s="573"/>
      <c r="I662" s="573"/>
      <c r="J662" s="573"/>
      <c r="K662" s="573"/>
      <c r="L662" s="573"/>
      <c r="M662" s="573"/>
      <c r="N662" s="573"/>
      <c r="O662" s="573"/>
      <c r="P662" s="573"/>
      <c r="Q662" s="573"/>
      <c r="R662" s="574">
        <v>1794</v>
      </c>
      <c r="S662" s="720">
        <f>+S660</f>
        <v>0</v>
      </c>
      <c r="T662" s="721"/>
      <c r="U662" s="721"/>
      <c r="V662" s="722"/>
      <c r="W662" s="570" t="s">
        <v>4</v>
      </c>
    </row>
    <row r="663" spans="1:80" s="571" customFormat="1" ht="14.25">
      <c r="A663" s="569"/>
      <c r="B663" s="575" t="s">
        <v>950</v>
      </c>
      <c r="C663" s="492"/>
      <c r="D663" s="492"/>
      <c r="E663" s="492"/>
      <c r="F663" s="492"/>
      <c r="G663" s="492"/>
      <c r="H663" s="492"/>
      <c r="I663" s="492"/>
      <c r="J663" s="492"/>
      <c r="K663" s="492"/>
      <c r="L663" s="492"/>
      <c r="M663" s="492"/>
      <c r="N663" s="492"/>
      <c r="O663" s="492"/>
      <c r="P663" s="492"/>
      <c r="Q663" s="492"/>
      <c r="R663" s="521">
        <v>1795</v>
      </c>
      <c r="S663" s="720"/>
      <c r="T663" s="721"/>
      <c r="U663" s="721"/>
      <c r="V663" s="722"/>
      <c r="W663" s="570"/>
      <c r="X663" s="402"/>
      <c r="Y663" s="402"/>
      <c r="Z663" s="402"/>
      <c r="AA663" s="402"/>
      <c r="AB663" s="402"/>
      <c r="AC663" s="402"/>
      <c r="AD663" s="402"/>
      <c r="AE663" s="402"/>
      <c r="AF663" s="402"/>
      <c r="AG663" s="402"/>
      <c r="AH663" s="402"/>
      <c r="AI663" s="402"/>
      <c r="AJ663" s="402"/>
      <c r="AK663" s="402"/>
      <c r="AL663" s="402"/>
      <c r="AM663" s="402"/>
      <c r="AN663" s="402"/>
      <c r="AO663" s="402"/>
      <c r="AP663" s="402"/>
      <c r="AQ663" s="402"/>
      <c r="AR663" s="402"/>
      <c r="AS663" s="402"/>
      <c r="AT663" s="402"/>
      <c r="AU663" s="402"/>
      <c r="AV663" s="402"/>
      <c r="AW663" s="402"/>
      <c r="AX663" s="402"/>
      <c r="AY663" s="402"/>
      <c r="AZ663" s="402"/>
      <c r="BA663" s="402"/>
      <c r="BB663" s="402"/>
      <c r="BC663" s="402"/>
      <c r="BD663" s="402"/>
      <c r="BE663" s="402"/>
      <c r="BF663" s="402"/>
      <c r="BG663" s="402"/>
      <c r="BH663" s="402"/>
      <c r="BI663" s="402"/>
      <c r="BJ663" s="402"/>
      <c r="BK663" s="402"/>
      <c r="BL663" s="402"/>
      <c r="BM663" s="402"/>
      <c r="BN663" s="402"/>
      <c r="BO663" s="402"/>
      <c r="BP663" s="402"/>
      <c r="BQ663" s="402"/>
      <c r="BR663" s="402"/>
      <c r="BS663" s="402"/>
      <c r="BT663" s="402"/>
      <c r="BU663" s="402"/>
      <c r="BV663" s="402"/>
      <c r="BW663" s="402"/>
      <c r="BX663" s="402"/>
      <c r="BY663" s="402"/>
      <c r="BZ663" s="402"/>
      <c r="CA663" s="402"/>
      <c r="CB663" s="402"/>
    </row>
    <row r="664" spans="1:80">
      <c r="B664" s="576"/>
      <c r="C664" s="577"/>
      <c r="D664" s="577"/>
      <c r="E664" s="577"/>
      <c r="F664" s="577"/>
      <c r="G664" s="577"/>
      <c r="H664" s="577"/>
      <c r="I664" s="577"/>
      <c r="J664" s="577"/>
      <c r="K664" s="577"/>
      <c r="L664" s="577"/>
      <c r="M664" s="577"/>
      <c r="N664" s="577"/>
      <c r="O664" s="577"/>
      <c r="P664" s="577"/>
      <c r="Q664" s="577"/>
      <c r="R664" s="577"/>
      <c r="S664" s="577"/>
      <c r="T664" s="577"/>
      <c r="U664" s="577"/>
      <c r="V664" s="577"/>
      <c r="W664" s="578"/>
    </row>
    <row r="665" spans="1:80" ht="14.25">
      <c r="B665" s="572" t="s">
        <v>951</v>
      </c>
      <c r="C665" s="573"/>
      <c r="D665" s="573"/>
      <c r="E665" s="573"/>
      <c r="F665" s="573"/>
      <c r="G665" s="573"/>
      <c r="H665" s="573"/>
      <c r="I665" s="573"/>
      <c r="J665" s="573"/>
      <c r="K665" s="573"/>
      <c r="L665" s="573"/>
      <c r="M665" s="521">
        <v>1797</v>
      </c>
      <c r="N665" s="720"/>
      <c r="O665" s="721"/>
      <c r="P665" s="721"/>
      <c r="Q665" s="722"/>
      <c r="R665" s="521">
        <v>1842</v>
      </c>
      <c r="S665" s="720"/>
      <c r="T665" s="721"/>
      <c r="U665" s="721"/>
      <c r="V665" s="722"/>
      <c r="W665" s="570"/>
    </row>
  </sheetData>
  <sheetProtection formatCells="0" formatColumns="0" formatRows="0" insertColumns="0" insertRows="0" insertHyperlinks="0" deleteColumns="0" deleteRows="0" selectLockedCells="1" sort="0" autoFilter="0" pivotTables="0"/>
  <mergeCells count="1149">
    <mergeCell ref="S662:V662"/>
    <mergeCell ref="S663:V663"/>
    <mergeCell ref="N665:Q665"/>
    <mergeCell ref="S665:V665"/>
    <mergeCell ref="S656:V656"/>
    <mergeCell ref="S657:V657"/>
    <mergeCell ref="S658:V658"/>
    <mergeCell ref="S659:V659"/>
    <mergeCell ref="S660:V660"/>
    <mergeCell ref="B661:W661"/>
    <mergeCell ref="N651:Q651"/>
    <mergeCell ref="S651:V651"/>
    <mergeCell ref="B652:W652"/>
    <mergeCell ref="S653:V653"/>
    <mergeCell ref="S654:V654"/>
    <mergeCell ref="B655:W655"/>
    <mergeCell ref="M648:Q648"/>
    <mergeCell ref="R648:V648"/>
    <mergeCell ref="N649:Q649"/>
    <mergeCell ref="S649:V649"/>
    <mergeCell ref="N650:Q650"/>
    <mergeCell ref="S650:V650"/>
    <mergeCell ref="N640:Q640"/>
    <mergeCell ref="N641:Q641"/>
    <mergeCell ref="N642:Q642"/>
    <mergeCell ref="N643:Q643"/>
    <mergeCell ref="B645:W646"/>
    <mergeCell ref="N647:Q647"/>
    <mergeCell ref="N634:Q634"/>
    <mergeCell ref="N635:Q635"/>
    <mergeCell ref="N636:Q636"/>
    <mergeCell ref="N637:Q637"/>
    <mergeCell ref="N638:Q638"/>
    <mergeCell ref="N639:Q639"/>
    <mergeCell ref="N628:Q628"/>
    <mergeCell ref="N629:Q629"/>
    <mergeCell ref="N630:Q630"/>
    <mergeCell ref="N631:Q631"/>
    <mergeCell ref="N632:Q632"/>
    <mergeCell ref="N633:Q633"/>
    <mergeCell ref="N620:Q620"/>
    <mergeCell ref="N621:Q621"/>
    <mergeCell ref="N622:Q622"/>
    <mergeCell ref="N623:Q623"/>
    <mergeCell ref="B625:R626"/>
    <mergeCell ref="N627:Q627"/>
    <mergeCell ref="N614:Q614"/>
    <mergeCell ref="N615:Q615"/>
    <mergeCell ref="N616:Q616"/>
    <mergeCell ref="N617:Q617"/>
    <mergeCell ref="N618:Q618"/>
    <mergeCell ref="N619:Q619"/>
    <mergeCell ref="N608:Q608"/>
    <mergeCell ref="N609:Q609"/>
    <mergeCell ref="N610:Q610"/>
    <mergeCell ref="N611:Q611"/>
    <mergeCell ref="N612:Q612"/>
    <mergeCell ref="N613:Q613"/>
    <mergeCell ref="N602:Q602"/>
    <mergeCell ref="N603:Q603"/>
    <mergeCell ref="N604:Q604"/>
    <mergeCell ref="N605:Q605"/>
    <mergeCell ref="N606:Q606"/>
    <mergeCell ref="N607:Q607"/>
    <mergeCell ref="N596:Q596"/>
    <mergeCell ref="N597:Q597"/>
    <mergeCell ref="N598:Q598"/>
    <mergeCell ref="N599:Q599"/>
    <mergeCell ref="N600:Q600"/>
    <mergeCell ref="N601:Q601"/>
    <mergeCell ref="B589:R590"/>
    <mergeCell ref="N591:Q591"/>
    <mergeCell ref="N592:Q592"/>
    <mergeCell ref="N593:Q593"/>
    <mergeCell ref="N594:Q594"/>
    <mergeCell ref="N595:Q595"/>
    <mergeCell ref="AN586:AQ586"/>
    <mergeCell ref="AS586:AV586"/>
    <mergeCell ref="J587:M587"/>
    <mergeCell ref="O587:R587"/>
    <mergeCell ref="T587:W587"/>
    <mergeCell ref="Y587:AB587"/>
    <mergeCell ref="J586:M586"/>
    <mergeCell ref="O586:R586"/>
    <mergeCell ref="T586:W586"/>
    <mergeCell ref="Y586:AB586"/>
    <mergeCell ref="AD586:AG586"/>
    <mergeCell ref="AI586:AL586"/>
    <mergeCell ref="J585:M585"/>
    <mergeCell ref="O585:R585"/>
    <mergeCell ref="AD585:AG585"/>
    <mergeCell ref="AI585:AL585"/>
    <mergeCell ref="AN585:AQ585"/>
    <mergeCell ref="AS585:AV585"/>
    <mergeCell ref="AN583:AQ583"/>
    <mergeCell ref="AS583:AV583"/>
    <mergeCell ref="J584:M584"/>
    <mergeCell ref="O584:R584"/>
    <mergeCell ref="T584:W584"/>
    <mergeCell ref="Y584:AB584"/>
    <mergeCell ref="AD584:AG584"/>
    <mergeCell ref="AI584:AL584"/>
    <mergeCell ref="AN584:AQ584"/>
    <mergeCell ref="AS584:AV584"/>
    <mergeCell ref="J583:M583"/>
    <mergeCell ref="O583:R583"/>
    <mergeCell ref="T583:W583"/>
    <mergeCell ref="Y583:AB583"/>
    <mergeCell ref="AD583:AG583"/>
    <mergeCell ref="AI583:AL583"/>
    <mergeCell ref="AS581:AV581"/>
    <mergeCell ref="J582:M582"/>
    <mergeCell ref="O582:R582"/>
    <mergeCell ref="T582:W582"/>
    <mergeCell ref="Y582:AB582"/>
    <mergeCell ref="AD582:AG582"/>
    <mergeCell ref="AI582:AL582"/>
    <mergeCell ref="AN582:AQ582"/>
    <mergeCell ref="AS582:AV582"/>
    <mergeCell ref="AI580:AL580"/>
    <mergeCell ref="AN580:AQ580"/>
    <mergeCell ref="AS580:AV580"/>
    <mergeCell ref="J581:M581"/>
    <mergeCell ref="O581:R581"/>
    <mergeCell ref="T581:W581"/>
    <mergeCell ref="Y581:AB581"/>
    <mergeCell ref="AD581:AG581"/>
    <mergeCell ref="AI581:AL581"/>
    <mergeCell ref="AN581:AQ581"/>
    <mergeCell ref="J579:M579"/>
    <mergeCell ref="O579:R579"/>
    <mergeCell ref="AD579:AG579"/>
    <mergeCell ref="J580:M580"/>
    <mergeCell ref="O580:R580"/>
    <mergeCell ref="T580:W580"/>
    <mergeCell ref="Y580:AB580"/>
    <mergeCell ref="AD580:AG580"/>
    <mergeCell ref="AN577:AQ577"/>
    <mergeCell ref="AS577:AV577"/>
    <mergeCell ref="J578:M578"/>
    <mergeCell ref="O578:R578"/>
    <mergeCell ref="T578:W578"/>
    <mergeCell ref="Y578:AB578"/>
    <mergeCell ref="AD578:AG578"/>
    <mergeCell ref="AI578:AL578"/>
    <mergeCell ref="AN578:AQ578"/>
    <mergeCell ref="AS578:AV578"/>
    <mergeCell ref="J577:M577"/>
    <mergeCell ref="O577:R577"/>
    <mergeCell ref="T577:W577"/>
    <mergeCell ref="Y577:AB577"/>
    <mergeCell ref="AD577:AG577"/>
    <mergeCell ref="AI577:AL577"/>
    <mergeCell ref="AD575:AG575"/>
    <mergeCell ref="AI575:AL575"/>
    <mergeCell ref="AN575:AQ575"/>
    <mergeCell ref="AS575:AV575"/>
    <mergeCell ref="J576:M576"/>
    <mergeCell ref="O576:R576"/>
    <mergeCell ref="T576:W576"/>
    <mergeCell ref="Y576:AB576"/>
    <mergeCell ref="S574:W574"/>
    <mergeCell ref="X574:AB574"/>
    <mergeCell ref="J575:M575"/>
    <mergeCell ref="O575:R575"/>
    <mergeCell ref="T575:W575"/>
    <mergeCell ref="Y575:AB575"/>
    <mergeCell ref="I572:AG572"/>
    <mergeCell ref="AH572:AV572"/>
    <mergeCell ref="I573:R573"/>
    <mergeCell ref="S573:AB573"/>
    <mergeCell ref="AC573:AG574"/>
    <mergeCell ref="AH573:AL574"/>
    <mergeCell ref="AM573:AQ574"/>
    <mergeCell ref="AR573:AV574"/>
    <mergeCell ref="I574:M574"/>
    <mergeCell ref="N574:R574"/>
    <mergeCell ref="AN568:AQ568"/>
    <mergeCell ref="O569:R569"/>
    <mergeCell ref="Y569:AB569"/>
    <mergeCell ref="AD569:AG569"/>
    <mergeCell ref="AI569:AL569"/>
    <mergeCell ref="B571:AW571"/>
    <mergeCell ref="J568:M568"/>
    <mergeCell ref="O568:R568"/>
    <mergeCell ref="T568:W568"/>
    <mergeCell ref="Y568:AB568"/>
    <mergeCell ref="AD568:AG568"/>
    <mergeCell ref="AI568:AL568"/>
    <mergeCell ref="AN566:AQ566"/>
    <mergeCell ref="J567:M567"/>
    <mergeCell ref="O567:R567"/>
    <mergeCell ref="T567:W567"/>
    <mergeCell ref="Y567:AB567"/>
    <mergeCell ref="AD567:AG567"/>
    <mergeCell ref="AI567:AL567"/>
    <mergeCell ref="AN567:AQ567"/>
    <mergeCell ref="J566:M566"/>
    <mergeCell ref="O566:R566"/>
    <mergeCell ref="T566:W566"/>
    <mergeCell ref="Y566:AB566"/>
    <mergeCell ref="AD566:AG566"/>
    <mergeCell ref="AI566:AL566"/>
    <mergeCell ref="AI564:AL564"/>
    <mergeCell ref="AN564:AQ564"/>
    <mergeCell ref="J565:M565"/>
    <mergeCell ref="O565:R565"/>
    <mergeCell ref="T565:W565"/>
    <mergeCell ref="Y565:AB565"/>
    <mergeCell ref="AD565:AG565"/>
    <mergeCell ref="AI565:AL565"/>
    <mergeCell ref="AN565:AQ565"/>
    <mergeCell ref="AN562:AQ562"/>
    <mergeCell ref="J563:M563"/>
    <mergeCell ref="Y563:AB563"/>
    <mergeCell ref="AD563:AG563"/>
    <mergeCell ref="AI563:AL563"/>
    <mergeCell ref="J564:M564"/>
    <mergeCell ref="O564:R564"/>
    <mergeCell ref="T564:W564"/>
    <mergeCell ref="Y564:AB564"/>
    <mergeCell ref="AD564:AG564"/>
    <mergeCell ref="J562:M562"/>
    <mergeCell ref="O562:R562"/>
    <mergeCell ref="T562:W562"/>
    <mergeCell ref="Y562:AB562"/>
    <mergeCell ref="AD562:AG562"/>
    <mergeCell ref="AI562:AL562"/>
    <mergeCell ref="AI560:AL560"/>
    <mergeCell ref="AN560:AQ560"/>
    <mergeCell ref="J561:M561"/>
    <mergeCell ref="O561:R561"/>
    <mergeCell ref="T561:W561"/>
    <mergeCell ref="Y561:AB561"/>
    <mergeCell ref="AD561:AG561"/>
    <mergeCell ref="AI561:AL561"/>
    <mergeCell ref="AN561:AQ561"/>
    <mergeCell ref="AN558:AQ558"/>
    <mergeCell ref="O559:R559"/>
    <mergeCell ref="Y559:AB559"/>
    <mergeCell ref="AD559:AG559"/>
    <mergeCell ref="AI559:AL559"/>
    <mergeCell ref="J560:M560"/>
    <mergeCell ref="O560:R560"/>
    <mergeCell ref="T560:W560"/>
    <mergeCell ref="Y560:AB560"/>
    <mergeCell ref="AD560:AG560"/>
    <mergeCell ref="J558:M558"/>
    <mergeCell ref="O558:R558"/>
    <mergeCell ref="T558:W558"/>
    <mergeCell ref="Y558:AB558"/>
    <mergeCell ref="AD558:AG558"/>
    <mergeCell ref="AI558:AL558"/>
    <mergeCell ref="B554:AR554"/>
    <mergeCell ref="I555:M557"/>
    <mergeCell ref="N555:AL555"/>
    <mergeCell ref="AM555:AQ557"/>
    <mergeCell ref="N556:AB556"/>
    <mergeCell ref="AC556:AG557"/>
    <mergeCell ref="AH556:AL557"/>
    <mergeCell ref="N557:R557"/>
    <mergeCell ref="S557:W557"/>
    <mergeCell ref="X557:AB557"/>
    <mergeCell ref="N547:Q547"/>
    <mergeCell ref="N548:Q548"/>
    <mergeCell ref="N549:Q549"/>
    <mergeCell ref="N550:Q550"/>
    <mergeCell ref="N551:Q551"/>
    <mergeCell ref="N552:Q552"/>
    <mergeCell ref="N541:Q541"/>
    <mergeCell ref="N542:Q542"/>
    <mergeCell ref="N543:Q543"/>
    <mergeCell ref="N544:Q544"/>
    <mergeCell ref="N545:Q545"/>
    <mergeCell ref="N546:Q546"/>
    <mergeCell ref="N535:Q535"/>
    <mergeCell ref="N536:Q536"/>
    <mergeCell ref="N537:Q537"/>
    <mergeCell ref="N538:Q538"/>
    <mergeCell ref="N539:Q539"/>
    <mergeCell ref="N540:Q540"/>
    <mergeCell ref="N527:Q527"/>
    <mergeCell ref="B529:R530"/>
    <mergeCell ref="N531:Q531"/>
    <mergeCell ref="N532:Q532"/>
    <mergeCell ref="N533:Q533"/>
    <mergeCell ref="N534:Q534"/>
    <mergeCell ref="N521:Q521"/>
    <mergeCell ref="N522:Q522"/>
    <mergeCell ref="N523:Q523"/>
    <mergeCell ref="N524:Q524"/>
    <mergeCell ref="N525:Q525"/>
    <mergeCell ref="N526:Q526"/>
    <mergeCell ref="N513:Q513"/>
    <mergeCell ref="N514:Q514"/>
    <mergeCell ref="B516:R517"/>
    <mergeCell ref="N518:Q518"/>
    <mergeCell ref="N519:Q519"/>
    <mergeCell ref="N520:Q520"/>
    <mergeCell ref="N507:Q507"/>
    <mergeCell ref="N508:Q508"/>
    <mergeCell ref="N509:Q509"/>
    <mergeCell ref="N510:Q510"/>
    <mergeCell ref="B511:R511"/>
    <mergeCell ref="N512:Q512"/>
    <mergeCell ref="N501:Q501"/>
    <mergeCell ref="N502:Q502"/>
    <mergeCell ref="N503:Q503"/>
    <mergeCell ref="N504:Q504"/>
    <mergeCell ref="N505:Q505"/>
    <mergeCell ref="N506:Q506"/>
    <mergeCell ref="N495:Q495"/>
    <mergeCell ref="N496:Q496"/>
    <mergeCell ref="N497:Q497"/>
    <mergeCell ref="N498:Q498"/>
    <mergeCell ref="N499:Q499"/>
    <mergeCell ref="N500:Q500"/>
    <mergeCell ref="N489:Q489"/>
    <mergeCell ref="N490:Q490"/>
    <mergeCell ref="N491:Q491"/>
    <mergeCell ref="N492:Q492"/>
    <mergeCell ref="N493:Q493"/>
    <mergeCell ref="N494:Q494"/>
    <mergeCell ref="N483:Q483"/>
    <mergeCell ref="N484:Q484"/>
    <mergeCell ref="N485:Q485"/>
    <mergeCell ref="N486:Q486"/>
    <mergeCell ref="N487:Q487"/>
    <mergeCell ref="N488:Q488"/>
    <mergeCell ref="N477:Q477"/>
    <mergeCell ref="N478:Q478"/>
    <mergeCell ref="N479:Q479"/>
    <mergeCell ref="N480:Q480"/>
    <mergeCell ref="N481:Q481"/>
    <mergeCell ref="N482:Q482"/>
    <mergeCell ref="B470:R471"/>
    <mergeCell ref="N472:Q472"/>
    <mergeCell ref="N473:Q473"/>
    <mergeCell ref="N474:Q474"/>
    <mergeCell ref="N475:Q475"/>
    <mergeCell ref="N476:Q476"/>
    <mergeCell ref="AN467:AQ467"/>
    <mergeCell ref="AS467:AV467"/>
    <mergeCell ref="J468:M468"/>
    <mergeCell ref="O468:R468"/>
    <mergeCell ref="T468:W468"/>
    <mergeCell ref="Y468:AB468"/>
    <mergeCell ref="J467:M467"/>
    <mergeCell ref="O467:R467"/>
    <mergeCell ref="T467:W467"/>
    <mergeCell ref="Y467:AB467"/>
    <mergeCell ref="AD467:AG467"/>
    <mergeCell ref="AI467:AL467"/>
    <mergeCell ref="T466:W466"/>
    <mergeCell ref="Y466:AB466"/>
    <mergeCell ref="AD466:AG466"/>
    <mergeCell ref="AI466:AL466"/>
    <mergeCell ref="AN466:AQ466"/>
    <mergeCell ref="AS466:AV466"/>
    <mergeCell ref="AN464:AQ464"/>
    <mergeCell ref="AS464:AV464"/>
    <mergeCell ref="J465:M465"/>
    <mergeCell ref="O465:R465"/>
    <mergeCell ref="T465:W465"/>
    <mergeCell ref="Y465:AB465"/>
    <mergeCell ref="AD465:AG465"/>
    <mergeCell ref="AI465:AL465"/>
    <mergeCell ref="AN465:AQ465"/>
    <mergeCell ref="AS465:AV465"/>
    <mergeCell ref="J464:M464"/>
    <mergeCell ref="O464:R464"/>
    <mergeCell ref="T464:W464"/>
    <mergeCell ref="Y464:AB464"/>
    <mergeCell ref="AD464:AG464"/>
    <mergeCell ref="AI464:AL464"/>
    <mergeCell ref="AS462:AV462"/>
    <mergeCell ref="J463:M463"/>
    <mergeCell ref="O463:R463"/>
    <mergeCell ref="T463:W463"/>
    <mergeCell ref="Y463:AB463"/>
    <mergeCell ref="AD463:AG463"/>
    <mergeCell ref="AI463:AL463"/>
    <mergeCell ref="AN463:AQ463"/>
    <mergeCell ref="AS463:AV463"/>
    <mergeCell ref="AI461:AL461"/>
    <mergeCell ref="AN461:AQ461"/>
    <mergeCell ref="AS461:AV461"/>
    <mergeCell ref="J462:M462"/>
    <mergeCell ref="O462:R462"/>
    <mergeCell ref="T462:W462"/>
    <mergeCell ref="Y462:AB462"/>
    <mergeCell ref="AD462:AG462"/>
    <mergeCell ref="AI462:AL462"/>
    <mergeCell ref="AN462:AQ462"/>
    <mergeCell ref="T460:W460"/>
    <mergeCell ref="Y460:AB460"/>
    <mergeCell ref="AD460:AG460"/>
    <mergeCell ref="J461:M461"/>
    <mergeCell ref="O461:R461"/>
    <mergeCell ref="T461:W461"/>
    <mergeCell ref="Y461:AB461"/>
    <mergeCell ref="AD461:AG461"/>
    <mergeCell ref="AN458:AQ458"/>
    <mergeCell ref="AS458:AV458"/>
    <mergeCell ref="J459:M459"/>
    <mergeCell ref="O459:R459"/>
    <mergeCell ref="T459:W459"/>
    <mergeCell ref="Y459:AB459"/>
    <mergeCell ref="AD459:AG459"/>
    <mergeCell ref="AI459:AL459"/>
    <mergeCell ref="AN459:AQ459"/>
    <mergeCell ref="AS459:AV459"/>
    <mergeCell ref="J458:M458"/>
    <mergeCell ref="O458:R458"/>
    <mergeCell ref="T458:W458"/>
    <mergeCell ref="Y458:AB458"/>
    <mergeCell ref="AD458:AG458"/>
    <mergeCell ref="AI458:AL458"/>
    <mergeCell ref="AD456:AG456"/>
    <mergeCell ref="AI456:AL456"/>
    <mergeCell ref="AN456:AQ456"/>
    <mergeCell ref="AS456:AV456"/>
    <mergeCell ref="J457:M457"/>
    <mergeCell ref="O457:R457"/>
    <mergeCell ref="T457:W457"/>
    <mergeCell ref="Y457:AB457"/>
    <mergeCell ref="N455:R455"/>
    <mergeCell ref="S455:W455"/>
    <mergeCell ref="X455:AB455"/>
    <mergeCell ref="J456:M456"/>
    <mergeCell ref="O456:R456"/>
    <mergeCell ref="T456:W456"/>
    <mergeCell ref="Y456:AB456"/>
    <mergeCell ref="B452:AW452"/>
    <mergeCell ref="I453:AG453"/>
    <mergeCell ref="AH453:AV453"/>
    <mergeCell ref="I454:R454"/>
    <mergeCell ref="S454:AB454"/>
    <mergeCell ref="AC454:AG455"/>
    <mergeCell ref="AH454:AL455"/>
    <mergeCell ref="AM454:AQ455"/>
    <mergeCell ref="AR454:AV455"/>
    <mergeCell ref="I455:M455"/>
    <mergeCell ref="AN449:AQ449"/>
    <mergeCell ref="AS449:AV449"/>
    <mergeCell ref="T450:W450"/>
    <mergeCell ref="AD450:AG450"/>
    <mergeCell ref="AI450:AL450"/>
    <mergeCell ref="AN450:AQ450"/>
    <mergeCell ref="J449:M449"/>
    <mergeCell ref="O449:R449"/>
    <mergeCell ref="T449:W449"/>
    <mergeCell ref="Y449:AB449"/>
    <mergeCell ref="AD449:AG449"/>
    <mergeCell ref="AI449:AL449"/>
    <mergeCell ref="AN447:AQ447"/>
    <mergeCell ref="AS447:AV447"/>
    <mergeCell ref="J448:M448"/>
    <mergeCell ref="O448:R448"/>
    <mergeCell ref="T448:W448"/>
    <mergeCell ref="Y448:AB448"/>
    <mergeCell ref="AD448:AG448"/>
    <mergeCell ref="AI448:AL448"/>
    <mergeCell ref="AN448:AQ448"/>
    <mergeCell ref="AS448:AV448"/>
    <mergeCell ref="J447:M447"/>
    <mergeCell ref="O447:R447"/>
    <mergeCell ref="T447:W447"/>
    <mergeCell ref="Y447:AB447"/>
    <mergeCell ref="AD447:AG447"/>
    <mergeCell ref="AI447:AL447"/>
    <mergeCell ref="AN445:AQ445"/>
    <mergeCell ref="AS445:AV445"/>
    <mergeCell ref="J446:M446"/>
    <mergeCell ref="O446:R446"/>
    <mergeCell ref="T446:W446"/>
    <mergeCell ref="Y446:AB446"/>
    <mergeCell ref="AD446:AG446"/>
    <mergeCell ref="AI446:AL446"/>
    <mergeCell ref="AN446:AQ446"/>
    <mergeCell ref="AS446:AV446"/>
    <mergeCell ref="J445:M445"/>
    <mergeCell ref="O445:R445"/>
    <mergeCell ref="T445:W445"/>
    <mergeCell ref="Y445:AB445"/>
    <mergeCell ref="AD445:AG445"/>
    <mergeCell ref="AI445:AL445"/>
    <mergeCell ref="AN443:AQ443"/>
    <mergeCell ref="AS443:AV443"/>
    <mergeCell ref="J444:M444"/>
    <mergeCell ref="O444:R444"/>
    <mergeCell ref="AD444:AG444"/>
    <mergeCell ref="AI444:AL444"/>
    <mergeCell ref="AN444:AQ444"/>
    <mergeCell ref="J443:M443"/>
    <mergeCell ref="O443:R443"/>
    <mergeCell ref="T443:W443"/>
    <mergeCell ref="Y443:AB443"/>
    <mergeCell ref="AD443:AG443"/>
    <mergeCell ref="AI443:AL443"/>
    <mergeCell ref="AN441:AQ441"/>
    <mergeCell ref="AS441:AV441"/>
    <mergeCell ref="J442:M442"/>
    <mergeCell ref="O442:R442"/>
    <mergeCell ref="T442:W442"/>
    <mergeCell ref="Y442:AB442"/>
    <mergeCell ref="AD442:AG442"/>
    <mergeCell ref="AI442:AL442"/>
    <mergeCell ref="AN442:AQ442"/>
    <mergeCell ref="AS442:AV442"/>
    <mergeCell ref="J441:M441"/>
    <mergeCell ref="O441:R441"/>
    <mergeCell ref="T441:W441"/>
    <mergeCell ref="Y441:AB441"/>
    <mergeCell ref="AD441:AG441"/>
    <mergeCell ref="AI441:AL441"/>
    <mergeCell ref="AI439:AL439"/>
    <mergeCell ref="AN439:AQ439"/>
    <mergeCell ref="AS439:AV439"/>
    <mergeCell ref="T440:W440"/>
    <mergeCell ref="AD440:AG440"/>
    <mergeCell ref="AI440:AL440"/>
    <mergeCell ref="AN440:AQ440"/>
    <mergeCell ref="X438:AB438"/>
    <mergeCell ref="AC438:AG438"/>
    <mergeCell ref="J439:M439"/>
    <mergeCell ref="O439:R439"/>
    <mergeCell ref="T439:W439"/>
    <mergeCell ref="Y439:AB439"/>
    <mergeCell ref="AD439:AG439"/>
    <mergeCell ref="N433:Q433"/>
    <mergeCell ref="B435:AW435"/>
    <mergeCell ref="I436:M438"/>
    <mergeCell ref="N436:R438"/>
    <mergeCell ref="S436:AQ436"/>
    <mergeCell ref="AR436:AV438"/>
    <mergeCell ref="S437:AG437"/>
    <mergeCell ref="AH437:AL438"/>
    <mergeCell ref="AM437:AQ438"/>
    <mergeCell ref="S438:W438"/>
    <mergeCell ref="N427:Q427"/>
    <mergeCell ref="N428:Q428"/>
    <mergeCell ref="N429:Q429"/>
    <mergeCell ref="N430:Q430"/>
    <mergeCell ref="N431:Q431"/>
    <mergeCell ref="N432:Q432"/>
    <mergeCell ref="N421:Q421"/>
    <mergeCell ref="N422:Q422"/>
    <mergeCell ref="N423:Q423"/>
    <mergeCell ref="N424:Q424"/>
    <mergeCell ref="N425:Q425"/>
    <mergeCell ref="N426:Q426"/>
    <mergeCell ref="N415:Q415"/>
    <mergeCell ref="N416:Q416"/>
    <mergeCell ref="N417:Q417"/>
    <mergeCell ref="N418:Q418"/>
    <mergeCell ref="N419:Q419"/>
    <mergeCell ref="N420:Q420"/>
    <mergeCell ref="B408:R409"/>
    <mergeCell ref="N410:Q410"/>
    <mergeCell ref="N411:Q411"/>
    <mergeCell ref="N412:Q412"/>
    <mergeCell ref="N413:Q413"/>
    <mergeCell ref="N414:Q414"/>
    <mergeCell ref="N401:Q401"/>
    <mergeCell ref="N402:Q402"/>
    <mergeCell ref="N403:Q403"/>
    <mergeCell ref="N404:Q404"/>
    <mergeCell ref="N405:Q405"/>
    <mergeCell ref="N406:Q406"/>
    <mergeCell ref="N393:Q393"/>
    <mergeCell ref="B395:R396"/>
    <mergeCell ref="N397:Q397"/>
    <mergeCell ref="N398:Q398"/>
    <mergeCell ref="N399:Q399"/>
    <mergeCell ref="N400:Q400"/>
    <mergeCell ref="B359:B393"/>
    <mergeCell ref="N387:Q387"/>
    <mergeCell ref="N388:Q388"/>
    <mergeCell ref="N389:Q389"/>
    <mergeCell ref="C390:R390"/>
    <mergeCell ref="N391:Q391"/>
    <mergeCell ref="N392:Q392"/>
    <mergeCell ref="N381:Q381"/>
    <mergeCell ref="N382:Q382"/>
    <mergeCell ref="N383:Q383"/>
    <mergeCell ref="N384:Q384"/>
    <mergeCell ref="N385:Q385"/>
    <mergeCell ref="N386:Q386"/>
    <mergeCell ref="N375:Q375"/>
    <mergeCell ref="N376:Q376"/>
    <mergeCell ref="N377:Q377"/>
    <mergeCell ref="N378:Q378"/>
    <mergeCell ref="N379:Q379"/>
    <mergeCell ref="N380:Q380"/>
    <mergeCell ref="N369:Q369"/>
    <mergeCell ref="N370:Q370"/>
    <mergeCell ref="N371:Q371"/>
    <mergeCell ref="N372:Q372"/>
    <mergeCell ref="N373:Q373"/>
    <mergeCell ref="N374:Q374"/>
    <mergeCell ref="N363:Q363"/>
    <mergeCell ref="N364:Q364"/>
    <mergeCell ref="N365:Q365"/>
    <mergeCell ref="N366:Q366"/>
    <mergeCell ref="N367:Q367"/>
    <mergeCell ref="N368:Q368"/>
    <mergeCell ref="N354:Q354"/>
    <mergeCell ref="N355:Q355"/>
    <mergeCell ref="N356:Q356"/>
    <mergeCell ref="N357:Q357"/>
    <mergeCell ref="N358:Q358"/>
    <mergeCell ref="N359:Q359"/>
    <mergeCell ref="N360:Q360"/>
    <mergeCell ref="N361:Q361"/>
    <mergeCell ref="N362:Q362"/>
    <mergeCell ref="N348:Q348"/>
    <mergeCell ref="N349:Q349"/>
    <mergeCell ref="N350:Q350"/>
    <mergeCell ref="N351:Q351"/>
    <mergeCell ref="N352:Q352"/>
    <mergeCell ref="N353:Q353"/>
    <mergeCell ref="B338:R339"/>
    <mergeCell ref="B340:B358"/>
    <mergeCell ref="N340:Q340"/>
    <mergeCell ref="N341:Q341"/>
    <mergeCell ref="N342:Q342"/>
    <mergeCell ref="N343:Q343"/>
    <mergeCell ref="N344:Q344"/>
    <mergeCell ref="N345:Q345"/>
    <mergeCell ref="N346:Q346"/>
    <mergeCell ref="N347:Q347"/>
    <mergeCell ref="B330:R331"/>
    <mergeCell ref="N332:Q332"/>
    <mergeCell ref="N333:Q333"/>
    <mergeCell ref="N334:Q334"/>
    <mergeCell ref="N335:Q335"/>
    <mergeCell ref="N336:Q336"/>
    <mergeCell ref="B322:R323"/>
    <mergeCell ref="N324:Q324"/>
    <mergeCell ref="N325:Q325"/>
    <mergeCell ref="N326:Q326"/>
    <mergeCell ref="N327:Q327"/>
    <mergeCell ref="N328:Q328"/>
    <mergeCell ref="N315:Q315"/>
    <mergeCell ref="N316:Q316"/>
    <mergeCell ref="N317:Q317"/>
    <mergeCell ref="N318:Q318"/>
    <mergeCell ref="N319:Q319"/>
    <mergeCell ref="N320:Q320"/>
    <mergeCell ref="B308:R309"/>
    <mergeCell ref="N310:Q310"/>
    <mergeCell ref="N311:Q311"/>
    <mergeCell ref="N312:Q312"/>
    <mergeCell ref="N313:Q313"/>
    <mergeCell ref="N314:Q314"/>
    <mergeCell ref="B305:P306"/>
    <mergeCell ref="Q305:U305"/>
    <mergeCell ref="V305:Z305"/>
    <mergeCell ref="AA305:AE305"/>
    <mergeCell ref="R306:U306"/>
    <mergeCell ref="W306:Z306"/>
    <mergeCell ref="AB306:AE306"/>
    <mergeCell ref="R301:U301"/>
    <mergeCell ref="W301:Z301"/>
    <mergeCell ref="R302:U302"/>
    <mergeCell ref="W302:Z302"/>
    <mergeCell ref="R303:U303"/>
    <mergeCell ref="R304:U304"/>
    <mergeCell ref="B297:B304"/>
    <mergeCell ref="C297:P297"/>
    <mergeCell ref="Q297:U297"/>
    <mergeCell ref="V297:Z297"/>
    <mergeCell ref="R298:U298"/>
    <mergeCell ref="W298:Z298"/>
    <mergeCell ref="R299:U299"/>
    <mergeCell ref="W299:Z299"/>
    <mergeCell ref="R300:U300"/>
    <mergeCell ref="W300:Z300"/>
    <mergeCell ref="AB293:AE293"/>
    <mergeCell ref="AB294:AE294"/>
    <mergeCell ref="AB295:AE295"/>
    <mergeCell ref="H296:K296"/>
    <mergeCell ref="R296:U296"/>
    <mergeCell ref="AB296:AE296"/>
    <mergeCell ref="AB288:AE288"/>
    <mergeCell ref="AB289:AE289"/>
    <mergeCell ref="B290:B295"/>
    <mergeCell ref="AB290:AE290"/>
    <mergeCell ref="R291:U291"/>
    <mergeCell ref="W291:Z291"/>
    <mergeCell ref="AB291:AE291"/>
    <mergeCell ref="W292:Z292"/>
    <mergeCell ref="AB292:AE292"/>
    <mergeCell ref="W293:Z293"/>
    <mergeCell ref="R284:U284"/>
    <mergeCell ref="W284:Z284"/>
    <mergeCell ref="AB284:AE284"/>
    <mergeCell ref="AB285:AE285"/>
    <mergeCell ref="AB286:AE286"/>
    <mergeCell ref="AB287:AE287"/>
    <mergeCell ref="R282:U282"/>
    <mergeCell ref="W282:Z282"/>
    <mergeCell ref="AB282:AE282"/>
    <mergeCell ref="R283:U283"/>
    <mergeCell ref="W283:Z283"/>
    <mergeCell ref="AB283:AE283"/>
    <mergeCell ref="R280:U280"/>
    <mergeCell ref="W280:Z280"/>
    <mergeCell ref="AB280:AE280"/>
    <mergeCell ref="R281:U281"/>
    <mergeCell ref="W281:Z281"/>
    <mergeCell ref="AB281:AE281"/>
    <mergeCell ref="M275:P275"/>
    <mergeCell ref="R275:U275"/>
    <mergeCell ref="W275:Z275"/>
    <mergeCell ref="AB275:AE275"/>
    <mergeCell ref="B277:AE278"/>
    <mergeCell ref="B279:B289"/>
    <mergeCell ref="C279:P279"/>
    <mergeCell ref="Q279:U279"/>
    <mergeCell ref="V279:Z279"/>
    <mergeCell ref="AA279:AE279"/>
    <mergeCell ref="M273:P273"/>
    <mergeCell ref="R273:U273"/>
    <mergeCell ref="W273:Z273"/>
    <mergeCell ref="M274:P274"/>
    <mergeCell ref="R274:U274"/>
    <mergeCell ref="W274:Z274"/>
    <mergeCell ref="M271:P271"/>
    <mergeCell ref="R271:U271"/>
    <mergeCell ref="W271:Z271"/>
    <mergeCell ref="AB271:AE271"/>
    <mergeCell ref="M272:P272"/>
    <mergeCell ref="R272:U272"/>
    <mergeCell ref="W272:Z272"/>
    <mergeCell ref="AB272:AE272"/>
    <mergeCell ref="B269:K270"/>
    <mergeCell ref="L269:P270"/>
    <mergeCell ref="Q269:U270"/>
    <mergeCell ref="V269:AF269"/>
    <mergeCell ref="V270:Z270"/>
    <mergeCell ref="AA270:AE270"/>
    <mergeCell ref="B262:B265"/>
    <mergeCell ref="O262:R262"/>
    <mergeCell ref="O263:R263"/>
    <mergeCell ref="O264:R264"/>
    <mergeCell ref="O265:R265"/>
    <mergeCell ref="B267:AF268"/>
    <mergeCell ref="O254:R254"/>
    <mergeCell ref="O255:R255"/>
    <mergeCell ref="B256:B261"/>
    <mergeCell ref="O256:R256"/>
    <mergeCell ref="O257:R257"/>
    <mergeCell ref="O258:R258"/>
    <mergeCell ref="O259:R259"/>
    <mergeCell ref="O260:R260"/>
    <mergeCell ref="O261:R261"/>
    <mergeCell ref="O245:R245"/>
    <mergeCell ref="O246:R246"/>
    <mergeCell ref="B247:B255"/>
    <mergeCell ref="O247:R247"/>
    <mergeCell ref="O248:R248"/>
    <mergeCell ref="O249:R249"/>
    <mergeCell ref="O250:R250"/>
    <mergeCell ref="O251:R251"/>
    <mergeCell ref="O252:R252"/>
    <mergeCell ref="O253:R253"/>
    <mergeCell ref="B236:B246"/>
    <mergeCell ref="O236:R236"/>
    <mergeCell ref="O237:R237"/>
    <mergeCell ref="O238:R238"/>
    <mergeCell ref="O239:R239"/>
    <mergeCell ref="O240:R240"/>
    <mergeCell ref="O241:R241"/>
    <mergeCell ref="O242:R242"/>
    <mergeCell ref="O243:R243"/>
    <mergeCell ref="O244:R244"/>
    <mergeCell ref="B230:B235"/>
    <mergeCell ref="O230:R230"/>
    <mergeCell ref="O231:R231"/>
    <mergeCell ref="O232:R232"/>
    <mergeCell ref="O233:R233"/>
    <mergeCell ref="O234:R234"/>
    <mergeCell ref="O235:R235"/>
    <mergeCell ref="B221:N222"/>
    <mergeCell ref="J223:M223"/>
    <mergeCell ref="J224:M224"/>
    <mergeCell ref="J225:M225"/>
    <mergeCell ref="J226:M226"/>
    <mergeCell ref="B228:R229"/>
    <mergeCell ref="B214:B219"/>
    <mergeCell ref="C214:M214"/>
    <mergeCell ref="N214:R214"/>
    <mergeCell ref="O215:R215"/>
    <mergeCell ref="O216:R216"/>
    <mergeCell ref="O217:R217"/>
    <mergeCell ref="O218:R218"/>
    <mergeCell ref="O219:R219"/>
    <mergeCell ref="B208:B210"/>
    <mergeCell ref="C208:M208"/>
    <mergeCell ref="N208:R208"/>
    <mergeCell ref="O209:R209"/>
    <mergeCell ref="O210:R210"/>
    <mergeCell ref="B211:B213"/>
    <mergeCell ref="C211:M211"/>
    <mergeCell ref="N211:R211"/>
    <mergeCell ref="O212:R212"/>
    <mergeCell ref="O213:R213"/>
    <mergeCell ref="J198:M198"/>
    <mergeCell ref="J199:M199"/>
    <mergeCell ref="J200:M200"/>
    <mergeCell ref="J201:M201"/>
    <mergeCell ref="B203:R204"/>
    <mergeCell ref="B205:B207"/>
    <mergeCell ref="C205:M205"/>
    <mergeCell ref="N205:R205"/>
    <mergeCell ref="O206:R206"/>
    <mergeCell ref="O207:R207"/>
    <mergeCell ref="N190:Q190"/>
    <mergeCell ref="N191:Q191"/>
    <mergeCell ref="N192:Q192"/>
    <mergeCell ref="B194:N195"/>
    <mergeCell ref="J196:M196"/>
    <mergeCell ref="J197:M197"/>
    <mergeCell ref="N184:Q184"/>
    <mergeCell ref="N185:Q185"/>
    <mergeCell ref="N186:Q186"/>
    <mergeCell ref="N187:Q187"/>
    <mergeCell ref="N188:Q188"/>
    <mergeCell ref="B189:R189"/>
    <mergeCell ref="N178:Q178"/>
    <mergeCell ref="N179:Q179"/>
    <mergeCell ref="N180:Q180"/>
    <mergeCell ref="N181:Q181"/>
    <mergeCell ref="N182:Q182"/>
    <mergeCell ref="N183:Q183"/>
    <mergeCell ref="N171:Q171"/>
    <mergeCell ref="N172:Q172"/>
    <mergeCell ref="T172:W172"/>
    <mergeCell ref="N173:Q173"/>
    <mergeCell ref="T173:W173"/>
    <mergeCell ref="B176:R177"/>
    <mergeCell ref="N165:Q165"/>
    <mergeCell ref="N166:Q166"/>
    <mergeCell ref="N167:Q167"/>
    <mergeCell ref="N168:Q168"/>
    <mergeCell ref="N169:Q169"/>
    <mergeCell ref="N170:Q170"/>
    <mergeCell ref="N160:Q160"/>
    <mergeCell ref="T160:W160"/>
    <mergeCell ref="N161:Q161"/>
    <mergeCell ref="N162:Q162"/>
    <mergeCell ref="N163:Q163"/>
    <mergeCell ref="N164:Q164"/>
    <mergeCell ref="C151:C155"/>
    <mergeCell ref="D151:M155"/>
    <mergeCell ref="T151:AM154"/>
    <mergeCell ref="T155:AM155"/>
    <mergeCell ref="B157:X158"/>
    <mergeCell ref="B159:L159"/>
    <mergeCell ref="M159:R159"/>
    <mergeCell ref="S159:X159"/>
    <mergeCell ref="O147:R147"/>
    <mergeCell ref="Z147:AM147"/>
    <mergeCell ref="D148:S148"/>
    <mergeCell ref="AI148:AL148"/>
    <mergeCell ref="AI149:AL149"/>
    <mergeCell ref="N150:S150"/>
    <mergeCell ref="AI150:AL150"/>
    <mergeCell ref="C142:T142"/>
    <mergeCell ref="V142:AM142"/>
    <mergeCell ref="B144:B155"/>
    <mergeCell ref="O144:R144"/>
    <mergeCell ref="T144:T150"/>
    <mergeCell ref="AI144:AL144"/>
    <mergeCell ref="O145:R145"/>
    <mergeCell ref="AI145:AL145"/>
    <mergeCell ref="C146:S146"/>
    <mergeCell ref="AI146:AL146"/>
    <mergeCell ref="C136:C139"/>
    <mergeCell ref="AI136:AL136"/>
    <mergeCell ref="AI137:AL137"/>
    <mergeCell ref="AI138:AL138"/>
    <mergeCell ref="AI139:AL139"/>
    <mergeCell ref="B141:T141"/>
    <mergeCell ref="U141:AM141"/>
    <mergeCell ref="AI130:AL130"/>
    <mergeCell ref="AI131:AL131"/>
    <mergeCell ref="AI132:AL132"/>
    <mergeCell ref="AI133:AL133"/>
    <mergeCell ref="AI134:AL134"/>
    <mergeCell ref="AI135:AL135"/>
    <mergeCell ref="O126:R126"/>
    <mergeCell ref="AD126:AG126"/>
    <mergeCell ref="AI126:AL126"/>
    <mergeCell ref="AI127:AL127"/>
    <mergeCell ref="AI128:AL128"/>
    <mergeCell ref="AI129:AL129"/>
    <mergeCell ref="AI120:AL120"/>
    <mergeCell ref="AI121:AL121"/>
    <mergeCell ref="AI122:AL122"/>
    <mergeCell ref="AI123:AL123"/>
    <mergeCell ref="AI124:AL124"/>
    <mergeCell ref="O125:R125"/>
    <mergeCell ref="AD125:AG125"/>
    <mergeCell ref="AI125:AL125"/>
    <mergeCell ref="AI114:AL114"/>
    <mergeCell ref="AI115:AL115"/>
    <mergeCell ref="AI116:AL116"/>
    <mergeCell ref="AI117:AL117"/>
    <mergeCell ref="AI118:AL118"/>
    <mergeCell ref="AI119:AL119"/>
    <mergeCell ref="C108:C135"/>
    <mergeCell ref="Y108:AB108"/>
    <mergeCell ref="AD108:AG108"/>
    <mergeCell ref="AI108:AL108"/>
    <mergeCell ref="D109:D113"/>
    <mergeCell ref="AI109:AL109"/>
    <mergeCell ref="AI110:AL110"/>
    <mergeCell ref="AI111:AL111"/>
    <mergeCell ref="AI112:AL112"/>
    <mergeCell ref="AI113:AL113"/>
    <mergeCell ref="AI102:AL102"/>
    <mergeCell ref="AI103:AL103"/>
    <mergeCell ref="AI104:AL104"/>
    <mergeCell ref="AI105:AL105"/>
    <mergeCell ref="AI106:AL106"/>
    <mergeCell ref="AI107:AL107"/>
    <mergeCell ref="Y97:AB97"/>
    <mergeCell ref="AI97:AL97"/>
    <mergeCell ref="AI98:AL98"/>
    <mergeCell ref="AI99:AL99"/>
    <mergeCell ref="AI100:AL100"/>
    <mergeCell ref="AI101:AL101"/>
    <mergeCell ref="Y95:AB95"/>
    <mergeCell ref="AD95:AG95"/>
    <mergeCell ref="AI95:AL95"/>
    <mergeCell ref="Y96:AB96"/>
    <mergeCell ref="AD96:AG96"/>
    <mergeCell ref="AI96:AL96"/>
    <mergeCell ref="AD94:AG94"/>
    <mergeCell ref="AI94:AL94"/>
    <mergeCell ref="Y89:AB89"/>
    <mergeCell ref="AD89:AG89"/>
    <mergeCell ref="AI89:AL89"/>
    <mergeCell ref="Y90:AB90"/>
    <mergeCell ref="AI90:AL90"/>
    <mergeCell ref="Y91:AB91"/>
    <mergeCell ref="AD91:AG91"/>
    <mergeCell ref="AI91:AL91"/>
    <mergeCell ref="Y85:AB85"/>
    <mergeCell ref="AI85:AL85"/>
    <mergeCell ref="AI86:AL86"/>
    <mergeCell ref="Y87:AB87"/>
    <mergeCell ref="AI87:AL87"/>
    <mergeCell ref="Y88:AB88"/>
    <mergeCell ref="AD88:AG88"/>
    <mergeCell ref="AI88:AL88"/>
    <mergeCell ref="B73:B139"/>
    <mergeCell ref="C73:C107"/>
    <mergeCell ref="E73:W73"/>
    <mergeCell ref="Y73:AB73"/>
    <mergeCell ref="AD73:AG73"/>
    <mergeCell ref="Y76:AB76"/>
    <mergeCell ref="AD76:AG76"/>
    <mergeCell ref="Y82:AB82"/>
    <mergeCell ref="AD82:AG82"/>
    <mergeCell ref="AI82:AL82"/>
    <mergeCell ref="Y83:AB83"/>
    <mergeCell ref="AD83:AG83"/>
    <mergeCell ref="AI83:AL83"/>
    <mergeCell ref="Y84:AB84"/>
    <mergeCell ref="AD84:AG84"/>
    <mergeCell ref="AI84:AL84"/>
    <mergeCell ref="AI79:AL79"/>
    <mergeCell ref="Y80:AB80"/>
    <mergeCell ref="AD80:AG80"/>
    <mergeCell ref="AI80:AL80"/>
    <mergeCell ref="Y81:AB81"/>
    <mergeCell ref="AD81:AG81"/>
    <mergeCell ref="AI81:AL81"/>
    <mergeCell ref="AI76:AL76"/>
    <mergeCell ref="Y77:AB77"/>
    <mergeCell ref="AD77:AG77"/>
    <mergeCell ref="AI77:AL77"/>
    <mergeCell ref="Y92:AB92"/>
    <mergeCell ref="AI92:AL92"/>
    <mergeCell ref="Y93:AB93"/>
    <mergeCell ref="AI93:AL93"/>
    <mergeCell ref="Y94:AB94"/>
    <mergeCell ref="AD63:AG63"/>
    <mergeCell ref="AD64:AG64"/>
    <mergeCell ref="AD50:AG50"/>
    <mergeCell ref="C51:C71"/>
    <mergeCell ref="AD51:AG51"/>
    <mergeCell ref="AD52:AG52"/>
    <mergeCell ref="AD53:AG53"/>
    <mergeCell ref="AD54:AG54"/>
    <mergeCell ref="AD55:AG55"/>
    <mergeCell ref="AD56:AG56"/>
    <mergeCell ref="AD57:AG57"/>
    <mergeCell ref="AD58:AG58"/>
    <mergeCell ref="D78:D83"/>
    <mergeCell ref="Y78:AB78"/>
    <mergeCell ref="AD78:AG78"/>
    <mergeCell ref="AI78:AL78"/>
    <mergeCell ref="Y79:AB79"/>
    <mergeCell ref="AD79:AG79"/>
    <mergeCell ref="AI73:AL73"/>
    <mergeCell ref="Y74:AB74"/>
    <mergeCell ref="AD74:AG74"/>
    <mergeCell ref="AI74:AL74"/>
    <mergeCell ref="Y75:AB75"/>
    <mergeCell ref="AD75:AG75"/>
    <mergeCell ref="AI75:AL75"/>
    <mergeCell ref="AD71:AG71"/>
    <mergeCell ref="AD72:AG72"/>
    <mergeCell ref="AI42:AL42"/>
    <mergeCell ref="AI43:AL43"/>
    <mergeCell ref="AI44:AL44"/>
    <mergeCell ref="B45:B71"/>
    <mergeCell ref="C45:C50"/>
    <mergeCell ref="AD45:AG45"/>
    <mergeCell ref="AD46:AG46"/>
    <mergeCell ref="AD47:AG47"/>
    <mergeCell ref="AD48:AG48"/>
    <mergeCell ref="AD49:AG49"/>
    <mergeCell ref="C35:C43"/>
    <mergeCell ref="AI35:AL35"/>
    <mergeCell ref="AI36:AL36"/>
    <mergeCell ref="AI37:AL37"/>
    <mergeCell ref="AI38:AL38"/>
    <mergeCell ref="AI39:AL39"/>
    <mergeCell ref="AI40:AL40"/>
    <mergeCell ref="O41:R41"/>
    <mergeCell ref="AD41:AG41"/>
    <mergeCell ref="AI41:AL41"/>
    <mergeCell ref="B8:B43"/>
    <mergeCell ref="C8:C34"/>
    <mergeCell ref="AD65:AG65"/>
    <mergeCell ref="AD66:AG66"/>
    <mergeCell ref="AD67:AG67"/>
    <mergeCell ref="AD68:AG68"/>
    <mergeCell ref="AD69:AG69"/>
    <mergeCell ref="AD70:AG70"/>
    <mergeCell ref="AD59:AG59"/>
    <mergeCell ref="AD60:AG60"/>
    <mergeCell ref="AD61:AG61"/>
    <mergeCell ref="AD62:AG62"/>
    <mergeCell ref="O33:R33"/>
    <mergeCell ref="AD33:AG33"/>
    <mergeCell ref="AI33:AL33"/>
    <mergeCell ref="O34:R34"/>
    <mergeCell ref="AD34:AG34"/>
    <mergeCell ref="AI34:AL34"/>
    <mergeCell ref="Y30:AB30"/>
    <mergeCell ref="AD30:AG30"/>
    <mergeCell ref="AI30:AL30"/>
    <mergeCell ref="AD31:AG31"/>
    <mergeCell ref="AI31:AL31"/>
    <mergeCell ref="AD32:AG32"/>
    <mergeCell ref="AI32:AL32"/>
    <mergeCell ref="AI28:AL28"/>
    <mergeCell ref="O29:R29"/>
    <mergeCell ref="T29:W29"/>
    <mergeCell ref="Y29:AB29"/>
    <mergeCell ref="AD29:AG29"/>
    <mergeCell ref="AI29:AL29"/>
    <mergeCell ref="AI26:AL26"/>
    <mergeCell ref="O27:R27"/>
    <mergeCell ref="T27:W27"/>
    <mergeCell ref="Y27:AB27"/>
    <mergeCell ref="AD27:AG27"/>
    <mergeCell ref="AI27:AL27"/>
    <mergeCell ref="D25:D29"/>
    <mergeCell ref="O25:R25"/>
    <mergeCell ref="T25:W25"/>
    <mergeCell ref="Y25:AB25"/>
    <mergeCell ref="AD25:AG25"/>
    <mergeCell ref="AI25:AL25"/>
    <mergeCell ref="O26:R26"/>
    <mergeCell ref="T26:W26"/>
    <mergeCell ref="Y26:AB26"/>
    <mergeCell ref="AD26:AG26"/>
    <mergeCell ref="D21:D24"/>
    <mergeCell ref="AD21:AG21"/>
    <mergeCell ref="AI21:AL21"/>
    <mergeCell ref="AD22:AG22"/>
    <mergeCell ref="AI22:AL22"/>
    <mergeCell ref="AI23:AL23"/>
    <mergeCell ref="AI24:AL24"/>
    <mergeCell ref="O16:R16"/>
    <mergeCell ref="T16:W16"/>
    <mergeCell ref="O19:R19"/>
    <mergeCell ref="T19:W19"/>
    <mergeCell ref="Y19:AB19"/>
    <mergeCell ref="AD19:AG19"/>
    <mergeCell ref="AI19:AL19"/>
    <mergeCell ref="AI20:AL20"/>
    <mergeCell ref="Y16:AB16"/>
    <mergeCell ref="AD16:AG16"/>
    <mergeCell ref="AI16:AL16"/>
    <mergeCell ref="AD17:AG17"/>
    <mergeCell ref="AI17:AL17"/>
    <mergeCell ref="Y18:AB18"/>
    <mergeCell ref="AD18:AG18"/>
    <mergeCell ref="AI18:AL18"/>
    <mergeCell ref="AI13:AL13"/>
    <mergeCell ref="Y14:AB14"/>
    <mergeCell ref="AD14:AG14"/>
    <mergeCell ref="AI14:AL14"/>
    <mergeCell ref="O15:R15"/>
    <mergeCell ref="T15:W15"/>
    <mergeCell ref="Y15:AB15"/>
    <mergeCell ref="AD15:AG15"/>
    <mergeCell ref="AI15:AL15"/>
    <mergeCell ref="O2:AA3"/>
    <mergeCell ref="B5:C7"/>
    <mergeCell ref="D5:M7"/>
    <mergeCell ref="N5:AG5"/>
    <mergeCell ref="AH5:AM7"/>
    <mergeCell ref="N6:W6"/>
    <mergeCell ref="X6:AG6"/>
    <mergeCell ref="N7:R7"/>
    <mergeCell ref="S7:W7"/>
    <mergeCell ref="X7:AB7"/>
    <mergeCell ref="AI10:AL10"/>
    <mergeCell ref="AD11:AG11"/>
    <mergeCell ref="AI11:AL11"/>
    <mergeCell ref="D12:D18"/>
    <mergeCell ref="O12:R12"/>
    <mergeCell ref="T12:W12"/>
    <mergeCell ref="Y12:AB12"/>
    <mergeCell ref="AD12:AG12"/>
    <mergeCell ref="AI12:AL12"/>
    <mergeCell ref="Y13:AB13"/>
    <mergeCell ref="AI8:AL8"/>
    <mergeCell ref="O9:R9"/>
    <mergeCell ref="T9:W9"/>
    <mergeCell ref="Y9:AB9"/>
    <mergeCell ref="AD9:AG9"/>
    <mergeCell ref="AI9:AL9"/>
    <mergeCell ref="AC7:AG7"/>
    <mergeCell ref="O8:R8"/>
    <mergeCell ref="T8:W8"/>
    <mergeCell ref="Y8:AB8"/>
    <mergeCell ref="AD8:AG8"/>
    <mergeCell ref="AD13:AG13"/>
  </mergeCells>
  <conditionalFormatting sqref="I450">
    <cfRule type="cellIs" dxfId="215" priority="31" operator="lessThan">
      <formula>0</formula>
    </cfRule>
  </conditionalFormatting>
  <conditionalFormatting sqref="I467:I468">
    <cfRule type="cellIs" dxfId="214" priority="23" operator="lessThan">
      <formula>0</formula>
    </cfRule>
  </conditionalFormatting>
  <conditionalFormatting sqref="I569">
    <cfRule type="cellIs" dxfId="213" priority="15" operator="lessThan">
      <formula>0</formula>
    </cfRule>
  </conditionalFormatting>
  <conditionalFormatting sqref="I586:I587">
    <cfRule type="cellIs" dxfId="212" priority="8" operator="lessThan">
      <formula>0</formula>
    </cfRule>
  </conditionalFormatting>
  <conditionalFormatting sqref="N450">
    <cfRule type="cellIs" dxfId="211" priority="30" operator="lessThan">
      <formula>0</formula>
    </cfRule>
  </conditionalFormatting>
  <conditionalFormatting sqref="N467:N468">
    <cfRule type="cellIs" dxfId="210" priority="22" operator="lessThan">
      <formula>0</formula>
    </cfRule>
  </conditionalFormatting>
  <conditionalFormatting sqref="N569">
    <cfRule type="cellIs" dxfId="209" priority="14" operator="lessThan">
      <formula>0</formula>
    </cfRule>
  </conditionalFormatting>
  <conditionalFormatting sqref="N586:N587">
    <cfRule type="cellIs" dxfId="208" priority="7" operator="lessThan">
      <formula>0</formula>
    </cfRule>
  </conditionalFormatting>
  <conditionalFormatting sqref="R397">
    <cfRule type="cellIs" dxfId="207" priority="36" operator="equal">
      <formula>0</formula>
    </cfRule>
  </conditionalFormatting>
  <conditionalFormatting sqref="R406">
    <cfRule type="cellIs" dxfId="206" priority="34" operator="equal">
      <formula>0</formula>
    </cfRule>
  </conditionalFormatting>
  <conditionalFormatting sqref="R432">
    <cfRule type="cellIs" dxfId="205" priority="33" operator="equal">
      <formula>0</formula>
    </cfRule>
  </conditionalFormatting>
  <conditionalFormatting sqref="S147">
    <cfRule type="cellIs" dxfId="204" priority="35" operator="equal">
      <formula>0</formula>
    </cfRule>
  </conditionalFormatting>
  <conditionalFormatting sqref="S450">
    <cfRule type="cellIs" dxfId="203" priority="29" operator="lessThan">
      <formula>0</formula>
    </cfRule>
  </conditionalFormatting>
  <conditionalFormatting sqref="S467:S468">
    <cfRule type="cellIs" dxfId="202" priority="21" operator="lessThan">
      <formula>0</formula>
    </cfRule>
  </conditionalFormatting>
  <conditionalFormatting sqref="S569">
    <cfRule type="cellIs" dxfId="201" priority="13" operator="lessThan">
      <formula>0</formula>
    </cfRule>
  </conditionalFormatting>
  <conditionalFormatting sqref="S586:S587">
    <cfRule type="cellIs" dxfId="200" priority="6" operator="lessThan">
      <formula>0</formula>
    </cfRule>
  </conditionalFormatting>
  <conditionalFormatting sqref="X450">
    <cfRule type="cellIs" dxfId="199" priority="28" operator="lessThan">
      <formula>0</formula>
    </cfRule>
  </conditionalFormatting>
  <conditionalFormatting sqref="X467:X468">
    <cfRule type="cellIs" dxfId="198" priority="17" operator="lessThan">
      <formula>0</formula>
    </cfRule>
  </conditionalFormatting>
  <conditionalFormatting sqref="X569">
    <cfRule type="cellIs" dxfId="197" priority="12" operator="lessThan">
      <formula>0</formula>
    </cfRule>
  </conditionalFormatting>
  <conditionalFormatting sqref="X586:X587">
    <cfRule type="cellIs" dxfId="196" priority="2" operator="lessThan">
      <formula>0</formula>
    </cfRule>
  </conditionalFormatting>
  <conditionalFormatting sqref="AC450">
    <cfRule type="cellIs" dxfId="195" priority="27" operator="lessThan">
      <formula>0</formula>
    </cfRule>
  </conditionalFormatting>
  <conditionalFormatting sqref="AC467:AC468">
    <cfRule type="cellIs" dxfId="194" priority="16" operator="lessThan">
      <formula>0</formula>
    </cfRule>
  </conditionalFormatting>
  <conditionalFormatting sqref="AC569">
    <cfRule type="cellIs" dxfId="193" priority="11" operator="lessThan">
      <formula>0</formula>
    </cfRule>
  </conditionalFormatting>
  <conditionalFormatting sqref="AC586:AC587">
    <cfRule type="cellIs" dxfId="192" priority="1" operator="lessThan">
      <formula>0</formula>
    </cfRule>
  </conditionalFormatting>
  <conditionalFormatting sqref="AH450">
    <cfRule type="cellIs" dxfId="191" priority="26" operator="lessThan">
      <formula>0</formula>
    </cfRule>
  </conditionalFormatting>
  <conditionalFormatting sqref="AH467">
    <cfRule type="cellIs" dxfId="190" priority="20" operator="lessThan">
      <formula>0</formula>
    </cfRule>
  </conditionalFormatting>
  <conditionalFormatting sqref="AH569">
    <cfRule type="cellIs" dxfId="189" priority="10" operator="lessThan">
      <formula>0</formula>
    </cfRule>
  </conditionalFormatting>
  <conditionalFormatting sqref="AH586">
    <cfRule type="cellIs" dxfId="188" priority="5" operator="lessThan">
      <formula>0</formula>
    </cfRule>
  </conditionalFormatting>
  <conditionalFormatting sqref="AM139">
    <cfRule type="cellIs" dxfId="187" priority="32" operator="equal">
      <formula>0</formula>
    </cfRule>
  </conditionalFormatting>
  <conditionalFormatting sqref="AM450">
    <cfRule type="cellIs" dxfId="186" priority="25" operator="lessThan">
      <formula>0</formula>
    </cfRule>
  </conditionalFormatting>
  <conditionalFormatting sqref="AM467">
    <cfRule type="cellIs" dxfId="185" priority="19" operator="lessThan">
      <formula>0</formula>
    </cfRule>
  </conditionalFormatting>
  <conditionalFormatting sqref="AM569">
    <cfRule type="cellIs" dxfId="184" priority="9" operator="lessThan">
      <formula>0</formula>
    </cfRule>
  </conditionalFormatting>
  <conditionalFormatting sqref="AM586">
    <cfRule type="cellIs" dxfId="183" priority="4" operator="lessThan">
      <formula>0</formula>
    </cfRule>
  </conditionalFormatting>
  <conditionalFormatting sqref="AR450">
    <cfRule type="cellIs" dxfId="182" priority="24" operator="lessThan">
      <formula>0</formula>
    </cfRule>
  </conditionalFormatting>
  <conditionalFormatting sqref="AR467">
    <cfRule type="cellIs" dxfId="181" priority="18" operator="lessThan">
      <formula>0</formula>
    </cfRule>
  </conditionalFormatting>
  <conditionalFormatting sqref="AR586">
    <cfRule type="cellIs" dxfId="180" priority="3" operator="lessThan">
      <formula>0</formula>
    </cfRule>
  </conditionalFormatting>
  <hyperlinks>
    <hyperlink ref="AE3" r:id="rId1"/>
  </hyperlinks>
  <pageMargins left="0.70866141732283472" right="0.70866141732283472" top="0.74803149606299213" bottom="0.74803149606299213" header="0.31496062992125984" footer="0.31496062992125984"/>
  <pageSetup scale="47" orientation="portrait" r:id="rId2"/>
  <rowBreaks count="3" manualBreakCount="3">
    <brk id="155" max="53" man="1"/>
    <brk id="265" max="53" man="1"/>
    <brk id="336" max="53" man="1"/>
  </row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DC665"/>
  <sheetViews>
    <sheetView showGridLines="0" zoomScale="112" zoomScaleNormal="112" zoomScaleSheetLayoutView="40" workbookViewId="0">
      <pane ySplit="4" topLeftCell="A50" activePane="bottomLeft" state="frozen"/>
      <selection pane="bottomLeft" activeCell="AD72" sqref="AD72:AG72"/>
    </sheetView>
  </sheetViews>
  <sheetFormatPr baseColWidth="10" defaultColWidth="3.85546875" defaultRowHeight="12.75"/>
  <cols>
    <col min="1" max="1" width="3.7109375" style="404" customWidth="1"/>
    <col min="2" max="4" width="3.7109375" style="402" customWidth="1"/>
    <col min="5" max="49" width="4.7109375" style="402" customWidth="1"/>
    <col min="50" max="16384" width="3.85546875" style="402"/>
  </cols>
  <sheetData>
    <row r="1" spans="1:69">
      <c r="A1" s="401"/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M1" s="403" t="s">
        <v>482</v>
      </c>
    </row>
    <row r="2" spans="1:69" ht="14.45" customHeight="1">
      <c r="C2" s="405"/>
      <c r="D2" s="405"/>
      <c r="E2" s="405"/>
      <c r="F2" s="405"/>
      <c r="G2" s="405"/>
      <c r="H2" s="405"/>
      <c r="I2" s="405"/>
      <c r="J2" s="405"/>
      <c r="K2" s="405"/>
      <c r="L2" s="405"/>
      <c r="N2" s="406"/>
      <c r="O2" s="691" t="s">
        <v>483</v>
      </c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E2" s="407" t="s">
        <v>484</v>
      </c>
      <c r="AG2" s="405"/>
      <c r="AH2" s="405"/>
    </row>
    <row r="3" spans="1:69"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06"/>
      <c r="O3" s="691"/>
      <c r="P3" s="691"/>
      <c r="Q3" s="691"/>
      <c r="R3" s="691"/>
      <c r="S3" s="691"/>
      <c r="T3" s="691"/>
      <c r="U3" s="691"/>
      <c r="V3" s="691"/>
      <c r="W3" s="691"/>
      <c r="X3" s="691"/>
      <c r="Y3" s="691"/>
      <c r="Z3" s="691"/>
      <c r="AA3" s="691"/>
      <c r="AE3" s="408" t="s">
        <v>485</v>
      </c>
      <c r="AG3" s="405"/>
      <c r="AH3" s="405"/>
      <c r="AI3" s="401"/>
      <c r="AJ3" s="401"/>
    </row>
    <row r="4" spans="1:69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F4" s="405"/>
      <c r="AG4" s="405"/>
      <c r="AH4" s="405"/>
      <c r="AI4" s="405"/>
    </row>
    <row r="5" spans="1:69" s="411" customFormat="1">
      <c r="A5" s="409"/>
      <c r="B5" s="692"/>
      <c r="C5" s="692"/>
      <c r="D5" s="693" t="s">
        <v>486</v>
      </c>
      <c r="E5" s="694"/>
      <c r="F5" s="694"/>
      <c r="G5" s="694"/>
      <c r="H5" s="694"/>
      <c r="I5" s="694"/>
      <c r="J5" s="694"/>
      <c r="K5" s="694"/>
      <c r="L5" s="694"/>
      <c r="M5" s="695"/>
      <c r="N5" s="702" t="s">
        <v>487</v>
      </c>
      <c r="O5" s="703"/>
      <c r="P5" s="703"/>
      <c r="Q5" s="703"/>
      <c r="R5" s="703"/>
      <c r="S5" s="703"/>
      <c r="T5" s="703"/>
      <c r="U5" s="703"/>
      <c r="V5" s="703"/>
      <c r="W5" s="703"/>
      <c r="X5" s="703"/>
      <c r="Y5" s="703"/>
      <c r="Z5" s="703"/>
      <c r="AA5" s="703"/>
      <c r="AB5" s="703"/>
      <c r="AC5" s="703"/>
      <c r="AD5" s="703"/>
      <c r="AE5" s="703"/>
      <c r="AF5" s="703"/>
      <c r="AG5" s="704"/>
      <c r="AH5" s="705" t="s">
        <v>488</v>
      </c>
      <c r="AI5" s="706"/>
      <c r="AJ5" s="706"/>
      <c r="AK5" s="706"/>
      <c r="AL5" s="706"/>
      <c r="AM5" s="707"/>
      <c r="AN5" s="410"/>
      <c r="AO5" s="410"/>
      <c r="AP5" s="410"/>
      <c r="AQ5" s="410"/>
      <c r="AR5" s="410"/>
      <c r="AS5" s="410"/>
      <c r="AT5" s="410"/>
      <c r="AU5" s="410"/>
      <c r="AV5" s="410"/>
      <c r="AW5" s="410"/>
      <c r="AX5" s="410"/>
      <c r="AY5" s="410"/>
      <c r="AZ5" s="410"/>
      <c r="BA5" s="410"/>
      <c r="BB5" s="410"/>
      <c r="BC5" s="410"/>
      <c r="BD5" s="410"/>
      <c r="BE5" s="410"/>
      <c r="BF5" s="410"/>
      <c r="BG5" s="410"/>
      <c r="BH5" s="410"/>
      <c r="BI5" s="410"/>
      <c r="BJ5" s="410"/>
      <c r="BK5" s="410"/>
      <c r="BL5" s="410"/>
      <c r="BM5" s="410"/>
      <c r="BN5" s="410"/>
      <c r="BO5" s="410"/>
      <c r="BP5" s="410"/>
      <c r="BQ5" s="410"/>
    </row>
    <row r="6" spans="1:69" s="411" customFormat="1">
      <c r="A6" s="409"/>
      <c r="B6" s="692"/>
      <c r="C6" s="692"/>
      <c r="D6" s="696"/>
      <c r="E6" s="697"/>
      <c r="F6" s="697"/>
      <c r="G6" s="697"/>
      <c r="H6" s="697"/>
      <c r="I6" s="697"/>
      <c r="J6" s="697"/>
      <c r="K6" s="697"/>
      <c r="L6" s="697"/>
      <c r="M6" s="698"/>
      <c r="N6" s="702" t="s">
        <v>489</v>
      </c>
      <c r="O6" s="703"/>
      <c r="P6" s="703"/>
      <c r="Q6" s="703"/>
      <c r="R6" s="703"/>
      <c r="S6" s="703"/>
      <c r="T6" s="703"/>
      <c r="U6" s="703"/>
      <c r="V6" s="703"/>
      <c r="W6" s="704"/>
      <c r="X6" s="702" t="s">
        <v>490</v>
      </c>
      <c r="Y6" s="703"/>
      <c r="Z6" s="703"/>
      <c r="AA6" s="703"/>
      <c r="AB6" s="703"/>
      <c r="AC6" s="703"/>
      <c r="AD6" s="703"/>
      <c r="AE6" s="703"/>
      <c r="AF6" s="703"/>
      <c r="AG6" s="704"/>
      <c r="AH6" s="708"/>
      <c r="AI6" s="709"/>
      <c r="AJ6" s="709"/>
      <c r="AK6" s="709"/>
      <c r="AL6" s="709"/>
      <c r="AM6" s="710"/>
      <c r="AN6" s="410"/>
      <c r="AO6" s="410"/>
      <c r="AP6" s="410"/>
      <c r="AQ6" s="410"/>
      <c r="AR6" s="410"/>
      <c r="AS6" s="410"/>
      <c r="AT6" s="410"/>
      <c r="AU6" s="410"/>
      <c r="AV6" s="410"/>
      <c r="AW6" s="410"/>
      <c r="AX6" s="410"/>
      <c r="AY6" s="410"/>
      <c r="AZ6" s="410"/>
      <c r="BA6" s="410"/>
      <c r="BB6" s="410"/>
      <c r="BC6" s="410"/>
      <c r="BD6" s="410"/>
      <c r="BE6" s="410"/>
      <c r="BF6" s="410"/>
      <c r="BG6" s="410"/>
      <c r="BH6" s="410"/>
      <c r="BI6" s="410"/>
      <c r="BJ6" s="410"/>
      <c r="BK6" s="410"/>
      <c r="BL6" s="410"/>
      <c r="BM6" s="410"/>
      <c r="BN6" s="410"/>
      <c r="BO6" s="410"/>
      <c r="BP6" s="410"/>
      <c r="BQ6" s="410"/>
    </row>
    <row r="7" spans="1:69" s="411" customFormat="1">
      <c r="A7" s="409"/>
      <c r="B7" s="692"/>
      <c r="C7" s="692"/>
      <c r="D7" s="699"/>
      <c r="E7" s="700"/>
      <c r="F7" s="700"/>
      <c r="G7" s="700"/>
      <c r="H7" s="700"/>
      <c r="I7" s="700"/>
      <c r="J7" s="700"/>
      <c r="K7" s="700"/>
      <c r="L7" s="700"/>
      <c r="M7" s="701"/>
      <c r="N7" s="714" t="s">
        <v>0</v>
      </c>
      <c r="O7" s="715"/>
      <c r="P7" s="715"/>
      <c r="Q7" s="715"/>
      <c r="R7" s="716"/>
      <c r="S7" s="717" t="s">
        <v>1</v>
      </c>
      <c r="T7" s="718"/>
      <c r="U7" s="718"/>
      <c r="V7" s="718"/>
      <c r="W7" s="719"/>
      <c r="X7" s="714" t="s">
        <v>0</v>
      </c>
      <c r="Y7" s="715"/>
      <c r="Z7" s="715"/>
      <c r="AA7" s="715"/>
      <c r="AB7" s="716"/>
      <c r="AC7" s="717" t="s">
        <v>1</v>
      </c>
      <c r="AD7" s="718"/>
      <c r="AE7" s="718"/>
      <c r="AF7" s="718"/>
      <c r="AG7" s="719"/>
      <c r="AH7" s="711"/>
      <c r="AI7" s="712"/>
      <c r="AJ7" s="712"/>
      <c r="AK7" s="712"/>
      <c r="AL7" s="712"/>
      <c r="AM7" s="713"/>
      <c r="AN7" s="410"/>
      <c r="AO7" s="410"/>
      <c r="AP7" s="410"/>
      <c r="AQ7" s="410"/>
      <c r="AR7" s="410"/>
      <c r="AS7" s="410"/>
      <c r="AT7" s="410"/>
      <c r="AU7" s="410"/>
      <c r="AV7" s="410"/>
      <c r="AW7" s="410"/>
      <c r="AX7" s="410"/>
      <c r="AY7" s="410"/>
      <c r="AZ7" s="410"/>
      <c r="BA7" s="410"/>
      <c r="BB7" s="410"/>
      <c r="BC7" s="410"/>
      <c r="BD7" s="410"/>
      <c r="BE7" s="410"/>
      <c r="BF7" s="410"/>
      <c r="BG7" s="410"/>
      <c r="BH7" s="410"/>
      <c r="BI7" s="410"/>
      <c r="BJ7" s="410"/>
      <c r="BK7" s="410"/>
      <c r="BL7" s="410"/>
      <c r="BM7" s="410"/>
      <c r="BN7" s="410"/>
      <c r="BO7" s="410"/>
      <c r="BP7" s="410"/>
      <c r="BQ7" s="410"/>
    </row>
    <row r="8" spans="1:69" ht="14.25">
      <c r="B8" s="733" t="s">
        <v>491</v>
      </c>
      <c r="C8" s="736" t="s">
        <v>492</v>
      </c>
      <c r="D8" s="412">
        <v>1</v>
      </c>
      <c r="E8" s="413" t="s">
        <v>493</v>
      </c>
      <c r="F8" s="414"/>
      <c r="G8" s="414"/>
      <c r="H8" s="414"/>
      <c r="I8" s="414"/>
      <c r="J8" s="414"/>
      <c r="K8" s="414"/>
      <c r="L8" s="414"/>
      <c r="M8" s="415"/>
      <c r="N8" s="416">
        <v>1592</v>
      </c>
      <c r="O8" s="720"/>
      <c r="P8" s="721"/>
      <c r="Q8" s="721"/>
      <c r="R8" s="722"/>
      <c r="S8" s="416">
        <v>1024</v>
      </c>
      <c r="T8" s="720">
        <f>-'RREE ALT 1'!Z61</f>
        <v>1809924.5905000002</v>
      </c>
      <c r="U8" s="721"/>
      <c r="V8" s="721"/>
      <c r="W8" s="722"/>
      <c r="X8" s="416">
        <v>1593</v>
      </c>
      <c r="Y8" s="720"/>
      <c r="Z8" s="721"/>
      <c r="AA8" s="721"/>
      <c r="AB8" s="722"/>
      <c r="AC8" s="416">
        <v>1025</v>
      </c>
      <c r="AD8" s="720"/>
      <c r="AE8" s="721"/>
      <c r="AF8" s="721"/>
      <c r="AG8" s="722"/>
      <c r="AH8" s="417">
        <v>104</v>
      </c>
      <c r="AI8" s="720">
        <f>-'RREE ALT 1'!G61</f>
        <v>4893500</v>
      </c>
      <c r="AJ8" s="721"/>
      <c r="AK8" s="721"/>
      <c r="AL8" s="722"/>
      <c r="AM8" s="418" t="s">
        <v>2</v>
      </c>
      <c r="AN8" s="410"/>
      <c r="AO8" s="410"/>
      <c r="AP8" s="410"/>
      <c r="AQ8" s="410"/>
      <c r="AR8" s="410"/>
      <c r="AS8" s="410"/>
      <c r="AT8" s="410"/>
      <c r="AU8" s="410"/>
      <c r="AV8" s="410"/>
      <c r="AW8" s="410"/>
      <c r="AX8" s="410"/>
      <c r="AY8" s="410"/>
      <c r="AZ8" s="410"/>
      <c r="BA8" s="410"/>
      <c r="BB8" s="410"/>
      <c r="BC8" s="410"/>
      <c r="BD8" s="410"/>
      <c r="BE8" s="410"/>
      <c r="BF8" s="410"/>
      <c r="BG8" s="410"/>
      <c r="BH8" s="410"/>
      <c r="BI8" s="410"/>
      <c r="BJ8" s="410"/>
      <c r="BK8" s="410"/>
      <c r="BL8" s="410"/>
      <c r="BM8" s="410"/>
      <c r="BN8" s="410"/>
      <c r="BO8" s="410"/>
      <c r="BP8" s="410"/>
      <c r="BQ8" s="410"/>
    </row>
    <row r="9" spans="1:69" ht="14.25">
      <c r="B9" s="734"/>
      <c r="C9" s="736"/>
      <c r="D9" s="412">
        <v>2</v>
      </c>
      <c r="E9" s="413" t="s">
        <v>494</v>
      </c>
      <c r="F9" s="414"/>
      <c r="G9" s="414"/>
      <c r="H9" s="414"/>
      <c r="I9" s="414"/>
      <c r="J9" s="414"/>
      <c r="K9" s="414"/>
      <c r="L9" s="414"/>
      <c r="M9" s="415"/>
      <c r="N9" s="417">
        <v>1594</v>
      </c>
      <c r="O9" s="720"/>
      <c r="P9" s="721"/>
      <c r="Q9" s="721"/>
      <c r="R9" s="722"/>
      <c r="S9" s="417">
        <v>1026</v>
      </c>
      <c r="T9" s="720"/>
      <c r="U9" s="721"/>
      <c r="V9" s="721"/>
      <c r="W9" s="722"/>
      <c r="X9" s="417">
        <v>1595</v>
      </c>
      <c r="Y9" s="720"/>
      <c r="Z9" s="721"/>
      <c r="AA9" s="721"/>
      <c r="AB9" s="722"/>
      <c r="AC9" s="417">
        <v>1027</v>
      </c>
      <c r="AD9" s="720"/>
      <c r="AE9" s="721"/>
      <c r="AF9" s="721"/>
      <c r="AG9" s="722"/>
      <c r="AH9" s="417">
        <v>105</v>
      </c>
      <c r="AI9" s="720"/>
      <c r="AJ9" s="721"/>
      <c r="AK9" s="721"/>
      <c r="AL9" s="722"/>
      <c r="AM9" s="418" t="s">
        <v>2</v>
      </c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</row>
    <row r="10" spans="1:69" ht="14.25">
      <c r="B10" s="734"/>
      <c r="C10" s="736"/>
      <c r="D10" s="412">
        <v>3</v>
      </c>
      <c r="E10" s="413" t="s">
        <v>495</v>
      </c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5"/>
      <c r="AH10" s="417">
        <v>106</v>
      </c>
      <c r="AI10" s="720"/>
      <c r="AJ10" s="721"/>
      <c r="AK10" s="721"/>
      <c r="AL10" s="722"/>
      <c r="AM10" s="418" t="s">
        <v>2</v>
      </c>
      <c r="AN10" s="410"/>
      <c r="AO10" s="410"/>
      <c r="AP10" s="410"/>
      <c r="AQ10" s="410"/>
      <c r="AR10" s="410"/>
      <c r="AS10" s="410"/>
      <c r="AT10" s="410"/>
      <c r="AU10" s="410"/>
      <c r="AV10" s="410"/>
      <c r="AW10" s="410"/>
      <c r="AX10" s="410"/>
      <c r="AY10" s="410"/>
      <c r="AZ10" s="410"/>
      <c r="BA10" s="410"/>
      <c r="BB10" s="410"/>
      <c r="BC10" s="410"/>
      <c r="BD10" s="410"/>
      <c r="BE10" s="410"/>
      <c r="BF10" s="410"/>
      <c r="BG10" s="410"/>
      <c r="BH10" s="410"/>
      <c r="BI10" s="410"/>
      <c r="BJ10" s="410"/>
      <c r="BK10" s="410"/>
      <c r="BL10" s="410"/>
      <c r="BM10" s="410"/>
      <c r="BN10" s="410"/>
      <c r="BO10" s="410"/>
      <c r="BP10" s="410"/>
      <c r="BQ10" s="410"/>
    </row>
    <row r="11" spans="1:69" ht="14.25">
      <c r="B11" s="734"/>
      <c r="C11" s="736"/>
      <c r="D11" s="412">
        <v>4</v>
      </c>
      <c r="E11" s="413" t="s">
        <v>496</v>
      </c>
      <c r="F11" s="414"/>
      <c r="G11" s="414"/>
      <c r="H11" s="414"/>
      <c r="I11" s="414"/>
      <c r="J11" s="414"/>
      <c r="K11" s="414"/>
      <c r="L11" s="414"/>
      <c r="M11" s="414"/>
      <c r="N11" s="414"/>
      <c r="O11" s="419"/>
      <c r="P11" s="414"/>
      <c r="Q11" s="414"/>
      <c r="R11" s="414"/>
      <c r="S11" s="414"/>
      <c r="T11" s="419"/>
      <c r="U11" s="414"/>
      <c r="V11" s="414"/>
      <c r="W11" s="414"/>
      <c r="X11" s="414"/>
      <c r="Y11" s="419"/>
      <c r="Z11" s="414"/>
      <c r="AA11" s="414"/>
      <c r="AB11" s="415"/>
      <c r="AC11" s="416">
        <v>603</v>
      </c>
      <c r="AD11" s="720"/>
      <c r="AE11" s="721"/>
      <c r="AF11" s="721"/>
      <c r="AG11" s="722"/>
      <c r="AH11" s="417">
        <v>108</v>
      </c>
      <c r="AI11" s="720"/>
      <c r="AJ11" s="721"/>
      <c r="AK11" s="721"/>
      <c r="AL11" s="722"/>
      <c r="AM11" s="418" t="s">
        <v>2</v>
      </c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  <c r="AZ11" s="410"/>
      <c r="BA11" s="410"/>
      <c r="BB11" s="410"/>
      <c r="BC11" s="410"/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</row>
    <row r="12" spans="1:69" ht="14.25">
      <c r="B12" s="734"/>
      <c r="C12" s="736"/>
      <c r="D12" s="723">
        <v>5</v>
      </c>
      <c r="E12" s="420" t="s">
        <v>497</v>
      </c>
      <c r="F12" s="420"/>
      <c r="G12" s="420"/>
      <c r="H12" s="420"/>
      <c r="I12" s="420"/>
      <c r="J12" s="420"/>
      <c r="K12" s="420"/>
      <c r="L12" s="420"/>
      <c r="M12" s="420"/>
      <c r="N12" s="416">
        <v>1721</v>
      </c>
      <c r="O12" s="720">
        <f>+$O$15+$O$16</f>
        <v>0</v>
      </c>
      <c r="P12" s="721"/>
      <c r="Q12" s="721"/>
      <c r="R12" s="722"/>
      <c r="S12" s="416">
        <v>1722</v>
      </c>
      <c r="T12" s="720">
        <f>+$T$15+$T$16</f>
        <v>0</v>
      </c>
      <c r="U12" s="721"/>
      <c r="V12" s="721"/>
      <c r="W12" s="722"/>
      <c r="X12" s="416">
        <v>1596</v>
      </c>
      <c r="Y12" s="720">
        <f>+$Y$13+$Y$14+$Y$15+$Y$16+$Y$18</f>
        <v>0</v>
      </c>
      <c r="Z12" s="721"/>
      <c r="AA12" s="721"/>
      <c r="AB12" s="722"/>
      <c r="AC12" s="417">
        <v>954</v>
      </c>
      <c r="AD12" s="720">
        <f>+SUM(AD13:$AG$18)</f>
        <v>0</v>
      </c>
      <c r="AE12" s="721"/>
      <c r="AF12" s="721"/>
      <c r="AG12" s="722"/>
      <c r="AH12" s="417">
        <v>955</v>
      </c>
      <c r="AI12" s="720">
        <f>+SUM($AI$13:$AL$18)</f>
        <v>0</v>
      </c>
      <c r="AJ12" s="721"/>
      <c r="AK12" s="721"/>
      <c r="AL12" s="722"/>
      <c r="AM12" s="421" t="s">
        <v>2</v>
      </c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AZ12" s="410"/>
      <c r="BA12" s="410"/>
      <c r="BB12" s="410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</row>
    <row r="13" spans="1:69" ht="14.25">
      <c r="B13" s="734"/>
      <c r="C13" s="736"/>
      <c r="D13" s="723"/>
      <c r="E13" s="422" t="s">
        <v>498</v>
      </c>
      <c r="F13" s="422"/>
      <c r="G13" s="422"/>
      <c r="H13" s="422"/>
      <c r="I13" s="422"/>
      <c r="J13" s="422"/>
      <c r="K13" s="422"/>
      <c r="L13" s="422"/>
      <c r="M13" s="422"/>
      <c r="N13" s="422"/>
      <c r="O13" s="423"/>
      <c r="P13" s="422"/>
      <c r="Q13" s="422"/>
      <c r="R13" s="422"/>
      <c r="S13" s="422"/>
      <c r="T13" s="423"/>
      <c r="U13" s="422"/>
      <c r="V13" s="422"/>
      <c r="W13" s="424"/>
      <c r="X13" s="425">
        <v>1917</v>
      </c>
      <c r="Y13" s="724"/>
      <c r="Z13" s="725"/>
      <c r="AA13" s="725"/>
      <c r="AB13" s="726"/>
      <c r="AC13" s="425">
        <v>1848</v>
      </c>
      <c r="AD13" s="724"/>
      <c r="AE13" s="725"/>
      <c r="AF13" s="725"/>
      <c r="AG13" s="726"/>
      <c r="AH13" s="425">
        <v>1849</v>
      </c>
      <c r="AI13" s="724"/>
      <c r="AJ13" s="725"/>
      <c r="AK13" s="725"/>
      <c r="AL13" s="726"/>
      <c r="AM13" s="426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410"/>
      <c r="BC13" s="410"/>
      <c r="BD13" s="410"/>
      <c r="BE13" s="410"/>
      <c r="BF13" s="410"/>
      <c r="BG13" s="410"/>
      <c r="BH13" s="410"/>
      <c r="BI13" s="410"/>
      <c r="BJ13" s="410"/>
      <c r="BK13" s="410"/>
      <c r="BL13" s="410"/>
      <c r="BM13" s="410"/>
      <c r="BN13" s="410"/>
      <c r="BO13" s="410"/>
      <c r="BP13" s="410"/>
      <c r="BQ13" s="410"/>
    </row>
    <row r="14" spans="1:69" ht="14.25">
      <c r="B14" s="734"/>
      <c r="C14" s="736"/>
      <c r="D14" s="723"/>
      <c r="E14" s="427" t="s">
        <v>499</v>
      </c>
      <c r="F14" s="428"/>
      <c r="G14" s="428"/>
      <c r="H14" s="428"/>
      <c r="I14" s="428"/>
      <c r="J14" s="428"/>
      <c r="K14" s="428"/>
      <c r="L14" s="428"/>
      <c r="M14" s="428"/>
      <c r="N14" s="428"/>
      <c r="O14" s="429"/>
      <c r="P14" s="428"/>
      <c r="Q14" s="428"/>
      <c r="R14" s="428"/>
      <c r="S14" s="428"/>
      <c r="T14" s="429"/>
      <c r="U14" s="428"/>
      <c r="V14" s="428"/>
      <c r="W14" s="430"/>
      <c r="X14" s="425">
        <v>1850</v>
      </c>
      <c r="Y14" s="724"/>
      <c r="Z14" s="725"/>
      <c r="AA14" s="725"/>
      <c r="AB14" s="726"/>
      <c r="AC14" s="425">
        <v>1851</v>
      </c>
      <c r="AD14" s="724"/>
      <c r="AE14" s="725"/>
      <c r="AF14" s="725"/>
      <c r="AG14" s="726"/>
      <c r="AH14" s="425">
        <v>1852</v>
      </c>
      <c r="AI14" s="724"/>
      <c r="AJ14" s="725"/>
      <c r="AK14" s="725"/>
      <c r="AL14" s="726"/>
      <c r="AM14" s="426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  <c r="AZ14" s="410"/>
      <c r="BA14" s="410"/>
      <c r="BB14" s="410"/>
      <c r="BC14" s="410"/>
      <c r="BD14" s="410"/>
      <c r="BE14" s="410"/>
      <c r="BF14" s="410"/>
      <c r="BG14" s="410"/>
      <c r="BH14" s="410"/>
      <c r="BI14" s="410"/>
      <c r="BJ14" s="410"/>
      <c r="BK14" s="410"/>
      <c r="BL14" s="410"/>
      <c r="BM14" s="410"/>
      <c r="BN14" s="410"/>
      <c r="BO14" s="410"/>
      <c r="BP14" s="410"/>
      <c r="BQ14" s="410"/>
    </row>
    <row r="15" spans="1:69" ht="14.25">
      <c r="B15" s="734"/>
      <c r="C15" s="736"/>
      <c r="D15" s="723"/>
      <c r="E15" s="431" t="s">
        <v>500</v>
      </c>
      <c r="F15" s="422"/>
      <c r="G15" s="422"/>
      <c r="H15" s="422"/>
      <c r="I15" s="422"/>
      <c r="J15" s="422"/>
      <c r="K15" s="422"/>
      <c r="L15" s="422"/>
      <c r="M15" s="422"/>
      <c r="N15" s="425">
        <v>1853</v>
      </c>
      <c r="O15" s="724"/>
      <c r="P15" s="725"/>
      <c r="Q15" s="725"/>
      <c r="R15" s="726"/>
      <c r="S15" s="425">
        <v>1854</v>
      </c>
      <c r="T15" s="724"/>
      <c r="U15" s="725"/>
      <c r="V15" s="725"/>
      <c r="W15" s="726"/>
      <c r="X15" s="425">
        <v>1855</v>
      </c>
      <c r="Y15" s="724"/>
      <c r="Z15" s="725"/>
      <c r="AA15" s="725"/>
      <c r="AB15" s="726"/>
      <c r="AC15" s="425">
        <v>1856</v>
      </c>
      <c r="AD15" s="724"/>
      <c r="AE15" s="725"/>
      <c r="AF15" s="725"/>
      <c r="AG15" s="726"/>
      <c r="AH15" s="425">
        <v>1857</v>
      </c>
      <c r="AI15" s="724"/>
      <c r="AJ15" s="725"/>
      <c r="AK15" s="725"/>
      <c r="AL15" s="726"/>
      <c r="AM15" s="426"/>
      <c r="AN15" s="410"/>
      <c r="AO15" s="410"/>
      <c r="AP15" s="410"/>
      <c r="AQ15" s="410"/>
      <c r="AR15" s="410"/>
      <c r="AS15" s="410"/>
      <c r="AT15" s="410"/>
      <c r="AU15" s="410"/>
      <c r="AV15" s="410"/>
      <c r="AW15" s="410"/>
      <c r="AX15" s="410"/>
      <c r="AY15" s="410"/>
      <c r="AZ15" s="410"/>
      <c r="BA15" s="410"/>
      <c r="BB15" s="410"/>
      <c r="BC15" s="410"/>
      <c r="BD15" s="410"/>
      <c r="BE15" s="410"/>
      <c r="BF15" s="410"/>
      <c r="BG15" s="410"/>
      <c r="BH15" s="410"/>
      <c r="BI15" s="410"/>
      <c r="BJ15" s="410"/>
      <c r="BK15" s="410"/>
      <c r="BL15" s="410"/>
      <c r="BM15" s="410"/>
      <c r="BN15" s="410"/>
      <c r="BO15" s="410"/>
      <c r="BP15" s="410"/>
      <c r="BQ15" s="410"/>
    </row>
    <row r="16" spans="1:69" ht="14.25">
      <c r="B16" s="734"/>
      <c r="C16" s="736"/>
      <c r="D16" s="723"/>
      <c r="E16" s="431" t="s">
        <v>501</v>
      </c>
      <c r="F16" s="422"/>
      <c r="G16" s="422"/>
      <c r="H16" s="422"/>
      <c r="I16" s="422"/>
      <c r="J16" s="422"/>
      <c r="K16" s="422"/>
      <c r="L16" s="422"/>
      <c r="M16" s="422"/>
      <c r="N16" s="425">
        <v>1858</v>
      </c>
      <c r="O16" s="724"/>
      <c r="P16" s="725"/>
      <c r="Q16" s="725"/>
      <c r="R16" s="726"/>
      <c r="S16" s="425">
        <v>1859</v>
      </c>
      <c r="T16" s="724"/>
      <c r="U16" s="725"/>
      <c r="V16" s="725"/>
      <c r="W16" s="726"/>
      <c r="X16" s="425">
        <v>1860</v>
      </c>
      <c r="Y16" s="724"/>
      <c r="Z16" s="725"/>
      <c r="AA16" s="725"/>
      <c r="AB16" s="726"/>
      <c r="AC16" s="425">
        <v>1861</v>
      </c>
      <c r="AD16" s="724"/>
      <c r="AE16" s="725"/>
      <c r="AF16" s="725"/>
      <c r="AG16" s="726"/>
      <c r="AH16" s="425">
        <v>1862</v>
      </c>
      <c r="AI16" s="724"/>
      <c r="AJ16" s="725"/>
      <c r="AK16" s="725"/>
      <c r="AL16" s="726"/>
      <c r="AM16" s="426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  <c r="AZ16" s="410"/>
      <c r="BA16" s="410"/>
      <c r="BB16" s="410"/>
      <c r="BC16" s="410"/>
      <c r="BD16" s="410"/>
      <c r="BE16" s="410"/>
      <c r="BF16" s="410"/>
      <c r="BG16" s="410"/>
      <c r="BH16" s="410"/>
      <c r="BI16" s="410"/>
      <c r="BJ16" s="410"/>
      <c r="BK16" s="410"/>
      <c r="BL16" s="410"/>
      <c r="BM16" s="410"/>
      <c r="BN16" s="410"/>
      <c r="BO16" s="410"/>
      <c r="BP16" s="410"/>
      <c r="BQ16" s="410"/>
    </row>
    <row r="17" spans="2:69" ht="14.25">
      <c r="B17" s="734"/>
      <c r="C17" s="736"/>
      <c r="D17" s="723"/>
      <c r="E17" s="432" t="s">
        <v>502</v>
      </c>
      <c r="F17" s="433"/>
      <c r="G17" s="433"/>
      <c r="H17" s="433"/>
      <c r="I17" s="433"/>
      <c r="J17" s="433"/>
      <c r="K17" s="433"/>
      <c r="L17" s="433"/>
      <c r="M17" s="433"/>
      <c r="N17" s="433"/>
      <c r="O17" s="423"/>
      <c r="P17" s="433"/>
      <c r="Q17" s="433"/>
      <c r="R17" s="433"/>
      <c r="S17" s="433"/>
      <c r="T17" s="423"/>
      <c r="U17" s="433"/>
      <c r="V17" s="433"/>
      <c r="W17" s="433"/>
      <c r="X17" s="433"/>
      <c r="Y17" s="423"/>
      <c r="Z17" s="433"/>
      <c r="AA17" s="433"/>
      <c r="AB17" s="434"/>
      <c r="AC17" s="425">
        <v>1872</v>
      </c>
      <c r="AD17" s="724"/>
      <c r="AE17" s="725"/>
      <c r="AF17" s="725"/>
      <c r="AG17" s="726"/>
      <c r="AH17" s="425">
        <v>1873</v>
      </c>
      <c r="AI17" s="724"/>
      <c r="AJ17" s="725"/>
      <c r="AK17" s="725"/>
      <c r="AL17" s="726"/>
      <c r="AM17" s="426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  <c r="AZ17" s="410"/>
      <c r="BA17" s="410"/>
      <c r="BB17" s="410"/>
      <c r="BC17" s="410"/>
      <c r="BD17" s="410"/>
      <c r="BE17" s="410"/>
      <c r="BF17" s="410"/>
      <c r="BG17" s="410"/>
      <c r="BH17" s="410"/>
      <c r="BI17" s="410"/>
      <c r="BJ17" s="410"/>
      <c r="BK17" s="410"/>
      <c r="BL17" s="410"/>
      <c r="BM17" s="410"/>
      <c r="BN17" s="410"/>
      <c r="BO17" s="410"/>
      <c r="BP17" s="410"/>
      <c r="BQ17" s="410"/>
    </row>
    <row r="18" spans="2:69" ht="14.25">
      <c r="B18" s="734"/>
      <c r="C18" s="736"/>
      <c r="D18" s="723"/>
      <c r="E18" s="432" t="s">
        <v>503</v>
      </c>
      <c r="F18" s="433"/>
      <c r="G18" s="433"/>
      <c r="H18" s="433"/>
      <c r="I18" s="433"/>
      <c r="J18" s="433"/>
      <c r="K18" s="433"/>
      <c r="L18" s="433"/>
      <c r="M18" s="433"/>
      <c r="N18" s="433"/>
      <c r="O18" s="423"/>
      <c r="P18" s="433"/>
      <c r="Q18" s="433"/>
      <c r="R18" s="433"/>
      <c r="S18" s="433"/>
      <c r="T18" s="423"/>
      <c r="U18" s="433"/>
      <c r="V18" s="433"/>
      <c r="W18" s="434"/>
      <c r="X18" s="425">
        <v>1863</v>
      </c>
      <c r="Y18" s="724"/>
      <c r="Z18" s="725"/>
      <c r="AA18" s="725"/>
      <c r="AB18" s="726"/>
      <c r="AC18" s="425">
        <v>1864</v>
      </c>
      <c r="AD18" s="724"/>
      <c r="AE18" s="725"/>
      <c r="AF18" s="725"/>
      <c r="AG18" s="726"/>
      <c r="AH18" s="425">
        <v>1865</v>
      </c>
      <c r="AI18" s="724"/>
      <c r="AJ18" s="725"/>
      <c r="AK18" s="725"/>
      <c r="AL18" s="726"/>
      <c r="AM18" s="435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  <c r="BF18" s="410"/>
      <c r="BG18" s="410"/>
      <c r="BH18" s="410"/>
      <c r="BI18" s="410"/>
      <c r="BJ18" s="410"/>
      <c r="BK18" s="410"/>
      <c r="BL18" s="410"/>
      <c r="BM18" s="410"/>
      <c r="BN18" s="410"/>
      <c r="BO18" s="410"/>
      <c r="BP18" s="410"/>
      <c r="BQ18" s="410"/>
    </row>
    <row r="19" spans="2:69" ht="14.25">
      <c r="B19" s="734"/>
      <c r="C19" s="736"/>
      <c r="D19" s="412">
        <v>6</v>
      </c>
      <c r="E19" s="420" t="s">
        <v>504</v>
      </c>
      <c r="F19" s="420"/>
      <c r="G19" s="420"/>
      <c r="H19" s="420"/>
      <c r="I19" s="420"/>
      <c r="J19" s="420"/>
      <c r="K19" s="420"/>
      <c r="L19" s="420"/>
      <c r="M19" s="420"/>
      <c r="N19" s="416">
        <v>1597</v>
      </c>
      <c r="O19" s="720"/>
      <c r="P19" s="721"/>
      <c r="Q19" s="721"/>
      <c r="R19" s="722"/>
      <c r="S19" s="416">
        <v>1598</v>
      </c>
      <c r="T19" s="720"/>
      <c r="U19" s="721"/>
      <c r="V19" s="721"/>
      <c r="W19" s="722"/>
      <c r="X19" s="416">
        <v>1599</v>
      </c>
      <c r="Y19" s="720"/>
      <c r="Z19" s="721"/>
      <c r="AA19" s="721"/>
      <c r="AB19" s="722"/>
      <c r="AC19" s="416">
        <v>1631</v>
      </c>
      <c r="AD19" s="720"/>
      <c r="AE19" s="721"/>
      <c r="AF19" s="721"/>
      <c r="AG19" s="722"/>
      <c r="AH19" s="416">
        <v>1632</v>
      </c>
      <c r="AI19" s="720"/>
      <c r="AJ19" s="721"/>
      <c r="AK19" s="721"/>
      <c r="AL19" s="722"/>
      <c r="AM19" s="436" t="s">
        <v>2</v>
      </c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  <c r="AZ19" s="410"/>
      <c r="BA19" s="410"/>
      <c r="BB19" s="410"/>
      <c r="BC19" s="410"/>
      <c r="BD19" s="410"/>
      <c r="BE19" s="410"/>
      <c r="BF19" s="410"/>
      <c r="BG19" s="410"/>
      <c r="BH19" s="410"/>
      <c r="BI19" s="410"/>
      <c r="BJ19" s="410"/>
      <c r="BK19" s="410"/>
      <c r="BL19" s="410"/>
      <c r="BM19" s="410"/>
      <c r="BN19" s="410"/>
      <c r="BO19" s="410"/>
      <c r="BP19" s="410"/>
      <c r="BQ19" s="410"/>
    </row>
    <row r="20" spans="2:69" ht="14.25">
      <c r="B20" s="734"/>
      <c r="C20" s="736"/>
      <c r="D20" s="412">
        <v>7</v>
      </c>
      <c r="E20" s="413" t="s">
        <v>505</v>
      </c>
      <c r="F20" s="414"/>
      <c r="G20" s="414"/>
      <c r="H20" s="414"/>
      <c r="I20" s="414"/>
      <c r="J20" s="414"/>
      <c r="K20" s="414"/>
      <c r="L20" s="414"/>
      <c r="M20" s="414"/>
      <c r="N20" s="414"/>
      <c r="O20" s="419"/>
      <c r="P20" s="414"/>
      <c r="Q20" s="414"/>
      <c r="R20" s="414"/>
      <c r="S20" s="414"/>
      <c r="T20" s="419"/>
      <c r="U20" s="414"/>
      <c r="V20" s="414"/>
      <c r="W20" s="414"/>
      <c r="X20" s="414"/>
      <c r="Y20" s="419"/>
      <c r="Z20" s="414"/>
      <c r="AA20" s="414"/>
      <c r="AB20" s="414"/>
      <c r="AC20" s="414"/>
      <c r="AD20" s="419"/>
      <c r="AE20" s="414"/>
      <c r="AF20" s="414"/>
      <c r="AG20" s="415"/>
      <c r="AH20" s="417">
        <v>110</v>
      </c>
      <c r="AI20" s="720"/>
      <c r="AJ20" s="721"/>
      <c r="AK20" s="721"/>
      <c r="AL20" s="722"/>
      <c r="AM20" s="418" t="s">
        <v>2</v>
      </c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  <c r="BJ20" s="410"/>
      <c r="BK20" s="410"/>
      <c r="BL20" s="410"/>
      <c r="BM20" s="410"/>
      <c r="BN20" s="410"/>
      <c r="BO20" s="410"/>
      <c r="BP20" s="410"/>
      <c r="BQ20" s="410"/>
    </row>
    <row r="21" spans="2:69" ht="14.25">
      <c r="B21" s="734"/>
      <c r="C21" s="736"/>
      <c r="D21" s="727">
        <v>8</v>
      </c>
      <c r="E21" s="437" t="s">
        <v>506</v>
      </c>
      <c r="F21" s="437"/>
      <c r="G21" s="437"/>
      <c r="H21" s="437"/>
      <c r="I21" s="437"/>
      <c r="J21" s="437"/>
      <c r="K21" s="437"/>
      <c r="L21" s="437"/>
      <c r="M21" s="437"/>
      <c r="N21" s="437"/>
      <c r="O21" s="419"/>
      <c r="P21" s="437"/>
      <c r="Q21" s="437"/>
      <c r="R21" s="437"/>
      <c r="S21" s="437"/>
      <c r="T21" s="419"/>
      <c r="U21" s="438"/>
      <c r="V21" s="438"/>
      <c r="W21" s="439"/>
      <c r="X21" s="437"/>
      <c r="Y21" s="419"/>
      <c r="Z21" s="438"/>
      <c r="AA21" s="439"/>
      <c r="AB21" s="437"/>
      <c r="AC21" s="416">
        <v>605</v>
      </c>
      <c r="AD21" s="720">
        <f>+$AD$22</f>
        <v>0</v>
      </c>
      <c r="AE21" s="721"/>
      <c r="AF21" s="721"/>
      <c r="AG21" s="722"/>
      <c r="AH21" s="417">
        <v>155</v>
      </c>
      <c r="AI21" s="720">
        <f>+SUM(AI22:$AL$24)</f>
        <v>0</v>
      </c>
      <c r="AJ21" s="721"/>
      <c r="AK21" s="721"/>
      <c r="AL21" s="722"/>
      <c r="AM21" s="421" t="s">
        <v>2</v>
      </c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  <c r="BJ21" s="410"/>
      <c r="BK21" s="410"/>
      <c r="BL21" s="410"/>
      <c r="BM21" s="410"/>
      <c r="BN21" s="410"/>
      <c r="BO21" s="410"/>
      <c r="BP21" s="410"/>
      <c r="BQ21" s="410"/>
    </row>
    <row r="22" spans="2:69" ht="14.25">
      <c r="B22" s="734"/>
      <c r="C22" s="736"/>
      <c r="D22" s="727"/>
      <c r="E22" s="432" t="s">
        <v>507</v>
      </c>
      <c r="F22" s="433"/>
      <c r="G22" s="433"/>
      <c r="H22" s="433"/>
      <c r="I22" s="433"/>
      <c r="J22" s="433"/>
      <c r="K22" s="433"/>
      <c r="L22" s="433"/>
      <c r="M22" s="433"/>
      <c r="N22" s="433"/>
      <c r="O22" s="423"/>
      <c r="P22" s="433"/>
      <c r="Q22" s="433"/>
      <c r="R22" s="433"/>
      <c r="S22" s="433"/>
      <c r="T22" s="423"/>
      <c r="U22" s="433"/>
      <c r="V22" s="433"/>
      <c r="W22" s="433"/>
      <c r="X22" s="433"/>
      <c r="Y22" s="423"/>
      <c r="Z22" s="433"/>
      <c r="AA22" s="433"/>
      <c r="AB22" s="434"/>
      <c r="AC22" s="425">
        <v>1866</v>
      </c>
      <c r="AD22" s="724"/>
      <c r="AE22" s="725"/>
      <c r="AF22" s="725"/>
      <c r="AG22" s="726"/>
      <c r="AH22" s="425">
        <v>1867</v>
      </c>
      <c r="AI22" s="724"/>
      <c r="AJ22" s="725"/>
      <c r="AK22" s="725"/>
      <c r="AL22" s="726"/>
      <c r="AM22" s="426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  <c r="BJ22" s="410"/>
      <c r="BK22" s="410"/>
      <c r="BL22" s="410"/>
      <c r="BM22" s="410"/>
      <c r="BN22" s="410"/>
      <c r="BO22" s="410"/>
      <c r="BP22" s="410"/>
      <c r="BQ22" s="410"/>
    </row>
    <row r="23" spans="2:69" ht="14.25">
      <c r="B23" s="734"/>
      <c r="C23" s="736"/>
      <c r="D23" s="727"/>
      <c r="E23" s="432" t="s">
        <v>508</v>
      </c>
      <c r="F23" s="433"/>
      <c r="G23" s="433"/>
      <c r="H23" s="433"/>
      <c r="I23" s="433"/>
      <c r="J23" s="433"/>
      <c r="K23" s="433"/>
      <c r="L23" s="433"/>
      <c r="M23" s="433"/>
      <c r="N23" s="433"/>
      <c r="O23" s="423"/>
      <c r="P23" s="433"/>
      <c r="Q23" s="433"/>
      <c r="R23" s="433"/>
      <c r="S23" s="433"/>
      <c r="T23" s="423"/>
      <c r="U23" s="433"/>
      <c r="V23" s="433"/>
      <c r="W23" s="433"/>
      <c r="X23" s="433"/>
      <c r="Y23" s="423"/>
      <c r="Z23" s="433"/>
      <c r="AA23" s="433"/>
      <c r="AB23" s="433"/>
      <c r="AC23" s="433"/>
      <c r="AD23" s="423"/>
      <c r="AE23" s="433"/>
      <c r="AF23" s="433"/>
      <c r="AG23" s="434"/>
      <c r="AH23" s="425">
        <v>1869</v>
      </c>
      <c r="AI23" s="724"/>
      <c r="AJ23" s="725"/>
      <c r="AK23" s="725"/>
      <c r="AL23" s="726"/>
      <c r="AM23" s="426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  <c r="BJ23" s="410"/>
      <c r="BK23" s="410"/>
      <c r="BL23" s="410"/>
      <c r="BM23" s="410"/>
      <c r="BN23" s="410"/>
      <c r="BO23" s="410"/>
      <c r="BP23" s="410"/>
      <c r="BQ23" s="410"/>
    </row>
    <row r="24" spans="2:69" ht="14.25">
      <c r="B24" s="734"/>
      <c r="C24" s="736"/>
      <c r="D24" s="727"/>
      <c r="E24" s="432" t="s">
        <v>509</v>
      </c>
      <c r="F24" s="433"/>
      <c r="G24" s="433"/>
      <c r="H24" s="433"/>
      <c r="I24" s="433"/>
      <c r="J24" s="433"/>
      <c r="K24" s="433"/>
      <c r="L24" s="433"/>
      <c r="M24" s="433"/>
      <c r="N24" s="433"/>
      <c r="O24" s="423"/>
      <c r="P24" s="433"/>
      <c r="Q24" s="433"/>
      <c r="R24" s="433"/>
      <c r="S24" s="433"/>
      <c r="T24" s="423"/>
      <c r="U24" s="433"/>
      <c r="V24" s="433"/>
      <c r="W24" s="433"/>
      <c r="X24" s="433"/>
      <c r="Y24" s="423"/>
      <c r="Z24" s="433"/>
      <c r="AA24" s="433"/>
      <c r="AB24" s="433"/>
      <c r="AC24" s="433"/>
      <c r="AD24" s="423"/>
      <c r="AE24" s="433"/>
      <c r="AF24" s="433"/>
      <c r="AG24" s="434"/>
      <c r="AH24" s="425">
        <v>1871</v>
      </c>
      <c r="AI24" s="724"/>
      <c r="AJ24" s="725"/>
      <c r="AK24" s="725"/>
      <c r="AL24" s="726"/>
      <c r="AM24" s="435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0"/>
      <c r="BP24" s="410"/>
      <c r="BQ24" s="410"/>
    </row>
    <row r="25" spans="2:69" ht="14.25">
      <c r="B25" s="734"/>
      <c r="C25" s="736"/>
      <c r="D25" s="727">
        <v>9</v>
      </c>
      <c r="E25" s="440" t="s">
        <v>510</v>
      </c>
      <c r="F25" s="441"/>
      <c r="G25" s="441"/>
      <c r="H25" s="441"/>
      <c r="I25" s="441"/>
      <c r="J25" s="441"/>
      <c r="K25" s="441"/>
      <c r="L25" s="441"/>
      <c r="M25" s="442"/>
      <c r="N25" s="416">
        <v>1633</v>
      </c>
      <c r="O25" s="720">
        <f>+$O$26+$O$27+$O$29</f>
        <v>0</v>
      </c>
      <c r="P25" s="721"/>
      <c r="Q25" s="721"/>
      <c r="R25" s="722"/>
      <c r="S25" s="416">
        <v>1105</v>
      </c>
      <c r="T25" s="720">
        <f>+$T$26+$T$27+$T$29</f>
        <v>0</v>
      </c>
      <c r="U25" s="721"/>
      <c r="V25" s="721"/>
      <c r="W25" s="722"/>
      <c r="X25" s="416">
        <v>1634</v>
      </c>
      <c r="Y25" s="720">
        <f>+$Y$26+$Y$27+$Y$29</f>
        <v>0</v>
      </c>
      <c r="Z25" s="721"/>
      <c r="AA25" s="721"/>
      <c r="AB25" s="722"/>
      <c r="AC25" s="416">
        <v>606</v>
      </c>
      <c r="AD25" s="720">
        <f>+$AD$26+$AD$27+$AD$29</f>
        <v>0</v>
      </c>
      <c r="AE25" s="721"/>
      <c r="AF25" s="721"/>
      <c r="AG25" s="722"/>
      <c r="AH25" s="416">
        <v>152</v>
      </c>
      <c r="AI25" s="720">
        <f>+SUM(AI26:$AL$29)</f>
        <v>0</v>
      </c>
      <c r="AJ25" s="721"/>
      <c r="AK25" s="721"/>
      <c r="AL25" s="722"/>
      <c r="AM25" s="421" t="s">
        <v>2</v>
      </c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  <c r="BJ25" s="410"/>
      <c r="BK25" s="410"/>
      <c r="BL25" s="410"/>
      <c r="BM25" s="410"/>
      <c r="BN25" s="410"/>
      <c r="BO25" s="410"/>
      <c r="BP25" s="410"/>
      <c r="BQ25" s="410"/>
    </row>
    <row r="26" spans="2:69" ht="14.25">
      <c r="B26" s="734"/>
      <c r="C26" s="736"/>
      <c r="D26" s="727"/>
      <c r="E26" s="422" t="s">
        <v>511</v>
      </c>
      <c r="F26" s="422"/>
      <c r="G26" s="422"/>
      <c r="H26" s="422"/>
      <c r="I26" s="422"/>
      <c r="J26" s="422"/>
      <c r="K26" s="422"/>
      <c r="L26" s="422"/>
      <c r="M26" s="422"/>
      <c r="N26" s="425">
        <v>1874</v>
      </c>
      <c r="O26" s="724"/>
      <c r="P26" s="725"/>
      <c r="Q26" s="725"/>
      <c r="R26" s="726"/>
      <c r="S26" s="425">
        <v>1875</v>
      </c>
      <c r="T26" s="724"/>
      <c r="U26" s="725"/>
      <c r="V26" s="725"/>
      <c r="W26" s="726"/>
      <c r="X26" s="425">
        <v>1876</v>
      </c>
      <c r="Y26" s="724"/>
      <c r="Z26" s="725"/>
      <c r="AA26" s="725"/>
      <c r="AB26" s="726"/>
      <c r="AC26" s="425">
        <v>1877</v>
      </c>
      <c r="AD26" s="724"/>
      <c r="AE26" s="725"/>
      <c r="AF26" s="725"/>
      <c r="AG26" s="726"/>
      <c r="AH26" s="425">
        <v>1878</v>
      </c>
      <c r="AI26" s="724"/>
      <c r="AJ26" s="725"/>
      <c r="AK26" s="725"/>
      <c r="AL26" s="726"/>
      <c r="AM26" s="426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  <c r="BJ26" s="410"/>
      <c r="BK26" s="410"/>
      <c r="BL26" s="410"/>
      <c r="BM26" s="410"/>
      <c r="BN26" s="410"/>
      <c r="BO26" s="410"/>
      <c r="BP26" s="410"/>
      <c r="BQ26" s="410"/>
    </row>
    <row r="27" spans="2:69" ht="14.25">
      <c r="B27" s="734"/>
      <c r="C27" s="736"/>
      <c r="D27" s="727"/>
      <c r="E27" s="443" t="s">
        <v>512</v>
      </c>
      <c r="F27" s="443"/>
      <c r="G27" s="443"/>
      <c r="H27" s="443"/>
      <c r="I27" s="443"/>
      <c r="J27" s="443"/>
      <c r="K27" s="443"/>
      <c r="L27" s="443"/>
      <c r="M27" s="443"/>
      <c r="N27" s="444">
        <v>1879</v>
      </c>
      <c r="O27" s="724"/>
      <c r="P27" s="725"/>
      <c r="Q27" s="725"/>
      <c r="R27" s="726"/>
      <c r="S27" s="444">
        <v>1880</v>
      </c>
      <c r="T27" s="724"/>
      <c r="U27" s="725"/>
      <c r="V27" s="725"/>
      <c r="W27" s="726"/>
      <c r="X27" s="444">
        <v>1881</v>
      </c>
      <c r="Y27" s="724"/>
      <c r="Z27" s="725"/>
      <c r="AA27" s="725"/>
      <c r="AB27" s="726"/>
      <c r="AC27" s="444">
        <v>1882</v>
      </c>
      <c r="AD27" s="724"/>
      <c r="AE27" s="725"/>
      <c r="AF27" s="725"/>
      <c r="AG27" s="726"/>
      <c r="AH27" s="425">
        <v>1883</v>
      </c>
      <c r="AI27" s="724"/>
      <c r="AJ27" s="725"/>
      <c r="AK27" s="725"/>
      <c r="AL27" s="726"/>
      <c r="AM27" s="426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  <c r="BJ27" s="410"/>
      <c r="BK27" s="410"/>
      <c r="BL27" s="410"/>
      <c r="BM27" s="410"/>
      <c r="BN27" s="410"/>
      <c r="BO27" s="410"/>
      <c r="BP27" s="410"/>
      <c r="BQ27" s="410"/>
    </row>
    <row r="28" spans="2:69" ht="14.25">
      <c r="B28" s="734"/>
      <c r="C28" s="736"/>
      <c r="D28" s="727"/>
      <c r="E28" s="432" t="s">
        <v>513</v>
      </c>
      <c r="F28" s="433"/>
      <c r="G28" s="433"/>
      <c r="H28" s="433"/>
      <c r="I28" s="433"/>
      <c r="J28" s="433"/>
      <c r="K28" s="433"/>
      <c r="L28" s="433"/>
      <c r="M28" s="433"/>
      <c r="N28" s="433"/>
      <c r="O28" s="423"/>
      <c r="P28" s="433"/>
      <c r="Q28" s="433"/>
      <c r="R28" s="433"/>
      <c r="S28" s="433"/>
      <c r="T28" s="423"/>
      <c r="U28" s="433"/>
      <c r="V28" s="433"/>
      <c r="W28" s="433"/>
      <c r="X28" s="433"/>
      <c r="Y28" s="423"/>
      <c r="Z28" s="433"/>
      <c r="AA28" s="433"/>
      <c r="AB28" s="433"/>
      <c r="AC28" s="433"/>
      <c r="AD28" s="423"/>
      <c r="AE28" s="433"/>
      <c r="AF28" s="433"/>
      <c r="AG28" s="434"/>
      <c r="AH28" s="425">
        <v>1884</v>
      </c>
      <c r="AI28" s="724"/>
      <c r="AJ28" s="725"/>
      <c r="AK28" s="725"/>
      <c r="AL28" s="726"/>
      <c r="AM28" s="426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  <c r="BJ28" s="410"/>
      <c r="BK28" s="410"/>
      <c r="BL28" s="410"/>
      <c r="BM28" s="410"/>
      <c r="BN28" s="410"/>
      <c r="BO28" s="410"/>
      <c r="BP28" s="410"/>
      <c r="BQ28" s="410"/>
    </row>
    <row r="29" spans="2:69" ht="14.25">
      <c r="B29" s="734"/>
      <c r="C29" s="736"/>
      <c r="D29" s="727"/>
      <c r="E29" s="427" t="s">
        <v>514</v>
      </c>
      <c r="F29" s="428"/>
      <c r="G29" s="428"/>
      <c r="H29" s="428"/>
      <c r="I29" s="428"/>
      <c r="J29" s="428"/>
      <c r="K29" s="428"/>
      <c r="L29" s="428"/>
      <c r="M29" s="430"/>
      <c r="N29" s="445">
        <v>1885</v>
      </c>
      <c r="O29" s="724"/>
      <c r="P29" s="725"/>
      <c r="Q29" s="725"/>
      <c r="R29" s="726"/>
      <c r="S29" s="445">
        <v>1886</v>
      </c>
      <c r="T29" s="724"/>
      <c r="U29" s="725"/>
      <c r="V29" s="725"/>
      <c r="W29" s="726"/>
      <c r="X29" s="445">
        <v>1887</v>
      </c>
      <c r="Y29" s="724"/>
      <c r="Z29" s="725"/>
      <c r="AA29" s="725"/>
      <c r="AB29" s="726"/>
      <c r="AC29" s="445">
        <v>1888</v>
      </c>
      <c r="AD29" s="724"/>
      <c r="AE29" s="725"/>
      <c r="AF29" s="725"/>
      <c r="AG29" s="726"/>
      <c r="AH29" s="425">
        <v>1889</v>
      </c>
      <c r="AI29" s="724"/>
      <c r="AJ29" s="725"/>
      <c r="AK29" s="725"/>
      <c r="AL29" s="726"/>
      <c r="AM29" s="435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  <c r="AZ29" s="410"/>
      <c r="BA29" s="410"/>
      <c r="BB29" s="410"/>
      <c r="BC29" s="410"/>
      <c r="BD29" s="410"/>
      <c r="BE29" s="410"/>
      <c r="BF29" s="410"/>
      <c r="BG29" s="410"/>
      <c r="BH29" s="410"/>
      <c r="BI29" s="410"/>
      <c r="BJ29" s="410"/>
      <c r="BK29" s="410"/>
      <c r="BL29" s="410"/>
      <c r="BM29" s="410"/>
      <c r="BN29" s="410"/>
      <c r="BO29" s="410"/>
      <c r="BP29" s="410"/>
      <c r="BQ29" s="410"/>
    </row>
    <row r="30" spans="2:69" ht="14.25">
      <c r="B30" s="734"/>
      <c r="C30" s="736"/>
      <c r="D30" s="412">
        <v>10</v>
      </c>
      <c r="E30" s="413" t="s">
        <v>515</v>
      </c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5"/>
      <c r="X30" s="417">
        <v>1635</v>
      </c>
      <c r="Y30" s="720"/>
      <c r="Z30" s="721"/>
      <c r="AA30" s="721"/>
      <c r="AB30" s="722"/>
      <c r="AC30" s="417">
        <v>1031</v>
      </c>
      <c r="AD30" s="720"/>
      <c r="AE30" s="721"/>
      <c r="AF30" s="721"/>
      <c r="AG30" s="722"/>
      <c r="AH30" s="417">
        <v>1032</v>
      </c>
      <c r="AI30" s="720"/>
      <c r="AJ30" s="721"/>
      <c r="AK30" s="721"/>
      <c r="AL30" s="722"/>
      <c r="AM30" s="435" t="s">
        <v>2</v>
      </c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  <c r="AZ30" s="410"/>
      <c r="BA30" s="410"/>
      <c r="BB30" s="410"/>
      <c r="BC30" s="410"/>
      <c r="BD30" s="410"/>
      <c r="BE30" s="410"/>
      <c r="BF30" s="410"/>
      <c r="BG30" s="410"/>
      <c r="BH30" s="410"/>
      <c r="BI30" s="410"/>
      <c r="BJ30" s="410"/>
      <c r="BK30" s="410"/>
      <c r="BL30" s="410"/>
      <c r="BM30" s="410"/>
      <c r="BN30" s="410"/>
      <c r="BO30" s="410"/>
      <c r="BP30" s="410"/>
      <c r="BQ30" s="410"/>
    </row>
    <row r="31" spans="2:69" ht="14.25">
      <c r="B31" s="734"/>
      <c r="C31" s="736"/>
      <c r="D31" s="446">
        <v>11</v>
      </c>
      <c r="E31" s="447" t="s">
        <v>516</v>
      </c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9"/>
      <c r="AC31" s="425">
        <v>1890</v>
      </c>
      <c r="AD31" s="724"/>
      <c r="AE31" s="725"/>
      <c r="AF31" s="725"/>
      <c r="AG31" s="726"/>
      <c r="AH31" s="425">
        <v>1891</v>
      </c>
      <c r="AI31" s="724"/>
      <c r="AJ31" s="725"/>
      <c r="AK31" s="725"/>
      <c r="AL31" s="726"/>
      <c r="AM31" s="435" t="s">
        <v>2</v>
      </c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  <c r="AZ31" s="410"/>
      <c r="BA31" s="410"/>
      <c r="BB31" s="410"/>
      <c r="BC31" s="410"/>
      <c r="BD31" s="410"/>
      <c r="BE31" s="410"/>
      <c r="BF31" s="410"/>
      <c r="BG31" s="410"/>
      <c r="BH31" s="410"/>
      <c r="BI31" s="410"/>
      <c r="BJ31" s="410"/>
      <c r="BK31" s="410"/>
      <c r="BL31" s="410"/>
      <c r="BM31" s="410"/>
      <c r="BN31" s="410"/>
      <c r="BO31" s="410"/>
      <c r="BP31" s="410"/>
      <c r="BQ31" s="410"/>
    </row>
    <row r="32" spans="2:69" ht="14.25">
      <c r="B32" s="734"/>
      <c r="C32" s="736"/>
      <c r="D32" s="412">
        <v>12</v>
      </c>
      <c r="E32" s="413" t="s">
        <v>517</v>
      </c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5"/>
      <c r="AC32" s="425">
        <v>1914</v>
      </c>
      <c r="AD32" s="724"/>
      <c r="AE32" s="725"/>
      <c r="AF32" s="725"/>
      <c r="AG32" s="726"/>
      <c r="AH32" s="417">
        <v>1104</v>
      </c>
      <c r="AI32" s="720"/>
      <c r="AJ32" s="721"/>
      <c r="AK32" s="721"/>
      <c r="AL32" s="722"/>
      <c r="AM32" s="418" t="s">
        <v>2</v>
      </c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410"/>
      <c r="BC32" s="410"/>
      <c r="BD32" s="410"/>
      <c r="BE32" s="410"/>
      <c r="BF32" s="410"/>
      <c r="BG32" s="410"/>
      <c r="BH32" s="410"/>
      <c r="BI32" s="410"/>
      <c r="BJ32" s="410"/>
      <c r="BK32" s="410"/>
      <c r="BL32" s="410"/>
      <c r="BM32" s="410"/>
      <c r="BN32" s="410"/>
      <c r="BO32" s="410"/>
      <c r="BP32" s="410"/>
      <c r="BQ32" s="410"/>
    </row>
    <row r="33" spans="1:89" ht="14.25">
      <c r="B33" s="734"/>
      <c r="C33" s="736"/>
      <c r="D33" s="412">
        <v>13</v>
      </c>
      <c r="E33" s="450" t="s">
        <v>518</v>
      </c>
      <c r="F33" s="451"/>
      <c r="G33" s="451"/>
      <c r="H33" s="451"/>
      <c r="I33" s="451"/>
      <c r="J33" s="451"/>
      <c r="K33" s="451"/>
      <c r="L33" s="451"/>
      <c r="M33" s="452"/>
      <c r="N33" s="416">
        <v>1098</v>
      </c>
      <c r="O33" s="720"/>
      <c r="P33" s="721"/>
      <c r="Q33" s="721"/>
      <c r="R33" s="722"/>
      <c r="S33" s="413" t="s">
        <v>519</v>
      </c>
      <c r="T33" s="414"/>
      <c r="U33" s="414"/>
      <c r="V33" s="414"/>
      <c r="W33" s="414"/>
      <c r="X33" s="414"/>
      <c r="Y33" s="415"/>
      <c r="Z33" s="419"/>
      <c r="AA33" s="419"/>
      <c r="AB33" s="453"/>
      <c r="AC33" s="417">
        <v>1030</v>
      </c>
      <c r="AD33" s="720"/>
      <c r="AE33" s="721"/>
      <c r="AF33" s="721"/>
      <c r="AG33" s="722"/>
      <c r="AH33" s="417">
        <v>161</v>
      </c>
      <c r="AI33" s="720">
        <f>+$O$33+$AD$33</f>
        <v>0</v>
      </c>
      <c r="AJ33" s="721"/>
      <c r="AK33" s="721"/>
      <c r="AL33" s="722"/>
      <c r="AM33" s="418" t="s">
        <v>2</v>
      </c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  <c r="AZ33" s="410"/>
      <c r="BA33" s="410"/>
      <c r="BB33" s="410"/>
      <c r="BC33" s="410"/>
      <c r="BD33" s="410"/>
      <c r="BE33" s="410"/>
      <c r="BF33" s="410"/>
      <c r="BG33" s="410"/>
      <c r="BH33" s="410"/>
      <c r="BI33" s="410"/>
      <c r="BJ33" s="410"/>
      <c r="BK33" s="410"/>
      <c r="BL33" s="410"/>
      <c r="BM33" s="410"/>
      <c r="BN33" s="410"/>
      <c r="BO33" s="410"/>
      <c r="BP33" s="410"/>
      <c r="BQ33" s="410"/>
    </row>
    <row r="34" spans="1:89" ht="14.25">
      <c r="B34" s="734"/>
      <c r="C34" s="736"/>
      <c r="D34" s="412">
        <v>14</v>
      </c>
      <c r="E34" s="450" t="s">
        <v>520</v>
      </c>
      <c r="F34" s="451"/>
      <c r="G34" s="451"/>
      <c r="H34" s="451"/>
      <c r="I34" s="451"/>
      <c r="J34" s="451"/>
      <c r="K34" s="451"/>
      <c r="L34" s="451"/>
      <c r="M34" s="452"/>
      <c r="N34" s="417">
        <v>159</v>
      </c>
      <c r="O34" s="720">
        <f>+T8</f>
        <v>1809924.5905000002</v>
      </c>
      <c r="P34" s="721"/>
      <c r="Q34" s="721"/>
      <c r="R34" s="722"/>
      <c r="S34" s="437" t="s">
        <v>521</v>
      </c>
      <c r="T34" s="437"/>
      <c r="U34" s="437"/>
      <c r="V34" s="437"/>
      <c r="W34" s="437"/>
      <c r="X34" s="419"/>
      <c r="Y34" s="454"/>
      <c r="Z34" s="419"/>
      <c r="AA34" s="419"/>
      <c r="AB34" s="453"/>
      <c r="AC34" s="417">
        <v>748</v>
      </c>
      <c r="AD34" s="720"/>
      <c r="AE34" s="721"/>
      <c r="AF34" s="721"/>
      <c r="AG34" s="722"/>
      <c r="AH34" s="417">
        <v>749</v>
      </c>
      <c r="AI34" s="720">
        <f>+$O$34+AD34</f>
        <v>1809924.5905000002</v>
      </c>
      <c r="AJ34" s="721"/>
      <c r="AK34" s="721"/>
      <c r="AL34" s="722"/>
      <c r="AM34" s="418" t="s">
        <v>2</v>
      </c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  <c r="AZ34" s="410"/>
      <c r="BA34" s="410"/>
      <c r="BB34" s="410"/>
      <c r="BC34" s="410"/>
      <c r="BD34" s="410"/>
      <c r="BE34" s="410"/>
      <c r="BF34" s="410"/>
      <c r="BG34" s="410"/>
      <c r="BH34" s="410"/>
      <c r="BI34" s="410"/>
      <c r="BJ34" s="410"/>
      <c r="BK34" s="410"/>
      <c r="BL34" s="410"/>
      <c r="BM34" s="410"/>
      <c r="BN34" s="410"/>
      <c r="BO34" s="410"/>
      <c r="BP34" s="410"/>
      <c r="BQ34" s="410"/>
    </row>
    <row r="35" spans="1:89" ht="14.25">
      <c r="B35" s="734"/>
      <c r="C35" s="732" t="s">
        <v>522</v>
      </c>
      <c r="D35" s="446">
        <v>15</v>
      </c>
      <c r="E35" s="432" t="s">
        <v>523</v>
      </c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23"/>
      <c r="AA35" s="423"/>
      <c r="AB35" s="423"/>
      <c r="AC35" s="433"/>
      <c r="AD35" s="423"/>
      <c r="AE35" s="433"/>
      <c r="AF35" s="433"/>
      <c r="AG35" s="434"/>
      <c r="AH35" s="425">
        <v>166</v>
      </c>
      <c r="AI35" s="724"/>
      <c r="AJ35" s="725"/>
      <c r="AK35" s="725"/>
      <c r="AL35" s="726"/>
      <c r="AM35" s="418" t="s">
        <v>3</v>
      </c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0"/>
      <c r="BP35" s="410"/>
      <c r="BQ35" s="410"/>
    </row>
    <row r="36" spans="1:89" ht="14.25">
      <c r="B36" s="734"/>
      <c r="C36" s="732"/>
      <c r="D36" s="446">
        <v>16</v>
      </c>
      <c r="E36" s="432" t="s">
        <v>524</v>
      </c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23"/>
      <c r="AA36" s="423"/>
      <c r="AB36" s="423"/>
      <c r="AC36" s="433"/>
      <c r="AD36" s="423"/>
      <c r="AE36" s="433"/>
      <c r="AF36" s="433"/>
      <c r="AG36" s="434"/>
      <c r="AH36" s="425">
        <v>907</v>
      </c>
      <c r="AI36" s="724"/>
      <c r="AJ36" s="725"/>
      <c r="AK36" s="725"/>
      <c r="AL36" s="726"/>
      <c r="AM36" s="418" t="s">
        <v>3</v>
      </c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  <c r="AZ36" s="410"/>
      <c r="BA36" s="410"/>
      <c r="BB36" s="410"/>
      <c r="BC36" s="410"/>
      <c r="BD36" s="410"/>
      <c r="BE36" s="410"/>
      <c r="BF36" s="410"/>
      <c r="BG36" s="410"/>
      <c r="BH36" s="410"/>
      <c r="BI36" s="410"/>
      <c r="BJ36" s="410"/>
      <c r="BK36" s="410"/>
      <c r="BL36" s="410"/>
      <c r="BM36" s="410"/>
      <c r="BN36" s="410"/>
      <c r="BO36" s="410"/>
      <c r="BP36" s="410"/>
      <c r="BQ36" s="410"/>
    </row>
    <row r="37" spans="1:89" ht="14.25">
      <c r="B37" s="734"/>
      <c r="C37" s="732"/>
      <c r="D37" s="412">
        <v>17</v>
      </c>
      <c r="E37" s="413" t="s">
        <v>525</v>
      </c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9"/>
      <c r="AA37" s="419"/>
      <c r="AB37" s="419"/>
      <c r="AC37" s="414"/>
      <c r="AD37" s="419"/>
      <c r="AE37" s="414"/>
      <c r="AF37" s="414"/>
      <c r="AG37" s="415"/>
      <c r="AH37" s="417">
        <v>169</v>
      </c>
      <c r="AI37" s="720"/>
      <c r="AJ37" s="721"/>
      <c r="AK37" s="721"/>
      <c r="AL37" s="722"/>
      <c r="AM37" s="418" t="s">
        <v>3</v>
      </c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</row>
    <row r="38" spans="1:89" ht="14.25">
      <c r="B38" s="734"/>
      <c r="C38" s="732"/>
      <c r="D38" s="412">
        <v>18</v>
      </c>
      <c r="E38" s="413" t="s">
        <v>526</v>
      </c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  <c r="T38" s="414"/>
      <c r="U38" s="414"/>
      <c r="V38" s="414"/>
      <c r="W38" s="414"/>
      <c r="X38" s="414"/>
      <c r="Y38" s="414"/>
      <c r="Z38" s="419"/>
      <c r="AA38" s="419"/>
      <c r="AB38" s="419"/>
      <c r="AC38" s="414"/>
      <c r="AD38" s="419"/>
      <c r="AE38" s="414"/>
      <c r="AF38" s="414"/>
      <c r="AG38" s="415"/>
      <c r="AH38" s="417">
        <v>1833</v>
      </c>
      <c r="AI38" s="720"/>
      <c r="AJ38" s="721"/>
      <c r="AK38" s="721"/>
      <c r="AL38" s="722"/>
      <c r="AM38" s="418" t="s">
        <v>3</v>
      </c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410"/>
      <c r="BC38" s="410"/>
      <c r="BD38" s="410"/>
      <c r="BE38" s="410"/>
      <c r="BF38" s="410"/>
      <c r="BG38" s="410"/>
      <c r="BH38" s="410"/>
      <c r="BI38" s="410"/>
      <c r="BJ38" s="410"/>
      <c r="BK38" s="410"/>
      <c r="BL38" s="410"/>
      <c r="BM38" s="410"/>
      <c r="BN38" s="410"/>
      <c r="BO38" s="410"/>
      <c r="BP38" s="410"/>
      <c r="BQ38" s="410"/>
    </row>
    <row r="39" spans="1:89" s="461" customFormat="1" ht="15">
      <c r="A39" s="455"/>
      <c r="B39" s="734"/>
      <c r="C39" s="732"/>
      <c r="D39" s="417">
        <v>19</v>
      </c>
      <c r="E39" s="456" t="s">
        <v>527</v>
      </c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8"/>
      <c r="AA39" s="458"/>
      <c r="AB39" s="458"/>
      <c r="AC39" s="457"/>
      <c r="AD39" s="458"/>
      <c r="AE39" s="457"/>
      <c r="AF39" s="457"/>
      <c r="AG39" s="459"/>
      <c r="AH39" s="417">
        <v>158</v>
      </c>
      <c r="AI39" s="728">
        <f>+($AI$8+$AI$9+$AI$10+$AI$11+$AI$12+$AI$19+$AI$20+$AI$21+$AI$25)+SUM($AI$30:$AL$34)-SUM($AI$35:$AL$38)</f>
        <v>6703424.5904999999</v>
      </c>
      <c r="AJ39" s="729"/>
      <c r="AK39" s="729"/>
      <c r="AL39" s="730"/>
      <c r="AM39" s="418" t="s">
        <v>4</v>
      </c>
      <c r="AN39" s="460"/>
      <c r="AO39" s="460"/>
      <c r="AP39" s="460"/>
      <c r="AQ39" s="460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</row>
    <row r="40" spans="1:89" ht="14.25">
      <c r="B40" s="734"/>
      <c r="C40" s="732"/>
      <c r="D40" s="412">
        <v>20</v>
      </c>
      <c r="E40" s="413" t="s">
        <v>528</v>
      </c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9"/>
      <c r="AA40" s="419"/>
      <c r="AB40" s="419"/>
      <c r="AC40" s="414"/>
      <c r="AD40" s="419"/>
      <c r="AE40" s="414"/>
      <c r="AF40" s="414"/>
      <c r="AG40" s="415"/>
      <c r="AH40" s="417">
        <v>111</v>
      </c>
      <c r="AI40" s="720"/>
      <c r="AJ40" s="721"/>
      <c r="AK40" s="721"/>
      <c r="AL40" s="722"/>
      <c r="AM40" s="462" t="s">
        <v>3</v>
      </c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410"/>
      <c r="BC40" s="410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0"/>
      <c r="BP40" s="410"/>
      <c r="BQ40" s="410"/>
    </row>
    <row r="41" spans="1:89" ht="14.25">
      <c r="B41" s="734"/>
      <c r="C41" s="732"/>
      <c r="D41" s="412">
        <v>21</v>
      </c>
      <c r="E41" s="420" t="s">
        <v>529</v>
      </c>
      <c r="F41" s="420"/>
      <c r="G41" s="420"/>
      <c r="H41" s="420"/>
      <c r="I41" s="420"/>
      <c r="J41" s="420"/>
      <c r="K41" s="420"/>
      <c r="L41" s="420"/>
      <c r="N41" s="416">
        <v>750</v>
      </c>
      <c r="O41" s="720"/>
      <c r="P41" s="721"/>
      <c r="Q41" s="721"/>
      <c r="R41" s="722"/>
      <c r="S41" s="420" t="s">
        <v>530</v>
      </c>
      <c r="T41" s="420"/>
      <c r="U41" s="420"/>
      <c r="V41" s="420"/>
      <c r="W41" s="420"/>
      <c r="Y41" s="463"/>
      <c r="AC41" s="416">
        <v>740</v>
      </c>
      <c r="AD41" s="720"/>
      <c r="AE41" s="721"/>
      <c r="AF41" s="721"/>
      <c r="AG41" s="722"/>
      <c r="AH41" s="417">
        <v>751</v>
      </c>
      <c r="AI41" s="720">
        <f>+$O$41+$AD$41</f>
        <v>0</v>
      </c>
      <c r="AJ41" s="721"/>
      <c r="AK41" s="721"/>
      <c r="AL41" s="722"/>
      <c r="AM41" s="418" t="s">
        <v>3</v>
      </c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</row>
    <row r="42" spans="1:89" ht="14.25">
      <c r="B42" s="734"/>
      <c r="C42" s="732"/>
      <c r="D42" s="446">
        <v>22</v>
      </c>
      <c r="E42" s="447" t="s">
        <v>5</v>
      </c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  <c r="AF42" s="448"/>
      <c r="AG42" s="449"/>
      <c r="AH42" s="425">
        <v>822</v>
      </c>
      <c r="AI42" s="724"/>
      <c r="AJ42" s="725"/>
      <c r="AK42" s="725"/>
      <c r="AL42" s="726"/>
      <c r="AM42" s="418" t="s">
        <v>3</v>
      </c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</row>
    <row r="43" spans="1:89" ht="14.25">
      <c r="B43" s="735"/>
      <c r="C43" s="732"/>
      <c r="D43" s="446">
        <v>23</v>
      </c>
      <c r="E43" s="447" t="s">
        <v>531</v>
      </c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  <c r="AF43" s="448"/>
      <c r="AG43" s="449"/>
      <c r="AH43" s="425">
        <v>765</v>
      </c>
      <c r="AI43" s="724"/>
      <c r="AJ43" s="725"/>
      <c r="AK43" s="725"/>
      <c r="AL43" s="726"/>
      <c r="AM43" s="418" t="s">
        <v>3</v>
      </c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0"/>
      <c r="BP43" s="410"/>
      <c r="BQ43" s="410"/>
    </row>
    <row r="44" spans="1:89" ht="15">
      <c r="B44" s="464"/>
      <c r="C44" s="465"/>
      <c r="D44" s="417">
        <v>24</v>
      </c>
      <c r="E44" s="466" t="s">
        <v>532</v>
      </c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7"/>
      <c r="Y44" s="467"/>
      <c r="Z44" s="467"/>
      <c r="AA44" s="467"/>
      <c r="AB44" s="467"/>
      <c r="AC44" s="467"/>
      <c r="AD44" s="467"/>
      <c r="AE44" s="467"/>
      <c r="AF44" s="467"/>
      <c r="AG44" s="468"/>
      <c r="AH44" s="417">
        <v>170</v>
      </c>
      <c r="AI44" s="728">
        <f>+AI39-SUM(AI40:$AL$43)</f>
        <v>6703424.5904999999</v>
      </c>
      <c r="AJ44" s="729"/>
      <c r="AK44" s="729"/>
      <c r="AL44" s="730"/>
      <c r="AM44" s="418" t="s">
        <v>4</v>
      </c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0"/>
      <c r="BP44" s="410"/>
      <c r="BQ44" s="410"/>
    </row>
    <row r="45" spans="1:89" ht="14.25">
      <c r="B45" s="731" t="s">
        <v>533</v>
      </c>
      <c r="C45" s="731" t="s">
        <v>534</v>
      </c>
      <c r="D45" s="412">
        <v>25</v>
      </c>
      <c r="E45" s="413" t="s">
        <v>535</v>
      </c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417">
        <v>157</v>
      </c>
      <c r="AD45" s="720"/>
      <c r="AE45" s="721"/>
      <c r="AF45" s="721"/>
      <c r="AG45" s="722"/>
      <c r="AH45" s="418" t="s">
        <v>2</v>
      </c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  <c r="AZ45" s="410"/>
      <c r="BA45" s="410"/>
      <c r="BB45" s="410"/>
      <c r="BC45" s="410"/>
      <c r="BD45" s="410"/>
      <c r="BE45" s="410"/>
      <c r="BF45" s="410"/>
      <c r="BG45" s="410"/>
      <c r="BH45" s="410"/>
      <c r="BI45" s="410"/>
      <c r="BJ45" s="410"/>
      <c r="BK45" s="410"/>
      <c r="BL45" s="410"/>
      <c r="BM45" s="410"/>
      <c r="BN45" s="410"/>
      <c r="BO45" s="410"/>
      <c r="BP45" s="410"/>
      <c r="BQ45" s="410"/>
      <c r="BR45" s="410"/>
      <c r="BS45" s="410"/>
      <c r="BT45" s="410"/>
      <c r="BU45" s="410"/>
      <c r="BV45" s="410"/>
      <c r="BW45" s="410"/>
      <c r="BX45" s="410"/>
      <c r="BY45" s="410"/>
      <c r="BZ45" s="410"/>
      <c r="CA45" s="410"/>
      <c r="CB45" s="410"/>
      <c r="CC45" s="410"/>
      <c r="CD45" s="410"/>
      <c r="CE45" s="410"/>
      <c r="CF45" s="410"/>
      <c r="CG45" s="410"/>
      <c r="CH45" s="410"/>
      <c r="CI45" s="410"/>
      <c r="CJ45" s="410"/>
      <c r="CK45" s="410"/>
    </row>
    <row r="46" spans="1:89" ht="14.25">
      <c r="B46" s="731"/>
      <c r="C46" s="731"/>
      <c r="D46" s="412">
        <v>26</v>
      </c>
      <c r="E46" s="413" t="s">
        <v>536</v>
      </c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417">
        <v>1017</v>
      </c>
      <c r="AD46" s="720"/>
      <c r="AE46" s="721"/>
      <c r="AF46" s="721"/>
      <c r="AG46" s="722"/>
      <c r="AH46" s="418" t="s">
        <v>2</v>
      </c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  <c r="AZ46" s="410"/>
      <c r="BA46" s="410"/>
      <c r="BB46" s="410"/>
      <c r="BC46" s="410"/>
      <c r="BD46" s="410"/>
      <c r="BE46" s="410"/>
      <c r="BF46" s="410"/>
      <c r="BG46" s="410"/>
      <c r="BH46" s="410"/>
      <c r="BI46" s="410"/>
      <c r="BJ46" s="410"/>
      <c r="BK46" s="410"/>
      <c r="BL46" s="410"/>
      <c r="BM46" s="410"/>
      <c r="BN46" s="410"/>
      <c r="BO46" s="410"/>
      <c r="BP46" s="410"/>
      <c r="BQ46" s="410"/>
      <c r="BR46" s="410"/>
      <c r="BS46" s="410"/>
      <c r="BT46" s="410"/>
      <c r="BU46" s="410"/>
      <c r="BV46" s="410"/>
      <c r="BW46" s="410"/>
      <c r="BX46" s="410"/>
      <c r="BY46" s="410"/>
      <c r="BZ46" s="410"/>
      <c r="CA46" s="410"/>
      <c r="CB46" s="410"/>
      <c r="CC46" s="410"/>
      <c r="CD46" s="410"/>
      <c r="CE46" s="410"/>
      <c r="CF46" s="410"/>
      <c r="CG46" s="410"/>
      <c r="CH46" s="410"/>
      <c r="CI46" s="410"/>
      <c r="CJ46" s="410"/>
      <c r="CK46" s="410"/>
    </row>
    <row r="47" spans="1:89" ht="14.25">
      <c r="B47" s="731"/>
      <c r="C47" s="731"/>
      <c r="D47" s="412">
        <v>27</v>
      </c>
      <c r="E47" s="413" t="s">
        <v>537</v>
      </c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417">
        <v>1033</v>
      </c>
      <c r="AD47" s="720"/>
      <c r="AE47" s="721"/>
      <c r="AF47" s="721"/>
      <c r="AG47" s="722"/>
      <c r="AH47" s="418" t="s">
        <v>2</v>
      </c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410"/>
      <c r="BS47" s="410"/>
      <c r="BT47" s="410"/>
      <c r="BU47" s="410"/>
      <c r="BV47" s="410"/>
      <c r="BW47" s="410"/>
      <c r="BX47" s="410"/>
      <c r="BY47" s="410"/>
      <c r="BZ47" s="410"/>
      <c r="CA47" s="410"/>
      <c r="CB47" s="410"/>
      <c r="CC47" s="410"/>
      <c r="CD47" s="410"/>
      <c r="CE47" s="410"/>
      <c r="CF47" s="410"/>
      <c r="CG47" s="410"/>
      <c r="CH47" s="410"/>
      <c r="CI47" s="410"/>
      <c r="CJ47" s="410"/>
      <c r="CK47" s="410"/>
    </row>
    <row r="48" spans="1:89" ht="14.25">
      <c r="B48" s="731"/>
      <c r="C48" s="731"/>
      <c r="D48" s="412">
        <v>28</v>
      </c>
      <c r="E48" s="413" t="s">
        <v>538</v>
      </c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417">
        <v>201</v>
      </c>
      <c r="AD48" s="720"/>
      <c r="AE48" s="721"/>
      <c r="AF48" s="721"/>
      <c r="AG48" s="722"/>
      <c r="AH48" s="418" t="s">
        <v>2</v>
      </c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  <c r="AZ48" s="410"/>
      <c r="BA48" s="410"/>
      <c r="BB48" s="410"/>
      <c r="BC48" s="410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0"/>
      <c r="BP48" s="410"/>
      <c r="BQ48" s="410"/>
      <c r="BR48" s="410"/>
      <c r="BS48" s="410"/>
      <c r="BT48" s="410"/>
      <c r="BU48" s="410"/>
      <c r="BV48" s="410"/>
      <c r="BW48" s="410"/>
      <c r="BX48" s="410"/>
      <c r="BY48" s="410"/>
      <c r="BZ48" s="410"/>
      <c r="CA48" s="410"/>
      <c r="CB48" s="410"/>
      <c r="CC48" s="410"/>
      <c r="CD48" s="410"/>
      <c r="CE48" s="410"/>
      <c r="CF48" s="410"/>
      <c r="CG48" s="410"/>
      <c r="CH48" s="410"/>
      <c r="CI48" s="410"/>
      <c r="CJ48" s="410"/>
      <c r="CK48" s="410"/>
    </row>
    <row r="49" spans="2:89" ht="14.25">
      <c r="B49" s="731"/>
      <c r="C49" s="731"/>
      <c r="D49" s="412">
        <v>29</v>
      </c>
      <c r="E49" s="413" t="s">
        <v>539</v>
      </c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417">
        <v>1035</v>
      </c>
      <c r="AD49" s="720">
        <f>+T8*35%</f>
        <v>633473.60667500005</v>
      </c>
      <c r="AE49" s="721"/>
      <c r="AF49" s="721"/>
      <c r="AG49" s="722"/>
      <c r="AH49" s="418" t="s">
        <v>2</v>
      </c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  <c r="AZ49" s="410"/>
      <c r="BA49" s="410"/>
      <c r="BB49" s="410"/>
      <c r="BC49" s="410"/>
      <c r="BD49" s="410"/>
      <c r="BE49" s="410"/>
      <c r="BF49" s="410"/>
      <c r="BG49" s="410"/>
      <c r="BH49" s="410"/>
      <c r="BI49" s="410"/>
      <c r="BJ49" s="410"/>
      <c r="BK49" s="410"/>
      <c r="BL49" s="410"/>
      <c r="BM49" s="410"/>
      <c r="BN49" s="410"/>
      <c r="BO49" s="410"/>
      <c r="BP49" s="410"/>
      <c r="BQ49" s="410"/>
      <c r="BR49" s="410"/>
      <c r="BS49" s="410"/>
      <c r="BT49" s="410"/>
      <c r="BU49" s="410"/>
      <c r="BV49" s="410"/>
      <c r="BW49" s="410"/>
      <c r="BX49" s="410"/>
      <c r="BY49" s="410"/>
      <c r="BZ49" s="410"/>
      <c r="CA49" s="410"/>
      <c r="CB49" s="410"/>
      <c r="CC49" s="410"/>
      <c r="CD49" s="410"/>
      <c r="CE49" s="410"/>
      <c r="CF49" s="410"/>
      <c r="CG49" s="410"/>
      <c r="CH49" s="410"/>
      <c r="CI49" s="410"/>
      <c r="CJ49" s="410"/>
      <c r="CK49" s="410"/>
    </row>
    <row r="50" spans="2:89" ht="14.25">
      <c r="B50" s="731"/>
      <c r="C50" s="731"/>
      <c r="D50" s="412">
        <v>30</v>
      </c>
      <c r="E50" s="413" t="s">
        <v>540</v>
      </c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417">
        <v>910</v>
      </c>
      <c r="AD50" s="720"/>
      <c r="AE50" s="721"/>
      <c r="AF50" s="721"/>
      <c r="AG50" s="722"/>
      <c r="AH50" s="418" t="s">
        <v>2</v>
      </c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  <c r="AZ50" s="410"/>
      <c r="BA50" s="410"/>
      <c r="BB50" s="410"/>
      <c r="BC50" s="410"/>
      <c r="BD50" s="410"/>
      <c r="BE50" s="410"/>
      <c r="BF50" s="410"/>
      <c r="BG50" s="410"/>
      <c r="BH50" s="410"/>
      <c r="BI50" s="410"/>
      <c r="BJ50" s="410"/>
      <c r="BK50" s="410"/>
      <c r="BL50" s="410"/>
      <c r="BM50" s="410"/>
      <c r="BN50" s="410"/>
      <c r="BO50" s="410"/>
      <c r="BP50" s="410"/>
      <c r="BQ50" s="410"/>
      <c r="BR50" s="410"/>
      <c r="BS50" s="410"/>
      <c r="BT50" s="410"/>
      <c r="BU50" s="410"/>
      <c r="BV50" s="410"/>
      <c r="BW50" s="410"/>
      <c r="BX50" s="410"/>
      <c r="BY50" s="410"/>
      <c r="BZ50" s="410"/>
      <c r="CA50" s="410"/>
      <c r="CB50" s="410"/>
      <c r="CC50" s="410"/>
      <c r="CD50" s="410"/>
      <c r="CE50" s="410"/>
      <c r="CF50" s="410"/>
      <c r="CG50" s="410"/>
      <c r="CH50" s="410"/>
      <c r="CI50" s="410"/>
      <c r="CJ50" s="410"/>
      <c r="CK50" s="410"/>
    </row>
    <row r="51" spans="2:89" ht="14.25">
      <c r="B51" s="731"/>
      <c r="C51" s="731" t="s">
        <v>541</v>
      </c>
      <c r="D51" s="412">
        <v>31</v>
      </c>
      <c r="E51" s="413" t="s">
        <v>542</v>
      </c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417">
        <v>1036</v>
      </c>
      <c r="AD51" s="720"/>
      <c r="AE51" s="721"/>
      <c r="AF51" s="721"/>
      <c r="AG51" s="722"/>
      <c r="AH51" s="418" t="s">
        <v>3</v>
      </c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  <c r="AZ51" s="410"/>
      <c r="BA51" s="410"/>
      <c r="BB51" s="410"/>
      <c r="BC51" s="410"/>
      <c r="BD51" s="410"/>
      <c r="BE51" s="410"/>
      <c r="BF51" s="410"/>
      <c r="BG51" s="410"/>
      <c r="BH51" s="410"/>
      <c r="BI51" s="410"/>
      <c r="BJ51" s="410"/>
      <c r="BK51" s="410"/>
      <c r="BL51" s="410"/>
      <c r="BM51" s="410"/>
      <c r="BN51" s="410"/>
      <c r="BO51" s="410"/>
      <c r="BP51" s="410"/>
      <c r="BQ51" s="410"/>
      <c r="BR51" s="410"/>
      <c r="BS51" s="410"/>
      <c r="BT51" s="410"/>
      <c r="BU51" s="410"/>
      <c r="BV51" s="410"/>
      <c r="BW51" s="410"/>
      <c r="BX51" s="410"/>
      <c r="BY51" s="410"/>
      <c r="BZ51" s="410"/>
      <c r="CA51" s="410"/>
      <c r="CB51" s="410"/>
      <c r="CC51" s="410"/>
      <c r="CD51" s="410"/>
      <c r="CE51" s="410"/>
      <c r="CF51" s="410"/>
      <c r="CG51" s="410"/>
      <c r="CH51" s="410"/>
      <c r="CI51" s="410"/>
      <c r="CJ51" s="410"/>
      <c r="CK51" s="410"/>
    </row>
    <row r="52" spans="2:89" ht="14.25">
      <c r="B52" s="731"/>
      <c r="C52" s="731"/>
      <c r="D52" s="412">
        <v>32</v>
      </c>
      <c r="E52" s="413" t="s">
        <v>543</v>
      </c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417">
        <v>1101</v>
      </c>
      <c r="AD52" s="720"/>
      <c r="AE52" s="721"/>
      <c r="AF52" s="721"/>
      <c r="AG52" s="722"/>
      <c r="AH52" s="418" t="s">
        <v>3</v>
      </c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  <c r="AZ52" s="410"/>
      <c r="BA52" s="410"/>
      <c r="BB52" s="410"/>
      <c r="BC52" s="410"/>
      <c r="BD52" s="410"/>
      <c r="BE52" s="410"/>
      <c r="BF52" s="410"/>
      <c r="BG52" s="410"/>
      <c r="BH52" s="410"/>
      <c r="BI52" s="410"/>
      <c r="BJ52" s="410"/>
      <c r="BK52" s="410"/>
      <c r="BL52" s="410"/>
      <c r="BM52" s="410"/>
      <c r="BN52" s="410"/>
      <c r="BO52" s="410"/>
      <c r="BP52" s="410"/>
      <c r="BQ52" s="410"/>
      <c r="BR52" s="410"/>
      <c r="BS52" s="410"/>
      <c r="BT52" s="410"/>
      <c r="BU52" s="410"/>
      <c r="BV52" s="410"/>
      <c r="BW52" s="410"/>
      <c r="BX52" s="410"/>
      <c r="BY52" s="410"/>
      <c r="BZ52" s="410"/>
      <c r="CA52" s="410"/>
      <c r="CB52" s="410"/>
      <c r="CC52" s="410"/>
      <c r="CD52" s="410"/>
      <c r="CE52" s="410"/>
      <c r="CF52" s="410"/>
      <c r="CG52" s="410"/>
      <c r="CH52" s="410"/>
      <c r="CI52" s="410"/>
      <c r="CJ52" s="410"/>
      <c r="CK52" s="410"/>
    </row>
    <row r="53" spans="2:89" ht="14.25">
      <c r="B53" s="731"/>
      <c r="C53" s="731"/>
      <c r="D53" s="412">
        <v>33</v>
      </c>
      <c r="E53" s="413" t="s">
        <v>544</v>
      </c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417">
        <v>135</v>
      </c>
      <c r="AD53" s="720"/>
      <c r="AE53" s="721"/>
      <c r="AF53" s="721"/>
      <c r="AG53" s="722"/>
      <c r="AH53" s="418" t="s">
        <v>3</v>
      </c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  <c r="AZ53" s="410"/>
      <c r="BA53" s="410"/>
      <c r="BB53" s="410"/>
      <c r="BC53" s="410"/>
      <c r="BD53" s="410"/>
      <c r="BE53" s="410"/>
      <c r="BF53" s="410"/>
      <c r="BG53" s="410"/>
      <c r="BH53" s="410"/>
      <c r="BI53" s="410"/>
      <c r="BJ53" s="410"/>
      <c r="BK53" s="410"/>
      <c r="BL53" s="410"/>
      <c r="BM53" s="410"/>
      <c r="BN53" s="410"/>
      <c r="BO53" s="410"/>
      <c r="BP53" s="410"/>
      <c r="BQ53" s="410"/>
      <c r="BR53" s="410"/>
      <c r="BS53" s="410"/>
      <c r="BT53" s="410"/>
      <c r="BU53" s="410"/>
      <c r="BV53" s="410"/>
      <c r="BW53" s="410"/>
      <c r="BX53" s="410"/>
      <c r="BY53" s="410"/>
      <c r="BZ53" s="410"/>
      <c r="CA53" s="410"/>
      <c r="CB53" s="410"/>
      <c r="CC53" s="410"/>
      <c r="CD53" s="410"/>
      <c r="CE53" s="410"/>
      <c r="CF53" s="410"/>
      <c r="CG53" s="410"/>
      <c r="CH53" s="410"/>
      <c r="CI53" s="410"/>
      <c r="CJ53" s="410"/>
      <c r="CK53" s="410"/>
    </row>
    <row r="54" spans="2:89" ht="14.25">
      <c r="B54" s="731"/>
      <c r="C54" s="731"/>
      <c r="D54" s="412">
        <v>34</v>
      </c>
      <c r="E54" s="413" t="s">
        <v>545</v>
      </c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417">
        <v>136</v>
      </c>
      <c r="AD54" s="720"/>
      <c r="AE54" s="721"/>
      <c r="AF54" s="721"/>
      <c r="AG54" s="722"/>
      <c r="AH54" s="418" t="s">
        <v>3</v>
      </c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  <c r="AZ54" s="410"/>
      <c r="BA54" s="410"/>
      <c r="BB54" s="410"/>
      <c r="BC54" s="410"/>
      <c r="BD54" s="410"/>
      <c r="BE54" s="410"/>
      <c r="BF54" s="410"/>
      <c r="BG54" s="410"/>
      <c r="BH54" s="410"/>
      <c r="BI54" s="410"/>
      <c r="BJ54" s="410"/>
      <c r="BK54" s="410"/>
      <c r="BL54" s="410"/>
      <c r="BM54" s="410"/>
      <c r="BN54" s="410"/>
      <c r="BO54" s="410"/>
      <c r="BP54" s="410"/>
      <c r="BQ54" s="410"/>
      <c r="BR54" s="410"/>
      <c r="BS54" s="410"/>
      <c r="BT54" s="410"/>
      <c r="BU54" s="410"/>
      <c r="BV54" s="410"/>
      <c r="BW54" s="410"/>
      <c r="BX54" s="410"/>
      <c r="BY54" s="410"/>
      <c r="BZ54" s="410"/>
      <c r="CA54" s="410"/>
      <c r="CB54" s="410"/>
      <c r="CC54" s="410"/>
      <c r="CD54" s="410"/>
      <c r="CE54" s="410"/>
      <c r="CF54" s="410"/>
      <c r="CG54" s="410"/>
      <c r="CH54" s="410"/>
      <c r="CI54" s="410"/>
      <c r="CJ54" s="410"/>
      <c r="CK54" s="410"/>
    </row>
    <row r="55" spans="2:89" ht="14.25">
      <c r="B55" s="731"/>
      <c r="C55" s="731"/>
      <c r="D55" s="412">
        <v>35</v>
      </c>
      <c r="E55" s="413" t="s">
        <v>546</v>
      </c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417">
        <v>176</v>
      </c>
      <c r="AD55" s="720"/>
      <c r="AE55" s="721"/>
      <c r="AF55" s="721"/>
      <c r="AG55" s="722"/>
      <c r="AH55" s="418" t="s">
        <v>3</v>
      </c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  <c r="AZ55" s="410"/>
      <c r="BA55" s="410"/>
      <c r="BB55" s="410"/>
      <c r="BC55" s="410"/>
      <c r="BD55" s="410"/>
      <c r="BE55" s="410"/>
      <c r="BF55" s="410"/>
      <c r="BG55" s="410"/>
      <c r="BH55" s="410"/>
      <c r="BI55" s="410"/>
      <c r="BJ55" s="410"/>
      <c r="BK55" s="410"/>
      <c r="BL55" s="410"/>
      <c r="BM55" s="410"/>
      <c r="BN55" s="410"/>
      <c r="BO55" s="410"/>
      <c r="BP55" s="410"/>
      <c r="BQ55" s="410"/>
      <c r="BR55" s="410"/>
      <c r="BS55" s="410"/>
      <c r="BT55" s="410"/>
      <c r="BU55" s="410"/>
      <c r="BV55" s="410"/>
      <c r="BW55" s="410"/>
      <c r="BX55" s="410"/>
      <c r="BY55" s="410"/>
      <c r="BZ55" s="410"/>
      <c r="CA55" s="410"/>
      <c r="CB55" s="410"/>
      <c r="CC55" s="410"/>
      <c r="CD55" s="410"/>
      <c r="CE55" s="410"/>
      <c r="CF55" s="410"/>
      <c r="CG55" s="410"/>
      <c r="CH55" s="410"/>
      <c r="CI55" s="410"/>
      <c r="CJ55" s="410"/>
      <c r="CK55" s="410"/>
    </row>
    <row r="56" spans="2:89" ht="14.25">
      <c r="B56" s="731"/>
      <c r="C56" s="731"/>
      <c r="D56" s="412">
        <v>36</v>
      </c>
      <c r="E56" s="413" t="s">
        <v>547</v>
      </c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417">
        <v>752</v>
      </c>
      <c r="AD56" s="720"/>
      <c r="AE56" s="721"/>
      <c r="AF56" s="721"/>
      <c r="AG56" s="722"/>
      <c r="AH56" s="418" t="s">
        <v>3</v>
      </c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  <c r="AZ56" s="410"/>
      <c r="BA56" s="410"/>
      <c r="BB56" s="410"/>
      <c r="BC56" s="410"/>
      <c r="BD56" s="410"/>
      <c r="BE56" s="410"/>
      <c r="BF56" s="410"/>
      <c r="BG56" s="410"/>
      <c r="BH56" s="410"/>
      <c r="BI56" s="410"/>
      <c r="BJ56" s="410"/>
      <c r="BK56" s="410"/>
      <c r="BL56" s="410"/>
      <c r="BM56" s="410"/>
      <c r="BN56" s="410"/>
      <c r="BO56" s="410"/>
      <c r="BP56" s="410"/>
      <c r="BQ56" s="410"/>
      <c r="BR56" s="410"/>
      <c r="BS56" s="410"/>
      <c r="BT56" s="410"/>
      <c r="BU56" s="410"/>
      <c r="BV56" s="410"/>
      <c r="BW56" s="410"/>
      <c r="BX56" s="410"/>
      <c r="BY56" s="410"/>
      <c r="BZ56" s="410"/>
      <c r="CA56" s="410"/>
      <c r="CB56" s="410"/>
      <c r="CC56" s="410"/>
      <c r="CD56" s="410"/>
      <c r="CE56" s="410"/>
      <c r="CF56" s="410"/>
      <c r="CG56" s="410"/>
      <c r="CH56" s="410"/>
      <c r="CI56" s="410"/>
      <c r="CJ56" s="410"/>
      <c r="CK56" s="410"/>
    </row>
    <row r="57" spans="2:89" ht="14.25">
      <c r="B57" s="731"/>
      <c r="C57" s="731"/>
      <c r="D57" s="412">
        <v>37</v>
      </c>
      <c r="E57" s="413" t="s">
        <v>548</v>
      </c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417">
        <v>608</v>
      </c>
      <c r="AD57" s="720"/>
      <c r="AE57" s="721"/>
      <c r="AF57" s="721"/>
      <c r="AG57" s="722"/>
      <c r="AH57" s="418" t="s">
        <v>3</v>
      </c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  <c r="AZ57" s="410"/>
      <c r="BA57" s="410"/>
      <c r="BB57" s="410"/>
      <c r="BC57" s="410"/>
      <c r="BD57" s="410"/>
      <c r="BE57" s="410"/>
      <c r="BF57" s="410"/>
      <c r="BG57" s="410"/>
      <c r="BH57" s="410"/>
      <c r="BI57" s="410"/>
      <c r="BJ57" s="410"/>
      <c r="BK57" s="410"/>
      <c r="BL57" s="410"/>
      <c r="BM57" s="410"/>
      <c r="BN57" s="410"/>
      <c r="BO57" s="410"/>
      <c r="BP57" s="410"/>
      <c r="BQ57" s="410"/>
      <c r="BR57" s="410"/>
      <c r="BS57" s="410"/>
      <c r="BT57" s="410"/>
      <c r="BU57" s="410"/>
      <c r="BV57" s="410"/>
      <c r="BW57" s="410"/>
      <c r="BX57" s="410"/>
      <c r="BY57" s="410"/>
      <c r="BZ57" s="410"/>
      <c r="CA57" s="410"/>
      <c r="CB57" s="410"/>
      <c r="CC57" s="410"/>
      <c r="CD57" s="410"/>
      <c r="CE57" s="410"/>
      <c r="CF57" s="410"/>
      <c r="CG57" s="410"/>
      <c r="CH57" s="410"/>
      <c r="CI57" s="410"/>
      <c r="CJ57" s="410"/>
      <c r="CK57" s="410"/>
    </row>
    <row r="58" spans="2:89" ht="14.25">
      <c r="B58" s="731"/>
      <c r="C58" s="731"/>
      <c r="D58" s="412">
        <v>38</v>
      </c>
      <c r="E58" s="413" t="s">
        <v>549</v>
      </c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417">
        <v>1636</v>
      </c>
      <c r="AD58" s="720"/>
      <c r="AE58" s="721"/>
      <c r="AF58" s="721"/>
      <c r="AG58" s="722"/>
      <c r="AH58" s="418" t="s">
        <v>3</v>
      </c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  <c r="AZ58" s="410"/>
      <c r="BA58" s="410"/>
      <c r="BB58" s="410"/>
      <c r="BC58" s="410"/>
      <c r="BD58" s="410"/>
      <c r="BE58" s="410"/>
      <c r="BF58" s="410"/>
      <c r="BG58" s="410"/>
      <c r="BH58" s="410"/>
      <c r="BI58" s="410"/>
      <c r="BJ58" s="410"/>
      <c r="BK58" s="410"/>
      <c r="BL58" s="410"/>
      <c r="BM58" s="410"/>
      <c r="BN58" s="410"/>
      <c r="BO58" s="410"/>
      <c r="BP58" s="410"/>
      <c r="BQ58" s="410"/>
      <c r="BR58" s="410"/>
      <c r="BS58" s="410"/>
      <c r="BT58" s="410"/>
      <c r="BU58" s="410"/>
      <c r="BV58" s="410"/>
      <c r="BW58" s="410"/>
      <c r="BX58" s="410"/>
      <c r="BY58" s="410"/>
      <c r="BZ58" s="410"/>
      <c r="CA58" s="410"/>
      <c r="CB58" s="410"/>
      <c r="CC58" s="410"/>
      <c r="CD58" s="410"/>
      <c r="CE58" s="410"/>
      <c r="CF58" s="410"/>
      <c r="CG58" s="410"/>
      <c r="CH58" s="410"/>
      <c r="CI58" s="410"/>
      <c r="CJ58" s="410"/>
      <c r="CK58" s="410"/>
    </row>
    <row r="59" spans="2:89" ht="14.25">
      <c r="B59" s="731"/>
      <c r="C59" s="731"/>
      <c r="D59" s="412">
        <v>39</v>
      </c>
      <c r="E59" s="413" t="s">
        <v>550</v>
      </c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417">
        <v>1637</v>
      </c>
      <c r="AD59" s="720"/>
      <c r="AE59" s="721"/>
      <c r="AF59" s="721"/>
      <c r="AG59" s="722"/>
      <c r="AH59" s="418" t="s">
        <v>3</v>
      </c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  <c r="AZ59" s="410"/>
      <c r="BA59" s="410"/>
      <c r="BB59" s="410"/>
      <c r="BC59" s="410"/>
      <c r="BD59" s="410"/>
      <c r="BE59" s="410"/>
      <c r="BF59" s="410"/>
      <c r="BG59" s="410"/>
      <c r="BH59" s="410"/>
      <c r="BI59" s="410"/>
      <c r="BJ59" s="410"/>
      <c r="BK59" s="410"/>
      <c r="BL59" s="410"/>
      <c r="BM59" s="410"/>
      <c r="BN59" s="410"/>
      <c r="BO59" s="410"/>
      <c r="BP59" s="410"/>
      <c r="BQ59" s="410"/>
      <c r="BR59" s="410"/>
      <c r="BS59" s="410"/>
      <c r="BT59" s="410"/>
      <c r="BU59" s="410"/>
      <c r="BV59" s="410"/>
      <c r="BW59" s="410"/>
      <c r="BX59" s="410"/>
      <c r="BY59" s="410"/>
      <c r="BZ59" s="410"/>
      <c r="CA59" s="410"/>
      <c r="CB59" s="410"/>
      <c r="CC59" s="410"/>
      <c r="CD59" s="410"/>
      <c r="CE59" s="410"/>
      <c r="CF59" s="410"/>
      <c r="CG59" s="410"/>
      <c r="CH59" s="410"/>
      <c r="CI59" s="410"/>
      <c r="CJ59" s="410"/>
      <c r="CK59" s="410"/>
    </row>
    <row r="60" spans="2:89" ht="14.25">
      <c r="B60" s="731"/>
      <c r="C60" s="731"/>
      <c r="D60" s="412">
        <v>40</v>
      </c>
      <c r="E60" s="413" t="s">
        <v>551</v>
      </c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417">
        <v>1638</v>
      </c>
      <c r="AD60" s="720"/>
      <c r="AE60" s="721"/>
      <c r="AF60" s="721"/>
      <c r="AG60" s="722"/>
      <c r="AH60" s="418" t="s">
        <v>3</v>
      </c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  <c r="AZ60" s="410"/>
      <c r="BA60" s="410"/>
      <c r="BB60" s="410"/>
      <c r="BC60" s="410"/>
      <c r="BD60" s="410"/>
      <c r="BE60" s="410"/>
      <c r="BF60" s="410"/>
      <c r="BG60" s="410"/>
      <c r="BH60" s="410"/>
      <c r="BI60" s="410"/>
      <c r="BJ60" s="410"/>
      <c r="BK60" s="410"/>
      <c r="BL60" s="410"/>
      <c r="BM60" s="410"/>
      <c r="BN60" s="410"/>
      <c r="BO60" s="410"/>
      <c r="BP60" s="410"/>
      <c r="BQ60" s="410"/>
      <c r="BR60" s="410"/>
      <c r="BS60" s="410"/>
      <c r="BT60" s="410"/>
      <c r="BU60" s="410"/>
      <c r="BV60" s="410"/>
      <c r="BW60" s="410"/>
      <c r="BX60" s="410"/>
      <c r="BY60" s="410"/>
      <c r="BZ60" s="410"/>
      <c r="CA60" s="410"/>
      <c r="CB60" s="410"/>
      <c r="CC60" s="410"/>
      <c r="CD60" s="410"/>
      <c r="CE60" s="410"/>
      <c r="CF60" s="410"/>
      <c r="CG60" s="410"/>
      <c r="CH60" s="410"/>
      <c r="CI60" s="410"/>
      <c r="CJ60" s="410"/>
      <c r="CK60" s="410"/>
    </row>
    <row r="61" spans="2:89" ht="14.25">
      <c r="B61" s="731"/>
      <c r="C61" s="731"/>
      <c r="D61" s="412">
        <v>41</v>
      </c>
      <c r="E61" s="413" t="s">
        <v>552</v>
      </c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417">
        <v>895</v>
      </c>
      <c r="AD61" s="720"/>
      <c r="AE61" s="721"/>
      <c r="AF61" s="721"/>
      <c r="AG61" s="722"/>
      <c r="AH61" s="418" t="s">
        <v>3</v>
      </c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  <c r="AZ61" s="410"/>
      <c r="BA61" s="410"/>
      <c r="BB61" s="410"/>
      <c r="BC61" s="410"/>
      <c r="BD61" s="410"/>
      <c r="BE61" s="410"/>
      <c r="BF61" s="410"/>
      <c r="BG61" s="410"/>
      <c r="BH61" s="410"/>
      <c r="BI61" s="410"/>
      <c r="BJ61" s="410"/>
      <c r="BK61" s="410"/>
      <c r="BL61" s="410"/>
      <c r="BM61" s="410"/>
      <c r="BN61" s="410"/>
      <c r="BO61" s="410"/>
      <c r="BP61" s="410"/>
      <c r="BQ61" s="410"/>
      <c r="BR61" s="410"/>
      <c r="BS61" s="410"/>
      <c r="BT61" s="410"/>
      <c r="BU61" s="410"/>
      <c r="BV61" s="410"/>
      <c r="BW61" s="410"/>
      <c r="BX61" s="410"/>
      <c r="BY61" s="410"/>
      <c r="BZ61" s="410"/>
      <c r="CA61" s="410"/>
      <c r="CB61" s="410"/>
      <c r="CC61" s="410"/>
      <c r="CD61" s="410"/>
      <c r="CE61" s="410"/>
      <c r="CF61" s="410"/>
      <c r="CG61" s="410"/>
      <c r="CH61" s="410"/>
      <c r="CI61" s="410"/>
      <c r="CJ61" s="410"/>
      <c r="CK61" s="410"/>
    </row>
    <row r="62" spans="2:89" ht="14.25">
      <c r="B62" s="731"/>
      <c r="C62" s="731"/>
      <c r="D62" s="412">
        <v>42</v>
      </c>
      <c r="E62" s="413" t="s">
        <v>553</v>
      </c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417">
        <v>867</v>
      </c>
      <c r="AD62" s="720"/>
      <c r="AE62" s="721"/>
      <c r="AF62" s="721"/>
      <c r="AG62" s="722"/>
      <c r="AH62" s="418" t="s">
        <v>3</v>
      </c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  <c r="AZ62" s="410"/>
      <c r="BA62" s="410"/>
      <c r="BB62" s="410"/>
      <c r="BC62" s="410"/>
      <c r="BD62" s="410"/>
      <c r="BE62" s="410"/>
      <c r="BF62" s="410"/>
      <c r="BG62" s="410"/>
      <c r="BH62" s="410"/>
      <c r="BI62" s="410"/>
      <c r="BJ62" s="410"/>
      <c r="BK62" s="410"/>
      <c r="BL62" s="410"/>
      <c r="BM62" s="410"/>
      <c r="BN62" s="410"/>
      <c r="BO62" s="410"/>
      <c r="BP62" s="410"/>
      <c r="BQ62" s="410"/>
      <c r="BR62" s="410"/>
      <c r="BS62" s="410"/>
      <c r="BT62" s="410"/>
      <c r="BU62" s="410"/>
      <c r="BV62" s="410"/>
      <c r="BW62" s="410"/>
      <c r="BX62" s="410"/>
      <c r="BY62" s="410"/>
      <c r="BZ62" s="410"/>
      <c r="CA62" s="410"/>
      <c r="CB62" s="410"/>
      <c r="CC62" s="410"/>
      <c r="CD62" s="410"/>
      <c r="CE62" s="410"/>
      <c r="CF62" s="410"/>
      <c r="CG62" s="410"/>
      <c r="CH62" s="410"/>
      <c r="CI62" s="410"/>
      <c r="CJ62" s="410"/>
      <c r="CK62" s="410"/>
    </row>
    <row r="63" spans="2:89" ht="14.25">
      <c r="B63" s="731"/>
      <c r="C63" s="731"/>
      <c r="D63" s="412">
        <v>43</v>
      </c>
      <c r="E63" s="413" t="s">
        <v>554</v>
      </c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417">
        <v>609</v>
      </c>
      <c r="AD63" s="720"/>
      <c r="AE63" s="721"/>
      <c r="AF63" s="721"/>
      <c r="AG63" s="722"/>
      <c r="AH63" s="418" t="s">
        <v>3</v>
      </c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  <c r="AZ63" s="410"/>
      <c r="BA63" s="410"/>
      <c r="BB63" s="410"/>
      <c r="BC63" s="410"/>
      <c r="BD63" s="410"/>
      <c r="BE63" s="410"/>
      <c r="BF63" s="410"/>
      <c r="BG63" s="410"/>
      <c r="BH63" s="410"/>
      <c r="BI63" s="410"/>
      <c r="BJ63" s="410"/>
      <c r="BK63" s="410"/>
      <c r="BL63" s="410"/>
      <c r="BM63" s="410"/>
      <c r="BN63" s="410"/>
      <c r="BO63" s="410"/>
      <c r="BP63" s="410"/>
      <c r="BQ63" s="410"/>
      <c r="BR63" s="410"/>
      <c r="BS63" s="410"/>
      <c r="BT63" s="410"/>
      <c r="BU63" s="410"/>
      <c r="BV63" s="410"/>
      <c r="BW63" s="410"/>
      <c r="BX63" s="410"/>
      <c r="BY63" s="410"/>
      <c r="BZ63" s="410"/>
      <c r="CA63" s="410"/>
      <c r="CB63" s="410"/>
      <c r="CC63" s="410"/>
      <c r="CD63" s="410"/>
      <c r="CE63" s="410"/>
      <c r="CF63" s="410"/>
      <c r="CG63" s="410"/>
      <c r="CH63" s="410"/>
      <c r="CI63" s="410"/>
      <c r="CJ63" s="410"/>
      <c r="CK63" s="410"/>
    </row>
    <row r="64" spans="2:89" ht="14.25">
      <c r="B64" s="731"/>
      <c r="C64" s="731"/>
      <c r="D64" s="412">
        <v>44</v>
      </c>
      <c r="E64" s="413" t="s">
        <v>555</v>
      </c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417">
        <v>1639</v>
      </c>
      <c r="AD64" s="720"/>
      <c r="AE64" s="721"/>
      <c r="AF64" s="721"/>
      <c r="AG64" s="722"/>
      <c r="AH64" s="418" t="s">
        <v>3</v>
      </c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  <c r="AZ64" s="410"/>
      <c r="BA64" s="410"/>
      <c r="BB64" s="410"/>
      <c r="BC64" s="410"/>
      <c r="BD64" s="410"/>
      <c r="BE64" s="410"/>
      <c r="BF64" s="410"/>
      <c r="BG64" s="410"/>
      <c r="BH64" s="410"/>
      <c r="BI64" s="410"/>
      <c r="BJ64" s="410"/>
      <c r="BK64" s="410"/>
      <c r="BL64" s="410"/>
      <c r="BM64" s="410"/>
      <c r="BN64" s="410"/>
      <c r="BO64" s="410"/>
      <c r="BP64" s="410"/>
      <c r="BQ64" s="410"/>
      <c r="BR64" s="410"/>
      <c r="BS64" s="410"/>
      <c r="BT64" s="410"/>
      <c r="BU64" s="410"/>
      <c r="BV64" s="410"/>
      <c r="BW64" s="410"/>
      <c r="BX64" s="410"/>
      <c r="BY64" s="410"/>
      <c r="BZ64" s="410"/>
      <c r="CA64" s="410"/>
      <c r="CB64" s="410"/>
      <c r="CC64" s="410"/>
      <c r="CD64" s="410"/>
      <c r="CE64" s="410"/>
      <c r="CF64" s="410"/>
      <c r="CG64" s="410"/>
      <c r="CH64" s="410"/>
      <c r="CI64" s="410"/>
      <c r="CJ64" s="410"/>
      <c r="CK64" s="410"/>
    </row>
    <row r="65" spans="1:99" ht="14.25">
      <c r="B65" s="731"/>
      <c r="C65" s="731"/>
      <c r="D65" s="412">
        <v>45</v>
      </c>
      <c r="E65" s="413" t="s">
        <v>556</v>
      </c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417">
        <v>1018</v>
      </c>
      <c r="AD65" s="720"/>
      <c r="AE65" s="721"/>
      <c r="AF65" s="721"/>
      <c r="AG65" s="722"/>
      <c r="AH65" s="418" t="s">
        <v>3</v>
      </c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  <c r="AZ65" s="410"/>
      <c r="BA65" s="410"/>
      <c r="BB65" s="410"/>
      <c r="BC65" s="410"/>
      <c r="BD65" s="410"/>
      <c r="BE65" s="410"/>
      <c r="BF65" s="410"/>
      <c r="BG65" s="410"/>
      <c r="BH65" s="410"/>
      <c r="BI65" s="410"/>
      <c r="BJ65" s="410"/>
      <c r="BK65" s="410"/>
      <c r="BL65" s="410"/>
      <c r="BM65" s="410"/>
      <c r="BN65" s="410"/>
      <c r="BO65" s="410"/>
      <c r="BP65" s="410"/>
      <c r="BQ65" s="410"/>
      <c r="BR65" s="410"/>
      <c r="BS65" s="410"/>
      <c r="BT65" s="410"/>
      <c r="BU65" s="410"/>
      <c r="BV65" s="410"/>
      <c r="BW65" s="410"/>
      <c r="BX65" s="410"/>
      <c r="BY65" s="410"/>
      <c r="BZ65" s="410"/>
      <c r="CA65" s="410"/>
      <c r="CB65" s="410"/>
      <c r="CC65" s="410"/>
      <c r="CD65" s="410"/>
      <c r="CE65" s="410"/>
      <c r="CF65" s="410"/>
      <c r="CG65" s="410"/>
      <c r="CH65" s="410"/>
      <c r="CI65" s="410"/>
      <c r="CJ65" s="410"/>
      <c r="CK65" s="410"/>
    </row>
    <row r="66" spans="1:99" ht="14.25">
      <c r="B66" s="731"/>
      <c r="C66" s="731"/>
      <c r="D66" s="412">
        <v>46</v>
      </c>
      <c r="E66" s="413" t="s">
        <v>557</v>
      </c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417">
        <v>162</v>
      </c>
      <c r="AD66" s="720"/>
      <c r="AE66" s="721"/>
      <c r="AF66" s="721"/>
      <c r="AG66" s="722"/>
      <c r="AH66" s="418" t="s">
        <v>3</v>
      </c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410"/>
      <c r="BL66" s="410"/>
      <c r="BM66" s="410"/>
      <c r="BN66" s="410"/>
      <c r="BO66" s="410"/>
      <c r="BP66" s="410"/>
      <c r="BQ66" s="410"/>
      <c r="BR66" s="410"/>
      <c r="BS66" s="410"/>
      <c r="BT66" s="410"/>
      <c r="BU66" s="410"/>
      <c r="BV66" s="410"/>
      <c r="BW66" s="410"/>
      <c r="BX66" s="410"/>
      <c r="BY66" s="410"/>
      <c r="BZ66" s="410"/>
      <c r="CA66" s="410"/>
      <c r="CB66" s="410"/>
      <c r="CC66" s="410"/>
      <c r="CD66" s="410"/>
      <c r="CE66" s="410"/>
      <c r="CF66" s="410"/>
      <c r="CG66" s="410"/>
      <c r="CH66" s="410"/>
      <c r="CI66" s="410"/>
      <c r="CJ66" s="410"/>
      <c r="CK66" s="410"/>
    </row>
    <row r="67" spans="1:99" ht="14.25">
      <c r="B67" s="731"/>
      <c r="C67" s="731"/>
      <c r="D67" s="412">
        <v>47</v>
      </c>
      <c r="E67" s="413" t="s">
        <v>558</v>
      </c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417">
        <v>174</v>
      </c>
      <c r="AD67" s="720"/>
      <c r="AE67" s="721"/>
      <c r="AF67" s="721"/>
      <c r="AG67" s="722"/>
      <c r="AH67" s="418" t="s">
        <v>3</v>
      </c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  <c r="AZ67" s="410"/>
      <c r="BA67" s="410"/>
      <c r="BB67" s="410"/>
      <c r="BC67" s="410"/>
      <c r="BD67" s="410"/>
      <c r="BE67" s="410"/>
      <c r="BF67" s="410"/>
      <c r="BG67" s="410"/>
      <c r="BH67" s="410"/>
      <c r="BI67" s="410"/>
      <c r="BJ67" s="410"/>
      <c r="BK67" s="410"/>
      <c r="BL67" s="410"/>
      <c r="BM67" s="410"/>
      <c r="BN67" s="410"/>
      <c r="BO67" s="410"/>
      <c r="BP67" s="410"/>
      <c r="BQ67" s="410"/>
      <c r="BR67" s="410"/>
      <c r="BS67" s="410"/>
      <c r="BT67" s="410"/>
      <c r="BU67" s="410"/>
      <c r="BV67" s="410"/>
      <c r="BW67" s="410"/>
      <c r="BX67" s="410"/>
      <c r="BY67" s="410"/>
      <c r="BZ67" s="410"/>
      <c r="CA67" s="410"/>
      <c r="CB67" s="410"/>
      <c r="CC67" s="410"/>
      <c r="CD67" s="410"/>
      <c r="CE67" s="410"/>
      <c r="CF67" s="410"/>
      <c r="CG67" s="410"/>
      <c r="CH67" s="410"/>
      <c r="CI67" s="410"/>
      <c r="CJ67" s="410"/>
      <c r="CK67" s="410"/>
    </row>
    <row r="68" spans="1:99" ht="14.25">
      <c r="B68" s="731"/>
      <c r="C68" s="731"/>
      <c r="D68" s="412">
        <v>48</v>
      </c>
      <c r="E68" s="413" t="s">
        <v>559</v>
      </c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417">
        <v>610</v>
      </c>
      <c r="AD68" s="720">
        <f>+T8</f>
        <v>1809924.5905000002</v>
      </c>
      <c r="AE68" s="721"/>
      <c r="AF68" s="721"/>
      <c r="AG68" s="722"/>
      <c r="AH68" s="418" t="s">
        <v>3</v>
      </c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  <c r="AZ68" s="410"/>
      <c r="BA68" s="410"/>
      <c r="BB68" s="410"/>
      <c r="BC68" s="410"/>
      <c r="BD68" s="410"/>
      <c r="BE68" s="410"/>
      <c r="BF68" s="410"/>
      <c r="BG68" s="410"/>
      <c r="BH68" s="410"/>
      <c r="BI68" s="410"/>
      <c r="BJ68" s="410"/>
      <c r="BK68" s="410"/>
      <c r="BL68" s="410"/>
      <c r="BM68" s="410"/>
      <c r="BN68" s="410"/>
      <c r="BO68" s="410"/>
      <c r="BP68" s="410"/>
      <c r="BQ68" s="410"/>
      <c r="BR68" s="410"/>
      <c r="BS68" s="410"/>
      <c r="BT68" s="410"/>
      <c r="BU68" s="410"/>
      <c r="BV68" s="410"/>
      <c r="BW68" s="410"/>
      <c r="BX68" s="410"/>
      <c r="BY68" s="410"/>
      <c r="BZ68" s="410"/>
      <c r="CA68" s="410"/>
      <c r="CB68" s="410"/>
      <c r="CC68" s="410"/>
      <c r="CD68" s="410"/>
      <c r="CE68" s="410"/>
      <c r="CF68" s="410"/>
      <c r="CG68" s="410"/>
      <c r="CH68" s="410"/>
      <c r="CI68" s="410"/>
      <c r="CJ68" s="410"/>
      <c r="CK68" s="410"/>
    </row>
    <row r="69" spans="1:99" ht="14.25">
      <c r="B69" s="731"/>
      <c r="C69" s="731"/>
      <c r="D69" s="412">
        <v>49</v>
      </c>
      <c r="E69" s="413" t="s">
        <v>560</v>
      </c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417">
        <v>746</v>
      </c>
      <c r="AD69" s="720"/>
      <c r="AE69" s="721"/>
      <c r="AF69" s="721"/>
      <c r="AG69" s="722"/>
      <c r="AH69" s="418" t="s">
        <v>3</v>
      </c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  <c r="AZ69" s="410"/>
      <c r="BA69" s="410"/>
      <c r="BB69" s="410"/>
      <c r="BC69" s="410"/>
      <c r="BD69" s="410"/>
      <c r="BE69" s="410"/>
      <c r="BF69" s="410"/>
      <c r="BG69" s="410"/>
      <c r="BH69" s="410"/>
      <c r="BI69" s="410"/>
      <c r="BJ69" s="410"/>
      <c r="BK69" s="410"/>
      <c r="BL69" s="410"/>
      <c r="BM69" s="410"/>
      <c r="BN69" s="410"/>
      <c r="BO69" s="410"/>
      <c r="BP69" s="410"/>
      <c r="BQ69" s="410"/>
      <c r="BR69" s="410"/>
      <c r="BS69" s="410"/>
      <c r="BT69" s="410"/>
      <c r="BU69" s="410"/>
      <c r="BV69" s="410"/>
      <c r="BW69" s="410"/>
      <c r="BX69" s="410"/>
      <c r="BY69" s="410"/>
      <c r="BZ69" s="410"/>
      <c r="CA69" s="410"/>
      <c r="CB69" s="410"/>
      <c r="CC69" s="410"/>
      <c r="CD69" s="410"/>
      <c r="CE69" s="410"/>
      <c r="CF69" s="410"/>
      <c r="CG69" s="410"/>
      <c r="CH69" s="410"/>
      <c r="CI69" s="410"/>
      <c r="CJ69" s="410"/>
      <c r="CK69" s="410"/>
    </row>
    <row r="70" spans="1:99" ht="14.25">
      <c r="B70" s="731"/>
      <c r="C70" s="731"/>
      <c r="D70" s="412">
        <v>50</v>
      </c>
      <c r="E70" s="413" t="s">
        <v>561</v>
      </c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417">
        <v>866</v>
      </c>
      <c r="AD70" s="720"/>
      <c r="AE70" s="721"/>
      <c r="AF70" s="721"/>
      <c r="AG70" s="722"/>
      <c r="AH70" s="418" t="s">
        <v>3</v>
      </c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  <c r="AZ70" s="410"/>
      <c r="BA70" s="410"/>
      <c r="BB70" s="410"/>
      <c r="BC70" s="410"/>
      <c r="BD70" s="410"/>
      <c r="BE70" s="410"/>
      <c r="BF70" s="410"/>
      <c r="BG70" s="410"/>
      <c r="BH70" s="410"/>
      <c r="BI70" s="410"/>
      <c r="BJ70" s="410"/>
      <c r="BK70" s="410"/>
      <c r="BL70" s="410"/>
      <c r="BM70" s="410"/>
      <c r="BN70" s="410"/>
      <c r="BO70" s="410"/>
      <c r="BP70" s="410"/>
      <c r="BQ70" s="410"/>
      <c r="BR70" s="410"/>
      <c r="BS70" s="410"/>
      <c r="BT70" s="410"/>
      <c r="BU70" s="410"/>
      <c r="BV70" s="410"/>
      <c r="BW70" s="410"/>
      <c r="BX70" s="410"/>
      <c r="BY70" s="410"/>
      <c r="BZ70" s="410"/>
      <c r="CA70" s="410"/>
      <c r="CB70" s="410"/>
      <c r="CC70" s="410"/>
      <c r="CD70" s="410"/>
      <c r="CE70" s="410"/>
      <c r="CF70" s="410"/>
      <c r="CG70" s="410"/>
      <c r="CH70" s="410"/>
      <c r="CI70" s="410"/>
      <c r="CJ70" s="410"/>
      <c r="CK70" s="410"/>
    </row>
    <row r="71" spans="1:99" ht="14.25">
      <c r="B71" s="731"/>
      <c r="C71" s="731"/>
      <c r="D71" s="412">
        <v>51</v>
      </c>
      <c r="E71" s="413" t="s">
        <v>562</v>
      </c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417">
        <v>607</v>
      </c>
      <c r="AD71" s="720"/>
      <c r="AE71" s="721"/>
      <c r="AF71" s="721"/>
      <c r="AG71" s="722"/>
      <c r="AH71" s="418" t="s">
        <v>3</v>
      </c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  <c r="AZ71" s="410"/>
      <c r="BA71" s="410"/>
      <c r="BB71" s="410"/>
      <c r="BC71" s="410"/>
      <c r="BD71" s="410"/>
      <c r="BE71" s="410"/>
      <c r="BF71" s="410"/>
      <c r="BG71" s="410"/>
      <c r="BH71" s="410"/>
      <c r="BI71" s="410"/>
      <c r="BJ71" s="410"/>
      <c r="BK71" s="410"/>
      <c r="BL71" s="410"/>
      <c r="BM71" s="410"/>
      <c r="BN71" s="410"/>
      <c r="BO71" s="410"/>
      <c r="BP71" s="410"/>
      <c r="BQ71" s="410"/>
      <c r="BR71" s="410"/>
      <c r="BS71" s="410"/>
      <c r="BT71" s="410"/>
      <c r="BU71" s="410"/>
      <c r="BV71" s="410"/>
      <c r="BW71" s="410"/>
      <c r="BX71" s="410"/>
      <c r="BY71" s="410"/>
      <c r="BZ71" s="410"/>
      <c r="CA71" s="410"/>
      <c r="CB71" s="410"/>
      <c r="CC71" s="410"/>
      <c r="CD71" s="410"/>
      <c r="CE71" s="410"/>
      <c r="CF71" s="410"/>
      <c r="CG71" s="410"/>
      <c r="CH71" s="410"/>
      <c r="CI71" s="410"/>
      <c r="CJ71" s="410"/>
      <c r="CK71" s="410"/>
    </row>
    <row r="72" spans="1:99" s="461" customFormat="1" ht="15">
      <c r="A72" s="455"/>
      <c r="B72" s="469"/>
      <c r="C72" s="469"/>
      <c r="D72" s="417">
        <v>52</v>
      </c>
      <c r="E72" s="456" t="s">
        <v>563</v>
      </c>
      <c r="F72" s="457"/>
      <c r="G72" s="457"/>
      <c r="H72" s="457"/>
      <c r="I72" s="457"/>
      <c r="J72" s="457"/>
      <c r="K72" s="457"/>
      <c r="L72" s="457"/>
      <c r="M72" s="457"/>
      <c r="N72" s="457"/>
      <c r="O72" s="457"/>
      <c r="P72" s="457"/>
      <c r="Q72" s="457"/>
      <c r="R72" s="457"/>
      <c r="S72" s="457"/>
      <c r="T72" s="457"/>
      <c r="U72" s="457"/>
      <c r="V72" s="457"/>
      <c r="W72" s="457"/>
      <c r="X72" s="457"/>
      <c r="Y72" s="457"/>
      <c r="Z72" s="457"/>
      <c r="AA72" s="457"/>
      <c r="AB72" s="457"/>
      <c r="AC72" s="417">
        <v>304</v>
      </c>
      <c r="AD72" s="728">
        <f>+SUM($AD$45:$AG$50)-SUM($AD$51:$AG$71)</f>
        <v>-1176450.983825</v>
      </c>
      <c r="AE72" s="729"/>
      <c r="AF72" s="729"/>
      <c r="AG72" s="730"/>
      <c r="AH72" s="470" t="s">
        <v>4</v>
      </c>
      <c r="AI72" s="460"/>
      <c r="AJ72" s="460"/>
      <c r="AK72" s="460"/>
      <c r="AL72" s="460"/>
      <c r="AM72" s="460"/>
      <c r="AN72" s="460"/>
      <c r="AO72" s="460"/>
      <c r="AP72" s="460"/>
      <c r="AQ72" s="460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</row>
    <row r="73" spans="1:99" ht="14.25">
      <c r="B73" s="732" t="s">
        <v>564</v>
      </c>
      <c r="C73" s="737" t="s">
        <v>565</v>
      </c>
      <c r="D73" s="412">
        <v>53</v>
      </c>
      <c r="E73" s="740" t="s">
        <v>566</v>
      </c>
      <c r="F73" s="741"/>
      <c r="G73" s="741"/>
      <c r="H73" s="741"/>
      <c r="I73" s="741"/>
      <c r="J73" s="741"/>
      <c r="K73" s="741"/>
      <c r="L73" s="741"/>
      <c r="M73" s="741"/>
      <c r="N73" s="741"/>
      <c r="O73" s="741"/>
      <c r="P73" s="741"/>
      <c r="Q73" s="741"/>
      <c r="R73" s="741"/>
      <c r="S73" s="741"/>
      <c r="T73" s="741"/>
      <c r="U73" s="741"/>
      <c r="V73" s="741"/>
      <c r="W73" s="742"/>
      <c r="X73" s="417"/>
      <c r="Y73" s="743" t="s">
        <v>567</v>
      </c>
      <c r="Z73" s="743"/>
      <c r="AA73" s="743"/>
      <c r="AB73" s="743"/>
      <c r="AC73" s="417"/>
      <c r="AD73" s="744" t="s">
        <v>568</v>
      </c>
      <c r="AE73" s="744"/>
      <c r="AF73" s="744"/>
      <c r="AG73" s="744"/>
      <c r="AH73" s="471">
        <v>31</v>
      </c>
      <c r="AI73" s="720">
        <f>+IF($AD$72&gt;0,$AD$72,0)</f>
        <v>0</v>
      </c>
      <c r="AJ73" s="721"/>
      <c r="AK73" s="721"/>
      <c r="AL73" s="722"/>
      <c r="AM73" s="418" t="s">
        <v>2</v>
      </c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  <c r="AZ73" s="410"/>
      <c r="BA73" s="410"/>
      <c r="BB73" s="410"/>
      <c r="BC73" s="410"/>
      <c r="BD73" s="410"/>
      <c r="BE73" s="410"/>
      <c r="BF73" s="410"/>
      <c r="BG73" s="410"/>
      <c r="BH73" s="410"/>
      <c r="BI73" s="410"/>
      <c r="BJ73" s="410"/>
      <c r="BK73" s="410"/>
      <c r="BL73" s="410"/>
      <c r="BM73" s="410"/>
      <c r="BN73" s="410"/>
      <c r="BO73" s="410"/>
      <c r="BP73" s="410"/>
      <c r="BQ73" s="410"/>
      <c r="BR73" s="410"/>
      <c r="BS73" s="410"/>
      <c r="BT73" s="410"/>
      <c r="BU73" s="410"/>
      <c r="BV73" s="410"/>
      <c r="BW73" s="410"/>
      <c r="BX73" s="410"/>
      <c r="BY73" s="410"/>
      <c r="BZ73" s="410"/>
      <c r="CA73" s="410"/>
      <c r="CB73" s="410"/>
      <c r="CC73" s="410"/>
      <c r="CD73" s="410"/>
      <c r="CE73" s="410"/>
      <c r="CF73" s="410"/>
      <c r="CG73" s="410"/>
      <c r="CH73" s="410"/>
      <c r="CI73" s="410"/>
      <c r="CJ73" s="410"/>
      <c r="CK73" s="410"/>
      <c r="CL73" s="410"/>
      <c r="CM73" s="410"/>
      <c r="CN73" s="410"/>
      <c r="CO73" s="410"/>
      <c r="CP73" s="410"/>
      <c r="CQ73" s="410"/>
      <c r="CR73" s="410"/>
      <c r="CS73" s="410"/>
      <c r="CT73" s="410"/>
      <c r="CU73" s="410"/>
    </row>
    <row r="74" spans="1:99" ht="14.25">
      <c r="B74" s="732"/>
      <c r="C74" s="738"/>
      <c r="D74" s="412">
        <v>54</v>
      </c>
      <c r="E74" s="413" t="s">
        <v>569</v>
      </c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5"/>
      <c r="X74" s="417">
        <v>18</v>
      </c>
      <c r="Y74" s="720"/>
      <c r="Z74" s="721"/>
      <c r="AA74" s="721"/>
      <c r="AB74" s="722"/>
      <c r="AC74" s="417">
        <v>19</v>
      </c>
      <c r="AD74" s="720"/>
      <c r="AE74" s="721"/>
      <c r="AF74" s="721"/>
      <c r="AG74" s="722"/>
      <c r="AH74" s="471">
        <v>20</v>
      </c>
      <c r="AI74" s="720"/>
      <c r="AJ74" s="721"/>
      <c r="AK74" s="721"/>
      <c r="AL74" s="722"/>
      <c r="AM74" s="418" t="s">
        <v>2</v>
      </c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  <c r="AY74" s="410"/>
      <c r="AZ74" s="410"/>
      <c r="BA74" s="410"/>
      <c r="BB74" s="410"/>
      <c r="BC74" s="410"/>
      <c r="BD74" s="410"/>
      <c r="BE74" s="410"/>
      <c r="BF74" s="410"/>
      <c r="BG74" s="410"/>
      <c r="BH74" s="410"/>
      <c r="BI74" s="410"/>
      <c r="BJ74" s="410"/>
      <c r="BK74" s="410"/>
      <c r="BL74" s="410"/>
      <c r="BM74" s="410"/>
      <c r="BN74" s="410"/>
      <c r="BO74" s="410"/>
      <c r="BP74" s="410"/>
      <c r="BQ74" s="410"/>
      <c r="BR74" s="410"/>
      <c r="BS74" s="410"/>
      <c r="BT74" s="410"/>
      <c r="BU74" s="410"/>
      <c r="BV74" s="410"/>
      <c r="BW74" s="410"/>
      <c r="BX74" s="410"/>
      <c r="BY74" s="410"/>
      <c r="BZ74" s="410"/>
      <c r="CA74" s="410"/>
      <c r="CB74" s="410"/>
      <c r="CC74" s="410"/>
      <c r="CD74" s="410"/>
      <c r="CE74" s="410"/>
      <c r="CF74" s="410"/>
      <c r="CG74" s="410"/>
      <c r="CH74" s="410"/>
      <c r="CI74" s="410"/>
      <c r="CJ74" s="410"/>
      <c r="CK74" s="410"/>
      <c r="CL74" s="410"/>
      <c r="CM74" s="410"/>
      <c r="CN74" s="410"/>
      <c r="CO74" s="410"/>
      <c r="CP74" s="410"/>
      <c r="CQ74" s="410"/>
      <c r="CR74" s="410"/>
      <c r="CS74" s="410"/>
      <c r="CT74" s="410"/>
      <c r="CU74" s="410"/>
    </row>
    <row r="75" spans="1:99" ht="14.25">
      <c r="B75" s="732"/>
      <c r="C75" s="738"/>
      <c r="D75" s="412">
        <v>55</v>
      </c>
      <c r="E75" s="413" t="s">
        <v>570</v>
      </c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5"/>
      <c r="X75" s="417">
        <v>1109</v>
      </c>
      <c r="Y75" s="720"/>
      <c r="Z75" s="721"/>
      <c r="AA75" s="721"/>
      <c r="AB75" s="722"/>
      <c r="AC75" s="417">
        <v>1111</v>
      </c>
      <c r="AD75" s="720">
        <v>0</v>
      </c>
      <c r="AE75" s="721"/>
      <c r="AF75" s="721"/>
      <c r="AG75" s="722"/>
      <c r="AH75" s="471">
        <v>1113</v>
      </c>
      <c r="AI75" s="720">
        <f>+ROUND(Y75*27%,0)-AD75</f>
        <v>0</v>
      </c>
      <c r="AJ75" s="721"/>
      <c r="AK75" s="721"/>
      <c r="AL75" s="722"/>
      <c r="AM75" s="418" t="s">
        <v>2</v>
      </c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  <c r="AY75" s="410"/>
      <c r="AZ75" s="410"/>
      <c r="BA75" s="410"/>
      <c r="BB75" s="410"/>
      <c r="BC75" s="410"/>
      <c r="BD75" s="410"/>
      <c r="BE75" s="410"/>
      <c r="BF75" s="410"/>
      <c r="BG75" s="410"/>
      <c r="BH75" s="410"/>
      <c r="BI75" s="410"/>
      <c r="BJ75" s="410"/>
      <c r="BK75" s="410"/>
      <c r="BL75" s="410"/>
      <c r="BM75" s="410"/>
      <c r="BN75" s="410"/>
      <c r="BO75" s="410"/>
      <c r="BP75" s="410"/>
      <c r="BQ75" s="410"/>
      <c r="BR75" s="410"/>
      <c r="BS75" s="410"/>
      <c r="BT75" s="410"/>
      <c r="BU75" s="410"/>
      <c r="BV75" s="410"/>
      <c r="BW75" s="410"/>
      <c r="BX75" s="410"/>
      <c r="BY75" s="410"/>
      <c r="BZ75" s="410"/>
      <c r="CA75" s="410"/>
      <c r="CB75" s="410"/>
      <c r="CC75" s="410"/>
      <c r="CD75" s="410"/>
      <c r="CE75" s="410"/>
      <c r="CF75" s="410"/>
      <c r="CG75" s="410"/>
      <c r="CH75" s="410"/>
      <c r="CI75" s="410"/>
      <c r="CJ75" s="410"/>
      <c r="CK75" s="410"/>
      <c r="CL75" s="410"/>
      <c r="CM75" s="410"/>
      <c r="CN75" s="410"/>
      <c r="CO75" s="410"/>
      <c r="CP75" s="410"/>
      <c r="CQ75" s="410"/>
      <c r="CR75" s="410"/>
      <c r="CS75" s="410"/>
      <c r="CT75" s="410"/>
      <c r="CU75" s="410"/>
    </row>
    <row r="76" spans="1:99" s="473" customFormat="1" ht="14.25">
      <c r="A76" s="472"/>
      <c r="B76" s="732"/>
      <c r="C76" s="738"/>
      <c r="D76" s="412">
        <v>56</v>
      </c>
      <c r="E76" s="413" t="s">
        <v>571</v>
      </c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5"/>
      <c r="X76" s="417">
        <v>1640</v>
      </c>
      <c r="Y76" s="720"/>
      <c r="Z76" s="721"/>
      <c r="AA76" s="721"/>
      <c r="AB76" s="722"/>
      <c r="AC76" s="417">
        <v>1641</v>
      </c>
      <c r="AD76" s="720"/>
      <c r="AE76" s="721"/>
      <c r="AF76" s="721"/>
      <c r="AG76" s="722"/>
      <c r="AH76" s="471">
        <v>1642</v>
      </c>
      <c r="AI76" s="720"/>
      <c r="AJ76" s="721"/>
      <c r="AK76" s="721"/>
      <c r="AL76" s="722"/>
      <c r="AM76" s="418" t="s">
        <v>2</v>
      </c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  <c r="AY76" s="410"/>
      <c r="AZ76" s="410"/>
      <c r="BA76" s="410"/>
      <c r="BB76" s="410"/>
      <c r="BC76" s="410"/>
      <c r="BD76" s="410"/>
      <c r="BE76" s="410"/>
      <c r="BF76" s="410"/>
      <c r="BG76" s="410"/>
      <c r="BH76" s="410"/>
      <c r="BI76" s="410"/>
      <c r="BJ76" s="410"/>
      <c r="BK76" s="410"/>
      <c r="BL76" s="410"/>
      <c r="BM76" s="410"/>
      <c r="BN76" s="410"/>
      <c r="BO76" s="410"/>
      <c r="BP76" s="410"/>
      <c r="BQ76" s="410"/>
      <c r="BR76" s="410"/>
      <c r="BS76" s="410"/>
      <c r="BT76" s="410"/>
      <c r="BU76" s="410"/>
      <c r="BV76" s="410"/>
      <c r="BW76" s="410"/>
      <c r="BX76" s="410"/>
      <c r="BY76" s="410"/>
      <c r="BZ76" s="410"/>
      <c r="CA76" s="410"/>
      <c r="CB76" s="410"/>
      <c r="CC76" s="410"/>
      <c r="CD76" s="410"/>
      <c r="CE76" s="410"/>
      <c r="CF76" s="410"/>
      <c r="CG76" s="410"/>
      <c r="CH76" s="410"/>
      <c r="CI76" s="410"/>
      <c r="CJ76" s="410"/>
      <c r="CK76" s="410"/>
      <c r="CL76" s="410"/>
      <c r="CM76" s="410"/>
      <c r="CN76" s="410"/>
      <c r="CO76" s="410"/>
      <c r="CP76" s="410"/>
      <c r="CQ76" s="410"/>
      <c r="CR76" s="410"/>
      <c r="CS76" s="410"/>
      <c r="CT76" s="410"/>
      <c r="CU76" s="410"/>
    </row>
    <row r="77" spans="1:99" ht="14.25">
      <c r="B77" s="732"/>
      <c r="C77" s="738"/>
      <c r="D77" s="412">
        <v>57</v>
      </c>
      <c r="E77" s="413" t="s">
        <v>572</v>
      </c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5"/>
      <c r="X77" s="417">
        <v>187</v>
      </c>
      <c r="Y77" s="720"/>
      <c r="Z77" s="721"/>
      <c r="AA77" s="721"/>
      <c r="AB77" s="722"/>
      <c r="AC77" s="417">
        <v>188</v>
      </c>
      <c r="AD77" s="720"/>
      <c r="AE77" s="721"/>
      <c r="AF77" s="721"/>
      <c r="AG77" s="722"/>
      <c r="AH77" s="417">
        <v>189</v>
      </c>
      <c r="AI77" s="720"/>
      <c r="AJ77" s="721"/>
      <c r="AK77" s="721"/>
      <c r="AL77" s="722"/>
      <c r="AM77" s="418" t="s">
        <v>2</v>
      </c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  <c r="AY77" s="410"/>
      <c r="AZ77" s="410"/>
      <c r="BA77" s="410"/>
      <c r="BB77" s="410"/>
      <c r="BC77" s="410"/>
      <c r="BD77" s="410"/>
      <c r="BE77" s="410"/>
      <c r="BF77" s="410"/>
      <c r="BG77" s="410"/>
      <c r="BH77" s="410"/>
      <c r="BI77" s="410"/>
      <c r="BJ77" s="410"/>
      <c r="BK77" s="410"/>
      <c r="BL77" s="410"/>
      <c r="BM77" s="410"/>
      <c r="BN77" s="410"/>
      <c r="BO77" s="410"/>
      <c r="BP77" s="410"/>
      <c r="BQ77" s="410"/>
      <c r="BR77" s="410"/>
      <c r="BS77" s="410"/>
      <c r="BT77" s="410"/>
      <c r="BU77" s="410"/>
      <c r="BV77" s="410"/>
      <c r="BW77" s="410"/>
      <c r="BX77" s="410"/>
      <c r="BY77" s="410"/>
      <c r="BZ77" s="410"/>
      <c r="CA77" s="410"/>
      <c r="CB77" s="410"/>
      <c r="CC77" s="410"/>
      <c r="CD77" s="410"/>
      <c r="CE77" s="410"/>
      <c r="CF77" s="410"/>
      <c r="CG77" s="410"/>
      <c r="CH77" s="410"/>
      <c r="CI77" s="410"/>
      <c r="CJ77" s="410"/>
      <c r="CK77" s="410"/>
      <c r="CL77" s="410"/>
      <c r="CM77" s="410"/>
      <c r="CN77" s="410"/>
      <c r="CO77" s="410"/>
      <c r="CP77" s="410"/>
      <c r="CQ77" s="410"/>
      <c r="CR77" s="410"/>
      <c r="CS77" s="410"/>
      <c r="CT77" s="410"/>
      <c r="CU77" s="410"/>
    </row>
    <row r="78" spans="1:99" ht="14.25">
      <c r="B78" s="732"/>
      <c r="C78" s="738"/>
      <c r="D78" s="723">
        <v>58</v>
      </c>
      <c r="E78" s="413" t="s">
        <v>573</v>
      </c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5"/>
      <c r="X78" s="417">
        <v>1037</v>
      </c>
      <c r="Y78" s="720"/>
      <c r="Z78" s="721"/>
      <c r="AA78" s="721"/>
      <c r="AB78" s="722"/>
      <c r="AC78" s="471">
        <v>1038</v>
      </c>
      <c r="AD78" s="720"/>
      <c r="AE78" s="721"/>
      <c r="AF78" s="721"/>
      <c r="AG78" s="722"/>
      <c r="AH78" s="417">
        <v>1039</v>
      </c>
      <c r="AI78" s="720"/>
      <c r="AJ78" s="721"/>
      <c r="AK78" s="721"/>
      <c r="AL78" s="722"/>
      <c r="AM78" s="421" t="s">
        <v>2</v>
      </c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  <c r="AY78" s="410"/>
      <c r="AZ78" s="410"/>
      <c r="BA78" s="410"/>
      <c r="BB78" s="410"/>
      <c r="BC78" s="410"/>
      <c r="BD78" s="410"/>
      <c r="BE78" s="410"/>
      <c r="BF78" s="410"/>
      <c r="BG78" s="410"/>
      <c r="BH78" s="410"/>
      <c r="BI78" s="410"/>
      <c r="BJ78" s="410"/>
      <c r="BK78" s="410"/>
      <c r="BL78" s="410"/>
      <c r="BM78" s="410"/>
      <c r="BN78" s="410"/>
      <c r="BO78" s="410"/>
      <c r="BP78" s="410"/>
      <c r="BQ78" s="410"/>
      <c r="BR78" s="410"/>
      <c r="BS78" s="410"/>
      <c r="BT78" s="410"/>
      <c r="BU78" s="410"/>
      <c r="BV78" s="410"/>
      <c r="BW78" s="410"/>
      <c r="BX78" s="410"/>
      <c r="BY78" s="410"/>
      <c r="BZ78" s="410"/>
      <c r="CA78" s="410"/>
      <c r="CB78" s="410"/>
      <c r="CC78" s="410"/>
      <c r="CD78" s="410"/>
      <c r="CE78" s="410"/>
      <c r="CF78" s="410"/>
      <c r="CG78" s="410"/>
      <c r="CH78" s="410"/>
      <c r="CI78" s="410"/>
      <c r="CJ78" s="410"/>
      <c r="CK78" s="410"/>
      <c r="CL78" s="410"/>
      <c r="CM78" s="410"/>
      <c r="CN78" s="410"/>
      <c r="CO78" s="410"/>
      <c r="CP78" s="410"/>
      <c r="CQ78" s="410"/>
      <c r="CR78" s="410"/>
      <c r="CS78" s="410"/>
      <c r="CT78" s="410"/>
      <c r="CU78" s="410"/>
    </row>
    <row r="79" spans="1:99" ht="14.25">
      <c r="B79" s="732"/>
      <c r="C79" s="738"/>
      <c r="D79" s="723"/>
      <c r="E79" s="432" t="s">
        <v>574</v>
      </c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4"/>
      <c r="X79" s="425">
        <v>1892</v>
      </c>
      <c r="Y79" s="724"/>
      <c r="Z79" s="725"/>
      <c r="AA79" s="725"/>
      <c r="AB79" s="726"/>
      <c r="AC79" s="474">
        <v>1893</v>
      </c>
      <c r="AD79" s="724"/>
      <c r="AE79" s="725"/>
      <c r="AF79" s="725"/>
      <c r="AG79" s="726"/>
      <c r="AH79" s="425">
        <v>1894</v>
      </c>
      <c r="AI79" s="724"/>
      <c r="AJ79" s="725"/>
      <c r="AK79" s="725"/>
      <c r="AL79" s="726"/>
      <c r="AM79" s="426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  <c r="AY79" s="410"/>
      <c r="AZ79" s="410"/>
      <c r="BA79" s="410"/>
      <c r="BB79" s="410"/>
      <c r="BC79" s="410"/>
      <c r="BD79" s="410"/>
      <c r="BE79" s="410"/>
      <c r="BF79" s="410"/>
      <c r="BG79" s="410"/>
      <c r="BH79" s="410"/>
      <c r="BI79" s="410"/>
      <c r="BJ79" s="410"/>
      <c r="BK79" s="410"/>
      <c r="BL79" s="410"/>
      <c r="BM79" s="410"/>
      <c r="BN79" s="410"/>
      <c r="BO79" s="410"/>
      <c r="BP79" s="410"/>
      <c r="BQ79" s="410"/>
      <c r="BR79" s="410"/>
      <c r="BS79" s="410"/>
      <c r="BT79" s="410"/>
      <c r="BU79" s="410"/>
      <c r="BV79" s="410"/>
      <c r="BW79" s="410"/>
      <c r="BX79" s="410"/>
      <c r="BY79" s="410"/>
      <c r="BZ79" s="410"/>
      <c r="CA79" s="410"/>
      <c r="CB79" s="410"/>
      <c r="CC79" s="410"/>
      <c r="CD79" s="410"/>
      <c r="CE79" s="410"/>
      <c r="CF79" s="410"/>
      <c r="CG79" s="410"/>
      <c r="CH79" s="410"/>
      <c r="CI79" s="410"/>
      <c r="CJ79" s="410"/>
      <c r="CK79" s="410"/>
      <c r="CL79" s="410"/>
      <c r="CM79" s="410"/>
      <c r="CN79" s="410"/>
      <c r="CO79" s="410"/>
      <c r="CP79" s="410"/>
      <c r="CQ79" s="410"/>
      <c r="CR79" s="410"/>
      <c r="CS79" s="410"/>
      <c r="CT79" s="410"/>
      <c r="CU79" s="410"/>
    </row>
    <row r="80" spans="1:99" ht="14.25">
      <c r="B80" s="732"/>
      <c r="C80" s="738"/>
      <c r="D80" s="723"/>
      <c r="E80" s="432" t="s">
        <v>575</v>
      </c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4"/>
      <c r="X80" s="425">
        <v>1895</v>
      </c>
      <c r="Y80" s="724"/>
      <c r="Z80" s="725"/>
      <c r="AA80" s="725"/>
      <c r="AB80" s="726"/>
      <c r="AC80" s="474">
        <v>1896</v>
      </c>
      <c r="AD80" s="724"/>
      <c r="AE80" s="725"/>
      <c r="AF80" s="725"/>
      <c r="AG80" s="726"/>
      <c r="AH80" s="425">
        <v>1897</v>
      </c>
      <c r="AI80" s="724"/>
      <c r="AJ80" s="725"/>
      <c r="AK80" s="725"/>
      <c r="AL80" s="726"/>
      <c r="AM80" s="426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  <c r="AY80" s="410"/>
      <c r="AZ80" s="410"/>
      <c r="BA80" s="410"/>
      <c r="BB80" s="410"/>
      <c r="BC80" s="410"/>
      <c r="BD80" s="410"/>
      <c r="BE80" s="410"/>
      <c r="BF80" s="410"/>
      <c r="BG80" s="410"/>
      <c r="BH80" s="410"/>
      <c r="BI80" s="410"/>
      <c r="BJ80" s="410"/>
      <c r="BK80" s="410"/>
      <c r="BL80" s="410"/>
      <c r="BM80" s="410"/>
      <c r="BN80" s="410"/>
      <c r="BO80" s="410"/>
      <c r="BP80" s="410"/>
      <c r="BQ80" s="410"/>
      <c r="BR80" s="410"/>
      <c r="BS80" s="410"/>
      <c r="BT80" s="410"/>
      <c r="BU80" s="410"/>
      <c r="BV80" s="410"/>
      <c r="BW80" s="410"/>
      <c r="BX80" s="410"/>
      <c r="BY80" s="410"/>
      <c r="BZ80" s="410"/>
      <c r="CA80" s="410"/>
      <c r="CB80" s="410"/>
      <c r="CC80" s="410"/>
      <c r="CD80" s="410"/>
      <c r="CE80" s="410"/>
      <c r="CF80" s="410"/>
      <c r="CG80" s="410"/>
      <c r="CH80" s="410"/>
      <c r="CI80" s="410"/>
      <c r="CJ80" s="410"/>
      <c r="CK80" s="410"/>
      <c r="CL80" s="410"/>
      <c r="CM80" s="410"/>
      <c r="CN80" s="410"/>
      <c r="CO80" s="410"/>
      <c r="CP80" s="410"/>
      <c r="CQ80" s="410"/>
      <c r="CR80" s="410"/>
      <c r="CS80" s="410"/>
      <c r="CT80" s="410"/>
      <c r="CU80" s="410"/>
    </row>
    <row r="81" spans="2:99" ht="14.25">
      <c r="B81" s="732"/>
      <c r="C81" s="738"/>
      <c r="D81" s="723"/>
      <c r="E81" s="432" t="s">
        <v>576</v>
      </c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4"/>
      <c r="X81" s="425">
        <v>1898</v>
      </c>
      <c r="Y81" s="724"/>
      <c r="Z81" s="725"/>
      <c r="AA81" s="725"/>
      <c r="AB81" s="726"/>
      <c r="AC81" s="474">
        <v>1899</v>
      </c>
      <c r="AD81" s="724"/>
      <c r="AE81" s="725"/>
      <c r="AF81" s="725"/>
      <c r="AG81" s="726"/>
      <c r="AH81" s="425">
        <v>1900</v>
      </c>
      <c r="AI81" s="724"/>
      <c r="AJ81" s="725"/>
      <c r="AK81" s="725"/>
      <c r="AL81" s="726"/>
      <c r="AM81" s="426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  <c r="AY81" s="410"/>
      <c r="AZ81" s="410"/>
      <c r="BA81" s="410"/>
      <c r="BB81" s="410"/>
      <c r="BC81" s="410"/>
      <c r="BD81" s="410"/>
      <c r="BE81" s="410"/>
      <c r="BF81" s="410"/>
      <c r="BG81" s="410"/>
      <c r="BH81" s="410"/>
      <c r="BI81" s="410"/>
      <c r="BJ81" s="410"/>
      <c r="BK81" s="410"/>
      <c r="BL81" s="410"/>
      <c r="BM81" s="410"/>
      <c r="BN81" s="410"/>
      <c r="BO81" s="410"/>
      <c r="BP81" s="410"/>
      <c r="BQ81" s="410"/>
      <c r="BR81" s="410"/>
      <c r="BS81" s="410"/>
      <c r="BT81" s="410"/>
      <c r="BU81" s="410"/>
      <c r="BV81" s="410"/>
      <c r="BW81" s="410"/>
      <c r="BX81" s="410"/>
      <c r="BY81" s="410"/>
      <c r="BZ81" s="410"/>
      <c r="CA81" s="410"/>
      <c r="CB81" s="410"/>
      <c r="CC81" s="410"/>
      <c r="CD81" s="410"/>
      <c r="CE81" s="410"/>
      <c r="CF81" s="410"/>
      <c r="CG81" s="410"/>
      <c r="CH81" s="410"/>
      <c r="CI81" s="410"/>
      <c r="CJ81" s="410"/>
      <c r="CK81" s="410"/>
      <c r="CL81" s="410"/>
      <c r="CM81" s="410"/>
      <c r="CN81" s="410"/>
      <c r="CO81" s="410"/>
      <c r="CP81" s="410"/>
      <c r="CQ81" s="410"/>
      <c r="CR81" s="410"/>
      <c r="CS81" s="410"/>
      <c r="CT81" s="410"/>
      <c r="CU81" s="410"/>
    </row>
    <row r="82" spans="2:99" ht="14.25">
      <c r="B82" s="732"/>
      <c r="C82" s="738"/>
      <c r="D82" s="723"/>
      <c r="E82" s="432" t="s">
        <v>577</v>
      </c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4"/>
      <c r="X82" s="425">
        <v>1901</v>
      </c>
      <c r="Y82" s="724"/>
      <c r="Z82" s="725"/>
      <c r="AA82" s="725"/>
      <c r="AB82" s="726"/>
      <c r="AC82" s="474">
        <v>1902</v>
      </c>
      <c r="AD82" s="724"/>
      <c r="AE82" s="725"/>
      <c r="AF82" s="725"/>
      <c r="AG82" s="726"/>
      <c r="AH82" s="425">
        <v>1903</v>
      </c>
      <c r="AI82" s="724"/>
      <c r="AJ82" s="725"/>
      <c r="AK82" s="725"/>
      <c r="AL82" s="726"/>
      <c r="AM82" s="426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  <c r="AZ82" s="410"/>
      <c r="BA82" s="410"/>
      <c r="BB82" s="410"/>
      <c r="BC82" s="410"/>
      <c r="BD82" s="410"/>
      <c r="BE82" s="410"/>
      <c r="BF82" s="410"/>
      <c r="BG82" s="410"/>
      <c r="BH82" s="410"/>
      <c r="BI82" s="410"/>
      <c r="BJ82" s="410"/>
      <c r="BK82" s="410"/>
      <c r="BL82" s="410"/>
      <c r="BM82" s="410"/>
      <c r="BN82" s="410"/>
      <c r="BO82" s="410"/>
      <c r="BP82" s="410"/>
      <c r="BQ82" s="410"/>
      <c r="BR82" s="410"/>
      <c r="BS82" s="410"/>
      <c r="BT82" s="410"/>
      <c r="BU82" s="410"/>
      <c r="BV82" s="410"/>
      <c r="BW82" s="410"/>
      <c r="BX82" s="410"/>
      <c r="BY82" s="410"/>
      <c r="BZ82" s="410"/>
      <c r="CA82" s="410"/>
      <c r="CB82" s="410"/>
      <c r="CC82" s="410"/>
      <c r="CD82" s="410"/>
      <c r="CE82" s="410"/>
      <c r="CF82" s="410"/>
      <c r="CG82" s="410"/>
      <c r="CH82" s="410"/>
      <c r="CI82" s="410"/>
      <c r="CJ82" s="410"/>
      <c r="CK82" s="410"/>
      <c r="CL82" s="410"/>
      <c r="CM82" s="410"/>
      <c r="CN82" s="410"/>
      <c r="CO82" s="410"/>
      <c r="CP82" s="410"/>
      <c r="CQ82" s="410"/>
      <c r="CR82" s="410"/>
      <c r="CS82" s="410"/>
      <c r="CT82" s="410"/>
      <c r="CU82" s="410"/>
    </row>
    <row r="83" spans="2:99" ht="14.25">
      <c r="B83" s="732"/>
      <c r="C83" s="738"/>
      <c r="D83" s="723"/>
      <c r="E83" s="432" t="s">
        <v>578</v>
      </c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4"/>
      <c r="X83" s="425">
        <v>1912</v>
      </c>
      <c r="Y83" s="724"/>
      <c r="Z83" s="725"/>
      <c r="AA83" s="725"/>
      <c r="AB83" s="726"/>
      <c r="AC83" s="474">
        <v>1918</v>
      </c>
      <c r="AD83" s="724"/>
      <c r="AE83" s="725"/>
      <c r="AF83" s="725"/>
      <c r="AG83" s="726"/>
      <c r="AH83" s="425">
        <v>1913</v>
      </c>
      <c r="AI83" s="724"/>
      <c r="AJ83" s="725"/>
      <c r="AK83" s="725"/>
      <c r="AL83" s="726"/>
      <c r="AM83" s="435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  <c r="AY83" s="410"/>
      <c r="AZ83" s="410"/>
      <c r="BA83" s="410"/>
      <c r="BB83" s="410"/>
      <c r="BC83" s="410"/>
      <c r="BD83" s="410"/>
      <c r="BE83" s="410"/>
      <c r="BF83" s="410"/>
      <c r="BG83" s="410"/>
      <c r="BH83" s="410"/>
      <c r="BI83" s="410"/>
      <c r="BJ83" s="410"/>
      <c r="BK83" s="410"/>
      <c r="BL83" s="410"/>
      <c r="BM83" s="410"/>
      <c r="BN83" s="410"/>
      <c r="BO83" s="410"/>
      <c r="BP83" s="410"/>
      <c r="BQ83" s="410"/>
      <c r="BR83" s="410"/>
      <c r="BS83" s="410"/>
      <c r="BT83" s="410"/>
      <c r="BU83" s="410"/>
      <c r="BV83" s="410"/>
      <c r="BW83" s="410"/>
      <c r="BX83" s="410"/>
      <c r="BY83" s="410"/>
      <c r="BZ83" s="410"/>
      <c r="CA83" s="410"/>
      <c r="CB83" s="410"/>
      <c r="CC83" s="410"/>
      <c r="CD83" s="410"/>
      <c r="CE83" s="410"/>
      <c r="CF83" s="410"/>
      <c r="CG83" s="410"/>
      <c r="CH83" s="410"/>
      <c r="CI83" s="410"/>
      <c r="CJ83" s="410"/>
      <c r="CK83" s="410"/>
      <c r="CL83" s="410"/>
      <c r="CM83" s="410"/>
      <c r="CN83" s="410"/>
      <c r="CO83" s="410"/>
      <c r="CP83" s="410"/>
      <c r="CQ83" s="410"/>
      <c r="CR83" s="410"/>
      <c r="CS83" s="410"/>
      <c r="CT83" s="410"/>
      <c r="CU83" s="410"/>
    </row>
    <row r="84" spans="2:99" ht="14.25">
      <c r="B84" s="732"/>
      <c r="C84" s="738"/>
      <c r="D84" s="412">
        <v>59</v>
      </c>
      <c r="E84" s="413" t="s">
        <v>579</v>
      </c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5"/>
      <c r="X84" s="417">
        <v>77</v>
      </c>
      <c r="Y84" s="720"/>
      <c r="Z84" s="721"/>
      <c r="AA84" s="721"/>
      <c r="AB84" s="722"/>
      <c r="AC84" s="417">
        <v>74</v>
      </c>
      <c r="AD84" s="720"/>
      <c r="AE84" s="721"/>
      <c r="AF84" s="721"/>
      <c r="AG84" s="722"/>
      <c r="AH84" s="417">
        <v>79</v>
      </c>
      <c r="AI84" s="720"/>
      <c r="AJ84" s="721"/>
      <c r="AK84" s="721"/>
      <c r="AL84" s="722"/>
      <c r="AM84" s="418" t="s">
        <v>2</v>
      </c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  <c r="AY84" s="410"/>
      <c r="AZ84" s="410"/>
      <c r="BA84" s="410"/>
      <c r="BB84" s="410"/>
      <c r="BC84" s="410"/>
      <c r="BD84" s="410"/>
      <c r="BE84" s="410"/>
      <c r="BF84" s="410"/>
      <c r="BG84" s="410"/>
      <c r="BH84" s="410"/>
      <c r="BI84" s="410"/>
      <c r="BJ84" s="410"/>
      <c r="BK84" s="410"/>
      <c r="BL84" s="410"/>
      <c r="BM84" s="410"/>
      <c r="BN84" s="410"/>
      <c r="BO84" s="410"/>
      <c r="BP84" s="410"/>
      <c r="BQ84" s="410"/>
      <c r="BR84" s="410"/>
      <c r="BS84" s="410"/>
      <c r="BT84" s="410"/>
      <c r="BU84" s="410"/>
      <c r="BV84" s="410"/>
      <c r="BW84" s="410"/>
      <c r="BX84" s="410"/>
      <c r="BY84" s="410"/>
      <c r="BZ84" s="410"/>
      <c r="CA84" s="410"/>
      <c r="CB84" s="410"/>
      <c r="CC84" s="410"/>
      <c r="CD84" s="410"/>
      <c r="CE84" s="410"/>
      <c r="CF84" s="410"/>
      <c r="CG84" s="410"/>
      <c r="CH84" s="410"/>
      <c r="CI84" s="410"/>
      <c r="CJ84" s="410"/>
      <c r="CK84" s="410"/>
      <c r="CL84" s="410"/>
      <c r="CM84" s="410"/>
      <c r="CN84" s="410"/>
      <c r="CO84" s="410"/>
      <c r="CP84" s="410"/>
      <c r="CQ84" s="410"/>
      <c r="CR84" s="410"/>
      <c r="CS84" s="410"/>
      <c r="CT84" s="410"/>
      <c r="CU84" s="410"/>
    </row>
    <row r="85" spans="2:99" ht="14.25">
      <c r="B85" s="732"/>
      <c r="C85" s="738"/>
      <c r="D85" s="412">
        <v>60</v>
      </c>
      <c r="E85" s="413" t="s">
        <v>580</v>
      </c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5"/>
      <c r="X85" s="417">
        <v>1040</v>
      </c>
      <c r="Y85" s="720"/>
      <c r="Z85" s="721"/>
      <c r="AA85" s="721"/>
      <c r="AB85" s="722"/>
      <c r="AC85" s="413"/>
      <c r="AD85" s="414"/>
      <c r="AE85" s="414"/>
      <c r="AF85" s="414"/>
      <c r="AG85" s="415"/>
      <c r="AH85" s="417">
        <v>1041</v>
      </c>
      <c r="AI85" s="720"/>
      <c r="AJ85" s="721"/>
      <c r="AK85" s="721"/>
      <c r="AL85" s="722"/>
      <c r="AM85" s="418" t="s">
        <v>2</v>
      </c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  <c r="AY85" s="410"/>
      <c r="AZ85" s="410"/>
      <c r="BA85" s="410"/>
      <c r="BB85" s="410"/>
      <c r="BC85" s="410"/>
      <c r="BD85" s="410"/>
      <c r="BE85" s="410"/>
      <c r="BF85" s="410"/>
      <c r="BG85" s="410"/>
      <c r="BH85" s="410"/>
      <c r="BI85" s="410"/>
      <c r="BJ85" s="410"/>
      <c r="BK85" s="410"/>
      <c r="BL85" s="410"/>
      <c r="BM85" s="410"/>
      <c r="BN85" s="410"/>
      <c r="BO85" s="410"/>
      <c r="BP85" s="410"/>
      <c r="BQ85" s="410"/>
      <c r="BR85" s="410"/>
      <c r="BS85" s="410"/>
      <c r="BT85" s="410"/>
      <c r="BU85" s="410"/>
      <c r="BV85" s="410"/>
      <c r="BW85" s="410"/>
      <c r="BX85" s="410"/>
      <c r="BY85" s="410"/>
      <c r="BZ85" s="410"/>
      <c r="CA85" s="410"/>
      <c r="CB85" s="410"/>
      <c r="CC85" s="410"/>
      <c r="CD85" s="410"/>
      <c r="CE85" s="410"/>
      <c r="CF85" s="410"/>
      <c r="CG85" s="410"/>
      <c r="CH85" s="410"/>
      <c r="CI85" s="410"/>
      <c r="CJ85" s="410"/>
      <c r="CK85" s="410"/>
      <c r="CL85" s="410"/>
      <c r="CM85" s="410"/>
      <c r="CN85" s="410"/>
      <c r="CO85" s="410"/>
      <c r="CP85" s="410"/>
      <c r="CQ85" s="410"/>
      <c r="CR85" s="410"/>
      <c r="CS85" s="410"/>
      <c r="CT85" s="410"/>
      <c r="CU85" s="410"/>
    </row>
    <row r="86" spans="2:99" ht="14.25">
      <c r="B86" s="732"/>
      <c r="C86" s="738"/>
      <c r="D86" s="412">
        <v>61</v>
      </c>
      <c r="E86" s="413" t="s">
        <v>581</v>
      </c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5"/>
      <c r="AH86" s="417">
        <v>1042</v>
      </c>
      <c r="AI86" s="720"/>
      <c r="AJ86" s="721"/>
      <c r="AK86" s="721"/>
      <c r="AL86" s="722"/>
      <c r="AM86" s="418" t="s">
        <v>2</v>
      </c>
      <c r="AN86" s="410"/>
      <c r="AO86" s="410"/>
      <c r="AP86" s="410"/>
      <c r="AQ86" s="410"/>
      <c r="AR86" s="410"/>
      <c r="AS86" s="410"/>
      <c r="AT86" s="410"/>
      <c r="AU86" s="410"/>
      <c r="AV86" s="410"/>
      <c r="AW86" s="410"/>
      <c r="AX86" s="410"/>
      <c r="AY86" s="410"/>
      <c r="AZ86" s="410"/>
      <c r="BA86" s="410"/>
      <c r="BB86" s="410"/>
      <c r="BC86" s="410"/>
      <c r="BD86" s="410"/>
      <c r="BE86" s="410"/>
      <c r="BF86" s="410"/>
      <c r="BG86" s="410"/>
      <c r="BH86" s="410"/>
      <c r="BI86" s="410"/>
      <c r="BJ86" s="410"/>
      <c r="BK86" s="410"/>
      <c r="BL86" s="410"/>
      <c r="BM86" s="410"/>
      <c r="BN86" s="410"/>
      <c r="BO86" s="410"/>
      <c r="BP86" s="410"/>
      <c r="BQ86" s="410"/>
      <c r="BR86" s="410"/>
      <c r="BS86" s="410"/>
      <c r="BT86" s="410"/>
      <c r="BU86" s="410"/>
      <c r="BV86" s="410"/>
      <c r="BW86" s="410"/>
      <c r="BX86" s="410"/>
      <c r="BY86" s="410"/>
      <c r="BZ86" s="410"/>
      <c r="CA86" s="410"/>
      <c r="CB86" s="410"/>
      <c r="CC86" s="410"/>
      <c r="CD86" s="410"/>
      <c r="CE86" s="410"/>
      <c r="CF86" s="410"/>
      <c r="CG86" s="410"/>
      <c r="CH86" s="410"/>
      <c r="CI86" s="410"/>
      <c r="CJ86" s="410"/>
      <c r="CK86" s="410"/>
      <c r="CL86" s="410"/>
      <c r="CM86" s="410"/>
      <c r="CN86" s="410"/>
      <c r="CO86" s="410"/>
      <c r="CP86" s="410"/>
      <c r="CQ86" s="410"/>
      <c r="CR86" s="410"/>
      <c r="CS86" s="410"/>
      <c r="CT86" s="410"/>
      <c r="CU86" s="410"/>
    </row>
    <row r="87" spans="2:99" ht="14.25">
      <c r="B87" s="732"/>
      <c r="C87" s="738"/>
      <c r="D87" s="412">
        <v>62</v>
      </c>
      <c r="E87" s="413" t="s">
        <v>582</v>
      </c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5"/>
      <c r="X87" s="417">
        <v>824</v>
      </c>
      <c r="Y87" s="720"/>
      <c r="Z87" s="721"/>
      <c r="AA87" s="721"/>
      <c r="AB87" s="722"/>
      <c r="AC87" s="413"/>
      <c r="AD87" s="414"/>
      <c r="AE87" s="414"/>
      <c r="AF87" s="414"/>
      <c r="AG87" s="415"/>
      <c r="AH87" s="417">
        <v>825</v>
      </c>
      <c r="AI87" s="720"/>
      <c r="AJ87" s="721"/>
      <c r="AK87" s="721"/>
      <c r="AL87" s="722"/>
      <c r="AM87" s="418" t="s">
        <v>2</v>
      </c>
      <c r="AN87" s="410"/>
      <c r="AO87" s="410"/>
      <c r="AP87" s="410"/>
      <c r="AQ87" s="410"/>
      <c r="AR87" s="410"/>
      <c r="AS87" s="410"/>
      <c r="AT87" s="410"/>
      <c r="AU87" s="410"/>
      <c r="AV87" s="410"/>
      <c r="AW87" s="410"/>
      <c r="AX87" s="410"/>
      <c r="AY87" s="410"/>
      <c r="AZ87" s="410"/>
      <c r="BA87" s="410"/>
      <c r="BB87" s="410"/>
      <c r="BC87" s="410"/>
      <c r="BD87" s="410"/>
      <c r="BE87" s="410"/>
      <c r="BF87" s="410"/>
      <c r="BG87" s="410"/>
      <c r="BH87" s="410"/>
      <c r="BI87" s="410"/>
      <c r="BJ87" s="410"/>
      <c r="BK87" s="410"/>
      <c r="BL87" s="410"/>
      <c r="BM87" s="410"/>
      <c r="BN87" s="410"/>
      <c r="BO87" s="410"/>
      <c r="BP87" s="410"/>
      <c r="BQ87" s="410"/>
      <c r="BR87" s="410"/>
      <c r="BS87" s="410"/>
      <c r="BT87" s="410"/>
      <c r="BU87" s="410"/>
      <c r="BV87" s="410"/>
      <c r="BW87" s="410"/>
      <c r="BX87" s="410"/>
      <c r="BY87" s="410"/>
      <c r="BZ87" s="410"/>
      <c r="CA87" s="410"/>
      <c r="CB87" s="410"/>
      <c r="CC87" s="410"/>
      <c r="CD87" s="410"/>
      <c r="CE87" s="410"/>
      <c r="CF87" s="410"/>
      <c r="CG87" s="410"/>
      <c r="CH87" s="410"/>
      <c r="CI87" s="410"/>
      <c r="CJ87" s="410"/>
      <c r="CK87" s="410"/>
      <c r="CL87" s="410"/>
      <c r="CM87" s="410"/>
      <c r="CN87" s="410"/>
      <c r="CO87" s="410"/>
      <c r="CP87" s="410"/>
      <c r="CQ87" s="410"/>
      <c r="CR87" s="410"/>
      <c r="CS87" s="410"/>
      <c r="CT87" s="410"/>
      <c r="CU87" s="410"/>
    </row>
    <row r="88" spans="2:99" ht="14.25">
      <c r="B88" s="732"/>
      <c r="C88" s="738"/>
      <c r="D88" s="412">
        <v>63</v>
      </c>
      <c r="E88" s="413" t="s">
        <v>583</v>
      </c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5"/>
      <c r="X88" s="417">
        <v>1043</v>
      </c>
      <c r="Y88" s="720"/>
      <c r="Z88" s="721"/>
      <c r="AA88" s="721"/>
      <c r="AB88" s="722"/>
      <c r="AC88" s="471">
        <v>1102</v>
      </c>
      <c r="AD88" s="720"/>
      <c r="AE88" s="721"/>
      <c r="AF88" s="721"/>
      <c r="AG88" s="722"/>
      <c r="AH88" s="417">
        <v>1044</v>
      </c>
      <c r="AI88" s="720"/>
      <c r="AJ88" s="721"/>
      <c r="AK88" s="721"/>
      <c r="AL88" s="722"/>
      <c r="AM88" s="418" t="s">
        <v>2</v>
      </c>
      <c r="AN88" s="410"/>
      <c r="AO88" s="410"/>
      <c r="AP88" s="410"/>
      <c r="AQ88" s="410"/>
      <c r="AR88" s="410"/>
      <c r="AS88" s="410"/>
      <c r="AT88" s="410"/>
      <c r="AU88" s="410"/>
      <c r="AV88" s="410"/>
      <c r="AW88" s="410"/>
      <c r="AX88" s="410"/>
      <c r="AY88" s="410"/>
      <c r="AZ88" s="410"/>
      <c r="BA88" s="410"/>
      <c r="BB88" s="410"/>
      <c r="BC88" s="410"/>
      <c r="BD88" s="410"/>
      <c r="BE88" s="410"/>
      <c r="BF88" s="410"/>
      <c r="BG88" s="410"/>
      <c r="BH88" s="410"/>
      <c r="BI88" s="410"/>
      <c r="BJ88" s="410"/>
      <c r="BK88" s="410"/>
      <c r="BL88" s="410"/>
      <c r="BM88" s="410"/>
      <c r="BN88" s="410"/>
      <c r="BO88" s="410"/>
      <c r="BP88" s="410"/>
      <c r="BQ88" s="410"/>
      <c r="BR88" s="410"/>
      <c r="BS88" s="410"/>
      <c r="BT88" s="410"/>
      <c r="BU88" s="410"/>
      <c r="BV88" s="410"/>
      <c r="BW88" s="410"/>
      <c r="BX88" s="410"/>
      <c r="BY88" s="410"/>
      <c r="BZ88" s="410"/>
      <c r="CA88" s="410"/>
      <c r="CB88" s="410"/>
      <c r="CC88" s="410"/>
      <c r="CD88" s="410"/>
      <c r="CE88" s="410"/>
      <c r="CF88" s="410"/>
      <c r="CG88" s="410"/>
      <c r="CH88" s="410"/>
      <c r="CI88" s="410"/>
      <c r="CJ88" s="410"/>
      <c r="CK88" s="410"/>
      <c r="CL88" s="410"/>
      <c r="CM88" s="410"/>
      <c r="CN88" s="410"/>
      <c r="CO88" s="410"/>
      <c r="CP88" s="410"/>
      <c r="CQ88" s="410"/>
      <c r="CR88" s="410"/>
      <c r="CS88" s="410"/>
      <c r="CT88" s="410"/>
      <c r="CU88" s="410"/>
    </row>
    <row r="89" spans="2:99" ht="14.25">
      <c r="B89" s="732"/>
      <c r="C89" s="738"/>
      <c r="D89" s="412">
        <v>64</v>
      </c>
      <c r="E89" s="413" t="s">
        <v>584</v>
      </c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5"/>
      <c r="X89" s="417">
        <v>113</v>
      </c>
      <c r="Y89" s="720"/>
      <c r="Z89" s="721"/>
      <c r="AA89" s="721"/>
      <c r="AB89" s="722"/>
      <c r="AC89" s="417">
        <v>1007</v>
      </c>
      <c r="AD89" s="720">
        <v>0</v>
      </c>
      <c r="AE89" s="721"/>
      <c r="AF89" s="721"/>
      <c r="AG89" s="722"/>
      <c r="AH89" s="417">
        <v>114</v>
      </c>
      <c r="AI89" s="720">
        <f>+ROUND(Y89*40%,0)-AD89</f>
        <v>0</v>
      </c>
      <c r="AJ89" s="721"/>
      <c r="AK89" s="721"/>
      <c r="AL89" s="722"/>
      <c r="AM89" s="418" t="s">
        <v>2</v>
      </c>
      <c r="AN89" s="410"/>
      <c r="AO89" s="410"/>
      <c r="AP89" s="410"/>
      <c r="AQ89" s="410"/>
      <c r="AR89" s="410"/>
      <c r="AS89" s="410"/>
      <c r="AT89" s="410"/>
      <c r="AU89" s="410"/>
      <c r="AV89" s="410"/>
      <c r="AW89" s="410"/>
      <c r="AX89" s="410"/>
      <c r="AY89" s="410"/>
      <c r="AZ89" s="410"/>
      <c r="BA89" s="410"/>
      <c r="BB89" s="410"/>
      <c r="BC89" s="410"/>
      <c r="BD89" s="410"/>
      <c r="BE89" s="410"/>
      <c r="BF89" s="410"/>
      <c r="BG89" s="410"/>
      <c r="BH89" s="410"/>
      <c r="BI89" s="410"/>
      <c r="BJ89" s="410"/>
      <c r="BK89" s="410"/>
      <c r="BL89" s="410"/>
      <c r="BM89" s="410"/>
      <c r="BN89" s="410"/>
      <c r="BO89" s="410"/>
      <c r="BP89" s="410"/>
      <c r="BQ89" s="410"/>
      <c r="BR89" s="410"/>
      <c r="BS89" s="410"/>
      <c r="BT89" s="410"/>
      <c r="BU89" s="410"/>
      <c r="BV89" s="410"/>
      <c r="BW89" s="410"/>
      <c r="BX89" s="410"/>
      <c r="BY89" s="410"/>
      <c r="BZ89" s="410"/>
      <c r="CA89" s="410"/>
      <c r="CB89" s="410"/>
      <c r="CC89" s="410"/>
      <c r="CD89" s="410"/>
      <c r="CE89" s="410"/>
      <c r="CF89" s="410"/>
      <c r="CG89" s="410"/>
      <c r="CH89" s="410"/>
      <c r="CI89" s="410"/>
      <c r="CJ89" s="410"/>
      <c r="CK89" s="410"/>
      <c r="CL89" s="410"/>
      <c r="CM89" s="410"/>
      <c r="CN89" s="410"/>
      <c r="CO89" s="410"/>
      <c r="CP89" s="410"/>
      <c r="CQ89" s="410"/>
      <c r="CR89" s="410"/>
      <c r="CS89" s="410"/>
      <c r="CT89" s="410"/>
      <c r="CU89" s="410"/>
    </row>
    <row r="90" spans="2:99" ht="14.25">
      <c r="B90" s="732"/>
      <c r="C90" s="738"/>
      <c r="D90" s="412">
        <v>65</v>
      </c>
      <c r="E90" s="413" t="s">
        <v>585</v>
      </c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5"/>
      <c r="X90" s="417">
        <v>1829</v>
      </c>
      <c r="Y90" s="720"/>
      <c r="Z90" s="721"/>
      <c r="AA90" s="721"/>
      <c r="AB90" s="722"/>
      <c r="AC90" s="413"/>
      <c r="AD90" s="414"/>
      <c r="AE90" s="414"/>
      <c r="AF90" s="414"/>
      <c r="AG90" s="415"/>
      <c r="AH90" s="417">
        <v>1830</v>
      </c>
      <c r="AI90" s="720"/>
      <c r="AJ90" s="721"/>
      <c r="AK90" s="721"/>
      <c r="AL90" s="722"/>
      <c r="AM90" s="418" t="s">
        <v>2</v>
      </c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  <c r="AZ90" s="410"/>
      <c r="BA90" s="410"/>
      <c r="BB90" s="410"/>
      <c r="BC90" s="410"/>
      <c r="BD90" s="410"/>
      <c r="BE90" s="410"/>
      <c r="BF90" s="410"/>
      <c r="BG90" s="410"/>
      <c r="BH90" s="410"/>
      <c r="BI90" s="410"/>
      <c r="BJ90" s="410"/>
      <c r="BK90" s="410"/>
      <c r="BL90" s="410"/>
      <c r="BM90" s="410"/>
      <c r="BN90" s="410"/>
      <c r="BO90" s="410"/>
      <c r="BP90" s="410"/>
      <c r="BQ90" s="410"/>
      <c r="BR90" s="410"/>
      <c r="BS90" s="410"/>
      <c r="BT90" s="410"/>
      <c r="BU90" s="410"/>
      <c r="BV90" s="410"/>
      <c r="BW90" s="410"/>
      <c r="BX90" s="410"/>
      <c r="BY90" s="410"/>
      <c r="BZ90" s="410"/>
      <c r="CA90" s="410"/>
      <c r="CB90" s="410"/>
      <c r="CC90" s="410"/>
      <c r="CD90" s="410"/>
      <c r="CE90" s="410"/>
      <c r="CF90" s="410"/>
      <c r="CG90" s="410"/>
      <c r="CH90" s="410"/>
      <c r="CI90" s="410"/>
      <c r="CJ90" s="410"/>
      <c r="CK90" s="410"/>
      <c r="CL90" s="410"/>
      <c r="CM90" s="410"/>
      <c r="CN90" s="410"/>
      <c r="CO90" s="410"/>
      <c r="CP90" s="410"/>
      <c r="CQ90" s="410"/>
      <c r="CR90" s="410"/>
      <c r="CS90" s="410"/>
      <c r="CT90" s="410"/>
      <c r="CU90" s="410"/>
    </row>
    <row r="91" spans="2:99" ht="14.25">
      <c r="B91" s="732"/>
      <c r="C91" s="738"/>
      <c r="D91" s="412">
        <v>66</v>
      </c>
      <c r="E91" s="413" t="s">
        <v>586</v>
      </c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5"/>
      <c r="X91" s="417">
        <v>1835</v>
      </c>
      <c r="Y91" s="720"/>
      <c r="Z91" s="721"/>
      <c r="AA91" s="721"/>
      <c r="AB91" s="722"/>
      <c r="AC91" s="417">
        <v>1836</v>
      </c>
      <c r="AD91" s="720"/>
      <c r="AE91" s="721"/>
      <c r="AF91" s="721"/>
      <c r="AG91" s="722"/>
      <c r="AH91" s="417">
        <v>1837</v>
      </c>
      <c r="AI91" s="720"/>
      <c r="AJ91" s="721"/>
      <c r="AK91" s="721"/>
      <c r="AL91" s="722"/>
      <c r="AM91" s="418" t="s">
        <v>2</v>
      </c>
      <c r="AN91" s="410"/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  <c r="AZ91" s="410"/>
      <c r="BA91" s="410"/>
      <c r="BB91" s="410"/>
      <c r="BC91" s="410"/>
      <c r="BD91" s="410"/>
      <c r="BE91" s="410"/>
      <c r="BF91" s="410"/>
      <c r="BG91" s="410"/>
      <c r="BH91" s="410"/>
      <c r="BI91" s="410"/>
      <c r="BJ91" s="410"/>
      <c r="BK91" s="410"/>
      <c r="BL91" s="410"/>
      <c r="BM91" s="410"/>
      <c r="BN91" s="410"/>
      <c r="BO91" s="410"/>
      <c r="BP91" s="410"/>
      <c r="BQ91" s="410"/>
      <c r="BR91" s="410"/>
      <c r="BS91" s="410"/>
      <c r="BT91" s="410"/>
      <c r="BU91" s="410"/>
      <c r="BV91" s="410"/>
      <c r="BW91" s="410"/>
      <c r="BX91" s="410"/>
      <c r="BY91" s="410"/>
      <c r="BZ91" s="410"/>
      <c r="CA91" s="410"/>
      <c r="CB91" s="410"/>
      <c r="CC91" s="410"/>
      <c r="CD91" s="410"/>
      <c r="CE91" s="410"/>
      <c r="CF91" s="410"/>
      <c r="CG91" s="410"/>
      <c r="CH91" s="410"/>
      <c r="CI91" s="410"/>
      <c r="CJ91" s="410"/>
      <c r="CK91" s="410"/>
      <c r="CL91" s="410"/>
      <c r="CM91" s="410"/>
      <c r="CN91" s="410"/>
      <c r="CO91" s="410"/>
      <c r="CP91" s="410"/>
      <c r="CQ91" s="410"/>
      <c r="CR91" s="410"/>
      <c r="CS91" s="410"/>
      <c r="CT91" s="410"/>
      <c r="CU91" s="410"/>
    </row>
    <row r="92" spans="2:99" ht="14.25">
      <c r="B92" s="732"/>
      <c r="C92" s="738"/>
      <c r="D92" s="412">
        <v>67</v>
      </c>
      <c r="E92" s="413" t="s">
        <v>587</v>
      </c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5"/>
      <c r="X92" s="417">
        <v>908</v>
      </c>
      <c r="Y92" s="720"/>
      <c r="Z92" s="721"/>
      <c r="AA92" s="721"/>
      <c r="AB92" s="722"/>
      <c r="AC92" s="413"/>
      <c r="AD92" s="414"/>
      <c r="AE92" s="414"/>
      <c r="AF92" s="414"/>
      <c r="AG92" s="415"/>
      <c r="AH92" s="417">
        <v>909</v>
      </c>
      <c r="AI92" s="720"/>
      <c r="AJ92" s="721"/>
      <c r="AK92" s="721"/>
      <c r="AL92" s="722"/>
      <c r="AM92" s="418" t="s">
        <v>2</v>
      </c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  <c r="AZ92" s="410"/>
      <c r="BA92" s="410"/>
      <c r="BB92" s="410"/>
      <c r="BC92" s="410"/>
      <c r="BD92" s="410"/>
      <c r="BE92" s="410"/>
      <c r="BF92" s="410"/>
      <c r="BG92" s="410"/>
      <c r="BH92" s="410"/>
      <c r="BI92" s="410"/>
      <c r="BJ92" s="410"/>
      <c r="BK92" s="410"/>
      <c r="BL92" s="410"/>
      <c r="BM92" s="410"/>
      <c r="BN92" s="410"/>
      <c r="BO92" s="410"/>
      <c r="BP92" s="410"/>
      <c r="BQ92" s="410"/>
      <c r="BR92" s="410"/>
      <c r="BS92" s="410"/>
      <c r="BT92" s="410"/>
      <c r="BU92" s="410"/>
      <c r="BV92" s="410"/>
      <c r="BW92" s="410"/>
      <c r="BX92" s="410"/>
      <c r="BY92" s="410"/>
      <c r="BZ92" s="410"/>
      <c r="CA92" s="410"/>
      <c r="CB92" s="410"/>
      <c r="CC92" s="410"/>
      <c r="CD92" s="410"/>
      <c r="CE92" s="410"/>
      <c r="CF92" s="410"/>
      <c r="CG92" s="410"/>
      <c r="CH92" s="410"/>
      <c r="CI92" s="410"/>
      <c r="CJ92" s="410"/>
      <c r="CK92" s="410"/>
      <c r="CL92" s="410"/>
      <c r="CM92" s="410"/>
      <c r="CN92" s="410"/>
      <c r="CO92" s="410"/>
      <c r="CP92" s="410"/>
      <c r="CQ92" s="410"/>
      <c r="CR92" s="410"/>
      <c r="CS92" s="410"/>
      <c r="CT92" s="410"/>
      <c r="CU92" s="410"/>
    </row>
    <row r="93" spans="2:99" ht="14.25">
      <c r="B93" s="732"/>
      <c r="C93" s="738"/>
      <c r="D93" s="412">
        <v>68</v>
      </c>
      <c r="E93" s="413" t="s">
        <v>588</v>
      </c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5"/>
      <c r="X93" s="417">
        <v>951</v>
      </c>
      <c r="Y93" s="720"/>
      <c r="Z93" s="721"/>
      <c r="AA93" s="721"/>
      <c r="AB93" s="722"/>
      <c r="AC93" s="413"/>
      <c r="AD93" s="414"/>
      <c r="AE93" s="414"/>
      <c r="AF93" s="414"/>
      <c r="AG93" s="415"/>
      <c r="AH93" s="417">
        <v>952</v>
      </c>
      <c r="AI93" s="720"/>
      <c r="AJ93" s="721"/>
      <c r="AK93" s="721"/>
      <c r="AL93" s="722"/>
      <c r="AM93" s="418" t="s">
        <v>2</v>
      </c>
      <c r="AN93" s="410"/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  <c r="AZ93" s="410"/>
      <c r="BA93" s="410"/>
      <c r="BB93" s="410"/>
      <c r="BC93" s="410"/>
      <c r="BD93" s="410"/>
      <c r="BE93" s="410"/>
      <c r="BF93" s="410"/>
      <c r="BG93" s="410"/>
      <c r="BH93" s="410"/>
      <c r="BI93" s="410"/>
      <c r="BJ93" s="410"/>
      <c r="BK93" s="410"/>
      <c r="BL93" s="410"/>
      <c r="BM93" s="410"/>
      <c r="BN93" s="410"/>
      <c r="BO93" s="410"/>
      <c r="BP93" s="410"/>
      <c r="BQ93" s="410"/>
      <c r="BR93" s="410"/>
      <c r="BS93" s="410"/>
      <c r="BT93" s="410"/>
      <c r="BU93" s="410"/>
      <c r="BV93" s="410"/>
      <c r="BW93" s="410"/>
      <c r="BX93" s="410"/>
      <c r="BY93" s="410"/>
      <c r="BZ93" s="410"/>
      <c r="CA93" s="410"/>
      <c r="CB93" s="410"/>
      <c r="CC93" s="410"/>
      <c r="CD93" s="410"/>
      <c r="CE93" s="410"/>
      <c r="CF93" s="410"/>
      <c r="CG93" s="410"/>
      <c r="CH93" s="410"/>
      <c r="CI93" s="410"/>
      <c r="CJ93" s="410"/>
      <c r="CK93" s="410"/>
      <c r="CL93" s="410"/>
      <c r="CM93" s="410"/>
      <c r="CN93" s="410"/>
      <c r="CO93" s="410"/>
      <c r="CP93" s="410"/>
      <c r="CQ93" s="410"/>
      <c r="CR93" s="410"/>
      <c r="CS93" s="410"/>
      <c r="CT93" s="410"/>
      <c r="CU93" s="410"/>
    </row>
    <row r="94" spans="2:99" ht="14.25">
      <c r="B94" s="732"/>
      <c r="C94" s="738"/>
      <c r="D94" s="412">
        <v>69</v>
      </c>
      <c r="E94" s="413" t="s">
        <v>589</v>
      </c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5"/>
      <c r="X94" s="417">
        <v>753</v>
      </c>
      <c r="Y94" s="720"/>
      <c r="Z94" s="721"/>
      <c r="AA94" s="721"/>
      <c r="AB94" s="722"/>
      <c r="AC94" s="417">
        <v>754</v>
      </c>
      <c r="AD94" s="720"/>
      <c r="AE94" s="721"/>
      <c r="AF94" s="721"/>
      <c r="AG94" s="722"/>
      <c r="AH94" s="417">
        <v>755</v>
      </c>
      <c r="AI94" s="720"/>
      <c r="AJ94" s="721"/>
      <c r="AK94" s="721"/>
      <c r="AL94" s="722"/>
      <c r="AM94" s="418" t="s">
        <v>2</v>
      </c>
      <c r="AN94" s="410"/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  <c r="AZ94" s="410"/>
      <c r="BA94" s="410"/>
      <c r="BB94" s="410"/>
      <c r="BC94" s="410"/>
      <c r="BD94" s="410"/>
      <c r="BE94" s="410"/>
      <c r="BF94" s="410"/>
      <c r="BG94" s="410"/>
      <c r="BH94" s="410"/>
      <c r="BI94" s="410"/>
      <c r="BJ94" s="410"/>
      <c r="BK94" s="410"/>
      <c r="BL94" s="410"/>
      <c r="BM94" s="410"/>
      <c r="BN94" s="410"/>
      <c r="BO94" s="410"/>
      <c r="BP94" s="410"/>
      <c r="BQ94" s="410"/>
      <c r="BR94" s="410"/>
      <c r="BS94" s="410"/>
      <c r="BT94" s="410"/>
      <c r="BU94" s="410"/>
      <c r="BV94" s="410"/>
      <c r="BW94" s="410"/>
      <c r="BX94" s="410"/>
      <c r="BY94" s="410"/>
      <c r="BZ94" s="410"/>
      <c r="CA94" s="410"/>
      <c r="CB94" s="410"/>
      <c r="CC94" s="410"/>
      <c r="CD94" s="410"/>
      <c r="CE94" s="410"/>
      <c r="CF94" s="410"/>
      <c r="CG94" s="410"/>
      <c r="CH94" s="410"/>
      <c r="CI94" s="410"/>
      <c r="CJ94" s="410"/>
      <c r="CK94" s="410"/>
      <c r="CL94" s="410"/>
      <c r="CM94" s="410"/>
      <c r="CN94" s="410"/>
      <c r="CO94" s="410"/>
      <c r="CP94" s="410"/>
      <c r="CQ94" s="410"/>
      <c r="CR94" s="410"/>
      <c r="CS94" s="410"/>
      <c r="CT94" s="410"/>
      <c r="CU94" s="410"/>
    </row>
    <row r="95" spans="2:99" ht="14.25">
      <c r="B95" s="732"/>
      <c r="C95" s="738"/>
      <c r="D95" s="412">
        <v>70</v>
      </c>
      <c r="E95" s="413" t="s">
        <v>590</v>
      </c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5"/>
      <c r="X95" s="417">
        <v>133</v>
      </c>
      <c r="Y95" s="720"/>
      <c r="Z95" s="721"/>
      <c r="AA95" s="721"/>
      <c r="AB95" s="722"/>
      <c r="AC95" s="417">
        <v>138</v>
      </c>
      <c r="AD95" s="720"/>
      <c r="AE95" s="721"/>
      <c r="AF95" s="721"/>
      <c r="AG95" s="722"/>
      <c r="AH95" s="417">
        <v>134</v>
      </c>
      <c r="AI95" s="720"/>
      <c r="AJ95" s="721"/>
      <c r="AK95" s="721"/>
      <c r="AL95" s="722"/>
      <c r="AM95" s="418" t="s">
        <v>2</v>
      </c>
      <c r="AN95" s="410"/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  <c r="AZ95" s="410"/>
      <c r="BA95" s="410"/>
      <c r="BB95" s="410"/>
      <c r="BC95" s="410"/>
      <c r="BD95" s="410"/>
      <c r="BE95" s="410"/>
      <c r="BF95" s="410"/>
      <c r="BG95" s="410"/>
      <c r="BH95" s="410"/>
      <c r="BI95" s="410"/>
      <c r="BJ95" s="410"/>
      <c r="BK95" s="410"/>
      <c r="BL95" s="410"/>
      <c r="BM95" s="410"/>
      <c r="BN95" s="410"/>
      <c r="BO95" s="410"/>
      <c r="BP95" s="410"/>
      <c r="BQ95" s="410"/>
      <c r="BR95" s="410"/>
      <c r="BS95" s="410"/>
      <c r="BT95" s="410"/>
      <c r="BU95" s="410"/>
      <c r="BV95" s="410"/>
      <c r="BW95" s="410"/>
      <c r="BX95" s="410"/>
      <c r="BY95" s="410"/>
      <c r="BZ95" s="410"/>
      <c r="CA95" s="410"/>
      <c r="CB95" s="410"/>
      <c r="CC95" s="410"/>
      <c r="CD95" s="410"/>
      <c r="CE95" s="410"/>
      <c r="CF95" s="410"/>
      <c r="CG95" s="410"/>
      <c r="CH95" s="410"/>
      <c r="CI95" s="410"/>
      <c r="CJ95" s="410"/>
      <c r="CK95" s="410"/>
      <c r="CL95" s="410"/>
      <c r="CM95" s="410"/>
      <c r="CN95" s="410"/>
      <c r="CO95" s="410"/>
      <c r="CP95" s="410"/>
      <c r="CQ95" s="410"/>
      <c r="CR95" s="410"/>
      <c r="CS95" s="410"/>
      <c r="CT95" s="410"/>
      <c r="CU95" s="410"/>
    </row>
    <row r="96" spans="2:99" ht="14.25">
      <c r="B96" s="732"/>
      <c r="C96" s="738"/>
      <c r="D96" s="412">
        <v>71</v>
      </c>
      <c r="E96" s="413" t="s">
        <v>591</v>
      </c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5"/>
      <c r="X96" s="417">
        <v>32</v>
      </c>
      <c r="Y96" s="720"/>
      <c r="Z96" s="721"/>
      <c r="AA96" s="721"/>
      <c r="AB96" s="722"/>
      <c r="AC96" s="417">
        <v>76</v>
      </c>
      <c r="AD96" s="720"/>
      <c r="AE96" s="721"/>
      <c r="AF96" s="721"/>
      <c r="AG96" s="722"/>
      <c r="AH96" s="417">
        <v>34</v>
      </c>
      <c r="AI96" s="720"/>
      <c r="AJ96" s="721"/>
      <c r="AK96" s="721"/>
      <c r="AL96" s="722"/>
      <c r="AM96" s="418" t="s">
        <v>2</v>
      </c>
      <c r="AN96" s="410"/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  <c r="AZ96" s="410"/>
      <c r="BA96" s="410"/>
      <c r="BB96" s="410"/>
      <c r="BC96" s="410"/>
      <c r="BD96" s="410"/>
      <c r="BE96" s="410"/>
      <c r="BF96" s="410"/>
      <c r="BG96" s="410"/>
      <c r="BH96" s="410"/>
      <c r="BI96" s="410"/>
      <c r="BJ96" s="410"/>
      <c r="BK96" s="410"/>
      <c r="BL96" s="410"/>
      <c r="BM96" s="410"/>
      <c r="BN96" s="410"/>
      <c r="BO96" s="410"/>
      <c r="BP96" s="410"/>
      <c r="BQ96" s="410"/>
      <c r="BR96" s="410"/>
      <c r="BS96" s="410"/>
      <c r="BT96" s="410"/>
      <c r="BU96" s="410"/>
      <c r="BV96" s="410"/>
      <c r="BW96" s="410"/>
      <c r="BX96" s="410"/>
      <c r="BY96" s="410"/>
      <c r="BZ96" s="410"/>
      <c r="CA96" s="410"/>
      <c r="CB96" s="410"/>
      <c r="CC96" s="410"/>
      <c r="CD96" s="410"/>
      <c r="CE96" s="410"/>
      <c r="CF96" s="410"/>
      <c r="CG96" s="410"/>
      <c r="CH96" s="410"/>
      <c r="CI96" s="410"/>
      <c r="CJ96" s="410"/>
      <c r="CK96" s="410"/>
      <c r="CL96" s="410"/>
      <c r="CM96" s="410"/>
      <c r="CN96" s="410"/>
      <c r="CO96" s="410"/>
      <c r="CP96" s="410"/>
      <c r="CQ96" s="410"/>
      <c r="CR96" s="410"/>
      <c r="CS96" s="410"/>
      <c r="CT96" s="410"/>
      <c r="CU96" s="410"/>
    </row>
    <row r="97" spans="2:99" ht="14.25">
      <c r="B97" s="732"/>
      <c r="C97" s="738"/>
      <c r="D97" s="412">
        <v>72</v>
      </c>
      <c r="E97" s="413" t="s">
        <v>592</v>
      </c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5"/>
      <c r="X97" s="417">
        <v>1643</v>
      </c>
      <c r="Y97" s="720"/>
      <c r="Z97" s="721"/>
      <c r="AA97" s="721"/>
      <c r="AB97" s="722"/>
      <c r="AC97" s="413"/>
      <c r="AD97" s="414"/>
      <c r="AE97" s="414"/>
      <c r="AF97" s="414"/>
      <c r="AG97" s="415"/>
      <c r="AH97" s="417">
        <v>1644</v>
      </c>
      <c r="AI97" s="720"/>
      <c r="AJ97" s="721"/>
      <c r="AK97" s="721"/>
      <c r="AL97" s="722"/>
      <c r="AM97" s="418" t="s">
        <v>2</v>
      </c>
      <c r="AN97" s="410"/>
      <c r="AO97" s="410"/>
      <c r="AP97" s="410"/>
      <c r="AQ97" s="410"/>
      <c r="AR97" s="410"/>
      <c r="AS97" s="410"/>
      <c r="AT97" s="410"/>
      <c r="AU97" s="410"/>
      <c r="AV97" s="410"/>
      <c r="AW97" s="410"/>
      <c r="AX97" s="410"/>
      <c r="AY97" s="410"/>
      <c r="AZ97" s="410"/>
      <c r="BA97" s="410"/>
      <c r="BB97" s="410"/>
      <c r="BC97" s="410"/>
      <c r="BD97" s="410"/>
      <c r="BE97" s="410"/>
      <c r="BF97" s="410"/>
      <c r="BG97" s="410"/>
      <c r="BH97" s="410"/>
      <c r="BI97" s="410"/>
      <c r="BJ97" s="410"/>
      <c r="BK97" s="410"/>
      <c r="BL97" s="410"/>
      <c r="BM97" s="410"/>
      <c r="BN97" s="410"/>
      <c r="BO97" s="410"/>
      <c r="BP97" s="410"/>
      <c r="BQ97" s="410"/>
      <c r="BR97" s="410"/>
      <c r="BS97" s="410"/>
      <c r="BT97" s="410"/>
      <c r="BU97" s="410"/>
      <c r="BV97" s="410"/>
      <c r="BW97" s="410"/>
      <c r="BX97" s="410"/>
      <c r="BY97" s="410"/>
      <c r="BZ97" s="410"/>
      <c r="CA97" s="410"/>
      <c r="CB97" s="410"/>
      <c r="CC97" s="410"/>
      <c r="CD97" s="410"/>
      <c r="CE97" s="410"/>
      <c r="CF97" s="410"/>
      <c r="CG97" s="410"/>
      <c r="CH97" s="410"/>
      <c r="CI97" s="410"/>
      <c r="CJ97" s="410"/>
      <c r="CK97" s="410"/>
      <c r="CL97" s="410"/>
      <c r="CM97" s="410"/>
      <c r="CN97" s="410"/>
      <c r="CO97" s="410"/>
      <c r="CP97" s="410"/>
      <c r="CQ97" s="410"/>
      <c r="CR97" s="410"/>
      <c r="CS97" s="410"/>
      <c r="CT97" s="410"/>
      <c r="CU97" s="410"/>
    </row>
    <row r="98" spans="2:99" ht="14.25">
      <c r="B98" s="732"/>
      <c r="C98" s="738"/>
      <c r="D98" s="446">
        <v>73</v>
      </c>
      <c r="E98" s="432" t="s">
        <v>355</v>
      </c>
      <c r="F98" s="433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  <c r="Y98" s="433"/>
      <c r="Z98" s="433"/>
      <c r="AA98" s="433"/>
      <c r="AB98" s="433"/>
      <c r="AC98" s="433"/>
      <c r="AD98" s="433"/>
      <c r="AE98" s="433"/>
      <c r="AF98" s="433"/>
      <c r="AG98" s="434"/>
      <c r="AH98" s="425">
        <v>911</v>
      </c>
      <c r="AI98" s="724"/>
      <c r="AJ98" s="725"/>
      <c r="AK98" s="725"/>
      <c r="AL98" s="726"/>
      <c r="AM98" s="418" t="s">
        <v>2</v>
      </c>
      <c r="AN98" s="410"/>
      <c r="AO98" s="410"/>
      <c r="AP98" s="410"/>
      <c r="AQ98" s="410"/>
      <c r="AR98" s="410"/>
      <c r="AS98" s="410"/>
      <c r="AT98" s="410"/>
      <c r="AU98" s="410"/>
      <c r="AV98" s="410"/>
      <c r="AW98" s="410"/>
      <c r="AX98" s="410"/>
      <c r="AY98" s="410"/>
      <c r="AZ98" s="410"/>
      <c r="BA98" s="410"/>
      <c r="BB98" s="410"/>
      <c r="BC98" s="410"/>
      <c r="BD98" s="410"/>
      <c r="BE98" s="410"/>
      <c r="BF98" s="410"/>
      <c r="BG98" s="410"/>
      <c r="BH98" s="410"/>
      <c r="BI98" s="410"/>
      <c r="BJ98" s="410"/>
      <c r="BK98" s="410"/>
      <c r="BL98" s="410"/>
      <c r="BM98" s="410"/>
      <c r="BN98" s="410"/>
      <c r="BO98" s="410"/>
      <c r="BP98" s="410"/>
      <c r="BQ98" s="410"/>
      <c r="BR98" s="410"/>
      <c r="BS98" s="410"/>
      <c r="BT98" s="410"/>
      <c r="BU98" s="410"/>
      <c r="BV98" s="410"/>
      <c r="BW98" s="410"/>
      <c r="BX98" s="410"/>
      <c r="BY98" s="410"/>
      <c r="BZ98" s="410"/>
      <c r="CA98" s="410"/>
      <c r="CB98" s="410"/>
      <c r="CC98" s="410"/>
      <c r="CD98" s="410"/>
      <c r="CE98" s="410"/>
      <c r="CF98" s="410"/>
      <c r="CG98" s="410"/>
      <c r="CH98" s="410"/>
      <c r="CI98" s="410"/>
      <c r="CJ98" s="410"/>
      <c r="CK98" s="410"/>
      <c r="CL98" s="410"/>
      <c r="CM98" s="410"/>
      <c r="CN98" s="410"/>
      <c r="CO98" s="410"/>
      <c r="CP98" s="410"/>
      <c r="CQ98" s="410"/>
      <c r="CR98" s="410"/>
      <c r="CS98" s="410"/>
      <c r="CT98" s="410"/>
      <c r="CU98" s="410"/>
    </row>
    <row r="99" spans="2:99" ht="14.25">
      <c r="B99" s="732"/>
      <c r="C99" s="738"/>
      <c r="D99" s="446">
        <v>74</v>
      </c>
      <c r="E99" s="432" t="s">
        <v>593</v>
      </c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  <c r="Z99" s="433"/>
      <c r="AA99" s="433"/>
      <c r="AB99" s="433"/>
      <c r="AC99" s="433"/>
      <c r="AD99" s="433"/>
      <c r="AE99" s="433"/>
      <c r="AF99" s="433"/>
      <c r="AG99" s="434"/>
      <c r="AH99" s="425">
        <v>913</v>
      </c>
      <c r="AI99" s="724"/>
      <c r="AJ99" s="725"/>
      <c r="AK99" s="725"/>
      <c r="AL99" s="726"/>
      <c r="AM99" s="418" t="s">
        <v>2</v>
      </c>
      <c r="AN99" s="410"/>
      <c r="AO99" s="410"/>
      <c r="AP99" s="410"/>
      <c r="AQ99" s="410"/>
      <c r="AR99" s="410"/>
      <c r="AS99" s="410"/>
      <c r="AT99" s="410"/>
      <c r="AU99" s="410"/>
      <c r="AV99" s="410"/>
      <c r="AW99" s="410"/>
      <c r="AX99" s="410"/>
      <c r="AY99" s="410"/>
      <c r="AZ99" s="410"/>
      <c r="BA99" s="410"/>
      <c r="BB99" s="410"/>
      <c r="BC99" s="410"/>
      <c r="BD99" s="410"/>
      <c r="BE99" s="410"/>
      <c r="BF99" s="410"/>
      <c r="BG99" s="410"/>
      <c r="BH99" s="410"/>
      <c r="BI99" s="410"/>
      <c r="BJ99" s="410"/>
      <c r="BK99" s="410"/>
      <c r="BL99" s="410"/>
      <c r="BM99" s="410"/>
      <c r="BN99" s="410"/>
      <c r="BO99" s="410"/>
      <c r="BP99" s="410"/>
      <c r="BQ99" s="410"/>
      <c r="BR99" s="410"/>
      <c r="BS99" s="410"/>
      <c r="BT99" s="410"/>
      <c r="BU99" s="410"/>
      <c r="BV99" s="410"/>
      <c r="BW99" s="410"/>
      <c r="BX99" s="410"/>
      <c r="BY99" s="410"/>
      <c r="BZ99" s="410"/>
      <c r="CA99" s="410"/>
      <c r="CB99" s="410"/>
      <c r="CC99" s="410"/>
      <c r="CD99" s="410"/>
      <c r="CE99" s="410"/>
      <c r="CF99" s="410"/>
      <c r="CG99" s="410"/>
      <c r="CH99" s="410"/>
      <c r="CI99" s="410"/>
      <c r="CJ99" s="410"/>
      <c r="CK99" s="410"/>
      <c r="CL99" s="410"/>
      <c r="CM99" s="410"/>
      <c r="CN99" s="410"/>
      <c r="CO99" s="410"/>
      <c r="CP99" s="410"/>
      <c r="CQ99" s="410"/>
      <c r="CR99" s="410"/>
      <c r="CS99" s="410"/>
      <c r="CT99" s="410"/>
      <c r="CU99" s="410"/>
    </row>
    <row r="100" spans="2:99" ht="14.25">
      <c r="B100" s="732"/>
      <c r="C100" s="738"/>
      <c r="D100" s="446">
        <v>75</v>
      </c>
      <c r="E100" s="432" t="s">
        <v>594</v>
      </c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  <c r="Y100" s="433"/>
      <c r="Z100" s="433"/>
      <c r="AA100" s="433"/>
      <c r="AB100" s="433"/>
      <c r="AC100" s="433"/>
      <c r="AD100" s="433"/>
      <c r="AE100" s="433"/>
      <c r="AF100" s="433"/>
      <c r="AG100" s="434"/>
      <c r="AH100" s="425">
        <v>923</v>
      </c>
      <c r="AI100" s="724"/>
      <c r="AJ100" s="725"/>
      <c r="AK100" s="725"/>
      <c r="AL100" s="726"/>
      <c r="AM100" s="418" t="s">
        <v>2</v>
      </c>
      <c r="AN100" s="410"/>
      <c r="AO100" s="410"/>
      <c r="AP100" s="410"/>
      <c r="AQ100" s="410"/>
      <c r="AR100" s="410"/>
      <c r="AS100" s="410"/>
      <c r="AT100" s="410"/>
      <c r="AU100" s="410"/>
      <c r="AV100" s="410"/>
      <c r="AW100" s="410"/>
      <c r="AX100" s="410"/>
      <c r="AY100" s="410"/>
      <c r="AZ100" s="410"/>
      <c r="BA100" s="410"/>
      <c r="BB100" s="410"/>
      <c r="BC100" s="410"/>
      <c r="BD100" s="410"/>
      <c r="BE100" s="410"/>
      <c r="BF100" s="410"/>
      <c r="BG100" s="410"/>
      <c r="BH100" s="410"/>
      <c r="BI100" s="410"/>
      <c r="BJ100" s="410"/>
      <c r="BK100" s="410"/>
      <c r="BL100" s="410"/>
      <c r="BM100" s="410"/>
      <c r="BN100" s="410"/>
      <c r="BO100" s="410"/>
      <c r="BP100" s="410"/>
      <c r="BQ100" s="410"/>
      <c r="BR100" s="410"/>
      <c r="BS100" s="410"/>
      <c r="BT100" s="410"/>
      <c r="BU100" s="410"/>
      <c r="BV100" s="410"/>
      <c r="BW100" s="410"/>
      <c r="BX100" s="410"/>
      <c r="BY100" s="410"/>
      <c r="BZ100" s="410"/>
      <c r="CA100" s="410"/>
      <c r="CB100" s="410"/>
      <c r="CC100" s="410"/>
      <c r="CD100" s="410"/>
      <c r="CE100" s="410"/>
      <c r="CF100" s="410"/>
      <c r="CG100" s="410"/>
      <c r="CH100" s="410"/>
      <c r="CI100" s="410"/>
      <c r="CJ100" s="410"/>
      <c r="CK100" s="410"/>
      <c r="CL100" s="410"/>
      <c r="CM100" s="410"/>
      <c r="CN100" s="410"/>
      <c r="CO100" s="410"/>
      <c r="CP100" s="410"/>
      <c r="CQ100" s="410"/>
      <c r="CR100" s="410"/>
      <c r="CS100" s="410"/>
      <c r="CT100" s="410"/>
      <c r="CU100" s="410"/>
    </row>
    <row r="101" spans="2:99" ht="14.25">
      <c r="B101" s="732"/>
      <c r="C101" s="738"/>
      <c r="D101" s="446">
        <v>76</v>
      </c>
      <c r="E101" s="432" t="s">
        <v>595</v>
      </c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  <c r="AF101" s="433"/>
      <c r="AG101" s="434"/>
      <c r="AH101" s="425">
        <v>924</v>
      </c>
      <c r="AI101" s="724"/>
      <c r="AJ101" s="725"/>
      <c r="AK101" s="725"/>
      <c r="AL101" s="726"/>
      <c r="AM101" s="418" t="s">
        <v>2</v>
      </c>
      <c r="AN101" s="410"/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  <c r="AZ101" s="410"/>
      <c r="BA101" s="410"/>
      <c r="BB101" s="410"/>
      <c r="BC101" s="410"/>
      <c r="BD101" s="410"/>
      <c r="BE101" s="410"/>
      <c r="BF101" s="410"/>
      <c r="BG101" s="410"/>
      <c r="BH101" s="410"/>
      <c r="BI101" s="410"/>
      <c r="BJ101" s="410"/>
      <c r="BK101" s="410"/>
      <c r="BL101" s="410"/>
      <c r="BM101" s="410"/>
      <c r="BN101" s="410"/>
      <c r="BO101" s="410"/>
      <c r="BP101" s="410"/>
      <c r="BQ101" s="410"/>
      <c r="BR101" s="410"/>
      <c r="BS101" s="410"/>
      <c r="BT101" s="410"/>
      <c r="BU101" s="410"/>
      <c r="BV101" s="410"/>
      <c r="BW101" s="410"/>
      <c r="BX101" s="410"/>
      <c r="BY101" s="410"/>
      <c r="BZ101" s="410"/>
      <c r="CA101" s="410"/>
      <c r="CB101" s="410"/>
      <c r="CC101" s="410"/>
      <c r="CD101" s="410"/>
      <c r="CE101" s="410"/>
      <c r="CF101" s="410"/>
      <c r="CG101" s="410"/>
      <c r="CH101" s="410"/>
      <c r="CI101" s="410"/>
      <c r="CJ101" s="410"/>
      <c r="CK101" s="410"/>
      <c r="CL101" s="410"/>
      <c r="CM101" s="410"/>
      <c r="CN101" s="410"/>
      <c r="CO101" s="410"/>
      <c r="CP101" s="410"/>
      <c r="CQ101" s="410"/>
      <c r="CR101" s="410"/>
      <c r="CS101" s="410"/>
      <c r="CT101" s="410"/>
      <c r="CU101" s="410"/>
    </row>
    <row r="102" spans="2:99" ht="14.25">
      <c r="B102" s="732"/>
      <c r="C102" s="738"/>
      <c r="D102" s="446">
        <v>77</v>
      </c>
      <c r="E102" s="432" t="s">
        <v>596</v>
      </c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  <c r="AF102" s="433"/>
      <c r="AG102" s="434"/>
      <c r="AH102" s="425">
        <v>1051</v>
      </c>
      <c r="AI102" s="724"/>
      <c r="AJ102" s="725"/>
      <c r="AK102" s="725"/>
      <c r="AL102" s="726"/>
      <c r="AM102" s="418" t="s">
        <v>2</v>
      </c>
      <c r="AN102" s="410"/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  <c r="AZ102" s="410"/>
      <c r="BA102" s="410"/>
      <c r="BB102" s="410"/>
      <c r="BC102" s="410"/>
      <c r="BD102" s="410"/>
      <c r="BE102" s="410"/>
      <c r="BF102" s="410"/>
      <c r="BG102" s="410"/>
      <c r="BH102" s="410"/>
      <c r="BI102" s="410"/>
      <c r="BJ102" s="410"/>
      <c r="BK102" s="410"/>
      <c r="BL102" s="410"/>
      <c r="BM102" s="410"/>
      <c r="BN102" s="410"/>
      <c r="BO102" s="410"/>
      <c r="BP102" s="410"/>
      <c r="BQ102" s="410"/>
      <c r="BR102" s="410"/>
      <c r="BS102" s="410"/>
      <c r="BT102" s="410"/>
      <c r="BU102" s="410"/>
      <c r="BV102" s="410"/>
      <c r="BW102" s="410"/>
      <c r="BX102" s="410"/>
      <c r="BY102" s="410"/>
      <c r="BZ102" s="410"/>
      <c r="CA102" s="410"/>
      <c r="CB102" s="410"/>
      <c r="CC102" s="410"/>
      <c r="CD102" s="410"/>
      <c r="CE102" s="410"/>
      <c r="CF102" s="410"/>
      <c r="CG102" s="410"/>
      <c r="CH102" s="410"/>
      <c r="CI102" s="410"/>
      <c r="CJ102" s="410"/>
      <c r="CK102" s="410"/>
      <c r="CL102" s="410"/>
      <c r="CM102" s="410"/>
      <c r="CN102" s="410"/>
      <c r="CO102" s="410"/>
      <c r="CP102" s="410"/>
      <c r="CQ102" s="410"/>
      <c r="CR102" s="410"/>
      <c r="CS102" s="410"/>
      <c r="CT102" s="410"/>
      <c r="CU102" s="410"/>
    </row>
    <row r="103" spans="2:99" ht="14.25">
      <c r="B103" s="732"/>
      <c r="C103" s="738"/>
      <c r="D103" s="446">
        <v>78</v>
      </c>
      <c r="E103" s="432" t="s">
        <v>597</v>
      </c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  <c r="Z103" s="433"/>
      <c r="AA103" s="433"/>
      <c r="AB103" s="433"/>
      <c r="AC103" s="433"/>
      <c r="AD103" s="433"/>
      <c r="AE103" s="433"/>
      <c r="AF103" s="433"/>
      <c r="AG103" s="434"/>
      <c r="AH103" s="425">
        <v>1052</v>
      </c>
      <c r="AI103" s="724"/>
      <c r="AJ103" s="725"/>
      <c r="AK103" s="725"/>
      <c r="AL103" s="726"/>
      <c r="AM103" s="418" t="s">
        <v>2</v>
      </c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  <c r="AZ103" s="410"/>
      <c r="BA103" s="410"/>
      <c r="BB103" s="410"/>
      <c r="BC103" s="410"/>
      <c r="BD103" s="410"/>
      <c r="BE103" s="410"/>
      <c r="BF103" s="410"/>
      <c r="BG103" s="410"/>
      <c r="BH103" s="410"/>
      <c r="BI103" s="410"/>
      <c r="BJ103" s="410"/>
      <c r="BK103" s="410"/>
      <c r="BL103" s="410"/>
      <c r="BM103" s="410"/>
      <c r="BN103" s="410"/>
      <c r="BO103" s="410"/>
      <c r="BP103" s="410"/>
      <c r="BQ103" s="410"/>
      <c r="BR103" s="410"/>
      <c r="BS103" s="410"/>
      <c r="BT103" s="410"/>
      <c r="BU103" s="410"/>
      <c r="BV103" s="410"/>
      <c r="BW103" s="410"/>
      <c r="BX103" s="410"/>
      <c r="BY103" s="410"/>
      <c r="BZ103" s="410"/>
      <c r="CA103" s="410"/>
      <c r="CB103" s="410"/>
      <c r="CC103" s="410"/>
      <c r="CD103" s="410"/>
      <c r="CE103" s="410"/>
      <c r="CF103" s="410"/>
      <c r="CG103" s="410"/>
      <c r="CH103" s="410"/>
      <c r="CI103" s="410"/>
      <c r="CJ103" s="410"/>
      <c r="CK103" s="410"/>
      <c r="CL103" s="410"/>
      <c r="CM103" s="410"/>
      <c r="CN103" s="410"/>
      <c r="CO103" s="410"/>
      <c r="CP103" s="410"/>
      <c r="CQ103" s="410"/>
      <c r="CR103" s="410"/>
      <c r="CS103" s="410"/>
      <c r="CT103" s="410"/>
      <c r="CU103" s="410"/>
    </row>
    <row r="104" spans="2:99" ht="14.25">
      <c r="B104" s="732"/>
      <c r="C104" s="738"/>
      <c r="D104" s="446">
        <v>79</v>
      </c>
      <c r="E104" s="432" t="s">
        <v>598</v>
      </c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  <c r="AB104" s="433"/>
      <c r="AC104" s="433"/>
      <c r="AD104" s="433"/>
      <c r="AE104" s="433"/>
      <c r="AF104" s="433"/>
      <c r="AG104" s="434"/>
      <c r="AH104" s="425">
        <v>21</v>
      </c>
      <c r="AI104" s="724"/>
      <c r="AJ104" s="725"/>
      <c r="AK104" s="725"/>
      <c r="AL104" s="726"/>
      <c r="AM104" s="418" t="s">
        <v>2</v>
      </c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  <c r="AZ104" s="410"/>
      <c r="BA104" s="410"/>
      <c r="BB104" s="410"/>
      <c r="BC104" s="410"/>
      <c r="BD104" s="410"/>
      <c r="BE104" s="410"/>
      <c r="BF104" s="410"/>
      <c r="BG104" s="410"/>
      <c r="BH104" s="410"/>
      <c r="BI104" s="410"/>
      <c r="BJ104" s="410"/>
      <c r="BK104" s="410"/>
      <c r="BL104" s="410"/>
      <c r="BM104" s="410"/>
      <c r="BN104" s="410"/>
      <c r="BO104" s="410"/>
      <c r="BP104" s="410"/>
      <c r="BQ104" s="410"/>
      <c r="BR104" s="410"/>
      <c r="BS104" s="410"/>
      <c r="BT104" s="410"/>
      <c r="BU104" s="410"/>
      <c r="BV104" s="410"/>
      <c r="BW104" s="410"/>
      <c r="BX104" s="410"/>
      <c r="BY104" s="410"/>
      <c r="BZ104" s="410"/>
      <c r="CA104" s="410"/>
      <c r="CB104" s="410"/>
      <c r="CC104" s="410"/>
      <c r="CD104" s="410"/>
      <c r="CE104" s="410"/>
      <c r="CF104" s="410"/>
      <c r="CG104" s="410"/>
      <c r="CH104" s="410"/>
      <c r="CI104" s="410"/>
      <c r="CJ104" s="410"/>
      <c r="CK104" s="410"/>
      <c r="CL104" s="410"/>
      <c r="CM104" s="410"/>
      <c r="CN104" s="410"/>
      <c r="CO104" s="410"/>
      <c r="CP104" s="410"/>
      <c r="CQ104" s="410"/>
      <c r="CR104" s="410"/>
      <c r="CS104" s="410"/>
      <c r="CT104" s="410"/>
      <c r="CU104" s="410"/>
    </row>
    <row r="105" spans="2:99" ht="14.25">
      <c r="B105" s="732"/>
      <c r="C105" s="738"/>
      <c r="D105" s="446">
        <v>80</v>
      </c>
      <c r="E105" s="432" t="s">
        <v>599</v>
      </c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  <c r="Z105" s="433"/>
      <c r="AA105" s="433"/>
      <c r="AB105" s="433"/>
      <c r="AC105" s="433"/>
      <c r="AD105" s="433"/>
      <c r="AE105" s="433"/>
      <c r="AF105" s="433"/>
      <c r="AG105" s="434"/>
      <c r="AH105" s="425">
        <v>43</v>
      </c>
      <c r="AI105" s="724"/>
      <c r="AJ105" s="725"/>
      <c r="AK105" s="725"/>
      <c r="AL105" s="726"/>
      <c r="AM105" s="418" t="s">
        <v>2</v>
      </c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  <c r="AZ105" s="410"/>
      <c r="BA105" s="410"/>
      <c r="BB105" s="410"/>
      <c r="BC105" s="410"/>
      <c r="BD105" s="410"/>
      <c r="BE105" s="410"/>
      <c r="BF105" s="410"/>
      <c r="BG105" s="410"/>
      <c r="BH105" s="410"/>
      <c r="BI105" s="410"/>
      <c r="BJ105" s="410"/>
      <c r="BK105" s="410"/>
      <c r="BL105" s="410"/>
      <c r="BM105" s="410"/>
      <c r="BN105" s="410"/>
      <c r="BO105" s="410"/>
      <c r="BP105" s="410"/>
      <c r="BQ105" s="410"/>
      <c r="BR105" s="410"/>
      <c r="BS105" s="410"/>
      <c r="BT105" s="410"/>
      <c r="BU105" s="410"/>
      <c r="BV105" s="410"/>
      <c r="BW105" s="410"/>
      <c r="BX105" s="410"/>
      <c r="BY105" s="410"/>
      <c r="BZ105" s="410"/>
      <c r="CA105" s="410"/>
      <c r="CB105" s="410"/>
      <c r="CC105" s="410"/>
      <c r="CD105" s="410"/>
      <c r="CE105" s="410"/>
      <c r="CF105" s="410"/>
      <c r="CG105" s="410"/>
      <c r="CH105" s="410"/>
      <c r="CI105" s="410"/>
      <c r="CJ105" s="410"/>
      <c r="CK105" s="410"/>
      <c r="CL105" s="410"/>
      <c r="CM105" s="410"/>
      <c r="CN105" s="410"/>
      <c r="CO105" s="410"/>
      <c r="CP105" s="410"/>
      <c r="CQ105" s="410"/>
      <c r="CR105" s="410"/>
      <c r="CS105" s="410"/>
      <c r="CT105" s="410"/>
      <c r="CU105" s="410"/>
    </row>
    <row r="106" spans="2:99" ht="14.25">
      <c r="B106" s="732"/>
      <c r="C106" s="738"/>
      <c r="D106" s="446">
        <v>81</v>
      </c>
      <c r="E106" s="432" t="s">
        <v>600</v>
      </c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  <c r="Z106" s="433"/>
      <c r="AA106" s="433"/>
      <c r="AB106" s="433"/>
      <c r="AC106" s="433"/>
      <c r="AD106" s="433"/>
      <c r="AE106" s="433"/>
      <c r="AF106" s="433"/>
      <c r="AG106" s="434"/>
      <c r="AH106" s="425">
        <v>767</v>
      </c>
      <c r="AI106" s="724"/>
      <c r="AJ106" s="725"/>
      <c r="AK106" s="725"/>
      <c r="AL106" s="726"/>
      <c r="AM106" s="418" t="s">
        <v>2</v>
      </c>
      <c r="AN106" s="410"/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  <c r="AZ106" s="410"/>
      <c r="BA106" s="410"/>
      <c r="BB106" s="410"/>
      <c r="BC106" s="410"/>
      <c r="BD106" s="410"/>
      <c r="BE106" s="410"/>
      <c r="BF106" s="410"/>
      <c r="BG106" s="410"/>
      <c r="BH106" s="410"/>
      <c r="BI106" s="410"/>
      <c r="BJ106" s="410"/>
      <c r="BK106" s="410"/>
      <c r="BL106" s="410"/>
      <c r="BM106" s="410"/>
      <c r="BN106" s="410"/>
      <c r="BO106" s="410"/>
      <c r="BP106" s="410"/>
      <c r="BQ106" s="410"/>
      <c r="BR106" s="410"/>
      <c r="BS106" s="410"/>
      <c r="BT106" s="410"/>
      <c r="BU106" s="410"/>
      <c r="BV106" s="410"/>
      <c r="BW106" s="410"/>
      <c r="BX106" s="410"/>
      <c r="BY106" s="410"/>
      <c r="BZ106" s="410"/>
      <c r="CA106" s="410"/>
      <c r="CB106" s="410"/>
      <c r="CC106" s="410"/>
      <c r="CD106" s="410"/>
      <c r="CE106" s="410"/>
      <c r="CF106" s="410"/>
      <c r="CG106" s="410"/>
      <c r="CH106" s="410"/>
      <c r="CI106" s="410"/>
      <c r="CJ106" s="410"/>
      <c r="CK106" s="410"/>
      <c r="CL106" s="410"/>
      <c r="CM106" s="410"/>
      <c r="CN106" s="410"/>
      <c r="CO106" s="410"/>
      <c r="CP106" s="410"/>
      <c r="CQ106" s="410"/>
      <c r="CR106" s="410"/>
      <c r="CS106" s="410"/>
      <c r="CT106" s="410"/>
      <c r="CU106" s="410"/>
    </row>
    <row r="107" spans="2:99" ht="14.25">
      <c r="B107" s="732"/>
      <c r="C107" s="739"/>
      <c r="D107" s="446">
        <v>82</v>
      </c>
      <c r="E107" s="432" t="s">
        <v>601</v>
      </c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  <c r="Z107" s="433"/>
      <c r="AA107" s="433"/>
      <c r="AB107" s="433"/>
      <c r="AC107" s="433"/>
      <c r="AD107" s="433"/>
      <c r="AE107" s="433"/>
      <c r="AF107" s="433"/>
      <c r="AG107" s="434"/>
      <c r="AH107" s="425">
        <v>862</v>
      </c>
      <c r="AI107" s="724"/>
      <c r="AJ107" s="725"/>
      <c r="AK107" s="725"/>
      <c r="AL107" s="726"/>
      <c r="AM107" s="418" t="s">
        <v>2</v>
      </c>
      <c r="AN107" s="410"/>
      <c r="AO107" s="410"/>
      <c r="AP107" s="410"/>
      <c r="AQ107" s="410"/>
      <c r="AR107" s="410"/>
      <c r="AS107" s="410"/>
      <c r="AT107" s="410"/>
      <c r="AU107" s="410"/>
      <c r="AV107" s="410"/>
      <c r="AW107" s="410"/>
      <c r="AX107" s="410"/>
      <c r="AY107" s="410"/>
      <c r="AZ107" s="410"/>
      <c r="BA107" s="410"/>
      <c r="BB107" s="410"/>
      <c r="BC107" s="410"/>
      <c r="BD107" s="410"/>
      <c r="BE107" s="410"/>
      <c r="BF107" s="410"/>
      <c r="BG107" s="410"/>
      <c r="BH107" s="410"/>
      <c r="BI107" s="410"/>
      <c r="BJ107" s="410"/>
      <c r="BK107" s="410"/>
      <c r="BL107" s="410"/>
      <c r="BM107" s="410"/>
      <c r="BN107" s="410"/>
      <c r="BO107" s="410"/>
      <c r="BP107" s="410"/>
      <c r="BQ107" s="410"/>
      <c r="BR107" s="410"/>
      <c r="BS107" s="410"/>
      <c r="BT107" s="410"/>
      <c r="BU107" s="410"/>
      <c r="BV107" s="410"/>
      <c r="BW107" s="410"/>
      <c r="BX107" s="410"/>
      <c r="BY107" s="410"/>
      <c r="BZ107" s="410"/>
      <c r="CA107" s="410"/>
      <c r="CB107" s="410"/>
      <c r="CC107" s="410"/>
      <c r="CD107" s="410"/>
      <c r="CE107" s="410"/>
      <c r="CF107" s="410"/>
      <c r="CG107" s="410"/>
      <c r="CH107" s="410"/>
      <c r="CI107" s="410"/>
      <c r="CJ107" s="410"/>
      <c r="CK107" s="410"/>
      <c r="CL107" s="410"/>
      <c r="CM107" s="410"/>
      <c r="CN107" s="410"/>
      <c r="CO107" s="410"/>
      <c r="CP107" s="410"/>
      <c r="CQ107" s="410"/>
      <c r="CR107" s="410"/>
      <c r="CS107" s="410"/>
      <c r="CT107" s="410"/>
      <c r="CU107" s="410"/>
    </row>
    <row r="108" spans="2:99" ht="14.25">
      <c r="B108" s="732"/>
      <c r="C108" s="731" t="s">
        <v>602</v>
      </c>
      <c r="D108" s="412">
        <v>83</v>
      </c>
      <c r="E108" s="413" t="s">
        <v>603</v>
      </c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5"/>
      <c r="X108" s="417">
        <v>51</v>
      </c>
      <c r="Y108" s="720"/>
      <c r="Z108" s="721"/>
      <c r="AA108" s="721"/>
      <c r="AB108" s="722"/>
      <c r="AC108" s="417">
        <v>63</v>
      </c>
      <c r="AD108" s="720"/>
      <c r="AE108" s="721"/>
      <c r="AF108" s="721"/>
      <c r="AG108" s="722"/>
      <c r="AH108" s="417">
        <v>71</v>
      </c>
      <c r="AI108" s="720"/>
      <c r="AJ108" s="721"/>
      <c r="AK108" s="721"/>
      <c r="AL108" s="722"/>
      <c r="AM108" s="418" t="s">
        <v>2</v>
      </c>
      <c r="AN108" s="410"/>
      <c r="AO108" s="410"/>
      <c r="AP108" s="410"/>
      <c r="AQ108" s="410"/>
      <c r="AR108" s="410"/>
      <c r="AS108" s="410"/>
      <c r="AT108" s="410"/>
      <c r="AU108" s="410"/>
      <c r="AV108" s="410"/>
      <c r="AW108" s="410"/>
      <c r="AX108" s="410"/>
      <c r="AY108" s="410"/>
      <c r="AZ108" s="410"/>
      <c r="BA108" s="410"/>
      <c r="BB108" s="410"/>
      <c r="BC108" s="410"/>
      <c r="BD108" s="410"/>
      <c r="BE108" s="410"/>
      <c r="BF108" s="410"/>
      <c r="BG108" s="410"/>
      <c r="BH108" s="410"/>
      <c r="BI108" s="410"/>
      <c r="BJ108" s="410"/>
      <c r="BK108" s="410"/>
      <c r="BL108" s="410"/>
      <c r="BM108" s="410"/>
      <c r="BN108" s="410"/>
      <c r="BO108" s="410"/>
      <c r="BP108" s="410"/>
      <c r="BQ108" s="410"/>
      <c r="BR108" s="410"/>
      <c r="BS108" s="410"/>
      <c r="BT108" s="410"/>
      <c r="BU108" s="410"/>
      <c r="BV108" s="410"/>
      <c r="BW108" s="410"/>
      <c r="BX108" s="410"/>
      <c r="BY108" s="410"/>
      <c r="BZ108" s="410"/>
      <c r="CA108" s="410"/>
      <c r="CB108" s="410"/>
      <c r="CC108" s="410"/>
      <c r="CD108" s="410"/>
      <c r="CE108" s="410"/>
      <c r="CF108" s="410"/>
      <c r="CG108" s="410"/>
      <c r="CH108" s="410"/>
      <c r="CI108" s="410"/>
      <c r="CJ108" s="410"/>
      <c r="CK108" s="410"/>
      <c r="CL108" s="410"/>
      <c r="CM108" s="410"/>
      <c r="CN108" s="410"/>
      <c r="CO108" s="410"/>
      <c r="CP108" s="410"/>
      <c r="CQ108" s="410"/>
      <c r="CR108" s="410"/>
      <c r="CS108" s="410"/>
      <c r="CT108" s="410"/>
      <c r="CU108" s="410"/>
    </row>
    <row r="109" spans="2:99" ht="14.25">
      <c r="B109" s="732"/>
      <c r="C109" s="731"/>
      <c r="D109" s="723">
        <v>84</v>
      </c>
      <c r="E109" s="413" t="s">
        <v>604</v>
      </c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5"/>
      <c r="AH109" s="417">
        <v>36</v>
      </c>
      <c r="AI109" s="720">
        <f>+SUM(AI110:AL113)</f>
        <v>0</v>
      </c>
      <c r="AJ109" s="721"/>
      <c r="AK109" s="721"/>
      <c r="AL109" s="722"/>
      <c r="AM109" s="475" t="s">
        <v>3</v>
      </c>
      <c r="AN109" s="410"/>
      <c r="AO109" s="410"/>
      <c r="AP109" s="410"/>
      <c r="AQ109" s="410"/>
      <c r="AR109" s="410"/>
      <c r="AS109" s="410"/>
      <c r="AT109" s="410"/>
      <c r="AU109" s="410"/>
      <c r="AV109" s="410"/>
      <c r="AW109" s="410"/>
      <c r="AX109" s="410"/>
      <c r="AY109" s="410"/>
      <c r="AZ109" s="410"/>
      <c r="BA109" s="410"/>
      <c r="BB109" s="410"/>
      <c r="BC109" s="410"/>
      <c r="BD109" s="410"/>
      <c r="BE109" s="410"/>
      <c r="BF109" s="410"/>
      <c r="BG109" s="410"/>
      <c r="BH109" s="410"/>
      <c r="BI109" s="410"/>
      <c r="BJ109" s="410"/>
      <c r="BK109" s="410"/>
      <c r="BL109" s="410"/>
      <c r="BM109" s="410"/>
      <c r="BN109" s="410"/>
      <c r="BO109" s="410"/>
      <c r="BP109" s="410"/>
      <c r="BQ109" s="410"/>
      <c r="BR109" s="410"/>
      <c r="BS109" s="410"/>
      <c r="BT109" s="410"/>
      <c r="BU109" s="410"/>
      <c r="BV109" s="410"/>
      <c r="BW109" s="410"/>
      <c r="BX109" s="410"/>
      <c r="BY109" s="410"/>
      <c r="BZ109" s="410"/>
      <c r="CA109" s="410"/>
      <c r="CB109" s="410"/>
      <c r="CC109" s="410"/>
      <c r="CD109" s="410"/>
      <c r="CE109" s="410"/>
      <c r="CF109" s="410"/>
      <c r="CG109" s="410"/>
      <c r="CH109" s="410"/>
      <c r="CI109" s="410"/>
      <c r="CJ109" s="410"/>
      <c r="CK109" s="410"/>
      <c r="CL109" s="410"/>
      <c r="CM109" s="410"/>
      <c r="CN109" s="410"/>
      <c r="CO109" s="410"/>
      <c r="CP109" s="410"/>
      <c r="CQ109" s="410"/>
      <c r="CR109" s="410"/>
      <c r="CS109" s="410"/>
      <c r="CT109" s="410"/>
      <c r="CU109" s="410"/>
    </row>
    <row r="110" spans="2:99" ht="14.25">
      <c r="B110" s="732"/>
      <c r="C110" s="731"/>
      <c r="D110" s="723"/>
      <c r="E110" s="432" t="s">
        <v>605</v>
      </c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  <c r="Z110" s="433"/>
      <c r="AA110" s="433"/>
      <c r="AB110" s="433"/>
      <c r="AC110" s="433"/>
      <c r="AD110" s="433"/>
      <c r="AE110" s="433"/>
      <c r="AF110" s="433"/>
      <c r="AG110" s="434"/>
      <c r="AH110" s="425">
        <v>1904</v>
      </c>
      <c r="AI110" s="724"/>
      <c r="AJ110" s="725"/>
      <c r="AK110" s="725"/>
      <c r="AL110" s="726"/>
      <c r="AM110" s="476"/>
      <c r="AN110" s="410"/>
      <c r="AO110" s="410"/>
      <c r="AP110" s="410"/>
      <c r="AQ110" s="410"/>
      <c r="AR110" s="410"/>
      <c r="AS110" s="410"/>
      <c r="AT110" s="410"/>
      <c r="AU110" s="410"/>
      <c r="AV110" s="410"/>
      <c r="AW110" s="410"/>
      <c r="AX110" s="410"/>
      <c r="AY110" s="410"/>
      <c r="AZ110" s="410"/>
      <c r="BA110" s="410"/>
      <c r="BB110" s="410"/>
      <c r="BC110" s="410"/>
      <c r="BD110" s="410"/>
      <c r="BE110" s="410"/>
      <c r="BF110" s="410"/>
      <c r="BG110" s="410"/>
      <c r="BH110" s="410"/>
      <c r="BI110" s="410"/>
      <c r="BJ110" s="410"/>
      <c r="BK110" s="410"/>
      <c r="BL110" s="410"/>
      <c r="BM110" s="410"/>
      <c r="BN110" s="410"/>
      <c r="BO110" s="410"/>
      <c r="BP110" s="410"/>
      <c r="BQ110" s="410"/>
      <c r="BR110" s="410"/>
      <c r="BS110" s="410"/>
      <c r="BT110" s="410"/>
      <c r="BU110" s="410"/>
      <c r="BV110" s="410"/>
      <c r="BW110" s="410"/>
      <c r="BX110" s="410"/>
      <c r="BY110" s="410"/>
      <c r="BZ110" s="410"/>
      <c r="CA110" s="410"/>
      <c r="CB110" s="410"/>
      <c r="CC110" s="410"/>
      <c r="CD110" s="410"/>
      <c r="CE110" s="410"/>
      <c r="CF110" s="410"/>
      <c r="CG110" s="410"/>
      <c r="CH110" s="410"/>
      <c r="CI110" s="410"/>
      <c r="CJ110" s="410"/>
      <c r="CK110" s="410"/>
      <c r="CL110" s="410"/>
      <c r="CM110" s="410"/>
      <c r="CN110" s="410"/>
      <c r="CO110" s="410"/>
      <c r="CP110" s="410"/>
      <c r="CQ110" s="410"/>
      <c r="CR110" s="410"/>
      <c r="CS110" s="410"/>
      <c r="CT110" s="410"/>
      <c r="CU110" s="410"/>
    </row>
    <row r="111" spans="2:99" ht="14.25">
      <c r="B111" s="732"/>
      <c r="C111" s="731"/>
      <c r="D111" s="723"/>
      <c r="E111" s="432" t="s">
        <v>606</v>
      </c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4"/>
      <c r="AH111" s="425">
        <v>1905</v>
      </c>
      <c r="AI111" s="724"/>
      <c r="AJ111" s="725"/>
      <c r="AK111" s="725"/>
      <c r="AL111" s="726"/>
      <c r="AM111" s="476"/>
      <c r="AN111" s="410"/>
      <c r="AO111" s="410"/>
      <c r="AP111" s="410"/>
      <c r="AQ111" s="410"/>
      <c r="AR111" s="410"/>
      <c r="AS111" s="410"/>
      <c r="AT111" s="410"/>
      <c r="AU111" s="410"/>
      <c r="AV111" s="410"/>
      <c r="AW111" s="410"/>
      <c r="AX111" s="410"/>
      <c r="AY111" s="410"/>
      <c r="AZ111" s="410"/>
      <c r="BA111" s="410"/>
      <c r="BB111" s="410"/>
      <c r="BC111" s="410"/>
      <c r="BD111" s="410"/>
      <c r="BE111" s="410"/>
      <c r="BF111" s="410"/>
      <c r="BG111" s="410"/>
      <c r="BH111" s="410"/>
      <c r="BI111" s="410"/>
      <c r="BJ111" s="410"/>
      <c r="BK111" s="410"/>
      <c r="BL111" s="410"/>
      <c r="BM111" s="410"/>
      <c r="BN111" s="410"/>
      <c r="BO111" s="410"/>
      <c r="BP111" s="410"/>
      <c r="BQ111" s="410"/>
      <c r="BR111" s="410"/>
      <c r="BS111" s="410"/>
      <c r="BT111" s="410"/>
      <c r="BU111" s="410"/>
      <c r="BV111" s="410"/>
      <c r="BW111" s="410"/>
      <c r="BX111" s="410"/>
      <c r="BY111" s="410"/>
      <c r="BZ111" s="410"/>
      <c r="CA111" s="410"/>
      <c r="CB111" s="410"/>
      <c r="CC111" s="410"/>
      <c r="CD111" s="410"/>
      <c r="CE111" s="410"/>
      <c r="CF111" s="410"/>
      <c r="CG111" s="410"/>
      <c r="CH111" s="410"/>
      <c r="CI111" s="410"/>
      <c r="CJ111" s="410"/>
      <c r="CK111" s="410"/>
      <c r="CL111" s="410"/>
      <c r="CM111" s="410"/>
      <c r="CN111" s="410"/>
      <c r="CO111" s="410"/>
      <c r="CP111" s="410"/>
      <c r="CQ111" s="410"/>
      <c r="CR111" s="410"/>
      <c r="CS111" s="410"/>
      <c r="CT111" s="410"/>
      <c r="CU111" s="410"/>
    </row>
    <row r="112" spans="2:99" ht="14.25">
      <c r="B112" s="732"/>
      <c r="C112" s="731"/>
      <c r="D112" s="723"/>
      <c r="E112" s="432" t="s">
        <v>607</v>
      </c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4"/>
      <c r="AH112" s="425">
        <v>1906</v>
      </c>
      <c r="AI112" s="724"/>
      <c r="AJ112" s="725"/>
      <c r="AK112" s="725"/>
      <c r="AL112" s="726"/>
      <c r="AM112" s="476"/>
      <c r="AN112" s="410"/>
      <c r="AO112" s="410"/>
      <c r="AP112" s="410"/>
      <c r="AQ112" s="410"/>
      <c r="AR112" s="410"/>
      <c r="AS112" s="410"/>
      <c r="AT112" s="410"/>
      <c r="AU112" s="410"/>
      <c r="AV112" s="410"/>
      <c r="AW112" s="410"/>
      <c r="AX112" s="410"/>
      <c r="AY112" s="410"/>
      <c r="AZ112" s="410"/>
      <c r="BA112" s="410"/>
      <c r="BB112" s="410"/>
      <c r="BC112" s="410"/>
      <c r="BD112" s="410"/>
      <c r="BE112" s="410"/>
      <c r="BF112" s="410"/>
      <c r="BG112" s="410"/>
      <c r="BH112" s="410"/>
      <c r="BI112" s="410"/>
      <c r="BJ112" s="410"/>
      <c r="BK112" s="410"/>
      <c r="BL112" s="410"/>
      <c r="BM112" s="410"/>
      <c r="BN112" s="410"/>
      <c r="BO112" s="410"/>
      <c r="BP112" s="410"/>
      <c r="BQ112" s="410"/>
      <c r="BR112" s="410"/>
      <c r="BS112" s="410"/>
      <c r="BT112" s="410"/>
      <c r="BU112" s="410"/>
      <c r="BV112" s="410"/>
      <c r="BW112" s="410"/>
      <c r="BX112" s="410"/>
      <c r="BY112" s="410"/>
      <c r="BZ112" s="410"/>
      <c r="CA112" s="410"/>
      <c r="CB112" s="410"/>
      <c r="CC112" s="410"/>
      <c r="CD112" s="410"/>
      <c r="CE112" s="410"/>
      <c r="CF112" s="410"/>
      <c r="CG112" s="410"/>
      <c r="CH112" s="410"/>
      <c r="CI112" s="410"/>
      <c r="CJ112" s="410"/>
      <c r="CK112" s="410"/>
      <c r="CL112" s="410"/>
      <c r="CM112" s="410"/>
      <c r="CN112" s="410"/>
      <c r="CO112" s="410"/>
      <c r="CP112" s="410"/>
      <c r="CQ112" s="410"/>
      <c r="CR112" s="410"/>
      <c r="CS112" s="410"/>
      <c r="CT112" s="410"/>
      <c r="CU112" s="410"/>
    </row>
    <row r="113" spans="1:99" ht="14.25">
      <c r="B113" s="732"/>
      <c r="C113" s="731"/>
      <c r="D113" s="723"/>
      <c r="E113" s="432" t="s">
        <v>608</v>
      </c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  <c r="Z113" s="433"/>
      <c r="AA113" s="433"/>
      <c r="AB113" s="433"/>
      <c r="AC113" s="433"/>
      <c r="AD113" s="433"/>
      <c r="AE113" s="433"/>
      <c r="AF113" s="433"/>
      <c r="AG113" s="434"/>
      <c r="AH113" s="425">
        <v>1916</v>
      </c>
      <c r="AI113" s="724"/>
      <c r="AJ113" s="725"/>
      <c r="AK113" s="725"/>
      <c r="AL113" s="726"/>
      <c r="AM113" s="436"/>
      <c r="AN113" s="410"/>
      <c r="AO113" s="410"/>
      <c r="AP113" s="410"/>
      <c r="AQ113" s="410"/>
      <c r="AR113" s="410"/>
      <c r="AS113" s="410"/>
      <c r="AT113" s="410"/>
      <c r="AU113" s="410"/>
      <c r="AV113" s="410"/>
      <c r="AW113" s="410"/>
      <c r="AX113" s="410"/>
      <c r="AY113" s="410"/>
      <c r="AZ113" s="410"/>
      <c r="BA113" s="410"/>
      <c r="BB113" s="410"/>
      <c r="BC113" s="410"/>
      <c r="BD113" s="410"/>
      <c r="BE113" s="410"/>
      <c r="BF113" s="410"/>
      <c r="BG113" s="410"/>
      <c r="BH113" s="410"/>
      <c r="BI113" s="410"/>
      <c r="BJ113" s="410"/>
      <c r="BK113" s="410"/>
      <c r="BL113" s="410"/>
      <c r="BM113" s="410"/>
      <c r="BN113" s="410"/>
      <c r="BO113" s="410"/>
      <c r="BP113" s="410"/>
      <c r="BQ113" s="410"/>
      <c r="BR113" s="410"/>
      <c r="BS113" s="410"/>
      <c r="BT113" s="410"/>
      <c r="BU113" s="410"/>
      <c r="BV113" s="410"/>
      <c r="BW113" s="410"/>
      <c r="BX113" s="410"/>
      <c r="BY113" s="410"/>
      <c r="BZ113" s="410"/>
      <c r="CA113" s="410"/>
      <c r="CB113" s="410"/>
      <c r="CC113" s="410"/>
      <c r="CD113" s="410"/>
      <c r="CE113" s="410"/>
      <c r="CF113" s="410"/>
      <c r="CG113" s="410"/>
      <c r="CH113" s="410"/>
      <c r="CI113" s="410"/>
      <c r="CJ113" s="410"/>
      <c r="CK113" s="410"/>
      <c r="CL113" s="410"/>
      <c r="CM113" s="410"/>
      <c r="CN113" s="410"/>
      <c r="CO113" s="410"/>
      <c r="CP113" s="410"/>
      <c r="CQ113" s="410"/>
      <c r="CR113" s="410"/>
      <c r="CS113" s="410"/>
      <c r="CT113" s="410"/>
      <c r="CU113" s="410"/>
    </row>
    <row r="114" spans="1:99" ht="14.25">
      <c r="B114" s="732"/>
      <c r="C114" s="731"/>
      <c r="D114" s="446">
        <v>85</v>
      </c>
      <c r="E114" s="432" t="s">
        <v>609</v>
      </c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  <c r="Z114" s="433"/>
      <c r="AA114" s="433"/>
      <c r="AB114" s="433"/>
      <c r="AC114" s="433"/>
      <c r="AD114" s="433"/>
      <c r="AE114" s="433"/>
      <c r="AF114" s="433"/>
      <c r="AG114" s="434"/>
      <c r="AH114" s="425">
        <v>848</v>
      </c>
      <c r="AI114" s="724"/>
      <c r="AJ114" s="725"/>
      <c r="AK114" s="725"/>
      <c r="AL114" s="726"/>
      <c r="AM114" s="462" t="s">
        <v>3</v>
      </c>
      <c r="AN114" s="410"/>
      <c r="AO114" s="410"/>
      <c r="AP114" s="410"/>
      <c r="AQ114" s="410"/>
      <c r="AR114" s="410"/>
      <c r="AS114" s="410"/>
      <c r="AT114" s="410"/>
      <c r="AU114" s="410"/>
      <c r="AV114" s="410"/>
      <c r="AW114" s="410"/>
      <c r="AX114" s="410"/>
      <c r="AY114" s="410"/>
      <c r="AZ114" s="410"/>
      <c r="BA114" s="410"/>
      <c r="BB114" s="410"/>
      <c r="BC114" s="410"/>
      <c r="BD114" s="410"/>
      <c r="BE114" s="410"/>
      <c r="BF114" s="410"/>
      <c r="BG114" s="410"/>
      <c r="BH114" s="410"/>
      <c r="BI114" s="410"/>
      <c r="BJ114" s="410"/>
      <c r="BK114" s="410"/>
      <c r="BL114" s="410"/>
      <c r="BM114" s="410"/>
      <c r="BN114" s="410"/>
      <c r="BO114" s="410"/>
      <c r="BP114" s="410"/>
      <c r="BQ114" s="410"/>
      <c r="BR114" s="410"/>
      <c r="BS114" s="410"/>
      <c r="BT114" s="410"/>
      <c r="BU114" s="410"/>
      <c r="BV114" s="410"/>
      <c r="BW114" s="410"/>
      <c r="BX114" s="410"/>
      <c r="BY114" s="410"/>
      <c r="BZ114" s="410"/>
      <c r="CA114" s="410"/>
      <c r="CB114" s="410"/>
      <c r="CC114" s="410"/>
      <c r="CD114" s="410"/>
      <c r="CE114" s="410"/>
      <c r="CF114" s="410"/>
      <c r="CG114" s="410"/>
      <c r="CH114" s="410"/>
      <c r="CI114" s="410"/>
      <c r="CJ114" s="410"/>
      <c r="CK114" s="410"/>
      <c r="CL114" s="410"/>
      <c r="CM114" s="410"/>
      <c r="CN114" s="410"/>
      <c r="CO114" s="410"/>
      <c r="CP114" s="410"/>
      <c r="CQ114" s="410"/>
      <c r="CR114" s="410"/>
      <c r="CS114" s="410"/>
      <c r="CT114" s="410"/>
      <c r="CU114" s="410"/>
    </row>
    <row r="115" spans="1:99" ht="14.25">
      <c r="B115" s="732"/>
      <c r="C115" s="731"/>
      <c r="D115" s="446">
        <v>86</v>
      </c>
      <c r="E115" s="432" t="s">
        <v>610</v>
      </c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  <c r="Z115" s="433"/>
      <c r="AA115" s="433"/>
      <c r="AB115" s="433"/>
      <c r="AC115" s="433"/>
      <c r="AD115" s="433"/>
      <c r="AE115" s="433"/>
      <c r="AF115" s="433"/>
      <c r="AG115" s="434"/>
      <c r="AH115" s="425">
        <v>82</v>
      </c>
      <c r="AI115" s="724"/>
      <c r="AJ115" s="725"/>
      <c r="AK115" s="725"/>
      <c r="AL115" s="726"/>
      <c r="AM115" s="462" t="s">
        <v>3</v>
      </c>
      <c r="AN115" s="410"/>
      <c r="AO115" s="410"/>
      <c r="AP115" s="410"/>
      <c r="AQ115" s="410"/>
      <c r="AR115" s="410"/>
      <c r="AS115" s="410"/>
      <c r="AT115" s="410"/>
      <c r="AU115" s="410"/>
      <c r="AV115" s="410"/>
      <c r="AW115" s="410"/>
      <c r="AX115" s="410"/>
      <c r="AY115" s="410"/>
      <c r="AZ115" s="410"/>
      <c r="BA115" s="410"/>
      <c r="BB115" s="410"/>
      <c r="BC115" s="410"/>
      <c r="BD115" s="410"/>
      <c r="BE115" s="410"/>
      <c r="BF115" s="410"/>
      <c r="BG115" s="410"/>
      <c r="BH115" s="410"/>
      <c r="BI115" s="410"/>
      <c r="BJ115" s="410"/>
      <c r="BK115" s="410"/>
      <c r="BL115" s="410"/>
      <c r="BM115" s="410"/>
      <c r="BN115" s="410"/>
      <c r="BO115" s="410"/>
      <c r="BP115" s="410"/>
      <c r="BQ115" s="410"/>
      <c r="BR115" s="410"/>
      <c r="BS115" s="410"/>
      <c r="BT115" s="410"/>
      <c r="BU115" s="410"/>
      <c r="BV115" s="410"/>
      <c r="BW115" s="410"/>
      <c r="BX115" s="410"/>
      <c r="BY115" s="410"/>
      <c r="BZ115" s="410"/>
      <c r="CA115" s="410"/>
      <c r="CB115" s="410"/>
      <c r="CC115" s="410"/>
      <c r="CD115" s="410"/>
      <c r="CE115" s="410"/>
      <c r="CF115" s="410"/>
      <c r="CG115" s="410"/>
      <c r="CH115" s="410"/>
      <c r="CI115" s="410"/>
      <c r="CJ115" s="410"/>
      <c r="CK115" s="410"/>
      <c r="CL115" s="410"/>
      <c r="CM115" s="410"/>
      <c r="CN115" s="410"/>
      <c r="CO115" s="410"/>
      <c r="CP115" s="410"/>
      <c r="CQ115" s="410"/>
      <c r="CR115" s="410"/>
      <c r="CS115" s="410"/>
      <c r="CT115" s="410"/>
      <c r="CU115" s="410"/>
    </row>
    <row r="116" spans="1:99" ht="14.25">
      <c r="B116" s="732"/>
      <c r="C116" s="731"/>
      <c r="D116" s="446">
        <v>87</v>
      </c>
      <c r="E116" s="432" t="s">
        <v>611</v>
      </c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  <c r="Z116" s="433"/>
      <c r="AA116" s="433"/>
      <c r="AB116" s="433"/>
      <c r="AC116" s="433"/>
      <c r="AD116" s="433"/>
      <c r="AE116" s="433"/>
      <c r="AF116" s="433"/>
      <c r="AG116" s="434"/>
      <c r="AH116" s="425">
        <v>1123</v>
      </c>
      <c r="AI116" s="724"/>
      <c r="AJ116" s="725"/>
      <c r="AK116" s="725"/>
      <c r="AL116" s="726"/>
      <c r="AM116" s="462" t="s">
        <v>3</v>
      </c>
      <c r="AN116" s="410"/>
      <c r="AO116" s="410"/>
      <c r="AP116" s="410"/>
      <c r="AQ116" s="410"/>
      <c r="AR116" s="410"/>
      <c r="AS116" s="410"/>
      <c r="AT116" s="410"/>
      <c r="AU116" s="410"/>
      <c r="AV116" s="410"/>
      <c r="AW116" s="410"/>
      <c r="AX116" s="410"/>
      <c r="AY116" s="410"/>
      <c r="AZ116" s="410"/>
      <c r="BA116" s="410"/>
      <c r="BB116" s="410"/>
      <c r="BC116" s="410"/>
      <c r="BD116" s="410"/>
      <c r="BE116" s="410"/>
      <c r="BF116" s="410"/>
      <c r="BG116" s="410"/>
      <c r="BH116" s="410"/>
      <c r="BI116" s="410"/>
      <c r="BJ116" s="410"/>
      <c r="BK116" s="410"/>
      <c r="BL116" s="410"/>
      <c r="BM116" s="410"/>
      <c r="BN116" s="410"/>
      <c r="BO116" s="410"/>
      <c r="BP116" s="410"/>
      <c r="BQ116" s="410"/>
      <c r="BR116" s="410"/>
      <c r="BS116" s="410"/>
      <c r="BT116" s="410"/>
      <c r="BU116" s="410"/>
      <c r="BV116" s="410"/>
      <c r="BW116" s="410"/>
      <c r="BX116" s="410"/>
      <c r="BY116" s="410"/>
      <c r="BZ116" s="410"/>
      <c r="CA116" s="410"/>
      <c r="CB116" s="410"/>
      <c r="CC116" s="410"/>
      <c r="CD116" s="410"/>
      <c r="CE116" s="410"/>
      <c r="CF116" s="410"/>
      <c r="CG116" s="410"/>
      <c r="CH116" s="410"/>
      <c r="CI116" s="410"/>
      <c r="CJ116" s="410"/>
      <c r="CK116" s="410"/>
      <c r="CL116" s="410"/>
      <c r="CM116" s="410"/>
      <c r="CN116" s="410"/>
      <c r="CO116" s="410"/>
      <c r="CP116" s="410"/>
      <c r="CQ116" s="410"/>
      <c r="CR116" s="410"/>
      <c r="CS116" s="410"/>
      <c r="CT116" s="410"/>
      <c r="CU116" s="410"/>
    </row>
    <row r="117" spans="1:99" ht="14.25">
      <c r="B117" s="732"/>
      <c r="C117" s="731"/>
      <c r="D117" s="446">
        <v>88</v>
      </c>
      <c r="E117" s="432" t="s">
        <v>612</v>
      </c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  <c r="Z117" s="433"/>
      <c r="AA117" s="433"/>
      <c r="AB117" s="433"/>
      <c r="AC117" s="433"/>
      <c r="AD117" s="433"/>
      <c r="AE117" s="433"/>
      <c r="AF117" s="433"/>
      <c r="AG117" s="434"/>
      <c r="AH117" s="425">
        <v>83</v>
      </c>
      <c r="AI117" s="724"/>
      <c r="AJ117" s="725"/>
      <c r="AK117" s="725"/>
      <c r="AL117" s="726"/>
      <c r="AM117" s="462" t="s">
        <v>3</v>
      </c>
      <c r="AN117" s="410"/>
      <c r="AO117" s="410"/>
      <c r="AP117" s="410"/>
      <c r="AQ117" s="410"/>
      <c r="AR117" s="410"/>
      <c r="AS117" s="410"/>
      <c r="AT117" s="410"/>
      <c r="AU117" s="410"/>
      <c r="AV117" s="410"/>
      <c r="AW117" s="410"/>
      <c r="AX117" s="410"/>
      <c r="AY117" s="410"/>
      <c r="AZ117" s="410"/>
      <c r="BA117" s="410"/>
      <c r="BB117" s="410"/>
      <c r="BC117" s="410"/>
      <c r="BD117" s="410"/>
      <c r="BE117" s="410"/>
      <c r="BF117" s="410"/>
      <c r="BG117" s="410"/>
      <c r="BH117" s="410"/>
      <c r="BI117" s="410"/>
      <c r="BJ117" s="410"/>
      <c r="BK117" s="410"/>
      <c r="BL117" s="410"/>
      <c r="BM117" s="410"/>
      <c r="BN117" s="410"/>
      <c r="BO117" s="410"/>
      <c r="BP117" s="410"/>
      <c r="BQ117" s="410"/>
      <c r="BR117" s="410"/>
      <c r="BS117" s="410"/>
      <c r="BT117" s="410"/>
      <c r="BU117" s="410"/>
      <c r="BV117" s="410"/>
      <c r="BW117" s="410"/>
      <c r="BX117" s="410"/>
      <c r="BY117" s="410"/>
      <c r="BZ117" s="410"/>
      <c r="CA117" s="410"/>
      <c r="CB117" s="410"/>
      <c r="CC117" s="410"/>
      <c r="CD117" s="410"/>
      <c r="CE117" s="410"/>
      <c r="CF117" s="410"/>
      <c r="CG117" s="410"/>
      <c r="CH117" s="410"/>
      <c r="CI117" s="410"/>
      <c r="CJ117" s="410"/>
      <c r="CK117" s="410"/>
      <c r="CL117" s="410"/>
      <c r="CM117" s="410"/>
      <c r="CN117" s="410"/>
      <c r="CO117" s="410"/>
      <c r="CP117" s="410"/>
      <c r="CQ117" s="410"/>
      <c r="CR117" s="410"/>
      <c r="CS117" s="410"/>
      <c r="CT117" s="410"/>
      <c r="CU117" s="410"/>
    </row>
    <row r="118" spans="1:99" ht="14.25">
      <c r="B118" s="732"/>
      <c r="C118" s="731"/>
      <c r="D118" s="446">
        <v>89</v>
      </c>
      <c r="E118" s="432" t="s">
        <v>613</v>
      </c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  <c r="Z118" s="433"/>
      <c r="AA118" s="433"/>
      <c r="AB118" s="433"/>
      <c r="AC118" s="433"/>
      <c r="AD118" s="433"/>
      <c r="AE118" s="433"/>
      <c r="AF118" s="433"/>
      <c r="AG118" s="434"/>
      <c r="AH118" s="425">
        <v>173</v>
      </c>
      <c r="AI118" s="724"/>
      <c r="AJ118" s="725"/>
      <c r="AK118" s="725"/>
      <c r="AL118" s="726"/>
      <c r="AM118" s="462" t="s">
        <v>3</v>
      </c>
      <c r="AN118" s="410"/>
      <c r="AO118" s="410"/>
      <c r="AP118" s="410"/>
      <c r="AQ118" s="410"/>
      <c r="AR118" s="410"/>
      <c r="AS118" s="410"/>
      <c r="AT118" s="410"/>
      <c r="AU118" s="410"/>
      <c r="AV118" s="410"/>
      <c r="AW118" s="410"/>
      <c r="AX118" s="410"/>
      <c r="AY118" s="410"/>
      <c r="AZ118" s="410"/>
      <c r="BA118" s="410"/>
      <c r="BB118" s="410"/>
      <c r="BC118" s="410"/>
      <c r="BD118" s="410"/>
      <c r="BE118" s="410"/>
      <c r="BF118" s="410"/>
      <c r="BG118" s="410"/>
      <c r="BH118" s="410"/>
      <c r="BI118" s="410"/>
      <c r="BJ118" s="410"/>
      <c r="BK118" s="410"/>
      <c r="BL118" s="410"/>
      <c r="BM118" s="410"/>
      <c r="BN118" s="410"/>
      <c r="BO118" s="410"/>
      <c r="BP118" s="410"/>
      <c r="BQ118" s="410"/>
      <c r="BR118" s="410"/>
      <c r="BS118" s="410"/>
      <c r="BT118" s="410"/>
      <c r="BU118" s="410"/>
      <c r="BV118" s="410"/>
      <c r="BW118" s="410"/>
      <c r="BX118" s="410"/>
      <c r="BY118" s="410"/>
      <c r="BZ118" s="410"/>
      <c r="CA118" s="410"/>
      <c r="CB118" s="410"/>
      <c r="CC118" s="410"/>
      <c r="CD118" s="410"/>
      <c r="CE118" s="410"/>
      <c r="CF118" s="410"/>
      <c r="CG118" s="410"/>
      <c r="CH118" s="410"/>
      <c r="CI118" s="410"/>
      <c r="CJ118" s="410"/>
      <c r="CK118" s="410"/>
      <c r="CL118" s="410"/>
      <c r="CM118" s="410"/>
      <c r="CN118" s="410"/>
      <c r="CO118" s="410"/>
      <c r="CP118" s="410"/>
      <c r="CQ118" s="410"/>
      <c r="CR118" s="410"/>
      <c r="CS118" s="410"/>
      <c r="CT118" s="410"/>
      <c r="CU118" s="410"/>
    </row>
    <row r="119" spans="1:99" ht="14.25">
      <c r="B119" s="732"/>
      <c r="C119" s="731"/>
      <c r="D119" s="446">
        <v>90</v>
      </c>
      <c r="E119" s="432" t="s">
        <v>614</v>
      </c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  <c r="Z119" s="433"/>
      <c r="AA119" s="433"/>
      <c r="AB119" s="433"/>
      <c r="AC119" s="433"/>
      <c r="AD119" s="433"/>
      <c r="AE119" s="433"/>
      <c r="AF119" s="433"/>
      <c r="AG119" s="434"/>
      <c r="AH119" s="425">
        <v>198</v>
      </c>
      <c r="AI119" s="724"/>
      <c r="AJ119" s="725"/>
      <c r="AK119" s="725"/>
      <c r="AL119" s="726"/>
      <c r="AM119" s="462" t="s">
        <v>3</v>
      </c>
      <c r="AN119" s="410"/>
      <c r="AO119" s="410"/>
      <c r="AP119" s="410"/>
      <c r="AQ119" s="410"/>
      <c r="AR119" s="410"/>
      <c r="AS119" s="410"/>
      <c r="AT119" s="410"/>
      <c r="AU119" s="410"/>
      <c r="AV119" s="410"/>
      <c r="AW119" s="410"/>
      <c r="AX119" s="410"/>
      <c r="AY119" s="410"/>
      <c r="AZ119" s="410"/>
      <c r="BA119" s="410"/>
      <c r="BB119" s="410"/>
      <c r="BC119" s="410"/>
      <c r="BD119" s="410"/>
      <c r="BE119" s="410"/>
      <c r="BF119" s="410"/>
      <c r="BG119" s="410"/>
      <c r="BH119" s="410"/>
      <c r="BI119" s="410"/>
      <c r="BJ119" s="410"/>
      <c r="BK119" s="410"/>
      <c r="BL119" s="410"/>
      <c r="BM119" s="410"/>
      <c r="BN119" s="410"/>
      <c r="BO119" s="410"/>
      <c r="BP119" s="410"/>
      <c r="BQ119" s="410"/>
      <c r="BR119" s="410"/>
      <c r="BS119" s="410"/>
      <c r="BT119" s="410"/>
      <c r="BU119" s="410"/>
      <c r="BV119" s="410"/>
      <c r="BW119" s="410"/>
      <c r="BX119" s="410"/>
      <c r="BY119" s="410"/>
      <c r="BZ119" s="410"/>
      <c r="CA119" s="410"/>
      <c r="CB119" s="410"/>
      <c r="CC119" s="410"/>
      <c r="CD119" s="410"/>
      <c r="CE119" s="410"/>
      <c r="CF119" s="410"/>
      <c r="CG119" s="410"/>
      <c r="CH119" s="410"/>
      <c r="CI119" s="410"/>
      <c r="CJ119" s="410"/>
      <c r="CK119" s="410"/>
      <c r="CL119" s="410"/>
      <c r="CM119" s="410"/>
      <c r="CN119" s="410"/>
      <c r="CO119" s="410"/>
      <c r="CP119" s="410"/>
      <c r="CQ119" s="410"/>
      <c r="CR119" s="410"/>
      <c r="CS119" s="410"/>
      <c r="CT119" s="410"/>
      <c r="CU119" s="410"/>
    </row>
    <row r="120" spans="1:99" ht="14.25">
      <c r="B120" s="732"/>
      <c r="C120" s="731"/>
      <c r="D120" s="446">
        <v>91</v>
      </c>
      <c r="E120" s="432" t="s">
        <v>615</v>
      </c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  <c r="Z120" s="433"/>
      <c r="AA120" s="433"/>
      <c r="AB120" s="433"/>
      <c r="AC120" s="433"/>
      <c r="AD120" s="433"/>
      <c r="AE120" s="433"/>
      <c r="AF120" s="433"/>
      <c r="AG120" s="434"/>
      <c r="AH120" s="425">
        <v>54</v>
      </c>
      <c r="AI120" s="724"/>
      <c r="AJ120" s="725"/>
      <c r="AK120" s="725"/>
      <c r="AL120" s="726"/>
      <c r="AM120" s="462" t="s">
        <v>3</v>
      </c>
      <c r="AN120" s="410"/>
      <c r="AO120" s="410"/>
      <c r="AP120" s="410"/>
      <c r="AQ120" s="410"/>
      <c r="AR120" s="410"/>
      <c r="AS120" s="410"/>
      <c r="AT120" s="410"/>
      <c r="AU120" s="410"/>
      <c r="AV120" s="410"/>
      <c r="AW120" s="410"/>
      <c r="AX120" s="410"/>
      <c r="AY120" s="410"/>
      <c r="AZ120" s="410"/>
      <c r="BA120" s="410"/>
      <c r="BB120" s="410"/>
      <c r="BC120" s="410"/>
      <c r="BD120" s="410"/>
      <c r="BE120" s="410"/>
      <c r="BF120" s="410"/>
      <c r="BG120" s="410"/>
      <c r="BH120" s="410"/>
      <c r="BI120" s="410"/>
      <c r="BJ120" s="410"/>
      <c r="BK120" s="410"/>
      <c r="BL120" s="410"/>
      <c r="BM120" s="410"/>
      <c r="BN120" s="410"/>
      <c r="BO120" s="410"/>
      <c r="BP120" s="410"/>
      <c r="BQ120" s="410"/>
      <c r="BR120" s="410"/>
      <c r="BS120" s="410"/>
      <c r="BT120" s="410"/>
      <c r="BU120" s="410"/>
      <c r="BV120" s="410"/>
      <c r="BW120" s="410"/>
      <c r="BX120" s="410"/>
      <c r="BY120" s="410"/>
      <c r="BZ120" s="410"/>
      <c r="CA120" s="410"/>
      <c r="CB120" s="410"/>
      <c r="CC120" s="410"/>
      <c r="CD120" s="410"/>
      <c r="CE120" s="410"/>
      <c r="CF120" s="410"/>
      <c r="CG120" s="410"/>
      <c r="CH120" s="410"/>
      <c r="CI120" s="410"/>
      <c r="CJ120" s="410"/>
      <c r="CK120" s="410"/>
      <c r="CL120" s="410"/>
      <c r="CM120" s="410"/>
      <c r="CN120" s="410"/>
      <c r="CO120" s="410"/>
      <c r="CP120" s="410"/>
      <c r="CQ120" s="410"/>
      <c r="CR120" s="410"/>
      <c r="CS120" s="410"/>
      <c r="CT120" s="410"/>
      <c r="CU120" s="410"/>
    </row>
    <row r="121" spans="1:99" ht="14.25">
      <c r="B121" s="732"/>
      <c r="C121" s="731"/>
      <c r="D121" s="446">
        <v>92</v>
      </c>
      <c r="E121" s="432" t="s">
        <v>616</v>
      </c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  <c r="Z121" s="433"/>
      <c r="AA121" s="433"/>
      <c r="AB121" s="433"/>
      <c r="AC121" s="433"/>
      <c r="AD121" s="433"/>
      <c r="AE121" s="433"/>
      <c r="AF121" s="433"/>
      <c r="AG121" s="434"/>
      <c r="AH121" s="425">
        <v>832</v>
      </c>
      <c r="AI121" s="724"/>
      <c r="AJ121" s="725"/>
      <c r="AK121" s="725"/>
      <c r="AL121" s="726"/>
      <c r="AM121" s="462" t="s">
        <v>3</v>
      </c>
      <c r="AN121" s="410"/>
      <c r="AO121" s="410"/>
      <c r="AP121" s="410"/>
      <c r="AQ121" s="410"/>
      <c r="AR121" s="410"/>
      <c r="AS121" s="410"/>
      <c r="AT121" s="410"/>
      <c r="AU121" s="410"/>
      <c r="AV121" s="410"/>
      <c r="AW121" s="410"/>
      <c r="AX121" s="410"/>
      <c r="AY121" s="410"/>
      <c r="AZ121" s="410"/>
      <c r="BA121" s="410"/>
      <c r="BB121" s="410"/>
      <c r="BC121" s="410"/>
      <c r="BD121" s="410"/>
      <c r="BE121" s="410"/>
      <c r="BF121" s="410"/>
      <c r="BG121" s="410"/>
      <c r="BH121" s="410"/>
      <c r="BI121" s="410"/>
      <c r="BJ121" s="410"/>
      <c r="BK121" s="410"/>
      <c r="BL121" s="410"/>
      <c r="BM121" s="410"/>
      <c r="BN121" s="410"/>
      <c r="BO121" s="410"/>
      <c r="BP121" s="410"/>
      <c r="BQ121" s="410"/>
      <c r="BR121" s="410"/>
      <c r="BS121" s="410"/>
      <c r="BT121" s="410"/>
      <c r="BU121" s="410"/>
      <c r="BV121" s="410"/>
      <c r="BW121" s="410"/>
      <c r="BX121" s="410"/>
      <c r="BY121" s="410"/>
      <c r="BZ121" s="410"/>
      <c r="CA121" s="410"/>
      <c r="CB121" s="410"/>
      <c r="CC121" s="410"/>
      <c r="CD121" s="410"/>
      <c r="CE121" s="410"/>
      <c r="CF121" s="410"/>
      <c r="CG121" s="410"/>
      <c r="CH121" s="410"/>
      <c r="CI121" s="410"/>
      <c r="CJ121" s="410"/>
      <c r="CK121" s="410"/>
      <c r="CL121" s="410"/>
      <c r="CM121" s="410"/>
      <c r="CN121" s="410"/>
      <c r="CO121" s="410"/>
      <c r="CP121" s="410"/>
      <c r="CQ121" s="410"/>
      <c r="CR121" s="410"/>
      <c r="CS121" s="410"/>
      <c r="CT121" s="410"/>
      <c r="CU121" s="410"/>
    </row>
    <row r="122" spans="1:99" ht="14.25">
      <c r="B122" s="732"/>
      <c r="C122" s="731"/>
      <c r="D122" s="446">
        <v>93</v>
      </c>
      <c r="E122" s="432" t="s">
        <v>617</v>
      </c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  <c r="Z122" s="433"/>
      <c r="AA122" s="433"/>
      <c r="AB122" s="433"/>
      <c r="AC122" s="433"/>
      <c r="AD122" s="433"/>
      <c r="AE122" s="433"/>
      <c r="AF122" s="433"/>
      <c r="AG122" s="434"/>
      <c r="AH122" s="425">
        <v>1907</v>
      </c>
      <c r="AI122" s="724"/>
      <c r="AJ122" s="725"/>
      <c r="AK122" s="725"/>
      <c r="AL122" s="726"/>
      <c r="AM122" s="462" t="s">
        <v>3</v>
      </c>
      <c r="AN122" s="410"/>
      <c r="AO122" s="410"/>
      <c r="AP122" s="410"/>
      <c r="AQ122" s="410"/>
      <c r="AR122" s="410"/>
      <c r="AS122" s="410"/>
      <c r="AT122" s="410"/>
      <c r="AU122" s="410"/>
      <c r="AV122" s="410"/>
      <c r="AW122" s="410"/>
      <c r="AX122" s="410"/>
      <c r="AY122" s="410"/>
      <c r="AZ122" s="410"/>
      <c r="BA122" s="410"/>
      <c r="BB122" s="410"/>
      <c r="BC122" s="410"/>
      <c r="BD122" s="410"/>
      <c r="BE122" s="410"/>
      <c r="BF122" s="410"/>
      <c r="BG122" s="410"/>
      <c r="BH122" s="410"/>
      <c r="BI122" s="410"/>
      <c r="BJ122" s="410"/>
      <c r="BK122" s="410"/>
      <c r="BL122" s="410"/>
      <c r="BM122" s="410"/>
      <c r="BN122" s="410"/>
      <c r="BO122" s="410"/>
      <c r="BP122" s="410"/>
      <c r="BQ122" s="410"/>
      <c r="BR122" s="410"/>
      <c r="BS122" s="410"/>
      <c r="BT122" s="410"/>
      <c r="BU122" s="410"/>
      <c r="BV122" s="410"/>
      <c r="BW122" s="410"/>
      <c r="BX122" s="410"/>
      <c r="BY122" s="410"/>
      <c r="BZ122" s="410"/>
      <c r="CA122" s="410"/>
      <c r="CB122" s="410"/>
      <c r="CC122" s="410"/>
      <c r="CD122" s="410"/>
      <c r="CE122" s="410"/>
      <c r="CF122" s="410"/>
      <c r="CG122" s="410"/>
      <c r="CH122" s="410"/>
      <c r="CI122" s="410"/>
      <c r="CJ122" s="410"/>
      <c r="CK122" s="410"/>
      <c r="CL122" s="410"/>
      <c r="CM122" s="410"/>
      <c r="CN122" s="410"/>
      <c r="CO122" s="410"/>
      <c r="CP122" s="410"/>
      <c r="CQ122" s="410"/>
      <c r="CR122" s="410"/>
      <c r="CS122" s="410"/>
      <c r="CT122" s="410"/>
      <c r="CU122" s="410"/>
    </row>
    <row r="123" spans="1:99" ht="14.25">
      <c r="B123" s="732"/>
      <c r="C123" s="731"/>
      <c r="D123" s="446">
        <v>94</v>
      </c>
      <c r="E123" s="432" t="s">
        <v>618</v>
      </c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  <c r="Z123" s="433"/>
      <c r="AA123" s="433"/>
      <c r="AB123" s="433"/>
      <c r="AC123" s="433"/>
      <c r="AD123" s="433"/>
      <c r="AE123" s="433"/>
      <c r="AF123" s="433"/>
      <c r="AG123" s="434"/>
      <c r="AH123" s="425">
        <v>833</v>
      </c>
      <c r="AI123" s="724"/>
      <c r="AJ123" s="725"/>
      <c r="AK123" s="725"/>
      <c r="AL123" s="726"/>
      <c r="AM123" s="462" t="s">
        <v>3</v>
      </c>
      <c r="AN123" s="410"/>
      <c r="AO123" s="410"/>
      <c r="AP123" s="410"/>
      <c r="AQ123" s="410"/>
      <c r="AR123" s="410"/>
      <c r="AS123" s="410"/>
      <c r="AT123" s="410"/>
      <c r="AU123" s="410"/>
      <c r="AV123" s="410"/>
      <c r="AW123" s="410"/>
      <c r="AX123" s="410"/>
      <c r="AY123" s="410"/>
      <c r="AZ123" s="410"/>
      <c r="BA123" s="410"/>
      <c r="BB123" s="410"/>
      <c r="BC123" s="410"/>
      <c r="BD123" s="410"/>
      <c r="BE123" s="410"/>
      <c r="BF123" s="410"/>
      <c r="BG123" s="410"/>
      <c r="BH123" s="410"/>
      <c r="BI123" s="410"/>
      <c r="BJ123" s="410"/>
      <c r="BK123" s="410"/>
      <c r="BL123" s="410"/>
      <c r="BM123" s="410"/>
      <c r="BN123" s="410"/>
      <c r="BO123" s="410"/>
      <c r="BP123" s="410"/>
      <c r="BQ123" s="410"/>
      <c r="BR123" s="410"/>
      <c r="BS123" s="410"/>
      <c r="BT123" s="410"/>
      <c r="BU123" s="410"/>
      <c r="BV123" s="410"/>
      <c r="BW123" s="410"/>
      <c r="BX123" s="410"/>
      <c r="BY123" s="410"/>
      <c r="BZ123" s="410"/>
      <c r="CA123" s="410"/>
      <c r="CB123" s="410"/>
      <c r="CC123" s="410"/>
      <c r="CD123" s="410"/>
      <c r="CE123" s="410"/>
      <c r="CF123" s="410"/>
      <c r="CG123" s="410"/>
      <c r="CH123" s="410"/>
      <c r="CI123" s="410"/>
      <c r="CJ123" s="410"/>
      <c r="CK123" s="410"/>
      <c r="CL123" s="410"/>
      <c r="CM123" s="410"/>
      <c r="CN123" s="410"/>
      <c r="CO123" s="410"/>
      <c r="CP123" s="410"/>
      <c r="CQ123" s="410"/>
      <c r="CR123" s="410"/>
      <c r="CS123" s="410"/>
      <c r="CT123" s="410"/>
      <c r="CU123" s="410"/>
    </row>
    <row r="124" spans="1:99" ht="14.25">
      <c r="B124" s="732"/>
      <c r="C124" s="731"/>
      <c r="D124" s="446">
        <v>95</v>
      </c>
      <c r="E124" s="432" t="s">
        <v>619</v>
      </c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  <c r="Z124" s="433"/>
      <c r="AA124" s="433"/>
      <c r="AB124" s="433"/>
      <c r="AC124" s="433"/>
      <c r="AD124" s="433"/>
      <c r="AE124" s="433"/>
      <c r="AF124" s="433"/>
      <c r="AG124" s="434"/>
      <c r="AH124" s="425">
        <v>1908</v>
      </c>
      <c r="AI124" s="724"/>
      <c r="AJ124" s="725"/>
      <c r="AK124" s="725"/>
      <c r="AL124" s="726"/>
      <c r="AM124" s="462" t="s">
        <v>3</v>
      </c>
      <c r="AN124" s="410"/>
      <c r="AO124" s="410"/>
      <c r="AP124" s="410"/>
      <c r="AQ124" s="410"/>
      <c r="AR124" s="410"/>
      <c r="AS124" s="410"/>
      <c r="AT124" s="410"/>
      <c r="AU124" s="410"/>
      <c r="AV124" s="410"/>
      <c r="AW124" s="410"/>
      <c r="AX124" s="410"/>
      <c r="AY124" s="410"/>
      <c r="AZ124" s="410"/>
      <c r="BA124" s="410"/>
      <c r="BB124" s="410"/>
      <c r="BC124" s="410"/>
      <c r="BD124" s="410"/>
      <c r="BE124" s="410"/>
      <c r="BF124" s="410"/>
      <c r="BG124" s="410"/>
      <c r="BH124" s="410"/>
      <c r="BI124" s="410"/>
      <c r="BJ124" s="410"/>
      <c r="BK124" s="410"/>
      <c r="BL124" s="410"/>
      <c r="BM124" s="410"/>
      <c r="BN124" s="410"/>
      <c r="BO124" s="410"/>
      <c r="BP124" s="410"/>
      <c r="BQ124" s="410"/>
      <c r="BR124" s="410"/>
      <c r="BS124" s="410"/>
      <c r="BT124" s="410"/>
      <c r="BU124" s="410"/>
      <c r="BV124" s="410"/>
      <c r="BW124" s="410"/>
      <c r="BX124" s="410"/>
      <c r="BY124" s="410"/>
      <c r="BZ124" s="410"/>
      <c r="CA124" s="410"/>
      <c r="CB124" s="410"/>
      <c r="CC124" s="410"/>
      <c r="CD124" s="410"/>
      <c r="CE124" s="410"/>
      <c r="CF124" s="410"/>
      <c r="CG124" s="410"/>
      <c r="CH124" s="410"/>
      <c r="CI124" s="410"/>
      <c r="CJ124" s="410"/>
      <c r="CK124" s="410"/>
      <c r="CL124" s="410"/>
      <c r="CM124" s="410"/>
      <c r="CN124" s="410"/>
      <c r="CO124" s="410"/>
      <c r="CP124" s="410"/>
      <c r="CQ124" s="410"/>
      <c r="CR124" s="410"/>
      <c r="CS124" s="410"/>
      <c r="CT124" s="410"/>
      <c r="CU124" s="410"/>
    </row>
    <row r="125" spans="1:99" ht="14.25">
      <c r="B125" s="732"/>
      <c r="C125" s="731"/>
      <c r="D125" s="412">
        <v>96</v>
      </c>
      <c r="E125" s="437" t="s">
        <v>620</v>
      </c>
      <c r="F125" s="437"/>
      <c r="G125" s="437"/>
      <c r="H125" s="437"/>
      <c r="I125" s="437"/>
      <c r="J125" s="437"/>
      <c r="K125" s="437"/>
      <c r="L125" s="437"/>
      <c r="M125" s="437"/>
      <c r="N125" s="417">
        <v>912</v>
      </c>
      <c r="O125" s="720"/>
      <c r="P125" s="721"/>
      <c r="Q125" s="721"/>
      <c r="R125" s="722"/>
      <c r="S125" s="450" t="s">
        <v>621</v>
      </c>
      <c r="T125" s="451"/>
      <c r="U125" s="451"/>
      <c r="V125" s="451"/>
      <c r="W125" s="451"/>
      <c r="X125" s="451"/>
      <c r="Y125" s="451"/>
      <c r="Z125" s="451"/>
      <c r="AA125" s="451"/>
      <c r="AB125" s="452"/>
      <c r="AC125" s="417">
        <v>167</v>
      </c>
      <c r="AD125" s="720"/>
      <c r="AE125" s="721"/>
      <c r="AF125" s="721"/>
      <c r="AG125" s="722"/>
      <c r="AH125" s="417">
        <v>747</v>
      </c>
      <c r="AI125" s="720">
        <f>+$O$125+$AD$125</f>
        <v>0</v>
      </c>
      <c r="AJ125" s="721"/>
      <c r="AK125" s="721"/>
      <c r="AL125" s="722"/>
      <c r="AM125" s="418" t="s">
        <v>3</v>
      </c>
      <c r="AN125" s="410"/>
      <c r="AO125" s="410"/>
      <c r="AP125" s="410"/>
      <c r="AQ125" s="410"/>
      <c r="AR125" s="410"/>
      <c r="AS125" s="410"/>
      <c r="AT125" s="410"/>
      <c r="AU125" s="410"/>
      <c r="AV125" s="410"/>
      <c r="AW125" s="410"/>
      <c r="AX125" s="410"/>
      <c r="AY125" s="410"/>
      <c r="AZ125" s="410"/>
      <c r="BA125" s="410"/>
      <c r="BB125" s="410"/>
      <c r="BC125" s="410"/>
      <c r="BD125" s="410"/>
      <c r="BE125" s="410"/>
      <c r="BF125" s="410"/>
      <c r="BG125" s="410"/>
      <c r="BH125" s="410"/>
      <c r="BI125" s="410"/>
      <c r="BJ125" s="410"/>
      <c r="BK125" s="410"/>
      <c r="BL125" s="410"/>
      <c r="BM125" s="410"/>
      <c r="BN125" s="410"/>
      <c r="BO125" s="410"/>
      <c r="BP125" s="410"/>
      <c r="BQ125" s="410"/>
      <c r="BR125" s="410"/>
      <c r="BS125" s="410"/>
      <c r="BT125" s="410"/>
      <c r="BU125" s="410"/>
      <c r="BV125" s="410"/>
      <c r="BW125" s="410"/>
      <c r="BX125" s="410"/>
      <c r="BY125" s="410"/>
      <c r="BZ125" s="410"/>
      <c r="CA125" s="410"/>
      <c r="CB125" s="410"/>
      <c r="CC125" s="410"/>
      <c r="CD125" s="410"/>
      <c r="CE125" s="410"/>
      <c r="CF125" s="410"/>
      <c r="CG125" s="410"/>
      <c r="CH125" s="410"/>
      <c r="CI125" s="410"/>
      <c r="CJ125" s="410"/>
      <c r="CK125" s="410"/>
      <c r="CL125" s="410"/>
      <c r="CM125" s="410"/>
      <c r="CN125" s="410"/>
      <c r="CO125" s="410"/>
      <c r="CP125" s="410"/>
      <c r="CQ125" s="410"/>
      <c r="CR125" s="410"/>
      <c r="CS125" s="410"/>
      <c r="CT125" s="410"/>
      <c r="CU125" s="410"/>
    </row>
    <row r="126" spans="1:99" s="401" customFormat="1" ht="14.25">
      <c r="A126" s="404"/>
      <c r="B126" s="732"/>
      <c r="C126" s="731"/>
      <c r="D126" s="412">
        <v>97</v>
      </c>
      <c r="E126" s="437" t="s">
        <v>622</v>
      </c>
      <c r="F126" s="437"/>
      <c r="G126" s="437"/>
      <c r="H126" s="437"/>
      <c r="I126" s="437"/>
      <c r="J126" s="437"/>
      <c r="K126" s="437"/>
      <c r="L126" s="437"/>
      <c r="M126" s="437"/>
      <c r="N126" s="417">
        <v>119</v>
      </c>
      <c r="O126" s="720"/>
      <c r="P126" s="721"/>
      <c r="Q126" s="721"/>
      <c r="R126" s="722"/>
      <c r="S126" s="450" t="s">
        <v>623</v>
      </c>
      <c r="T126" s="451"/>
      <c r="U126" s="451"/>
      <c r="V126" s="451"/>
      <c r="W126" s="451"/>
      <c r="X126" s="451"/>
      <c r="Y126" s="451"/>
      <c r="Z126" s="451"/>
      <c r="AA126" s="451"/>
      <c r="AB126" s="452"/>
      <c r="AC126" s="417">
        <v>116</v>
      </c>
      <c r="AD126" s="720">
        <f>-AD72</f>
        <v>1176450.983825</v>
      </c>
      <c r="AE126" s="721"/>
      <c r="AF126" s="721"/>
      <c r="AG126" s="722"/>
      <c r="AH126" s="417">
        <v>757</v>
      </c>
      <c r="AI126" s="720">
        <f>+$O$126+$AD$126</f>
        <v>1176450.983825</v>
      </c>
      <c r="AJ126" s="721"/>
      <c r="AK126" s="721"/>
      <c r="AL126" s="722"/>
      <c r="AM126" s="418" t="s">
        <v>3</v>
      </c>
      <c r="AN126" s="410"/>
      <c r="AO126" s="410"/>
      <c r="AP126" s="410"/>
      <c r="AQ126" s="410"/>
      <c r="AR126" s="410"/>
      <c r="AS126" s="410"/>
      <c r="AT126" s="410"/>
      <c r="AU126" s="410"/>
      <c r="AV126" s="410"/>
      <c r="AW126" s="410"/>
      <c r="AX126" s="410"/>
      <c r="AY126" s="410"/>
      <c r="AZ126" s="410"/>
      <c r="BA126" s="410"/>
      <c r="BB126" s="410"/>
      <c r="BC126" s="410"/>
      <c r="BD126" s="410"/>
      <c r="BE126" s="410"/>
      <c r="BF126" s="410"/>
      <c r="BG126" s="410"/>
      <c r="BH126" s="410"/>
      <c r="BI126" s="410"/>
      <c r="BJ126" s="410"/>
      <c r="BK126" s="410"/>
      <c r="BL126" s="410"/>
      <c r="BM126" s="410"/>
      <c r="BN126" s="410"/>
      <c r="BO126" s="410"/>
      <c r="BP126" s="410"/>
      <c r="BQ126" s="410"/>
      <c r="BR126" s="410"/>
      <c r="BS126" s="410"/>
      <c r="BT126" s="410"/>
      <c r="BU126" s="410"/>
      <c r="BV126" s="410"/>
      <c r="BW126" s="410"/>
      <c r="BX126" s="410"/>
      <c r="BY126" s="410"/>
      <c r="BZ126" s="410"/>
      <c r="CA126" s="410"/>
      <c r="CB126" s="410"/>
      <c r="CC126" s="410"/>
      <c r="CD126" s="410"/>
      <c r="CE126" s="410"/>
      <c r="CF126" s="410"/>
      <c r="CG126" s="410"/>
      <c r="CH126" s="410"/>
      <c r="CI126" s="410"/>
      <c r="CJ126" s="410"/>
      <c r="CK126" s="410"/>
      <c r="CL126" s="410"/>
      <c r="CM126" s="410"/>
      <c r="CN126" s="410"/>
      <c r="CO126" s="410"/>
      <c r="CP126" s="410"/>
      <c r="CQ126" s="410"/>
      <c r="CR126" s="410"/>
      <c r="CS126" s="410"/>
      <c r="CT126" s="410"/>
      <c r="CU126" s="410"/>
    </row>
    <row r="127" spans="1:99" ht="14.25">
      <c r="B127" s="732"/>
      <c r="C127" s="731"/>
      <c r="D127" s="412">
        <v>98</v>
      </c>
      <c r="E127" s="413" t="s">
        <v>624</v>
      </c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  <c r="AA127" s="414"/>
      <c r="AB127" s="414"/>
      <c r="AC127" s="414"/>
      <c r="AD127" s="414"/>
      <c r="AE127" s="414"/>
      <c r="AF127" s="414"/>
      <c r="AG127" s="415"/>
      <c r="AH127" s="417">
        <v>58</v>
      </c>
      <c r="AI127" s="720"/>
      <c r="AJ127" s="721"/>
      <c r="AK127" s="721"/>
      <c r="AL127" s="722"/>
      <c r="AM127" s="418" t="s">
        <v>3</v>
      </c>
      <c r="AN127" s="410"/>
      <c r="AO127" s="410"/>
      <c r="AP127" s="410"/>
      <c r="AQ127" s="410"/>
      <c r="AR127" s="410"/>
      <c r="AS127" s="410"/>
      <c r="AT127" s="410"/>
      <c r="AU127" s="410"/>
      <c r="AV127" s="410"/>
      <c r="AW127" s="410"/>
      <c r="AX127" s="410"/>
      <c r="AY127" s="410"/>
      <c r="AZ127" s="410"/>
      <c r="BA127" s="410"/>
      <c r="BB127" s="410"/>
      <c r="BC127" s="410"/>
      <c r="BD127" s="410"/>
      <c r="BE127" s="410"/>
      <c r="BF127" s="410"/>
      <c r="BG127" s="410"/>
      <c r="BH127" s="410"/>
      <c r="BI127" s="410"/>
      <c r="BJ127" s="410"/>
      <c r="BK127" s="410"/>
      <c r="BL127" s="410"/>
      <c r="BM127" s="410"/>
      <c r="BN127" s="410"/>
      <c r="BO127" s="410"/>
      <c r="BP127" s="410"/>
      <c r="BQ127" s="410"/>
      <c r="BR127" s="410"/>
      <c r="BS127" s="410"/>
      <c r="BT127" s="410"/>
      <c r="BU127" s="410"/>
      <c r="BV127" s="410"/>
      <c r="BW127" s="410"/>
      <c r="BX127" s="410"/>
      <c r="BY127" s="410"/>
      <c r="BZ127" s="410"/>
      <c r="CA127" s="410"/>
      <c r="CB127" s="410"/>
      <c r="CC127" s="410"/>
      <c r="CD127" s="410"/>
      <c r="CE127" s="410"/>
      <c r="CF127" s="410"/>
      <c r="CG127" s="410"/>
      <c r="CH127" s="410"/>
      <c r="CI127" s="410"/>
      <c r="CJ127" s="410"/>
      <c r="CK127" s="410"/>
      <c r="CL127" s="410"/>
      <c r="CM127" s="410"/>
      <c r="CN127" s="410"/>
      <c r="CO127" s="410"/>
      <c r="CP127" s="410"/>
      <c r="CQ127" s="410"/>
      <c r="CR127" s="410"/>
      <c r="CS127" s="410"/>
      <c r="CT127" s="410"/>
      <c r="CU127" s="410"/>
    </row>
    <row r="128" spans="1:99" ht="14.25">
      <c r="B128" s="732"/>
      <c r="C128" s="731"/>
      <c r="D128" s="412">
        <v>99</v>
      </c>
      <c r="E128" s="413" t="s">
        <v>625</v>
      </c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  <c r="AA128" s="414"/>
      <c r="AB128" s="414"/>
      <c r="AC128" s="414"/>
      <c r="AD128" s="414"/>
      <c r="AE128" s="414"/>
      <c r="AF128" s="414"/>
      <c r="AG128" s="415"/>
      <c r="AH128" s="417">
        <v>870</v>
      </c>
      <c r="AI128" s="720"/>
      <c r="AJ128" s="721"/>
      <c r="AK128" s="721"/>
      <c r="AL128" s="722"/>
      <c r="AM128" s="418" t="s">
        <v>3</v>
      </c>
      <c r="AN128" s="410"/>
      <c r="AO128" s="410"/>
      <c r="AP128" s="410"/>
      <c r="AQ128" s="410"/>
      <c r="AR128" s="410"/>
      <c r="AS128" s="410"/>
      <c r="AT128" s="410"/>
      <c r="AU128" s="410"/>
      <c r="AV128" s="410"/>
      <c r="AW128" s="410"/>
      <c r="AX128" s="410"/>
      <c r="AY128" s="410"/>
      <c r="AZ128" s="410"/>
      <c r="BA128" s="410"/>
      <c r="BB128" s="410"/>
      <c r="BC128" s="410"/>
      <c r="BD128" s="410"/>
      <c r="BE128" s="410"/>
      <c r="BF128" s="410"/>
      <c r="BG128" s="410"/>
      <c r="BH128" s="410"/>
      <c r="BI128" s="410"/>
      <c r="BJ128" s="410"/>
      <c r="BK128" s="410"/>
      <c r="BL128" s="410"/>
      <c r="BM128" s="410"/>
      <c r="BN128" s="410"/>
      <c r="BO128" s="410"/>
      <c r="BP128" s="410"/>
      <c r="BQ128" s="410"/>
      <c r="BR128" s="410"/>
      <c r="BS128" s="410"/>
      <c r="BT128" s="410"/>
      <c r="BU128" s="410"/>
      <c r="BV128" s="410"/>
      <c r="BW128" s="410"/>
      <c r="BX128" s="410"/>
      <c r="BY128" s="410"/>
      <c r="BZ128" s="410"/>
      <c r="CA128" s="410"/>
      <c r="CB128" s="410"/>
      <c r="CC128" s="410"/>
      <c r="CD128" s="410"/>
      <c r="CE128" s="410"/>
      <c r="CF128" s="410"/>
      <c r="CG128" s="410"/>
      <c r="CH128" s="410"/>
      <c r="CI128" s="410"/>
      <c r="CJ128" s="410"/>
      <c r="CK128" s="410"/>
      <c r="CL128" s="410"/>
      <c r="CM128" s="410"/>
      <c r="CN128" s="410"/>
      <c r="CO128" s="410"/>
      <c r="CP128" s="410"/>
      <c r="CQ128" s="410"/>
      <c r="CR128" s="410"/>
      <c r="CS128" s="410"/>
      <c r="CT128" s="410"/>
      <c r="CU128" s="410"/>
    </row>
    <row r="129" spans="1:99" ht="14.25">
      <c r="B129" s="732"/>
      <c r="C129" s="731"/>
      <c r="D129" s="412">
        <v>100</v>
      </c>
      <c r="E129" s="413" t="s">
        <v>6</v>
      </c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  <c r="AA129" s="414"/>
      <c r="AB129" s="414"/>
      <c r="AC129" s="414"/>
      <c r="AD129" s="414"/>
      <c r="AE129" s="414"/>
      <c r="AF129" s="414"/>
      <c r="AG129" s="415"/>
      <c r="AH129" s="417">
        <v>1645</v>
      </c>
      <c r="AI129" s="720"/>
      <c r="AJ129" s="721"/>
      <c r="AK129" s="721"/>
      <c r="AL129" s="722"/>
      <c r="AM129" s="418" t="s">
        <v>3</v>
      </c>
      <c r="AN129" s="410"/>
      <c r="AO129" s="410"/>
      <c r="AP129" s="410"/>
      <c r="AQ129" s="410"/>
      <c r="AR129" s="410"/>
      <c r="AS129" s="410"/>
      <c r="AT129" s="410"/>
      <c r="AU129" s="410"/>
      <c r="AV129" s="410"/>
      <c r="AW129" s="410"/>
      <c r="AX129" s="410"/>
      <c r="AY129" s="410"/>
      <c r="AZ129" s="410"/>
      <c r="BA129" s="410"/>
      <c r="BB129" s="410"/>
      <c r="BC129" s="410"/>
      <c r="BD129" s="410"/>
      <c r="BE129" s="410"/>
      <c r="BF129" s="410"/>
      <c r="BG129" s="410"/>
      <c r="BH129" s="410"/>
      <c r="BI129" s="410"/>
      <c r="BJ129" s="410"/>
      <c r="BK129" s="410"/>
      <c r="BL129" s="410"/>
      <c r="BM129" s="410"/>
      <c r="BN129" s="410"/>
      <c r="BO129" s="410"/>
      <c r="BP129" s="410"/>
      <c r="BQ129" s="410"/>
      <c r="BR129" s="410"/>
      <c r="BS129" s="410"/>
      <c r="BT129" s="410"/>
      <c r="BU129" s="410"/>
      <c r="BV129" s="410"/>
      <c r="BW129" s="410"/>
      <c r="BX129" s="410"/>
      <c r="BY129" s="410"/>
      <c r="BZ129" s="410"/>
      <c r="CA129" s="410"/>
      <c r="CB129" s="410"/>
      <c r="CC129" s="410"/>
      <c r="CD129" s="410"/>
      <c r="CE129" s="410"/>
      <c r="CF129" s="410"/>
      <c r="CG129" s="410"/>
      <c r="CH129" s="410"/>
      <c r="CI129" s="410"/>
      <c r="CJ129" s="410"/>
      <c r="CK129" s="410"/>
      <c r="CL129" s="410"/>
      <c r="CM129" s="410"/>
      <c r="CN129" s="410"/>
      <c r="CO129" s="410"/>
      <c r="CP129" s="410"/>
      <c r="CQ129" s="410"/>
      <c r="CR129" s="410"/>
      <c r="CS129" s="410"/>
      <c r="CT129" s="410"/>
      <c r="CU129" s="410"/>
    </row>
    <row r="130" spans="1:99" ht="14.25">
      <c r="B130" s="732"/>
      <c r="C130" s="731"/>
      <c r="D130" s="446">
        <v>101</v>
      </c>
      <c r="E130" s="432" t="s">
        <v>626</v>
      </c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3"/>
      <c r="AB130" s="433"/>
      <c r="AC130" s="433"/>
      <c r="AD130" s="433"/>
      <c r="AE130" s="433"/>
      <c r="AF130" s="433"/>
      <c r="AG130" s="434"/>
      <c r="AH130" s="425">
        <v>181</v>
      </c>
      <c r="AI130" s="724"/>
      <c r="AJ130" s="725"/>
      <c r="AK130" s="725"/>
      <c r="AL130" s="726"/>
      <c r="AM130" s="418" t="s">
        <v>3</v>
      </c>
      <c r="AN130" s="410"/>
      <c r="AO130" s="410"/>
      <c r="AP130" s="410"/>
      <c r="AQ130" s="410"/>
      <c r="AR130" s="410"/>
      <c r="AS130" s="410"/>
      <c r="AT130" s="410"/>
      <c r="AU130" s="410"/>
      <c r="AV130" s="410"/>
      <c r="AW130" s="410"/>
      <c r="AX130" s="410"/>
      <c r="AY130" s="410"/>
      <c r="AZ130" s="410"/>
      <c r="BA130" s="410"/>
      <c r="BB130" s="410"/>
      <c r="BC130" s="410"/>
      <c r="BD130" s="410"/>
      <c r="BE130" s="410"/>
      <c r="BF130" s="410"/>
      <c r="BG130" s="410"/>
      <c r="BH130" s="410"/>
      <c r="BI130" s="410"/>
      <c r="BJ130" s="410"/>
      <c r="BK130" s="410"/>
      <c r="BL130" s="410"/>
      <c r="BM130" s="410"/>
      <c r="BN130" s="410"/>
      <c r="BO130" s="410"/>
      <c r="BP130" s="410"/>
      <c r="BQ130" s="410"/>
      <c r="BR130" s="410"/>
      <c r="BS130" s="410"/>
      <c r="BT130" s="410"/>
      <c r="BU130" s="410"/>
      <c r="BV130" s="410"/>
      <c r="BW130" s="410"/>
      <c r="BX130" s="410"/>
      <c r="BY130" s="410"/>
      <c r="BZ130" s="410"/>
      <c r="CA130" s="410"/>
      <c r="CB130" s="410"/>
      <c r="CC130" s="410"/>
      <c r="CD130" s="410"/>
      <c r="CE130" s="410"/>
      <c r="CF130" s="410"/>
      <c r="CG130" s="410"/>
      <c r="CH130" s="410"/>
      <c r="CI130" s="410"/>
      <c r="CJ130" s="410"/>
      <c r="CK130" s="410"/>
      <c r="CL130" s="410"/>
      <c r="CM130" s="410"/>
      <c r="CN130" s="410"/>
      <c r="CO130" s="410"/>
      <c r="CP130" s="410"/>
      <c r="CQ130" s="410"/>
      <c r="CR130" s="410"/>
      <c r="CS130" s="410"/>
      <c r="CT130" s="410"/>
      <c r="CU130" s="410"/>
    </row>
    <row r="131" spans="1:99" ht="14.25">
      <c r="B131" s="732"/>
      <c r="C131" s="731"/>
      <c r="D131" s="446">
        <v>102</v>
      </c>
      <c r="E131" s="432" t="s">
        <v>627</v>
      </c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  <c r="Z131" s="433"/>
      <c r="AA131" s="433"/>
      <c r="AB131" s="433"/>
      <c r="AC131" s="433"/>
      <c r="AD131" s="433"/>
      <c r="AE131" s="433"/>
      <c r="AF131" s="433"/>
      <c r="AG131" s="434"/>
      <c r="AH131" s="425">
        <v>881</v>
      </c>
      <c r="AI131" s="724"/>
      <c r="AJ131" s="725"/>
      <c r="AK131" s="725"/>
      <c r="AL131" s="726"/>
      <c r="AM131" s="418" t="s">
        <v>3</v>
      </c>
      <c r="AN131" s="410"/>
      <c r="AO131" s="410"/>
      <c r="AP131" s="410"/>
      <c r="AQ131" s="410"/>
      <c r="AR131" s="410"/>
      <c r="AS131" s="410"/>
      <c r="AT131" s="410"/>
      <c r="AU131" s="410"/>
      <c r="AV131" s="410"/>
      <c r="AW131" s="410"/>
      <c r="AX131" s="410"/>
      <c r="AY131" s="410"/>
      <c r="AZ131" s="410"/>
      <c r="BA131" s="410"/>
      <c r="BB131" s="410"/>
      <c r="BC131" s="410"/>
      <c r="BD131" s="410"/>
      <c r="BE131" s="410"/>
      <c r="BF131" s="410"/>
      <c r="BG131" s="410"/>
      <c r="BH131" s="410"/>
      <c r="BI131" s="410"/>
      <c r="BJ131" s="410"/>
      <c r="BK131" s="410"/>
      <c r="BL131" s="410"/>
      <c r="BM131" s="410"/>
      <c r="BN131" s="410"/>
      <c r="BO131" s="410"/>
      <c r="BP131" s="410"/>
      <c r="BQ131" s="410"/>
      <c r="BR131" s="410"/>
      <c r="BS131" s="410"/>
      <c r="BT131" s="410"/>
      <c r="BU131" s="410"/>
      <c r="BV131" s="410"/>
      <c r="BW131" s="410"/>
      <c r="BX131" s="410"/>
      <c r="BY131" s="410"/>
      <c r="BZ131" s="410"/>
      <c r="CA131" s="410"/>
      <c r="CB131" s="410"/>
      <c r="CC131" s="410"/>
      <c r="CD131" s="410"/>
      <c r="CE131" s="410"/>
      <c r="CF131" s="410"/>
      <c r="CG131" s="410"/>
      <c r="CH131" s="410"/>
      <c r="CI131" s="410"/>
      <c r="CJ131" s="410"/>
      <c r="CK131" s="410"/>
      <c r="CL131" s="410"/>
      <c r="CM131" s="410"/>
      <c r="CN131" s="410"/>
      <c r="CO131" s="410"/>
      <c r="CP131" s="410"/>
      <c r="CQ131" s="410"/>
      <c r="CR131" s="410"/>
      <c r="CS131" s="410"/>
      <c r="CT131" s="410"/>
      <c r="CU131" s="410"/>
    </row>
    <row r="132" spans="1:99" ht="14.25">
      <c r="B132" s="732"/>
      <c r="C132" s="731"/>
      <c r="D132" s="446">
        <v>103</v>
      </c>
      <c r="E132" s="432" t="s">
        <v>628</v>
      </c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  <c r="Z132" s="433"/>
      <c r="AA132" s="433"/>
      <c r="AB132" s="433"/>
      <c r="AC132" s="433"/>
      <c r="AD132" s="433"/>
      <c r="AE132" s="433"/>
      <c r="AF132" s="433"/>
      <c r="AG132" s="434"/>
      <c r="AH132" s="425">
        <v>1646</v>
      </c>
      <c r="AI132" s="724"/>
      <c r="AJ132" s="725"/>
      <c r="AK132" s="725"/>
      <c r="AL132" s="726"/>
      <c r="AM132" s="418" t="s">
        <v>3</v>
      </c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  <c r="AZ132" s="410"/>
      <c r="BA132" s="410"/>
      <c r="BB132" s="410"/>
      <c r="BC132" s="410"/>
      <c r="BD132" s="410"/>
      <c r="BE132" s="410"/>
      <c r="BF132" s="410"/>
      <c r="BG132" s="410"/>
      <c r="BH132" s="410"/>
      <c r="BI132" s="410"/>
      <c r="BJ132" s="410"/>
      <c r="BK132" s="410"/>
      <c r="BL132" s="410"/>
      <c r="BM132" s="410"/>
      <c r="BN132" s="410"/>
      <c r="BO132" s="410"/>
      <c r="BP132" s="410"/>
      <c r="BQ132" s="410"/>
      <c r="BR132" s="410"/>
      <c r="BS132" s="410"/>
      <c r="BT132" s="410"/>
      <c r="BU132" s="410"/>
      <c r="BV132" s="410"/>
      <c r="BW132" s="410"/>
      <c r="BX132" s="410"/>
      <c r="BY132" s="410"/>
      <c r="BZ132" s="410"/>
      <c r="CA132" s="410"/>
      <c r="CB132" s="410"/>
      <c r="CC132" s="410"/>
      <c r="CD132" s="410"/>
      <c r="CE132" s="410"/>
      <c r="CF132" s="410"/>
      <c r="CG132" s="410"/>
      <c r="CH132" s="410"/>
      <c r="CI132" s="410"/>
      <c r="CJ132" s="410"/>
      <c r="CK132" s="410"/>
      <c r="CL132" s="410"/>
      <c r="CM132" s="410"/>
      <c r="CN132" s="410"/>
      <c r="CO132" s="410"/>
      <c r="CP132" s="410"/>
      <c r="CQ132" s="410"/>
      <c r="CR132" s="410"/>
      <c r="CS132" s="410"/>
      <c r="CT132" s="410"/>
      <c r="CU132" s="410"/>
    </row>
    <row r="133" spans="1:99" ht="14.25">
      <c r="B133" s="732"/>
      <c r="C133" s="731"/>
      <c r="D133" s="446">
        <v>104</v>
      </c>
      <c r="E133" s="432" t="s">
        <v>629</v>
      </c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  <c r="Z133" s="433"/>
      <c r="AA133" s="433"/>
      <c r="AB133" s="433"/>
      <c r="AC133" s="433"/>
      <c r="AD133" s="433"/>
      <c r="AE133" s="433"/>
      <c r="AF133" s="433"/>
      <c r="AG133" s="434"/>
      <c r="AH133" s="425">
        <v>1647</v>
      </c>
      <c r="AI133" s="724"/>
      <c r="AJ133" s="725"/>
      <c r="AK133" s="725"/>
      <c r="AL133" s="726"/>
      <c r="AM133" s="418" t="s">
        <v>3</v>
      </c>
      <c r="AN133" s="410"/>
      <c r="AO133" s="410"/>
      <c r="AP133" s="410"/>
      <c r="AQ133" s="410"/>
      <c r="AR133" s="410"/>
      <c r="AS133" s="410"/>
      <c r="AT133" s="410"/>
      <c r="AU133" s="410"/>
      <c r="AV133" s="410"/>
      <c r="AW133" s="410"/>
      <c r="AX133" s="410"/>
      <c r="AY133" s="410"/>
      <c r="AZ133" s="410"/>
      <c r="BA133" s="410"/>
      <c r="BB133" s="410"/>
      <c r="BC133" s="410"/>
      <c r="BD133" s="410"/>
      <c r="BE133" s="410"/>
      <c r="BF133" s="410"/>
      <c r="BG133" s="410"/>
      <c r="BH133" s="410"/>
      <c r="BI133" s="410"/>
      <c r="BJ133" s="410"/>
      <c r="BK133" s="410"/>
      <c r="BL133" s="410"/>
      <c r="BM133" s="410"/>
      <c r="BN133" s="410"/>
      <c r="BO133" s="410"/>
      <c r="BP133" s="410"/>
      <c r="BQ133" s="410"/>
      <c r="BR133" s="410"/>
      <c r="BS133" s="410"/>
      <c r="BT133" s="410"/>
      <c r="BU133" s="410"/>
      <c r="BV133" s="410"/>
      <c r="BW133" s="410"/>
      <c r="BX133" s="410"/>
      <c r="BY133" s="410"/>
      <c r="BZ133" s="410"/>
      <c r="CA133" s="410"/>
      <c r="CB133" s="410"/>
      <c r="CC133" s="410"/>
      <c r="CD133" s="410"/>
      <c r="CE133" s="410"/>
      <c r="CF133" s="410"/>
      <c r="CG133" s="410"/>
      <c r="CH133" s="410"/>
      <c r="CI133" s="410"/>
      <c r="CJ133" s="410"/>
      <c r="CK133" s="410"/>
      <c r="CL133" s="410"/>
      <c r="CM133" s="410"/>
      <c r="CN133" s="410"/>
      <c r="CO133" s="410"/>
      <c r="CP133" s="410"/>
      <c r="CQ133" s="410"/>
      <c r="CR133" s="410"/>
      <c r="CS133" s="410"/>
      <c r="CT133" s="410"/>
      <c r="CU133" s="410"/>
    </row>
    <row r="134" spans="1:99" ht="14.25">
      <c r="B134" s="732"/>
      <c r="C134" s="731"/>
      <c r="D134" s="446">
        <v>105</v>
      </c>
      <c r="E134" s="432" t="s">
        <v>630</v>
      </c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  <c r="Z134" s="433"/>
      <c r="AA134" s="433"/>
      <c r="AB134" s="433"/>
      <c r="AC134" s="433"/>
      <c r="AD134" s="433"/>
      <c r="AE134" s="433"/>
      <c r="AF134" s="433"/>
      <c r="AG134" s="434"/>
      <c r="AH134" s="425">
        <v>1910</v>
      </c>
      <c r="AI134" s="724"/>
      <c r="AJ134" s="725"/>
      <c r="AK134" s="725"/>
      <c r="AL134" s="726"/>
      <c r="AM134" s="418" t="s">
        <v>3</v>
      </c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  <c r="AZ134" s="410"/>
      <c r="BA134" s="410"/>
      <c r="BB134" s="410"/>
      <c r="BC134" s="410"/>
      <c r="BD134" s="410"/>
      <c r="BE134" s="410"/>
      <c r="BF134" s="410"/>
      <c r="BG134" s="410"/>
      <c r="BH134" s="410"/>
      <c r="BI134" s="410"/>
      <c r="BJ134" s="410"/>
      <c r="BK134" s="410"/>
      <c r="BL134" s="410"/>
      <c r="BM134" s="410"/>
      <c r="BN134" s="410"/>
      <c r="BO134" s="410"/>
      <c r="BP134" s="410"/>
      <c r="BQ134" s="410"/>
      <c r="BR134" s="410"/>
      <c r="BS134" s="410"/>
      <c r="BT134" s="410"/>
      <c r="BU134" s="410"/>
      <c r="BV134" s="410"/>
      <c r="BW134" s="410"/>
      <c r="BX134" s="410"/>
      <c r="BY134" s="410"/>
      <c r="BZ134" s="410"/>
      <c r="CA134" s="410"/>
      <c r="CB134" s="410"/>
      <c r="CC134" s="410"/>
      <c r="CD134" s="410"/>
      <c r="CE134" s="410"/>
      <c r="CF134" s="410"/>
      <c r="CG134" s="410"/>
      <c r="CH134" s="410"/>
      <c r="CI134" s="410"/>
      <c r="CJ134" s="410"/>
      <c r="CK134" s="410"/>
      <c r="CL134" s="410"/>
      <c r="CM134" s="410"/>
      <c r="CN134" s="410"/>
      <c r="CO134" s="410"/>
      <c r="CP134" s="410"/>
      <c r="CQ134" s="410"/>
      <c r="CR134" s="410"/>
      <c r="CS134" s="410"/>
      <c r="CT134" s="410"/>
      <c r="CU134" s="410"/>
    </row>
    <row r="135" spans="1:99" ht="14.25">
      <c r="B135" s="732"/>
      <c r="C135" s="731"/>
      <c r="D135" s="446">
        <v>106</v>
      </c>
      <c r="E135" s="432" t="s">
        <v>631</v>
      </c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  <c r="Z135" s="433"/>
      <c r="AA135" s="433"/>
      <c r="AB135" s="433"/>
      <c r="AC135" s="433"/>
      <c r="AD135" s="433"/>
      <c r="AE135" s="433"/>
      <c r="AF135" s="433"/>
      <c r="AG135" s="434"/>
      <c r="AH135" s="425">
        <v>1915</v>
      </c>
      <c r="AI135" s="724"/>
      <c r="AJ135" s="725"/>
      <c r="AK135" s="725"/>
      <c r="AL135" s="726"/>
      <c r="AM135" s="418" t="s">
        <v>3</v>
      </c>
      <c r="AN135" s="410"/>
      <c r="AO135" s="410"/>
      <c r="AP135" s="410"/>
      <c r="AQ135" s="410"/>
      <c r="AR135" s="410"/>
      <c r="AS135" s="410"/>
      <c r="AT135" s="410"/>
      <c r="AU135" s="410"/>
      <c r="AV135" s="410"/>
      <c r="AW135" s="410"/>
      <c r="AX135" s="410"/>
      <c r="AY135" s="410"/>
      <c r="AZ135" s="410"/>
      <c r="BA135" s="410"/>
      <c r="BB135" s="410"/>
      <c r="BC135" s="410"/>
      <c r="BD135" s="410"/>
      <c r="BE135" s="410"/>
      <c r="BF135" s="410"/>
      <c r="BG135" s="410"/>
      <c r="BH135" s="410"/>
      <c r="BI135" s="410"/>
      <c r="BJ135" s="410"/>
      <c r="BK135" s="410"/>
      <c r="BL135" s="410"/>
      <c r="BM135" s="410"/>
      <c r="BN135" s="410"/>
      <c r="BO135" s="410"/>
      <c r="BP135" s="410"/>
      <c r="BQ135" s="410"/>
      <c r="BR135" s="410"/>
      <c r="BS135" s="410"/>
      <c r="BT135" s="410"/>
      <c r="BU135" s="410"/>
      <c r="BV135" s="410"/>
      <c r="BW135" s="410"/>
      <c r="BX135" s="410"/>
      <c r="BY135" s="410"/>
      <c r="BZ135" s="410"/>
      <c r="CA135" s="410"/>
      <c r="CB135" s="410"/>
      <c r="CC135" s="410"/>
      <c r="CD135" s="410"/>
      <c r="CE135" s="410"/>
      <c r="CF135" s="410"/>
      <c r="CG135" s="410"/>
      <c r="CH135" s="410"/>
      <c r="CI135" s="410"/>
      <c r="CJ135" s="410"/>
      <c r="CK135" s="410"/>
      <c r="CL135" s="410"/>
      <c r="CM135" s="410"/>
      <c r="CN135" s="410"/>
      <c r="CO135" s="410"/>
      <c r="CP135" s="410"/>
      <c r="CQ135" s="410"/>
      <c r="CR135" s="410"/>
      <c r="CS135" s="410"/>
      <c r="CT135" s="410"/>
      <c r="CU135" s="410"/>
    </row>
    <row r="136" spans="1:99" ht="14.25">
      <c r="B136" s="732"/>
      <c r="C136" s="731" t="s">
        <v>632</v>
      </c>
      <c r="D136" s="412">
        <v>107</v>
      </c>
      <c r="E136" s="413" t="s">
        <v>633</v>
      </c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  <c r="AA136" s="414"/>
      <c r="AB136" s="414"/>
      <c r="AC136" s="414"/>
      <c r="AD136" s="414"/>
      <c r="AE136" s="414"/>
      <c r="AF136" s="414"/>
      <c r="AG136" s="415"/>
      <c r="AH136" s="417">
        <v>900</v>
      </c>
      <c r="AI136" s="720"/>
      <c r="AJ136" s="721"/>
      <c r="AK136" s="721"/>
      <c r="AL136" s="722"/>
      <c r="AM136" s="418" t="s">
        <v>2</v>
      </c>
      <c r="AN136" s="410"/>
      <c r="AO136" s="410"/>
      <c r="AP136" s="410"/>
      <c r="AQ136" s="410"/>
      <c r="AR136" s="410"/>
      <c r="AS136" s="410"/>
      <c r="AT136" s="410"/>
      <c r="AU136" s="410"/>
      <c r="AV136" s="410"/>
      <c r="AW136" s="410"/>
      <c r="AX136" s="410"/>
      <c r="AY136" s="410"/>
      <c r="AZ136" s="410"/>
      <c r="BA136" s="410"/>
      <c r="BB136" s="410"/>
      <c r="BC136" s="410"/>
      <c r="BD136" s="410"/>
      <c r="BE136" s="410"/>
      <c r="BF136" s="410"/>
      <c r="BG136" s="410"/>
      <c r="BH136" s="410"/>
      <c r="BI136" s="410"/>
      <c r="BJ136" s="410"/>
      <c r="BK136" s="410"/>
      <c r="BL136" s="410"/>
      <c r="BM136" s="410"/>
      <c r="BN136" s="410"/>
      <c r="BO136" s="410"/>
      <c r="BP136" s="410"/>
      <c r="BQ136" s="410"/>
      <c r="BR136" s="410"/>
      <c r="BS136" s="410"/>
      <c r="BT136" s="410"/>
      <c r="BU136" s="410"/>
      <c r="BV136" s="410"/>
      <c r="BW136" s="410"/>
      <c r="BX136" s="410"/>
      <c r="BY136" s="410"/>
      <c r="BZ136" s="410"/>
      <c r="CA136" s="410"/>
      <c r="CB136" s="410"/>
      <c r="CC136" s="410"/>
      <c r="CD136" s="410"/>
      <c r="CE136" s="410"/>
      <c r="CF136" s="410"/>
      <c r="CG136" s="410"/>
      <c r="CH136" s="410"/>
      <c r="CI136" s="410"/>
      <c r="CJ136" s="410"/>
      <c r="CK136" s="410"/>
      <c r="CL136" s="410"/>
      <c r="CM136" s="410"/>
      <c r="CN136" s="410"/>
      <c r="CO136" s="410"/>
      <c r="CP136" s="410"/>
      <c r="CQ136" s="410"/>
      <c r="CR136" s="410"/>
      <c r="CS136" s="410"/>
      <c r="CT136" s="410"/>
      <c r="CU136" s="410"/>
    </row>
    <row r="137" spans="1:99" ht="14.25">
      <c r="B137" s="732"/>
      <c r="C137" s="731"/>
      <c r="D137" s="412">
        <v>108</v>
      </c>
      <c r="E137" s="413" t="s">
        <v>634</v>
      </c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  <c r="AA137" s="414"/>
      <c r="AB137" s="414"/>
      <c r="AC137" s="414"/>
      <c r="AD137" s="414"/>
      <c r="AE137" s="414"/>
      <c r="AF137" s="414"/>
      <c r="AG137" s="415"/>
      <c r="AH137" s="417">
        <v>1796</v>
      </c>
      <c r="AI137" s="720"/>
      <c r="AJ137" s="721"/>
      <c r="AK137" s="721"/>
      <c r="AL137" s="722"/>
      <c r="AM137" s="418" t="s">
        <v>2</v>
      </c>
      <c r="AN137" s="410"/>
      <c r="AO137" s="410"/>
      <c r="AP137" s="410"/>
      <c r="AQ137" s="410"/>
      <c r="AR137" s="410"/>
      <c r="AS137" s="410"/>
      <c r="AT137" s="410"/>
      <c r="AU137" s="410"/>
      <c r="AV137" s="410"/>
      <c r="AW137" s="410"/>
      <c r="AX137" s="410"/>
      <c r="AY137" s="410"/>
      <c r="AZ137" s="410"/>
      <c r="BA137" s="410"/>
      <c r="BB137" s="410"/>
      <c r="BC137" s="410"/>
      <c r="BD137" s="410"/>
      <c r="BE137" s="410"/>
      <c r="BF137" s="410"/>
      <c r="BG137" s="410"/>
      <c r="BH137" s="410"/>
      <c r="BI137" s="410"/>
      <c r="BJ137" s="410"/>
      <c r="BK137" s="410"/>
      <c r="BL137" s="410"/>
      <c r="BM137" s="410"/>
      <c r="BN137" s="410"/>
      <c r="BO137" s="410"/>
      <c r="BP137" s="410"/>
      <c r="BQ137" s="410"/>
      <c r="BR137" s="410"/>
      <c r="BS137" s="410"/>
      <c r="BT137" s="410"/>
      <c r="BU137" s="410"/>
      <c r="BV137" s="410"/>
      <c r="BW137" s="410"/>
      <c r="BX137" s="410"/>
      <c r="BY137" s="410"/>
      <c r="BZ137" s="410"/>
      <c r="CA137" s="410"/>
      <c r="CB137" s="410"/>
      <c r="CC137" s="410"/>
      <c r="CD137" s="410"/>
      <c r="CE137" s="410"/>
      <c r="CF137" s="410"/>
      <c r="CG137" s="410"/>
      <c r="CH137" s="410"/>
      <c r="CI137" s="410"/>
      <c r="CJ137" s="410"/>
      <c r="CK137" s="410"/>
      <c r="CL137" s="410"/>
      <c r="CM137" s="410"/>
      <c r="CN137" s="410"/>
      <c r="CO137" s="410"/>
      <c r="CP137" s="410"/>
      <c r="CQ137" s="410"/>
      <c r="CR137" s="410"/>
      <c r="CS137" s="410"/>
      <c r="CT137" s="410"/>
      <c r="CU137" s="410"/>
    </row>
    <row r="138" spans="1:99" ht="14.25">
      <c r="B138" s="732"/>
      <c r="C138" s="731"/>
      <c r="D138" s="412">
        <v>109</v>
      </c>
      <c r="E138" s="413" t="s">
        <v>635</v>
      </c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  <c r="AA138" s="414"/>
      <c r="AB138" s="414"/>
      <c r="AC138" s="414"/>
      <c r="AD138" s="414"/>
      <c r="AE138" s="414"/>
      <c r="AF138" s="414"/>
      <c r="AG138" s="415"/>
      <c r="AH138" s="417">
        <v>1827</v>
      </c>
      <c r="AI138" s="720"/>
      <c r="AJ138" s="721"/>
      <c r="AK138" s="721"/>
      <c r="AL138" s="722"/>
      <c r="AM138" s="418" t="s">
        <v>2</v>
      </c>
      <c r="AN138" s="410"/>
      <c r="AO138" s="410"/>
      <c r="AP138" s="410"/>
      <c r="AQ138" s="410"/>
      <c r="AR138" s="410"/>
      <c r="AS138" s="410"/>
      <c r="AT138" s="410"/>
      <c r="AU138" s="410"/>
      <c r="AV138" s="410"/>
      <c r="AW138" s="410"/>
      <c r="AX138" s="410"/>
      <c r="AY138" s="410"/>
      <c r="AZ138" s="410"/>
      <c r="BA138" s="410"/>
      <c r="BB138" s="410"/>
      <c r="BC138" s="410"/>
      <c r="BD138" s="410"/>
      <c r="BE138" s="410"/>
      <c r="BF138" s="410"/>
      <c r="BG138" s="410"/>
      <c r="BH138" s="410"/>
      <c r="BI138" s="410"/>
      <c r="BJ138" s="410"/>
      <c r="BK138" s="410"/>
      <c r="BL138" s="410"/>
      <c r="BM138" s="410"/>
      <c r="BN138" s="410"/>
      <c r="BO138" s="410"/>
      <c r="BP138" s="410"/>
      <c r="BQ138" s="410"/>
      <c r="BR138" s="410"/>
      <c r="BS138" s="410"/>
      <c r="BT138" s="410"/>
      <c r="BU138" s="410"/>
      <c r="BV138" s="410"/>
      <c r="BW138" s="410"/>
      <c r="BX138" s="410"/>
      <c r="BY138" s="410"/>
      <c r="BZ138" s="410"/>
      <c r="CA138" s="410"/>
      <c r="CB138" s="410"/>
      <c r="CC138" s="410"/>
      <c r="CD138" s="410"/>
      <c r="CE138" s="410"/>
      <c r="CF138" s="410"/>
      <c r="CG138" s="410"/>
      <c r="CH138" s="410"/>
      <c r="CI138" s="410"/>
      <c r="CJ138" s="410"/>
      <c r="CK138" s="410"/>
      <c r="CL138" s="410"/>
      <c r="CM138" s="410"/>
      <c r="CN138" s="410"/>
      <c r="CO138" s="410"/>
      <c r="CP138" s="410"/>
      <c r="CQ138" s="410"/>
      <c r="CR138" s="410"/>
      <c r="CS138" s="410"/>
      <c r="CT138" s="410"/>
      <c r="CU138" s="410"/>
    </row>
    <row r="139" spans="1:99" s="461" customFormat="1" ht="15">
      <c r="A139" s="455"/>
      <c r="B139" s="732"/>
      <c r="C139" s="731"/>
      <c r="D139" s="417">
        <v>110</v>
      </c>
      <c r="E139" s="456" t="s">
        <v>636</v>
      </c>
      <c r="F139" s="457"/>
      <c r="G139" s="457"/>
      <c r="H139" s="457"/>
      <c r="I139" s="457"/>
      <c r="J139" s="457"/>
      <c r="K139" s="457"/>
      <c r="L139" s="457"/>
      <c r="M139" s="457"/>
      <c r="N139" s="457"/>
      <c r="O139" s="457"/>
      <c r="P139" s="457"/>
      <c r="Q139" s="457"/>
      <c r="R139" s="457"/>
      <c r="S139" s="457"/>
      <c r="T139" s="457"/>
      <c r="U139" s="457"/>
      <c r="V139" s="457"/>
      <c r="W139" s="457"/>
      <c r="X139" s="457"/>
      <c r="Y139" s="457"/>
      <c r="Z139" s="457"/>
      <c r="AA139" s="457"/>
      <c r="AB139" s="457"/>
      <c r="AC139" s="457"/>
      <c r="AD139" s="457"/>
      <c r="AE139" s="457"/>
      <c r="AF139" s="457"/>
      <c r="AG139" s="459"/>
      <c r="AH139" s="417">
        <v>305</v>
      </c>
      <c r="AI139" s="728">
        <f>+SUM(AI73:$AL$78)+SUM($AI$84:$AL$108)-$AI$109-SUM($AI$114:$AL$135)+SUM($AI$136:$AL$138)</f>
        <v>-1176450.983825</v>
      </c>
      <c r="AJ139" s="729"/>
      <c r="AK139" s="729"/>
      <c r="AL139" s="730"/>
      <c r="AM139" s="477" t="s">
        <v>4</v>
      </c>
      <c r="AN139" s="460"/>
      <c r="AO139" s="460"/>
      <c r="AP139" s="460"/>
      <c r="AQ139" s="460"/>
      <c r="AR139" s="460"/>
      <c r="AS139" s="460"/>
      <c r="AT139" s="460"/>
      <c r="AU139" s="460"/>
      <c r="AV139" s="460"/>
      <c r="AW139" s="460"/>
      <c r="AX139" s="460"/>
      <c r="AY139" s="460"/>
      <c r="AZ139" s="460"/>
      <c r="BA139" s="460"/>
      <c r="BB139" s="460"/>
      <c r="BC139" s="460"/>
      <c r="BD139" s="460"/>
      <c r="BE139" s="460"/>
      <c r="BF139" s="460"/>
      <c r="BG139" s="460"/>
      <c r="BH139" s="460"/>
      <c r="BI139" s="460"/>
      <c r="BJ139" s="460"/>
      <c r="BK139" s="460"/>
      <c r="BL139" s="460"/>
      <c r="BM139" s="460"/>
      <c r="BN139" s="460"/>
      <c r="BO139" s="460"/>
      <c r="BP139" s="460"/>
      <c r="BQ139" s="460"/>
      <c r="BR139" s="460"/>
      <c r="BS139" s="460"/>
      <c r="BT139" s="460"/>
      <c r="BU139" s="460"/>
      <c r="BV139" s="460"/>
      <c r="BW139" s="460"/>
      <c r="BX139" s="460"/>
      <c r="BY139" s="460"/>
      <c r="BZ139" s="460"/>
      <c r="CA139" s="460"/>
      <c r="CB139" s="460"/>
      <c r="CC139" s="460"/>
      <c r="CD139" s="460"/>
      <c r="CE139" s="460"/>
      <c r="CF139" s="460"/>
      <c r="CG139" s="460"/>
      <c r="CH139" s="460"/>
      <c r="CI139" s="460"/>
      <c r="CJ139" s="460"/>
      <c r="CK139" s="460"/>
      <c r="CL139" s="460"/>
      <c r="CM139" s="460"/>
      <c r="CN139" s="460"/>
      <c r="CO139" s="460"/>
      <c r="CP139" s="460"/>
      <c r="CQ139" s="460"/>
      <c r="CR139" s="460"/>
      <c r="CS139" s="460"/>
      <c r="CT139" s="460"/>
      <c r="CU139" s="460"/>
    </row>
    <row r="140" spans="1:99">
      <c r="B140" s="410"/>
      <c r="C140" s="410"/>
      <c r="D140" s="410"/>
      <c r="E140" s="410"/>
      <c r="F140" s="410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410"/>
      <c r="AG140" s="410"/>
      <c r="AH140" s="410"/>
      <c r="AJ140" s="410"/>
      <c r="AK140" s="410"/>
      <c r="AL140" s="410"/>
      <c r="AM140" s="410"/>
      <c r="AN140" s="410"/>
      <c r="AO140" s="410"/>
      <c r="AP140" s="410"/>
      <c r="AQ140" s="410"/>
      <c r="AR140" s="410"/>
      <c r="AS140" s="410"/>
      <c r="AT140" s="410"/>
      <c r="AU140" s="410"/>
      <c r="AV140" s="410"/>
      <c r="AW140" s="410"/>
      <c r="AX140" s="410"/>
      <c r="AY140" s="410"/>
      <c r="AZ140" s="410"/>
      <c r="BA140" s="410"/>
      <c r="BB140" s="410"/>
      <c r="BC140" s="410"/>
      <c r="BD140" s="410"/>
      <c r="BE140" s="410"/>
      <c r="BF140" s="410"/>
      <c r="BG140" s="410"/>
      <c r="BH140" s="410"/>
      <c r="BI140" s="410"/>
      <c r="BJ140" s="410"/>
      <c r="BK140" s="410"/>
      <c r="BL140" s="410"/>
      <c r="BM140" s="410"/>
      <c r="BN140" s="410"/>
      <c r="BO140" s="410"/>
      <c r="BP140" s="410"/>
      <c r="BQ140" s="410"/>
      <c r="BR140" s="410"/>
      <c r="BS140" s="410"/>
      <c r="BT140" s="410"/>
      <c r="BU140" s="410"/>
      <c r="BV140" s="410"/>
      <c r="BW140" s="410"/>
      <c r="BX140" s="410"/>
      <c r="BY140" s="410"/>
      <c r="BZ140" s="410"/>
      <c r="CA140" s="410"/>
      <c r="CB140" s="410"/>
      <c r="CC140" s="410"/>
      <c r="CD140" s="410"/>
      <c r="CE140" s="410"/>
      <c r="CF140" s="410"/>
      <c r="CG140" s="410"/>
      <c r="CH140" s="410"/>
      <c r="CI140" s="410"/>
      <c r="CJ140" s="410"/>
      <c r="CK140" s="410"/>
      <c r="CL140" s="410"/>
      <c r="CM140" s="410"/>
      <c r="CN140" s="410"/>
      <c r="CO140" s="410"/>
      <c r="CP140" s="410"/>
      <c r="CQ140" s="410"/>
      <c r="CR140" s="410"/>
      <c r="CS140" s="410"/>
      <c r="CT140" s="410"/>
      <c r="CU140" s="410"/>
    </row>
    <row r="141" spans="1:99">
      <c r="B141" s="745" t="s">
        <v>7</v>
      </c>
      <c r="C141" s="745"/>
      <c r="D141" s="745"/>
      <c r="E141" s="745"/>
      <c r="F141" s="745"/>
      <c r="G141" s="745"/>
      <c r="H141" s="745"/>
      <c r="I141" s="745"/>
      <c r="J141" s="745"/>
      <c r="K141" s="745"/>
      <c r="L141" s="745"/>
      <c r="M141" s="745"/>
      <c r="N141" s="745"/>
      <c r="O141" s="745"/>
      <c r="P141" s="745"/>
      <c r="Q141" s="745"/>
      <c r="R141" s="745"/>
      <c r="S141" s="745"/>
      <c r="T141" s="745"/>
      <c r="U141" s="743" t="s">
        <v>637</v>
      </c>
      <c r="V141" s="743"/>
      <c r="W141" s="743"/>
      <c r="X141" s="743"/>
      <c r="Y141" s="743"/>
      <c r="Z141" s="743"/>
      <c r="AA141" s="743"/>
      <c r="AB141" s="743"/>
      <c r="AC141" s="743"/>
      <c r="AD141" s="743"/>
      <c r="AE141" s="743"/>
      <c r="AF141" s="743"/>
      <c r="AG141" s="743"/>
      <c r="AH141" s="743"/>
      <c r="AI141" s="743"/>
      <c r="AJ141" s="743"/>
      <c r="AK141" s="743"/>
      <c r="AL141" s="743"/>
      <c r="AM141" s="743"/>
      <c r="AN141" s="410"/>
      <c r="AO141" s="410"/>
      <c r="AP141" s="410"/>
      <c r="AQ141" s="410"/>
      <c r="AR141" s="410"/>
      <c r="AS141" s="410"/>
      <c r="AT141" s="410"/>
      <c r="AU141" s="410"/>
      <c r="AV141" s="410"/>
      <c r="AW141" s="410"/>
      <c r="AX141" s="410"/>
      <c r="AY141" s="410"/>
      <c r="AZ141" s="410"/>
      <c r="BA141" s="410"/>
      <c r="BB141" s="410"/>
      <c r="BC141" s="410"/>
      <c r="BD141" s="410"/>
      <c r="BE141" s="410"/>
      <c r="BF141" s="410"/>
      <c r="BG141" s="410"/>
      <c r="BH141" s="410"/>
      <c r="BI141" s="410"/>
      <c r="BJ141" s="410"/>
      <c r="BK141" s="410"/>
      <c r="BL141" s="410"/>
      <c r="BM141" s="410"/>
      <c r="BN141" s="410"/>
      <c r="BO141" s="410"/>
      <c r="BP141" s="410"/>
      <c r="BQ141" s="410"/>
      <c r="BR141" s="410"/>
      <c r="BS141" s="410"/>
      <c r="BT141" s="410"/>
      <c r="BU141" s="410"/>
      <c r="BV141" s="410"/>
      <c r="BW141" s="410"/>
      <c r="BX141" s="410"/>
      <c r="BY141" s="410"/>
      <c r="BZ141" s="410"/>
      <c r="CA141" s="410"/>
      <c r="CB141" s="410"/>
      <c r="CC141" s="410"/>
      <c r="CD141" s="410"/>
      <c r="CE141" s="410"/>
      <c r="CF141" s="410"/>
      <c r="CG141" s="410"/>
      <c r="CH141" s="410"/>
      <c r="CI141" s="410"/>
      <c r="CJ141" s="410"/>
      <c r="CK141" s="410"/>
      <c r="CL141" s="410"/>
      <c r="CM141" s="410"/>
      <c r="CN141" s="410"/>
      <c r="CO141" s="410"/>
      <c r="CP141" s="410"/>
      <c r="CQ141" s="410"/>
      <c r="CR141" s="410"/>
      <c r="CS141" s="410"/>
      <c r="CT141" s="410"/>
      <c r="CU141" s="410"/>
    </row>
    <row r="142" spans="1:99" ht="14.25">
      <c r="B142" s="478" t="s">
        <v>638</v>
      </c>
      <c r="C142" s="774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6"/>
      <c r="U142" s="479" t="s">
        <v>639</v>
      </c>
      <c r="V142" s="774"/>
      <c r="W142" s="775"/>
      <c r="X142" s="775"/>
      <c r="Y142" s="775"/>
      <c r="Z142" s="775"/>
      <c r="AA142" s="775"/>
      <c r="AB142" s="775"/>
      <c r="AC142" s="775"/>
      <c r="AD142" s="775"/>
      <c r="AE142" s="775"/>
      <c r="AF142" s="775"/>
      <c r="AG142" s="775"/>
      <c r="AH142" s="775"/>
      <c r="AI142" s="775"/>
      <c r="AJ142" s="775"/>
      <c r="AK142" s="775"/>
      <c r="AL142" s="775"/>
      <c r="AM142" s="776"/>
      <c r="AN142" s="410"/>
      <c r="AO142" s="410"/>
      <c r="AP142" s="410"/>
      <c r="AQ142" s="410"/>
      <c r="AR142" s="410"/>
      <c r="AS142" s="410"/>
      <c r="AT142" s="410"/>
      <c r="AU142" s="410"/>
      <c r="AV142" s="410"/>
      <c r="AW142" s="410"/>
      <c r="AX142" s="410"/>
      <c r="AY142" s="410"/>
      <c r="AZ142" s="410"/>
      <c r="BA142" s="410"/>
      <c r="BB142" s="410"/>
      <c r="BC142" s="410"/>
      <c r="BD142" s="410"/>
      <c r="BE142" s="410"/>
      <c r="BF142" s="410"/>
      <c r="BG142" s="410"/>
      <c r="BH142" s="410"/>
      <c r="BI142" s="410"/>
      <c r="BJ142" s="410"/>
      <c r="BK142" s="410"/>
      <c r="BL142" s="410"/>
      <c r="BM142" s="410"/>
      <c r="BN142" s="410"/>
      <c r="BO142" s="410"/>
      <c r="BP142" s="410"/>
      <c r="BQ142" s="410"/>
      <c r="BR142" s="410"/>
      <c r="BS142" s="410"/>
      <c r="BT142" s="410"/>
      <c r="BU142" s="410"/>
      <c r="BV142" s="410"/>
      <c r="BW142" s="410"/>
      <c r="BX142" s="410"/>
      <c r="BY142" s="410"/>
      <c r="BZ142" s="410"/>
      <c r="CA142" s="410"/>
      <c r="CB142" s="410"/>
      <c r="CC142" s="410"/>
      <c r="CD142" s="410"/>
      <c r="CE142" s="410"/>
      <c r="CF142" s="410"/>
      <c r="CG142" s="410"/>
      <c r="CH142" s="410"/>
      <c r="CI142" s="410"/>
      <c r="CJ142" s="410"/>
      <c r="CK142" s="410"/>
      <c r="CL142" s="410"/>
      <c r="CM142" s="410"/>
      <c r="CN142" s="410"/>
      <c r="CO142" s="410"/>
      <c r="CP142" s="410"/>
      <c r="CQ142" s="410"/>
      <c r="CR142" s="410"/>
      <c r="CS142" s="410"/>
      <c r="CT142" s="410"/>
      <c r="CU142" s="410"/>
    </row>
    <row r="143" spans="1:99">
      <c r="B143" s="410"/>
      <c r="C143" s="410"/>
      <c r="D143" s="410"/>
      <c r="E143" s="410"/>
      <c r="F143" s="410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  <c r="Y143" s="410"/>
      <c r="Z143" s="410"/>
      <c r="AA143" s="410"/>
      <c r="AB143" s="410"/>
      <c r="AC143" s="410"/>
      <c r="AD143" s="410"/>
      <c r="AE143" s="410"/>
      <c r="AF143" s="410"/>
      <c r="AG143" s="410"/>
      <c r="AH143" s="410"/>
      <c r="AJ143" s="410"/>
      <c r="AK143" s="410"/>
      <c r="AL143" s="410"/>
      <c r="AM143" s="410"/>
      <c r="AN143" s="410"/>
      <c r="AO143" s="410"/>
      <c r="AP143" s="410"/>
      <c r="AQ143" s="410"/>
      <c r="AR143" s="410"/>
      <c r="AS143" s="410"/>
      <c r="AT143" s="410"/>
      <c r="AU143" s="410"/>
      <c r="AV143" s="410"/>
      <c r="AW143" s="410"/>
      <c r="AX143" s="410"/>
      <c r="AY143" s="410"/>
      <c r="AZ143" s="410"/>
      <c r="BA143" s="410"/>
      <c r="BB143" s="410"/>
      <c r="BC143" s="410"/>
      <c r="BD143" s="410"/>
      <c r="BE143" s="410"/>
      <c r="BF143" s="410"/>
      <c r="BG143" s="410"/>
      <c r="BH143" s="410"/>
      <c r="BI143" s="410"/>
      <c r="BJ143" s="410"/>
      <c r="BK143" s="410"/>
      <c r="BL143" s="410"/>
      <c r="BM143" s="410"/>
      <c r="BN143" s="410"/>
      <c r="BO143" s="410"/>
      <c r="BP143" s="410"/>
      <c r="BQ143" s="410"/>
      <c r="BR143" s="410"/>
      <c r="BS143" s="410"/>
      <c r="BT143" s="410"/>
      <c r="BU143" s="410"/>
      <c r="BV143" s="410"/>
      <c r="BW143" s="410"/>
      <c r="BX143" s="410"/>
      <c r="BY143" s="410"/>
      <c r="BZ143" s="410"/>
      <c r="CA143" s="410"/>
      <c r="CB143" s="410"/>
      <c r="CC143" s="410"/>
      <c r="CD143" s="410"/>
      <c r="CE143" s="410"/>
      <c r="CF143" s="410"/>
      <c r="CG143" s="410"/>
      <c r="CH143" s="410"/>
      <c r="CI143" s="410"/>
      <c r="CJ143" s="410"/>
      <c r="CK143" s="410"/>
      <c r="CL143" s="410"/>
      <c r="CM143" s="410"/>
      <c r="CN143" s="410"/>
      <c r="CO143" s="410"/>
      <c r="CP143" s="410"/>
      <c r="CQ143" s="410"/>
      <c r="CR143" s="410"/>
      <c r="CS143" s="410"/>
      <c r="CT143" s="410"/>
      <c r="CU143" s="410"/>
    </row>
    <row r="144" spans="1:99" ht="14.25">
      <c r="B144" s="731" t="s">
        <v>640</v>
      </c>
      <c r="C144" s="412">
        <v>111</v>
      </c>
      <c r="D144" s="413" t="s">
        <v>641</v>
      </c>
      <c r="E144" s="457"/>
      <c r="F144" s="457"/>
      <c r="G144" s="457"/>
      <c r="H144" s="457"/>
      <c r="I144" s="457"/>
      <c r="J144" s="457"/>
      <c r="K144" s="457"/>
      <c r="L144" s="457"/>
      <c r="M144" s="459"/>
      <c r="N144" s="417">
        <v>85</v>
      </c>
      <c r="O144" s="720">
        <f>-IF($AI$139&lt;0,$AI$139,0)</f>
        <v>1176450.983825</v>
      </c>
      <c r="P144" s="721"/>
      <c r="Q144" s="721"/>
      <c r="R144" s="722"/>
      <c r="S144" s="417" t="s">
        <v>2</v>
      </c>
      <c r="T144" s="778" t="s">
        <v>642</v>
      </c>
      <c r="U144" s="480"/>
      <c r="V144" s="481"/>
      <c r="W144" s="481"/>
      <c r="X144" s="481"/>
      <c r="Y144" s="481"/>
      <c r="Z144" s="412">
        <v>114</v>
      </c>
      <c r="AA144" s="413" t="s">
        <v>643</v>
      </c>
      <c r="AB144" s="414"/>
      <c r="AC144" s="414"/>
      <c r="AD144" s="414"/>
      <c r="AE144" s="414"/>
      <c r="AF144" s="419"/>
      <c r="AG144" s="415"/>
      <c r="AH144" s="417">
        <v>90</v>
      </c>
      <c r="AI144" s="720">
        <f>+IF($AI$139&gt;0,$AI$139,0)</f>
        <v>0</v>
      </c>
      <c r="AJ144" s="721"/>
      <c r="AK144" s="721"/>
      <c r="AL144" s="722"/>
      <c r="AM144" s="418" t="s">
        <v>2</v>
      </c>
      <c r="AN144" s="410"/>
      <c r="AO144" s="410"/>
      <c r="AP144" s="410"/>
      <c r="AQ144" s="410"/>
      <c r="AR144" s="410"/>
      <c r="AS144" s="410"/>
      <c r="AT144" s="410"/>
      <c r="AU144" s="410"/>
      <c r="AV144" s="410"/>
      <c r="AW144" s="410"/>
      <c r="AX144" s="410"/>
      <c r="AY144" s="410"/>
      <c r="AZ144" s="410"/>
      <c r="BA144" s="410"/>
      <c r="BB144" s="410"/>
      <c r="BC144" s="410"/>
      <c r="BD144" s="410"/>
      <c r="BE144" s="410"/>
      <c r="BF144" s="410"/>
      <c r="BG144" s="410"/>
      <c r="BH144" s="410"/>
      <c r="BI144" s="410"/>
      <c r="BJ144" s="410"/>
      <c r="BK144" s="410"/>
      <c r="BL144" s="410"/>
      <c r="BM144" s="410"/>
      <c r="BN144" s="410"/>
      <c r="BO144" s="410"/>
      <c r="BP144" s="410"/>
      <c r="BQ144" s="410"/>
      <c r="BR144" s="410"/>
      <c r="BS144" s="410"/>
      <c r="BT144" s="410"/>
      <c r="BU144" s="410"/>
      <c r="BV144" s="410"/>
      <c r="BW144" s="410"/>
      <c r="BX144" s="410"/>
      <c r="BY144" s="410"/>
      <c r="BZ144" s="410"/>
      <c r="CA144" s="410"/>
      <c r="CB144" s="410"/>
      <c r="CC144" s="410"/>
      <c r="CD144" s="410"/>
      <c r="CE144" s="410"/>
      <c r="CF144" s="410"/>
      <c r="CG144" s="410"/>
      <c r="CH144" s="410"/>
      <c r="CI144" s="410"/>
      <c r="CJ144" s="410"/>
      <c r="CK144" s="410"/>
      <c r="CL144" s="410"/>
      <c r="CM144" s="410"/>
      <c r="CN144" s="410"/>
      <c r="CO144" s="410"/>
      <c r="CP144" s="410"/>
      <c r="CQ144" s="410"/>
      <c r="CR144" s="410"/>
      <c r="CS144" s="410"/>
      <c r="CT144" s="410"/>
      <c r="CU144" s="410"/>
    </row>
    <row r="145" spans="1:99" ht="14.25">
      <c r="B145" s="777"/>
      <c r="C145" s="412">
        <v>112</v>
      </c>
      <c r="D145" s="413" t="s">
        <v>644</v>
      </c>
      <c r="E145" s="482"/>
      <c r="F145" s="482"/>
      <c r="G145" s="482"/>
      <c r="H145" s="482"/>
      <c r="I145" s="482"/>
      <c r="J145" s="482"/>
      <c r="K145" s="482"/>
      <c r="L145" s="482"/>
      <c r="M145" s="483"/>
      <c r="N145" s="417">
        <v>86</v>
      </c>
      <c r="O145" s="720">
        <v>0</v>
      </c>
      <c r="P145" s="721"/>
      <c r="Q145" s="721"/>
      <c r="R145" s="722"/>
      <c r="S145" s="417" t="s">
        <v>3</v>
      </c>
      <c r="T145" s="778"/>
      <c r="U145" s="484"/>
      <c r="V145" s="485"/>
      <c r="W145" s="485"/>
      <c r="X145" s="485"/>
      <c r="Y145" s="485"/>
      <c r="Z145" s="412">
        <v>115</v>
      </c>
      <c r="AA145" s="413" t="s">
        <v>645</v>
      </c>
      <c r="AB145" s="414"/>
      <c r="AC145" s="414"/>
      <c r="AD145" s="414"/>
      <c r="AE145" s="414"/>
      <c r="AF145" s="415"/>
      <c r="AG145" s="486">
        <v>0</v>
      </c>
      <c r="AH145" s="417">
        <v>39</v>
      </c>
      <c r="AI145" s="720">
        <f>+ROUND($AI$144*$AG$145,0)</f>
        <v>0</v>
      </c>
      <c r="AJ145" s="721"/>
      <c r="AK145" s="721"/>
      <c r="AL145" s="722"/>
      <c r="AM145" s="418" t="s">
        <v>2</v>
      </c>
      <c r="AN145" s="410"/>
      <c r="AO145" s="410"/>
      <c r="AP145" s="410"/>
      <c r="AQ145" s="410"/>
      <c r="AR145" s="410"/>
      <c r="AS145" s="410"/>
      <c r="AT145" s="410"/>
      <c r="AU145" s="410"/>
      <c r="AV145" s="410"/>
      <c r="AW145" s="410"/>
      <c r="AX145" s="410"/>
      <c r="AY145" s="410"/>
      <c r="AZ145" s="410"/>
      <c r="BA145" s="410"/>
      <c r="BB145" s="410"/>
      <c r="BC145" s="410"/>
      <c r="BD145" s="410"/>
      <c r="BE145" s="410"/>
      <c r="BF145" s="410"/>
      <c r="BG145" s="410"/>
      <c r="BH145" s="410"/>
      <c r="BI145" s="410"/>
      <c r="BJ145" s="410"/>
      <c r="BK145" s="410"/>
      <c r="BL145" s="410"/>
      <c r="BM145" s="410"/>
      <c r="BN145" s="410"/>
      <c r="BO145" s="410"/>
      <c r="BP145" s="410"/>
      <c r="BQ145" s="410"/>
      <c r="BR145" s="410"/>
      <c r="BS145" s="410"/>
      <c r="BT145" s="410"/>
      <c r="BU145" s="410"/>
      <c r="BV145" s="410"/>
      <c r="BW145" s="410"/>
      <c r="BX145" s="410"/>
      <c r="BY145" s="410"/>
      <c r="BZ145" s="410"/>
      <c r="CA145" s="410"/>
      <c r="CB145" s="410"/>
      <c r="CC145" s="410"/>
      <c r="CD145" s="410"/>
      <c r="CE145" s="410"/>
      <c r="CF145" s="410"/>
      <c r="CG145" s="410"/>
      <c r="CH145" s="410"/>
      <c r="CI145" s="410"/>
      <c r="CJ145" s="410"/>
      <c r="CK145" s="410"/>
      <c r="CL145" s="410"/>
      <c r="CM145" s="410"/>
      <c r="CN145" s="410"/>
      <c r="CO145" s="410"/>
      <c r="CP145" s="410"/>
      <c r="CQ145" s="410"/>
      <c r="CR145" s="410"/>
      <c r="CS145" s="410"/>
      <c r="CT145" s="410"/>
      <c r="CU145" s="410"/>
    </row>
    <row r="146" spans="1:99" ht="14.25">
      <c r="B146" s="777"/>
      <c r="C146" s="773" t="s">
        <v>646</v>
      </c>
      <c r="D146" s="773"/>
      <c r="E146" s="773"/>
      <c r="F146" s="773"/>
      <c r="G146" s="773"/>
      <c r="H146" s="773"/>
      <c r="I146" s="773"/>
      <c r="J146" s="773"/>
      <c r="K146" s="773"/>
      <c r="L146" s="773"/>
      <c r="M146" s="773"/>
      <c r="N146" s="773"/>
      <c r="O146" s="773"/>
      <c r="P146" s="773"/>
      <c r="Q146" s="773"/>
      <c r="R146" s="773"/>
      <c r="S146" s="773"/>
      <c r="T146" s="778"/>
      <c r="U146" s="484"/>
      <c r="V146" s="485"/>
      <c r="W146" s="485"/>
      <c r="X146" s="485"/>
      <c r="Y146" s="485"/>
      <c r="Z146" s="412">
        <v>116</v>
      </c>
      <c r="AA146" s="413" t="s">
        <v>647</v>
      </c>
      <c r="AB146" s="414"/>
      <c r="AC146" s="414"/>
      <c r="AD146" s="414"/>
      <c r="AE146" s="414"/>
      <c r="AF146" s="419"/>
      <c r="AG146" s="415"/>
      <c r="AH146" s="417">
        <v>91</v>
      </c>
      <c r="AI146" s="720">
        <f>+SUM(AI144:$AL$145)</f>
        <v>0</v>
      </c>
      <c r="AJ146" s="721"/>
      <c r="AK146" s="721"/>
      <c r="AL146" s="722"/>
      <c r="AM146" s="418" t="s">
        <v>4</v>
      </c>
      <c r="AN146" s="410"/>
      <c r="AO146" s="410"/>
      <c r="AP146" s="410"/>
      <c r="AQ146" s="410"/>
      <c r="AR146" s="410"/>
      <c r="AS146" s="410"/>
      <c r="AT146" s="410"/>
      <c r="AU146" s="410"/>
      <c r="AV146" s="410"/>
      <c r="AW146" s="410"/>
      <c r="AX146" s="410"/>
      <c r="AY146" s="410"/>
      <c r="AZ146" s="410"/>
      <c r="BA146" s="410"/>
      <c r="BB146" s="410"/>
      <c r="BC146" s="410"/>
      <c r="BD146" s="410"/>
      <c r="BE146" s="410"/>
      <c r="BF146" s="410"/>
      <c r="BG146" s="410"/>
      <c r="BH146" s="410"/>
      <c r="BI146" s="410"/>
      <c r="BJ146" s="410"/>
      <c r="BK146" s="410"/>
      <c r="BL146" s="410"/>
      <c r="BM146" s="410"/>
      <c r="BN146" s="410"/>
      <c r="BO146" s="410"/>
      <c r="BP146" s="410"/>
      <c r="BQ146" s="410"/>
      <c r="BR146" s="410"/>
      <c r="BS146" s="410"/>
      <c r="BT146" s="410"/>
      <c r="BU146" s="410"/>
      <c r="BV146" s="410"/>
      <c r="BW146" s="410"/>
      <c r="BX146" s="410"/>
      <c r="BY146" s="410"/>
      <c r="BZ146" s="410"/>
      <c r="CA146" s="410"/>
      <c r="CB146" s="410"/>
      <c r="CC146" s="410"/>
      <c r="CD146" s="410"/>
      <c r="CE146" s="410"/>
      <c r="CF146" s="410"/>
      <c r="CG146" s="410"/>
      <c r="CH146" s="410"/>
      <c r="CI146" s="410"/>
      <c r="CJ146" s="410"/>
      <c r="CK146" s="410"/>
      <c r="CL146" s="410"/>
      <c r="CM146" s="410"/>
      <c r="CN146" s="410"/>
      <c r="CO146" s="410"/>
      <c r="CP146" s="410"/>
      <c r="CQ146" s="410"/>
      <c r="CR146" s="410"/>
      <c r="CS146" s="410"/>
      <c r="CT146" s="410"/>
      <c r="CU146" s="410"/>
    </row>
    <row r="147" spans="1:99" ht="14.25">
      <c r="B147" s="777"/>
      <c r="C147" s="412">
        <f>+C145+1</f>
        <v>113</v>
      </c>
      <c r="D147" s="413" t="s">
        <v>648</v>
      </c>
      <c r="E147" s="414"/>
      <c r="F147" s="414"/>
      <c r="G147" s="414"/>
      <c r="H147" s="414"/>
      <c r="I147" s="414"/>
      <c r="J147" s="414"/>
      <c r="K147" s="414"/>
      <c r="L147" s="414"/>
      <c r="M147" s="415"/>
      <c r="N147" s="417">
        <v>87</v>
      </c>
      <c r="O147" s="720">
        <f>+$O$144-$O$145</f>
        <v>1176450.983825</v>
      </c>
      <c r="P147" s="721"/>
      <c r="Q147" s="721"/>
      <c r="R147" s="722"/>
      <c r="S147" s="418" t="s">
        <v>4</v>
      </c>
      <c r="T147" s="778"/>
      <c r="U147" s="484"/>
      <c r="V147" s="485"/>
      <c r="W147" s="485"/>
      <c r="X147" s="485"/>
      <c r="Y147" s="485"/>
      <c r="Z147" s="770" t="s">
        <v>649</v>
      </c>
      <c r="AA147" s="771"/>
      <c r="AB147" s="771"/>
      <c r="AC147" s="771"/>
      <c r="AD147" s="771"/>
      <c r="AE147" s="771"/>
      <c r="AF147" s="771"/>
      <c r="AG147" s="771"/>
      <c r="AH147" s="771"/>
      <c r="AI147" s="771"/>
      <c r="AJ147" s="771"/>
      <c r="AK147" s="771"/>
      <c r="AL147" s="771"/>
      <c r="AM147" s="772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  <c r="AZ147" s="410"/>
      <c r="BA147" s="410"/>
      <c r="BB147" s="410"/>
      <c r="BC147" s="410"/>
      <c r="BD147" s="410"/>
      <c r="BE147" s="410"/>
      <c r="BF147" s="410"/>
      <c r="BG147" s="410"/>
      <c r="BH147" s="410"/>
      <c r="BI147" s="410"/>
      <c r="BJ147" s="410"/>
      <c r="BK147" s="410"/>
      <c r="BL147" s="410"/>
      <c r="BM147" s="410"/>
      <c r="BN147" s="410"/>
      <c r="BO147" s="410"/>
      <c r="BP147" s="410"/>
      <c r="BQ147" s="410"/>
      <c r="BR147" s="410"/>
      <c r="BS147" s="410"/>
      <c r="BT147" s="410"/>
      <c r="BU147" s="410"/>
      <c r="BV147" s="410"/>
      <c r="BW147" s="410"/>
      <c r="BX147" s="410"/>
      <c r="BY147" s="410"/>
      <c r="BZ147" s="410"/>
      <c r="CA147" s="410"/>
      <c r="CB147" s="410"/>
      <c r="CC147" s="410"/>
      <c r="CD147" s="410"/>
      <c r="CE147" s="410"/>
      <c r="CF147" s="410"/>
      <c r="CG147" s="410"/>
      <c r="CH147" s="410"/>
      <c r="CI147" s="410"/>
      <c r="CJ147" s="410"/>
      <c r="CK147" s="410"/>
      <c r="CL147" s="410"/>
      <c r="CM147" s="410"/>
      <c r="CN147" s="410"/>
      <c r="CO147" s="410"/>
      <c r="CP147" s="410"/>
      <c r="CQ147" s="410"/>
      <c r="CR147" s="410"/>
      <c r="CS147" s="410"/>
      <c r="CT147" s="410"/>
      <c r="CU147" s="410"/>
    </row>
    <row r="148" spans="1:99" ht="14.25">
      <c r="B148" s="777"/>
      <c r="C148" s="487"/>
      <c r="D148" s="773" t="s">
        <v>650</v>
      </c>
      <c r="E148" s="773"/>
      <c r="F148" s="773"/>
      <c r="G148" s="773"/>
      <c r="H148" s="773"/>
      <c r="I148" s="773"/>
      <c r="J148" s="773"/>
      <c r="K148" s="773"/>
      <c r="L148" s="773"/>
      <c r="M148" s="773"/>
      <c r="N148" s="773"/>
      <c r="O148" s="773"/>
      <c r="P148" s="773"/>
      <c r="Q148" s="773"/>
      <c r="R148" s="773"/>
      <c r="S148" s="773"/>
      <c r="T148" s="778"/>
      <c r="U148" s="484"/>
      <c r="V148" s="485"/>
      <c r="W148" s="485"/>
      <c r="X148" s="485"/>
      <c r="Y148" s="485"/>
      <c r="Z148" s="412">
        <f>+Z146+1</f>
        <v>117</v>
      </c>
      <c r="AA148" s="413" t="s">
        <v>651</v>
      </c>
      <c r="AB148" s="414"/>
      <c r="AC148" s="414"/>
      <c r="AD148" s="414"/>
      <c r="AE148" s="414"/>
      <c r="AF148" s="414"/>
      <c r="AG148" s="415"/>
      <c r="AH148" s="417">
        <v>92</v>
      </c>
      <c r="AI148" s="720"/>
      <c r="AJ148" s="721"/>
      <c r="AK148" s="721"/>
      <c r="AL148" s="722"/>
      <c r="AM148" s="418" t="s">
        <v>2</v>
      </c>
      <c r="AN148" s="410"/>
      <c r="AO148" s="410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10"/>
      <c r="AZ148" s="410"/>
      <c r="BA148" s="410"/>
      <c r="BB148" s="410"/>
      <c r="BC148" s="410"/>
      <c r="BD148" s="410"/>
      <c r="BE148" s="410"/>
      <c r="BF148" s="410"/>
      <c r="BG148" s="410"/>
      <c r="BH148" s="410"/>
      <c r="BI148" s="410"/>
      <c r="BJ148" s="410"/>
      <c r="BK148" s="410"/>
      <c r="BL148" s="410"/>
      <c r="BM148" s="410"/>
      <c r="BN148" s="410"/>
      <c r="BO148" s="410"/>
      <c r="BP148" s="410"/>
      <c r="BQ148" s="410"/>
      <c r="BR148" s="410"/>
      <c r="BS148" s="410"/>
      <c r="BT148" s="410"/>
      <c r="BU148" s="410"/>
      <c r="BV148" s="410"/>
      <c r="BW148" s="410"/>
      <c r="BX148" s="410"/>
      <c r="BY148" s="410"/>
      <c r="BZ148" s="410"/>
      <c r="CA148" s="410"/>
      <c r="CB148" s="410"/>
      <c r="CC148" s="410"/>
      <c r="CD148" s="410"/>
      <c r="CE148" s="410"/>
      <c r="CF148" s="410"/>
      <c r="CG148" s="410"/>
      <c r="CH148" s="410"/>
      <c r="CI148" s="410"/>
      <c r="CJ148" s="410"/>
      <c r="CK148" s="410"/>
      <c r="CL148" s="410"/>
      <c r="CM148" s="410"/>
      <c r="CN148" s="410"/>
      <c r="CO148" s="410"/>
      <c r="CP148" s="410"/>
      <c r="CQ148" s="410"/>
      <c r="CR148" s="410"/>
      <c r="CS148" s="410"/>
      <c r="CT148" s="410"/>
      <c r="CU148" s="410"/>
    </row>
    <row r="149" spans="1:99" ht="14.25">
      <c r="B149" s="777"/>
      <c r="C149" s="412">
        <v>301</v>
      </c>
      <c r="D149" s="413" t="s">
        <v>652</v>
      </c>
      <c r="E149" s="414"/>
      <c r="F149" s="414"/>
      <c r="G149" s="414"/>
      <c r="H149" s="414"/>
      <c r="I149" s="414"/>
      <c r="J149" s="414"/>
      <c r="K149" s="414"/>
      <c r="L149" s="414"/>
      <c r="M149" s="415"/>
      <c r="N149" s="488"/>
      <c r="O149" s="489"/>
      <c r="P149" s="489"/>
      <c r="Q149" s="489"/>
      <c r="R149" s="489"/>
      <c r="S149" s="490"/>
      <c r="T149" s="778"/>
      <c r="U149" s="484"/>
      <c r="V149" s="485"/>
      <c r="W149" s="485"/>
      <c r="X149" s="485"/>
      <c r="Y149" s="485"/>
      <c r="Z149" s="412">
        <f>+Z148+1</f>
        <v>118</v>
      </c>
      <c r="AA149" s="413" t="s">
        <v>653</v>
      </c>
      <c r="AB149" s="414"/>
      <c r="AC149" s="414"/>
      <c r="AD149" s="414"/>
      <c r="AE149" s="414"/>
      <c r="AF149" s="414"/>
      <c r="AG149" s="415"/>
      <c r="AH149" s="417">
        <v>93</v>
      </c>
      <c r="AI149" s="720"/>
      <c r="AJ149" s="721"/>
      <c r="AK149" s="721"/>
      <c r="AL149" s="722"/>
      <c r="AM149" s="418" t="s">
        <v>2</v>
      </c>
      <c r="AN149" s="410"/>
      <c r="AO149" s="410"/>
      <c r="AP149" s="410"/>
      <c r="AQ149" s="410"/>
      <c r="AR149" s="410"/>
      <c r="AS149" s="410"/>
      <c r="AT149" s="410"/>
      <c r="AU149" s="410"/>
      <c r="AV149" s="410"/>
      <c r="AW149" s="410"/>
      <c r="AX149" s="410"/>
      <c r="AY149" s="410"/>
      <c r="AZ149" s="410"/>
      <c r="BA149" s="410"/>
      <c r="BB149" s="410"/>
      <c r="BC149" s="410"/>
      <c r="BD149" s="410"/>
      <c r="BE149" s="410"/>
      <c r="BF149" s="410"/>
      <c r="BG149" s="410"/>
      <c r="BH149" s="410"/>
      <c r="BI149" s="410"/>
      <c r="BJ149" s="410"/>
      <c r="BK149" s="410"/>
      <c r="BL149" s="410"/>
      <c r="BM149" s="410"/>
      <c r="BN149" s="410"/>
      <c r="BO149" s="410"/>
      <c r="BP149" s="410"/>
      <c r="BQ149" s="410"/>
      <c r="BR149" s="410"/>
      <c r="BS149" s="410"/>
      <c r="BT149" s="410"/>
      <c r="BU149" s="410"/>
      <c r="BV149" s="410"/>
      <c r="BW149" s="410"/>
      <c r="BX149" s="410"/>
      <c r="BY149" s="410"/>
      <c r="BZ149" s="410"/>
      <c r="CA149" s="410"/>
      <c r="CB149" s="410"/>
      <c r="CC149" s="410"/>
      <c r="CD149" s="410"/>
      <c r="CE149" s="410"/>
      <c r="CF149" s="410"/>
      <c r="CG149" s="410"/>
      <c r="CH149" s="410"/>
      <c r="CI149" s="410"/>
      <c r="CJ149" s="410"/>
      <c r="CK149" s="410"/>
      <c r="CL149" s="410"/>
      <c r="CM149" s="410"/>
      <c r="CN149" s="410"/>
      <c r="CO149" s="410"/>
      <c r="CP149" s="410"/>
      <c r="CQ149" s="410"/>
      <c r="CR149" s="410"/>
      <c r="CS149" s="410"/>
      <c r="CT149" s="410"/>
      <c r="CU149" s="410"/>
    </row>
    <row r="150" spans="1:99" ht="14.25">
      <c r="B150" s="777"/>
      <c r="C150" s="412">
        <v>306</v>
      </c>
      <c r="D150" s="491" t="s">
        <v>654</v>
      </c>
      <c r="E150" s="492"/>
      <c r="F150" s="492"/>
      <c r="G150" s="492"/>
      <c r="H150" s="492"/>
      <c r="I150" s="492"/>
      <c r="J150" s="492"/>
      <c r="K150" s="492"/>
      <c r="L150" s="492"/>
      <c r="M150" s="493"/>
      <c r="N150" s="720"/>
      <c r="O150" s="721"/>
      <c r="P150" s="721"/>
      <c r="Q150" s="721"/>
      <c r="R150" s="721"/>
      <c r="S150" s="722"/>
      <c r="T150" s="778"/>
      <c r="U150" s="494"/>
      <c r="V150" s="495"/>
      <c r="W150" s="495"/>
      <c r="X150" s="495"/>
      <c r="Y150" s="495"/>
      <c r="Z150" s="412">
        <f>+Z149+1</f>
        <v>119</v>
      </c>
      <c r="AA150" s="413" t="s">
        <v>655</v>
      </c>
      <c r="AB150" s="414"/>
      <c r="AC150" s="414"/>
      <c r="AD150" s="414"/>
      <c r="AE150" s="414"/>
      <c r="AF150" s="414"/>
      <c r="AG150" s="415"/>
      <c r="AH150" s="417">
        <v>94</v>
      </c>
      <c r="AI150" s="720"/>
      <c r="AJ150" s="721"/>
      <c r="AK150" s="721"/>
      <c r="AL150" s="722"/>
      <c r="AM150" s="418" t="s">
        <v>4</v>
      </c>
      <c r="AN150" s="410"/>
      <c r="AO150" s="410"/>
      <c r="AP150" s="410"/>
      <c r="AQ150" s="410"/>
      <c r="AR150" s="410"/>
      <c r="AS150" s="410"/>
      <c r="AT150" s="410"/>
      <c r="AU150" s="410"/>
      <c r="AV150" s="410"/>
      <c r="AW150" s="410"/>
      <c r="AX150" s="410"/>
      <c r="AY150" s="410"/>
      <c r="AZ150" s="410"/>
      <c r="BA150" s="410"/>
      <c r="BB150" s="410"/>
      <c r="BC150" s="410"/>
      <c r="BD150" s="410"/>
      <c r="BE150" s="410"/>
      <c r="BF150" s="410"/>
      <c r="BG150" s="410"/>
      <c r="BH150" s="410"/>
      <c r="BI150" s="410"/>
      <c r="BJ150" s="410"/>
      <c r="BK150" s="410"/>
      <c r="BL150" s="410"/>
      <c r="BM150" s="410"/>
      <c r="BN150" s="410"/>
      <c r="BO150" s="410"/>
      <c r="BP150" s="410"/>
      <c r="BQ150" s="410"/>
      <c r="BR150" s="410"/>
      <c r="BS150" s="410"/>
      <c r="BT150" s="410"/>
      <c r="BU150" s="410"/>
      <c r="BV150" s="410"/>
      <c r="BW150" s="410"/>
      <c r="BX150" s="410"/>
      <c r="BY150" s="410"/>
      <c r="BZ150" s="410"/>
      <c r="CA150" s="410"/>
      <c r="CB150" s="410"/>
      <c r="CC150" s="410"/>
      <c r="CD150" s="410"/>
      <c r="CE150" s="410"/>
      <c r="CF150" s="410"/>
      <c r="CG150" s="410"/>
      <c r="CH150" s="410"/>
      <c r="CI150" s="410"/>
      <c r="CJ150" s="410"/>
      <c r="CK150" s="410"/>
      <c r="CL150" s="410"/>
      <c r="CM150" s="410"/>
      <c r="CN150" s="410"/>
      <c r="CO150" s="410"/>
      <c r="CP150" s="410"/>
      <c r="CQ150" s="410"/>
      <c r="CR150" s="410"/>
      <c r="CS150" s="410"/>
      <c r="CT150" s="410"/>
      <c r="CU150" s="410"/>
    </row>
    <row r="151" spans="1:99">
      <c r="B151" s="777"/>
      <c r="C151" s="746">
        <v>780</v>
      </c>
      <c r="D151" s="747" t="s">
        <v>656</v>
      </c>
      <c r="E151" s="748"/>
      <c r="F151" s="748"/>
      <c r="G151" s="748"/>
      <c r="H151" s="748"/>
      <c r="I151" s="748"/>
      <c r="J151" s="748"/>
      <c r="K151" s="748"/>
      <c r="L151" s="748"/>
      <c r="M151" s="749"/>
      <c r="N151" s="496" t="s">
        <v>657</v>
      </c>
      <c r="O151" s="497"/>
      <c r="P151" s="497"/>
      <c r="Q151" s="497"/>
      <c r="R151" s="498"/>
      <c r="S151" s="499"/>
      <c r="T151" s="756" t="s">
        <v>658</v>
      </c>
      <c r="U151" s="757"/>
      <c r="V151" s="757"/>
      <c r="W151" s="757"/>
      <c r="X151" s="757"/>
      <c r="Y151" s="757"/>
      <c r="Z151" s="757"/>
      <c r="AA151" s="757"/>
      <c r="AB151" s="757"/>
      <c r="AC151" s="757"/>
      <c r="AD151" s="757"/>
      <c r="AE151" s="757"/>
      <c r="AF151" s="757"/>
      <c r="AG151" s="757"/>
      <c r="AH151" s="757"/>
      <c r="AI151" s="757"/>
      <c r="AJ151" s="757"/>
      <c r="AK151" s="757"/>
      <c r="AL151" s="757"/>
      <c r="AM151" s="758"/>
      <c r="AN151" s="410"/>
      <c r="AO151" s="410"/>
      <c r="AP151" s="410"/>
      <c r="AQ151" s="410"/>
      <c r="AR151" s="410"/>
      <c r="AS151" s="410"/>
      <c r="AT151" s="410"/>
      <c r="AU151" s="410"/>
      <c r="AV151" s="410"/>
      <c r="AW151" s="410"/>
      <c r="AX151" s="410"/>
      <c r="AY151" s="410"/>
      <c r="AZ151" s="410"/>
      <c r="BA151" s="410"/>
      <c r="BB151" s="410"/>
      <c r="BC151" s="410"/>
      <c r="BD151" s="410"/>
      <c r="BE151" s="410"/>
      <c r="BF151" s="410"/>
      <c r="BG151" s="410"/>
      <c r="BH151" s="410"/>
      <c r="BI151" s="410"/>
      <c r="BJ151" s="410"/>
      <c r="BK151" s="410"/>
      <c r="BL151" s="410"/>
      <c r="BM151" s="410"/>
      <c r="BN151" s="410"/>
      <c r="BO151" s="410"/>
      <c r="BP151" s="410"/>
      <c r="BQ151" s="410"/>
      <c r="BR151" s="410"/>
      <c r="BS151" s="410"/>
      <c r="BT151" s="410"/>
      <c r="BU151" s="410"/>
      <c r="BV151" s="410"/>
      <c r="BW151" s="410"/>
      <c r="BX151" s="410"/>
      <c r="BY151" s="410"/>
      <c r="BZ151" s="410"/>
      <c r="CA151" s="410"/>
      <c r="CB151" s="410"/>
      <c r="CC151" s="410"/>
      <c r="CD151" s="410"/>
      <c r="CE151" s="410"/>
      <c r="CF151" s="410"/>
      <c r="CG151" s="410"/>
      <c r="CH151" s="410"/>
      <c r="CI151" s="410"/>
      <c r="CJ151" s="410"/>
      <c r="CK151" s="410"/>
      <c r="CL151" s="410"/>
      <c r="CM151" s="410"/>
      <c r="CN151" s="410"/>
      <c r="CO151" s="410"/>
      <c r="CP151" s="410"/>
      <c r="CQ151" s="410"/>
      <c r="CR151" s="410"/>
      <c r="CS151" s="410"/>
      <c r="CT151" s="410"/>
      <c r="CU151" s="410"/>
    </row>
    <row r="152" spans="1:99">
      <c r="B152" s="777"/>
      <c r="C152" s="746"/>
      <c r="D152" s="750"/>
      <c r="E152" s="751"/>
      <c r="F152" s="751"/>
      <c r="G152" s="751"/>
      <c r="H152" s="751"/>
      <c r="I152" s="751"/>
      <c r="J152" s="751"/>
      <c r="K152" s="751"/>
      <c r="L152" s="751"/>
      <c r="M152" s="752"/>
      <c r="N152" s="496" t="s">
        <v>659</v>
      </c>
      <c r="O152" s="497"/>
      <c r="P152" s="497"/>
      <c r="Q152" s="497"/>
      <c r="R152" s="498"/>
      <c r="S152" s="499"/>
      <c r="T152" s="759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1"/>
      <c r="AN152" s="410"/>
      <c r="AO152" s="410"/>
      <c r="AP152" s="410"/>
      <c r="AQ152" s="410"/>
      <c r="AR152" s="410"/>
      <c r="AS152" s="410"/>
      <c r="AT152" s="410"/>
      <c r="AU152" s="410"/>
      <c r="AV152" s="410"/>
      <c r="AW152" s="410"/>
      <c r="AX152" s="410"/>
      <c r="AY152" s="410"/>
      <c r="AZ152" s="410"/>
      <c r="BA152" s="410"/>
      <c r="BB152" s="410"/>
      <c r="BC152" s="410"/>
      <c r="BD152" s="410"/>
      <c r="BE152" s="410"/>
      <c r="BF152" s="410"/>
      <c r="BG152" s="410"/>
      <c r="BH152" s="410"/>
      <c r="BI152" s="410"/>
      <c r="BJ152" s="410"/>
      <c r="BK152" s="410"/>
      <c r="BL152" s="410"/>
      <c r="BM152" s="410"/>
      <c r="BN152" s="410"/>
      <c r="BO152" s="410"/>
      <c r="BP152" s="410"/>
      <c r="BQ152" s="410"/>
      <c r="BR152" s="410"/>
      <c r="BS152" s="410"/>
      <c r="BT152" s="410"/>
      <c r="BU152" s="410"/>
      <c r="BV152" s="410"/>
      <c r="BW152" s="410"/>
      <c r="BX152" s="410"/>
      <c r="BY152" s="410"/>
      <c r="BZ152" s="410"/>
      <c r="CA152" s="410"/>
      <c r="CB152" s="410"/>
      <c r="CC152" s="410"/>
      <c r="CD152" s="410"/>
      <c r="CE152" s="410"/>
      <c r="CF152" s="410"/>
      <c r="CG152" s="410"/>
      <c r="CH152" s="410"/>
      <c r="CI152" s="410"/>
      <c r="CJ152" s="410"/>
      <c r="CK152" s="410"/>
      <c r="CL152" s="410"/>
      <c r="CM152" s="410"/>
      <c r="CN152" s="410"/>
      <c r="CO152" s="410"/>
      <c r="CP152" s="410"/>
      <c r="CQ152" s="410"/>
      <c r="CR152" s="410"/>
      <c r="CS152" s="410"/>
      <c r="CT152" s="410"/>
      <c r="CU152" s="410"/>
    </row>
    <row r="153" spans="1:99">
      <c r="B153" s="777"/>
      <c r="C153" s="746"/>
      <c r="D153" s="750"/>
      <c r="E153" s="751"/>
      <c r="F153" s="751"/>
      <c r="G153" s="751"/>
      <c r="H153" s="751"/>
      <c r="I153" s="751"/>
      <c r="J153" s="751"/>
      <c r="K153" s="751"/>
      <c r="L153" s="751"/>
      <c r="M153" s="752"/>
      <c r="N153" s="496" t="s">
        <v>660</v>
      </c>
      <c r="O153" s="497"/>
      <c r="P153" s="497"/>
      <c r="Q153" s="497"/>
      <c r="R153" s="498"/>
      <c r="S153" s="499"/>
      <c r="T153" s="759"/>
      <c r="U153" s="760"/>
      <c r="V153" s="760"/>
      <c r="W153" s="76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1"/>
      <c r="AN153" s="410"/>
      <c r="AO153" s="410"/>
      <c r="AP153" s="410"/>
      <c r="AQ153" s="410"/>
      <c r="AR153" s="410"/>
      <c r="AS153" s="410"/>
      <c r="AT153" s="410"/>
      <c r="AU153" s="410"/>
      <c r="AV153" s="410"/>
      <c r="AW153" s="410"/>
      <c r="AX153" s="410"/>
      <c r="AY153" s="410"/>
      <c r="AZ153" s="410"/>
      <c r="BA153" s="410"/>
      <c r="BB153" s="410"/>
      <c r="BC153" s="410"/>
      <c r="BD153" s="410"/>
      <c r="BE153" s="410"/>
      <c r="BF153" s="410"/>
      <c r="BG153" s="410"/>
      <c r="BH153" s="410"/>
      <c r="BI153" s="410"/>
      <c r="BJ153" s="410"/>
      <c r="BK153" s="410"/>
      <c r="BL153" s="410"/>
      <c r="BM153" s="410"/>
      <c r="BN153" s="410"/>
      <c r="BO153" s="410"/>
      <c r="BP153" s="410"/>
      <c r="BQ153" s="410"/>
      <c r="BR153" s="410"/>
      <c r="BS153" s="410"/>
      <c r="BT153" s="410"/>
      <c r="BU153" s="410"/>
      <c r="BV153" s="410"/>
      <c r="BW153" s="410"/>
      <c r="BX153" s="410"/>
      <c r="BY153" s="410"/>
      <c r="BZ153" s="410"/>
      <c r="CA153" s="410"/>
      <c r="CB153" s="410"/>
      <c r="CC153" s="410"/>
      <c r="CD153" s="410"/>
      <c r="CE153" s="410"/>
      <c r="CF153" s="410"/>
      <c r="CG153" s="410"/>
      <c r="CH153" s="410"/>
      <c r="CI153" s="410"/>
      <c r="CJ153" s="410"/>
      <c r="CK153" s="410"/>
      <c r="CL153" s="410"/>
      <c r="CM153" s="410"/>
      <c r="CN153" s="410"/>
      <c r="CO153" s="410"/>
      <c r="CP153" s="410"/>
      <c r="CQ153" s="410"/>
      <c r="CR153" s="410"/>
      <c r="CS153" s="410"/>
      <c r="CT153" s="410"/>
      <c r="CU153" s="410"/>
    </row>
    <row r="154" spans="1:99">
      <c r="B154" s="777"/>
      <c r="C154" s="746"/>
      <c r="D154" s="750"/>
      <c r="E154" s="751"/>
      <c r="F154" s="751"/>
      <c r="G154" s="751"/>
      <c r="H154" s="751"/>
      <c r="I154" s="751"/>
      <c r="J154" s="751"/>
      <c r="K154" s="751"/>
      <c r="L154" s="751"/>
      <c r="M154" s="752"/>
      <c r="N154" s="496" t="s">
        <v>661</v>
      </c>
      <c r="O154" s="497"/>
      <c r="P154" s="497"/>
      <c r="Q154" s="497"/>
      <c r="R154" s="498"/>
      <c r="S154" s="499"/>
      <c r="T154" s="762"/>
      <c r="U154" s="763"/>
      <c r="V154" s="763"/>
      <c r="W154" s="763"/>
      <c r="X154" s="763"/>
      <c r="Y154" s="763"/>
      <c r="Z154" s="763"/>
      <c r="AA154" s="763"/>
      <c r="AB154" s="763"/>
      <c r="AC154" s="763"/>
      <c r="AD154" s="763"/>
      <c r="AE154" s="763"/>
      <c r="AF154" s="763"/>
      <c r="AG154" s="763"/>
      <c r="AH154" s="763"/>
      <c r="AI154" s="763"/>
      <c r="AJ154" s="763"/>
      <c r="AK154" s="763"/>
      <c r="AL154" s="763"/>
      <c r="AM154" s="764"/>
      <c r="AN154" s="410"/>
      <c r="AO154" s="410"/>
      <c r="AP154" s="410"/>
      <c r="AQ154" s="410"/>
      <c r="AR154" s="410"/>
      <c r="AS154" s="410"/>
      <c r="AT154" s="410"/>
      <c r="AU154" s="410"/>
      <c r="AV154" s="410"/>
      <c r="AW154" s="410"/>
      <c r="AX154" s="410"/>
      <c r="AY154" s="410"/>
      <c r="AZ154" s="410"/>
      <c r="BA154" s="410"/>
      <c r="BB154" s="410"/>
      <c r="BC154" s="410"/>
      <c r="BD154" s="410"/>
      <c r="BE154" s="410"/>
      <c r="BF154" s="410"/>
      <c r="BG154" s="410"/>
      <c r="BH154" s="410"/>
      <c r="BI154" s="410"/>
      <c r="BJ154" s="410"/>
      <c r="BK154" s="410"/>
      <c r="BL154" s="410"/>
      <c r="BM154" s="410"/>
      <c r="BN154" s="410"/>
      <c r="BO154" s="410"/>
      <c r="BP154" s="410"/>
      <c r="BQ154" s="410"/>
      <c r="BR154" s="410"/>
      <c r="BS154" s="410"/>
      <c r="BT154" s="410"/>
      <c r="BU154" s="410"/>
      <c r="BV154" s="410"/>
      <c r="BW154" s="410"/>
      <c r="BX154" s="410"/>
      <c r="BY154" s="410"/>
      <c r="BZ154" s="410"/>
      <c r="CA154" s="410"/>
      <c r="CB154" s="410"/>
      <c r="CC154" s="410"/>
      <c r="CD154" s="410"/>
      <c r="CE154" s="410"/>
      <c r="CF154" s="410"/>
      <c r="CG154" s="410"/>
      <c r="CH154" s="410"/>
      <c r="CI154" s="410"/>
      <c r="CJ154" s="410"/>
      <c r="CK154" s="410"/>
      <c r="CL154" s="410"/>
      <c r="CM154" s="410"/>
      <c r="CN154" s="410"/>
      <c r="CO154" s="410"/>
      <c r="CP154" s="410"/>
      <c r="CQ154" s="410"/>
      <c r="CR154" s="410"/>
      <c r="CS154" s="410"/>
      <c r="CT154" s="410"/>
      <c r="CU154" s="410"/>
    </row>
    <row r="155" spans="1:99">
      <c r="B155" s="777"/>
      <c r="C155" s="746"/>
      <c r="D155" s="753"/>
      <c r="E155" s="754"/>
      <c r="F155" s="754"/>
      <c r="G155" s="754"/>
      <c r="H155" s="754"/>
      <c r="I155" s="754"/>
      <c r="J155" s="754"/>
      <c r="K155" s="754"/>
      <c r="L155" s="754"/>
      <c r="M155" s="755"/>
      <c r="N155" s="491" t="s">
        <v>662</v>
      </c>
      <c r="O155" s="492"/>
      <c r="P155" s="492"/>
      <c r="Q155" s="492"/>
      <c r="R155" s="493"/>
      <c r="S155" s="499"/>
      <c r="T155" s="765" t="s">
        <v>663</v>
      </c>
      <c r="U155" s="766"/>
      <c r="V155" s="766"/>
      <c r="W155" s="766"/>
      <c r="X155" s="766"/>
      <c r="Y155" s="766"/>
      <c r="Z155" s="766"/>
      <c r="AA155" s="766"/>
      <c r="AB155" s="766"/>
      <c r="AC155" s="766"/>
      <c r="AD155" s="766"/>
      <c r="AE155" s="766"/>
      <c r="AF155" s="766"/>
      <c r="AG155" s="766"/>
      <c r="AH155" s="766"/>
      <c r="AI155" s="766"/>
      <c r="AJ155" s="766"/>
      <c r="AK155" s="766"/>
      <c r="AL155" s="766"/>
      <c r="AM155" s="767"/>
      <c r="AN155" s="410"/>
      <c r="AO155" s="410"/>
      <c r="AP155" s="410"/>
      <c r="AQ155" s="410"/>
      <c r="AR155" s="410"/>
      <c r="AS155" s="410"/>
      <c r="AT155" s="410"/>
      <c r="AU155" s="410"/>
      <c r="AV155" s="410"/>
      <c r="AW155" s="410"/>
      <c r="AX155" s="410"/>
      <c r="AY155" s="410"/>
      <c r="AZ155" s="410"/>
      <c r="BA155" s="410"/>
      <c r="BB155" s="410"/>
      <c r="BC155" s="410"/>
      <c r="BD155" s="410"/>
      <c r="BE155" s="410"/>
      <c r="BF155" s="410"/>
      <c r="BG155" s="410"/>
      <c r="BH155" s="410"/>
      <c r="BI155" s="410"/>
      <c r="BJ155" s="410"/>
      <c r="BK155" s="410"/>
      <c r="BL155" s="410"/>
      <c r="BM155" s="410"/>
      <c r="BN155" s="410"/>
      <c r="BO155" s="410"/>
      <c r="BP155" s="410"/>
      <c r="BQ155" s="410"/>
      <c r="BR155" s="410"/>
      <c r="BS155" s="410"/>
      <c r="BT155" s="410"/>
      <c r="BU155" s="410"/>
      <c r="BV155" s="410"/>
      <c r="BW155" s="410"/>
      <c r="BX155" s="410"/>
      <c r="BY155" s="410"/>
      <c r="BZ155" s="410"/>
      <c r="CA155" s="410"/>
      <c r="CB155" s="410"/>
      <c r="CC155" s="410"/>
      <c r="CD155" s="410"/>
      <c r="CE155" s="410"/>
      <c r="CF155" s="410"/>
      <c r="CG155" s="410"/>
      <c r="CH155" s="410"/>
      <c r="CI155" s="410"/>
      <c r="CJ155" s="410"/>
      <c r="CK155" s="410"/>
      <c r="CL155" s="410"/>
      <c r="CM155" s="410"/>
      <c r="CN155" s="410"/>
      <c r="CO155" s="410"/>
      <c r="CP155" s="410"/>
      <c r="CQ155" s="410"/>
      <c r="CR155" s="410"/>
      <c r="CS155" s="410"/>
      <c r="CT155" s="410"/>
      <c r="CU155" s="410"/>
    </row>
    <row r="156" spans="1:99">
      <c r="B156" s="410"/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  <c r="Z156" s="410"/>
      <c r="AA156" s="410"/>
      <c r="AB156" s="410"/>
      <c r="AC156" s="410"/>
      <c r="AD156" s="410"/>
      <c r="AE156" s="410"/>
      <c r="AF156" s="410"/>
      <c r="AG156" s="410"/>
      <c r="AH156" s="410"/>
      <c r="AI156" s="410"/>
      <c r="AJ156" s="410"/>
      <c r="AK156" s="410"/>
      <c r="AL156" s="410"/>
      <c r="AM156" s="410"/>
      <c r="AN156" s="410"/>
      <c r="AO156" s="410"/>
      <c r="AP156" s="410"/>
      <c r="AQ156" s="410"/>
      <c r="AR156" s="410"/>
      <c r="AS156" s="410"/>
      <c r="AT156" s="410"/>
      <c r="AU156" s="410"/>
      <c r="AV156" s="410"/>
      <c r="AW156" s="410"/>
      <c r="AX156" s="410"/>
      <c r="AY156" s="410"/>
      <c r="AZ156" s="410"/>
      <c r="BA156" s="410"/>
      <c r="BB156" s="410"/>
      <c r="BC156" s="410"/>
      <c r="BD156" s="410"/>
      <c r="BE156" s="410"/>
      <c r="BF156" s="410"/>
      <c r="BG156" s="410"/>
      <c r="BH156" s="410"/>
      <c r="BI156" s="410"/>
      <c r="BJ156" s="410"/>
      <c r="BK156" s="410"/>
      <c r="BL156" s="410"/>
      <c r="BM156" s="410"/>
      <c r="BN156" s="410"/>
      <c r="BO156" s="410"/>
      <c r="BP156" s="410"/>
      <c r="BQ156" s="410"/>
      <c r="BR156" s="410"/>
      <c r="BS156" s="410"/>
      <c r="BT156" s="410"/>
      <c r="BU156" s="410"/>
      <c r="BV156" s="410"/>
      <c r="BW156" s="410"/>
      <c r="BX156" s="410"/>
      <c r="BY156" s="410"/>
      <c r="BZ156" s="410"/>
      <c r="CA156" s="410"/>
      <c r="CB156" s="410"/>
      <c r="CC156" s="410"/>
      <c r="CD156" s="410"/>
      <c r="CE156" s="410"/>
      <c r="CF156" s="410"/>
      <c r="CG156" s="410"/>
      <c r="CH156" s="410"/>
      <c r="CI156" s="410"/>
      <c r="CJ156" s="410"/>
      <c r="CK156" s="410"/>
      <c r="CL156" s="410"/>
      <c r="CM156" s="410"/>
      <c r="CN156" s="410"/>
      <c r="CO156" s="410"/>
      <c r="CP156" s="410"/>
      <c r="CQ156" s="410"/>
      <c r="CR156" s="410"/>
      <c r="CS156" s="410"/>
      <c r="CT156" s="410"/>
      <c r="CU156" s="410"/>
    </row>
    <row r="157" spans="1:99" s="411" customFormat="1">
      <c r="A157" s="409"/>
      <c r="B157" s="768" t="s">
        <v>664</v>
      </c>
      <c r="C157" s="768"/>
      <c r="D157" s="768"/>
      <c r="E157" s="768"/>
      <c r="F157" s="768"/>
      <c r="G157" s="768"/>
      <c r="H157" s="768"/>
      <c r="I157" s="768"/>
      <c r="J157" s="768"/>
      <c r="K157" s="768"/>
      <c r="L157" s="768"/>
      <c r="M157" s="768"/>
      <c r="N157" s="768"/>
      <c r="O157" s="768"/>
      <c r="P157" s="768"/>
      <c r="Q157" s="768"/>
      <c r="R157" s="768"/>
      <c r="S157" s="768"/>
      <c r="T157" s="768"/>
      <c r="U157" s="768"/>
      <c r="V157" s="768"/>
      <c r="W157" s="768"/>
      <c r="X157" s="768"/>
      <c r="Y157" s="410"/>
      <c r="Z157" s="410"/>
      <c r="AA157" s="410"/>
      <c r="AB157" s="410"/>
      <c r="AC157" s="410"/>
      <c r="AD157" s="410"/>
      <c r="AE157" s="410"/>
      <c r="AF157" s="410"/>
      <c r="AG157" s="410"/>
      <c r="AH157" s="410"/>
      <c r="AI157" s="410"/>
      <c r="AJ157" s="410"/>
      <c r="AK157" s="410"/>
      <c r="AL157" s="410"/>
      <c r="AM157" s="410"/>
      <c r="AN157" s="410"/>
      <c r="AO157" s="410"/>
      <c r="AP157" s="410"/>
      <c r="AQ157" s="410"/>
      <c r="AR157" s="410"/>
      <c r="AS157" s="410"/>
      <c r="AT157" s="410"/>
      <c r="AU157" s="410"/>
      <c r="AV157" s="410"/>
      <c r="AW157" s="410"/>
      <c r="AX157" s="410"/>
      <c r="AY157" s="410"/>
      <c r="AZ157" s="410"/>
      <c r="BA157" s="410"/>
      <c r="BB157" s="410"/>
      <c r="BC157" s="410"/>
      <c r="BD157" s="410"/>
      <c r="BE157" s="410"/>
      <c r="BF157" s="410"/>
      <c r="BG157" s="410"/>
      <c r="BH157" s="410"/>
      <c r="BI157" s="410"/>
      <c r="BJ157" s="410"/>
      <c r="BK157" s="410"/>
      <c r="BL157" s="410"/>
      <c r="BM157" s="410"/>
      <c r="BN157" s="410"/>
      <c r="BO157" s="410"/>
      <c r="BP157" s="410"/>
      <c r="BQ157" s="410"/>
      <c r="BR157" s="410"/>
      <c r="BS157" s="410"/>
      <c r="BT157" s="410"/>
      <c r="BU157" s="410"/>
      <c r="BV157" s="410"/>
      <c r="BW157" s="410"/>
      <c r="BX157" s="410"/>
      <c r="BY157" s="410"/>
      <c r="BZ157" s="410"/>
      <c r="CA157" s="410"/>
      <c r="CB157" s="410"/>
      <c r="CC157" s="410"/>
      <c r="CD157" s="410"/>
      <c r="CE157" s="410"/>
      <c r="CF157" s="410"/>
      <c r="CG157" s="410"/>
      <c r="CH157" s="410"/>
      <c r="CI157" s="410"/>
      <c r="CJ157" s="410"/>
      <c r="CK157" s="410"/>
      <c r="CL157" s="410"/>
      <c r="CM157" s="410"/>
      <c r="CN157" s="410"/>
      <c r="CO157" s="410"/>
      <c r="CP157" s="410"/>
      <c r="CQ157" s="410"/>
      <c r="CR157" s="410"/>
      <c r="CS157" s="410"/>
      <c r="CT157" s="410"/>
      <c r="CU157" s="410"/>
    </row>
    <row r="158" spans="1:99" s="411" customFormat="1">
      <c r="A158" s="409"/>
      <c r="B158" s="768"/>
      <c r="C158" s="768"/>
      <c r="D158" s="768"/>
      <c r="E158" s="768"/>
      <c r="F158" s="768"/>
      <c r="G158" s="768"/>
      <c r="H158" s="768"/>
      <c r="I158" s="768"/>
      <c r="J158" s="768"/>
      <c r="K158" s="768"/>
      <c r="L158" s="768"/>
      <c r="M158" s="768"/>
      <c r="N158" s="768"/>
      <c r="O158" s="768"/>
      <c r="P158" s="768"/>
      <c r="Q158" s="768"/>
      <c r="R158" s="768"/>
      <c r="S158" s="768"/>
      <c r="T158" s="768"/>
      <c r="U158" s="768"/>
      <c r="V158" s="768"/>
      <c r="W158" s="768"/>
      <c r="X158" s="768"/>
      <c r="Y158" s="410"/>
      <c r="Z158" s="410"/>
      <c r="AA158" s="410"/>
      <c r="AB158" s="410"/>
      <c r="AC158" s="410"/>
      <c r="AD158" s="410"/>
      <c r="AE158" s="410"/>
      <c r="AF158" s="410"/>
      <c r="AG158" s="410"/>
      <c r="AH158" s="410"/>
      <c r="AI158" s="410"/>
      <c r="AJ158" s="410"/>
      <c r="AK158" s="410"/>
      <c r="AL158" s="410"/>
      <c r="AM158" s="410"/>
      <c r="AN158" s="410"/>
      <c r="AO158" s="410"/>
      <c r="AP158" s="410"/>
      <c r="AQ158" s="410"/>
      <c r="AR158" s="410"/>
      <c r="AS158" s="410"/>
      <c r="AT158" s="410"/>
      <c r="AU158" s="410"/>
      <c r="AV158" s="410"/>
      <c r="AW158" s="410"/>
      <c r="AX158" s="410"/>
      <c r="AY158" s="410"/>
      <c r="AZ158" s="410"/>
      <c r="BA158" s="410"/>
      <c r="BB158" s="410"/>
      <c r="BC158" s="410"/>
      <c r="BD158" s="410"/>
      <c r="BE158" s="410"/>
      <c r="BF158" s="410"/>
      <c r="BG158" s="410"/>
      <c r="BH158" s="410"/>
      <c r="BI158" s="410"/>
      <c r="BJ158" s="410"/>
      <c r="BK158" s="410"/>
      <c r="BL158" s="410"/>
      <c r="BM158" s="410"/>
      <c r="BN158" s="410"/>
      <c r="BO158" s="410"/>
      <c r="BP158" s="410"/>
      <c r="BQ158" s="410"/>
      <c r="BR158" s="410"/>
      <c r="BS158" s="410"/>
      <c r="BT158" s="410"/>
      <c r="BU158" s="410"/>
      <c r="BV158" s="410"/>
      <c r="BW158" s="410"/>
      <c r="BX158" s="410"/>
      <c r="BY158" s="410"/>
      <c r="BZ158" s="410"/>
      <c r="CA158" s="410"/>
      <c r="CB158" s="410"/>
      <c r="CC158" s="410"/>
      <c r="CD158" s="410"/>
      <c r="CE158" s="410"/>
      <c r="CF158" s="410"/>
      <c r="CG158" s="410"/>
      <c r="CH158" s="410"/>
      <c r="CI158" s="410"/>
      <c r="CJ158" s="410"/>
      <c r="CK158" s="410"/>
      <c r="CL158" s="410"/>
      <c r="CM158" s="410"/>
      <c r="CN158" s="410"/>
      <c r="CO158" s="410"/>
      <c r="CP158" s="410"/>
      <c r="CQ158" s="410"/>
      <c r="CR158" s="410"/>
      <c r="CS158" s="410"/>
      <c r="CT158" s="410"/>
      <c r="CU158" s="410"/>
    </row>
    <row r="159" spans="1:99">
      <c r="B159" s="769" t="s">
        <v>665</v>
      </c>
      <c r="C159" s="769"/>
      <c r="D159" s="769"/>
      <c r="E159" s="769"/>
      <c r="F159" s="769"/>
      <c r="G159" s="769"/>
      <c r="H159" s="769"/>
      <c r="I159" s="769"/>
      <c r="J159" s="769"/>
      <c r="K159" s="769"/>
      <c r="L159" s="769"/>
      <c r="M159" s="743" t="s">
        <v>666</v>
      </c>
      <c r="N159" s="743"/>
      <c r="O159" s="743"/>
      <c r="P159" s="743"/>
      <c r="Q159" s="743"/>
      <c r="R159" s="743"/>
      <c r="S159" s="743" t="s">
        <v>667</v>
      </c>
      <c r="T159" s="743"/>
      <c r="U159" s="743"/>
      <c r="V159" s="743"/>
      <c r="W159" s="743"/>
      <c r="X159" s="743"/>
      <c r="Y159" s="410"/>
      <c r="Z159" s="410"/>
      <c r="AA159" s="410"/>
      <c r="AB159" s="410"/>
      <c r="AC159" s="410"/>
      <c r="AD159" s="410"/>
      <c r="AE159" s="410"/>
      <c r="AF159" s="410"/>
      <c r="AG159" s="410"/>
      <c r="AH159" s="410"/>
      <c r="AI159" s="410"/>
      <c r="AJ159" s="410"/>
      <c r="AK159" s="410"/>
      <c r="AL159" s="410"/>
      <c r="AM159" s="410"/>
      <c r="AN159" s="410"/>
      <c r="AO159" s="410"/>
      <c r="AP159" s="410"/>
      <c r="AQ159" s="410"/>
      <c r="AR159" s="410"/>
      <c r="AS159" s="410"/>
      <c r="AT159" s="410"/>
      <c r="AU159" s="410"/>
      <c r="AV159" s="410"/>
      <c r="AW159" s="410"/>
      <c r="AX159" s="410"/>
      <c r="AY159" s="410"/>
      <c r="AZ159" s="410"/>
      <c r="BA159" s="410"/>
      <c r="BB159" s="410"/>
      <c r="BC159" s="410"/>
      <c r="BD159" s="410"/>
      <c r="BE159" s="410"/>
      <c r="BF159" s="410"/>
      <c r="BG159" s="410"/>
      <c r="BH159" s="410"/>
      <c r="BI159" s="410"/>
      <c r="BJ159" s="410"/>
      <c r="BK159" s="410"/>
      <c r="BL159" s="410"/>
      <c r="BM159" s="410"/>
      <c r="BN159" s="410"/>
      <c r="BO159" s="410"/>
      <c r="BP159" s="410"/>
      <c r="BQ159" s="410"/>
      <c r="BR159" s="410"/>
      <c r="BS159" s="410"/>
      <c r="BT159" s="410"/>
      <c r="BU159" s="410"/>
      <c r="BV159" s="410"/>
      <c r="BW159" s="410"/>
      <c r="BX159" s="410"/>
      <c r="BY159" s="410"/>
      <c r="BZ159" s="410"/>
      <c r="CA159" s="410"/>
      <c r="CB159" s="410"/>
      <c r="CC159" s="410"/>
      <c r="CD159" s="410"/>
      <c r="CE159" s="410"/>
      <c r="CF159" s="410"/>
      <c r="CG159" s="410"/>
      <c r="CH159" s="410"/>
      <c r="CI159" s="410"/>
      <c r="CJ159" s="410"/>
      <c r="CK159" s="410"/>
      <c r="CL159" s="410"/>
      <c r="CM159" s="410"/>
      <c r="CN159" s="410"/>
      <c r="CO159" s="410"/>
      <c r="CP159" s="410"/>
      <c r="CQ159" s="410"/>
      <c r="CR159" s="410"/>
      <c r="CS159" s="410"/>
      <c r="CT159" s="410"/>
      <c r="CU159" s="410"/>
    </row>
    <row r="160" spans="1:99" ht="14.25">
      <c r="B160" s="413" t="s">
        <v>668</v>
      </c>
      <c r="C160" s="414"/>
      <c r="D160" s="414"/>
      <c r="E160" s="414"/>
      <c r="F160" s="414"/>
      <c r="G160" s="414"/>
      <c r="H160" s="414"/>
      <c r="I160" s="414"/>
      <c r="J160" s="414"/>
      <c r="K160" s="414"/>
      <c r="L160" s="415"/>
      <c r="M160" s="417">
        <v>461</v>
      </c>
      <c r="N160" s="720"/>
      <c r="O160" s="721"/>
      <c r="P160" s="721"/>
      <c r="Q160" s="722"/>
      <c r="R160" s="462" t="s">
        <v>2</v>
      </c>
      <c r="S160" s="417">
        <v>492</v>
      </c>
      <c r="T160" s="720"/>
      <c r="U160" s="721"/>
      <c r="V160" s="721"/>
      <c r="W160" s="722"/>
      <c r="X160" s="462" t="s">
        <v>2</v>
      </c>
      <c r="Y160" s="410"/>
      <c r="Z160" s="410"/>
      <c r="AA160" s="410"/>
      <c r="AB160" s="410"/>
      <c r="AC160" s="410"/>
      <c r="AD160" s="410"/>
      <c r="AE160" s="410"/>
      <c r="AF160" s="410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410"/>
      <c r="AR160" s="410"/>
      <c r="AS160" s="410"/>
      <c r="AT160" s="410"/>
      <c r="AU160" s="410"/>
      <c r="AV160" s="410"/>
      <c r="AW160" s="410"/>
      <c r="AX160" s="410"/>
      <c r="AY160" s="410"/>
      <c r="AZ160" s="410"/>
      <c r="BA160" s="410"/>
      <c r="BB160" s="410"/>
      <c r="BC160" s="410"/>
      <c r="BD160" s="410"/>
      <c r="BE160" s="410"/>
      <c r="BF160" s="410"/>
      <c r="BG160" s="410"/>
      <c r="BH160" s="410"/>
      <c r="BI160" s="410"/>
      <c r="BJ160" s="410"/>
      <c r="BK160" s="410"/>
      <c r="BL160" s="410"/>
      <c r="BM160" s="410"/>
      <c r="BN160" s="410"/>
      <c r="BO160" s="410"/>
      <c r="BP160" s="410"/>
      <c r="BQ160" s="410"/>
      <c r="BR160" s="410"/>
      <c r="BS160" s="410"/>
      <c r="BT160" s="410"/>
      <c r="BU160" s="410"/>
      <c r="BV160" s="410"/>
      <c r="BW160" s="410"/>
      <c r="BX160" s="410"/>
      <c r="BY160" s="410"/>
      <c r="BZ160" s="410"/>
      <c r="CA160" s="410"/>
      <c r="CB160" s="410"/>
      <c r="CC160" s="410"/>
      <c r="CD160" s="410"/>
      <c r="CE160" s="410"/>
      <c r="CF160" s="410"/>
      <c r="CG160" s="410"/>
      <c r="CH160" s="410"/>
      <c r="CI160" s="410"/>
      <c r="CJ160" s="410"/>
      <c r="CK160" s="410"/>
      <c r="CL160" s="410"/>
      <c r="CM160" s="410"/>
      <c r="CN160" s="410"/>
      <c r="CO160" s="410"/>
      <c r="CP160" s="410"/>
      <c r="CQ160" s="410"/>
      <c r="CR160" s="410"/>
      <c r="CS160" s="410"/>
      <c r="CT160" s="410"/>
      <c r="CU160" s="410"/>
    </row>
    <row r="161" spans="1:99" ht="15">
      <c r="B161" s="413" t="s">
        <v>669</v>
      </c>
      <c r="C161" s="414"/>
      <c r="D161" s="414"/>
      <c r="E161" s="414"/>
      <c r="F161" s="414"/>
      <c r="G161" s="414"/>
      <c r="H161" s="414"/>
      <c r="I161" s="414"/>
      <c r="J161" s="414"/>
      <c r="K161" s="414"/>
      <c r="L161" s="415"/>
      <c r="M161" s="417">
        <v>545</v>
      </c>
      <c r="N161" s="720"/>
      <c r="O161" s="721"/>
      <c r="P161" s="721"/>
      <c r="Q161" s="722"/>
      <c r="R161" s="462" t="s">
        <v>2</v>
      </c>
      <c r="S161" s="500"/>
      <c r="T161" s="501"/>
      <c r="U161" s="502"/>
      <c r="V161" s="502"/>
      <c r="W161" s="503"/>
      <c r="X161" s="504"/>
      <c r="Y161" s="410"/>
      <c r="Z161" s="410"/>
      <c r="AA161" s="410"/>
      <c r="AB161" s="410"/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410"/>
      <c r="AR161" s="410"/>
      <c r="AS161" s="410"/>
      <c r="AT161" s="410"/>
      <c r="AU161" s="410"/>
      <c r="AV161" s="410"/>
      <c r="AW161" s="410"/>
      <c r="AX161" s="410"/>
      <c r="AY161" s="410"/>
      <c r="AZ161" s="410"/>
      <c r="BA161" s="410"/>
      <c r="BB161" s="410"/>
      <c r="BC161" s="410"/>
      <c r="BD161" s="410"/>
      <c r="BE161" s="410"/>
      <c r="BF161" s="410"/>
      <c r="BG161" s="410"/>
      <c r="BH161" s="410"/>
      <c r="BI161" s="410"/>
      <c r="BJ161" s="410"/>
      <c r="BK161" s="410"/>
      <c r="BL161" s="410"/>
      <c r="BM161" s="410"/>
      <c r="BN161" s="410"/>
      <c r="BO161" s="410"/>
      <c r="BP161" s="410"/>
      <c r="BQ161" s="410"/>
      <c r="BR161" s="410"/>
      <c r="BS161" s="410"/>
      <c r="BT161" s="410"/>
      <c r="BU161" s="410"/>
      <c r="BV161" s="410"/>
      <c r="BW161" s="410"/>
      <c r="BX161" s="410"/>
      <c r="BY161" s="410"/>
      <c r="BZ161" s="410"/>
      <c r="CA161" s="410"/>
      <c r="CB161" s="410"/>
      <c r="CC161" s="410"/>
      <c r="CD161" s="410"/>
      <c r="CE161" s="410"/>
      <c r="CF161" s="410"/>
      <c r="CG161" s="410"/>
      <c r="CH161" s="410"/>
      <c r="CI161" s="410"/>
      <c r="CJ161" s="410"/>
      <c r="CK161" s="410"/>
      <c r="CL161" s="410"/>
      <c r="CM161" s="410"/>
      <c r="CN161" s="410"/>
      <c r="CO161" s="410"/>
      <c r="CP161" s="410"/>
      <c r="CQ161" s="410"/>
      <c r="CR161" s="410"/>
      <c r="CS161" s="410"/>
      <c r="CT161" s="410"/>
      <c r="CU161" s="410"/>
    </row>
    <row r="162" spans="1:99" ht="15">
      <c r="B162" s="413" t="s">
        <v>670</v>
      </c>
      <c r="C162" s="414"/>
      <c r="D162" s="414"/>
      <c r="E162" s="414"/>
      <c r="F162" s="414"/>
      <c r="G162" s="414"/>
      <c r="H162" s="414"/>
      <c r="I162" s="414"/>
      <c r="J162" s="414"/>
      <c r="K162" s="414"/>
      <c r="L162" s="415"/>
      <c r="M162" s="417">
        <v>1650</v>
      </c>
      <c r="N162" s="720"/>
      <c r="O162" s="721"/>
      <c r="P162" s="721"/>
      <c r="Q162" s="722"/>
      <c r="R162" s="462" t="s">
        <v>2</v>
      </c>
      <c r="S162" s="500"/>
      <c r="T162" s="501"/>
      <c r="U162" s="502"/>
      <c r="V162" s="502"/>
      <c r="W162" s="503"/>
      <c r="X162" s="504"/>
      <c r="Y162" s="410"/>
      <c r="Z162" s="410"/>
      <c r="AA162" s="410"/>
      <c r="AB162" s="410"/>
      <c r="AC162" s="410"/>
      <c r="AD162" s="410"/>
      <c r="AE162" s="410"/>
      <c r="AF162" s="410"/>
      <c r="AG162" s="410"/>
      <c r="AH162" s="410"/>
      <c r="AI162" s="410"/>
      <c r="AJ162" s="410"/>
      <c r="AK162" s="410"/>
      <c r="AL162" s="410"/>
      <c r="AM162" s="410"/>
      <c r="AN162" s="410"/>
      <c r="AO162" s="410"/>
      <c r="AP162" s="410"/>
      <c r="AQ162" s="410"/>
      <c r="AR162" s="410"/>
      <c r="AS162" s="410"/>
      <c r="AT162" s="410"/>
      <c r="AU162" s="410"/>
      <c r="AV162" s="410"/>
      <c r="AW162" s="410"/>
      <c r="AX162" s="410"/>
      <c r="AY162" s="410"/>
      <c r="AZ162" s="410"/>
      <c r="BA162" s="410"/>
      <c r="BB162" s="410"/>
      <c r="BC162" s="410"/>
      <c r="BD162" s="410"/>
      <c r="BE162" s="410"/>
      <c r="BF162" s="410"/>
      <c r="BG162" s="410"/>
      <c r="BH162" s="410"/>
      <c r="BI162" s="410"/>
      <c r="BJ162" s="410"/>
      <c r="BK162" s="410"/>
      <c r="BL162" s="410"/>
      <c r="BM162" s="410"/>
      <c r="BN162" s="410"/>
      <c r="BO162" s="410"/>
      <c r="BP162" s="410"/>
      <c r="BQ162" s="410"/>
      <c r="BR162" s="410"/>
      <c r="BS162" s="410"/>
      <c r="BT162" s="410"/>
      <c r="BU162" s="410"/>
      <c r="BV162" s="410"/>
      <c r="BW162" s="410"/>
      <c r="BX162" s="410"/>
      <c r="BY162" s="410"/>
      <c r="BZ162" s="410"/>
      <c r="CA162" s="410"/>
      <c r="CB162" s="410"/>
      <c r="CC162" s="410"/>
      <c r="CD162" s="410"/>
      <c r="CE162" s="410"/>
      <c r="CF162" s="410"/>
      <c r="CG162" s="410"/>
      <c r="CH162" s="410"/>
      <c r="CI162" s="410"/>
      <c r="CJ162" s="410"/>
      <c r="CK162" s="410"/>
      <c r="CL162" s="410"/>
      <c r="CM162" s="410"/>
      <c r="CN162" s="410"/>
      <c r="CO162" s="410"/>
      <c r="CP162" s="410"/>
      <c r="CQ162" s="410"/>
      <c r="CR162" s="410"/>
      <c r="CS162" s="410"/>
      <c r="CT162" s="410"/>
      <c r="CU162" s="410"/>
    </row>
    <row r="163" spans="1:99" ht="15">
      <c r="B163" s="413" t="s">
        <v>671</v>
      </c>
      <c r="C163" s="414"/>
      <c r="D163" s="414"/>
      <c r="E163" s="414"/>
      <c r="F163" s="414"/>
      <c r="G163" s="414"/>
      <c r="H163" s="414"/>
      <c r="I163" s="414"/>
      <c r="J163" s="414"/>
      <c r="K163" s="414"/>
      <c r="L163" s="415"/>
      <c r="M163" s="417">
        <v>856</v>
      </c>
      <c r="N163" s="720"/>
      <c r="O163" s="721"/>
      <c r="P163" s="721"/>
      <c r="Q163" s="722"/>
      <c r="R163" s="462" t="s">
        <v>2</v>
      </c>
      <c r="S163" s="500"/>
      <c r="T163" s="501"/>
      <c r="U163" s="502"/>
      <c r="V163" s="502"/>
      <c r="W163" s="503"/>
      <c r="X163" s="504"/>
      <c r="Y163" s="410"/>
      <c r="Z163" s="410"/>
      <c r="AA163" s="410"/>
      <c r="AB163" s="410"/>
      <c r="AC163" s="410"/>
      <c r="AD163" s="410"/>
      <c r="AE163" s="410"/>
      <c r="AF163" s="410"/>
      <c r="AG163" s="410"/>
      <c r="AH163" s="410"/>
      <c r="AI163" s="410"/>
      <c r="AJ163" s="410"/>
      <c r="AK163" s="410"/>
      <c r="AL163" s="410"/>
      <c r="AM163" s="410"/>
      <c r="AN163" s="410"/>
      <c r="AO163" s="410"/>
      <c r="AP163" s="410"/>
      <c r="AQ163" s="410"/>
      <c r="AR163" s="410"/>
      <c r="AS163" s="410"/>
      <c r="AT163" s="410"/>
      <c r="AU163" s="410"/>
      <c r="AV163" s="410"/>
      <c r="AW163" s="410"/>
      <c r="AX163" s="410"/>
      <c r="AY163" s="410"/>
      <c r="AZ163" s="410"/>
      <c r="BA163" s="410"/>
      <c r="BB163" s="410"/>
      <c r="BC163" s="410"/>
      <c r="BD163" s="410"/>
      <c r="BE163" s="410"/>
      <c r="BF163" s="410"/>
      <c r="BG163" s="410"/>
      <c r="BH163" s="410"/>
      <c r="BI163" s="410"/>
      <c r="BJ163" s="410"/>
      <c r="BK163" s="410"/>
      <c r="BL163" s="410"/>
      <c r="BM163" s="410"/>
      <c r="BN163" s="410"/>
      <c r="BO163" s="410"/>
      <c r="BP163" s="410"/>
      <c r="BQ163" s="410"/>
      <c r="BR163" s="410"/>
      <c r="BS163" s="410"/>
      <c r="BT163" s="410"/>
      <c r="BU163" s="410"/>
      <c r="BV163" s="410"/>
      <c r="BW163" s="410"/>
      <c r="BX163" s="410"/>
      <c r="BY163" s="410"/>
      <c r="BZ163" s="410"/>
      <c r="CA163" s="410"/>
      <c r="CB163" s="410"/>
      <c r="CC163" s="410"/>
      <c r="CD163" s="410"/>
      <c r="CE163" s="410"/>
      <c r="CF163" s="410"/>
      <c r="CG163" s="410"/>
      <c r="CH163" s="410"/>
      <c r="CI163" s="410"/>
      <c r="CJ163" s="410"/>
      <c r="CK163" s="410"/>
      <c r="CL163" s="410"/>
      <c r="CM163" s="410"/>
      <c r="CN163" s="410"/>
      <c r="CO163" s="410"/>
      <c r="CP163" s="410"/>
      <c r="CQ163" s="410"/>
      <c r="CR163" s="410"/>
      <c r="CS163" s="410"/>
      <c r="CT163" s="410"/>
      <c r="CU163" s="410"/>
    </row>
    <row r="164" spans="1:99" ht="14.25">
      <c r="B164" s="413" t="s">
        <v>672</v>
      </c>
      <c r="C164" s="414"/>
      <c r="D164" s="414"/>
      <c r="E164" s="414"/>
      <c r="F164" s="414"/>
      <c r="G164" s="414"/>
      <c r="H164" s="414"/>
      <c r="I164" s="414"/>
      <c r="J164" s="414"/>
      <c r="K164" s="414"/>
      <c r="L164" s="415"/>
      <c r="M164" s="417">
        <v>547</v>
      </c>
      <c r="N164" s="720">
        <f>+SUM($N$160:$Q$163)</f>
        <v>0</v>
      </c>
      <c r="O164" s="721"/>
      <c r="P164" s="721"/>
      <c r="Q164" s="722"/>
      <c r="R164" s="505" t="s">
        <v>4</v>
      </c>
      <c r="S164" s="500"/>
      <c r="T164" s="506"/>
      <c r="U164" s="507"/>
      <c r="V164" s="507"/>
      <c r="W164" s="508"/>
      <c r="X164" s="504"/>
      <c r="Y164" s="410"/>
      <c r="Z164" s="410"/>
      <c r="AA164" s="410"/>
      <c r="AB164" s="410"/>
      <c r="AC164" s="410"/>
      <c r="AD164" s="410"/>
      <c r="AE164" s="410"/>
      <c r="AF164" s="410"/>
      <c r="AG164" s="410"/>
      <c r="AH164" s="410"/>
      <c r="AI164" s="410"/>
      <c r="AJ164" s="410"/>
      <c r="AK164" s="410"/>
      <c r="AL164" s="410"/>
      <c r="AM164" s="410"/>
      <c r="AN164" s="410"/>
      <c r="AO164" s="410"/>
      <c r="AP164" s="410"/>
      <c r="AQ164" s="410"/>
      <c r="AR164" s="410"/>
      <c r="AS164" s="410"/>
      <c r="AT164" s="410"/>
      <c r="AU164" s="410"/>
      <c r="AV164" s="410"/>
      <c r="AW164" s="410"/>
      <c r="AX164" s="410"/>
      <c r="AY164" s="410"/>
      <c r="AZ164" s="410"/>
      <c r="BA164" s="410"/>
      <c r="BB164" s="410"/>
      <c r="BC164" s="410"/>
      <c r="BD164" s="410"/>
      <c r="BE164" s="410"/>
      <c r="BF164" s="410"/>
      <c r="BG164" s="410"/>
      <c r="BH164" s="410"/>
      <c r="BI164" s="410"/>
      <c r="BJ164" s="410"/>
      <c r="BK164" s="410"/>
      <c r="BL164" s="410"/>
      <c r="BM164" s="410"/>
      <c r="BN164" s="410"/>
      <c r="BO164" s="410"/>
      <c r="BP164" s="410"/>
      <c r="BQ164" s="410"/>
      <c r="BR164" s="410"/>
      <c r="BS164" s="410"/>
      <c r="BT164" s="410"/>
      <c r="BU164" s="410"/>
      <c r="BV164" s="410"/>
      <c r="BW164" s="410"/>
      <c r="BX164" s="410"/>
      <c r="BY164" s="410"/>
      <c r="BZ164" s="410"/>
      <c r="CA164" s="410"/>
      <c r="CB164" s="410"/>
      <c r="CC164" s="410"/>
      <c r="CD164" s="410"/>
      <c r="CE164" s="410"/>
      <c r="CF164" s="410"/>
      <c r="CG164" s="410"/>
      <c r="CH164" s="410"/>
      <c r="CI164" s="410"/>
      <c r="CJ164" s="410"/>
      <c r="CK164" s="410"/>
      <c r="CL164" s="410"/>
      <c r="CM164" s="410"/>
      <c r="CN164" s="410"/>
      <c r="CO164" s="410"/>
      <c r="CP164" s="410"/>
      <c r="CQ164" s="410"/>
      <c r="CR164" s="410"/>
      <c r="CS164" s="410"/>
      <c r="CT164" s="410"/>
      <c r="CU164" s="410"/>
    </row>
    <row r="165" spans="1:99" ht="14.25">
      <c r="B165" s="413" t="s">
        <v>673</v>
      </c>
      <c r="C165" s="414"/>
      <c r="D165" s="414"/>
      <c r="E165" s="414"/>
      <c r="F165" s="414"/>
      <c r="G165" s="414"/>
      <c r="H165" s="414"/>
      <c r="I165" s="414"/>
      <c r="J165" s="414"/>
      <c r="K165" s="414"/>
      <c r="L165" s="415"/>
      <c r="M165" s="417">
        <v>617</v>
      </c>
      <c r="N165" s="720"/>
      <c r="O165" s="721"/>
      <c r="P165" s="721"/>
      <c r="Q165" s="722"/>
      <c r="R165" s="462" t="s">
        <v>2</v>
      </c>
      <c r="S165" s="500"/>
      <c r="T165" s="506"/>
      <c r="U165" s="507"/>
      <c r="V165" s="507"/>
      <c r="W165" s="508"/>
      <c r="X165" s="504"/>
      <c r="Y165" s="410"/>
      <c r="Z165" s="410"/>
      <c r="AA165" s="410"/>
      <c r="AB165" s="410"/>
      <c r="AC165" s="410"/>
      <c r="AD165" s="410"/>
      <c r="AE165" s="410"/>
      <c r="AF165" s="410"/>
      <c r="AG165" s="410"/>
      <c r="AH165" s="410"/>
      <c r="AI165" s="410"/>
      <c r="AJ165" s="410"/>
      <c r="AK165" s="410"/>
      <c r="AL165" s="410"/>
      <c r="AM165" s="410"/>
      <c r="AN165" s="410"/>
      <c r="AO165" s="410"/>
      <c r="AP165" s="410"/>
      <c r="AQ165" s="410"/>
      <c r="AR165" s="410"/>
      <c r="AS165" s="410"/>
      <c r="AT165" s="410"/>
      <c r="AU165" s="410"/>
      <c r="AV165" s="410"/>
      <c r="AW165" s="410"/>
      <c r="AX165" s="410"/>
      <c r="AY165" s="410"/>
      <c r="AZ165" s="410"/>
      <c r="BA165" s="410"/>
      <c r="BB165" s="410"/>
      <c r="BC165" s="410"/>
      <c r="BD165" s="410"/>
      <c r="BE165" s="410"/>
      <c r="BF165" s="410"/>
      <c r="BG165" s="410"/>
      <c r="BH165" s="410"/>
      <c r="BI165" s="410"/>
      <c r="BJ165" s="410"/>
      <c r="BK165" s="410"/>
      <c r="BL165" s="410"/>
      <c r="BM165" s="410"/>
      <c r="BN165" s="410"/>
      <c r="BO165" s="410"/>
      <c r="BP165" s="410"/>
      <c r="BQ165" s="410"/>
      <c r="BR165" s="410"/>
      <c r="BS165" s="410"/>
      <c r="BT165" s="410"/>
      <c r="BU165" s="410"/>
      <c r="BV165" s="410"/>
      <c r="BW165" s="410"/>
      <c r="BX165" s="410"/>
      <c r="BY165" s="410"/>
      <c r="BZ165" s="410"/>
      <c r="CA165" s="410"/>
      <c r="CB165" s="410"/>
      <c r="CC165" s="410"/>
      <c r="CD165" s="410"/>
      <c r="CE165" s="410"/>
      <c r="CF165" s="410"/>
      <c r="CG165" s="410"/>
      <c r="CH165" s="410"/>
      <c r="CI165" s="410"/>
      <c r="CJ165" s="410"/>
      <c r="CK165" s="410"/>
      <c r="CL165" s="410"/>
      <c r="CM165" s="410"/>
      <c r="CN165" s="410"/>
      <c r="CO165" s="410"/>
      <c r="CP165" s="410"/>
      <c r="CQ165" s="410"/>
      <c r="CR165" s="410"/>
      <c r="CS165" s="410"/>
      <c r="CT165" s="410"/>
      <c r="CU165" s="410"/>
    </row>
    <row r="166" spans="1:99" ht="14.25">
      <c r="B166" s="413" t="s">
        <v>674</v>
      </c>
      <c r="C166" s="414"/>
      <c r="D166" s="414"/>
      <c r="E166" s="414"/>
      <c r="F166" s="414"/>
      <c r="G166" s="414"/>
      <c r="H166" s="414"/>
      <c r="I166" s="414"/>
      <c r="J166" s="414"/>
      <c r="K166" s="414"/>
      <c r="L166" s="415"/>
      <c r="M166" s="417">
        <v>770</v>
      </c>
      <c r="N166" s="720"/>
      <c r="O166" s="721"/>
      <c r="P166" s="721"/>
      <c r="Q166" s="722"/>
      <c r="R166" s="509" t="s">
        <v>3</v>
      </c>
      <c r="S166" s="500"/>
      <c r="T166" s="506"/>
      <c r="U166" s="507"/>
      <c r="V166" s="507"/>
      <c r="W166" s="508"/>
      <c r="X166" s="504"/>
      <c r="Y166" s="410"/>
      <c r="Z166" s="410"/>
      <c r="AA166" s="410"/>
      <c r="AB166" s="410"/>
      <c r="AC166" s="410"/>
      <c r="AD166" s="410"/>
      <c r="AE166" s="410"/>
      <c r="AF166" s="410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410"/>
      <c r="AR166" s="410"/>
      <c r="AS166" s="410"/>
      <c r="AT166" s="410"/>
      <c r="AU166" s="410"/>
      <c r="AV166" s="410"/>
      <c r="AW166" s="410"/>
      <c r="AX166" s="410"/>
      <c r="AY166" s="410"/>
      <c r="AZ166" s="410"/>
      <c r="BA166" s="410"/>
      <c r="BB166" s="410"/>
      <c r="BC166" s="410"/>
      <c r="BD166" s="410"/>
      <c r="BE166" s="410"/>
      <c r="BF166" s="410"/>
      <c r="BG166" s="410"/>
      <c r="BH166" s="410"/>
      <c r="BI166" s="410"/>
      <c r="BJ166" s="410"/>
      <c r="BK166" s="410"/>
      <c r="BL166" s="410"/>
      <c r="BM166" s="410"/>
      <c r="BN166" s="410"/>
      <c r="BO166" s="410"/>
      <c r="BP166" s="410"/>
      <c r="BQ166" s="410"/>
      <c r="BR166" s="410"/>
      <c r="BS166" s="410"/>
      <c r="BT166" s="410"/>
      <c r="BU166" s="410"/>
      <c r="BV166" s="410"/>
      <c r="BW166" s="410"/>
      <c r="BX166" s="410"/>
      <c r="BY166" s="410"/>
      <c r="BZ166" s="410"/>
      <c r="CA166" s="410"/>
      <c r="CB166" s="410"/>
      <c r="CC166" s="410"/>
      <c r="CD166" s="410"/>
      <c r="CE166" s="410"/>
      <c r="CF166" s="410"/>
      <c r="CG166" s="410"/>
      <c r="CH166" s="410"/>
      <c r="CI166" s="410"/>
      <c r="CJ166" s="410"/>
      <c r="CK166" s="410"/>
      <c r="CL166" s="410"/>
      <c r="CM166" s="410"/>
      <c r="CN166" s="410"/>
      <c r="CO166" s="410"/>
      <c r="CP166" s="410"/>
      <c r="CQ166" s="410"/>
      <c r="CR166" s="410"/>
      <c r="CS166" s="410"/>
      <c r="CT166" s="410"/>
      <c r="CU166" s="410"/>
    </row>
    <row r="167" spans="1:99" ht="14.25">
      <c r="B167" s="413" t="s">
        <v>675</v>
      </c>
      <c r="C167" s="414"/>
      <c r="D167" s="414"/>
      <c r="E167" s="414"/>
      <c r="F167" s="414"/>
      <c r="G167" s="414"/>
      <c r="H167" s="414"/>
      <c r="I167" s="414"/>
      <c r="J167" s="414"/>
      <c r="K167" s="414"/>
      <c r="L167" s="415"/>
      <c r="M167" s="417">
        <v>872</v>
      </c>
      <c r="N167" s="720"/>
      <c r="O167" s="721"/>
      <c r="P167" s="721"/>
      <c r="Q167" s="722"/>
      <c r="R167" s="509" t="s">
        <v>3</v>
      </c>
      <c r="S167" s="500"/>
      <c r="T167" s="506"/>
      <c r="U167" s="507"/>
      <c r="V167" s="507"/>
      <c r="W167" s="508"/>
      <c r="X167" s="504"/>
      <c r="Y167" s="410"/>
      <c r="Z167" s="410"/>
      <c r="AA167" s="410"/>
      <c r="AB167" s="410"/>
      <c r="AC167" s="410"/>
      <c r="AD167" s="410"/>
      <c r="AE167" s="410"/>
      <c r="AF167" s="410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  <c r="AY167" s="410"/>
      <c r="AZ167" s="410"/>
      <c r="BA167" s="410"/>
      <c r="BB167" s="410"/>
      <c r="BC167" s="410"/>
      <c r="BD167" s="410"/>
      <c r="BE167" s="410"/>
      <c r="BF167" s="410"/>
      <c r="BG167" s="410"/>
      <c r="BH167" s="410"/>
      <c r="BI167" s="410"/>
      <c r="BJ167" s="410"/>
      <c r="BK167" s="410"/>
      <c r="BL167" s="410"/>
      <c r="BM167" s="410"/>
      <c r="BN167" s="410"/>
      <c r="BO167" s="410"/>
      <c r="BP167" s="410"/>
      <c r="BQ167" s="410"/>
      <c r="BR167" s="410"/>
      <c r="BS167" s="410"/>
      <c r="BT167" s="410"/>
      <c r="BU167" s="410"/>
      <c r="BV167" s="410"/>
      <c r="BW167" s="410"/>
      <c r="BX167" s="410"/>
      <c r="BY167" s="410"/>
      <c r="BZ167" s="410"/>
      <c r="CA167" s="410"/>
      <c r="CB167" s="410"/>
      <c r="CC167" s="410"/>
      <c r="CD167" s="410"/>
      <c r="CE167" s="410"/>
      <c r="CF167" s="410"/>
      <c r="CG167" s="410"/>
      <c r="CH167" s="410"/>
      <c r="CI167" s="410"/>
      <c r="CJ167" s="410"/>
      <c r="CK167" s="410"/>
      <c r="CL167" s="410"/>
      <c r="CM167" s="410"/>
      <c r="CN167" s="410"/>
      <c r="CO167" s="410"/>
      <c r="CP167" s="410"/>
      <c r="CQ167" s="410"/>
      <c r="CR167" s="410"/>
      <c r="CS167" s="410"/>
      <c r="CT167" s="410"/>
      <c r="CU167" s="410"/>
    </row>
    <row r="168" spans="1:99" ht="14.25">
      <c r="B168" s="413" t="s">
        <v>676</v>
      </c>
      <c r="C168" s="414"/>
      <c r="D168" s="414"/>
      <c r="E168" s="414"/>
      <c r="F168" s="414"/>
      <c r="G168" s="414"/>
      <c r="H168" s="414"/>
      <c r="I168" s="414"/>
      <c r="J168" s="414"/>
      <c r="K168" s="414"/>
      <c r="L168" s="415"/>
      <c r="M168" s="417">
        <v>465</v>
      </c>
      <c r="N168" s="720"/>
      <c r="O168" s="721"/>
      <c r="P168" s="721"/>
      <c r="Q168" s="722"/>
      <c r="R168" s="509" t="s">
        <v>3</v>
      </c>
      <c r="S168" s="500"/>
      <c r="T168" s="506"/>
      <c r="U168" s="507"/>
      <c r="V168" s="507"/>
      <c r="W168" s="508"/>
      <c r="X168" s="504"/>
      <c r="Y168" s="410"/>
      <c r="Z168" s="410"/>
      <c r="AA168" s="410"/>
      <c r="AB168" s="410"/>
      <c r="AC168" s="410"/>
      <c r="AD168" s="410"/>
      <c r="AE168" s="410"/>
      <c r="AF168" s="410"/>
      <c r="AG168" s="410"/>
      <c r="AH168" s="410"/>
      <c r="AI168" s="410"/>
      <c r="AJ168" s="410"/>
      <c r="AK168" s="410"/>
      <c r="AL168" s="410"/>
      <c r="AM168" s="410"/>
      <c r="AN168" s="410"/>
      <c r="AO168" s="410"/>
      <c r="AP168" s="410"/>
      <c r="AQ168" s="410"/>
      <c r="AR168" s="410"/>
      <c r="AS168" s="410"/>
      <c r="AT168" s="410"/>
      <c r="AU168" s="410"/>
      <c r="AV168" s="410"/>
      <c r="AW168" s="410"/>
      <c r="AX168" s="410"/>
      <c r="AY168" s="410"/>
      <c r="AZ168" s="410"/>
      <c r="BA168" s="410"/>
      <c r="BB168" s="410"/>
      <c r="BC168" s="410"/>
      <c r="BD168" s="410"/>
      <c r="BE168" s="410"/>
      <c r="BF168" s="410"/>
      <c r="BG168" s="410"/>
      <c r="BH168" s="410"/>
      <c r="BI168" s="410"/>
      <c r="BJ168" s="410"/>
      <c r="BK168" s="410"/>
      <c r="BL168" s="410"/>
      <c r="BM168" s="410"/>
      <c r="BN168" s="410"/>
      <c r="BO168" s="410"/>
      <c r="BP168" s="410"/>
      <c r="BQ168" s="410"/>
      <c r="BR168" s="410"/>
      <c r="BS168" s="410"/>
      <c r="BT168" s="410"/>
      <c r="BU168" s="410"/>
      <c r="BV168" s="410"/>
      <c r="BW168" s="410"/>
      <c r="BX168" s="410"/>
      <c r="BY168" s="410"/>
      <c r="BZ168" s="410"/>
      <c r="CA168" s="410"/>
      <c r="CB168" s="410"/>
      <c r="CC168" s="410"/>
      <c r="CD168" s="410"/>
      <c r="CE168" s="410"/>
      <c r="CF168" s="410"/>
      <c r="CG168" s="410"/>
      <c r="CH168" s="410"/>
      <c r="CI168" s="410"/>
      <c r="CJ168" s="410"/>
      <c r="CK168" s="410"/>
      <c r="CL168" s="410"/>
      <c r="CM168" s="410"/>
      <c r="CN168" s="410"/>
      <c r="CO168" s="410"/>
      <c r="CP168" s="410"/>
      <c r="CQ168" s="410"/>
      <c r="CR168" s="410"/>
      <c r="CS168" s="410"/>
      <c r="CT168" s="410"/>
      <c r="CU168" s="410"/>
    </row>
    <row r="169" spans="1:99" ht="14.25">
      <c r="B169" s="413" t="s">
        <v>677</v>
      </c>
      <c r="C169" s="414"/>
      <c r="D169" s="414"/>
      <c r="E169" s="414"/>
      <c r="F169" s="414"/>
      <c r="G169" s="414"/>
      <c r="H169" s="414"/>
      <c r="I169" s="414"/>
      <c r="J169" s="414"/>
      <c r="K169" s="414"/>
      <c r="L169" s="415"/>
      <c r="M169" s="471">
        <v>494</v>
      </c>
      <c r="N169" s="720"/>
      <c r="O169" s="721"/>
      <c r="P169" s="721"/>
      <c r="Q169" s="722"/>
      <c r="R169" s="509" t="s">
        <v>3</v>
      </c>
      <c r="S169" s="500"/>
      <c r="T169" s="506"/>
      <c r="U169" s="507"/>
      <c r="V169" s="507"/>
      <c r="W169" s="508"/>
      <c r="X169" s="504"/>
      <c r="Y169" s="410"/>
      <c r="Z169" s="410"/>
      <c r="AA169" s="410"/>
      <c r="AB169" s="410"/>
      <c r="AC169" s="410"/>
      <c r="AD169" s="410"/>
      <c r="AE169" s="410"/>
      <c r="AF169" s="410"/>
      <c r="AG169" s="410"/>
      <c r="AH169" s="410"/>
      <c r="AI169" s="410"/>
      <c r="AJ169" s="410"/>
      <c r="AK169" s="410"/>
      <c r="AL169" s="410"/>
      <c r="AM169" s="410"/>
      <c r="AN169" s="410"/>
      <c r="AO169" s="410"/>
      <c r="AP169" s="410"/>
      <c r="AQ169" s="410"/>
      <c r="AR169" s="410"/>
      <c r="AS169" s="410"/>
      <c r="AT169" s="410"/>
      <c r="AU169" s="410"/>
      <c r="AV169" s="410"/>
      <c r="AW169" s="410"/>
      <c r="AX169" s="410"/>
      <c r="AY169" s="410"/>
      <c r="AZ169" s="410"/>
      <c r="BA169" s="410"/>
      <c r="BB169" s="410"/>
      <c r="BC169" s="410"/>
      <c r="BD169" s="410"/>
      <c r="BE169" s="410"/>
      <c r="BF169" s="410"/>
      <c r="BG169" s="410"/>
      <c r="BH169" s="410"/>
      <c r="BI169" s="410"/>
      <c r="BJ169" s="410"/>
      <c r="BK169" s="410"/>
      <c r="BL169" s="410"/>
      <c r="BM169" s="410"/>
      <c r="BN169" s="410"/>
      <c r="BO169" s="410"/>
      <c r="BP169" s="410"/>
      <c r="BQ169" s="410"/>
      <c r="BR169" s="410"/>
      <c r="BS169" s="410"/>
      <c r="BT169" s="410"/>
      <c r="BU169" s="410"/>
      <c r="BV169" s="410"/>
      <c r="BW169" s="410"/>
      <c r="BX169" s="410"/>
      <c r="BY169" s="410"/>
      <c r="BZ169" s="410"/>
      <c r="CA169" s="410"/>
      <c r="CB169" s="410"/>
      <c r="CC169" s="410"/>
      <c r="CD169" s="410"/>
      <c r="CE169" s="410"/>
      <c r="CF169" s="410"/>
      <c r="CG169" s="410"/>
      <c r="CH169" s="410"/>
      <c r="CI169" s="410"/>
      <c r="CJ169" s="410"/>
      <c r="CK169" s="410"/>
      <c r="CL169" s="410"/>
      <c r="CM169" s="410"/>
      <c r="CN169" s="410"/>
      <c r="CO169" s="410"/>
      <c r="CP169" s="410"/>
      <c r="CQ169" s="410"/>
      <c r="CR169" s="410"/>
      <c r="CS169" s="410"/>
      <c r="CT169" s="410"/>
      <c r="CU169" s="410"/>
    </row>
    <row r="170" spans="1:99" ht="14.25">
      <c r="B170" s="413" t="s">
        <v>678</v>
      </c>
      <c r="C170" s="414"/>
      <c r="D170" s="414"/>
      <c r="E170" s="414"/>
      <c r="F170" s="414"/>
      <c r="G170" s="414"/>
      <c r="H170" s="414"/>
      <c r="I170" s="414"/>
      <c r="J170" s="414"/>
      <c r="K170" s="414"/>
      <c r="L170" s="415"/>
      <c r="M170" s="417">
        <v>850</v>
      </c>
      <c r="N170" s="720"/>
      <c r="O170" s="721"/>
      <c r="P170" s="721"/>
      <c r="Q170" s="722"/>
      <c r="R170" s="509" t="s">
        <v>3</v>
      </c>
      <c r="S170" s="500"/>
      <c r="T170" s="506"/>
      <c r="U170" s="507"/>
      <c r="V170" s="507"/>
      <c r="W170" s="508"/>
      <c r="X170" s="504"/>
      <c r="Y170" s="410"/>
      <c r="Z170" s="410"/>
      <c r="AA170" s="410"/>
      <c r="AB170" s="410"/>
      <c r="AC170" s="410"/>
      <c r="AD170" s="410"/>
      <c r="AE170" s="410"/>
      <c r="AF170" s="410"/>
      <c r="AG170" s="410"/>
      <c r="AH170" s="410"/>
      <c r="AI170" s="410"/>
      <c r="AJ170" s="410"/>
      <c r="AK170" s="410"/>
      <c r="AL170" s="410"/>
      <c r="AM170" s="410"/>
      <c r="AN170" s="410"/>
      <c r="AO170" s="410"/>
      <c r="AP170" s="410"/>
      <c r="AQ170" s="410"/>
      <c r="AR170" s="410"/>
      <c r="AS170" s="410"/>
      <c r="AT170" s="410"/>
      <c r="AU170" s="410"/>
      <c r="AV170" s="410"/>
      <c r="AW170" s="410"/>
      <c r="AX170" s="410"/>
      <c r="AY170" s="410"/>
      <c r="AZ170" s="410"/>
      <c r="BA170" s="410"/>
      <c r="BB170" s="410"/>
      <c r="BC170" s="410"/>
      <c r="BD170" s="410"/>
      <c r="BE170" s="410"/>
      <c r="BF170" s="410"/>
      <c r="BG170" s="410"/>
      <c r="BH170" s="410"/>
      <c r="BI170" s="410"/>
      <c r="BJ170" s="410"/>
      <c r="BK170" s="410"/>
      <c r="BL170" s="410"/>
      <c r="BM170" s="410"/>
      <c r="BN170" s="410"/>
      <c r="BO170" s="410"/>
      <c r="BP170" s="410"/>
      <c r="BQ170" s="410"/>
      <c r="BR170" s="410"/>
      <c r="BS170" s="410"/>
      <c r="BT170" s="410"/>
      <c r="BU170" s="410"/>
      <c r="BV170" s="410"/>
      <c r="BW170" s="410"/>
      <c r="BX170" s="410"/>
      <c r="BY170" s="410"/>
      <c r="BZ170" s="410"/>
      <c r="CA170" s="410"/>
      <c r="CB170" s="410"/>
      <c r="CC170" s="410"/>
      <c r="CD170" s="410"/>
      <c r="CE170" s="410"/>
      <c r="CF170" s="410"/>
      <c r="CG170" s="410"/>
      <c r="CH170" s="410"/>
      <c r="CI170" s="410"/>
      <c r="CJ170" s="410"/>
      <c r="CK170" s="410"/>
      <c r="CL170" s="410"/>
      <c r="CM170" s="410"/>
      <c r="CN170" s="410"/>
      <c r="CO170" s="410"/>
      <c r="CP170" s="410"/>
      <c r="CQ170" s="410"/>
      <c r="CR170" s="410"/>
      <c r="CS170" s="410"/>
      <c r="CT170" s="410"/>
      <c r="CU170" s="410"/>
    </row>
    <row r="171" spans="1:99" ht="14.25">
      <c r="B171" s="413" t="s">
        <v>679</v>
      </c>
      <c r="C171" s="414"/>
      <c r="D171" s="414"/>
      <c r="E171" s="414"/>
      <c r="F171" s="414"/>
      <c r="G171" s="414"/>
      <c r="H171" s="414"/>
      <c r="I171" s="414"/>
      <c r="J171" s="414"/>
      <c r="K171" s="414"/>
      <c r="L171" s="415"/>
      <c r="M171" s="417">
        <v>467</v>
      </c>
      <c r="N171" s="720">
        <f>+$N$164+$N$165-SUM($N$166:$Q$170)</f>
        <v>0</v>
      </c>
      <c r="O171" s="721"/>
      <c r="P171" s="721"/>
      <c r="Q171" s="722"/>
      <c r="R171" s="505" t="s">
        <v>4</v>
      </c>
      <c r="S171" s="500"/>
      <c r="T171" s="506"/>
      <c r="U171" s="507"/>
      <c r="V171" s="507"/>
      <c r="W171" s="508"/>
      <c r="X171" s="504"/>
      <c r="Y171" s="410"/>
      <c r="Z171" s="410"/>
      <c r="AA171" s="410"/>
      <c r="AB171" s="410"/>
      <c r="AC171" s="410"/>
      <c r="AD171" s="410"/>
      <c r="AE171" s="410"/>
      <c r="AF171" s="410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410"/>
      <c r="AQ171" s="410"/>
      <c r="AR171" s="410"/>
      <c r="AS171" s="410"/>
      <c r="AT171" s="410"/>
      <c r="AU171" s="410"/>
      <c r="AV171" s="410"/>
      <c r="AW171" s="410"/>
      <c r="AX171" s="410"/>
      <c r="AY171" s="410"/>
      <c r="AZ171" s="410"/>
      <c r="BA171" s="410"/>
      <c r="BB171" s="410"/>
      <c r="BC171" s="410"/>
      <c r="BD171" s="410"/>
      <c r="BE171" s="410"/>
      <c r="BF171" s="410"/>
      <c r="BG171" s="410"/>
      <c r="BH171" s="410"/>
      <c r="BI171" s="410"/>
      <c r="BJ171" s="410"/>
      <c r="BK171" s="410"/>
      <c r="BL171" s="410"/>
      <c r="BM171" s="410"/>
      <c r="BN171" s="410"/>
      <c r="BO171" s="410"/>
      <c r="BP171" s="410"/>
      <c r="BQ171" s="410"/>
      <c r="BR171" s="410"/>
      <c r="BS171" s="410"/>
      <c r="BT171" s="410"/>
      <c r="BU171" s="410"/>
      <c r="BV171" s="410"/>
      <c r="BW171" s="410"/>
      <c r="BX171" s="410"/>
      <c r="BY171" s="410"/>
      <c r="BZ171" s="410"/>
      <c r="CA171" s="410"/>
      <c r="CB171" s="410"/>
      <c r="CC171" s="410"/>
      <c r="CD171" s="410"/>
      <c r="CE171" s="410"/>
      <c r="CF171" s="410"/>
      <c r="CG171" s="410"/>
      <c r="CH171" s="410"/>
      <c r="CI171" s="410"/>
      <c r="CJ171" s="410"/>
      <c r="CK171" s="410"/>
      <c r="CL171" s="410"/>
      <c r="CM171" s="410"/>
      <c r="CN171" s="410"/>
      <c r="CO171" s="410"/>
      <c r="CP171" s="410"/>
      <c r="CQ171" s="410"/>
      <c r="CR171" s="410"/>
      <c r="CS171" s="410"/>
      <c r="CT171" s="410"/>
      <c r="CU171" s="410"/>
    </row>
    <row r="172" spans="1:99" ht="14.25">
      <c r="B172" s="413" t="s">
        <v>680</v>
      </c>
      <c r="C172" s="414"/>
      <c r="D172" s="414"/>
      <c r="E172" s="414"/>
      <c r="F172" s="414"/>
      <c r="G172" s="414"/>
      <c r="H172" s="414"/>
      <c r="I172" s="414"/>
      <c r="J172" s="414"/>
      <c r="K172" s="414"/>
      <c r="L172" s="415"/>
      <c r="M172" s="417">
        <v>479</v>
      </c>
      <c r="N172" s="720"/>
      <c r="O172" s="721"/>
      <c r="P172" s="721"/>
      <c r="Q172" s="722"/>
      <c r="R172" s="462" t="s">
        <v>2</v>
      </c>
      <c r="S172" s="510">
        <v>491</v>
      </c>
      <c r="T172" s="720"/>
      <c r="U172" s="721"/>
      <c r="V172" s="721"/>
      <c r="W172" s="722"/>
      <c r="X172" s="462" t="s">
        <v>2</v>
      </c>
      <c r="Y172" s="410"/>
      <c r="Z172" s="410"/>
      <c r="AA172" s="410"/>
      <c r="AB172" s="410"/>
      <c r="AC172" s="410"/>
      <c r="AD172" s="410"/>
      <c r="AE172" s="410"/>
      <c r="AF172" s="410"/>
      <c r="AG172" s="410"/>
      <c r="AH172" s="410"/>
      <c r="AI172" s="410"/>
      <c r="AJ172" s="410"/>
      <c r="AK172" s="410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0"/>
      <c r="AX172" s="410"/>
      <c r="AY172" s="410"/>
      <c r="AZ172" s="410"/>
      <c r="BA172" s="410"/>
      <c r="BB172" s="410"/>
      <c r="BC172" s="410"/>
      <c r="BD172" s="410"/>
      <c r="BE172" s="410"/>
      <c r="BF172" s="410"/>
      <c r="BG172" s="410"/>
      <c r="BH172" s="410"/>
      <c r="BI172" s="410"/>
      <c r="BJ172" s="410"/>
      <c r="BK172" s="410"/>
      <c r="BL172" s="410"/>
      <c r="BM172" s="410"/>
      <c r="BN172" s="410"/>
      <c r="BO172" s="410"/>
      <c r="BP172" s="410"/>
      <c r="BQ172" s="410"/>
      <c r="BR172" s="410"/>
      <c r="BS172" s="410"/>
      <c r="BT172" s="410"/>
      <c r="BU172" s="410"/>
      <c r="BV172" s="410"/>
      <c r="BW172" s="410"/>
      <c r="BX172" s="410"/>
      <c r="BY172" s="410"/>
      <c r="BZ172" s="410"/>
      <c r="CA172" s="410"/>
      <c r="CB172" s="410"/>
      <c r="CC172" s="410"/>
      <c r="CD172" s="410"/>
      <c r="CE172" s="410"/>
      <c r="CF172" s="410"/>
      <c r="CG172" s="410"/>
      <c r="CH172" s="410"/>
      <c r="CI172" s="410"/>
      <c r="CJ172" s="410"/>
      <c r="CK172" s="410"/>
      <c r="CL172" s="410"/>
      <c r="CM172" s="410"/>
      <c r="CN172" s="410"/>
      <c r="CO172" s="410"/>
      <c r="CP172" s="410"/>
      <c r="CQ172" s="410"/>
      <c r="CR172" s="410"/>
      <c r="CS172" s="410"/>
      <c r="CT172" s="410"/>
      <c r="CU172" s="410"/>
    </row>
    <row r="173" spans="1:99" ht="14.25">
      <c r="B173" s="413" t="s">
        <v>681</v>
      </c>
      <c r="C173" s="414"/>
      <c r="D173" s="414"/>
      <c r="E173" s="414"/>
      <c r="F173" s="414"/>
      <c r="G173" s="414"/>
      <c r="H173" s="414"/>
      <c r="I173" s="414"/>
      <c r="J173" s="414"/>
      <c r="K173" s="414"/>
      <c r="L173" s="415"/>
      <c r="M173" s="417">
        <v>618</v>
      </c>
      <c r="N173" s="720">
        <f>+$N$171+$N$172</f>
        <v>0</v>
      </c>
      <c r="O173" s="721"/>
      <c r="P173" s="721"/>
      <c r="Q173" s="722"/>
      <c r="R173" s="505" t="s">
        <v>4</v>
      </c>
      <c r="S173" s="510">
        <v>619</v>
      </c>
      <c r="T173" s="720">
        <f>+$T$160+$T$172</f>
        <v>0</v>
      </c>
      <c r="U173" s="721"/>
      <c r="V173" s="721"/>
      <c r="W173" s="722"/>
      <c r="X173" s="505" t="s">
        <v>4</v>
      </c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  <c r="AJ173" s="410"/>
      <c r="AK173" s="410"/>
      <c r="AL173" s="410"/>
      <c r="AM173" s="410"/>
      <c r="AN173" s="410"/>
      <c r="AO173" s="410"/>
      <c r="AP173" s="410"/>
      <c r="AQ173" s="410"/>
      <c r="AR173" s="410"/>
      <c r="AS173" s="410"/>
      <c r="AT173" s="410"/>
      <c r="AU173" s="410"/>
      <c r="AV173" s="410"/>
      <c r="AW173" s="410"/>
      <c r="AX173" s="410"/>
      <c r="AY173" s="410"/>
      <c r="AZ173" s="410"/>
      <c r="BA173" s="410"/>
      <c r="BB173" s="410"/>
      <c r="BC173" s="410"/>
      <c r="BD173" s="410"/>
      <c r="BE173" s="410"/>
      <c r="BF173" s="410"/>
      <c r="BG173" s="410"/>
      <c r="BH173" s="410"/>
      <c r="BI173" s="410"/>
      <c r="BJ173" s="410"/>
      <c r="BK173" s="410"/>
      <c r="BL173" s="410"/>
      <c r="BM173" s="410"/>
      <c r="BN173" s="410"/>
      <c r="BO173" s="410"/>
      <c r="BP173" s="410"/>
      <c r="BQ173" s="410"/>
      <c r="BR173" s="410"/>
      <c r="BS173" s="410"/>
      <c r="BT173" s="410"/>
      <c r="BU173" s="410"/>
      <c r="BV173" s="410"/>
      <c r="BW173" s="410"/>
      <c r="BX173" s="410"/>
      <c r="BY173" s="410"/>
      <c r="BZ173" s="410"/>
      <c r="CA173" s="410"/>
      <c r="CB173" s="410"/>
      <c r="CC173" s="410"/>
      <c r="CD173" s="410"/>
      <c r="CE173" s="410"/>
      <c r="CF173" s="410"/>
      <c r="CG173" s="410"/>
      <c r="CH173" s="410"/>
      <c r="CI173" s="410"/>
      <c r="CJ173" s="410"/>
      <c r="CK173" s="410"/>
      <c r="CL173" s="410"/>
      <c r="CM173" s="410"/>
      <c r="CN173" s="410"/>
      <c r="CO173" s="410"/>
      <c r="CP173" s="410"/>
      <c r="CQ173" s="410"/>
      <c r="CR173" s="410"/>
      <c r="CS173" s="410"/>
      <c r="CT173" s="410"/>
      <c r="CU173" s="410"/>
    </row>
    <row r="174" spans="1:99" ht="14.25">
      <c r="B174" s="413" t="s">
        <v>682</v>
      </c>
      <c r="C174" s="414"/>
      <c r="D174" s="414"/>
      <c r="E174" s="414"/>
      <c r="F174" s="414"/>
      <c r="G174" s="414"/>
      <c r="H174" s="414"/>
      <c r="I174" s="414"/>
      <c r="J174" s="414"/>
      <c r="K174" s="414"/>
      <c r="L174" s="415"/>
      <c r="M174" s="417">
        <v>896</v>
      </c>
      <c r="N174" s="511"/>
      <c r="O174" s="512"/>
      <c r="P174" s="512"/>
      <c r="Q174" s="513"/>
      <c r="R174" s="514"/>
      <c r="S174" s="515"/>
      <c r="T174" s="515"/>
      <c r="U174" s="515"/>
      <c r="V174" s="515"/>
      <c r="W174" s="515"/>
      <c r="X174" s="516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  <c r="AJ174" s="410"/>
      <c r="AK174" s="410"/>
      <c r="AL174" s="410"/>
      <c r="AM174" s="410"/>
      <c r="AN174" s="410"/>
      <c r="AO174" s="410"/>
      <c r="AP174" s="410"/>
      <c r="AQ174" s="410"/>
      <c r="AR174" s="410"/>
      <c r="AS174" s="410"/>
      <c r="AT174" s="410"/>
      <c r="AU174" s="410"/>
      <c r="AV174" s="410"/>
      <c r="AW174" s="410"/>
      <c r="AX174" s="410"/>
      <c r="AY174" s="410"/>
      <c r="AZ174" s="410"/>
      <c r="BA174" s="410"/>
      <c r="BB174" s="410"/>
      <c r="BC174" s="410"/>
      <c r="BD174" s="410"/>
      <c r="BE174" s="410"/>
      <c r="BF174" s="410"/>
      <c r="BG174" s="410"/>
      <c r="BH174" s="410"/>
      <c r="BI174" s="410"/>
      <c r="BJ174" s="410"/>
      <c r="BK174" s="410"/>
      <c r="BL174" s="410"/>
      <c r="BM174" s="410"/>
      <c r="BN174" s="410"/>
      <c r="BO174" s="410"/>
      <c r="BP174" s="410"/>
      <c r="BQ174" s="410"/>
      <c r="BR174" s="410"/>
      <c r="BS174" s="410"/>
      <c r="BT174" s="410"/>
      <c r="BU174" s="410"/>
      <c r="BV174" s="410"/>
      <c r="BW174" s="410"/>
      <c r="BX174" s="410"/>
      <c r="BY174" s="410"/>
      <c r="BZ174" s="410"/>
      <c r="CA174" s="410"/>
      <c r="CB174" s="410"/>
      <c r="CC174" s="410"/>
      <c r="CD174" s="410"/>
      <c r="CE174" s="410"/>
      <c r="CF174" s="410"/>
      <c r="CG174" s="410"/>
      <c r="CH174" s="410"/>
      <c r="CI174" s="410"/>
      <c r="CJ174" s="410"/>
      <c r="CK174" s="410"/>
      <c r="CL174" s="410"/>
      <c r="CM174" s="410"/>
      <c r="CN174" s="410"/>
      <c r="CO174" s="410"/>
      <c r="CP174" s="410"/>
      <c r="CQ174" s="410"/>
      <c r="CR174" s="410"/>
      <c r="CS174" s="410"/>
      <c r="CT174" s="410"/>
      <c r="CU174" s="410"/>
    </row>
    <row r="175" spans="1:99" s="411" customFormat="1">
      <c r="A175" s="409"/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410"/>
      <c r="T175" s="410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410"/>
      <c r="AG175" s="410"/>
      <c r="AH175" s="410"/>
      <c r="AI175" s="410"/>
      <c r="AJ175" s="410"/>
      <c r="AK175" s="410"/>
      <c r="AL175" s="410"/>
      <c r="AM175" s="410"/>
      <c r="AN175" s="410"/>
      <c r="AO175" s="410"/>
      <c r="AP175" s="410"/>
      <c r="AQ175" s="410"/>
      <c r="AR175" s="410"/>
      <c r="AS175" s="410"/>
      <c r="AT175" s="410"/>
      <c r="AU175" s="410"/>
      <c r="AV175" s="410"/>
      <c r="AW175" s="410"/>
      <c r="AX175" s="410"/>
      <c r="AY175" s="410"/>
      <c r="AZ175" s="410"/>
      <c r="BA175" s="410"/>
      <c r="BB175" s="410"/>
      <c r="BC175" s="410"/>
      <c r="BD175" s="410"/>
      <c r="BE175" s="410"/>
      <c r="BF175" s="410"/>
      <c r="BG175" s="410"/>
      <c r="BH175" s="410"/>
      <c r="BI175" s="410"/>
      <c r="BJ175" s="410"/>
      <c r="BK175" s="410"/>
      <c r="BL175" s="410"/>
      <c r="BM175" s="410"/>
      <c r="BN175" s="410"/>
      <c r="BO175" s="410"/>
      <c r="BP175" s="410"/>
      <c r="BQ175" s="410"/>
      <c r="BR175" s="410"/>
      <c r="BS175" s="410"/>
      <c r="BT175" s="410"/>
      <c r="BU175" s="410"/>
      <c r="BV175" s="410"/>
      <c r="BW175" s="410"/>
      <c r="BX175" s="410"/>
      <c r="BY175" s="410"/>
      <c r="BZ175" s="410"/>
      <c r="CA175" s="410"/>
      <c r="CB175" s="410"/>
      <c r="CC175" s="410"/>
      <c r="CD175" s="410"/>
      <c r="CE175" s="410"/>
      <c r="CF175" s="410"/>
      <c r="CG175" s="410"/>
      <c r="CH175" s="410"/>
      <c r="CI175" s="410"/>
      <c r="CJ175" s="410"/>
      <c r="CK175" s="410"/>
      <c r="CL175" s="410"/>
      <c r="CM175" s="410"/>
      <c r="CN175" s="410"/>
      <c r="CO175" s="410"/>
      <c r="CP175" s="410"/>
      <c r="CQ175" s="410"/>
      <c r="CR175" s="410"/>
      <c r="CS175" s="410"/>
      <c r="CT175" s="410"/>
      <c r="CU175" s="410"/>
    </row>
    <row r="176" spans="1:99" s="411" customFormat="1">
      <c r="A176" s="409"/>
      <c r="B176" s="779" t="s">
        <v>683</v>
      </c>
      <c r="C176" s="780"/>
      <c r="D176" s="780"/>
      <c r="E176" s="780"/>
      <c r="F176" s="780"/>
      <c r="G176" s="780"/>
      <c r="H176" s="780"/>
      <c r="I176" s="780"/>
      <c r="J176" s="780"/>
      <c r="K176" s="780"/>
      <c r="L176" s="780"/>
      <c r="M176" s="780"/>
      <c r="N176" s="780"/>
      <c r="O176" s="780"/>
      <c r="P176" s="780"/>
      <c r="Q176" s="780"/>
      <c r="R176" s="781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  <c r="AJ176" s="410"/>
      <c r="AK176" s="410"/>
      <c r="AL176" s="410"/>
      <c r="AM176" s="410"/>
      <c r="AN176" s="410"/>
      <c r="AO176" s="410"/>
      <c r="AP176" s="410"/>
      <c r="AQ176" s="410"/>
      <c r="AR176" s="410"/>
      <c r="AS176" s="410"/>
      <c r="AT176" s="410"/>
      <c r="AU176" s="410"/>
      <c r="AV176" s="410"/>
      <c r="AW176" s="410"/>
      <c r="AX176" s="410"/>
      <c r="AY176" s="410"/>
      <c r="AZ176" s="410"/>
      <c r="BA176" s="410"/>
      <c r="BB176" s="410"/>
      <c r="BC176" s="410"/>
      <c r="BD176" s="410"/>
      <c r="BE176" s="410"/>
      <c r="BF176" s="410"/>
      <c r="BG176" s="410"/>
      <c r="BH176" s="410"/>
      <c r="BI176" s="410"/>
      <c r="BJ176" s="410"/>
      <c r="BK176" s="410"/>
      <c r="BL176" s="410"/>
      <c r="BM176" s="410"/>
      <c r="BN176" s="410"/>
      <c r="BO176" s="410"/>
      <c r="BP176" s="410"/>
      <c r="BQ176" s="410"/>
      <c r="BR176" s="410"/>
      <c r="BS176" s="410"/>
      <c r="BT176" s="410"/>
      <c r="BU176" s="410"/>
      <c r="BV176" s="410"/>
      <c r="BW176" s="410"/>
      <c r="BX176" s="410"/>
      <c r="BY176" s="410"/>
      <c r="BZ176" s="410"/>
      <c r="CA176" s="410"/>
      <c r="CB176" s="410"/>
      <c r="CC176" s="410"/>
      <c r="CD176" s="410"/>
      <c r="CE176" s="410"/>
      <c r="CF176" s="410"/>
      <c r="CG176" s="410"/>
      <c r="CH176" s="410"/>
      <c r="CI176" s="410"/>
      <c r="CJ176" s="410"/>
      <c r="CK176" s="410"/>
      <c r="CL176" s="410"/>
      <c r="CM176" s="410"/>
      <c r="CN176" s="410"/>
      <c r="CO176" s="410"/>
      <c r="CP176" s="410"/>
      <c r="CQ176" s="410"/>
      <c r="CR176" s="410"/>
      <c r="CS176" s="410"/>
      <c r="CT176" s="410"/>
      <c r="CU176" s="410"/>
    </row>
    <row r="177" spans="1:99" s="411" customFormat="1">
      <c r="A177" s="409"/>
      <c r="B177" s="782"/>
      <c r="C177" s="783"/>
      <c r="D177" s="783"/>
      <c r="E177" s="783"/>
      <c r="F177" s="783"/>
      <c r="G177" s="783"/>
      <c r="H177" s="783"/>
      <c r="I177" s="783"/>
      <c r="J177" s="783"/>
      <c r="K177" s="783"/>
      <c r="L177" s="783"/>
      <c r="M177" s="783"/>
      <c r="N177" s="783"/>
      <c r="O177" s="783"/>
      <c r="P177" s="783"/>
      <c r="Q177" s="783"/>
      <c r="R177" s="784"/>
      <c r="S177" s="410"/>
      <c r="T177" s="410"/>
      <c r="U177" s="410"/>
      <c r="V177" s="410"/>
      <c r="W177" s="410"/>
      <c r="X177" s="410"/>
      <c r="Y177" s="410"/>
      <c r="Z177" s="410"/>
      <c r="AA177" s="410"/>
      <c r="AB177" s="410"/>
      <c r="AC177" s="410"/>
      <c r="AD177" s="410"/>
      <c r="AE177" s="410"/>
      <c r="AF177" s="410"/>
      <c r="AG177" s="410"/>
      <c r="AH177" s="410"/>
      <c r="AI177" s="410"/>
      <c r="AJ177" s="410"/>
      <c r="AK177" s="410"/>
      <c r="AL177" s="410"/>
      <c r="AM177" s="410"/>
      <c r="AN177" s="410"/>
      <c r="AO177" s="410"/>
      <c r="AP177" s="410"/>
      <c r="AQ177" s="410"/>
      <c r="AR177" s="410"/>
      <c r="AS177" s="410"/>
      <c r="AT177" s="410"/>
      <c r="AU177" s="410"/>
      <c r="AV177" s="410"/>
      <c r="AW177" s="410"/>
      <c r="AX177" s="410"/>
      <c r="AY177" s="410"/>
      <c r="AZ177" s="410"/>
      <c r="BA177" s="410"/>
      <c r="BB177" s="410"/>
      <c r="BC177" s="410"/>
      <c r="BD177" s="410"/>
      <c r="BE177" s="410"/>
      <c r="BF177" s="410"/>
      <c r="BG177" s="410"/>
      <c r="BH177" s="410"/>
      <c r="BI177" s="410"/>
      <c r="BJ177" s="410"/>
      <c r="BK177" s="410"/>
      <c r="BL177" s="410"/>
      <c r="BM177" s="410"/>
      <c r="BN177" s="410"/>
      <c r="BO177" s="410"/>
      <c r="BP177" s="410"/>
      <c r="BQ177" s="410"/>
      <c r="BR177" s="410"/>
      <c r="BS177" s="410"/>
      <c r="BT177" s="410"/>
      <c r="BU177" s="410"/>
      <c r="BV177" s="410"/>
      <c r="BW177" s="410"/>
      <c r="BX177" s="410"/>
      <c r="BY177" s="410"/>
      <c r="BZ177" s="410"/>
      <c r="CA177" s="410"/>
      <c r="CB177" s="410"/>
      <c r="CC177" s="410"/>
      <c r="CD177" s="410"/>
      <c r="CE177" s="410"/>
      <c r="CF177" s="410"/>
      <c r="CG177" s="410"/>
      <c r="CH177" s="410"/>
      <c r="CI177" s="410"/>
      <c r="CJ177" s="410"/>
      <c r="CK177" s="410"/>
      <c r="CL177" s="410"/>
      <c r="CM177" s="410"/>
      <c r="CN177" s="410"/>
      <c r="CO177" s="410"/>
      <c r="CP177" s="410"/>
      <c r="CQ177" s="410"/>
      <c r="CR177" s="410"/>
      <c r="CS177" s="410"/>
      <c r="CT177" s="410"/>
      <c r="CU177" s="410"/>
    </row>
    <row r="178" spans="1:99" ht="14.25">
      <c r="B178" s="413" t="s">
        <v>684</v>
      </c>
      <c r="C178" s="414"/>
      <c r="D178" s="414"/>
      <c r="E178" s="414"/>
      <c r="F178" s="414"/>
      <c r="G178" s="414"/>
      <c r="H178" s="414"/>
      <c r="I178" s="414"/>
      <c r="J178" s="414"/>
      <c r="K178" s="414"/>
      <c r="L178" s="415"/>
      <c r="M178" s="417">
        <v>1055</v>
      </c>
      <c r="N178" s="720"/>
      <c r="O178" s="721"/>
      <c r="P178" s="721"/>
      <c r="Q178" s="722"/>
      <c r="R178" s="462" t="s">
        <v>2</v>
      </c>
      <c r="S178" s="410"/>
      <c r="T178" s="410"/>
      <c r="U178" s="410"/>
      <c r="V178" s="410"/>
      <c r="W178" s="410"/>
      <c r="X178" s="410"/>
      <c r="Y178" s="410"/>
      <c r="Z178" s="410"/>
      <c r="AA178" s="410"/>
      <c r="AB178" s="410"/>
      <c r="AC178" s="410"/>
      <c r="AD178" s="410"/>
      <c r="AE178" s="410"/>
      <c r="AF178" s="410"/>
      <c r="AG178" s="410"/>
      <c r="AH178" s="410"/>
      <c r="AI178" s="410"/>
      <c r="AJ178" s="410"/>
      <c r="AK178" s="410"/>
      <c r="AL178" s="410"/>
      <c r="AM178" s="410"/>
      <c r="AN178" s="410"/>
      <c r="AO178" s="410"/>
      <c r="AP178" s="410"/>
      <c r="AQ178" s="410"/>
      <c r="AR178" s="410"/>
      <c r="AS178" s="410"/>
      <c r="AT178" s="410"/>
      <c r="AU178" s="410"/>
      <c r="AV178" s="410"/>
      <c r="AW178" s="410"/>
      <c r="AX178" s="410"/>
      <c r="AY178" s="410"/>
      <c r="AZ178" s="410"/>
      <c r="BA178" s="410"/>
      <c r="BB178" s="410"/>
      <c r="BC178" s="410"/>
      <c r="BD178" s="410"/>
      <c r="BE178" s="410"/>
      <c r="BF178" s="410"/>
      <c r="BG178" s="410"/>
      <c r="BH178" s="410"/>
      <c r="BI178" s="410"/>
      <c r="BJ178" s="410"/>
      <c r="BK178" s="410"/>
      <c r="BL178" s="410"/>
      <c r="BM178" s="410"/>
      <c r="BN178" s="410"/>
      <c r="BO178" s="410"/>
      <c r="BP178" s="410"/>
      <c r="BQ178" s="410"/>
      <c r="BR178" s="410"/>
      <c r="BS178" s="410"/>
      <c r="BT178" s="410"/>
      <c r="BU178" s="410"/>
      <c r="BV178" s="410"/>
      <c r="BW178" s="410"/>
      <c r="BX178" s="410"/>
      <c r="BY178" s="410"/>
      <c r="BZ178" s="410"/>
      <c r="CA178" s="410"/>
      <c r="CB178" s="410"/>
      <c r="CC178" s="410"/>
      <c r="CD178" s="410"/>
      <c r="CE178" s="410"/>
      <c r="CF178" s="410"/>
      <c r="CG178" s="410"/>
      <c r="CH178" s="410"/>
      <c r="CI178" s="410"/>
      <c r="CJ178" s="410"/>
      <c r="CK178" s="410"/>
      <c r="CL178" s="410"/>
      <c r="CM178" s="410"/>
      <c r="CN178" s="410"/>
      <c r="CO178" s="410"/>
      <c r="CP178" s="410"/>
      <c r="CQ178" s="410"/>
      <c r="CR178" s="410"/>
      <c r="CS178" s="410"/>
      <c r="CT178" s="410"/>
      <c r="CU178" s="410"/>
    </row>
    <row r="179" spans="1:99" ht="14.25">
      <c r="B179" s="413" t="s">
        <v>685</v>
      </c>
      <c r="C179" s="414"/>
      <c r="D179" s="414"/>
      <c r="E179" s="414"/>
      <c r="F179" s="414"/>
      <c r="G179" s="414"/>
      <c r="H179" s="414"/>
      <c r="I179" s="414"/>
      <c r="J179" s="414"/>
      <c r="K179" s="414"/>
      <c r="L179" s="415"/>
      <c r="M179" s="417">
        <v>1056</v>
      </c>
      <c r="N179" s="720"/>
      <c r="O179" s="721"/>
      <c r="P179" s="721"/>
      <c r="Q179" s="722"/>
      <c r="R179" s="462" t="s">
        <v>3</v>
      </c>
      <c r="S179" s="410"/>
      <c r="T179" s="410"/>
      <c r="U179" s="410"/>
      <c r="V179" s="410"/>
      <c r="W179" s="410"/>
      <c r="X179" s="410"/>
      <c r="Y179" s="410"/>
      <c r="Z179" s="410"/>
      <c r="AA179" s="410"/>
      <c r="AB179" s="410"/>
      <c r="AC179" s="410"/>
      <c r="AD179" s="410"/>
      <c r="AE179" s="410"/>
      <c r="AF179" s="410"/>
      <c r="AG179" s="410"/>
      <c r="AH179" s="410"/>
      <c r="AI179" s="410"/>
      <c r="AJ179" s="410"/>
      <c r="AK179" s="410"/>
      <c r="AL179" s="410"/>
      <c r="AM179" s="410"/>
      <c r="AN179" s="410"/>
      <c r="AO179" s="410"/>
      <c r="AP179" s="410"/>
      <c r="AQ179" s="410"/>
      <c r="AR179" s="410"/>
      <c r="AS179" s="410"/>
      <c r="AT179" s="410"/>
      <c r="AU179" s="410"/>
      <c r="AV179" s="410"/>
      <c r="AW179" s="410"/>
      <c r="AX179" s="410"/>
      <c r="AY179" s="410"/>
      <c r="AZ179" s="410"/>
      <c r="BA179" s="410"/>
      <c r="BB179" s="410"/>
      <c r="BC179" s="410"/>
      <c r="BD179" s="410"/>
      <c r="BE179" s="410"/>
      <c r="BF179" s="410"/>
      <c r="BG179" s="410"/>
      <c r="BH179" s="410"/>
      <c r="BI179" s="410"/>
      <c r="BJ179" s="410"/>
      <c r="BK179" s="410"/>
      <c r="BL179" s="410"/>
      <c r="BM179" s="410"/>
      <c r="BN179" s="410"/>
      <c r="BO179" s="410"/>
      <c r="BP179" s="410"/>
      <c r="BQ179" s="410"/>
      <c r="BR179" s="410"/>
      <c r="BS179" s="410"/>
      <c r="BT179" s="410"/>
      <c r="BU179" s="410"/>
      <c r="BV179" s="410"/>
      <c r="BW179" s="410"/>
      <c r="BX179" s="410"/>
      <c r="BY179" s="410"/>
      <c r="BZ179" s="410"/>
      <c r="CA179" s="410"/>
      <c r="CB179" s="410"/>
      <c r="CC179" s="410"/>
      <c r="CD179" s="410"/>
      <c r="CE179" s="410"/>
      <c r="CF179" s="410"/>
      <c r="CG179" s="410"/>
      <c r="CH179" s="410"/>
      <c r="CI179" s="410"/>
      <c r="CJ179" s="410"/>
      <c r="CK179" s="410"/>
      <c r="CL179" s="410"/>
      <c r="CM179" s="410"/>
      <c r="CN179" s="410"/>
      <c r="CO179" s="410"/>
      <c r="CP179" s="410"/>
      <c r="CQ179" s="410"/>
      <c r="CR179" s="410"/>
      <c r="CS179" s="410"/>
      <c r="CT179" s="410"/>
      <c r="CU179" s="410"/>
    </row>
    <row r="180" spans="1:99" ht="14.25">
      <c r="B180" s="413" t="s">
        <v>686</v>
      </c>
      <c r="C180" s="414"/>
      <c r="D180" s="414"/>
      <c r="E180" s="414"/>
      <c r="F180" s="414"/>
      <c r="G180" s="414"/>
      <c r="H180" s="414"/>
      <c r="I180" s="414"/>
      <c r="J180" s="414"/>
      <c r="K180" s="414"/>
      <c r="L180" s="415"/>
      <c r="M180" s="417">
        <v>1057</v>
      </c>
      <c r="N180" s="720"/>
      <c r="O180" s="721"/>
      <c r="P180" s="721"/>
      <c r="Q180" s="722"/>
      <c r="R180" s="462" t="s">
        <v>3</v>
      </c>
      <c r="S180" s="410"/>
      <c r="T180" s="410"/>
      <c r="U180" s="410"/>
      <c r="V180" s="410"/>
      <c r="W180" s="410"/>
      <c r="X180" s="410"/>
      <c r="Y180" s="410"/>
      <c r="Z180" s="410"/>
      <c r="AA180" s="410"/>
      <c r="AB180" s="410"/>
      <c r="AC180" s="410"/>
      <c r="AD180" s="410"/>
      <c r="AE180" s="410"/>
      <c r="AF180" s="410"/>
      <c r="AG180" s="410"/>
      <c r="AH180" s="410"/>
      <c r="AI180" s="410"/>
      <c r="AJ180" s="410"/>
      <c r="AK180" s="410"/>
      <c r="AL180" s="410"/>
      <c r="AM180" s="410"/>
      <c r="AN180" s="410"/>
      <c r="AO180" s="410"/>
      <c r="AP180" s="410"/>
      <c r="AQ180" s="410"/>
      <c r="AR180" s="410"/>
      <c r="AS180" s="410"/>
      <c r="AT180" s="410"/>
      <c r="AU180" s="410"/>
      <c r="AV180" s="410"/>
      <c r="AW180" s="410"/>
      <c r="AX180" s="410"/>
      <c r="AY180" s="410"/>
      <c r="AZ180" s="410"/>
      <c r="BA180" s="410"/>
      <c r="BB180" s="410"/>
      <c r="BC180" s="410"/>
      <c r="BD180" s="410"/>
      <c r="BE180" s="410"/>
      <c r="BF180" s="410"/>
      <c r="BG180" s="410"/>
      <c r="BH180" s="410"/>
      <c r="BI180" s="410"/>
      <c r="BJ180" s="410"/>
      <c r="BK180" s="410"/>
      <c r="BL180" s="410"/>
      <c r="BM180" s="410"/>
      <c r="BN180" s="410"/>
      <c r="BO180" s="410"/>
      <c r="BP180" s="410"/>
      <c r="BQ180" s="410"/>
      <c r="BR180" s="410"/>
      <c r="BS180" s="410"/>
      <c r="BT180" s="410"/>
      <c r="BU180" s="410"/>
      <c r="BV180" s="410"/>
      <c r="BW180" s="410"/>
      <c r="BX180" s="410"/>
      <c r="BY180" s="410"/>
      <c r="BZ180" s="410"/>
      <c r="CA180" s="410"/>
      <c r="CB180" s="410"/>
      <c r="CC180" s="410"/>
      <c r="CD180" s="410"/>
      <c r="CE180" s="410"/>
      <c r="CF180" s="410"/>
      <c r="CG180" s="410"/>
      <c r="CH180" s="410"/>
      <c r="CI180" s="410"/>
      <c r="CJ180" s="410"/>
      <c r="CK180" s="410"/>
      <c r="CL180" s="410"/>
      <c r="CM180" s="410"/>
      <c r="CN180" s="410"/>
      <c r="CO180" s="410"/>
      <c r="CP180" s="410"/>
      <c r="CQ180" s="410"/>
      <c r="CR180" s="410"/>
      <c r="CS180" s="410"/>
      <c r="CT180" s="410"/>
      <c r="CU180" s="410"/>
    </row>
    <row r="181" spans="1:99" ht="14.25">
      <c r="B181" s="413" t="s">
        <v>687</v>
      </c>
      <c r="C181" s="414"/>
      <c r="D181" s="414"/>
      <c r="E181" s="414"/>
      <c r="F181" s="414"/>
      <c r="G181" s="414"/>
      <c r="H181" s="414"/>
      <c r="I181" s="414"/>
      <c r="J181" s="414"/>
      <c r="K181" s="414"/>
      <c r="L181" s="415"/>
      <c r="M181" s="417">
        <v>1058</v>
      </c>
      <c r="N181" s="720">
        <f>+$N$178-$N$179-N180</f>
        <v>0</v>
      </c>
      <c r="O181" s="721"/>
      <c r="P181" s="721"/>
      <c r="Q181" s="722"/>
      <c r="R181" s="418" t="s">
        <v>4</v>
      </c>
      <c r="S181" s="410"/>
      <c r="T181" s="410"/>
      <c r="U181" s="410"/>
      <c r="V181" s="410"/>
      <c r="W181" s="410"/>
      <c r="X181" s="410"/>
      <c r="Y181" s="410"/>
      <c r="Z181" s="410"/>
      <c r="AA181" s="410"/>
      <c r="AB181" s="410"/>
      <c r="AC181" s="410"/>
      <c r="AD181" s="410"/>
      <c r="AE181" s="410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410"/>
      <c r="AR181" s="410"/>
      <c r="AS181" s="410"/>
      <c r="AT181" s="410"/>
      <c r="AU181" s="410"/>
      <c r="AV181" s="410"/>
      <c r="AW181" s="410"/>
      <c r="AX181" s="410"/>
      <c r="AY181" s="410"/>
      <c r="AZ181" s="410"/>
      <c r="BA181" s="410"/>
      <c r="BB181" s="410"/>
      <c r="BC181" s="410"/>
      <c r="BD181" s="410"/>
      <c r="BE181" s="410"/>
      <c r="BF181" s="410"/>
      <c r="BG181" s="410"/>
      <c r="BH181" s="410"/>
      <c r="BI181" s="410"/>
      <c r="BJ181" s="410"/>
      <c r="BK181" s="410"/>
      <c r="BL181" s="410"/>
      <c r="BM181" s="410"/>
      <c r="BN181" s="410"/>
      <c r="BO181" s="410"/>
      <c r="BP181" s="410"/>
      <c r="BQ181" s="410"/>
      <c r="BR181" s="410"/>
      <c r="BS181" s="410"/>
      <c r="BT181" s="410"/>
      <c r="BU181" s="410"/>
      <c r="BV181" s="410"/>
      <c r="BW181" s="410"/>
      <c r="BX181" s="410"/>
      <c r="BY181" s="410"/>
      <c r="BZ181" s="410"/>
      <c r="CA181" s="410"/>
      <c r="CB181" s="410"/>
      <c r="CC181" s="410"/>
      <c r="CD181" s="410"/>
      <c r="CE181" s="410"/>
      <c r="CF181" s="410"/>
      <c r="CG181" s="410"/>
      <c r="CH181" s="410"/>
      <c r="CI181" s="410"/>
      <c r="CJ181" s="410"/>
      <c r="CK181" s="410"/>
      <c r="CL181" s="410"/>
      <c r="CM181" s="410"/>
      <c r="CN181" s="410"/>
      <c r="CO181" s="410"/>
      <c r="CP181" s="410"/>
      <c r="CQ181" s="410"/>
      <c r="CR181" s="410"/>
      <c r="CS181" s="410"/>
      <c r="CT181" s="410"/>
      <c r="CU181" s="410"/>
    </row>
    <row r="182" spans="1:99" ht="14.25">
      <c r="B182" s="413" t="s">
        <v>688</v>
      </c>
      <c r="C182" s="414"/>
      <c r="D182" s="414"/>
      <c r="E182" s="414"/>
      <c r="F182" s="414"/>
      <c r="G182" s="414"/>
      <c r="H182" s="414"/>
      <c r="I182" s="414"/>
      <c r="J182" s="414"/>
      <c r="K182" s="414"/>
      <c r="L182" s="415"/>
      <c r="M182" s="417">
        <v>1060</v>
      </c>
      <c r="N182" s="720"/>
      <c r="O182" s="721"/>
      <c r="P182" s="721"/>
      <c r="Q182" s="722"/>
      <c r="R182" s="418" t="s">
        <v>3</v>
      </c>
      <c r="S182" s="410"/>
      <c r="T182" s="410"/>
      <c r="U182" s="410"/>
      <c r="V182" s="410"/>
      <c r="W182" s="410"/>
      <c r="X182" s="410"/>
      <c r="Y182" s="410"/>
      <c r="Z182" s="410"/>
      <c r="AA182" s="410"/>
      <c r="AB182" s="410"/>
      <c r="AC182" s="410"/>
      <c r="AD182" s="410"/>
      <c r="AE182" s="410"/>
      <c r="AF182" s="410"/>
      <c r="AG182" s="410"/>
      <c r="AH182" s="410"/>
      <c r="AI182" s="410"/>
      <c r="AJ182" s="410"/>
      <c r="AK182" s="410"/>
      <c r="AL182" s="410"/>
      <c r="AM182" s="410"/>
      <c r="AN182" s="410"/>
      <c r="AO182" s="410"/>
      <c r="AP182" s="410"/>
      <c r="AQ182" s="410"/>
      <c r="AR182" s="410"/>
      <c r="AS182" s="410"/>
      <c r="AT182" s="410"/>
      <c r="AU182" s="410"/>
      <c r="AV182" s="410"/>
      <c r="AW182" s="410"/>
      <c r="AX182" s="410"/>
      <c r="AY182" s="410"/>
      <c r="AZ182" s="410"/>
      <c r="BA182" s="410"/>
      <c r="BB182" s="410"/>
      <c r="BC182" s="410"/>
      <c r="BD182" s="410"/>
      <c r="BE182" s="410"/>
      <c r="BF182" s="410"/>
      <c r="BG182" s="410"/>
      <c r="BH182" s="410"/>
      <c r="BI182" s="410"/>
      <c r="BJ182" s="410"/>
      <c r="BK182" s="410"/>
      <c r="BL182" s="410"/>
      <c r="BM182" s="410"/>
      <c r="BN182" s="410"/>
      <c r="BO182" s="410"/>
      <c r="BP182" s="410"/>
      <c r="BQ182" s="410"/>
      <c r="BR182" s="410"/>
      <c r="BS182" s="410"/>
      <c r="BT182" s="410"/>
      <c r="BU182" s="410"/>
      <c r="BV182" s="410"/>
      <c r="BW182" s="410"/>
      <c r="BX182" s="410"/>
      <c r="BY182" s="410"/>
      <c r="BZ182" s="410"/>
      <c r="CA182" s="410"/>
      <c r="CB182" s="410"/>
      <c r="CC182" s="410"/>
      <c r="CD182" s="410"/>
      <c r="CE182" s="410"/>
      <c r="CF182" s="410"/>
      <c r="CG182" s="410"/>
      <c r="CH182" s="410"/>
      <c r="CI182" s="410"/>
      <c r="CJ182" s="410"/>
      <c r="CK182" s="410"/>
      <c r="CL182" s="410"/>
      <c r="CM182" s="410"/>
      <c r="CN182" s="410"/>
      <c r="CO182" s="410"/>
      <c r="CP182" s="410"/>
      <c r="CQ182" s="410"/>
      <c r="CR182" s="410"/>
      <c r="CS182" s="410"/>
      <c r="CT182" s="410"/>
      <c r="CU182" s="410"/>
    </row>
    <row r="183" spans="1:99" ht="14.25">
      <c r="B183" s="413" t="s">
        <v>689</v>
      </c>
      <c r="C183" s="414"/>
      <c r="D183" s="414"/>
      <c r="E183" s="414"/>
      <c r="F183" s="414"/>
      <c r="G183" s="414"/>
      <c r="H183" s="414"/>
      <c r="I183" s="414"/>
      <c r="J183" s="414"/>
      <c r="K183" s="414"/>
      <c r="L183" s="415"/>
      <c r="M183" s="417">
        <v>1061</v>
      </c>
      <c r="N183" s="720">
        <f>+$N$181-$N$182</f>
        <v>0</v>
      </c>
      <c r="O183" s="721"/>
      <c r="P183" s="721"/>
      <c r="Q183" s="722"/>
      <c r="R183" s="462" t="s">
        <v>4</v>
      </c>
      <c r="S183" s="410"/>
      <c r="T183" s="410"/>
      <c r="U183" s="410"/>
      <c r="V183" s="410"/>
      <c r="W183" s="410"/>
      <c r="X183" s="410"/>
      <c r="Y183" s="410"/>
      <c r="Z183" s="410"/>
      <c r="AA183" s="410"/>
      <c r="AB183" s="410"/>
      <c r="AC183" s="410"/>
      <c r="AD183" s="410"/>
      <c r="AE183" s="410"/>
      <c r="AF183" s="410"/>
      <c r="AG183" s="410"/>
      <c r="AH183" s="410"/>
      <c r="AI183" s="410"/>
      <c r="AJ183" s="410"/>
      <c r="AK183" s="410"/>
      <c r="AL183" s="410"/>
      <c r="AM183" s="410"/>
      <c r="AN183" s="410"/>
      <c r="AO183" s="410"/>
      <c r="AP183" s="410"/>
      <c r="AQ183" s="410"/>
      <c r="AR183" s="410"/>
      <c r="AS183" s="410"/>
      <c r="AT183" s="410"/>
      <c r="AU183" s="410"/>
      <c r="AV183" s="410"/>
      <c r="AW183" s="410"/>
      <c r="AX183" s="410"/>
      <c r="AY183" s="410"/>
      <c r="AZ183" s="410"/>
      <c r="BA183" s="410"/>
      <c r="BB183" s="410"/>
      <c r="BC183" s="410"/>
      <c r="BD183" s="410"/>
      <c r="BE183" s="410"/>
      <c r="BF183" s="410"/>
      <c r="BG183" s="410"/>
      <c r="BH183" s="410"/>
      <c r="BI183" s="410"/>
      <c r="BJ183" s="410"/>
      <c r="BK183" s="410"/>
      <c r="BL183" s="410"/>
      <c r="BM183" s="410"/>
      <c r="BN183" s="410"/>
      <c r="BO183" s="410"/>
      <c r="BP183" s="410"/>
      <c r="BQ183" s="410"/>
      <c r="BR183" s="410"/>
      <c r="BS183" s="410"/>
      <c r="BT183" s="410"/>
      <c r="BU183" s="410"/>
      <c r="BV183" s="410"/>
      <c r="BW183" s="410"/>
      <c r="BX183" s="410"/>
      <c r="BY183" s="410"/>
      <c r="BZ183" s="410"/>
      <c r="CA183" s="410"/>
      <c r="CB183" s="410"/>
      <c r="CC183" s="410"/>
      <c r="CD183" s="410"/>
      <c r="CE183" s="410"/>
      <c r="CF183" s="410"/>
      <c r="CG183" s="410"/>
      <c r="CH183" s="410"/>
      <c r="CI183" s="410"/>
      <c r="CJ183" s="410"/>
      <c r="CK183" s="410"/>
      <c r="CL183" s="410"/>
      <c r="CM183" s="410"/>
      <c r="CN183" s="410"/>
      <c r="CO183" s="410"/>
      <c r="CP183" s="410"/>
      <c r="CQ183" s="410"/>
      <c r="CR183" s="410"/>
      <c r="CS183" s="410"/>
      <c r="CT183" s="410"/>
      <c r="CU183" s="410"/>
    </row>
    <row r="184" spans="1:99" ht="14.25">
      <c r="B184" s="413" t="s">
        <v>690</v>
      </c>
      <c r="C184" s="414"/>
      <c r="D184" s="414"/>
      <c r="E184" s="414"/>
      <c r="F184" s="414"/>
      <c r="G184" s="414"/>
      <c r="H184" s="414"/>
      <c r="I184" s="414"/>
      <c r="J184" s="414"/>
      <c r="K184" s="414"/>
      <c r="L184" s="415"/>
      <c r="M184" s="417">
        <v>1062</v>
      </c>
      <c r="N184" s="720">
        <f>+N183</f>
        <v>0</v>
      </c>
      <c r="O184" s="721"/>
      <c r="P184" s="721"/>
      <c r="Q184" s="722"/>
      <c r="R184" s="462" t="s">
        <v>4</v>
      </c>
      <c r="S184" s="410"/>
      <c r="T184" s="410"/>
      <c r="U184" s="410"/>
      <c r="V184" s="410"/>
      <c r="W184" s="410"/>
      <c r="X184" s="410"/>
      <c r="Y184" s="410"/>
      <c r="Z184" s="410"/>
      <c r="AA184" s="410"/>
      <c r="AB184" s="410"/>
      <c r="AC184" s="410"/>
      <c r="AD184" s="410"/>
      <c r="AE184" s="410"/>
      <c r="AF184" s="410"/>
      <c r="AG184" s="410"/>
      <c r="AH184" s="410"/>
      <c r="AI184" s="410"/>
      <c r="AJ184" s="410"/>
      <c r="AK184" s="410"/>
      <c r="AL184" s="410"/>
      <c r="AM184" s="410"/>
      <c r="AN184" s="410"/>
      <c r="AO184" s="410"/>
      <c r="AP184" s="410"/>
      <c r="AQ184" s="410"/>
      <c r="AR184" s="410"/>
      <c r="AS184" s="410"/>
      <c r="AT184" s="410"/>
      <c r="AU184" s="410"/>
      <c r="AV184" s="410"/>
      <c r="AW184" s="410"/>
      <c r="AX184" s="410"/>
      <c r="AY184" s="410"/>
      <c r="AZ184" s="410"/>
      <c r="BA184" s="410"/>
      <c r="BB184" s="410"/>
      <c r="BC184" s="410"/>
      <c r="BD184" s="410"/>
      <c r="BE184" s="410"/>
      <c r="BF184" s="410"/>
      <c r="BG184" s="410"/>
      <c r="BH184" s="410"/>
      <c r="BI184" s="410"/>
      <c r="BJ184" s="410"/>
      <c r="BK184" s="410"/>
      <c r="BL184" s="410"/>
      <c r="BM184" s="410"/>
      <c r="BN184" s="410"/>
      <c r="BO184" s="410"/>
      <c r="BP184" s="410"/>
      <c r="BQ184" s="410"/>
      <c r="BR184" s="410"/>
      <c r="BS184" s="410"/>
      <c r="BT184" s="410"/>
      <c r="BU184" s="410"/>
      <c r="BV184" s="410"/>
      <c r="BW184" s="410"/>
      <c r="BX184" s="410"/>
      <c r="BY184" s="410"/>
      <c r="BZ184" s="410"/>
      <c r="CA184" s="410"/>
      <c r="CB184" s="410"/>
      <c r="CC184" s="410"/>
      <c r="CD184" s="410"/>
      <c r="CE184" s="410"/>
      <c r="CF184" s="410"/>
      <c r="CG184" s="410"/>
      <c r="CH184" s="410"/>
      <c r="CI184" s="410"/>
      <c r="CJ184" s="410"/>
      <c r="CK184" s="410"/>
      <c r="CL184" s="410"/>
      <c r="CM184" s="410"/>
      <c r="CN184" s="410"/>
      <c r="CO184" s="410"/>
      <c r="CP184" s="410"/>
      <c r="CQ184" s="410"/>
      <c r="CR184" s="410"/>
      <c r="CS184" s="410"/>
      <c r="CT184" s="410"/>
      <c r="CU184" s="410"/>
    </row>
    <row r="185" spans="1:99" ht="14.25">
      <c r="B185" s="413" t="s">
        <v>691</v>
      </c>
      <c r="C185" s="414"/>
      <c r="D185" s="414"/>
      <c r="E185" s="414"/>
      <c r="F185" s="414"/>
      <c r="G185" s="414"/>
      <c r="H185" s="414"/>
      <c r="I185" s="414"/>
      <c r="J185" s="414"/>
      <c r="K185" s="414"/>
      <c r="L185" s="415"/>
      <c r="M185" s="417">
        <v>1099</v>
      </c>
      <c r="N185" s="720"/>
      <c r="O185" s="721"/>
      <c r="P185" s="721"/>
      <c r="Q185" s="722"/>
      <c r="R185" s="518"/>
      <c r="S185" s="410"/>
      <c r="T185" s="410"/>
      <c r="U185" s="410"/>
      <c r="V185" s="410"/>
      <c r="W185" s="410"/>
      <c r="X185" s="410"/>
      <c r="Y185" s="410"/>
      <c r="Z185" s="410"/>
      <c r="AA185" s="410"/>
      <c r="AB185" s="410"/>
      <c r="AC185" s="410"/>
      <c r="AD185" s="410"/>
      <c r="AE185" s="410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410"/>
      <c r="AR185" s="410"/>
      <c r="AS185" s="410"/>
      <c r="AT185" s="410"/>
      <c r="AU185" s="410"/>
      <c r="AV185" s="410"/>
      <c r="AW185" s="410"/>
      <c r="AX185" s="410"/>
      <c r="AY185" s="410"/>
      <c r="AZ185" s="410"/>
      <c r="BA185" s="410"/>
      <c r="BB185" s="410"/>
      <c r="BC185" s="410"/>
      <c r="BD185" s="410"/>
      <c r="BE185" s="410"/>
      <c r="BF185" s="410"/>
      <c r="BG185" s="410"/>
      <c r="BH185" s="410"/>
      <c r="BI185" s="410"/>
      <c r="BJ185" s="410"/>
      <c r="BK185" s="410"/>
      <c r="BL185" s="410"/>
      <c r="BM185" s="410"/>
      <c r="BN185" s="410"/>
      <c r="BO185" s="410"/>
      <c r="BP185" s="410"/>
      <c r="BQ185" s="410"/>
      <c r="BR185" s="410"/>
      <c r="BS185" s="410"/>
      <c r="BT185" s="410"/>
      <c r="BU185" s="410"/>
      <c r="BV185" s="410"/>
      <c r="BW185" s="410"/>
      <c r="BX185" s="410"/>
      <c r="BY185" s="410"/>
      <c r="BZ185" s="410"/>
      <c r="CA185" s="410"/>
      <c r="CB185" s="410"/>
      <c r="CC185" s="410"/>
      <c r="CD185" s="410"/>
      <c r="CE185" s="410"/>
      <c r="CF185" s="410"/>
      <c r="CG185" s="410"/>
      <c r="CH185" s="410"/>
      <c r="CI185" s="410"/>
      <c r="CJ185" s="410"/>
      <c r="CK185" s="410"/>
      <c r="CL185" s="410"/>
      <c r="CM185" s="410"/>
      <c r="CN185" s="410"/>
      <c r="CO185" s="410"/>
      <c r="CP185" s="410"/>
      <c r="CQ185" s="410"/>
      <c r="CR185" s="410"/>
      <c r="CS185" s="410"/>
      <c r="CT185" s="410"/>
      <c r="CU185" s="410"/>
    </row>
    <row r="186" spans="1:99" ht="14.25">
      <c r="B186" s="432" t="s">
        <v>692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4"/>
      <c r="M186" s="425">
        <v>1847</v>
      </c>
      <c r="N186" s="724"/>
      <c r="O186" s="725"/>
      <c r="P186" s="725"/>
      <c r="Q186" s="726"/>
      <c r="R186" s="518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410"/>
      <c r="AR186" s="410"/>
      <c r="AS186" s="410"/>
      <c r="AT186" s="410"/>
      <c r="AU186" s="410"/>
      <c r="AV186" s="410"/>
      <c r="AW186" s="410"/>
      <c r="AX186" s="410"/>
      <c r="AY186" s="410"/>
      <c r="AZ186" s="410"/>
      <c r="BA186" s="410"/>
      <c r="BB186" s="410"/>
      <c r="BC186" s="410"/>
      <c r="BD186" s="410"/>
      <c r="BE186" s="410"/>
      <c r="BF186" s="410"/>
      <c r="BG186" s="410"/>
      <c r="BH186" s="410"/>
      <c r="BI186" s="410"/>
      <c r="BJ186" s="410"/>
      <c r="BK186" s="410"/>
      <c r="BL186" s="410"/>
      <c r="BM186" s="410"/>
      <c r="BN186" s="410"/>
      <c r="BO186" s="410"/>
      <c r="BP186" s="410"/>
      <c r="BQ186" s="410"/>
      <c r="BR186" s="410"/>
      <c r="BS186" s="410"/>
      <c r="BT186" s="410"/>
      <c r="BU186" s="410"/>
      <c r="BV186" s="410"/>
      <c r="BW186" s="410"/>
      <c r="BX186" s="410"/>
      <c r="BY186" s="410"/>
      <c r="BZ186" s="410"/>
      <c r="CA186" s="410"/>
      <c r="CB186" s="410"/>
      <c r="CC186" s="410"/>
      <c r="CD186" s="410"/>
      <c r="CE186" s="410"/>
      <c r="CF186" s="410"/>
      <c r="CG186" s="410"/>
      <c r="CH186" s="410"/>
      <c r="CI186" s="410"/>
      <c r="CJ186" s="410"/>
      <c r="CK186" s="410"/>
      <c r="CL186" s="410"/>
      <c r="CM186" s="410"/>
      <c r="CN186" s="410"/>
      <c r="CO186" s="410"/>
      <c r="CP186" s="410"/>
      <c r="CQ186" s="410"/>
      <c r="CR186" s="410"/>
      <c r="CS186" s="410"/>
      <c r="CT186" s="410"/>
      <c r="CU186" s="410"/>
    </row>
    <row r="187" spans="1:99" ht="14.25">
      <c r="B187" s="413" t="s">
        <v>693</v>
      </c>
      <c r="C187" s="414"/>
      <c r="D187" s="414"/>
      <c r="E187" s="414"/>
      <c r="F187" s="414"/>
      <c r="G187" s="414"/>
      <c r="H187" s="414"/>
      <c r="I187" s="414"/>
      <c r="J187" s="414"/>
      <c r="K187" s="414"/>
      <c r="L187" s="415"/>
      <c r="M187" s="417">
        <v>1100</v>
      </c>
      <c r="N187" s="720"/>
      <c r="O187" s="721"/>
      <c r="P187" s="721"/>
      <c r="Q187" s="722"/>
      <c r="R187" s="518"/>
      <c r="S187" s="410"/>
      <c r="T187" s="410"/>
      <c r="U187" s="410"/>
      <c r="V187" s="410"/>
      <c r="W187" s="410"/>
      <c r="X187" s="410"/>
      <c r="Y187" s="410"/>
      <c r="Z187" s="410"/>
      <c r="AA187" s="410"/>
      <c r="AB187" s="410"/>
      <c r="AC187" s="410"/>
      <c r="AD187" s="410"/>
      <c r="AE187" s="410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410"/>
      <c r="AR187" s="410"/>
      <c r="AS187" s="410"/>
      <c r="AT187" s="410"/>
      <c r="AU187" s="410"/>
      <c r="AV187" s="410"/>
      <c r="AW187" s="410"/>
      <c r="AX187" s="410"/>
      <c r="AY187" s="410"/>
      <c r="AZ187" s="410"/>
      <c r="BA187" s="410"/>
      <c r="BB187" s="410"/>
      <c r="BC187" s="410"/>
      <c r="BD187" s="410"/>
      <c r="BE187" s="410"/>
      <c r="BF187" s="410"/>
      <c r="BG187" s="410"/>
      <c r="BH187" s="410"/>
      <c r="BI187" s="410"/>
      <c r="BJ187" s="410"/>
      <c r="BK187" s="410"/>
      <c r="BL187" s="410"/>
      <c r="BM187" s="410"/>
      <c r="BN187" s="410"/>
      <c r="BO187" s="410"/>
      <c r="BP187" s="410"/>
      <c r="BQ187" s="410"/>
      <c r="BR187" s="410"/>
      <c r="BS187" s="410"/>
      <c r="BT187" s="410"/>
      <c r="BU187" s="410"/>
      <c r="BV187" s="410"/>
      <c r="BW187" s="410"/>
      <c r="BX187" s="410"/>
      <c r="BY187" s="410"/>
      <c r="BZ187" s="410"/>
      <c r="CA187" s="410"/>
      <c r="CB187" s="410"/>
      <c r="CC187" s="410"/>
      <c r="CD187" s="410"/>
      <c r="CE187" s="410"/>
      <c r="CF187" s="410"/>
      <c r="CG187" s="410"/>
      <c r="CH187" s="410"/>
      <c r="CI187" s="410"/>
      <c r="CJ187" s="410"/>
      <c r="CK187" s="410"/>
      <c r="CL187" s="410"/>
      <c r="CM187" s="410"/>
      <c r="CN187" s="410"/>
      <c r="CO187" s="410"/>
      <c r="CP187" s="410"/>
      <c r="CQ187" s="410"/>
      <c r="CR187" s="410"/>
      <c r="CS187" s="410"/>
      <c r="CT187" s="410"/>
      <c r="CU187" s="410"/>
    </row>
    <row r="188" spans="1:99" ht="14.25">
      <c r="B188" s="413" t="s">
        <v>694</v>
      </c>
      <c r="C188" s="414"/>
      <c r="D188" s="414"/>
      <c r="E188" s="414"/>
      <c r="F188" s="414"/>
      <c r="G188" s="414"/>
      <c r="H188" s="414"/>
      <c r="I188" s="414"/>
      <c r="J188" s="414"/>
      <c r="K188" s="414"/>
      <c r="L188" s="415"/>
      <c r="M188" s="417">
        <v>1114</v>
      </c>
      <c r="N188" s="720"/>
      <c r="O188" s="721"/>
      <c r="P188" s="721"/>
      <c r="Q188" s="722"/>
      <c r="R188" s="518"/>
      <c r="S188" s="410"/>
      <c r="T188" s="410"/>
      <c r="U188" s="410"/>
      <c r="V188" s="410"/>
      <c r="W188" s="410"/>
      <c r="X188" s="410"/>
      <c r="Y188" s="410"/>
      <c r="Z188" s="410"/>
      <c r="AA188" s="410"/>
      <c r="AB188" s="410"/>
      <c r="AC188" s="410"/>
      <c r="AD188" s="410"/>
      <c r="AE188" s="410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410"/>
      <c r="AR188" s="410"/>
      <c r="AS188" s="410"/>
      <c r="AT188" s="410"/>
      <c r="AU188" s="410"/>
      <c r="AV188" s="410"/>
      <c r="AW188" s="410"/>
      <c r="AX188" s="410"/>
      <c r="AY188" s="410"/>
      <c r="AZ188" s="410"/>
      <c r="BA188" s="410"/>
      <c r="BB188" s="410"/>
      <c r="BC188" s="410"/>
      <c r="BD188" s="410"/>
      <c r="BE188" s="410"/>
      <c r="BF188" s="410"/>
      <c r="BG188" s="410"/>
      <c r="BH188" s="410"/>
      <c r="BI188" s="410"/>
      <c r="BJ188" s="410"/>
      <c r="BK188" s="410"/>
      <c r="BL188" s="410"/>
      <c r="BM188" s="410"/>
      <c r="BN188" s="410"/>
      <c r="BO188" s="410"/>
      <c r="BP188" s="410"/>
      <c r="BQ188" s="410"/>
      <c r="BR188" s="410"/>
      <c r="BS188" s="410"/>
      <c r="BT188" s="410"/>
      <c r="BU188" s="410"/>
      <c r="BV188" s="410"/>
      <c r="BW188" s="410"/>
      <c r="BX188" s="410"/>
      <c r="BY188" s="410"/>
      <c r="BZ188" s="410"/>
      <c r="CA188" s="410"/>
      <c r="CB188" s="410"/>
      <c r="CC188" s="410"/>
      <c r="CD188" s="410"/>
      <c r="CE188" s="410"/>
      <c r="CF188" s="410"/>
      <c r="CG188" s="410"/>
      <c r="CH188" s="410"/>
      <c r="CI188" s="410"/>
      <c r="CJ188" s="410"/>
      <c r="CK188" s="410"/>
      <c r="CL188" s="410"/>
      <c r="CM188" s="410"/>
      <c r="CN188" s="410"/>
      <c r="CO188" s="410"/>
      <c r="CP188" s="410"/>
      <c r="CQ188" s="410"/>
      <c r="CR188" s="410"/>
      <c r="CS188" s="410"/>
      <c r="CT188" s="410"/>
      <c r="CU188" s="410"/>
    </row>
    <row r="189" spans="1:99">
      <c r="B189" s="785" t="s">
        <v>695</v>
      </c>
      <c r="C189" s="786"/>
      <c r="D189" s="786"/>
      <c r="E189" s="786"/>
      <c r="F189" s="786"/>
      <c r="G189" s="786"/>
      <c r="H189" s="786"/>
      <c r="I189" s="786"/>
      <c r="J189" s="786"/>
      <c r="K189" s="786"/>
      <c r="L189" s="786"/>
      <c r="M189" s="786"/>
      <c r="N189" s="786"/>
      <c r="O189" s="786"/>
      <c r="P189" s="786"/>
      <c r="Q189" s="786"/>
      <c r="R189" s="787"/>
      <c r="S189" s="410"/>
      <c r="T189" s="410"/>
      <c r="U189" s="410"/>
      <c r="V189" s="410"/>
      <c r="W189" s="410"/>
      <c r="X189" s="410"/>
      <c r="Y189" s="410"/>
      <c r="Z189" s="410"/>
      <c r="AA189" s="410"/>
      <c r="AB189" s="410"/>
      <c r="AC189" s="410"/>
      <c r="AD189" s="410"/>
      <c r="AE189" s="410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410"/>
      <c r="AR189" s="410"/>
      <c r="AS189" s="410"/>
      <c r="AT189" s="410"/>
      <c r="AU189" s="410"/>
      <c r="AV189" s="410"/>
      <c r="AW189" s="410"/>
      <c r="AX189" s="410"/>
      <c r="AY189" s="410"/>
      <c r="AZ189" s="410"/>
      <c r="BA189" s="410"/>
      <c r="BB189" s="410"/>
      <c r="BC189" s="410"/>
      <c r="BD189" s="410"/>
      <c r="BE189" s="410"/>
      <c r="BF189" s="410"/>
      <c r="BG189" s="410"/>
      <c r="BH189" s="410"/>
      <c r="BI189" s="410"/>
      <c r="BJ189" s="410"/>
      <c r="BK189" s="410"/>
      <c r="BL189" s="410"/>
      <c r="BM189" s="410"/>
      <c r="BN189" s="410"/>
      <c r="BO189" s="410"/>
      <c r="BP189" s="410"/>
      <c r="BQ189" s="410"/>
      <c r="BR189" s="410"/>
      <c r="BS189" s="410"/>
      <c r="BT189" s="410"/>
      <c r="BU189" s="410"/>
      <c r="BV189" s="410"/>
      <c r="BW189" s="410"/>
      <c r="BX189" s="410"/>
      <c r="BY189" s="410"/>
      <c r="BZ189" s="410"/>
      <c r="CA189" s="410"/>
      <c r="CB189" s="410"/>
      <c r="CC189" s="410"/>
      <c r="CD189" s="410"/>
      <c r="CE189" s="410"/>
      <c r="CF189" s="410"/>
      <c r="CG189" s="410"/>
      <c r="CH189" s="410"/>
      <c r="CI189" s="410"/>
      <c r="CJ189" s="410"/>
      <c r="CK189" s="410"/>
      <c r="CL189" s="410"/>
      <c r="CM189" s="410"/>
      <c r="CN189" s="410"/>
      <c r="CO189" s="410"/>
      <c r="CP189" s="410"/>
      <c r="CQ189" s="410"/>
      <c r="CR189" s="410"/>
      <c r="CS189" s="410"/>
      <c r="CT189" s="410"/>
      <c r="CU189" s="410"/>
    </row>
    <row r="190" spans="1:99" ht="14.25">
      <c r="B190" s="413" t="s">
        <v>696</v>
      </c>
      <c r="C190" s="414"/>
      <c r="D190" s="414"/>
      <c r="E190" s="414"/>
      <c r="F190" s="414"/>
      <c r="G190" s="414"/>
      <c r="H190" s="414"/>
      <c r="I190" s="414"/>
      <c r="J190" s="414"/>
      <c r="K190" s="414"/>
      <c r="L190" s="415"/>
      <c r="M190" s="417">
        <v>1063</v>
      </c>
      <c r="N190" s="720"/>
      <c r="O190" s="721"/>
      <c r="P190" s="721"/>
      <c r="Q190" s="722"/>
      <c r="R190" s="518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410"/>
      <c r="AR190" s="410"/>
      <c r="AS190" s="410"/>
      <c r="AT190" s="410"/>
      <c r="AU190" s="410"/>
      <c r="AV190" s="410"/>
      <c r="AW190" s="410"/>
      <c r="AX190" s="410"/>
      <c r="AY190" s="410"/>
      <c r="AZ190" s="410"/>
      <c r="BA190" s="410"/>
      <c r="BB190" s="410"/>
      <c r="BC190" s="410"/>
      <c r="BD190" s="410"/>
      <c r="BE190" s="410"/>
      <c r="BF190" s="410"/>
      <c r="BG190" s="410"/>
      <c r="BH190" s="410"/>
      <c r="BI190" s="410"/>
      <c r="BJ190" s="410"/>
      <c r="BK190" s="410"/>
      <c r="BL190" s="410"/>
      <c r="BM190" s="410"/>
      <c r="BN190" s="410"/>
      <c r="BO190" s="410"/>
      <c r="BP190" s="410"/>
      <c r="BQ190" s="410"/>
      <c r="BR190" s="410"/>
      <c r="BS190" s="410"/>
      <c r="BT190" s="410"/>
      <c r="BU190" s="410"/>
      <c r="BV190" s="410"/>
      <c r="BW190" s="410"/>
      <c r="BX190" s="410"/>
      <c r="BY190" s="410"/>
      <c r="BZ190" s="410"/>
      <c r="CA190" s="410"/>
      <c r="CB190" s="410"/>
      <c r="CC190" s="410"/>
      <c r="CD190" s="410"/>
      <c r="CE190" s="410"/>
      <c r="CF190" s="410"/>
      <c r="CG190" s="410"/>
      <c r="CH190" s="410"/>
      <c r="CI190" s="410"/>
      <c r="CJ190" s="410"/>
      <c r="CK190" s="410"/>
      <c r="CL190" s="410"/>
      <c r="CM190" s="410"/>
      <c r="CN190" s="410"/>
      <c r="CO190" s="410"/>
      <c r="CP190" s="410"/>
      <c r="CQ190" s="410"/>
      <c r="CR190" s="410"/>
      <c r="CS190" s="410"/>
      <c r="CT190" s="410"/>
      <c r="CU190" s="410"/>
    </row>
    <row r="191" spans="1:99" ht="14.25">
      <c r="B191" s="437" t="s">
        <v>697</v>
      </c>
      <c r="C191" s="437"/>
      <c r="D191" s="437"/>
      <c r="E191" s="437"/>
      <c r="F191" s="437"/>
      <c r="G191" s="437"/>
      <c r="H191" s="437"/>
      <c r="I191" s="437"/>
      <c r="J191" s="437"/>
      <c r="K191" s="437"/>
      <c r="L191" s="437"/>
      <c r="M191" s="417">
        <v>1064</v>
      </c>
      <c r="N191" s="720"/>
      <c r="O191" s="721"/>
      <c r="P191" s="721"/>
      <c r="Q191" s="722"/>
      <c r="R191" s="518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410"/>
      <c r="AR191" s="410"/>
      <c r="AS191" s="410"/>
      <c r="AT191" s="410"/>
      <c r="AU191" s="410"/>
      <c r="AV191" s="410"/>
      <c r="AW191" s="410"/>
      <c r="AX191" s="410"/>
      <c r="AY191" s="410"/>
      <c r="AZ191" s="410"/>
      <c r="BA191" s="410"/>
      <c r="BB191" s="410"/>
      <c r="BC191" s="410"/>
      <c r="BD191" s="410"/>
      <c r="BE191" s="410"/>
      <c r="BF191" s="410"/>
      <c r="BG191" s="410"/>
      <c r="BH191" s="410"/>
      <c r="BI191" s="410"/>
      <c r="BJ191" s="410"/>
      <c r="BK191" s="410"/>
      <c r="BL191" s="410"/>
      <c r="BM191" s="410"/>
      <c r="BN191" s="410"/>
      <c r="BO191" s="410"/>
      <c r="BP191" s="410"/>
      <c r="BQ191" s="410"/>
      <c r="BR191" s="410"/>
      <c r="BS191" s="410"/>
      <c r="BT191" s="410"/>
      <c r="BU191" s="410"/>
      <c r="BV191" s="410"/>
      <c r="BW191" s="410"/>
      <c r="BX191" s="410"/>
      <c r="BY191" s="410"/>
      <c r="BZ191" s="410"/>
      <c r="CA191" s="410"/>
      <c r="CB191" s="410"/>
      <c r="CC191" s="410"/>
      <c r="CD191" s="410"/>
      <c r="CE191" s="410"/>
      <c r="CF191" s="410"/>
      <c r="CG191" s="410"/>
      <c r="CH191" s="410"/>
      <c r="CI191" s="410"/>
      <c r="CJ191" s="410"/>
      <c r="CK191" s="410"/>
      <c r="CL191" s="410"/>
      <c r="CM191" s="410"/>
      <c r="CN191" s="410"/>
      <c r="CO191" s="410"/>
      <c r="CP191" s="410"/>
      <c r="CQ191" s="410"/>
      <c r="CR191" s="410"/>
      <c r="CS191" s="410"/>
      <c r="CT191" s="410"/>
      <c r="CU191" s="410"/>
    </row>
    <row r="192" spans="1:99" ht="14.25">
      <c r="B192" s="437" t="s">
        <v>698</v>
      </c>
      <c r="C192" s="437"/>
      <c r="D192" s="437"/>
      <c r="E192" s="437"/>
      <c r="F192" s="437"/>
      <c r="G192" s="437"/>
      <c r="H192" s="437"/>
      <c r="I192" s="437"/>
      <c r="J192" s="437"/>
      <c r="K192" s="437"/>
      <c r="L192" s="437"/>
      <c r="M192" s="417">
        <v>1065</v>
      </c>
      <c r="N192" s="720"/>
      <c r="O192" s="721"/>
      <c r="P192" s="721"/>
      <c r="Q192" s="722"/>
      <c r="R192" s="518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410"/>
      <c r="AR192" s="410"/>
      <c r="AS192" s="410"/>
      <c r="AT192" s="410"/>
      <c r="AU192" s="410"/>
      <c r="AV192" s="410"/>
      <c r="AW192" s="410"/>
      <c r="AX192" s="410"/>
      <c r="AY192" s="410"/>
      <c r="AZ192" s="410"/>
      <c r="BA192" s="410"/>
      <c r="BB192" s="410"/>
      <c r="BC192" s="410"/>
      <c r="BD192" s="410"/>
      <c r="BE192" s="410"/>
      <c r="BF192" s="410"/>
      <c r="BG192" s="410"/>
      <c r="BH192" s="410"/>
      <c r="BI192" s="410"/>
      <c r="BJ192" s="410"/>
      <c r="BK192" s="410"/>
      <c r="BL192" s="410"/>
      <c r="BM192" s="410"/>
      <c r="BN192" s="410"/>
      <c r="BO192" s="410"/>
      <c r="BP192" s="410"/>
      <c r="BQ192" s="410"/>
      <c r="BR192" s="410"/>
      <c r="BS192" s="410"/>
      <c r="BT192" s="410"/>
      <c r="BU192" s="410"/>
      <c r="BV192" s="410"/>
      <c r="BW192" s="410"/>
      <c r="BX192" s="410"/>
      <c r="BY192" s="410"/>
      <c r="BZ192" s="410"/>
      <c r="CA192" s="410"/>
      <c r="CB192" s="410"/>
      <c r="CC192" s="410"/>
      <c r="CD192" s="410"/>
      <c r="CE192" s="410"/>
      <c r="CF192" s="410"/>
      <c r="CG192" s="410"/>
      <c r="CH192" s="410"/>
      <c r="CI192" s="410"/>
    </row>
    <row r="193" spans="1:80"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410"/>
      <c r="AR193" s="410"/>
      <c r="AS193" s="410"/>
      <c r="AT193" s="410"/>
      <c r="AU193" s="410"/>
      <c r="AV193" s="410"/>
      <c r="AW193" s="410"/>
      <c r="AX193" s="410"/>
      <c r="AY193" s="410"/>
      <c r="AZ193" s="410"/>
      <c r="BA193" s="410"/>
      <c r="BB193" s="410"/>
      <c r="BC193" s="410"/>
      <c r="BD193" s="410"/>
      <c r="BE193" s="410"/>
      <c r="BF193" s="410"/>
      <c r="BG193" s="410"/>
      <c r="BH193" s="410"/>
      <c r="BI193" s="410"/>
      <c r="BJ193" s="410"/>
      <c r="BK193" s="410"/>
      <c r="BL193" s="410"/>
      <c r="BM193" s="410"/>
      <c r="BN193" s="410"/>
      <c r="BO193" s="410"/>
      <c r="BP193" s="410"/>
      <c r="BQ193" s="410"/>
      <c r="BR193" s="410"/>
      <c r="BS193" s="410"/>
      <c r="BT193" s="410"/>
      <c r="BU193" s="410"/>
      <c r="BV193" s="410"/>
    </row>
    <row r="194" spans="1:80" s="411" customFormat="1">
      <c r="A194" s="409"/>
      <c r="B194" s="779" t="s">
        <v>699</v>
      </c>
      <c r="C194" s="780"/>
      <c r="D194" s="780"/>
      <c r="E194" s="780"/>
      <c r="F194" s="780"/>
      <c r="G194" s="780"/>
      <c r="H194" s="780"/>
      <c r="I194" s="780"/>
      <c r="J194" s="780"/>
      <c r="K194" s="780"/>
      <c r="L194" s="780"/>
      <c r="M194" s="780"/>
      <c r="N194" s="781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410"/>
      <c r="AA194" s="410"/>
      <c r="AB194" s="410"/>
      <c r="AC194" s="410"/>
      <c r="AD194" s="410"/>
      <c r="AE194" s="410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410"/>
      <c r="AR194" s="410"/>
      <c r="AS194" s="410"/>
      <c r="AT194" s="410"/>
      <c r="AU194" s="410"/>
      <c r="AV194" s="410"/>
      <c r="AW194" s="410"/>
      <c r="AX194" s="410"/>
      <c r="AY194" s="410"/>
      <c r="AZ194" s="410"/>
      <c r="BA194" s="410"/>
      <c r="BB194" s="410"/>
      <c r="BC194" s="410"/>
      <c r="BD194" s="410"/>
      <c r="BE194" s="410"/>
      <c r="BF194" s="410"/>
      <c r="BG194" s="410"/>
      <c r="BH194" s="410"/>
      <c r="BI194" s="410"/>
      <c r="BJ194" s="410"/>
      <c r="BK194" s="410"/>
      <c r="BL194" s="410"/>
      <c r="BM194" s="410"/>
      <c r="BN194" s="410"/>
      <c r="BO194" s="410"/>
      <c r="BP194" s="410"/>
      <c r="BQ194" s="410"/>
      <c r="BR194" s="410"/>
      <c r="BS194" s="410"/>
      <c r="BT194" s="410"/>
      <c r="BU194" s="410"/>
      <c r="BV194" s="410"/>
    </row>
    <row r="195" spans="1:80" s="411" customFormat="1">
      <c r="A195" s="409"/>
      <c r="B195" s="782"/>
      <c r="C195" s="783"/>
      <c r="D195" s="783"/>
      <c r="E195" s="783"/>
      <c r="F195" s="783"/>
      <c r="G195" s="783"/>
      <c r="H195" s="783"/>
      <c r="I195" s="783"/>
      <c r="J195" s="783"/>
      <c r="K195" s="783"/>
      <c r="L195" s="783"/>
      <c r="M195" s="783"/>
      <c r="N195" s="784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  <c r="AD195" s="410"/>
      <c r="AE195" s="410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410"/>
      <c r="AR195" s="410"/>
      <c r="AS195" s="410"/>
      <c r="AT195" s="410"/>
      <c r="AU195" s="410"/>
      <c r="AV195" s="410"/>
      <c r="AW195" s="410"/>
      <c r="AX195" s="410"/>
      <c r="AY195" s="410"/>
      <c r="AZ195" s="410"/>
      <c r="BA195" s="410"/>
      <c r="BB195" s="410"/>
      <c r="BC195" s="410"/>
      <c r="BD195" s="410"/>
      <c r="BE195" s="410"/>
      <c r="BF195" s="410"/>
      <c r="BG195" s="410"/>
      <c r="BH195" s="410"/>
      <c r="BI195" s="410"/>
      <c r="BJ195" s="410"/>
      <c r="BK195" s="410"/>
      <c r="BL195" s="410"/>
      <c r="BM195" s="410"/>
      <c r="BN195" s="410"/>
      <c r="BO195" s="410"/>
      <c r="BP195" s="410"/>
      <c r="BQ195" s="410"/>
      <c r="BR195" s="410"/>
      <c r="BS195" s="410"/>
      <c r="BT195" s="410"/>
      <c r="BU195" s="410"/>
      <c r="BV195" s="410"/>
    </row>
    <row r="196" spans="1:80" ht="14.25">
      <c r="B196" s="450" t="s">
        <v>700</v>
      </c>
      <c r="C196" s="451"/>
      <c r="D196" s="451"/>
      <c r="E196" s="451"/>
      <c r="F196" s="451"/>
      <c r="G196" s="451"/>
      <c r="H196" s="451"/>
      <c r="I196" s="417">
        <v>701</v>
      </c>
      <c r="J196" s="720"/>
      <c r="K196" s="721"/>
      <c r="L196" s="721"/>
      <c r="M196" s="722"/>
      <c r="N196" s="462" t="s">
        <v>2</v>
      </c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410"/>
      <c r="AR196" s="410"/>
      <c r="AS196" s="410"/>
      <c r="AT196" s="410"/>
      <c r="AU196" s="410"/>
      <c r="AV196" s="410"/>
      <c r="AW196" s="410"/>
      <c r="AX196" s="410"/>
      <c r="AY196" s="410"/>
      <c r="AZ196" s="410"/>
      <c r="BA196" s="410"/>
      <c r="BB196" s="410"/>
      <c r="BC196" s="410"/>
      <c r="BD196" s="410"/>
      <c r="BE196" s="410"/>
      <c r="BF196" s="410"/>
      <c r="BG196" s="410"/>
      <c r="BH196" s="410"/>
      <c r="BI196" s="410"/>
      <c r="BJ196" s="410"/>
      <c r="BK196" s="410"/>
      <c r="BL196" s="410"/>
      <c r="BM196" s="410"/>
      <c r="BN196" s="410"/>
      <c r="BO196" s="410"/>
      <c r="BP196" s="410"/>
      <c r="BQ196" s="410"/>
      <c r="BR196" s="410"/>
      <c r="BS196" s="410"/>
      <c r="BT196" s="410"/>
      <c r="BU196" s="410"/>
      <c r="BV196" s="410"/>
    </row>
    <row r="197" spans="1:80" ht="14.25">
      <c r="B197" s="450" t="s">
        <v>701</v>
      </c>
      <c r="C197" s="451"/>
      <c r="D197" s="451"/>
      <c r="E197" s="451"/>
      <c r="F197" s="451"/>
      <c r="G197" s="451"/>
      <c r="H197" s="451"/>
      <c r="I197" s="417">
        <v>702</v>
      </c>
      <c r="J197" s="720"/>
      <c r="K197" s="721"/>
      <c r="L197" s="721"/>
      <c r="M197" s="722"/>
      <c r="N197" s="462" t="s">
        <v>3</v>
      </c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410"/>
      <c r="AR197" s="410"/>
      <c r="AS197" s="410"/>
      <c r="AT197" s="410"/>
      <c r="AU197" s="410"/>
      <c r="AV197" s="410"/>
      <c r="AW197" s="410"/>
      <c r="AX197" s="410"/>
      <c r="AY197" s="410"/>
      <c r="AZ197" s="410"/>
      <c r="BA197" s="410"/>
      <c r="BB197" s="410"/>
      <c r="BC197" s="410"/>
      <c r="BD197" s="410"/>
      <c r="BE197" s="410"/>
      <c r="BF197" s="410"/>
      <c r="BG197" s="410"/>
      <c r="BH197" s="410"/>
      <c r="BI197" s="410"/>
      <c r="BJ197" s="410"/>
      <c r="BK197" s="410"/>
      <c r="BL197" s="410"/>
      <c r="BM197" s="410"/>
      <c r="BN197" s="410"/>
      <c r="BO197" s="410"/>
      <c r="BP197" s="410"/>
      <c r="BQ197" s="410"/>
      <c r="BR197" s="410"/>
      <c r="BS197" s="410"/>
      <c r="BT197" s="410"/>
      <c r="BU197" s="410"/>
      <c r="BV197" s="410"/>
    </row>
    <row r="198" spans="1:80" ht="14.25">
      <c r="B198" s="450" t="s">
        <v>702</v>
      </c>
      <c r="C198" s="451"/>
      <c r="D198" s="451"/>
      <c r="E198" s="451"/>
      <c r="F198" s="451"/>
      <c r="G198" s="451"/>
      <c r="H198" s="451"/>
      <c r="I198" s="417">
        <v>703</v>
      </c>
      <c r="J198" s="720">
        <f>+$J$196-$J$197</f>
        <v>0</v>
      </c>
      <c r="K198" s="721"/>
      <c r="L198" s="721"/>
      <c r="M198" s="722"/>
      <c r="N198" s="462" t="s">
        <v>4</v>
      </c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410"/>
      <c r="AR198" s="410"/>
      <c r="AS198" s="410"/>
      <c r="AT198" s="410"/>
      <c r="AU198" s="410"/>
      <c r="AV198" s="410"/>
      <c r="AW198" s="410"/>
      <c r="AX198" s="410"/>
      <c r="AY198" s="410"/>
      <c r="AZ198" s="410"/>
      <c r="BA198" s="410"/>
      <c r="BB198" s="410"/>
      <c r="BC198" s="410"/>
      <c r="BD198" s="410"/>
      <c r="BE198" s="410"/>
      <c r="BF198" s="410"/>
      <c r="BG198" s="410"/>
      <c r="BH198" s="410"/>
      <c r="BI198" s="410"/>
      <c r="BJ198" s="410"/>
      <c r="BK198" s="410"/>
      <c r="BL198" s="410"/>
      <c r="BM198" s="410"/>
      <c r="BN198" s="410"/>
      <c r="BO198" s="410"/>
      <c r="BP198" s="410"/>
      <c r="BQ198" s="410"/>
      <c r="BR198" s="410"/>
      <c r="BS198" s="410"/>
      <c r="BT198" s="410"/>
      <c r="BU198" s="410"/>
      <c r="BV198" s="410"/>
    </row>
    <row r="199" spans="1:80" ht="14.25">
      <c r="B199" s="450" t="s">
        <v>703</v>
      </c>
      <c r="C199" s="451"/>
      <c r="D199" s="451"/>
      <c r="E199" s="451"/>
      <c r="F199" s="451"/>
      <c r="G199" s="451"/>
      <c r="H199" s="451"/>
      <c r="I199" s="417">
        <v>704</v>
      </c>
      <c r="J199" s="720"/>
      <c r="K199" s="721"/>
      <c r="L199" s="721"/>
      <c r="M199" s="722"/>
      <c r="N199" s="462" t="s">
        <v>2</v>
      </c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  <c r="AZ199" s="410"/>
      <c r="BA199" s="410"/>
      <c r="BB199" s="410"/>
      <c r="BC199" s="410"/>
      <c r="BD199" s="410"/>
      <c r="BE199" s="410"/>
      <c r="BF199" s="410"/>
      <c r="BG199" s="410"/>
      <c r="BH199" s="410"/>
      <c r="BI199" s="410"/>
      <c r="BJ199" s="410"/>
      <c r="BK199" s="410"/>
      <c r="BL199" s="410"/>
      <c r="BM199" s="410"/>
      <c r="BN199" s="410"/>
      <c r="BO199" s="410"/>
      <c r="BP199" s="410"/>
      <c r="BQ199" s="410"/>
      <c r="BR199" s="410"/>
      <c r="BS199" s="410"/>
      <c r="BT199" s="410"/>
      <c r="BU199" s="410"/>
      <c r="BV199" s="410"/>
    </row>
    <row r="200" spans="1:80" ht="14.25">
      <c r="B200" s="450" t="s">
        <v>704</v>
      </c>
      <c r="C200" s="451"/>
      <c r="D200" s="451"/>
      <c r="E200" s="451"/>
      <c r="F200" s="451"/>
      <c r="G200" s="451"/>
      <c r="H200" s="451"/>
      <c r="I200" s="417">
        <v>930</v>
      </c>
      <c r="J200" s="720"/>
      <c r="K200" s="721"/>
      <c r="L200" s="721"/>
      <c r="M200" s="722"/>
      <c r="N200" s="462" t="s">
        <v>3</v>
      </c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410"/>
      <c r="AA200" s="410"/>
      <c r="AB200" s="410"/>
      <c r="AC200" s="410"/>
      <c r="AD200" s="410"/>
      <c r="AE200" s="410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  <c r="AZ200" s="410"/>
      <c r="BA200" s="410"/>
      <c r="BB200" s="410"/>
      <c r="BC200" s="410"/>
      <c r="BD200" s="410"/>
      <c r="BE200" s="410"/>
      <c r="BF200" s="410"/>
      <c r="BG200" s="410"/>
      <c r="BH200" s="410"/>
      <c r="BI200" s="410"/>
      <c r="BJ200" s="410"/>
      <c r="BK200" s="410"/>
      <c r="BL200" s="410"/>
      <c r="BM200" s="410"/>
      <c r="BN200" s="410"/>
      <c r="BO200" s="410"/>
      <c r="BP200" s="410"/>
      <c r="BQ200" s="410"/>
      <c r="BR200" s="410"/>
      <c r="BS200" s="410"/>
      <c r="BT200" s="410"/>
      <c r="BU200" s="410"/>
      <c r="BV200" s="410"/>
    </row>
    <row r="201" spans="1:80" ht="14.25">
      <c r="B201" s="413" t="s">
        <v>705</v>
      </c>
      <c r="C201" s="414"/>
      <c r="D201" s="414"/>
      <c r="E201" s="414"/>
      <c r="F201" s="414"/>
      <c r="G201" s="414"/>
      <c r="H201" s="414"/>
      <c r="I201" s="417">
        <v>705</v>
      </c>
      <c r="J201" s="720">
        <f>+$J$198+$J$199-$J$200</f>
        <v>0</v>
      </c>
      <c r="K201" s="721"/>
      <c r="L201" s="721"/>
      <c r="M201" s="722"/>
      <c r="N201" s="462" t="s">
        <v>4</v>
      </c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410"/>
      <c r="AA201" s="410"/>
      <c r="AB201" s="410"/>
      <c r="AC201" s="410"/>
      <c r="AD201" s="410"/>
      <c r="AE201" s="410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  <c r="AZ201" s="410"/>
      <c r="BA201" s="410"/>
      <c r="BB201" s="410"/>
      <c r="BC201" s="410"/>
      <c r="BD201" s="410"/>
      <c r="BE201" s="410"/>
      <c r="BF201" s="410"/>
      <c r="BG201" s="410"/>
      <c r="BH201" s="410"/>
      <c r="BI201" s="410"/>
      <c r="BJ201" s="410"/>
      <c r="BK201" s="410"/>
      <c r="BL201" s="410"/>
      <c r="BM201" s="410"/>
      <c r="BN201" s="410"/>
      <c r="BO201" s="410"/>
      <c r="BP201" s="410"/>
      <c r="BQ201" s="410"/>
      <c r="BR201" s="410"/>
      <c r="BS201" s="410"/>
      <c r="BT201" s="410"/>
      <c r="BU201" s="410"/>
      <c r="BV201" s="410"/>
    </row>
    <row r="202" spans="1:80"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  <c r="AZ202" s="410"/>
      <c r="BA202" s="410"/>
      <c r="BB202" s="410"/>
      <c r="BC202" s="410"/>
      <c r="BD202" s="410"/>
      <c r="BE202" s="410"/>
      <c r="BF202" s="410"/>
      <c r="BG202" s="410"/>
      <c r="BH202" s="410"/>
      <c r="BI202" s="410"/>
      <c r="BJ202" s="410"/>
      <c r="BK202" s="410"/>
      <c r="BL202" s="410"/>
      <c r="BM202" s="410"/>
      <c r="BN202" s="410"/>
      <c r="BO202" s="410"/>
      <c r="BP202" s="410"/>
      <c r="BQ202" s="410"/>
      <c r="BR202" s="410"/>
      <c r="BS202" s="410"/>
      <c r="BT202" s="410"/>
      <c r="BU202" s="410"/>
      <c r="BV202" s="410"/>
      <c r="BW202" s="410"/>
      <c r="BX202" s="410"/>
      <c r="BY202" s="410"/>
      <c r="BZ202" s="410"/>
      <c r="CA202" s="410"/>
      <c r="CB202" s="410"/>
    </row>
    <row r="203" spans="1:80" s="411" customFormat="1">
      <c r="A203" s="409"/>
      <c r="B203" s="779" t="s">
        <v>706</v>
      </c>
      <c r="C203" s="780"/>
      <c r="D203" s="780"/>
      <c r="E203" s="780"/>
      <c r="F203" s="780"/>
      <c r="G203" s="780"/>
      <c r="H203" s="780"/>
      <c r="I203" s="780"/>
      <c r="J203" s="780"/>
      <c r="K203" s="780"/>
      <c r="L203" s="780"/>
      <c r="M203" s="780"/>
      <c r="N203" s="780"/>
      <c r="O203" s="780"/>
      <c r="P203" s="780"/>
      <c r="Q203" s="780"/>
      <c r="R203" s="781"/>
      <c r="S203" s="410"/>
      <c r="T203" s="410"/>
      <c r="U203" s="410"/>
      <c r="V203" s="410"/>
      <c r="W203" s="410"/>
      <c r="X203" s="410"/>
      <c r="Y203" s="410"/>
      <c r="Z203" s="410"/>
      <c r="AA203" s="410"/>
      <c r="AB203" s="410"/>
      <c r="AC203" s="410"/>
      <c r="AD203" s="410"/>
      <c r="AE203" s="410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  <c r="AZ203" s="410"/>
      <c r="BA203" s="410"/>
      <c r="BB203" s="410"/>
      <c r="BC203" s="410"/>
      <c r="BD203" s="410"/>
      <c r="BE203" s="410"/>
      <c r="BF203" s="410"/>
      <c r="BG203" s="410"/>
      <c r="BH203" s="410"/>
      <c r="BI203" s="410"/>
      <c r="BJ203" s="410"/>
      <c r="BK203" s="410"/>
      <c r="BL203" s="410"/>
      <c r="BM203" s="410"/>
      <c r="BN203" s="410"/>
      <c r="BO203" s="410"/>
      <c r="BP203" s="410"/>
      <c r="BQ203" s="410"/>
      <c r="BR203" s="410"/>
      <c r="BS203" s="410"/>
      <c r="BT203" s="410"/>
      <c r="BU203" s="410"/>
      <c r="BV203" s="410"/>
      <c r="BW203" s="410"/>
      <c r="BX203" s="410"/>
      <c r="BY203" s="410"/>
      <c r="BZ203" s="410"/>
      <c r="CA203" s="410"/>
      <c r="CB203" s="410"/>
    </row>
    <row r="204" spans="1:80" s="411" customFormat="1">
      <c r="A204" s="409"/>
      <c r="B204" s="788"/>
      <c r="C204" s="789"/>
      <c r="D204" s="789"/>
      <c r="E204" s="789"/>
      <c r="F204" s="789"/>
      <c r="G204" s="789"/>
      <c r="H204" s="789"/>
      <c r="I204" s="789"/>
      <c r="J204" s="789"/>
      <c r="K204" s="789"/>
      <c r="L204" s="789"/>
      <c r="M204" s="789"/>
      <c r="N204" s="789"/>
      <c r="O204" s="789"/>
      <c r="P204" s="789"/>
      <c r="Q204" s="789"/>
      <c r="R204" s="790"/>
      <c r="S204" s="410"/>
      <c r="T204" s="410"/>
      <c r="U204" s="410"/>
      <c r="V204" s="410"/>
      <c r="W204" s="410"/>
      <c r="X204" s="410"/>
      <c r="Y204" s="410"/>
      <c r="Z204" s="410"/>
      <c r="AA204" s="410"/>
      <c r="AB204" s="410"/>
      <c r="AC204" s="410"/>
      <c r="AD204" s="410"/>
      <c r="AE204" s="410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  <c r="AZ204" s="410"/>
      <c r="BA204" s="410"/>
      <c r="BB204" s="410"/>
      <c r="BC204" s="410"/>
      <c r="BD204" s="410"/>
      <c r="BE204" s="410"/>
      <c r="BF204" s="410"/>
      <c r="BG204" s="410"/>
      <c r="BH204" s="410"/>
      <c r="BI204" s="410"/>
      <c r="BJ204" s="410"/>
      <c r="BK204" s="410"/>
      <c r="BL204" s="410"/>
      <c r="BM204" s="410"/>
      <c r="BN204" s="410"/>
      <c r="BO204" s="410"/>
      <c r="BP204" s="410"/>
      <c r="BQ204" s="410"/>
      <c r="BR204" s="410"/>
      <c r="BS204" s="410"/>
      <c r="BT204" s="410"/>
      <c r="BU204" s="410"/>
      <c r="BV204" s="410"/>
      <c r="BW204" s="410"/>
      <c r="BX204" s="410"/>
      <c r="BY204" s="410"/>
      <c r="BZ204" s="410"/>
      <c r="CA204" s="410"/>
      <c r="CB204" s="410"/>
    </row>
    <row r="205" spans="1:80">
      <c r="B205" s="731" t="s">
        <v>707</v>
      </c>
      <c r="C205" s="743" t="s">
        <v>708</v>
      </c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 t="s">
        <v>709</v>
      </c>
      <c r="O205" s="743"/>
      <c r="P205" s="743"/>
      <c r="Q205" s="743"/>
      <c r="R205" s="743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  <c r="AZ205" s="410"/>
      <c r="BA205" s="410"/>
      <c r="BB205" s="410"/>
      <c r="BC205" s="410"/>
      <c r="BD205" s="410"/>
      <c r="BE205" s="410"/>
      <c r="BF205" s="410"/>
      <c r="BG205" s="410"/>
      <c r="BH205" s="410"/>
      <c r="BI205" s="410"/>
      <c r="BJ205" s="410"/>
      <c r="BK205" s="410"/>
      <c r="BL205" s="410"/>
      <c r="BM205" s="410"/>
      <c r="BN205" s="410"/>
      <c r="BO205" s="410"/>
      <c r="BP205" s="410"/>
      <c r="BQ205" s="410"/>
      <c r="BR205" s="410"/>
      <c r="BS205" s="410"/>
      <c r="BT205" s="410"/>
      <c r="BU205" s="410"/>
      <c r="BV205" s="410"/>
      <c r="BW205" s="410"/>
      <c r="BX205" s="410"/>
      <c r="BY205" s="410"/>
      <c r="BZ205" s="410"/>
      <c r="CA205" s="410"/>
      <c r="CB205" s="410"/>
    </row>
    <row r="206" spans="1:80" ht="14.25">
      <c r="B206" s="731"/>
      <c r="C206" s="413" t="s">
        <v>710</v>
      </c>
      <c r="D206" s="414"/>
      <c r="E206" s="414"/>
      <c r="F206" s="414"/>
      <c r="G206" s="414"/>
      <c r="H206" s="414"/>
      <c r="I206" s="414"/>
      <c r="J206" s="414"/>
      <c r="K206" s="414"/>
      <c r="L206" s="414"/>
      <c r="M206" s="415"/>
      <c r="N206" s="417">
        <v>1070</v>
      </c>
      <c r="O206" s="720"/>
      <c r="P206" s="721"/>
      <c r="Q206" s="721"/>
      <c r="R206" s="722"/>
      <c r="S206" s="410"/>
      <c r="T206" s="410"/>
      <c r="U206" s="410"/>
      <c r="V206" s="410"/>
      <c r="W206" s="410"/>
      <c r="X206" s="410"/>
      <c r="Y206" s="410"/>
      <c r="Z206" s="410"/>
      <c r="AA206" s="410"/>
      <c r="AB206" s="410"/>
      <c r="AC206" s="410"/>
      <c r="AD206" s="410"/>
      <c r="AE206" s="410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  <c r="AZ206" s="410"/>
      <c r="BA206" s="410"/>
      <c r="BB206" s="410"/>
      <c r="BC206" s="410"/>
      <c r="BD206" s="410"/>
      <c r="BE206" s="410"/>
      <c r="BF206" s="410"/>
      <c r="BG206" s="410"/>
      <c r="BH206" s="410"/>
      <c r="BI206" s="410"/>
      <c r="BJ206" s="410"/>
      <c r="BK206" s="410"/>
      <c r="BL206" s="410"/>
      <c r="BM206" s="410"/>
      <c r="BN206" s="410"/>
      <c r="BO206" s="410"/>
      <c r="BP206" s="410"/>
      <c r="BQ206" s="410"/>
      <c r="BR206" s="410"/>
      <c r="BS206" s="410"/>
      <c r="BT206" s="410"/>
      <c r="BU206" s="410"/>
      <c r="BV206" s="410"/>
      <c r="BW206" s="410"/>
      <c r="BX206" s="410"/>
      <c r="BY206" s="410"/>
      <c r="BZ206" s="410"/>
      <c r="CA206" s="410"/>
      <c r="CB206" s="410"/>
    </row>
    <row r="207" spans="1:80" ht="14.25">
      <c r="B207" s="731"/>
      <c r="C207" s="413" t="s">
        <v>711</v>
      </c>
      <c r="D207" s="414"/>
      <c r="E207" s="414"/>
      <c r="F207" s="414"/>
      <c r="G207" s="414"/>
      <c r="H207" s="414"/>
      <c r="I207" s="414"/>
      <c r="J207" s="414"/>
      <c r="K207" s="414"/>
      <c r="L207" s="414"/>
      <c r="M207" s="415"/>
      <c r="N207" s="417">
        <v>1074</v>
      </c>
      <c r="O207" s="720"/>
      <c r="P207" s="721"/>
      <c r="Q207" s="721"/>
      <c r="R207" s="722"/>
      <c r="S207" s="410"/>
      <c r="T207" s="410"/>
      <c r="U207" s="410"/>
      <c r="V207" s="410"/>
      <c r="W207" s="410"/>
      <c r="X207" s="410"/>
      <c r="Y207" s="410"/>
      <c r="Z207" s="410"/>
      <c r="AA207" s="410"/>
      <c r="AB207" s="410"/>
      <c r="AC207" s="410"/>
      <c r="AD207" s="410"/>
      <c r="AE207" s="410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  <c r="AZ207" s="410"/>
      <c r="BA207" s="410"/>
      <c r="BB207" s="410"/>
      <c r="BC207" s="410"/>
      <c r="BD207" s="410"/>
      <c r="BE207" s="410"/>
      <c r="BF207" s="410"/>
      <c r="BG207" s="410"/>
      <c r="BH207" s="410"/>
      <c r="BI207" s="410"/>
      <c r="BJ207" s="410"/>
      <c r="BK207" s="410"/>
      <c r="BL207" s="410"/>
      <c r="BM207" s="410"/>
      <c r="BN207" s="410"/>
      <c r="BO207" s="410"/>
      <c r="BP207" s="410"/>
      <c r="BQ207" s="410"/>
      <c r="BR207" s="410"/>
      <c r="BS207" s="410"/>
      <c r="BT207" s="410"/>
      <c r="BU207" s="410"/>
      <c r="BV207" s="410"/>
      <c r="BW207" s="410"/>
      <c r="BX207" s="410"/>
      <c r="BY207" s="410"/>
      <c r="BZ207" s="410"/>
      <c r="CA207" s="410"/>
      <c r="CB207" s="410"/>
    </row>
    <row r="208" spans="1:80" ht="12.75" customHeight="1">
      <c r="B208" s="731" t="s">
        <v>712</v>
      </c>
      <c r="C208" s="785" t="s">
        <v>708</v>
      </c>
      <c r="D208" s="786"/>
      <c r="E208" s="786"/>
      <c r="F208" s="786"/>
      <c r="G208" s="786"/>
      <c r="H208" s="786"/>
      <c r="I208" s="786"/>
      <c r="J208" s="786"/>
      <c r="K208" s="786"/>
      <c r="L208" s="786"/>
      <c r="M208" s="787"/>
      <c r="N208" s="743" t="s">
        <v>709</v>
      </c>
      <c r="O208" s="743"/>
      <c r="P208" s="743"/>
      <c r="Q208" s="743"/>
      <c r="R208" s="743"/>
      <c r="S208" s="410"/>
      <c r="T208" s="410"/>
      <c r="U208" s="410"/>
      <c r="V208" s="410"/>
      <c r="W208" s="410"/>
      <c r="X208" s="410"/>
      <c r="Y208" s="410"/>
      <c r="Z208" s="410"/>
      <c r="AA208" s="410"/>
      <c r="AB208" s="410"/>
      <c r="AC208" s="410"/>
      <c r="AD208" s="410"/>
      <c r="AE208" s="410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  <c r="AZ208" s="410"/>
      <c r="BA208" s="410"/>
      <c r="BB208" s="410"/>
      <c r="BC208" s="410"/>
      <c r="BD208" s="410"/>
      <c r="BE208" s="410"/>
      <c r="BF208" s="410"/>
      <c r="BG208" s="410"/>
      <c r="BH208" s="410"/>
      <c r="BI208" s="410"/>
      <c r="BJ208" s="410"/>
      <c r="BK208" s="410"/>
      <c r="BL208" s="410"/>
      <c r="BM208" s="410"/>
      <c r="BN208" s="410"/>
      <c r="BO208" s="410"/>
      <c r="BP208" s="410"/>
      <c r="BQ208" s="410"/>
      <c r="BR208" s="410"/>
      <c r="BS208" s="410"/>
      <c r="BT208" s="410"/>
      <c r="BU208" s="410"/>
      <c r="BV208" s="410"/>
      <c r="BW208" s="410"/>
      <c r="BX208" s="410"/>
      <c r="BY208" s="410"/>
      <c r="BZ208" s="410"/>
      <c r="CA208" s="410"/>
      <c r="CB208" s="410"/>
    </row>
    <row r="209" spans="1:80" ht="14.25">
      <c r="B209" s="731"/>
      <c r="C209" s="413" t="s">
        <v>710</v>
      </c>
      <c r="D209" s="414"/>
      <c r="E209" s="414"/>
      <c r="F209" s="414"/>
      <c r="G209" s="414"/>
      <c r="H209" s="414"/>
      <c r="I209" s="414"/>
      <c r="J209" s="414"/>
      <c r="K209" s="414"/>
      <c r="L209" s="414"/>
      <c r="M209" s="415"/>
      <c r="N209" s="417">
        <v>1079</v>
      </c>
      <c r="O209" s="720"/>
      <c r="P209" s="721"/>
      <c r="Q209" s="721"/>
      <c r="R209" s="722"/>
      <c r="S209" s="410"/>
      <c r="T209" s="410"/>
      <c r="U209" s="410"/>
      <c r="V209" s="410"/>
      <c r="W209" s="410"/>
      <c r="X209" s="410"/>
      <c r="Y209" s="410"/>
      <c r="Z209" s="410"/>
      <c r="AA209" s="410"/>
      <c r="AB209" s="410"/>
      <c r="AC209" s="410"/>
      <c r="AD209" s="410"/>
      <c r="AE209" s="410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  <c r="AZ209" s="410"/>
      <c r="BA209" s="410"/>
      <c r="BB209" s="410"/>
      <c r="BC209" s="410"/>
      <c r="BD209" s="410"/>
      <c r="BE209" s="410"/>
      <c r="BF209" s="410"/>
      <c r="BG209" s="410"/>
      <c r="BH209" s="410"/>
      <c r="BI209" s="410"/>
      <c r="BJ209" s="410"/>
      <c r="BK209" s="410"/>
      <c r="BL209" s="410"/>
      <c r="BM209" s="410"/>
      <c r="BN209" s="410"/>
      <c r="BO209" s="410"/>
      <c r="BP209" s="410"/>
      <c r="BQ209" s="410"/>
      <c r="BR209" s="410"/>
      <c r="BS209" s="410"/>
      <c r="BT209" s="410"/>
      <c r="BU209" s="410"/>
      <c r="BV209" s="410"/>
      <c r="BW209" s="410"/>
      <c r="BX209" s="410"/>
      <c r="BY209" s="410"/>
      <c r="BZ209" s="410"/>
      <c r="CA209" s="410"/>
      <c r="CB209" s="410"/>
    </row>
    <row r="210" spans="1:80" ht="14.25">
      <c r="B210" s="731"/>
      <c r="C210" s="413" t="s">
        <v>711</v>
      </c>
      <c r="D210" s="414"/>
      <c r="E210" s="414"/>
      <c r="F210" s="414"/>
      <c r="G210" s="414"/>
      <c r="H210" s="414"/>
      <c r="I210" s="414"/>
      <c r="J210" s="414"/>
      <c r="K210" s="414"/>
      <c r="L210" s="414"/>
      <c r="M210" s="415"/>
      <c r="N210" s="417">
        <v>1083</v>
      </c>
      <c r="O210" s="720"/>
      <c r="P210" s="721"/>
      <c r="Q210" s="721"/>
      <c r="R210" s="722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  <c r="AZ210" s="410"/>
      <c r="BA210" s="410"/>
      <c r="BB210" s="410"/>
      <c r="BC210" s="410"/>
      <c r="BD210" s="410"/>
      <c r="BE210" s="410"/>
      <c r="BF210" s="410"/>
      <c r="BG210" s="410"/>
      <c r="BH210" s="410"/>
      <c r="BI210" s="410"/>
      <c r="BJ210" s="410"/>
      <c r="BK210" s="410"/>
      <c r="BL210" s="410"/>
      <c r="BM210" s="410"/>
      <c r="BN210" s="410"/>
      <c r="BO210" s="410"/>
      <c r="BP210" s="410"/>
      <c r="BQ210" s="410"/>
      <c r="BR210" s="410"/>
      <c r="BS210" s="410"/>
      <c r="BT210" s="410"/>
      <c r="BU210" s="410"/>
      <c r="BV210" s="410"/>
      <c r="BW210" s="410"/>
      <c r="BX210" s="410"/>
      <c r="BY210" s="410"/>
      <c r="BZ210" s="410"/>
      <c r="CA210" s="410"/>
      <c r="CB210" s="410"/>
    </row>
    <row r="211" spans="1:80" ht="12.75" customHeight="1">
      <c r="B211" s="731" t="s">
        <v>713</v>
      </c>
      <c r="C211" s="785" t="s">
        <v>708</v>
      </c>
      <c r="D211" s="786"/>
      <c r="E211" s="786"/>
      <c r="F211" s="786"/>
      <c r="G211" s="786"/>
      <c r="H211" s="786"/>
      <c r="I211" s="786"/>
      <c r="J211" s="786"/>
      <c r="K211" s="786"/>
      <c r="L211" s="786"/>
      <c r="M211" s="787"/>
      <c r="N211" s="743" t="s">
        <v>709</v>
      </c>
      <c r="O211" s="743"/>
      <c r="P211" s="743"/>
      <c r="Q211" s="743"/>
      <c r="R211" s="743"/>
      <c r="S211" s="410"/>
      <c r="T211" s="410"/>
      <c r="U211" s="410"/>
      <c r="V211" s="410"/>
      <c r="W211" s="410"/>
      <c r="X211" s="410"/>
      <c r="Y211" s="410"/>
      <c r="Z211" s="410"/>
      <c r="AA211" s="410"/>
      <c r="AB211" s="410"/>
      <c r="AC211" s="410"/>
      <c r="AD211" s="410"/>
      <c r="AE211" s="410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  <c r="AZ211" s="410"/>
      <c r="BA211" s="410"/>
      <c r="BB211" s="410"/>
      <c r="BC211" s="410"/>
      <c r="BD211" s="410"/>
      <c r="BE211" s="410"/>
      <c r="BF211" s="410"/>
      <c r="BG211" s="410"/>
      <c r="BH211" s="410"/>
      <c r="BI211" s="410"/>
      <c r="BJ211" s="410"/>
      <c r="BK211" s="410"/>
      <c r="BL211" s="410"/>
      <c r="BM211" s="410"/>
      <c r="BN211" s="410"/>
      <c r="BO211" s="410"/>
      <c r="BP211" s="410"/>
      <c r="BQ211" s="410"/>
      <c r="BR211" s="410"/>
      <c r="BS211" s="410"/>
      <c r="BT211" s="410"/>
      <c r="BU211" s="410"/>
      <c r="BV211" s="410"/>
      <c r="BW211" s="410"/>
      <c r="BX211" s="410"/>
      <c r="BY211" s="410"/>
      <c r="BZ211" s="410"/>
      <c r="CA211" s="410"/>
      <c r="CB211" s="410"/>
    </row>
    <row r="212" spans="1:80" ht="14.25">
      <c r="B212" s="731"/>
      <c r="C212" s="413" t="s">
        <v>710</v>
      </c>
      <c r="D212" s="414"/>
      <c r="E212" s="414"/>
      <c r="F212" s="414"/>
      <c r="G212" s="414"/>
      <c r="H212" s="414"/>
      <c r="I212" s="414"/>
      <c r="J212" s="414"/>
      <c r="K212" s="414"/>
      <c r="L212" s="414"/>
      <c r="M212" s="415"/>
      <c r="N212" s="417">
        <v>1087</v>
      </c>
      <c r="O212" s="720"/>
      <c r="P212" s="721"/>
      <c r="Q212" s="721"/>
      <c r="R212" s="722"/>
      <c r="S212" s="410"/>
      <c r="T212" s="410"/>
      <c r="U212" s="410"/>
      <c r="V212" s="410"/>
      <c r="W212" s="410"/>
      <c r="X212" s="410"/>
      <c r="Y212" s="410"/>
      <c r="Z212" s="410"/>
      <c r="AA212" s="410"/>
      <c r="AB212" s="410"/>
      <c r="AC212" s="410"/>
      <c r="AD212" s="410"/>
      <c r="AE212" s="410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  <c r="AZ212" s="410"/>
      <c r="BA212" s="410"/>
      <c r="BB212" s="410"/>
      <c r="BC212" s="410"/>
      <c r="BD212" s="410"/>
      <c r="BE212" s="410"/>
      <c r="BF212" s="410"/>
      <c r="BG212" s="410"/>
      <c r="BH212" s="410"/>
      <c r="BI212" s="410"/>
      <c r="BJ212" s="410"/>
      <c r="BK212" s="410"/>
      <c r="BL212" s="410"/>
      <c r="BM212" s="410"/>
      <c r="BN212" s="410"/>
      <c r="BO212" s="410"/>
      <c r="BP212" s="410"/>
      <c r="BQ212" s="410"/>
      <c r="BR212" s="410"/>
      <c r="BS212" s="410"/>
      <c r="BT212" s="410"/>
      <c r="BU212" s="410"/>
      <c r="BV212" s="410"/>
      <c r="BW212" s="410"/>
      <c r="BX212" s="410"/>
      <c r="BY212" s="410"/>
      <c r="BZ212" s="410"/>
      <c r="CA212" s="410"/>
      <c r="CB212" s="410"/>
    </row>
    <row r="213" spans="1:80" ht="14.25">
      <c r="B213" s="731"/>
      <c r="C213" s="413" t="s">
        <v>711</v>
      </c>
      <c r="D213" s="414"/>
      <c r="E213" s="414"/>
      <c r="F213" s="414"/>
      <c r="G213" s="414"/>
      <c r="H213" s="414"/>
      <c r="I213" s="414"/>
      <c r="J213" s="414"/>
      <c r="K213" s="414"/>
      <c r="L213" s="414"/>
      <c r="M213" s="415"/>
      <c r="N213" s="417">
        <v>1131</v>
      </c>
      <c r="O213" s="720"/>
      <c r="P213" s="721"/>
      <c r="Q213" s="721"/>
      <c r="R213" s="722"/>
      <c r="S213" s="410"/>
      <c r="T213" s="410"/>
      <c r="U213" s="410"/>
      <c r="V213" s="410"/>
      <c r="W213" s="410"/>
      <c r="X213" s="410"/>
      <c r="Y213" s="410"/>
      <c r="Z213" s="410"/>
      <c r="AA213" s="410"/>
      <c r="AB213" s="410"/>
      <c r="AC213" s="410"/>
      <c r="AD213" s="410"/>
      <c r="AE213" s="410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  <c r="AZ213" s="410"/>
      <c r="BA213" s="410"/>
      <c r="BB213" s="410"/>
      <c r="BC213" s="410"/>
      <c r="BD213" s="410"/>
      <c r="BE213" s="410"/>
      <c r="BF213" s="410"/>
      <c r="BG213" s="410"/>
      <c r="BH213" s="410"/>
      <c r="BI213" s="410"/>
      <c r="BJ213" s="410"/>
      <c r="BK213" s="410"/>
      <c r="BL213" s="410"/>
      <c r="BM213" s="410"/>
      <c r="BN213" s="410"/>
      <c r="BO213" s="410"/>
      <c r="BP213" s="410"/>
      <c r="BQ213" s="410"/>
      <c r="BR213" s="410"/>
      <c r="BS213" s="410"/>
      <c r="BT213" s="410"/>
      <c r="BU213" s="410"/>
      <c r="BV213" s="410"/>
      <c r="BW213" s="410"/>
      <c r="BX213" s="410"/>
      <c r="BY213" s="410"/>
      <c r="BZ213" s="410"/>
      <c r="CA213" s="410"/>
      <c r="CB213" s="410"/>
    </row>
    <row r="214" spans="1:80" ht="12.75" customHeight="1">
      <c r="B214" s="731" t="s">
        <v>714</v>
      </c>
      <c r="C214" s="785" t="s">
        <v>715</v>
      </c>
      <c r="D214" s="786"/>
      <c r="E214" s="786"/>
      <c r="F214" s="786"/>
      <c r="G214" s="786"/>
      <c r="H214" s="786"/>
      <c r="I214" s="786"/>
      <c r="J214" s="786"/>
      <c r="K214" s="786"/>
      <c r="L214" s="786"/>
      <c r="M214" s="787"/>
      <c r="N214" s="743" t="s">
        <v>709</v>
      </c>
      <c r="O214" s="743"/>
      <c r="P214" s="743"/>
      <c r="Q214" s="743"/>
      <c r="R214" s="743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  <c r="AZ214" s="410"/>
      <c r="BA214" s="410"/>
      <c r="BB214" s="410"/>
      <c r="BC214" s="410"/>
      <c r="BD214" s="410"/>
      <c r="BE214" s="410"/>
      <c r="BF214" s="410"/>
      <c r="BG214" s="410"/>
      <c r="BH214" s="410"/>
      <c r="BI214" s="410"/>
      <c r="BJ214" s="410"/>
      <c r="BK214" s="410"/>
      <c r="BL214" s="410"/>
      <c r="BM214" s="410"/>
      <c r="BN214" s="410"/>
      <c r="BO214" s="410"/>
      <c r="BP214" s="410"/>
      <c r="BQ214" s="410"/>
      <c r="BR214" s="410"/>
      <c r="BS214" s="410"/>
      <c r="BT214" s="410"/>
      <c r="BU214" s="410"/>
      <c r="BV214" s="410"/>
      <c r="BW214" s="410"/>
      <c r="BX214" s="410"/>
      <c r="BY214" s="410"/>
      <c r="BZ214" s="410"/>
      <c r="CA214" s="410"/>
      <c r="CB214" s="410"/>
    </row>
    <row r="215" spans="1:80" ht="14.25">
      <c r="B215" s="731"/>
      <c r="C215" s="413" t="s">
        <v>707</v>
      </c>
      <c r="D215" s="414"/>
      <c r="E215" s="414"/>
      <c r="F215" s="414"/>
      <c r="G215" s="414"/>
      <c r="H215" s="414"/>
      <c r="I215" s="414"/>
      <c r="J215" s="414"/>
      <c r="K215" s="414"/>
      <c r="L215" s="414"/>
      <c r="M215" s="415"/>
      <c r="N215" s="417">
        <v>1809</v>
      </c>
      <c r="O215" s="720"/>
      <c r="P215" s="721"/>
      <c r="Q215" s="721"/>
      <c r="R215" s="722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  <c r="AZ215" s="410"/>
      <c r="BA215" s="410"/>
      <c r="BB215" s="410"/>
      <c r="BC215" s="410"/>
      <c r="BD215" s="410"/>
      <c r="BE215" s="410"/>
      <c r="BF215" s="410"/>
      <c r="BG215" s="410"/>
      <c r="BH215" s="410"/>
      <c r="BI215" s="410"/>
      <c r="BJ215" s="410"/>
      <c r="BK215" s="410"/>
      <c r="BL215" s="410"/>
      <c r="BM215" s="410"/>
      <c r="BN215" s="410"/>
      <c r="BO215" s="410"/>
      <c r="BP215" s="410"/>
      <c r="BQ215" s="410"/>
      <c r="BR215" s="410"/>
      <c r="BS215" s="410"/>
      <c r="BT215" s="410"/>
      <c r="BU215" s="410"/>
      <c r="BV215" s="410"/>
      <c r="BW215" s="410"/>
      <c r="BX215" s="410"/>
      <c r="BY215" s="410"/>
      <c r="BZ215" s="410"/>
      <c r="CA215" s="410"/>
      <c r="CB215" s="410"/>
    </row>
    <row r="216" spans="1:80" ht="14.25">
      <c r="B216" s="731"/>
      <c r="C216" s="413" t="s">
        <v>716</v>
      </c>
      <c r="D216" s="414"/>
      <c r="E216" s="414"/>
      <c r="F216" s="414"/>
      <c r="G216" s="414"/>
      <c r="H216" s="414"/>
      <c r="I216" s="414"/>
      <c r="J216" s="414"/>
      <c r="K216" s="414"/>
      <c r="L216" s="414"/>
      <c r="M216" s="415"/>
      <c r="N216" s="417">
        <v>1813</v>
      </c>
      <c r="O216" s="720"/>
      <c r="P216" s="721"/>
      <c r="Q216" s="721"/>
      <c r="R216" s="722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  <c r="AZ216" s="410"/>
      <c r="BA216" s="410"/>
      <c r="BB216" s="410"/>
      <c r="BC216" s="410"/>
      <c r="BD216" s="410"/>
      <c r="BE216" s="410"/>
      <c r="BF216" s="410"/>
      <c r="BG216" s="410"/>
      <c r="BH216" s="410"/>
      <c r="BI216" s="410"/>
      <c r="BJ216" s="410"/>
      <c r="BK216" s="410"/>
      <c r="BL216" s="410"/>
      <c r="BM216" s="410"/>
      <c r="BN216" s="410"/>
      <c r="BO216" s="410"/>
      <c r="BP216" s="410"/>
      <c r="BQ216" s="410"/>
      <c r="BR216" s="410"/>
      <c r="BS216" s="410"/>
      <c r="BT216" s="410"/>
      <c r="BU216" s="410"/>
      <c r="BV216" s="410"/>
      <c r="BW216" s="410"/>
      <c r="BX216" s="410"/>
      <c r="BY216" s="410"/>
      <c r="BZ216" s="410"/>
      <c r="CA216" s="410"/>
      <c r="CB216" s="410"/>
    </row>
    <row r="217" spans="1:80" ht="14.25">
      <c r="B217" s="731"/>
      <c r="C217" s="413" t="s">
        <v>717</v>
      </c>
      <c r="D217" s="414"/>
      <c r="E217" s="414"/>
      <c r="F217" s="414"/>
      <c r="G217" s="414"/>
      <c r="H217" s="414"/>
      <c r="I217" s="414"/>
      <c r="J217" s="414"/>
      <c r="K217" s="414"/>
      <c r="L217" s="414"/>
      <c r="M217" s="415"/>
      <c r="N217" s="417">
        <v>1814</v>
      </c>
      <c r="O217" s="720"/>
      <c r="P217" s="721"/>
      <c r="Q217" s="721"/>
      <c r="R217" s="722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  <c r="AZ217" s="410"/>
      <c r="BA217" s="410"/>
      <c r="BB217" s="410"/>
      <c r="BC217" s="410"/>
      <c r="BD217" s="410"/>
      <c r="BE217" s="410"/>
      <c r="BF217" s="410"/>
      <c r="BG217" s="410"/>
      <c r="BH217" s="410"/>
      <c r="BI217" s="410"/>
      <c r="BJ217" s="410"/>
      <c r="BK217" s="410"/>
      <c r="BL217" s="410"/>
      <c r="BM217" s="410"/>
      <c r="BN217" s="410"/>
      <c r="BO217" s="410"/>
      <c r="BP217" s="410"/>
      <c r="BQ217" s="410"/>
      <c r="BR217" s="410"/>
      <c r="BS217" s="410"/>
      <c r="BT217" s="410"/>
      <c r="BU217" s="410"/>
      <c r="BV217" s="410"/>
      <c r="BW217" s="410"/>
      <c r="BX217" s="410"/>
      <c r="BY217" s="410"/>
      <c r="BZ217" s="410"/>
      <c r="CA217" s="410"/>
      <c r="CB217" s="410"/>
    </row>
    <row r="218" spans="1:80" ht="14.25">
      <c r="B218" s="731"/>
      <c r="C218" s="413" t="s">
        <v>718</v>
      </c>
      <c r="D218" s="414"/>
      <c r="E218" s="414"/>
      <c r="F218" s="414"/>
      <c r="G218" s="414"/>
      <c r="H218" s="414"/>
      <c r="I218" s="414"/>
      <c r="J218" s="414"/>
      <c r="K218" s="414"/>
      <c r="L218" s="414"/>
      <c r="M218" s="415"/>
      <c r="N218" s="417">
        <v>1815</v>
      </c>
      <c r="O218" s="720"/>
      <c r="P218" s="721"/>
      <c r="Q218" s="721"/>
      <c r="R218" s="722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  <c r="AZ218" s="410"/>
      <c r="BA218" s="410"/>
      <c r="BB218" s="410"/>
      <c r="BC218" s="410"/>
      <c r="BD218" s="410"/>
      <c r="BE218" s="410"/>
      <c r="BF218" s="410"/>
      <c r="BG218" s="410"/>
      <c r="BH218" s="410"/>
      <c r="BI218" s="410"/>
      <c r="BJ218" s="410"/>
      <c r="BK218" s="410"/>
      <c r="BL218" s="410"/>
      <c r="BM218" s="410"/>
      <c r="BN218" s="410"/>
      <c r="BO218" s="410"/>
      <c r="BP218" s="410"/>
      <c r="BQ218" s="410"/>
      <c r="BR218" s="410"/>
      <c r="BS218" s="410"/>
      <c r="BT218" s="410"/>
      <c r="BU218" s="410"/>
      <c r="BV218" s="410"/>
      <c r="BW218" s="410"/>
      <c r="BX218" s="410"/>
      <c r="BY218" s="410"/>
      <c r="BZ218" s="410"/>
      <c r="CA218" s="410"/>
      <c r="CB218" s="410"/>
    </row>
    <row r="219" spans="1:80" ht="14.25">
      <c r="B219" s="731"/>
      <c r="C219" s="413" t="s">
        <v>719</v>
      </c>
      <c r="D219" s="414"/>
      <c r="E219" s="414"/>
      <c r="F219" s="414"/>
      <c r="G219" s="414"/>
      <c r="H219" s="414"/>
      <c r="I219" s="414"/>
      <c r="J219" s="414"/>
      <c r="K219" s="414"/>
      <c r="L219" s="414"/>
      <c r="M219" s="415"/>
      <c r="N219" s="417">
        <v>1816</v>
      </c>
      <c r="O219" s="720"/>
      <c r="P219" s="721"/>
      <c r="Q219" s="721"/>
      <c r="R219" s="722"/>
      <c r="S219" s="410"/>
      <c r="T219" s="410"/>
      <c r="U219" s="410"/>
      <c r="V219" s="410"/>
      <c r="W219" s="410"/>
      <c r="X219" s="410"/>
      <c r="Y219" s="410"/>
      <c r="Z219" s="410"/>
      <c r="AA219" s="410"/>
      <c r="AB219" s="410"/>
      <c r="AC219" s="410"/>
      <c r="AD219" s="410"/>
      <c r="AE219" s="410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  <c r="AZ219" s="410"/>
      <c r="BA219" s="410"/>
      <c r="BB219" s="410"/>
      <c r="BC219" s="410"/>
      <c r="BD219" s="410"/>
      <c r="BE219" s="410"/>
      <c r="BF219" s="410"/>
      <c r="BG219" s="410"/>
      <c r="BH219" s="410"/>
      <c r="BI219" s="410"/>
      <c r="BJ219" s="410"/>
      <c r="BK219" s="410"/>
      <c r="BL219" s="410"/>
      <c r="BM219" s="410"/>
      <c r="BN219" s="410"/>
      <c r="BO219" s="410"/>
      <c r="BP219" s="410"/>
      <c r="BQ219" s="410"/>
      <c r="BR219" s="410"/>
      <c r="BS219" s="410"/>
      <c r="BT219" s="410"/>
      <c r="BU219" s="410"/>
      <c r="BV219" s="410"/>
      <c r="BW219" s="410"/>
      <c r="BX219" s="410"/>
      <c r="BY219" s="410"/>
      <c r="BZ219" s="410"/>
      <c r="CA219" s="410"/>
      <c r="CB219" s="410"/>
    </row>
    <row r="220" spans="1:80" s="411" customFormat="1">
      <c r="A220" s="409"/>
      <c r="B220" s="519"/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7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  <c r="AZ220" s="410"/>
      <c r="BA220" s="410"/>
      <c r="BB220" s="410"/>
      <c r="BC220" s="410"/>
      <c r="BD220" s="410"/>
      <c r="BE220" s="410"/>
      <c r="BF220" s="410"/>
      <c r="BG220" s="410"/>
      <c r="BH220" s="410"/>
      <c r="BI220" s="410"/>
      <c r="BJ220" s="410"/>
      <c r="BK220" s="410"/>
      <c r="BL220" s="410"/>
      <c r="BM220" s="410"/>
      <c r="BN220" s="410"/>
      <c r="BO220" s="410"/>
      <c r="BP220" s="410"/>
      <c r="BQ220" s="410"/>
      <c r="BR220" s="410"/>
      <c r="BS220" s="410"/>
      <c r="BT220" s="410"/>
      <c r="BU220" s="410"/>
      <c r="BV220" s="410"/>
      <c r="BW220" s="410"/>
      <c r="BX220" s="410"/>
      <c r="BY220" s="410"/>
      <c r="BZ220" s="410"/>
      <c r="CA220" s="410"/>
      <c r="CB220" s="410"/>
    </row>
    <row r="221" spans="1:80" s="411" customFormat="1">
      <c r="A221" s="409"/>
      <c r="B221" s="779" t="s">
        <v>720</v>
      </c>
      <c r="C221" s="780"/>
      <c r="D221" s="780"/>
      <c r="E221" s="780"/>
      <c r="F221" s="780"/>
      <c r="G221" s="780"/>
      <c r="H221" s="780"/>
      <c r="I221" s="780"/>
      <c r="J221" s="780"/>
      <c r="K221" s="780"/>
      <c r="L221" s="780"/>
      <c r="M221" s="780"/>
      <c r="N221" s="781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  <c r="AZ221" s="410"/>
      <c r="BA221" s="410"/>
      <c r="BB221" s="410"/>
      <c r="BC221" s="410"/>
      <c r="BD221" s="410"/>
      <c r="BE221" s="410"/>
      <c r="BF221" s="410"/>
      <c r="BG221" s="410"/>
      <c r="BH221" s="410"/>
      <c r="BI221" s="410"/>
      <c r="BJ221" s="410"/>
      <c r="BK221" s="410"/>
      <c r="BL221" s="410"/>
      <c r="BM221" s="410"/>
      <c r="BN221" s="410"/>
      <c r="BO221" s="410"/>
      <c r="BP221" s="410"/>
      <c r="BQ221" s="410"/>
      <c r="BR221" s="410"/>
      <c r="BS221" s="410"/>
      <c r="BT221" s="410"/>
      <c r="BU221" s="410"/>
      <c r="BV221" s="410"/>
      <c r="BW221" s="410"/>
      <c r="BX221" s="410"/>
      <c r="BY221" s="410"/>
      <c r="BZ221" s="410"/>
      <c r="CA221" s="410"/>
      <c r="CB221" s="410"/>
    </row>
    <row r="222" spans="1:80" s="411" customFormat="1">
      <c r="A222" s="409"/>
      <c r="B222" s="782"/>
      <c r="C222" s="783"/>
      <c r="D222" s="783"/>
      <c r="E222" s="783"/>
      <c r="F222" s="783"/>
      <c r="G222" s="783"/>
      <c r="H222" s="783"/>
      <c r="I222" s="783"/>
      <c r="J222" s="783"/>
      <c r="K222" s="783"/>
      <c r="L222" s="783"/>
      <c r="M222" s="783"/>
      <c r="N222" s="784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  <c r="AZ222" s="410"/>
      <c r="BA222" s="410"/>
      <c r="BB222" s="410"/>
      <c r="BC222" s="410"/>
      <c r="BD222" s="410"/>
      <c r="BE222" s="410"/>
      <c r="BF222" s="410"/>
      <c r="BG222" s="410"/>
      <c r="BH222" s="410"/>
      <c r="BI222" s="410"/>
      <c r="BJ222" s="410"/>
      <c r="BK222" s="410"/>
      <c r="BL222" s="410"/>
      <c r="BM222" s="410"/>
      <c r="BN222" s="410"/>
      <c r="BO222" s="410"/>
      <c r="BP222" s="410"/>
      <c r="BQ222" s="410"/>
      <c r="BR222" s="410"/>
      <c r="BS222" s="410"/>
      <c r="BT222" s="410"/>
      <c r="BU222" s="410"/>
      <c r="BV222" s="410"/>
      <c r="BW222" s="410"/>
      <c r="BX222" s="410"/>
      <c r="BY222" s="410"/>
      <c r="BZ222" s="410"/>
      <c r="CA222" s="410"/>
      <c r="CB222" s="410"/>
    </row>
    <row r="223" spans="1:80" ht="14.25">
      <c r="B223" s="491" t="s">
        <v>721</v>
      </c>
      <c r="C223" s="492"/>
      <c r="D223" s="492"/>
      <c r="E223" s="492"/>
      <c r="F223" s="492"/>
      <c r="G223" s="492"/>
      <c r="H223" s="492"/>
      <c r="I223" s="520">
        <v>1651</v>
      </c>
      <c r="J223" s="720"/>
      <c r="K223" s="721"/>
      <c r="L223" s="721"/>
      <c r="M223" s="722"/>
      <c r="N223" s="462" t="s">
        <v>2</v>
      </c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410"/>
      <c r="AA223" s="410"/>
      <c r="AB223" s="410"/>
      <c r="AC223" s="410"/>
      <c r="AD223" s="410"/>
      <c r="AE223" s="410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  <c r="AZ223" s="410"/>
      <c r="BA223" s="410"/>
      <c r="BB223" s="410"/>
      <c r="BC223" s="410"/>
      <c r="BD223" s="410"/>
      <c r="BE223" s="410"/>
      <c r="BF223" s="410"/>
      <c r="BG223" s="410"/>
      <c r="BH223" s="410"/>
      <c r="BI223" s="410"/>
      <c r="BJ223" s="410"/>
      <c r="BK223" s="410"/>
      <c r="BL223" s="410"/>
      <c r="BM223" s="410"/>
      <c r="BN223" s="410"/>
      <c r="BO223" s="410"/>
      <c r="BP223" s="410"/>
      <c r="BQ223" s="410"/>
      <c r="BR223" s="410"/>
      <c r="BS223" s="410"/>
      <c r="BT223" s="410"/>
      <c r="BU223" s="410"/>
      <c r="BV223" s="410"/>
      <c r="BW223" s="410"/>
      <c r="BX223" s="410"/>
      <c r="BY223" s="410"/>
      <c r="BZ223" s="410"/>
      <c r="CA223" s="410"/>
      <c r="CB223" s="410"/>
    </row>
    <row r="224" spans="1:80" ht="14.25">
      <c r="B224" s="491" t="s">
        <v>722</v>
      </c>
      <c r="C224" s="492"/>
      <c r="D224" s="492"/>
      <c r="E224" s="492"/>
      <c r="F224" s="492"/>
      <c r="G224" s="492"/>
      <c r="H224" s="492"/>
      <c r="I224" s="521">
        <v>1652</v>
      </c>
      <c r="J224" s="720"/>
      <c r="K224" s="721"/>
      <c r="L224" s="721"/>
      <c r="M224" s="722"/>
      <c r="N224" s="462" t="s">
        <v>2</v>
      </c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410"/>
      <c r="AA224" s="410"/>
      <c r="AB224" s="410"/>
      <c r="AC224" s="410"/>
      <c r="AD224" s="410"/>
      <c r="AE224" s="410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  <c r="AZ224" s="410"/>
      <c r="BA224" s="410"/>
      <c r="BB224" s="410"/>
      <c r="BC224" s="410"/>
      <c r="BD224" s="410"/>
      <c r="BE224" s="410"/>
      <c r="BF224" s="410"/>
      <c r="BG224" s="410"/>
      <c r="BH224" s="410"/>
      <c r="BI224" s="410"/>
      <c r="BJ224" s="410"/>
    </row>
    <row r="225" spans="1:75" ht="14.25">
      <c r="B225" s="491" t="s">
        <v>723</v>
      </c>
      <c r="C225" s="492"/>
      <c r="D225" s="492"/>
      <c r="E225" s="492"/>
      <c r="F225" s="492"/>
      <c r="G225" s="492"/>
      <c r="H225" s="492"/>
      <c r="I225" s="521">
        <v>1653</v>
      </c>
      <c r="J225" s="720"/>
      <c r="K225" s="721"/>
      <c r="L225" s="721"/>
      <c r="M225" s="722"/>
      <c r="N225" s="462" t="s">
        <v>3</v>
      </c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410"/>
      <c r="AA225" s="410"/>
      <c r="AB225" s="410"/>
      <c r="AC225" s="410"/>
      <c r="AD225" s="410"/>
      <c r="AE225" s="410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  <c r="AZ225" s="410"/>
      <c r="BA225" s="410"/>
      <c r="BB225" s="410"/>
      <c r="BC225" s="410"/>
      <c r="BD225" s="410"/>
      <c r="BE225" s="410"/>
      <c r="BF225" s="410"/>
      <c r="BG225" s="410"/>
      <c r="BH225" s="410"/>
      <c r="BI225" s="410"/>
      <c r="BJ225" s="410"/>
    </row>
    <row r="226" spans="1:75" ht="14.25">
      <c r="B226" s="491" t="s">
        <v>724</v>
      </c>
      <c r="C226" s="492"/>
      <c r="D226" s="492"/>
      <c r="E226" s="492"/>
      <c r="F226" s="492"/>
      <c r="G226" s="492"/>
      <c r="H226" s="492"/>
      <c r="I226" s="521">
        <v>1654</v>
      </c>
      <c r="J226" s="720">
        <f>+$J$223+$J$224-$J$225</f>
        <v>0</v>
      </c>
      <c r="K226" s="721"/>
      <c r="L226" s="721"/>
      <c r="M226" s="722"/>
      <c r="N226" s="462" t="s">
        <v>4</v>
      </c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410"/>
      <c r="AA226" s="410"/>
      <c r="AB226" s="410"/>
      <c r="AC226" s="410"/>
      <c r="AD226" s="410"/>
      <c r="AE226" s="410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  <c r="AZ226" s="410"/>
      <c r="BA226" s="410"/>
      <c r="BB226" s="410"/>
      <c r="BC226" s="410"/>
      <c r="BD226" s="410"/>
      <c r="BE226" s="410"/>
      <c r="BF226" s="410"/>
      <c r="BG226" s="410"/>
      <c r="BH226" s="410"/>
      <c r="BI226" s="410"/>
      <c r="BJ226" s="410"/>
    </row>
    <row r="227" spans="1:75" s="411" customFormat="1">
      <c r="A227" s="409"/>
      <c r="B227" s="517"/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  <c r="AZ227" s="410"/>
      <c r="BA227" s="410"/>
      <c r="BB227" s="410"/>
      <c r="BC227" s="410"/>
      <c r="BD227" s="410"/>
      <c r="BE227" s="410"/>
      <c r="BF227" s="410"/>
      <c r="BG227" s="410"/>
      <c r="BH227" s="410"/>
      <c r="BI227" s="410"/>
      <c r="BJ227" s="410"/>
    </row>
    <row r="228" spans="1:75" s="411" customFormat="1">
      <c r="A228" s="409"/>
      <c r="B228" s="779" t="s">
        <v>8</v>
      </c>
      <c r="C228" s="780"/>
      <c r="D228" s="780"/>
      <c r="E228" s="780"/>
      <c r="F228" s="780"/>
      <c r="G228" s="780"/>
      <c r="H228" s="780"/>
      <c r="I228" s="780"/>
      <c r="J228" s="780"/>
      <c r="K228" s="780"/>
      <c r="L228" s="780"/>
      <c r="M228" s="780"/>
      <c r="N228" s="780"/>
      <c r="O228" s="780"/>
      <c r="P228" s="780"/>
      <c r="Q228" s="780"/>
      <c r="R228" s="781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  <c r="AZ228" s="410"/>
      <c r="BA228" s="410"/>
      <c r="BB228" s="410"/>
      <c r="BC228" s="410"/>
      <c r="BD228" s="410"/>
      <c r="BE228" s="410"/>
      <c r="BF228" s="410"/>
      <c r="BG228" s="410"/>
      <c r="BH228" s="410"/>
      <c r="BI228" s="410"/>
      <c r="BJ228" s="410"/>
      <c r="BK228" s="410"/>
      <c r="BL228" s="410"/>
      <c r="BM228" s="410"/>
      <c r="BN228" s="410"/>
      <c r="BO228" s="410"/>
      <c r="BP228" s="410"/>
      <c r="BQ228" s="410"/>
      <c r="BR228" s="410"/>
      <c r="BS228" s="410"/>
      <c r="BT228" s="410"/>
      <c r="BU228" s="410"/>
      <c r="BV228" s="410"/>
      <c r="BW228" s="410"/>
    </row>
    <row r="229" spans="1:75" s="411" customFormat="1">
      <c r="A229" s="409"/>
      <c r="B229" s="782"/>
      <c r="C229" s="783"/>
      <c r="D229" s="783"/>
      <c r="E229" s="783"/>
      <c r="F229" s="783"/>
      <c r="G229" s="783"/>
      <c r="H229" s="783"/>
      <c r="I229" s="783"/>
      <c r="J229" s="783"/>
      <c r="K229" s="783"/>
      <c r="L229" s="783"/>
      <c r="M229" s="783"/>
      <c r="N229" s="783"/>
      <c r="O229" s="783"/>
      <c r="P229" s="783"/>
      <c r="Q229" s="783"/>
      <c r="R229" s="784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  <c r="AZ229" s="410"/>
      <c r="BA229" s="410"/>
      <c r="BB229" s="410"/>
      <c r="BC229" s="410"/>
      <c r="BD229" s="410"/>
      <c r="BE229" s="410"/>
      <c r="BF229" s="410"/>
      <c r="BG229" s="410"/>
      <c r="BH229" s="410"/>
      <c r="BI229" s="410"/>
      <c r="BJ229" s="410"/>
      <c r="BK229" s="410"/>
      <c r="BL229" s="410"/>
      <c r="BM229" s="410"/>
      <c r="BN229" s="410"/>
      <c r="BO229" s="410"/>
      <c r="BP229" s="410"/>
      <c r="BQ229" s="410"/>
      <c r="BR229" s="410"/>
      <c r="BS229" s="410"/>
      <c r="BT229" s="410"/>
      <c r="BU229" s="410"/>
      <c r="BV229" s="410"/>
      <c r="BW229" s="410"/>
    </row>
    <row r="230" spans="1:75" ht="14.25">
      <c r="B230" s="731" t="s">
        <v>725</v>
      </c>
      <c r="C230" s="491" t="s">
        <v>9</v>
      </c>
      <c r="D230" s="492"/>
      <c r="E230" s="492"/>
      <c r="F230" s="492"/>
      <c r="G230" s="492"/>
      <c r="H230" s="492"/>
      <c r="I230" s="492"/>
      <c r="J230" s="492"/>
      <c r="K230" s="492"/>
      <c r="L230" s="492"/>
      <c r="M230" s="493"/>
      <c r="N230" s="521">
        <v>783</v>
      </c>
      <c r="O230" s="720"/>
      <c r="P230" s="721"/>
      <c r="Q230" s="721"/>
      <c r="R230" s="722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  <c r="AZ230" s="410"/>
      <c r="BA230" s="410"/>
      <c r="BB230" s="410"/>
      <c r="BC230" s="410"/>
      <c r="BD230" s="410"/>
      <c r="BE230" s="410"/>
      <c r="BF230" s="410"/>
      <c r="BG230" s="410"/>
      <c r="BH230" s="410"/>
      <c r="BI230" s="410"/>
      <c r="BJ230" s="410"/>
      <c r="BK230" s="410"/>
      <c r="BL230" s="410"/>
      <c r="BM230" s="410"/>
      <c r="BN230" s="410"/>
      <c r="BO230" s="410"/>
      <c r="BP230" s="410"/>
      <c r="BQ230" s="410"/>
      <c r="BR230" s="410"/>
      <c r="BS230" s="410"/>
      <c r="BT230" s="410"/>
      <c r="BU230" s="410"/>
      <c r="BV230" s="410"/>
      <c r="BW230" s="410"/>
    </row>
    <row r="231" spans="1:75" ht="14.25">
      <c r="B231" s="731"/>
      <c r="C231" s="491" t="s">
        <v>726</v>
      </c>
      <c r="D231" s="492"/>
      <c r="E231" s="492"/>
      <c r="F231" s="492"/>
      <c r="G231" s="492"/>
      <c r="H231" s="492"/>
      <c r="I231" s="492"/>
      <c r="J231" s="492"/>
      <c r="K231" s="492"/>
      <c r="L231" s="492"/>
      <c r="M231" s="493"/>
      <c r="N231" s="521">
        <v>976</v>
      </c>
      <c r="O231" s="720"/>
      <c r="P231" s="721"/>
      <c r="Q231" s="721"/>
      <c r="R231" s="722"/>
      <c r="S231" s="410"/>
      <c r="T231" s="410"/>
      <c r="U231" s="410"/>
      <c r="V231" s="410"/>
      <c r="W231" s="410"/>
      <c r="X231" s="410"/>
      <c r="Y231" s="410"/>
      <c r="Z231" s="410"/>
      <c r="AA231" s="410"/>
      <c r="AB231" s="410"/>
      <c r="AC231" s="410"/>
      <c r="AD231" s="410"/>
      <c r="AE231" s="410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  <c r="AZ231" s="410"/>
      <c r="BA231" s="410"/>
      <c r="BB231" s="410"/>
      <c r="BC231" s="410"/>
      <c r="BD231" s="410"/>
      <c r="BE231" s="410"/>
      <c r="BF231" s="410"/>
      <c r="BG231" s="410"/>
      <c r="BH231" s="410"/>
      <c r="BI231" s="410"/>
      <c r="BJ231" s="410"/>
      <c r="BK231" s="410"/>
      <c r="BL231" s="410"/>
      <c r="BM231" s="410"/>
      <c r="BN231" s="410"/>
      <c r="BO231" s="410"/>
      <c r="BP231" s="410"/>
      <c r="BQ231" s="410"/>
      <c r="BR231" s="410"/>
      <c r="BS231" s="410"/>
      <c r="BT231" s="410"/>
      <c r="BU231" s="410"/>
      <c r="BV231" s="410"/>
      <c r="BW231" s="410"/>
    </row>
    <row r="232" spans="1:75" ht="14.25">
      <c r="B232" s="731"/>
      <c r="C232" s="491" t="s">
        <v>727</v>
      </c>
      <c r="D232" s="492"/>
      <c r="E232" s="492"/>
      <c r="F232" s="492"/>
      <c r="G232" s="492"/>
      <c r="H232" s="492"/>
      <c r="I232" s="492"/>
      <c r="J232" s="492"/>
      <c r="K232" s="492"/>
      <c r="L232" s="492"/>
      <c r="M232" s="493"/>
      <c r="N232" s="521">
        <v>978</v>
      </c>
      <c r="O232" s="720"/>
      <c r="P232" s="721"/>
      <c r="Q232" s="721"/>
      <c r="R232" s="722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  <c r="AZ232" s="410"/>
      <c r="BA232" s="410"/>
      <c r="BB232" s="410"/>
      <c r="BC232" s="410"/>
      <c r="BD232" s="410"/>
      <c r="BE232" s="410"/>
      <c r="BF232" s="410"/>
      <c r="BG232" s="410"/>
      <c r="BH232" s="410"/>
      <c r="BI232" s="410"/>
      <c r="BJ232" s="410"/>
      <c r="BK232" s="410"/>
      <c r="BL232" s="410"/>
      <c r="BM232" s="410"/>
      <c r="BN232" s="410"/>
      <c r="BO232" s="410"/>
      <c r="BP232" s="410"/>
      <c r="BQ232" s="410"/>
      <c r="BR232" s="410"/>
      <c r="BS232" s="410"/>
      <c r="BT232" s="410"/>
      <c r="BU232" s="410"/>
      <c r="BV232" s="410"/>
      <c r="BW232" s="410"/>
    </row>
    <row r="233" spans="1:75" ht="14.25">
      <c r="B233" s="731"/>
      <c r="C233" s="491" t="s">
        <v>10</v>
      </c>
      <c r="D233" s="492"/>
      <c r="E233" s="492"/>
      <c r="F233" s="492"/>
      <c r="G233" s="492"/>
      <c r="H233" s="492"/>
      <c r="I233" s="492"/>
      <c r="J233" s="492"/>
      <c r="K233" s="492"/>
      <c r="L233" s="492"/>
      <c r="M233" s="493"/>
      <c r="N233" s="521">
        <v>1020</v>
      </c>
      <c r="O233" s="720"/>
      <c r="P233" s="721"/>
      <c r="Q233" s="721"/>
      <c r="R233" s="722"/>
      <c r="S233" s="410"/>
      <c r="T233" s="410"/>
      <c r="U233" s="410"/>
      <c r="V233" s="410"/>
      <c r="W233" s="410"/>
      <c r="X233" s="410"/>
      <c r="Y233" s="410"/>
      <c r="Z233" s="410"/>
      <c r="AA233" s="410"/>
      <c r="AB233" s="410"/>
      <c r="AC233" s="410"/>
      <c r="AD233" s="410"/>
      <c r="AE233" s="410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  <c r="AZ233" s="410"/>
      <c r="BA233" s="410"/>
      <c r="BB233" s="410"/>
      <c r="BC233" s="410"/>
      <c r="BD233" s="410"/>
      <c r="BE233" s="410"/>
      <c r="BF233" s="410"/>
      <c r="BG233" s="410"/>
      <c r="BH233" s="410"/>
      <c r="BI233" s="410"/>
      <c r="BJ233" s="410"/>
      <c r="BK233" s="410"/>
      <c r="BL233" s="410"/>
      <c r="BM233" s="410"/>
      <c r="BN233" s="410"/>
      <c r="BO233" s="410"/>
      <c r="BP233" s="410"/>
      <c r="BQ233" s="410"/>
      <c r="BR233" s="410"/>
      <c r="BS233" s="410"/>
      <c r="BT233" s="410"/>
      <c r="BU233" s="410"/>
      <c r="BV233" s="410"/>
      <c r="BW233" s="410"/>
    </row>
    <row r="234" spans="1:75" ht="14.25">
      <c r="B234" s="731"/>
      <c r="C234" s="491" t="s">
        <v>11</v>
      </c>
      <c r="D234" s="492"/>
      <c r="E234" s="492"/>
      <c r="F234" s="492"/>
      <c r="G234" s="492"/>
      <c r="H234" s="492"/>
      <c r="I234" s="492"/>
      <c r="J234" s="492"/>
      <c r="K234" s="492"/>
      <c r="L234" s="492"/>
      <c r="M234" s="493"/>
      <c r="N234" s="521">
        <v>1019</v>
      </c>
      <c r="O234" s="720"/>
      <c r="P234" s="721"/>
      <c r="Q234" s="721"/>
      <c r="R234" s="722"/>
      <c r="S234" s="410"/>
      <c r="T234" s="410"/>
      <c r="U234" s="410"/>
      <c r="V234" s="410"/>
      <c r="W234" s="410"/>
      <c r="X234" s="410"/>
      <c r="Y234" s="410"/>
      <c r="Z234" s="410"/>
      <c r="AA234" s="410"/>
      <c r="AB234" s="410"/>
      <c r="AC234" s="410"/>
      <c r="AD234" s="410"/>
      <c r="AE234" s="410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  <c r="AZ234" s="410"/>
      <c r="BA234" s="410"/>
      <c r="BB234" s="410"/>
      <c r="BC234" s="410"/>
      <c r="BD234" s="410"/>
      <c r="BE234" s="410"/>
      <c r="BF234" s="410"/>
      <c r="BG234" s="410"/>
      <c r="BH234" s="410"/>
      <c r="BI234" s="410"/>
      <c r="BJ234" s="410"/>
      <c r="BK234" s="410"/>
      <c r="BL234" s="410"/>
      <c r="BM234" s="410"/>
      <c r="BN234" s="410"/>
      <c r="BO234" s="410"/>
      <c r="BP234" s="410"/>
      <c r="BQ234" s="410"/>
      <c r="BR234" s="410"/>
      <c r="BS234" s="410"/>
      <c r="BT234" s="410"/>
      <c r="BU234" s="410"/>
      <c r="BV234" s="410"/>
      <c r="BW234" s="410"/>
    </row>
    <row r="235" spans="1:75" ht="14.25">
      <c r="B235" s="731"/>
      <c r="C235" s="491" t="s">
        <v>728</v>
      </c>
      <c r="D235" s="492"/>
      <c r="E235" s="492"/>
      <c r="F235" s="492"/>
      <c r="G235" s="492"/>
      <c r="H235" s="492"/>
      <c r="I235" s="492"/>
      <c r="J235" s="492"/>
      <c r="K235" s="492"/>
      <c r="L235" s="492"/>
      <c r="M235" s="493"/>
      <c r="N235" s="521">
        <v>974</v>
      </c>
      <c r="O235" s="720"/>
      <c r="P235" s="721"/>
      <c r="Q235" s="721"/>
      <c r="R235" s="722"/>
      <c r="S235" s="410"/>
      <c r="T235" s="410"/>
      <c r="U235" s="410"/>
      <c r="V235" s="410"/>
      <c r="W235" s="410"/>
      <c r="X235" s="410"/>
      <c r="Y235" s="410"/>
      <c r="Z235" s="410"/>
      <c r="AA235" s="410"/>
      <c r="AB235" s="410"/>
      <c r="AC235" s="410"/>
      <c r="AD235" s="410"/>
      <c r="AE235" s="410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  <c r="AZ235" s="410"/>
      <c r="BA235" s="410"/>
      <c r="BB235" s="410"/>
      <c r="BC235" s="410"/>
      <c r="BD235" s="410"/>
      <c r="BE235" s="410"/>
      <c r="BF235" s="410"/>
      <c r="BG235" s="410"/>
      <c r="BH235" s="410"/>
      <c r="BI235" s="410"/>
      <c r="BJ235" s="410"/>
      <c r="BK235" s="410"/>
      <c r="BL235" s="410"/>
      <c r="BM235" s="410"/>
      <c r="BN235" s="410"/>
      <c r="BO235" s="410"/>
      <c r="BP235" s="410"/>
      <c r="BQ235" s="410"/>
      <c r="BR235" s="410"/>
      <c r="BS235" s="410"/>
      <c r="BT235" s="410"/>
      <c r="BU235" s="410"/>
      <c r="BV235" s="410"/>
      <c r="BW235" s="410"/>
    </row>
    <row r="236" spans="1:75" ht="14.25">
      <c r="B236" s="732" t="s">
        <v>729</v>
      </c>
      <c r="C236" s="491" t="s">
        <v>12</v>
      </c>
      <c r="D236" s="492"/>
      <c r="E236" s="492"/>
      <c r="F236" s="492"/>
      <c r="G236" s="492"/>
      <c r="H236" s="492"/>
      <c r="I236" s="492"/>
      <c r="J236" s="492"/>
      <c r="K236" s="492"/>
      <c r="L236" s="492"/>
      <c r="M236" s="493"/>
      <c r="N236" s="521">
        <v>122</v>
      </c>
      <c r="O236" s="720"/>
      <c r="P236" s="721"/>
      <c r="Q236" s="721"/>
      <c r="R236" s="722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  <c r="AZ236" s="410"/>
      <c r="BA236" s="410"/>
      <c r="BB236" s="410"/>
      <c r="BC236" s="410"/>
      <c r="BD236" s="410"/>
      <c r="BE236" s="410"/>
      <c r="BF236" s="410"/>
      <c r="BG236" s="410"/>
      <c r="BH236" s="410"/>
      <c r="BI236" s="410"/>
      <c r="BJ236" s="410"/>
      <c r="BK236" s="410"/>
      <c r="BL236" s="410"/>
      <c r="BM236" s="410"/>
      <c r="BN236" s="410"/>
      <c r="BO236" s="410"/>
      <c r="BP236" s="410"/>
      <c r="BQ236" s="410"/>
      <c r="BR236" s="410"/>
      <c r="BS236" s="410"/>
      <c r="BT236" s="410"/>
      <c r="BU236" s="410"/>
      <c r="BV236" s="410"/>
      <c r="BW236" s="410"/>
    </row>
    <row r="237" spans="1:75" ht="14.25">
      <c r="B237" s="732"/>
      <c r="C237" s="491" t="s">
        <v>13</v>
      </c>
      <c r="D237" s="492"/>
      <c r="E237" s="492"/>
      <c r="F237" s="492"/>
      <c r="G237" s="492"/>
      <c r="H237" s="492"/>
      <c r="I237" s="492"/>
      <c r="J237" s="492"/>
      <c r="K237" s="492"/>
      <c r="L237" s="492"/>
      <c r="M237" s="493"/>
      <c r="N237" s="521">
        <v>123</v>
      </c>
      <c r="O237" s="720"/>
      <c r="P237" s="721"/>
      <c r="Q237" s="721"/>
      <c r="R237" s="722"/>
      <c r="S237" s="410"/>
      <c r="T237" s="410"/>
      <c r="U237" s="410"/>
      <c r="V237" s="410"/>
      <c r="W237" s="410"/>
      <c r="X237" s="410"/>
      <c r="Y237" s="410"/>
      <c r="Z237" s="410"/>
      <c r="AA237" s="410"/>
      <c r="AB237" s="410"/>
      <c r="AC237" s="410"/>
      <c r="AD237" s="410"/>
      <c r="AE237" s="410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  <c r="AZ237" s="410"/>
      <c r="BA237" s="410"/>
      <c r="BB237" s="410"/>
      <c r="BC237" s="410"/>
      <c r="BD237" s="410"/>
      <c r="BE237" s="410"/>
      <c r="BF237" s="410"/>
      <c r="BG237" s="410"/>
      <c r="BH237" s="410"/>
      <c r="BI237" s="410"/>
      <c r="BJ237" s="410"/>
      <c r="BK237" s="410"/>
      <c r="BL237" s="410"/>
      <c r="BM237" s="410"/>
      <c r="BN237" s="410"/>
      <c r="BO237" s="410"/>
      <c r="BP237" s="410"/>
      <c r="BQ237" s="410"/>
      <c r="BR237" s="410"/>
      <c r="BS237" s="410"/>
      <c r="BT237" s="410"/>
      <c r="BU237" s="410"/>
      <c r="BV237" s="410"/>
      <c r="BW237" s="410"/>
    </row>
    <row r="238" spans="1:75" ht="14.25">
      <c r="B238" s="732"/>
      <c r="C238" s="491" t="s">
        <v>14</v>
      </c>
      <c r="D238" s="492"/>
      <c r="E238" s="492"/>
      <c r="F238" s="492"/>
      <c r="G238" s="492"/>
      <c r="H238" s="492"/>
      <c r="I238" s="492"/>
      <c r="J238" s="492"/>
      <c r="K238" s="492"/>
      <c r="L238" s="492"/>
      <c r="M238" s="493"/>
      <c r="N238" s="521">
        <v>101</v>
      </c>
      <c r="O238" s="720"/>
      <c r="P238" s="721"/>
      <c r="Q238" s="721"/>
      <c r="R238" s="722"/>
      <c r="S238" s="410"/>
      <c r="T238" s="410"/>
      <c r="U238" s="410"/>
      <c r="V238" s="410"/>
      <c r="W238" s="410"/>
      <c r="X238" s="410"/>
      <c r="Y238" s="410"/>
      <c r="Z238" s="410"/>
      <c r="AA238" s="410"/>
      <c r="AB238" s="410"/>
      <c r="AC238" s="410"/>
      <c r="AD238" s="410"/>
      <c r="AE238" s="410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  <c r="AZ238" s="410"/>
      <c r="BA238" s="410"/>
      <c r="BB238" s="410"/>
      <c r="BC238" s="410"/>
      <c r="BD238" s="410"/>
      <c r="BE238" s="410"/>
      <c r="BF238" s="410"/>
      <c r="BG238" s="410"/>
      <c r="BH238" s="410"/>
      <c r="BI238" s="410"/>
      <c r="BJ238" s="410"/>
      <c r="BK238" s="410"/>
      <c r="BL238" s="410"/>
      <c r="BM238" s="410"/>
      <c r="BN238" s="410"/>
      <c r="BO238" s="410"/>
      <c r="BP238" s="410"/>
      <c r="BQ238" s="410"/>
      <c r="BR238" s="410"/>
      <c r="BS238" s="410"/>
      <c r="BT238" s="410"/>
      <c r="BU238" s="410"/>
      <c r="BV238" s="410"/>
      <c r="BW238" s="410"/>
    </row>
    <row r="239" spans="1:75" ht="14.25">
      <c r="B239" s="732"/>
      <c r="C239" s="491" t="s">
        <v>15</v>
      </c>
      <c r="D239" s="492"/>
      <c r="E239" s="492"/>
      <c r="F239" s="492"/>
      <c r="G239" s="492"/>
      <c r="H239" s="492"/>
      <c r="I239" s="492"/>
      <c r="J239" s="492"/>
      <c r="K239" s="492"/>
      <c r="L239" s="492"/>
      <c r="M239" s="493"/>
      <c r="N239" s="521">
        <v>102</v>
      </c>
      <c r="O239" s="720"/>
      <c r="P239" s="721"/>
      <c r="Q239" s="721"/>
      <c r="R239" s="722"/>
      <c r="S239" s="410"/>
      <c r="T239" s="410"/>
      <c r="U239" s="410"/>
      <c r="V239" s="410"/>
      <c r="W239" s="410"/>
      <c r="X239" s="410"/>
      <c r="Y239" s="410"/>
      <c r="Z239" s="410"/>
      <c r="AA239" s="410"/>
      <c r="AB239" s="410"/>
      <c r="AC239" s="410"/>
      <c r="AD239" s="410"/>
      <c r="AE239" s="410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  <c r="AZ239" s="410"/>
      <c r="BA239" s="410"/>
      <c r="BB239" s="410"/>
      <c r="BC239" s="410"/>
      <c r="BD239" s="410"/>
      <c r="BE239" s="410"/>
      <c r="BF239" s="410"/>
      <c r="BG239" s="410"/>
      <c r="BH239" s="410"/>
      <c r="BI239" s="410"/>
      <c r="BJ239" s="410"/>
      <c r="BK239" s="410"/>
      <c r="BL239" s="410"/>
      <c r="BM239" s="410"/>
      <c r="BN239" s="410"/>
      <c r="BO239" s="410"/>
      <c r="BP239" s="410"/>
      <c r="BQ239" s="410"/>
      <c r="BR239" s="410"/>
      <c r="BS239" s="410"/>
      <c r="BT239" s="410"/>
      <c r="BU239" s="410"/>
      <c r="BV239" s="410"/>
      <c r="BW239" s="410"/>
    </row>
    <row r="240" spans="1:75" ht="14.25">
      <c r="B240" s="732"/>
      <c r="C240" s="491" t="s">
        <v>16</v>
      </c>
      <c r="D240" s="492"/>
      <c r="E240" s="492"/>
      <c r="F240" s="492"/>
      <c r="G240" s="492"/>
      <c r="H240" s="492"/>
      <c r="I240" s="492"/>
      <c r="J240" s="492"/>
      <c r="K240" s="492"/>
      <c r="L240" s="492"/>
      <c r="M240" s="493"/>
      <c r="N240" s="521">
        <v>784</v>
      </c>
      <c r="O240" s="720"/>
      <c r="P240" s="721"/>
      <c r="Q240" s="721"/>
      <c r="R240" s="722"/>
      <c r="S240" s="410"/>
      <c r="T240" s="410"/>
      <c r="U240" s="410"/>
      <c r="V240" s="410"/>
      <c r="W240" s="410"/>
      <c r="X240" s="410"/>
      <c r="Y240" s="410"/>
      <c r="Z240" s="410"/>
      <c r="AA240" s="410"/>
      <c r="AB240" s="410"/>
      <c r="AC240" s="410"/>
      <c r="AD240" s="410"/>
      <c r="AE240" s="410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  <c r="AZ240" s="410"/>
      <c r="BA240" s="410"/>
      <c r="BB240" s="410"/>
      <c r="BC240" s="410"/>
      <c r="BD240" s="410"/>
      <c r="BE240" s="410"/>
      <c r="BF240" s="410"/>
      <c r="BG240" s="410"/>
      <c r="BH240" s="410"/>
      <c r="BI240" s="410"/>
      <c r="BJ240" s="410"/>
      <c r="BK240" s="410"/>
      <c r="BL240" s="410"/>
      <c r="BM240" s="410"/>
      <c r="BN240" s="410"/>
      <c r="BO240" s="410"/>
      <c r="BP240" s="410"/>
      <c r="BQ240" s="410"/>
      <c r="BR240" s="410"/>
      <c r="BS240" s="410"/>
      <c r="BT240" s="410"/>
      <c r="BU240" s="410"/>
      <c r="BV240" s="410"/>
      <c r="BW240" s="410"/>
    </row>
    <row r="241" spans="2:75" ht="14.25">
      <c r="B241" s="732"/>
      <c r="C241" s="491" t="s">
        <v>17</v>
      </c>
      <c r="D241" s="492"/>
      <c r="E241" s="492"/>
      <c r="F241" s="492"/>
      <c r="G241" s="492"/>
      <c r="H241" s="492"/>
      <c r="I241" s="492"/>
      <c r="J241" s="492"/>
      <c r="K241" s="492"/>
      <c r="L241" s="492"/>
      <c r="M241" s="493"/>
      <c r="N241" s="521">
        <v>129</v>
      </c>
      <c r="O241" s="720"/>
      <c r="P241" s="721"/>
      <c r="Q241" s="721"/>
      <c r="R241" s="722"/>
      <c r="S241" s="410"/>
      <c r="T241" s="410"/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  <c r="AZ241" s="410"/>
      <c r="BA241" s="410"/>
      <c r="BB241" s="410"/>
      <c r="BC241" s="410"/>
      <c r="BD241" s="410"/>
      <c r="BE241" s="410"/>
      <c r="BF241" s="410"/>
      <c r="BG241" s="410"/>
      <c r="BH241" s="410"/>
      <c r="BI241" s="410"/>
      <c r="BJ241" s="410"/>
      <c r="BK241" s="410"/>
      <c r="BL241" s="410"/>
      <c r="BM241" s="410"/>
      <c r="BN241" s="410"/>
      <c r="BO241" s="410"/>
      <c r="BP241" s="410"/>
      <c r="BQ241" s="410"/>
      <c r="BR241" s="410"/>
      <c r="BS241" s="410"/>
      <c r="BT241" s="410"/>
      <c r="BU241" s="410"/>
      <c r="BV241" s="410"/>
      <c r="BW241" s="410"/>
    </row>
    <row r="242" spans="2:75" ht="14.25">
      <c r="B242" s="732"/>
      <c r="C242" s="491" t="s">
        <v>18</v>
      </c>
      <c r="D242" s="492"/>
      <c r="E242" s="492"/>
      <c r="F242" s="492"/>
      <c r="G242" s="492"/>
      <c r="H242" s="492"/>
      <c r="I242" s="492"/>
      <c r="J242" s="492"/>
      <c r="K242" s="492"/>
      <c r="L242" s="492"/>
      <c r="M242" s="493"/>
      <c r="N242" s="521">
        <v>648</v>
      </c>
      <c r="O242" s="720"/>
      <c r="P242" s="721"/>
      <c r="Q242" s="721"/>
      <c r="R242" s="722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  <c r="AZ242" s="410"/>
      <c r="BA242" s="410"/>
      <c r="BB242" s="410"/>
      <c r="BC242" s="410"/>
      <c r="BD242" s="410"/>
      <c r="BE242" s="410"/>
      <c r="BF242" s="410"/>
      <c r="BG242" s="410"/>
      <c r="BH242" s="410"/>
      <c r="BI242" s="410"/>
      <c r="BJ242" s="410"/>
      <c r="BK242" s="410"/>
      <c r="BL242" s="410"/>
      <c r="BM242" s="410"/>
      <c r="BN242" s="410"/>
      <c r="BO242" s="410"/>
      <c r="BP242" s="410"/>
      <c r="BQ242" s="410"/>
      <c r="BR242" s="410"/>
      <c r="BS242" s="410"/>
      <c r="BT242" s="410"/>
      <c r="BU242" s="410"/>
      <c r="BV242" s="410"/>
      <c r="BW242" s="410"/>
    </row>
    <row r="243" spans="2:75" ht="14.25">
      <c r="B243" s="732"/>
      <c r="C243" s="491" t="s">
        <v>19</v>
      </c>
      <c r="D243" s="492"/>
      <c r="E243" s="492"/>
      <c r="F243" s="492"/>
      <c r="G243" s="492"/>
      <c r="H243" s="492"/>
      <c r="I243" s="492"/>
      <c r="J243" s="492"/>
      <c r="K243" s="492"/>
      <c r="L243" s="492"/>
      <c r="M243" s="493"/>
      <c r="N243" s="521">
        <v>647</v>
      </c>
      <c r="O243" s="720"/>
      <c r="P243" s="721"/>
      <c r="Q243" s="721"/>
      <c r="R243" s="722"/>
      <c r="S243" s="410"/>
      <c r="T243" s="410"/>
      <c r="U243" s="410"/>
      <c r="V243" s="410"/>
      <c r="W243" s="410"/>
      <c r="X243" s="410"/>
      <c r="Y243" s="410"/>
      <c r="Z243" s="410"/>
      <c r="AA243" s="410"/>
      <c r="AB243" s="410"/>
      <c r="AC243" s="410"/>
      <c r="AD243" s="410"/>
      <c r="AE243" s="410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  <c r="AZ243" s="410"/>
      <c r="BA243" s="410"/>
      <c r="BB243" s="410"/>
      <c r="BC243" s="410"/>
      <c r="BD243" s="410"/>
      <c r="BE243" s="410"/>
      <c r="BF243" s="410"/>
      <c r="BG243" s="410"/>
      <c r="BH243" s="410"/>
      <c r="BI243" s="410"/>
      <c r="BJ243" s="410"/>
      <c r="BK243" s="410"/>
      <c r="BL243" s="410"/>
      <c r="BM243" s="410"/>
      <c r="BN243" s="410"/>
      <c r="BO243" s="410"/>
      <c r="BP243" s="410"/>
      <c r="BQ243" s="410"/>
      <c r="BR243" s="410"/>
      <c r="BS243" s="410"/>
      <c r="BT243" s="410"/>
      <c r="BU243" s="410"/>
      <c r="BV243" s="410"/>
      <c r="BW243" s="410"/>
    </row>
    <row r="244" spans="2:75" ht="14.25">
      <c r="B244" s="732"/>
      <c r="C244" s="491" t="s">
        <v>20</v>
      </c>
      <c r="D244" s="492"/>
      <c r="E244" s="492"/>
      <c r="F244" s="492"/>
      <c r="G244" s="492"/>
      <c r="H244" s="492"/>
      <c r="I244" s="492"/>
      <c r="J244" s="492"/>
      <c r="K244" s="492"/>
      <c r="L244" s="492"/>
      <c r="M244" s="493"/>
      <c r="N244" s="521">
        <v>1003</v>
      </c>
      <c r="O244" s="720"/>
      <c r="P244" s="721"/>
      <c r="Q244" s="721"/>
      <c r="R244" s="722"/>
      <c r="S244" s="410"/>
      <c r="T244" s="410"/>
      <c r="U244" s="410"/>
      <c r="V244" s="410"/>
      <c r="W244" s="410"/>
      <c r="X244" s="410"/>
      <c r="Y244" s="410"/>
      <c r="Z244" s="410"/>
      <c r="AA244" s="410"/>
      <c r="AB244" s="410"/>
      <c r="AC244" s="410"/>
      <c r="AD244" s="410"/>
      <c r="AE244" s="410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  <c r="AZ244" s="410"/>
      <c r="BA244" s="410"/>
      <c r="BB244" s="410"/>
      <c r="BC244" s="410"/>
      <c r="BD244" s="410"/>
      <c r="BE244" s="410"/>
      <c r="BF244" s="410"/>
      <c r="BG244" s="410"/>
      <c r="BH244" s="410"/>
      <c r="BI244" s="410"/>
      <c r="BJ244" s="410"/>
      <c r="BK244" s="410"/>
      <c r="BL244" s="410"/>
      <c r="BM244" s="410"/>
      <c r="BN244" s="410"/>
      <c r="BO244" s="410"/>
      <c r="BP244" s="410"/>
      <c r="BQ244" s="410"/>
      <c r="BR244" s="410"/>
      <c r="BS244" s="410"/>
      <c r="BT244" s="410"/>
      <c r="BU244" s="410"/>
      <c r="BV244" s="410"/>
      <c r="BW244" s="410"/>
    </row>
    <row r="245" spans="2:75" ht="14.25">
      <c r="B245" s="732"/>
      <c r="C245" s="491" t="s">
        <v>21</v>
      </c>
      <c r="D245" s="492"/>
      <c r="E245" s="492"/>
      <c r="F245" s="492"/>
      <c r="G245" s="492"/>
      <c r="H245" s="492"/>
      <c r="I245" s="492"/>
      <c r="J245" s="492"/>
      <c r="K245" s="492"/>
      <c r="L245" s="492"/>
      <c r="M245" s="493"/>
      <c r="N245" s="521">
        <v>1004</v>
      </c>
      <c r="O245" s="720"/>
      <c r="P245" s="721"/>
      <c r="Q245" s="721"/>
      <c r="R245" s="722"/>
      <c r="S245" s="410"/>
      <c r="T245" s="410"/>
      <c r="U245" s="410"/>
      <c r="V245" s="410"/>
      <c r="W245" s="410"/>
      <c r="X245" s="410"/>
      <c r="Y245" s="410"/>
      <c r="Z245" s="410"/>
      <c r="AA245" s="410"/>
      <c r="AB245" s="410"/>
      <c r="AC245" s="410"/>
      <c r="AD245" s="410"/>
      <c r="AE245" s="410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  <c r="AZ245" s="410"/>
      <c r="BA245" s="410"/>
      <c r="BB245" s="410"/>
      <c r="BC245" s="410"/>
      <c r="BD245" s="410"/>
      <c r="BE245" s="410"/>
      <c r="BF245" s="410"/>
      <c r="BG245" s="410"/>
      <c r="BH245" s="410"/>
      <c r="BI245" s="410"/>
      <c r="BJ245" s="410"/>
      <c r="BK245" s="410"/>
      <c r="BL245" s="410"/>
      <c r="BM245" s="410"/>
      <c r="BN245" s="410"/>
      <c r="BO245" s="410"/>
      <c r="BP245" s="410"/>
      <c r="BQ245" s="410"/>
      <c r="BR245" s="410"/>
      <c r="BS245" s="410"/>
      <c r="BT245" s="410"/>
      <c r="BU245" s="410"/>
      <c r="BV245" s="410"/>
      <c r="BW245" s="410"/>
    </row>
    <row r="246" spans="2:75" ht="14.25">
      <c r="B246" s="732"/>
      <c r="C246" s="491" t="s">
        <v>22</v>
      </c>
      <c r="D246" s="492"/>
      <c r="E246" s="492"/>
      <c r="F246" s="492"/>
      <c r="G246" s="492"/>
      <c r="H246" s="492"/>
      <c r="I246" s="492"/>
      <c r="J246" s="492"/>
      <c r="K246" s="492"/>
      <c r="L246" s="492"/>
      <c r="M246" s="493"/>
      <c r="N246" s="521">
        <v>843</v>
      </c>
      <c r="O246" s="720"/>
      <c r="P246" s="721"/>
      <c r="Q246" s="721"/>
      <c r="R246" s="722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  <c r="AZ246" s="410"/>
      <c r="BA246" s="410"/>
      <c r="BB246" s="410"/>
      <c r="BC246" s="410"/>
      <c r="BD246" s="410"/>
      <c r="BE246" s="410"/>
      <c r="BF246" s="410"/>
      <c r="BG246" s="410"/>
      <c r="BH246" s="410"/>
      <c r="BI246" s="410"/>
      <c r="BJ246" s="410"/>
      <c r="BK246" s="410"/>
      <c r="BL246" s="410"/>
      <c r="BM246" s="410"/>
      <c r="BN246" s="410"/>
      <c r="BO246" s="410"/>
      <c r="BP246" s="410"/>
      <c r="BQ246" s="410"/>
      <c r="BR246" s="410"/>
      <c r="BS246" s="410"/>
      <c r="BT246" s="410"/>
      <c r="BU246" s="410"/>
      <c r="BV246" s="410"/>
      <c r="BW246" s="410"/>
    </row>
    <row r="247" spans="2:75" ht="14.25">
      <c r="B247" s="732" t="s">
        <v>730</v>
      </c>
      <c r="C247" s="491" t="s">
        <v>731</v>
      </c>
      <c r="D247" s="492"/>
      <c r="E247" s="492"/>
      <c r="F247" s="492"/>
      <c r="G247" s="492"/>
      <c r="H247" s="492"/>
      <c r="I247" s="492"/>
      <c r="J247" s="492"/>
      <c r="K247" s="492"/>
      <c r="L247" s="492"/>
      <c r="M247" s="493"/>
      <c r="N247" s="521">
        <v>1005</v>
      </c>
      <c r="O247" s="720"/>
      <c r="P247" s="721"/>
      <c r="Q247" s="721"/>
      <c r="R247" s="722"/>
      <c r="S247" s="410"/>
      <c r="T247" s="410"/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  <c r="AZ247" s="410"/>
      <c r="BA247" s="410"/>
      <c r="BB247" s="410"/>
      <c r="BC247" s="410"/>
      <c r="BD247" s="410"/>
      <c r="BE247" s="410"/>
      <c r="BF247" s="410"/>
      <c r="BG247" s="410"/>
      <c r="BH247" s="410"/>
      <c r="BI247" s="410"/>
      <c r="BJ247" s="410"/>
      <c r="BK247" s="410"/>
      <c r="BL247" s="410"/>
      <c r="BM247" s="410"/>
      <c r="BN247" s="410"/>
      <c r="BO247" s="410"/>
      <c r="BP247" s="410"/>
      <c r="BQ247" s="410"/>
      <c r="BR247" s="410"/>
      <c r="BS247" s="410"/>
      <c r="BT247" s="410"/>
      <c r="BU247" s="410"/>
      <c r="BV247" s="410"/>
      <c r="BW247" s="410"/>
    </row>
    <row r="248" spans="2:75" ht="14.25">
      <c r="B248" s="732"/>
      <c r="C248" s="491" t="s">
        <v>23</v>
      </c>
      <c r="D248" s="492"/>
      <c r="E248" s="492"/>
      <c r="F248" s="492"/>
      <c r="G248" s="492"/>
      <c r="H248" s="492"/>
      <c r="I248" s="492"/>
      <c r="J248" s="492"/>
      <c r="K248" s="492"/>
      <c r="L248" s="492"/>
      <c r="M248" s="493"/>
      <c r="N248" s="521">
        <v>975</v>
      </c>
      <c r="O248" s="720"/>
      <c r="P248" s="721"/>
      <c r="Q248" s="721"/>
      <c r="R248" s="722"/>
      <c r="S248" s="410"/>
      <c r="T248" s="410"/>
      <c r="U248" s="410"/>
      <c r="V248" s="410"/>
      <c r="W248" s="410"/>
      <c r="X248" s="410"/>
      <c r="Y248" s="410"/>
      <c r="Z248" s="410"/>
      <c r="AA248" s="410"/>
      <c r="AB248" s="410"/>
      <c r="AC248" s="410"/>
      <c r="AD248" s="410"/>
      <c r="AE248" s="410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  <c r="AZ248" s="410"/>
      <c r="BA248" s="410"/>
      <c r="BB248" s="410"/>
      <c r="BC248" s="410"/>
      <c r="BD248" s="410"/>
      <c r="BE248" s="410"/>
      <c r="BF248" s="410"/>
      <c r="BG248" s="410"/>
      <c r="BH248" s="410"/>
      <c r="BI248" s="410"/>
      <c r="BJ248" s="410"/>
      <c r="BK248" s="410"/>
      <c r="BL248" s="410"/>
      <c r="BM248" s="410"/>
      <c r="BN248" s="410"/>
      <c r="BO248" s="410"/>
      <c r="BP248" s="410"/>
      <c r="BQ248" s="410"/>
      <c r="BR248" s="410"/>
      <c r="BS248" s="410"/>
      <c r="BT248" s="410"/>
      <c r="BU248" s="410"/>
      <c r="BV248" s="410"/>
      <c r="BW248" s="410"/>
    </row>
    <row r="249" spans="2:75" ht="14.25">
      <c r="B249" s="732"/>
      <c r="C249" s="491" t="s">
        <v>732</v>
      </c>
      <c r="D249" s="492"/>
      <c r="E249" s="492"/>
      <c r="F249" s="492"/>
      <c r="G249" s="492"/>
      <c r="H249" s="492"/>
      <c r="I249" s="492"/>
      <c r="J249" s="492"/>
      <c r="K249" s="492"/>
      <c r="L249" s="492"/>
      <c r="M249" s="493"/>
      <c r="N249" s="521">
        <v>1021</v>
      </c>
      <c r="O249" s="720"/>
      <c r="P249" s="721"/>
      <c r="Q249" s="721"/>
      <c r="R249" s="722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  <c r="AZ249" s="410"/>
      <c r="BA249" s="410"/>
      <c r="BB249" s="410"/>
      <c r="BC249" s="410"/>
      <c r="BD249" s="410"/>
      <c r="BE249" s="410"/>
      <c r="BF249" s="410"/>
      <c r="BG249" s="410"/>
      <c r="BH249" s="410"/>
      <c r="BI249" s="410"/>
      <c r="BJ249" s="410"/>
      <c r="BK249" s="410"/>
      <c r="BL249" s="410"/>
      <c r="BM249" s="410"/>
      <c r="BN249" s="410"/>
      <c r="BO249" s="410"/>
      <c r="BP249" s="410"/>
      <c r="BQ249" s="410"/>
      <c r="BR249" s="410"/>
      <c r="BS249" s="410"/>
      <c r="BT249" s="410"/>
      <c r="BU249" s="410"/>
      <c r="BV249" s="410"/>
      <c r="BW249" s="410"/>
    </row>
    <row r="250" spans="2:75" ht="14.25">
      <c r="B250" s="732"/>
      <c r="C250" s="491" t="s">
        <v>733</v>
      </c>
      <c r="D250" s="492"/>
      <c r="E250" s="492"/>
      <c r="F250" s="492"/>
      <c r="G250" s="492"/>
      <c r="H250" s="492"/>
      <c r="I250" s="492"/>
      <c r="J250" s="492"/>
      <c r="K250" s="492"/>
      <c r="L250" s="492"/>
      <c r="M250" s="493"/>
      <c r="N250" s="521">
        <v>1191</v>
      </c>
      <c r="O250" s="720"/>
      <c r="P250" s="721"/>
      <c r="Q250" s="721"/>
      <c r="R250" s="722"/>
      <c r="S250" s="410"/>
      <c r="T250" s="410"/>
      <c r="U250" s="410"/>
      <c r="V250" s="410"/>
      <c r="W250" s="410"/>
      <c r="X250" s="410"/>
      <c r="Y250" s="410"/>
      <c r="Z250" s="410"/>
      <c r="AA250" s="410"/>
      <c r="AB250" s="410"/>
      <c r="AC250" s="410"/>
      <c r="AD250" s="410"/>
      <c r="AE250" s="410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  <c r="AZ250" s="410"/>
      <c r="BA250" s="410"/>
      <c r="BB250" s="410"/>
      <c r="BC250" s="410"/>
      <c r="BD250" s="410"/>
      <c r="BE250" s="410"/>
      <c r="BF250" s="410"/>
      <c r="BG250" s="410"/>
      <c r="BH250" s="410"/>
      <c r="BI250" s="410"/>
      <c r="BJ250" s="410"/>
      <c r="BK250" s="410"/>
      <c r="BL250" s="410"/>
      <c r="BM250" s="410"/>
      <c r="BN250" s="410"/>
      <c r="BO250" s="410"/>
      <c r="BP250" s="410"/>
      <c r="BQ250" s="410"/>
      <c r="BR250" s="410"/>
      <c r="BS250" s="410"/>
      <c r="BT250" s="410"/>
      <c r="BU250" s="410"/>
      <c r="BV250" s="410"/>
      <c r="BW250" s="410"/>
    </row>
    <row r="251" spans="2:75" ht="14.25">
      <c r="B251" s="732"/>
      <c r="C251" s="491" t="s">
        <v>247</v>
      </c>
      <c r="D251" s="492"/>
      <c r="E251" s="492"/>
      <c r="F251" s="492"/>
      <c r="G251" s="492"/>
      <c r="H251" s="492"/>
      <c r="I251" s="492"/>
      <c r="J251" s="492"/>
      <c r="K251" s="492"/>
      <c r="L251" s="492"/>
      <c r="M251" s="493"/>
      <c r="N251" s="521">
        <v>1192</v>
      </c>
      <c r="O251" s="720"/>
      <c r="P251" s="721"/>
      <c r="Q251" s="721"/>
      <c r="R251" s="722"/>
      <c r="S251" s="410"/>
      <c r="T251" s="410"/>
      <c r="U251" s="410"/>
      <c r="V251" s="410"/>
      <c r="W251" s="410"/>
      <c r="X251" s="410"/>
      <c r="Y251" s="410"/>
      <c r="Z251" s="410"/>
      <c r="AA251" s="410"/>
      <c r="AB251" s="410"/>
      <c r="AC251" s="410"/>
      <c r="AD251" s="410"/>
      <c r="AE251" s="410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  <c r="AZ251" s="410"/>
      <c r="BA251" s="410"/>
      <c r="BB251" s="410"/>
      <c r="BC251" s="410"/>
      <c r="BD251" s="410"/>
      <c r="BE251" s="410"/>
      <c r="BF251" s="410"/>
      <c r="BG251" s="410"/>
      <c r="BH251" s="410"/>
      <c r="BI251" s="410"/>
      <c r="BJ251" s="410"/>
      <c r="BK251" s="410"/>
      <c r="BL251" s="410"/>
      <c r="BM251" s="410"/>
      <c r="BN251" s="410"/>
      <c r="BO251" s="410"/>
      <c r="BP251" s="410"/>
      <c r="BQ251" s="410"/>
      <c r="BR251" s="410"/>
      <c r="BS251" s="410"/>
      <c r="BT251" s="410"/>
      <c r="BU251" s="410"/>
      <c r="BV251" s="410"/>
      <c r="BW251" s="410"/>
    </row>
    <row r="252" spans="2:75" ht="14.25">
      <c r="B252" s="732"/>
      <c r="C252" s="491" t="s">
        <v>734</v>
      </c>
      <c r="D252" s="492"/>
      <c r="E252" s="492"/>
      <c r="F252" s="492"/>
      <c r="G252" s="492"/>
      <c r="H252" s="492"/>
      <c r="I252" s="492"/>
      <c r="J252" s="492"/>
      <c r="K252" s="492"/>
      <c r="L252" s="492"/>
      <c r="M252" s="493"/>
      <c r="N252" s="521">
        <v>1193</v>
      </c>
      <c r="O252" s="720"/>
      <c r="P252" s="721"/>
      <c r="Q252" s="721"/>
      <c r="R252" s="722"/>
      <c r="S252" s="410"/>
      <c r="T252" s="410"/>
      <c r="U252" s="410"/>
      <c r="V252" s="410"/>
      <c r="W252" s="410"/>
      <c r="X252" s="410"/>
      <c r="Y252" s="410"/>
      <c r="Z252" s="410"/>
      <c r="AA252" s="410"/>
      <c r="AB252" s="410"/>
      <c r="AC252" s="410"/>
      <c r="AD252" s="410"/>
      <c r="AE252" s="410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  <c r="AZ252" s="410"/>
      <c r="BA252" s="410"/>
      <c r="BB252" s="410"/>
      <c r="BC252" s="410"/>
      <c r="BD252" s="410"/>
      <c r="BE252" s="410"/>
      <c r="BF252" s="410"/>
      <c r="BG252" s="410"/>
      <c r="BH252" s="410"/>
      <c r="BI252" s="410"/>
      <c r="BJ252" s="410"/>
      <c r="BK252" s="410"/>
      <c r="BL252" s="410"/>
      <c r="BM252" s="410"/>
      <c r="BN252" s="410"/>
      <c r="BO252" s="410"/>
      <c r="BP252" s="410"/>
      <c r="BQ252" s="410"/>
      <c r="BR252" s="410"/>
      <c r="BS252" s="410"/>
      <c r="BT252" s="410"/>
      <c r="BU252" s="410"/>
      <c r="BV252" s="410"/>
      <c r="BW252" s="410"/>
    </row>
    <row r="253" spans="2:75" ht="14.25">
      <c r="B253" s="732"/>
      <c r="C253" s="491" t="s">
        <v>24</v>
      </c>
      <c r="D253" s="492"/>
      <c r="E253" s="492"/>
      <c r="F253" s="492"/>
      <c r="G253" s="492"/>
      <c r="H253" s="492"/>
      <c r="I253" s="492"/>
      <c r="J253" s="492"/>
      <c r="K253" s="492"/>
      <c r="L253" s="492"/>
      <c r="M253" s="493"/>
      <c r="N253" s="521">
        <v>1194</v>
      </c>
      <c r="O253" s="720"/>
      <c r="P253" s="721"/>
      <c r="Q253" s="721"/>
      <c r="R253" s="722"/>
      <c r="S253" s="410"/>
      <c r="T253" s="410"/>
      <c r="U253" s="410"/>
      <c r="V253" s="410"/>
      <c r="W253" s="410"/>
      <c r="X253" s="410"/>
      <c r="Y253" s="410"/>
      <c r="Z253" s="410"/>
      <c r="AA253" s="410"/>
      <c r="AB253" s="410"/>
      <c r="AC253" s="410"/>
      <c r="AD253" s="410"/>
      <c r="AE253" s="410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  <c r="AZ253" s="410"/>
      <c r="BA253" s="410"/>
      <c r="BB253" s="410"/>
      <c r="BC253" s="410"/>
      <c r="BD253" s="410"/>
      <c r="BE253" s="410"/>
      <c r="BF253" s="410"/>
      <c r="BG253" s="410"/>
      <c r="BH253" s="410"/>
      <c r="BI253" s="410"/>
      <c r="BJ253" s="410"/>
      <c r="BK253" s="410"/>
      <c r="BL253" s="410"/>
      <c r="BM253" s="410"/>
      <c r="BN253" s="410"/>
      <c r="BO253" s="410"/>
      <c r="BP253" s="410"/>
      <c r="BQ253" s="410"/>
      <c r="BR253" s="410"/>
      <c r="BS253" s="410"/>
      <c r="BT253" s="410"/>
      <c r="BU253" s="410"/>
      <c r="BV253" s="410"/>
      <c r="BW253" s="410"/>
    </row>
    <row r="254" spans="2:75" ht="14.25">
      <c r="B254" s="732"/>
      <c r="C254" s="491" t="s">
        <v>735</v>
      </c>
      <c r="D254" s="492"/>
      <c r="E254" s="492"/>
      <c r="F254" s="492"/>
      <c r="G254" s="492"/>
      <c r="H254" s="492"/>
      <c r="I254" s="492"/>
      <c r="J254" s="492"/>
      <c r="K254" s="492"/>
      <c r="L254" s="492"/>
      <c r="M254" s="493"/>
      <c r="N254" s="521">
        <v>1782</v>
      </c>
      <c r="O254" s="720"/>
      <c r="P254" s="721"/>
      <c r="Q254" s="721"/>
      <c r="R254" s="722"/>
      <c r="S254" s="410"/>
      <c r="T254" s="410"/>
      <c r="U254" s="410"/>
      <c r="V254" s="410"/>
      <c r="W254" s="410"/>
      <c r="X254" s="410"/>
      <c r="Y254" s="410"/>
      <c r="Z254" s="410"/>
      <c r="AA254" s="410"/>
      <c r="AB254" s="410"/>
      <c r="AC254" s="410"/>
      <c r="AD254" s="410"/>
      <c r="AE254" s="410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  <c r="AZ254" s="410"/>
      <c r="BA254" s="410"/>
      <c r="BB254" s="410"/>
      <c r="BC254" s="410"/>
      <c r="BD254" s="410"/>
      <c r="BE254" s="410"/>
      <c r="BF254" s="410"/>
      <c r="BG254" s="410"/>
      <c r="BH254" s="410"/>
      <c r="BI254" s="410"/>
      <c r="BJ254" s="410"/>
      <c r="BK254" s="410"/>
      <c r="BL254" s="410"/>
      <c r="BM254" s="410"/>
      <c r="BN254" s="410"/>
      <c r="BO254" s="410"/>
      <c r="BP254" s="410"/>
      <c r="BQ254" s="410"/>
      <c r="BR254" s="410"/>
      <c r="BS254" s="410"/>
      <c r="BT254" s="410"/>
      <c r="BU254" s="410"/>
      <c r="BV254" s="410"/>
      <c r="BW254" s="410"/>
    </row>
    <row r="255" spans="2:75" ht="14.25">
      <c r="B255" s="732"/>
      <c r="C255" s="491" t="s">
        <v>736</v>
      </c>
      <c r="D255" s="492"/>
      <c r="E255" s="492"/>
      <c r="F255" s="492"/>
      <c r="G255" s="492"/>
      <c r="H255" s="492"/>
      <c r="I255" s="492"/>
      <c r="J255" s="492"/>
      <c r="K255" s="492"/>
      <c r="L255" s="492"/>
      <c r="M255" s="493"/>
      <c r="N255" s="521">
        <v>1783</v>
      </c>
      <c r="O255" s="720"/>
      <c r="P255" s="721"/>
      <c r="Q255" s="721"/>
      <c r="R255" s="722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  <c r="AZ255" s="410"/>
      <c r="BA255" s="410"/>
      <c r="BB255" s="410"/>
      <c r="BC255" s="410"/>
      <c r="BD255" s="410"/>
      <c r="BE255" s="410"/>
      <c r="BF255" s="410"/>
      <c r="BG255" s="410"/>
      <c r="BH255" s="410"/>
      <c r="BI255" s="410"/>
      <c r="BJ255" s="410"/>
      <c r="BK255" s="410"/>
      <c r="BL255" s="410"/>
      <c r="BM255" s="410"/>
      <c r="BN255" s="410"/>
      <c r="BO255" s="410"/>
      <c r="BP255" s="410"/>
      <c r="BQ255" s="410"/>
      <c r="BR255" s="410"/>
      <c r="BS255" s="410"/>
      <c r="BT255" s="410"/>
      <c r="BU255" s="410"/>
      <c r="BV255" s="410"/>
      <c r="BW255" s="410"/>
    </row>
    <row r="256" spans="2:75" ht="14.25">
      <c r="B256" s="732" t="s">
        <v>25</v>
      </c>
      <c r="C256" s="491" t="s">
        <v>26</v>
      </c>
      <c r="D256" s="492"/>
      <c r="E256" s="492"/>
      <c r="F256" s="492"/>
      <c r="G256" s="492"/>
      <c r="H256" s="492"/>
      <c r="I256" s="492"/>
      <c r="J256" s="492"/>
      <c r="K256" s="492"/>
      <c r="L256" s="492"/>
      <c r="M256" s="493"/>
      <c r="N256" s="521">
        <v>1195</v>
      </c>
      <c r="O256" s="720"/>
      <c r="P256" s="721"/>
      <c r="Q256" s="721"/>
      <c r="R256" s="722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  <c r="AZ256" s="410"/>
      <c r="BA256" s="410"/>
      <c r="BB256" s="410"/>
      <c r="BC256" s="410"/>
      <c r="BD256" s="410"/>
      <c r="BE256" s="410"/>
      <c r="BF256" s="410"/>
      <c r="BG256" s="410"/>
      <c r="BH256" s="410"/>
      <c r="BI256" s="410"/>
      <c r="BJ256" s="410"/>
      <c r="BK256" s="410"/>
      <c r="BL256" s="410"/>
      <c r="BM256" s="410"/>
      <c r="BN256" s="410"/>
      <c r="BO256" s="410"/>
      <c r="BP256" s="410"/>
      <c r="BQ256" s="410"/>
      <c r="BR256" s="410"/>
      <c r="BS256" s="410"/>
      <c r="BT256" s="410"/>
      <c r="BU256" s="410"/>
      <c r="BV256" s="410"/>
      <c r="BW256" s="410"/>
    </row>
    <row r="257" spans="1:79" ht="14.25">
      <c r="B257" s="732"/>
      <c r="C257" s="491" t="s">
        <v>27</v>
      </c>
      <c r="D257" s="492"/>
      <c r="E257" s="492"/>
      <c r="F257" s="492"/>
      <c r="G257" s="492"/>
      <c r="H257" s="492"/>
      <c r="I257" s="492"/>
      <c r="J257" s="492"/>
      <c r="K257" s="492"/>
      <c r="L257" s="492"/>
      <c r="M257" s="493"/>
      <c r="N257" s="521">
        <v>1691</v>
      </c>
      <c r="O257" s="720"/>
      <c r="P257" s="721"/>
      <c r="Q257" s="721"/>
      <c r="R257" s="722"/>
      <c r="S257" s="410"/>
      <c r="T257" s="410"/>
      <c r="U257" s="410"/>
      <c r="V257" s="410"/>
      <c r="W257" s="410"/>
      <c r="X257" s="410"/>
      <c r="Y257" s="410"/>
      <c r="Z257" s="410"/>
      <c r="AA257" s="410"/>
      <c r="AB257" s="410"/>
      <c r="AC257" s="410"/>
      <c r="AD257" s="410"/>
      <c r="AE257" s="410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  <c r="AZ257" s="410"/>
      <c r="BA257" s="410"/>
      <c r="BB257" s="410"/>
      <c r="BC257" s="410"/>
      <c r="BD257" s="410"/>
      <c r="BE257" s="410"/>
      <c r="BF257" s="410"/>
      <c r="BG257" s="410"/>
      <c r="BH257" s="410"/>
      <c r="BI257" s="410"/>
      <c r="BJ257" s="410"/>
      <c r="BK257" s="410"/>
      <c r="BL257" s="410"/>
      <c r="BM257" s="410"/>
      <c r="BN257" s="410"/>
      <c r="BO257" s="410"/>
      <c r="BP257" s="410"/>
      <c r="BQ257" s="410"/>
      <c r="BR257" s="410"/>
      <c r="BS257" s="410"/>
      <c r="BT257" s="410"/>
      <c r="BU257" s="410"/>
      <c r="BV257" s="410"/>
      <c r="BW257" s="410"/>
    </row>
    <row r="258" spans="1:79" ht="14.25">
      <c r="B258" s="732"/>
      <c r="C258" s="491" t="s">
        <v>28</v>
      </c>
      <c r="D258" s="492"/>
      <c r="E258" s="492"/>
      <c r="F258" s="492"/>
      <c r="G258" s="492"/>
      <c r="H258" s="492"/>
      <c r="I258" s="492"/>
      <c r="J258" s="492"/>
      <c r="K258" s="492"/>
      <c r="L258" s="492"/>
      <c r="M258" s="493"/>
      <c r="N258" s="521">
        <v>1196</v>
      </c>
      <c r="O258" s="720"/>
      <c r="P258" s="721"/>
      <c r="Q258" s="721"/>
      <c r="R258" s="722"/>
      <c r="S258" s="410"/>
      <c r="T258" s="410"/>
      <c r="U258" s="410"/>
      <c r="V258" s="410"/>
      <c r="W258" s="410"/>
      <c r="X258" s="410"/>
      <c r="Y258" s="410"/>
      <c r="Z258" s="410"/>
      <c r="AA258" s="410"/>
      <c r="AB258" s="410"/>
      <c r="AC258" s="410"/>
      <c r="AD258" s="410"/>
      <c r="AE258" s="410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  <c r="AZ258" s="410"/>
      <c r="BA258" s="410"/>
      <c r="BB258" s="410"/>
      <c r="BC258" s="410"/>
      <c r="BD258" s="410"/>
      <c r="BE258" s="410"/>
      <c r="BF258" s="410"/>
      <c r="BG258" s="410"/>
      <c r="BH258" s="410"/>
      <c r="BI258" s="410"/>
      <c r="BJ258" s="410"/>
      <c r="BK258" s="410"/>
      <c r="BL258" s="410"/>
      <c r="BM258" s="410"/>
      <c r="BN258" s="410"/>
      <c r="BO258" s="410"/>
      <c r="BP258" s="410"/>
      <c r="BQ258" s="410"/>
      <c r="BR258" s="410"/>
      <c r="BS258" s="410"/>
      <c r="BT258" s="410"/>
      <c r="BU258" s="410"/>
      <c r="BV258" s="410"/>
      <c r="BW258" s="410"/>
    </row>
    <row r="259" spans="1:79" ht="14.25">
      <c r="B259" s="732"/>
      <c r="C259" s="491" t="s">
        <v>29</v>
      </c>
      <c r="D259" s="492"/>
      <c r="E259" s="492"/>
      <c r="F259" s="492"/>
      <c r="G259" s="492"/>
      <c r="H259" s="492"/>
      <c r="I259" s="492"/>
      <c r="J259" s="492"/>
      <c r="K259" s="492"/>
      <c r="L259" s="492"/>
      <c r="M259" s="493"/>
      <c r="N259" s="521">
        <v>1197</v>
      </c>
      <c r="O259" s="720"/>
      <c r="P259" s="721"/>
      <c r="Q259" s="721"/>
      <c r="R259" s="722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  <c r="AZ259" s="410"/>
      <c r="BA259" s="410"/>
      <c r="BB259" s="410"/>
      <c r="BC259" s="410"/>
      <c r="BD259" s="410"/>
      <c r="BE259" s="410"/>
      <c r="BF259" s="410"/>
      <c r="BG259" s="410"/>
      <c r="BH259" s="410"/>
      <c r="BI259" s="410"/>
      <c r="BJ259" s="410"/>
      <c r="BK259" s="410"/>
      <c r="BL259" s="410"/>
      <c r="BM259" s="410"/>
      <c r="BN259" s="410"/>
      <c r="BO259" s="410"/>
      <c r="BP259" s="410"/>
      <c r="BQ259" s="410"/>
      <c r="BR259" s="410"/>
      <c r="BS259" s="410"/>
      <c r="BT259" s="410"/>
      <c r="BU259" s="410"/>
      <c r="BV259" s="410"/>
      <c r="BW259" s="410"/>
    </row>
    <row r="260" spans="1:79" ht="14.25">
      <c r="B260" s="732"/>
      <c r="C260" s="491" t="s">
        <v>30</v>
      </c>
      <c r="D260" s="492"/>
      <c r="E260" s="492"/>
      <c r="F260" s="492"/>
      <c r="G260" s="492"/>
      <c r="H260" s="492"/>
      <c r="I260" s="492"/>
      <c r="J260" s="492"/>
      <c r="K260" s="492"/>
      <c r="L260" s="492"/>
      <c r="M260" s="493"/>
      <c r="N260" s="521">
        <v>238</v>
      </c>
      <c r="O260" s="720"/>
      <c r="P260" s="721"/>
      <c r="Q260" s="721"/>
      <c r="R260" s="722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  <c r="AZ260" s="410"/>
      <c r="BA260" s="410"/>
      <c r="BB260" s="410"/>
      <c r="BC260" s="410"/>
      <c r="BD260" s="410"/>
      <c r="BE260" s="410"/>
      <c r="BF260" s="410"/>
      <c r="BG260" s="410"/>
      <c r="BH260" s="410"/>
      <c r="BI260" s="410"/>
      <c r="BJ260" s="410"/>
      <c r="BK260" s="410"/>
      <c r="BL260" s="410"/>
      <c r="BM260" s="410"/>
      <c r="BN260" s="410"/>
      <c r="BO260" s="410"/>
      <c r="BP260" s="410"/>
      <c r="BQ260" s="410"/>
      <c r="BR260" s="410"/>
      <c r="BS260" s="410"/>
      <c r="BT260" s="410"/>
      <c r="BU260" s="410"/>
      <c r="BV260" s="410"/>
      <c r="BW260" s="410"/>
    </row>
    <row r="261" spans="1:79" ht="14.25">
      <c r="B261" s="732"/>
      <c r="C261" s="491" t="s">
        <v>31</v>
      </c>
      <c r="D261" s="492"/>
      <c r="E261" s="492"/>
      <c r="F261" s="492"/>
      <c r="G261" s="492"/>
      <c r="H261" s="492"/>
      <c r="I261" s="492"/>
      <c r="J261" s="492"/>
      <c r="K261" s="492"/>
      <c r="L261" s="492"/>
      <c r="M261" s="493"/>
      <c r="N261" s="521">
        <v>1586</v>
      </c>
      <c r="O261" s="720"/>
      <c r="P261" s="721"/>
      <c r="Q261" s="721"/>
      <c r="R261" s="722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  <c r="AZ261" s="410"/>
      <c r="BA261" s="410"/>
      <c r="BB261" s="410"/>
      <c r="BC261" s="410"/>
      <c r="BD261" s="410"/>
      <c r="BE261" s="410"/>
      <c r="BF261" s="410"/>
      <c r="BG261" s="410"/>
      <c r="BH261" s="410"/>
      <c r="BI261" s="410"/>
      <c r="BJ261" s="410"/>
      <c r="BK261" s="410"/>
      <c r="BL261" s="410"/>
      <c r="BM261" s="410"/>
      <c r="BN261" s="410"/>
      <c r="BO261" s="410"/>
      <c r="BP261" s="410"/>
      <c r="BQ261" s="410"/>
      <c r="BR261" s="410"/>
      <c r="BS261" s="410"/>
      <c r="BT261" s="410"/>
      <c r="BU261" s="410"/>
      <c r="BV261" s="410"/>
      <c r="BW261" s="410"/>
    </row>
    <row r="262" spans="1:79" ht="14.25">
      <c r="B262" s="778" t="s">
        <v>737</v>
      </c>
      <c r="C262" s="491" t="s">
        <v>738</v>
      </c>
      <c r="D262" s="492"/>
      <c r="E262" s="492"/>
      <c r="F262" s="492"/>
      <c r="G262" s="492"/>
      <c r="H262" s="492"/>
      <c r="I262" s="492"/>
      <c r="J262" s="492"/>
      <c r="K262" s="492"/>
      <c r="L262" s="492"/>
      <c r="M262" s="493"/>
      <c r="N262" s="521">
        <v>1823</v>
      </c>
      <c r="O262" s="720"/>
      <c r="P262" s="721"/>
      <c r="Q262" s="721"/>
      <c r="R262" s="722"/>
      <c r="S262" s="410"/>
      <c r="T262" s="410"/>
      <c r="U262" s="410"/>
      <c r="V262" s="410"/>
      <c r="W262" s="410"/>
      <c r="X262" s="410"/>
      <c r="Y262" s="410"/>
      <c r="Z262" s="410"/>
      <c r="AA262" s="410"/>
      <c r="AB262" s="410"/>
      <c r="AC262" s="410"/>
      <c r="AD262" s="410"/>
      <c r="AE262" s="410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  <c r="AZ262" s="410"/>
      <c r="BA262" s="410"/>
      <c r="BB262" s="410"/>
      <c r="BC262" s="410"/>
      <c r="BD262" s="410"/>
      <c r="BE262" s="410"/>
      <c r="BF262" s="410"/>
      <c r="BG262" s="410"/>
      <c r="BH262" s="410"/>
      <c r="BI262" s="410"/>
      <c r="BJ262" s="410"/>
      <c r="BK262" s="410"/>
      <c r="BL262" s="410"/>
      <c r="BM262" s="410"/>
      <c r="BN262" s="410"/>
      <c r="BO262" s="410"/>
      <c r="BP262" s="410"/>
      <c r="BQ262" s="410"/>
      <c r="BR262" s="410"/>
      <c r="BS262" s="410"/>
      <c r="BT262" s="410"/>
      <c r="BU262" s="410"/>
      <c r="BV262" s="410"/>
      <c r="BW262" s="410"/>
    </row>
    <row r="263" spans="1:79" ht="14.25">
      <c r="B263" s="778"/>
      <c r="C263" s="491" t="s">
        <v>739</v>
      </c>
      <c r="D263" s="492"/>
      <c r="E263" s="492"/>
      <c r="F263" s="492"/>
      <c r="G263" s="492"/>
      <c r="H263" s="492"/>
      <c r="I263" s="492"/>
      <c r="J263" s="492"/>
      <c r="K263" s="492"/>
      <c r="L263" s="492"/>
      <c r="M263" s="493"/>
      <c r="N263" s="521">
        <v>1824</v>
      </c>
      <c r="O263" s="720"/>
      <c r="P263" s="721"/>
      <c r="Q263" s="721"/>
      <c r="R263" s="722"/>
      <c r="S263" s="410"/>
      <c r="T263" s="410"/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  <c r="AZ263" s="410"/>
      <c r="BA263" s="410"/>
      <c r="BB263" s="410"/>
      <c r="BC263" s="410"/>
      <c r="BD263" s="410"/>
      <c r="BE263" s="410"/>
      <c r="BF263" s="410"/>
      <c r="BG263" s="410"/>
      <c r="BH263" s="410"/>
      <c r="BI263" s="410"/>
      <c r="BJ263" s="410"/>
      <c r="BK263" s="410"/>
      <c r="BL263" s="410"/>
      <c r="BM263" s="410"/>
      <c r="BN263" s="410"/>
      <c r="BO263" s="410"/>
      <c r="BP263" s="410"/>
      <c r="BQ263" s="410"/>
      <c r="BR263" s="410"/>
      <c r="BS263" s="410"/>
      <c r="BT263" s="410"/>
      <c r="BU263" s="410"/>
      <c r="BV263" s="410"/>
      <c r="BW263" s="410"/>
    </row>
    <row r="264" spans="1:79" ht="14.25">
      <c r="B264" s="778"/>
      <c r="C264" s="491" t="s">
        <v>740</v>
      </c>
      <c r="D264" s="492"/>
      <c r="E264" s="492"/>
      <c r="F264" s="492"/>
      <c r="G264" s="492"/>
      <c r="H264" s="492"/>
      <c r="I264" s="492"/>
      <c r="J264" s="492"/>
      <c r="K264" s="492"/>
      <c r="L264" s="492"/>
      <c r="M264" s="493"/>
      <c r="N264" s="521">
        <v>1825</v>
      </c>
      <c r="O264" s="720"/>
      <c r="P264" s="721"/>
      <c r="Q264" s="721"/>
      <c r="R264" s="722"/>
      <c r="S264" s="410"/>
      <c r="T264" s="410"/>
      <c r="U264" s="410"/>
      <c r="V264" s="410"/>
      <c r="W264" s="410"/>
      <c r="X264" s="410"/>
      <c r="Y264" s="410"/>
      <c r="Z264" s="410"/>
      <c r="AA264" s="410"/>
      <c r="AB264" s="410"/>
      <c r="AC264" s="410"/>
      <c r="AD264" s="410"/>
      <c r="AE264" s="410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  <c r="AZ264" s="410"/>
      <c r="BA264" s="410"/>
      <c r="BB264" s="410"/>
      <c r="BC264" s="410"/>
      <c r="BD264" s="410"/>
      <c r="BE264" s="410"/>
      <c r="BF264" s="410"/>
      <c r="BG264" s="410"/>
      <c r="BH264" s="410"/>
      <c r="BI264" s="410"/>
      <c r="BJ264" s="410"/>
      <c r="BK264" s="410"/>
      <c r="BL264" s="410"/>
      <c r="BM264" s="410"/>
      <c r="BN264" s="410"/>
      <c r="BO264" s="410"/>
      <c r="BP264" s="410"/>
      <c r="BQ264" s="410"/>
      <c r="BR264" s="410"/>
      <c r="BS264" s="410"/>
      <c r="BT264" s="410"/>
      <c r="BU264" s="410"/>
      <c r="BV264" s="410"/>
      <c r="BW264" s="410"/>
    </row>
    <row r="265" spans="1:79" ht="14.25">
      <c r="B265" s="778"/>
      <c r="C265" s="491" t="s">
        <v>741</v>
      </c>
      <c r="D265" s="492"/>
      <c r="E265" s="492"/>
      <c r="F265" s="492"/>
      <c r="G265" s="492"/>
      <c r="H265" s="492"/>
      <c r="I265" s="492"/>
      <c r="J265" s="492"/>
      <c r="K265" s="492"/>
      <c r="L265" s="492"/>
      <c r="M265" s="493"/>
      <c r="N265" s="521">
        <v>1826</v>
      </c>
      <c r="O265" s="720"/>
      <c r="P265" s="721"/>
      <c r="Q265" s="721"/>
      <c r="R265" s="722"/>
      <c r="S265" s="410"/>
      <c r="T265" s="410"/>
      <c r="U265" s="410"/>
      <c r="V265" s="410"/>
      <c r="W265" s="410"/>
      <c r="X265" s="410"/>
      <c r="Y265" s="410"/>
      <c r="Z265" s="410"/>
      <c r="AA265" s="410"/>
      <c r="AB265" s="410"/>
      <c r="AC265" s="410"/>
      <c r="AD265" s="410"/>
      <c r="AE265" s="410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  <c r="AZ265" s="410"/>
      <c r="BA265" s="410"/>
      <c r="BB265" s="410"/>
      <c r="BC265" s="410"/>
      <c r="BD265" s="410"/>
      <c r="BE265" s="410"/>
      <c r="BF265" s="410"/>
      <c r="BG265" s="410"/>
      <c r="BH265" s="410"/>
      <c r="BI265" s="410"/>
      <c r="BJ265" s="410"/>
      <c r="BK265" s="410"/>
      <c r="BL265" s="410"/>
      <c r="BM265" s="410"/>
      <c r="BN265" s="410"/>
      <c r="BO265" s="410"/>
      <c r="BP265" s="410"/>
      <c r="BQ265" s="410"/>
      <c r="BR265" s="410"/>
      <c r="BS265" s="410"/>
      <c r="BT265" s="410"/>
      <c r="BU265" s="410"/>
      <c r="BV265" s="410"/>
      <c r="BW265" s="410"/>
    </row>
    <row r="266" spans="1:79" s="411" customFormat="1">
      <c r="A266" s="409"/>
      <c r="B266" s="517"/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410"/>
      <c r="T266" s="410"/>
      <c r="U266" s="410"/>
      <c r="V266" s="410"/>
      <c r="W266" s="410"/>
      <c r="X266" s="410"/>
      <c r="Y266" s="410"/>
      <c r="Z266" s="410"/>
      <c r="AA266" s="410"/>
      <c r="AB266" s="410"/>
      <c r="AC266" s="410"/>
      <c r="AD266" s="410"/>
      <c r="AE266" s="410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  <c r="AZ266" s="410"/>
      <c r="BA266" s="410"/>
      <c r="BB266" s="410"/>
      <c r="BC266" s="410"/>
      <c r="BD266" s="410"/>
      <c r="BE266" s="410"/>
      <c r="BF266" s="410"/>
      <c r="BG266" s="410"/>
      <c r="BH266" s="410"/>
      <c r="BI266" s="410"/>
      <c r="BJ266" s="410"/>
      <c r="BK266" s="410"/>
      <c r="BL266" s="410"/>
      <c r="BM266" s="410"/>
      <c r="BN266" s="410"/>
      <c r="BO266" s="410"/>
      <c r="BP266" s="410"/>
      <c r="BQ266" s="410"/>
      <c r="BR266" s="410"/>
      <c r="BS266" s="410"/>
      <c r="BT266" s="410"/>
      <c r="BU266" s="410"/>
      <c r="BV266" s="410"/>
      <c r="BW266" s="410"/>
      <c r="BX266" s="410"/>
      <c r="BY266" s="410"/>
      <c r="BZ266" s="410"/>
      <c r="CA266" s="410"/>
    </row>
    <row r="267" spans="1:79" s="411" customFormat="1">
      <c r="A267" s="409"/>
      <c r="B267" s="791" t="s">
        <v>742</v>
      </c>
      <c r="C267" s="791"/>
      <c r="D267" s="791"/>
      <c r="E267" s="791"/>
      <c r="F267" s="791"/>
      <c r="G267" s="791"/>
      <c r="H267" s="791"/>
      <c r="I267" s="791"/>
      <c r="J267" s="791"/>
      <c r="K267" s="791"/>
      <c r="L267" s="791"/>
      <c r="M267" s="791"/>
      <c r="N267" s="791"/>
      <c r="O267" s="791"/>
      <c r="P267" s="791"/>
      <c r="Q267" s="791"/>
      <c r="R267" s="791"/>
      <c r="S267" s="791"/>
      <c r="T267" s="791"/>
      <c r="U267" s="791"/>
      <c r="V267" s="791"/>
      <c r="W267" s="791"/>
      <c r="X267" s="791"/>
      <c r="Y267" s="791"/>
      <c r="Z267" s="791"/>
      <c r="AA267" s="791"/>
      <c r="AB267" s="791"/>
      <c r="AC267" s="791"/>
      <c r="AD267" s="791"/>
      <c r="AE267" s="791"/>
      <c r="AF267" s="791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  <c r="AZ267" s="410"/>
      <c r="BA267" s="410"/>
      <c r="BB267" s="410"/>
      <c r="BC267" s="410"/>
      <c r="BD267" s="410"/>
      <c r="BE267" s="410"/>
      <c r="BF267" s="410"/>
      <c r="BG267" s="410"/>
      <c r="BH267" s="410"/>
      <c r="BI267" s="410"/>
      <c r="BJ267" s="410"/>
      <c r="BK267" s="410"/>
      <c r="BL267" s="410"/>
      <c r="BM267" s="410"/>
      <c r="BN267" s="410"/>
      <c r="BO267" s="410"/>
      <c r="BP267" s="410"/>
      <c r="BQ267" s="410"/>
      <c r="BR267" s="410"/>
      <c r="BS267" s="410"/>
      <c r="BT267" s="410"/>
      <c r="BU267" s="410"/>
      <c r="BV267" s="410"/>
      <c r="BW267" s="410"/>
      <c r="BX267" s="410"/>
      <c r="BY267" s="410"/>
      <c r="BZ267" s="410"/>
      <c r="CA267" s="410"/>
    </row>
    <row r="268" spans="1:79" s="411" customFormat="1">
      <c r="A268" s="409"/>
      <c r="B268" s="791"/>
      <c r="C268" s="791"/>
      <c r="D268" s="791"/>
      <c r="E268" s="791"/>
      <c r="F268" s="791"/>
      <c r="G268" s="791"/>
      <c r="H268" s="791"/>
      <c r="I268" s="791"/>
      <c r="J268" s="791"/>
      <c r="K268" s="791"/>
      <c r="L268" s="791"/>
      <c r="M268" s="791"/>
      <c r="N268" s="791"/>
      <c r="O268" s="791"/>
      <c r="P268" s="791"/>
      <c r="Q268" s="791"/>
      <c r="R268" s="791"/>
      <c r="S268" s="791"/>
      <c r="T268" s="791"/>
      <c r="U268" s="791"/>
      <c r="V268" s="791"/>
      <c r="W268" s="791"/>
      <c r="X268" s="791"/>
      <c r="Y268" s="791"/>
      <c r="Z268" s="791"/>
      <c r="AA268" s="791"/>
      <c r="AB268" s="791"/>
      <c r="AC268" s="791"/>
      <c r="AD268" s="791"/>
      <c r="AE268" s="791"/>
      <c r="AF268" s="791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  <c r="AZ268" s="410"/>
      <c r="BA268" s="410"/>
      <c r="BB268" s="410"/>
      <c r="BC268" s="410"/>
      <c r="BD268" s="410"/>
      <c r="BE268" s="410"/>
      <c r="BF268" s="410"/>
      <c r="BG268" s="410"/>
      <c r="BH268" s="410"/>
      <c r="BI268" s="410"/>
      <c r="BJ268" s="410"/>
      <c r="BK268" s="410"/>
      <c r="BL268" s="410"/>
      <c r="BM268" s="410"/>
      <c r="BN268" s="410"/>
      <c r="BO268" s="410"/>
      <c r="BP268" s="410"/>
      <c r="BQ268" s="410"/>
      <c r="BR268" s="410"/>
      <c r="BS268" s="410"/>
      <c r="BT268" s="410"/>
      <c r="BU268" s="410"/>
      <c r="BV268" s="410"/>
      <c r="BW268" s="410"/>
      <c r="BX268" s="410"/>
      <c r="BY268" s="410"/>
      <c r="BZ268" s="410"/>
      <c r="CA268" s="410"/>
    </row>
    <row r="269" spans="1:79">
      <c r="B269" s="792" t="s">
        <v>743</v>
      </c>
      <c r="C269" s="792"/>
      <c r="D269" s="792"/>
      <c r="E269" s="792"/>
      <c r="F269" s="792"/>
      <c r="G269" s="792"/>
      <c r="H269" s="792"/>
      <c r="I269" s="792"/>
      <c r="J269" s="792"/>
      <c r="K269" s="792"/>
      <c r="L269" s="792" t="s">
        <v>744</v>
      </c>
      <c r="M269" s="792"/>
      <c r="N269" s="792"/>
      <c r="O269" s="792"/>
      <c r="P269" s="792"/>
      <c r="Q269" s="792" t="s">
        <v>745</v>
      </c>
      <c r="R269" s="792"/>
      <c r="S269" s="792"/>
      <c r="T269" s="792"/>
      <c r="U269" s="792"/>
      <c r="V269" s="792" t="s">
        <v>746</v>
      </c>
      <c r="W269" s="792"/>
      <c r="X269" s="792"/>
      <c r="Y269" s="792"/>
      <c r="Z269" s="792"/>
      <c r="AA269" s="792"/>
      <c r="AB269" s="792"/>
      <c r="AC269" s="792"/>
      <c r="AD269" s="792"/>
      <c r="AE269" s="792"/>
      <c r="AF269" s="792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  <c r="AZ269" s="410"/>
      <c r="BA269" s="410"/>
      <c r="BB269" s="410"/>
      <c r="BC269" s="410"/>
      <c r="BD269" s="410"/>
      <c r="BE269" s="410"/>
      <c r="BF269" s="410"/>
      <c r="BG269" s="410"/>
      <c r="BH269" s="410"/>
      <c r="BI269" s="410"/>
      <c r="BJ269" s="410"/>
      <c r="BK269" s="410"/>
      <c r="BL269" s="410"/>
      <c r="BM269" s="410"/>
      <c r="BN269" s="410"/>
      <c r="BO269" s="410"/>
      <c r="BP269" s="410"/>
      <c r="BQ269" s="410"/>
      <c r="BR269" s="410"/>
      <c r="BS269" s="410"/>
      <c r="BT269" s="410"/>
      <c r="BU269" s="410"/>
      <c r="BV269" s="410"/>
      <c r="BW269" s="410"/>
      <c r="BX269" s="410"/>
      <c r="BY269" s="410"/>
      <c r="BZ269" s="410"/>
      <c r="CA269" s="410"/>
    </row>
    <row r="270" spans="1:79">
      <c r="B270" s="792"/>
      <c r="C270" s="792"/>
      <c r="D270" s="792"/>
      <c r="E270" s="792"/>
      <c r="F270" s="792"/>
      <c r="G270" s="792"/>
      <c r="H270" s="792"/>
      <c r="I270" s="792"/>
      <c r="J270" s="792"/>
      <c r="K270" s="792"/>
      <c r="L270" s="792"/>
      <c r="M270" s="792"/>
      <c r="N270" s="792"/>
      <c r="O270" s="792"/>
      <c r="P270" s="792"/>
      <c r="Q270" s="792"/>
      <c r="R270" s="792"/>
      <c r="S270" s="792"/>
      <c r="T270" s="792"/>
      <c r="U270" s="792"/>
      <c r="V270" s="793" t="s">
        <v>32</v>
      </c>
      <c r="W270" s="793"/>
      <c r="X270" s="793"/>
      <c r="Y270" s="793"/>
      <c r="Z270" s="793"/>
      <c r="AA270" s="793" t="s">
        <v>747</v>
      </c>
      <c r="AB270" s="793"/>
      <c r="AC270" s="793"/>
      <c r="AD270" s="793"/>
      <c r="AE270" s="793"/>
      <c r="AF270" s="522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  <c r="AZ270" s="410"/>
      <c r="BA270" s="410"/>
      <c r="BB270" s="410"/>
      <c r="BC270" s="410"/>
      <c r="BD270" s="410"/>
      <c r="BE270" s="410"/>
      <c r="BF270" s="410"/>
      <c r="BG270" s="410"/>
      <c r="BH270" s="410"/>
      <c r="BI270" s="410"/>
      <c r="BJ270" s="410"/>
      <c r="BK270" s="410"/>
      <c r="BL270" s="410"/>
      <c r="BM270" s="410"/>
      <c r="BN270" s="410"/>
      <c r="BO270" s="410"/>
      <c r="BP270" s="410"/>
      <c r="BQ270" s="410"/>
      <c r="BR270" s="410"/>
      <c r="BS270" s="410"/>
      <c r="BT270" s="410"/>
      <c r="BU270" s="410"/>
      <c r="BV270" s="410"/>
      <c r="BW270" s="410"/>
      <c r="BX270" s="410"/>
      <c r="BY270" s="410"/>
      <c r="BZ270" s="410"/>
      <c r="CA270" s="410"/>
    </row>
    <row r="271" spans="1:79" ht="14.25">
      <c r="B271" s="523" t="s">
        <v>748</v>
      </c>
      <c r="C271" s="524"/>
      <c r="D271" s="524"/>
      <c r="E271" s="524"/>
      <c r="F271" s="524"/>
      <c r="G271" s="524"/>
      <c r="H271" s="524"/>
      <c r="I271" s="524"/>
      <c r="J271" s="524"/>
      <c r="K271" s="525"/>
      <c r="L271" s="526">
        <v>1358</v>
      </c>
      <c r="M271" s="720"/>
      <c r="N271" s="721"/>
      <c r="O271" s="721"/>
      <c r="P271" s="722"/>
      <c r="Q271" s="526">
        <v>1359</v>
      </c>
      <c r="R271" s="720"/>
      <c r="S271" s="721"/>
      <c r="T271" s="721"/>
      <c r="U271" s="722"/>
      <c r="V271" s="526">
        <v>1360</v>
      </c>
      <c r="W271" s="720"/>
      <c r="X271" s="721"/>
      <c r="Y271" s="721"/>
      <c r="Z271" s="722"/>
      <c r="AA271" s="526">
        <v>1361</v>
      </c>
      <c r="AB271" s="720"/>
      <c r="AC271" s="721"/>
      <c r="AD271" s="721"/>
      <c r="AE271" s="722"/>
      <c r="AF271" s="527" t="s">
        <v>2</v>
      </c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  <c r="AZ271" s="410"/>
      <c r="BA271" s="410"/>
      <c r="BB271" s="410"/>
      <c r="BC271" s="410"/>
      <c r="BD271" s="410"/>
      <c r="BE271" s="410"/>
      <c r="BF271" s="410"/>
      <c r="BG271" s="410"/>
      <c r="BH271" s="410"/>
      <c r="BI271" s="410"/>
      <c r="BJ271" s="410"/>
      <c r="BK271" s="410"/>
      <c r="BL271" s="410"/>
      <c r="BM271" s="410"/>
      <c r="BN271" s="410"/>
      <c r="BO271" s="410"/>
      <c r="BP271" s="410"/>
      <c r="BQ271" s="410"/>
      <c r="BR271" s="410"/>
      <c r="BS271" s="410"/>
      <c r="BT271" s="410"/>
      <c r="BU271" s="410"/>
      <c r="BV271" s="410"/>
      <c r="BW271" s="410"/>
      <c r="BX271" s="410"/>
      <c r="BY271" s="410"/>
      <c r="BZ271" s="410"/>
      <c r="CA271" s="410"/>
    </row>
    <row r="272" spans="1:79" ht="14.25">
      <c r="B272" s="523" t="s">
        <v>749</v>
      </c>
      <c r="C272" s="524"/>
      <c r="D272" s="524"/>
      <c r="E272" s="524"/>
      <c r="F272" s="524"/>
      <c r="G272" s="524"/>
      <c r="H272" s="524"/>
      <c r="I272" s="524"/>
      <c r="J272" s="524"/>
      <c r="K272" s="525"/>
      <c r="L272" s="526">
        <v>1184</v>
      </c>
      <c r="M272" s="720"/>
      <c r="N272" s="721"/>
      <c r="O272" s="721"/>
      <c r="P272" s="722"/>
      <c r="Q272" s="526">
        <v>1362</v>
      </c>
      <c r="R272" s="720"/>
      <c r="S272" s="721"/>
      <c r="T272" s="721"/>
      <c r="U272" s="722"/>
      <c r="V272" s="526">
        <v>1363</v>
      </c>
      <c r="W272" s="720"/>
      <c r="X272" s="721"/>
      <c r="Y272" s="721"/>
      <c r="Z272" s="722"/>
      <c r="AA272" s="526">
        <v>1364</v>
      </c>
      <c r="AB272" s="720"/>
      <c r="AC272" s="721"/>
      <c r="AD272" s="721"/>
      <c r="AE272" s="722"/>
      <c r="AF272" s="527" t="s">
        <v>3</v>
      </c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  <c r="AZ272" s="410"/>
      <c r="BA272" s="410"/>
      <c r="BB272" s="410"/>
      <c r="BC272" s="410"/>
      <c r="BD272" s="410"/>
      <c r="BE272" s="410"/>
      <c r="BF272" s="410"/>
      <c r="BG272" s="410"/>
      <c r="BH272" s="410"/>
      <c r="BI272" s="410"/>
      <c r="BJ272" s="410"/>
      <c r="BK272" s="410"/>
      <c r="BL272" s="410"/>
      <c r="BM272" s="410"/>
      <c r="BN272" s="410"/>
      <c r="BO272" s="410"/>
      <c r="BP272" s="410"/>
      <c r="BQ272" s="410"/>
      <c r="BR272" s="410"/>
      <c r="BS272" s="410"/>
      <c r="BT272" s="410"/>
      <c r="BU272" s="410"/>
      <c r="BV272" s="410"/>
      <c r="BW272" s="410"/>
      <c r="BX272" s="410"/>
      <c r="BY272" s="410"/>
      <c r="BZ272" s="410"/>
      <c r="CA272" s="410"/>
    </row>
    <row r="273" spans="1:85" ht="14.25">
      <c r="B273" s="523" t="s">
        <v>750</v>
      </c>
      <c r="C273" s="524"/>
      <c r="D273" s="524"/>
      <c r="E273" s="524"/>
      <c r="F273" s="524"/>
      <c r="G273" s="524"/>
      <c r="H273" s="524"/>
      <c r="I273" s="524"/>
      <c r="J273" s="524"/>
      <c r="K273" s="525"/>
      <c r="L273" s="526">
        <v>1365</v>
      </c>
      <c r="M273" s="720"/>
      <c r="N273" s="721"/>
      <c r="O273" s="721"/>
      <c r="P273" s="722"/>
      <c r="Q273" s="526">
        <v>1366</v>
      </c>
      <c r="R273" s="720"/>
      <c r="S273" s="721"/>
      <c r="T273" s="721"/>
      <c r="U273" s="722"/>
      <c r="V273" s="526">
        <v>1367</v>
      </c>
      <c r="W273" s="720"/>
      <c r="X273" s="721"/>
      <c r="Y273" s="721"/>
      <c r="Z273" s="722"/>
      <c r="AA273" s="528"/>
      <c r="AB273" s="529"/>
      <c r="AC273" s="529"/>
      <c r="AD273" s="529"/>
      <c r="AE273" s="530"/>
      <c r="AF273" s="527" t="s">
        <v>2</v>
      </c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  <c r="AZ273" s="410"/>
      <c r="BA273" s="410"/>
      <c r="BB273" s="410"/>
      <c r="BC273" s="410"/>
      <c r="BD273" s="410"/>
      <c r="BE273" s="410"/>
      <c r="BF273" s="410"/>
      <c r="BG273" s="410"/>
      <c r="BH273" s="410"/>
      <c r="BI273" s="410"/>
      <c r="BJ273" s="410"/>
      <c r="BK273" s="410"/>
      <c r="BL273" s="410"/>
      <c r="BM273" s="410"/>
      <c r="BN273" s="410"/>
      <c r="BO273" s="410"/>
      <c r="BP273" s="410"/>
      <c r="BQ273" s="410"/>
      <c r="BR273" s="410"/>
      <c r="BS273" s="410"/>
      <c r="BT273" s="410"/>
      <c r="BU273" s="410"/>
      <c r="BV273" s="410"/>
      <c r="BW273" s="410"/>
      <c r="BX273" s="410"/>
      <c r="BY273" s="410"/>
      <c r="BZ273" s="410"/>
      <c r="CA273" s="410"/>
    </row>
    <row r="274" spans="1:85" ht="14.25">
      <c r="B274" s="523" t="s">
        <v>749</v>
      </c>
      <c r="C274" s="524"/>
      <c r="D274" s="524"/>
      <c r="E274" s="524"/>
      <c r="F274" s="524"/>
      <c r="G274" s="524"/>
      <c r="H274" s="524"/>
      <c r="I274" s="524"/>
      <c r="J274" s="524"/>
      <c r="K274" s="525"/>
      <c r="L274" s="526">
        <v>1185</v>
      </c>
      <c r="M274" s="720"/>
      <c r="N274" s="721"/>
      <c r="O274" s="721"/>
      <c r="P274" s="722"/>
      <c r="Q274" s="526">
        <v>1369</v>
      </c>
      <c r="R274" s="720"/>
      <c r="S274" s="721"/>
      <c r="T274" s="721"/>
      <c r="U274" s="722"/>
      <c r="V274" s="526">
        <v>1370</v>
      </c>
      <c r="W274" s="720"/>
      <c r="X274" s="721"/>
      <c r="Y274" s="721"/>
      <c r="Z274" s="722"/>
      <c r="AA274" s="528"/>
      <c r="AB274" s="529"/>
      <c r="AC274" s="529"/>
      <c r="AD274" s="529"/>
      <c r="AE274" s="530"/>
      <c r="AF274" s="527" t="s">
        <v>3</v>
      </c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  <c r="AZ274" s="410"/>
      <c r="BA274" s="410"/>
      <c r="BB274" s="410"/>
      <c r="BC274" s="410"/>
      <c r="BD274" s="410"/>
      <c r="BE274" s="410"/>
      <c r="BF274" s="410"/>
      <c r="BG274" s="410"/>
      <c r="BH274" s="410"/>
      <c r="BI274" s="410"/>
      <c r="BJ274" s="410"/>
      <c r="BK274" s="410"/>
      <c r="BL274" s="410"/>
      <c r="BM274" s="410"/>
      <c r="BN274" s="410"/>
      <c r="BO274" s="410"/>
      <c r="BP274" s="410"/>
      <c r="BQ274" s="410"/>
      <c r="BR274" s="410"/>
      <c r="BS274" s="410"/>
      <c r="BT274" s="410"/>
      <c r="BU274" s="410"/>
      <c r="BV274" s="410"/>
      <c r="BW274" s="410"/>
      <c r="BX274" s="410"/>
      <c r="BY274" s="410"/>
      <c r="BZ274" s="410"/>
      <c r="CA274" s="410"/>
    </row>
    <row r="275" spans="1:85" ht="14.25">
      <c r="B275" s="523" t="s">
        <v>751</v>
      </c>
      <c r="C275" s="524"/>
      <c r="D275" s="524"/>
      <c r="E275" s="524"/>
      <c r="F275" s="524"/>
      <c r="G275" s="524"/>
      <c r="H275" s="524"/>
      <c r="I275" s="524"/>
      <c r="J275" s="524"/>
      <c r="K275" s="525"/>
      <c r="L275" s="526">
        <v>1096</v>
      </c>
      <c r="M275" s="720">
        <f>+$M$271-$M$272+$M$273-$M$274</f>
        <v>0</v>
      </c>
      <c r="N275" s="721"/>
      <c r="O275" s="721"/>
      <c r="P275" s="722"/>
      <c r="Q275" s="526">
        <v>1097</v>
      </c>
      <c r="R275" s="720">
        <f>+$R$271-$R$272+$R$273-$R$274</f>
        <v>0</v>
      </c>
      <c r="S275" s="721"/>
      <c r="T275" s="721"/>
      <c r="U275" s="722"/>
      <c r="V275" s="526">
        <v>1106</v>
      </c>
      <c r="W275" s="720">
        <f>+$W$271-$W$272+$W$273-$W$274</f>
        <v>0</v>
      </c>
      <c r="X275" s="721"/>
      <c r="Y275" s="721"/>
      <c r="Z275" s="722"/>
      <c r="AA275" s="531">
        <v>1372</v>
      </c>
      <c r="AB275" s="720">
        <f>+$AB$271-$AB$272</f>
        <v>0</v>
      </c>
      <c r="AC275" s="721"/>
      <c r="AD275" s="721"/>
      <c r="AE275" s="722"/>
      <c r="AF275" s="527" t="s">
        <v>4</v>
      </c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  <c r="AZ275" s="410"/>
      <c r="BA275" s="410"/>
      <c r="BB275" s="410"/>
      <c r="BC275" s="410"/>
      <c r="BD275" s="410"/>
      <c r="BE275" s="410"/>
      <c r="BF275" s="410"/>
      <c r="BG275" s="410"/>
      <c r="BH275" s="410"/>
      <c r="BI275" s="410"/>
      <c r="BJ275" s="410"/>
      <c r="BK275" s="410"/>
      <c r="BL275" s="410"/>
      <c r="BM275" s="410"/>
      <c r="BN275" s="410"/>
      <c r="BO275" s="410"/>
      <c r="BP275" s="410"/>
      <c r="BQ275" s="410"/>
      <c r="BR275" s="410"/>
      <c r="BS275" s="410"/>
      <c r="BT275" s="410"/>
      <c r="BU275" s="410"/>
      <c r="BV275" s="410"/>
      <c r="BW275" s="410"/>
      <c r="BX275" s="410"/>
      <c r="BY275" s="410"/>
      <c r="BZ275" s="410"/>
      <c r="CA275" s="410"/>
    </row>
    <row r="276" spans="1:85" s="411" customFormat="1">
      <c r="A276" s="409"/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  <c r="AZ276" s="410"/>
      <c r="BA276" s="410"/>
      <c r="BB276" s="410"/>
      <c r="BC276" s="410"/>
      <c r="BD276" s="410"/>
      <c r="BE276" s="410"/>
      <c r="BF276" s="410"/>
      <c r="BG276" s="410"/>
      <c r="BH276" s="410"/>
      <c r="BI276" s="410"/>
      <c r="BJ276" s="410"/>
      <c r="BK276" s="410"/>
      <c r="BL276" s="410"/>
      <c r="BM276" s="410"/>
      <c r="BN276" s="410"/>
      <c r="BO276" s="410"/>
      <c r="BP276" s="410"/>
      <c r="BQ276" s="410"/>
      <c r="BR276" s="410"/>
      <c r="BS276" s="410"/>
      <c r="BT276" s="410"/>
      <c r="BU276" s="410"/>
      <c r="BV276" s="410"/>
      <c r="BW276" s="410"/>
      <c r="BX276" s="410"/>
      <c r="BY276" s="410"/>
      <c r="BZ276" s="410"/>
      <c r="CA276" s="410"/>
      <c r="CB276" s="410"/>
      <c r="CC276" s="410"/>
      <c r="CD276" s="410"/>
      <c r="CE276" s="410"/>
      <c r="CF276" s="410"/>
      <c r="CG276" s="410"/>
    </row>
    <row r="277" spans="1:85" s="411" customFormat="1">
      <c r="A277" s="409"/>
      <c r="B277" s="794" t="s">
        <v>752</v>
      </c>
      <c r="C277" s="794"/>
      <c r="D277" s="794"/>
      <c r="E277" s="79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  <c r="AZ277" s="410"/>
      <c r="BA277" s="410"/>
      <c r="BB277" s="410"/>
      <c r="BC277" s="410"/>
      <c r="BD277" s="410"/>
      <c r="BE277" s="410"/>
      <c r="BF277" s="410"/>
      <c r="BG277" s="410"/>
      <c r="BH277" s="410"/>
      <c r="BI277" s="410"/>
      <c r="BJ277" s="410"/>
      <c r="BK277" s="410"/>
      <c r="BL277" s="410"/>
      <c r="BM277" s="410"/>
      <c r="BN277" s="410"/>
      <c r="BO277" s="410"/>
      <c r="BP277" s="410"/>
      <c r="BQ277" s="410"/>
      <c r="BR277" s="410"/>
      <c r="BS277" s="410"/>
      <c r="BT277" s="410"/>
      <c r="BU277" s="410"/>
      <c r="BV277" s="410"/>
      <c r="BW277" s="410"/>
      <c r="BX277" s="410"/>
      <c r="BY277" s="410"/>
      <c r="BZ277" s="410"/>
      <c r="CA277" s="410"/>
      <c r="CB277" s="410"/>
      <c r="CC277" s="410"/>
      <c r="CD277" s="410"/>
      <c r="CE277" s="410"/>
      <c r="CF277" s="410"/>
      <c r="CG277" s="410"/>
    </row>
    <row r="278" spans="1:85" s="411" customFormat="1">
      <c r="A278" s="409"/>
      <c r="B278" s="794"/>
      <c r="C278" s="794"/>
      <c r="D278" s="794"/>
      <c r="E278" s="794"/>
      <c r="F278" s="794"/>
      <c r="G278" s="794"/>
      <c r="H278" s="794"/>
      <c r="I278" s="794"/>
      <c r="J278" s="794"/>
      <c r="K278" s="794"/>
      <c r="L278" s="794"/>
      <c r="M278" s="794"/>
      <c r="N278" s="794"/>
      <c r="O278" s="794"/>
      <c r="P278" s="794"/>
      <c r="Q278" s="794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  <c r="AZ278" s="410"/>
      <c r="BA278" s="410"/>
      <c r="BB278" s="410"/>
      <c r="BC278" s="410"/>
      <c r="BD278" s="410"/>
      <c r="BE278" s="410"/>
      <c r="BF278" s="410"/>
      <c r="BG278" s="410"/>
      <c r="BH278" s="410"/>
      <c r="BI278" s="410"/>
      <c r="BJ278" s="410"/>
      <c r="BK278" s="410"/>
      <c r="BL278" s="410"/>
      <c r="BM278" s="410"/>
      <c r="BN278" s="410"/>
      <c r="BO278" s="410"/>
      <c r="BP278" s="410"/>
      <c r="BQ278" s="410"/>
      <c r="BR278" s="410"/>
      <c r="BS278" s="410"/>
      <c r="BT278" s="410"/>
      <c r="BU278" s="410"/>
      <c r="BV278" s="410"/>
      <c r="BW278" s="410"/>
      <c r="BX278" s="410"/>
      <c r="BY278" s="410"/>
      <c r="BZ278" s="410"/>
      <c r="CA278" s="410"/>
      <c r="CB278" s="410"/>
      <c r="CC278" s="410"/>
      <c r="CD278" s="410"/>
      <c r="CE278" s="410"/>
      <c r="CF278" s="410"/>
      <c r="CG278" s="410"/>
    </row>
    <row r="279" spans="1:85" s="461" customFormat="1">
      <c r="A279" s="455"/>
      <c r="B279" s="795" t="s">
        <v>753</v>
      </c>
      <c r="C279" s="796" t="s">
        <v>743</v>
      </c>
      <c r="D279" s="796"/>
      <c r="E279" s="796"/>
      <c r="F279" s="796"/>
      <c r="G279" s="796"/>
      <c r="H279" s="796"/>
      <c r="I279" s="796"/>
      <c r="J279" s="796"/>
      <c r="K279" s="796"/>
      <c r="L279" s="796"/>
      <c r="M279" s="796"/>
      <c r="N279" s="796"/>
      <c r="O279" s="796"/>
      <c r="P279" s="796"/>
      <c r="Q279" s="792" t="s">
        <v>754</v>
      </c>
      <c r="R279" s="792"/>
      <c r="S279" s="792"/>
      <c r="T279" s="792"/>
      <c r="U279" s="792"/>
      <c r="V279" s="792" t="s">
        <v>755</v>
      </c>
      <c r="W279" s="792"/>
      <c r="X279" s="792"/>
      <c r="Y279" s="792"/>
      <c r="Z279" s="792"/>
      <c r="AA279" s="792" t="s">
        <v>756</v>
      </c>
      <c r="AB279" s="792"/>
      <c r="AC279" s="792"/>
      <c r="AD279" s="792"/>
      <c r="AE279" s="792"/>
      <c r="AF279" s="460"/>
      <c r="AG279" s="460"/>
      <c r="AH279" s="460"/>
      <c r="AI279" s="460"/>
      <c r="AJ279" s="460"/>
      <c r="AK279" s="460"/>
      <c r="AL279" s="460"/>
      <c r="AM279" s="460"/>
      <c r="AN279" s="460"/>
      <c r="AO279" s="460"/>
      <c r="AP279" s="460"/>
      <c r="AQ279" s="460"/>
      <c r="AR279" s="460"/>
      <c r="AS279" s="460"/>
      <c r="AT279" s="460"/>
      <c r="AU279" s="460"/>
      <c r="AV279" s="460"/>
      <c r="AW279" s="460"/>
      <c r="AX279" s="460"/>
      <c r="AY279" s="460"/>
      <c r="AZ279" s="460"/>
      <c r="BA279" s="460"/>
      <c r="BB279" s="460"/>
      <c r="BC279" s="460"/>
      <c r="BD279" s="460"/>
      <c r="BE279" s="460"/>
      <c r="BF279" s="460"/>
      <c r="BG279" s="460"/>
      <c r="BH279" s="460"/>
      <c r="BI279" s="460"/>
      <c r="BJ279" s="460"/>
      <c r="BK279" s="460"/>
      <c r="BL279" s="460"/>
      <c r="BM279" s="460"/>
      <c r="BN279" s="460"/>
      <c r="BO279" s="460"/>
      <c r="BP279" s="460"/>
      <c r="BQ279" s="460"/>
      <c r="BR279" s="460"/>
      <c r="BS279" s="460"/>
      <c r="BT279" s="460"/>
      <c r="BU279" s="460"/>
      <c r="BV279" s="460"/>
      <c r="BW279" s="460"/>
      <c r="BX279" s="460"/>
      <c r="BY279" s="460"/>
      <c r="BZ279" s="460"/>
      <c r="CA279" s="460"/>
      <c r="CB279" s="460"/>
      <c r="CC279" s="460"/>
      <c r="CD279" s="460"/>
      <c r="CE279" s="460"/>
      <c r="CF279" s="460"/>
      <c r="CG279" s="460"/>
    </row>
    <row r="280" spans="1:85" ht="14.25">
      <c r="B280" s="795"/>
      <c r="C280" s="491" t="s">
        <v>757</v>
      </c>
      <c r="D280" s="492"/>
      <c r="E280" s="492"/>
      <c r="F280" s="492"/>
      <c r="G280" s="492"/>
      <c r="H280" s="492"/>
      <c r="I280" s="492"/>
      <c r="J280" s="492"/>
      <c r="K280" s="492"/>
      <c r="L280" s="492"/>
      <c r="M280" s="492"/>
      <c r="N280" s="492"/>
      <c r="O280" s="492"/>
      <c r="P280" s="493"/>
      <c r="Q280" s="526">
        <v>994</v>
      </c>
      <c r="R280" s="720"/>
      <c r="S280" s="721"/>
      <c r="T280" s="721"/>
      <c r="U280" s="722"/>
      <c r="V280" s="526">
        <v>876</v>
      </c>
      <c r="W280" s="720"/>
      <c r="X280" s="721"/>
      <c r="Y280" s="721"/>
      <c r="Z280" s="722"/>
      <c r="AA280" s="526">
        <v>898</v>
      </c>
      <c r="AB280" s="720"/>
      <c r="AC280" s="721"/>
      <c r="AD280" s="721"/>
      <c r="AE280" s="722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  <c r="AZ280" s="410"/>
      <c r="BA280" s="410"/>
      <c r="BB280" s="410"/>
      <c r="BC280" s="410"/>
      <c r="BD280" s="410"/>
      <c r="BE280" s="410"/>
      <c r="BF280" s="410"/>
      <c r="BG280" s="410"/>
      <c r="BH280" s="410"/>
      <c r="BI280" s="410"/>
      <c r="BJ280" s="410"/>
      <c r="BK280" s="410"/>
      <c r="BL280" s="410"/>
      <c r="BM280" s="410"/>
      <c r="BN280" s="410"/>
      <c r="BO280" s="410"/>
      <c r="BP280" s="410"/>
      <c r="BQ280" s="410"/>
      <c r="BR280" s="410"/>
      <c r="BS280" s="410"/>
      <c r="BT280" s="410"/>
      <c r="BU280" s="410"/>
      <c r="BV280" s="410"/>
      <c r="BW280" s="410"/>
      <c r="BX280" s="410"/>
      <c r="BY280" s="410"/>
      <c r="BZ280" s="410"/>
      <c r="CA280" s="410"/>
      <c r="CB280" s="410"/>
      <c r="CC280" s="410"/>
      <c r="CD280" s="410"/>
      <c r="CE280" s="410"/>
      <c r="CF280" s="410"/>
      <c r="CG280" s="410"/>
    </row>
    <row r="281" spans="1:85" ht="14.25">
      <c r="B281" s="795"/>
      <c r="C281" s="491" t="s">
        <v>758</v>
      </c>
      <c r="D281" s="492"/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3"/>
      <c r="Q281" s="526">
        <v>986</v>
      </c>
      <c r="R281" s="720"/>
      <c r="S281" s="721"/>
      <c r="T281" s="721"/>
      <c r="U281" s="722"/>
      <c r="V281" s="526">
        <v>990</v>
      </c>
      <c r="W281" s="720"/>
      <c r="X281" s="721"/>
      <c r="Y281" s="721"/>
      <c r="Z281" s="722"/>
      <c r="AA281" s="526">
        <v>373</v>
      </c>
      <c r="AB281" s="720"/>
      <c r="AC281" s="721"/>
      <c r="AD281" s="721"/>
      <c r="AE281" s="722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  <c r="AZ281" s="410"/>
      <c r="BA281" s="410"/>
      <c r="BB281" s="410"/>
      <c r="BC281" s="410"/>
      <c r="BD281" s="410"/>
      <c r="BE281" s="410"/>
      <c r="BF281" s="410"/>
      <c r="BG281" s="410"/>
      <c r="BH281" s="410"/>
      <c r="BI281" s="410"/>
      <c r="BJ281" s="410"/>
      <c r="BK281" s="410"/>
      <c r="BL281" s="410"/>
      <c r="BM281" s="410"/>
      <c r="BN281" s="410"/>
      <c r="BO281" s="410"/>
      <c r="BP281" s="410"/>
      <c r="BQ281" s="410"/>
      <c r="BR281" s="410"/>
      <c r="BS281" s="410"/>
      <c r="BT281" s="410"/>
      <c r="BU281" s="410"/>
      <c r="BV281" s="410"/>
      <c r="BW281" s="410"/>
      <c r="BX281" s="410"/>
      <c r="BY281" s="410"/>
      <c r="BZ281" s="410"/>
      <c r="CA281" s="410"/>
      <c r="CB281" s="410"/>
      <c r="CC281" s="410"/>
      <c r="CD281" s="410"/>
      <c r="CE281" s="410"/>
      <c r="CF281" s="410"/>
      <c r="CG281" s="410"/>
    </row>
    <row r="282" spans="1:85" ht="14.25">
      <c r="B282" s="795"/>
      <c r="C282" s="491" t="s">
        <v>759</v>
      </c>
      <c r="D282" s="492"/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3"/>
      <c r="Q282" s="526">
        <v>987</v>
      </c>
      <c r="R282" s="720"/>
      <c r="S282" s="721"/>
      <c r="T282" s="721"/>
      <c r="U282" s="722"/>
      <c r="V282" s="526">
        <v>991</v>
      </c>
      <c r="W282" s="720"/>
      <c r="X282" s="721"/>
      <c r="Y282" s="721"/>
      <c r="Z282" s="722"/>
      <c r="AA282" s="526">
        <v>382</v>
      </c>
      <c r="AB282" s="720"/>
      <c r="AC282" s="721"/>
      <c r="AD282" s="721"/>
      <c r="AE282" s="722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  <c r="AZ282" s="410"/>
      <c r="BA282" s="410"/>
      <c r="BB282" s="410"/>
      <c r="BC282" s="410"/>
      <c r="BD282" s="410"/>
      <c r="BE282" s="410"/>
      <c r="BF282" s="410"/>
      <c r="BG282" s="410"/>
      <c r="BH282" s="410"/>
      <c r="BI282" s="410"/>
      <c r="BJ282" s="410"/>
      <c r="BK282" s="410"/>
      <c r="BL282" s="410"/>
      <c r="BM282" s="410"/>
      <c r="BN282" s="410"/>
      <c r="BO282" s="410"/>
      <c r="BP282" s="410"/>
      <c r="BQ282" s="410"/>
      <c r="BR282" s="410"/>
      <c r="BS282" s="410"/>
      <c r="BT282" s="410"/>
      <c r="BU282" s="410"/>
      <c r="BV282" s="410"/>
      <c r="BW282" s="410"/>
      <c r="BX282" s="410"/>
      <c r="BY282" s="410"/>
      <c r="BZ282" s="410"/>
      <c r="CA282" s="410"/>
      <c r="CB282" s="410"/>
      <c r="CC282" s="410"/>
      <c r="CD282" s="410"/>
      <c r="CE282" s="410"/>
      <c r="CF282" s="410"/>
      <c r="CG282" s="410"/>
    </row>
    <row r="283" spans="1:85" ht="14.25">
      <c r="B283" s="795"/>
      <c r="C283" s="491" t="s">
        <v>760</v>
      </c>
      <c r="D283" s="492"/>
      <c r="E283" s="492"/>
      <c r="F283" s="492"/>
      <c r="G283" s="492"/>
      <c r="H283" s="492"/>
      <c r="I283" s="492"/>
      <c r="J283" s="492"/>
      <c r="K283" s="492"/>
      <c r="L283" s="492"/>
      <c r="M283" s="492"/>
      <c r="N283" s="492"/>
      <c r="O283" s="492"/>
      <c r="P283" s="493"/>
      <c r="Q283" s="526">
        <v>988</v>
      </c>
      <c r="R283" s="720"/>
      <c r="S283" s="721"/>
      <c r="T283" s="721"/>
      <c r="U283" s="722"/>
      <c r="V283" s="526">
        <v>1001</v>
      </c>
      <c r="W283" s="720"/>
      <c r="X283" s="721"/>
      <c r="Y283" s="721"/>
      <c r="Z283" s="722"/>
      <c r="AA283" s="526">
        <v>761</v>
      </c>
      <c r="AB283" s="720"/>
      <c r="AC283" s="721"/>
      <c r="AD283" s="721"/>
      <c r="AE283" s="722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  <c r="AZ283" s="410"/>
      <c r="BA283" s="410"/>
      <c r="BB283" s="410"/>
      <c r="BC283" s="410"/>
      <c r="BD283" s="410"/>
      <c r="BE283" s="410"/>
      <c r="BF283" s="410"/>
      <c r="BG283" s="410"/>
      <c r="BH283" s="410"/>
      <c r="BI283" s="410"/>
      <c r="BJ283" s="410"/>
      <c r="BK283" s="410"/>
      <c r="BL283" s="410"/>
      <c r="BM283" s="410"/>
      <c r="BN283" s="410"/>
      <c r="BO283" s="410"/>
      <c r="BP283" s="410"/>
      <c r="BQ283" s="410"/>
      <c r="BR283" s="410"/>
      <c r="BS283" s="410"/>
      <c r="BT283" s="410"/>
      <c r="BU283" s="410"/>
      <c r="BV283" s="410"/>
      <c r="BW283" s="410"/>
      <c r="BX283" s="410"/>
      <c r="BY283" s="410"/>
      <c r="BZ283" s="410"/>
      <c r="CA283" s="410"/>
      <c r="CB283" s="410"/>
      <c r="CC283" s="410"/>
      <c r="CD283" s="410"/>
      <c r="CE283" s="410"/>
      <c r="CF283" s="410"/>
      <c r="CG283" s="410"/>
    </row>
    <row r="284" spans="1:85" ht="14.25">
      <c r="B284" s="795"/>
      <c r="C284" s="491" t="s">
        <v>761</v>
      </c>
      <c r="D284" s="492"/>
      <c r="E284" s="492"/>
      <c r="F284" s="492"/>
      <c r="G284" s="492"/>
      <c r="H284" s="492"/>
      <c r="I284" s="492"/>
      <c r="J284" s="492"/>
      <c r="K284" s="492"/>
      <c r="L284" s="492"/>
      <c r="M284" s="492"/>
      <c r="N284" s="492"/>
      <c r="O284" s="492"/>
      <c r="P284" s="493"/>
      <c r="Q284" s="526">
        <v>792</v>
      </c>
      <c r="R284" s="720"/>
      <c r="S284" s="721"/>
      <c r="T284" s="721"/>
      <c r="U284" s="722"/>
      <c r="V284" s="526">
        <v>794</v>
      </c>
      <c r="W284" s="720"/>
      <c r="X284" s="721"/>
      <c r="Y284" s="721"/>
      <c r="Z284" s="722"/>
      <c r="AA284" s="526">
        <v>773</v>
      </c>
      <c r="AB284" s="720"/>
      <c r="AC284" s="721"/>
      <c r="AD284" s="721"/>
      <c r="AE284" s="722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  <c r="AZ284" s="410"/>
      <c r="BA284" s="410"/>
      <c r="BB284" s="410"/>
      <c r="BC284" s="410"/>
      <c r="BD284" s="410"/>
      <c r="BE284" s="410"/>
      <c r="BF284" s="410"/>
      <c r="BG284" s="410"/>
      <c r="BH284" s="410"/>
      <c r="BI284" s="410"/>
      <c r="BJ284" s="410"/>
      <c r="BK284" s="410"/>
      <c r="BL284" s="410"/>
      <c r="BM284" s="410"/>
      <c r="BN284" s="410"/>
      <c r="BO284" s="410"/>
      <c r="BP284" s="410"/>
      <c r="BQ284" s="410"/>
      <c r="BR284" s="410"/>
      <c r="BS284" s="410"/>
      <c r="BT284" s="410"/>
      <c r="BU284" s="410"/>
      <c r="BV284" s="410"/>
      <c r="BW284" s="410"/>
      <c r="BX284" s="410"/>
      <c r="BY284" s="410"/>
      <c r="BZ284" s="410"/>
      <c r="CA284" s="410"/>
      <c r="CB284" s="410"/>
      <c r="CC284" s="410"/>
      <c r="CD284" s="410"/>
      <c r="CE284" s="410"/>
      <c r="CF284" s="410"/>
      <c r="CG284" s="410"/>
    </row>
    <row r="285" spans="1:85" ht="14.25">
      <c r="B285" s="795"/>
      <c r="C285" s="491" t="s">
        <v>762</v>
      </c>
      <c r="D285" s="492"/>
      <c r="E285" s="492"/>
      <c r="F285" s="492"/>
      <c r="G285" s="492"/>
      <c r="H285" s="492"/>
      <c r="I285" s="492"/>
      <c r="J285" s="492"/>
      <c r="K285" s="492"/>
      <c r="L285" s="492"/>
      <c r="M285" s="492"/>
      <c r="N285" s="492"/>
      <c r="O285" s="492"/>
      <c r="P285" s="493"/>
      <c r="Q285" s="491"/>
      <c r="R285" s="492"/>
      <c r="S285" s="492"/>
      <c r="T285" s="492"/>
      <c r="U285" s="493"/>
      <c r="V285" s="491"/>
      <c r="W285" s="492"/>
      <c r="X285" s="492"/>
      <c r="Y285" s="492"/>
      <c r="Z285" s="493"/>
      <c r="AA285" s="526">
        <v>365</v>
      </c>
      <c r="AB285" s="720"/>
      <c r="AC285" s="721"/>
      <c r="AD285" s="721"/>
      <c r="AE285" s="722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  <c r="AZ285" s="410"/>
      <c r="BA285" s="410"/>
      <c r="BB285" s="410"/>
      <c r="BC285" s="410"/>
      <c r="BD285" s="410"/>
      <c r="BE285" s="410"/>
      <c r="BF285" s="410"/>
      <c r="BG285" s="410"/>
      <c r="BH285" s="410"/>
      <c r="BI285" s="410"/>
      <c r="BJ285" s="410"/>
      <c r="BK285" s="410"/>
      <c r="BL285" s="410"/>
      <c r="BM285" s="410"/>
      <c r="BN285" s="410"/>
      <c r="BO285" s="410"/>
      <c r="BP285" s="410"/>
      <c r="BQ285" s="410"/>
      <c r="BR285" s="410"/>
      <c r="BS285" s="410"/>
      <c r="BT285" s="410"/>
      <c r="BU285" s="410"/>
      <c r="BV285" s="410"/>
      <c r="BW285" s="410"/>
      <c r="BX285" s="410"/>
      <c r="BY285" s="410"/>
      <c r="BZ285" s="410"/>
      <c r="CA285" s="410"/>
      <c r="CB285" s="410"/>
      <c r="CC285" s="410"/>
      <c r="CD285" s="410"/>
      <c r="CE285" s="410"/>
      <c r="CF285" s="410"/>
      <c r="CG285" s="410"/>
    </row>
    <row r="286" spans="1:85" ht="14.25">
      <c r="B286" s="795"/>
      <c r="C286" s="491" t="s">
        <v>763</v>
      </c>
      <c r="D286" s="492"/>
      <c r="E286" s="492"/>
      <c r="F286" s="492"/>
      <c r="G286" s="492"/>
      <c r="H286" s="492"/>
      <c r="I286" s="492"/>
      <c r="J286" s="492"/>
      <c r="K286" s="492"/>
      <c r="L286" s="492"/>
      <c r="M286" s="492"/>
      <c r="N286" s="492"/>
      <c r="O286" s="492"/>
      <c r="P286" s="493"/>
      <c r="Q286" s="491"/>
      <c r="R286" s="492"/>
      <c r="S286" s="492"/>
      <c r="T286" s="492"/>
      <c r="U286" s="493"/>
      <c r="V286" s="491"/>
      <c r="W286" s="492"/>
      <c r="X286" s="492"/>
      <c r="Y286" s="492"/>
      <c r="Z286" s="493"/>
      <c r="AA286" s="526">
        <v>366</v>
      </c>
      <c r="AB286" s="720"/>
      <c r="AC286" s="721"/>
      <c r="AD286" s="721"/>
      <c r="AE286" s="722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  <c r="AZ286" s="410"/>
      <c r="BA286" s="410"/>
      <c r="BB286" s="410"/>
      <c r="BC286" s="410"/>
      <c r="BD286" s="410"/>
      <c r="BE286" s="410"/>
      <c r="BF286" s="410"/>
      <c r="BG286" s="410"/>
      <c r="BH286" s="410"/>
      <c r="BI286" s="410"/>
      <c r="BJ286" s="410"/>
      <c r="BK286" s="410"/>
      <c r="BL286" s="410"/>
      <c r="BM286" s="410"/>
      <c r="BN286" s="410"/>
      <c r="BO286" s="410"/>
      <c r="BP286" s="410"/>
      <c r="BQ286" s="410"/>
      <c r="BR286" s="410"/>
      <c r="BS286" s="410"/>
      <c r="BT286" s="410"/>
      <c r="BU286" s="410"/>
      <c r="BV286" s="410"/>
      <c r="BW286" s="410"/>
      <c r="BX286" s="410"/>
      <c r="BY286" s="410"/>
      <c r="BZ286" s="410"/>
      <c r="CA286" s="410"/>
      <c r="CB286" s="410"/>
      <c r="CC286" s="410"/>
      <c r="CD286" s="410"/>
      <c r="CE286" s="410"/>
      <c r="CF286" s="410"/>
      <c r="CG286" s="410"/>
    </row>
    <row r="287" spans="1:85" ht="14.25">
      <c r="B287" s="795"/>
      <c r="C287" s="491" t="s">
        <v>764</v>
      </c>
      <c r="D287" s="492"/>
      <c r="E287" s="492"/>
      <c r="F287" s="492"/>
      <c r="G287" s="492"/>
      <c r="H287" s="492"/>
      <c r="I287" s="492"/>
      <c r="J287" s="492"/>
      <c r="K287" s="492"/>
      <c r="L287" s="492"/>
      <c r="M287" s="492"/>
      <c r="N287" s="492"/>
      <c r="O287" s="492"/>
      <c r="P287" s="493"/>
      <c r="Q287" s="491"/>
      <c r="R287" s="492"/>
      <c r="S287" s="492"/>
      <c r="T287" s="492"/>
      <c r="U287" s="493"/>
      <c r="V287" s="491"/>
      <c r="W287" s="492"/>
      <c r="X287" s="492"/>
      <c r="Y287" s="492"/>
      <c r="Z287" s="493"/>
      <c r="AA287" s="526">
        <v>392</v>
      </c>
      <c r="AB287" s="720"/>
      <c r="AC287" s="721"/>
      <c r="AD287" s="721"/>
      <c r="AE287" s="722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  <c r="AZ287" s="410"/>
      <c r="BA287" s="410"/>
      <c r="BB287" s="410"/>
      <c r="BC287" s="410"/>
      <c r="BD287" s="410"/>
      <c r="BE287" s="410"/>
      <c r="BF287" s="410"/>
      <c r="BG287" s="410"/>
      <c r="BH287" s="410"/>
      <c r="BI287" s="410"/>
      <c r="BJ287" s="410"/>
      <c r="BK287" s="410"/>
      <c r="BL287" s="410"/>
      <c r="BM287" s="410"/>
      <c r="BN287" s="410"/>
      <c r="BO287" s="410"/>
      <c r="BP287" s="410"/>
      <c r="BQ287" s="410"/>
      <c r="BR287" s="410"/>
      <c r="BS287" s="410"/>
      <c r="BT287" s="410"/>
      <c r="BU287" s="410"/>
      <c r="BV287" s="410"/>
      <c r="BW287" s="410"/>
      <c r="BX287" s="410"/>
      <c r="BY287" s="410"/>
      <c r="BZ287" s="410"/>
      <c r="CA287" s="410"/>
      <c r="CB287" s="410"/>
      <c r="CC287" s="410"/>
      <c r="CD287" s="410"/>
      <c r="CE287" s="410"/>
      <c r="CF287" s="410"/>
      <c r="CG287" s="410"/>
    </row>
    <row r="288" spans="1:85" ht="14.25">
      <c r="B288" s="795"/>
      <c r="C288" s="491" t="s">
        <v>765</v>
      </c>
      <c r="D288" s="492"/>
      <c r="E288" s="492"/>
      <c r="F288" s="492"/>
      <c r="G288" s="492"/>
      <c r="H288" s="492"/>
      <c r="I288" s="492"/>
      <c r="J288" s="492"/>
      <c r="K288" s="492"/>
      <c r="L288" s="492"/>
      <c r="M288" s="492"/>
      <c r="N288" s="492"/>
      <c r="O288" s="492"/>
      <c r="P288" s="493"/>
      <c r="Q288" s="491"/>
      <c r="R288" s="492"/>
      <c r="S288" s="492"/>
      <c r="T288" s="492"/>
      <c r="U288" s="493"/>
      <c r="V288" s="491"/>
      <c r="W288" s="492"/>
      <c r="X288" s="492"/>
      <c r="Y288" s="492"/>
      <c r="Z288" s="493"/>
      <c r="AA288" s="526">
        <v>1153</v>
      </c>
      <c r="AB288" s="720"/>
      <c r="AC288" s="721"/>
      <c r="AD288" s="721"/>
      <c r="AE288" s="722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  <c r="AZ288" s="410"/>
      <c r="BA288" s="410"/>
      <c r="BB288" s="410"/>
      <c r="BC288" s="410"/>
      <c r="BD288" s="410"/>
      <c r="BE288" s="410"/>
      <c r="BF288" s="410"/>
      <c r="BG288" s="410"/>
      <c r="BH288" s="410"/>
      <c r="BI288" s="410"/>
      <c r="BJ288" s="410"/>
      <c r="BK288" s="410"/>
      <c r="BL288" s="410"/>
      <c r="BM288" s="410"/>
      <c r="BN288" s="410"/>
      <c r="BO288" s="410"/>
      <c r="BP288" s="410"/>
      <c r="BQ288" s="410"/>
      <c r="BR288" s="410"/>
      <c r="BS288" s="410"/>
      <c r="BT288" s="410"/>
      <c r="BU288" s="410"/>
      <c r="BV288" s="410"/>
      <c r="BW288" s="410"/>
      <c r="BX288" s="410"/>
      <c r="BY288" s="410"/>
      <c r="BZ288" s="410"/>
      <c r="CA288" s="410"/>
      <c r="CB288" s="410"/>
      <c r="CC288" s="410"/>
      <c r="CD288" s="410"/>
      <c r="CE288" s="410"/>
      <c r="CF288" s="410"/>
      <c r="CG288" s="410"/>
    </row>
    <row r="289" spans="1:85" ht="14.25">
      <c r="B289" s="795"/>
      <c r="C289" s="491" t="s">
        <v>766</v>
      </c>
      <c r="D289" s="492"/>
      <c r="E289" s="492"/>
      <c r="F289" s="492"/>
      <c r="G289" s="492"/>
      <c r="H289" s="492"/>
      <c r="I289" s="492"/>
      <c r="J289" s="492"/>
      <c r="K289" s="492"/>
      <c r="L289" s="492"/>
      <c r="M289" s="492"/>
      <c r="N289" s="492"/>
      <c r="O289" s="492"/>
      <c r="P289" s="493"/>
      <c r="Q289" s="491"/>
      <c r="R289" s="492"/>
      <c r="S289" s="492"/>
      <c r="T289" s="492"/>
      <c r="U289" s="493"/>
      <c r="V289" s="491"/>
      <c r="W289" s="492"/>
      <c r="X289" s="492"/>
      <c r="Y289" s="492"/>
      <c r="Z289" s="493"/>
      <c r="AA289" s="526">
        <v>984</v>
      </c>
      <c r="AB289" s="720"/>
      <c r="AC289" s="721"/>
      <c r="AD289" s="721"/>
      <c r="AE289" s="722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  <c r="AZ289" s="410"/>
      <c r="BA289" s="410"/>
      <c r="BB289" s="410"/>
      <c r="BC289" s="410"/>
      <c r="BD289" s="410"/>
      <c r="BE289" s="410"/>
      <c r="BF289" s="410"/>
      <c r="BG289" s="410"/>
      <c r="BH289" s="410"/>
      <c r="BI289" s="410"/>
      <c r="BJ289" s="410"/>
      <c r="BK289" s="410"/>
      <c r="BL289" s="410"/>
      <c r="BM289" s="410"/>
      <c r="BN289" s="410"/>
      <c r="BO289" s="410"/>
      <c r="BP289" s="410"/>
      <c r="BQ289" s="410"/>
      <c r="BR289" s="410"/>
      <c r="BS289" s="410"/>
      <c r="BT289" s="410"/>
      <c r="BU289" s="410"/>
      <c r="BV289" s="410"/>
      <c r="BW289" s="410"/>
      <c r="BX289" s="410"/>
      <c r="BY289" s="410"/>
      <c r="BZ289" s="410"/>
      <c r="CA289" s="410"/>
      <c r="CB289" s="410"/>
      <c r="CC289" s="410"/>
      <c r="CD289" s="410"/>
      <c r="CE289" s="410"/>
      <c r="CF289" s="410"/>
      <c r="CG289" s="410"/>
    </row>
    <row r="290" spans="1:85" ht="14.25">
      <c r="B290" s="795" t="s">
        <v>767</v>
      </c>
      <c r="C290" s="437" t="s">
        <v>768</v>
      </c>
      <c r="D290" s="437"/>
      <c r="E290" s="437"/>
      <c r="F290" s="437"/>
      <c r="G290" s="437"/>
      <c r="H290" s="437"/>
      <c r="I290" s="437"/>
      <c r="J290" s="437"/>
      <c r="K290" s="437"/>
      <c r="L290" s="437"/>
      <c r="M290" s="437"/>
      <c r="N290" s="437"/>
      <c r="O290" s="437"/>
      <c r="P290" s="437"/>
      <c r="Q290" s="491"/>
      <c r="R290" s="492"/>
      <c r="S290" s="492"/>
      <c r="T290" s="492"/>
      <c r="U290" s="493"/>
      <c r="V290" s="491"/>
      <c r="W290" s="492"/>
      <c r="X290" s="492"/>
      <c r="Y290" s="492"/>
      <c r="Z290" s="493"/>
      <c r="AA290" s="526">
        <v>839</v>
      </c>
      <c r="AB290" s="720"/>
      <c r="AC290" s="721"/>
      <c r="AD290" s="721"/>
      <c r="AE290" s="722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  <c r="AZ290" s="410"/>
      <c r="BA290" s="410"/>
      <c r="BB290" s="410"/>
      <c r="BC290" s="410"/>
      <c r="BD290" s="410"/>
      <c r="BE290" s="410"/>
      <c r="BF290" s="410"/>
      <c r="BG290" s="410"/>
      <c r="BH290" s="410"/>
      <c r="BI290" s="410"/>
      <c r="BJ290" s="410"/>
      <c r="BK290" s="410"/>
      <c r="BL290" s="410"/>
      <c r="BM290" s="410"/>
      <c r="BN290" s="410"/>
      <c r="BO290" s="410"/>
      <c r="BP290" s="410"/>
      <c r="BQ290" s="410"/>
      <c r="BR290" s="410"/>
      <c r="BS290" s="410"/>
      <c r="BT290" s="410"/>
      <c r="BU290" s="410"/>
      <c r="BV290" s="410"/>
      <c r="BW290" s="410"/>
      <c r="BX290" s="410"/>
      <c r="BY290" s="410"/>
      <c r="BZ290" s="410"/>
      <c r="CA290" s="410"/>
      <c r="CB290" s="410"/>
      <c r="CC290" s="410"/>
      <c r="CD290" s="410"/>
      <c r="CE290" s="410"/>
      <c r="CF290" s="410"/>
      <c r="CG290" s="410"/>
    </row>
    <row r="291" spans="1:85" ht="14.25">
      <c r="B291" s="795"/>
      <c r="C291" s="491" t="s">
        <v>769</v>
      </c>
      <c r="D291" s="492"/>
      <c r="E291" s="492"/>
      <c r="F291" s="492"/>
      <c r="G291" s="492"/>
      <c r="H291" s="492"/>
      <c r="I291" s="492"/>
      <c r="J291" s="492"/>
      <c r="K291" s="492"/>
      <c r="L291" s="492"/>
      <c r="M291" s="492"/>
      <c r="N291" s="492"/>
      <c r="O291" s="492"/>
      <c r="P291" s="493"/>
      <c r="Q291" s="526">
        <v>989</v>
      </c>
      <c r="R291" s="720"/>
      <c r="S291" s="721"/>
      <c r="T291" s="721"/>
      <c r="U291" s="722"/>
      <c r="V291" s="526">
        <v>993</v>
      </c>
      <c r="W291" s="720"/>
      <c r="X291" s="721"/>
      <c r="Y291" s="721"/>
      <c r="Z291" s="722"/>
      <c r="AA291" s="526">
        <v>384</v>
      </c>
      <c r="AB291" s="720"/>
      <c r="AC291" s="721"/>
      <c r="AD291" s="721"/>
      <c r="AE291" s="722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  <c r="AZ291" s="410"/>
      <c r="BA291" s="410"/>
      <c r="BB291" s="410"/>
      <c r="BC291" s="410"/>
      <c r="BD291" s="410"/>
      <c r="BE291" s="410"/>
      <c r="BF291" s="410"/>
      <c r="BG291" s="410"/>
      <c r="BH291" s="410"/>
      <c r="BI291" s="410"/>
      <c r="BJ291" s="410"/>
      <c r="BK291" s="410"/>
      <c r="BL291" s="410"/>
      <c r="BM291" s="410"/>
      <c r="BN291" s="410"/>
      <c r="BO291" s="410"/>
      <c r="BP291" s="410"/>
      <c r="BQ291" s="410"/>
      <c r="BR291" s="410"/>
      <c r="BS291" s="410"/>
      <c r="BT291" s="410"/>
      <c r="BU291" s="410"/>
      <c r="BV291" s="410"/>
      <c r="BW291" s="410"/>
      <c r="BX291" s="410"/>
      <c r="BY291" s="410"/>
      <c r="BZ291" s="410"/>
      <c r="CA291" s="410"/>
      <c r="CB291" s="410"/>
      <c r="CC291" s="410"/>
      <c r="CD291" s="410"/>
      <c r="CE291" s="410"/>
      <c r="CF291" s="410"/>
      <c r="CG291" s="410"/>
    </row>
    <row r="292" spans="1:85" ht="14.25">
      <c r="B292" s="795"/>
      <c r="C292" s="491" t="s">
        <v>770</v>
      </c>
      <c r="D292" s="492"/>
      <c r="E292" s="492"/>
      <c r="F292" s="492"/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3"/>
      <c r="V292" s="526">
        <v>815</v>
      </c>
      <c r="W292" s="720"/>
      <c r="X292" s="721"/>
      <c r="Y292" s="721"/>
      <c r="Z292" s="722"/>
      <c r="AA292" s="526">
        <v>390</v>
      </c>
      <c r="AB292" s="720"/>
      <c r="AC292" s="721"/>
      <c r="AD292" s="721"/>
      <c r="AE292" s="722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  <c r="AZ292" s="410"/>
      <c r="BA292" s="410"/>
      <c r="BB292" s="410"/>
      <c r="BC292" s="410"/>
      <c r="BD292" s="410"/>
      <c r="BE292" s="410"/>
      <c r="BF292" s="410"/>
      <c r="BG292" s="410"/>
      <c r="BH292" s="410"/>
      <c r="BI292" s="410"/>
      <c r="BJ292" s="410"/>
      <c r="BK292" s="410"/>
      <c r="BL292" s="410"/>
      <c r="BM292" s="410"/>
      <c r="BN292" s="410"/>
      <c r="BO292" s="410"/>
      <c r="BP292" s="410"/>
      <c r="BQ292" s="410"/>
      <c r="BR292" s="410"/>
      <c r="BS292" s="410"/>
      <c r="BT292" s="410"/>
      <c r="BU292" s="410"/>
      <c r="BV292" s="410"/>
      <c r="BW292" s="410"/>
      <c r="BX292" s="410"/>
      <c r="BY292" s="410"/>
      <c r="BZ292" s="410"/>
      <c r="CA292" s="410"/>
      <c r="CB292" s="410"/>
      <c r="CC292" s="410"/>
      <c r="CD292" s="410"/>
      <c r="CE292" s="410"/>
      <c r="CF292" s="410"/>
      <c r="CG292" s="410"/>
    </row>
    <row r="293" spans="1:85" ht="14.25">
      <c r="B293" s="795"/>
      <c r="C293" s="491" t="s">
        <v>771</v>
      </c>
      <c r="D293" s="492"/>
      <c r="E293" s="492"/>
      <c r="F293" s="492"/>
      <c r="G293" s="492"/>
      <c r="H293" s="492"/>
      <c r="I293" s="492"/>
      <c r="J293" s="492"/>
      <c r="K293" s="492"/>
      <c r="L293" s="492"/>
      <c r="M293" s="492"/>
      <c r="N293" s="492"/>
      <c r="O293" s="492"/>
      <c r="P293" s="492"/>
      <c r="Q293" s="492"/>
      <c r="R293" s="492"/>
      <c r="S293" s="492"/>
      <c r="T293" s="492"/>
      <c r="U293" s="493"/>
      <c r="V293" s="526">
        <v>741</v>
      </c>
      <c r="W293" s="720"/>
      <c r="X293" s="721"/>
      <c r="Y293" s="721"/>
      <c r="Z293" s="722"/>
      <c r="AA293" s="526">
        <v>742</v>
      </c>
      <c r="AB293" s="720"/>
      <c r="AC293" s="721"/>
      <c r="AD293" s="721"/>
      <c r="AE293" s="722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  <c r="AZ293" s="410"/>
      <c r="BA293" s="410"/>
      <c r="BB293" s="410"/>
      <c r="BC293" s="410"/>
      <c r="BD293" s="410"/>
      <c r="BE293" s="410"/>
      <c r="BF293" s="410"/>
      <c r="BG293" s="410"/>
      <c r="BH293" s="410"/>
      <c r="BI293" s="410"/>
      <c r="BJ293" s="410"/>
      <c r="BK293" s="410"/>
      <c r="BL293" s="410"/>
      <c r="BM293" s="410"/>
      <c r="BN293" s="410"/>
      <c r="BO293" s="410"/>
      <c r="BP293" s="410"/>
      <c r="BQ293" s="410"/>
      <c r="BR293" s="410"/>
      <c r="BS293" s="410"/>
      <c r="BT293" s="410"/>
      <c r="BU293" s="410"/>
      <c r="BV293" s="410"/>
      <c r="BW293" s="410"/>
      <c r="BX293" s="410"/>
      <c r="BY293" s="410"/>
      <c r="BZ293" s="410"/>
      <c r="CA293" s="410"/>
      <c r="CB293" s="410"/>
      <c r="CC293" s="410"/>
      <c r="CD293" s="410"/>
      <c r="CE293" s="410"/>
      <c r="CF293" s="410"/>
      <c r="CG293" s="410"/>
    </row>
    <row r="294" spans="1:85" ht="14.25">
      <c r="B294" s="795"/>
      <c r="C294" s="491" t="s">
        <v>772</v>
      </c>
      <c r="D294" s="492"/>
      <c r="E294" s="492"/>
      <c r="F294" s="492"/>
      <c r="G294" s="492"/>
      <c r="H294" s="492"/>
      <c r="I294" s="492"/>
      <c r="J294" s="492"/>
      <c r="K294" s="492"/>
      <c r="L294" s="492"/>
      <c r="M294" s="492"/>
      <c r="N294" s="492"/>
      <c r="O294" s="492"/>
      <c r="P294" s="492"/>
      <c r="Q294" s="492"/>
      <c r="R294" s="492"/>
      <c r="S294" s="492"/>
      <c r="T294" s="492"/>
      <c r="U294" s="492"/>
      <c r="V294" s="492"/>
      <c r="W294" s="492"/>
      <c r="X294" s="492"/>
      <c r="Y294" s="492"/>
      <c r="Z294" s="493"/>
      <c r="AA294" s="526">
        <v>841</v>
      </c>
      <c r="AB294" s="720"/>
      <c r="AC294" s="721"/>
      <c r="AD294" s="721"/>
      <c r="AE294" s="722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  <c r="AZ294" s="410"/>
      <c r="BA294" s="410"/>
      <c r="BB294" s="410"/>
      <c r="BC294" s="410"/>
      <c r="BD294" s="410"/>
      <c r="BE294" s="410"/>
      <c r="BF294" s="410"/>
      <c r="BG294" s="410"/>
      <c r="BH294" s="410"/>
      <c r="BI294" s="410"/>
      <c r="BJ294" s="410"/>
      <c r="BK294" s="410"/>
      <c r="BL294" s="410"/>
      <c r="BM294" s="410"/>
      <c r="BN294" s="410"/>
      <c r="BO294" s="410"/>
      <c r="BP294" s="410"/>
      <c r="BQ294" s="410"/>
      <c r="BR294" s="410"/>
      <c r="BS294" s="410"/>
      <c r="BT294" s="410"/>
      <c r="BU294" s="410"/>
      <c r="BV294" s="410"/>
      <c r="BW294" s="410"/>
      <c r="BX294" s="410"/>
      <c r="BY294" s="410"/>
      <c r="BZ294" s="410"/>
      <c r="CA294" s="410"/>
      <c r="CB294" s="410"/>
      <c r="CC294" s="410"/>
      <c r="CD294" s="410"/>
      <c r="CE294" s="410"/>
      <c r="CF294" s="410"/>
      <c r="CG294" s="410"/>
    </row>
    <row r="295" spans="1:85" ht="14.25">
      <c r="B295" s="795"/>
      <c r="C295" s="491" t="s">
        <v>773</v>
      </c>
      <c r="D295" s="492"/>
      <c r="E295" s="492"/>
      <c r="F295" s="492"/>
      <c r="G295" s="492"/>
      <c r="H295" s="492"/>
      <c r="I295" s="492"/>
      <c r="J295" s="492"/>
      <c r="K295" s="492"/>
      <c r="L295" s="492"/>
      <c r="M295" s="492"/>
      <c r="N295" s="492"/>
      <c r="O295" s="492"/>
      <c r="P295" s="492"/>
      <c r="Q295" s="492"/>
      <c r="R295" s="492"/>
      <c r="S295" s="492"/>
      <c r="T295" s="492"/>
      <c r="U295" s="492"/>
      <c r="V295" s="492"/>
      <c r="W295" s="492"/>
      <c r="X295" s="492"/>
      <c r="Y295" s="492"/>
      <c r="Z295" s="493"/>
      <c r="AA295" s="526">
        <v>855</v>
      </c>
      <c r="AB295" s="720"/>
      <c r="AC295" s="721"/>
      <c r="AD295" s="721"/>
      <c r="AE295" s="722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  <c r="AZ295" s="410"/>
      <c r="BA295" s="410"/>
      <c r="BB295" s="410"/>
      <c r="BC295" s="410"/>
      <c r="BD295" s="410"/>
      <c r="BE295" s="410"/>
      <c r="BF295" s="410"/>
      <c r="BG295" s="410"/>
      <c r="BH295" s="410"/>
      <c r="BI295" s="410"/>
      <c r="BJ295" s="410"/>
      <c r="BK295" s="410"/>
      <c r="BL295" s="410"/>
      <c r="BM295" s="410"/>
      <c r="BN295" s="410"/>
      <c r="BO295" s="410"/>
      <c r="BP295" s="410"/>
      <c r="BQ295" s="410"/>
      <c r="BR295" s="410"/>
      <c r="BS295" s="410"/>
      <c r="BT295" s="410"/>
      <c r="BU295" s="410"/>
      <c r="BV295" s="410"/>
      <c r="BW295" s="410"/>
      <c r="BX295" s="410"/>
      <c r="BY295" s="410"/>
      <c r="BZ295" s="410"/>
      <c r="CA295" s="410"/>
      <c r="CB295" s="410"/>
      <c r="CC295" s="410"/>
      <c r="CD295" s="410"/>
      <c r="CE295" s="410"/>
      <c r="CF295" s="410"/>
      <c r="CG295" s="410"/>
    </row>
    <row r="296" spans="1:85" ht="14.25" customHeight="1">
      <c r="B296" s="532" t="s">
        <v>774</v>
      </c>
      <c r="C296" s="533" t="s">
        <v>775</v>
      </c>
      <c r="D296" s="533"/>
      <c r="E296" s="533"/>
      <c r="F296" s="533"/>
      <c r="G296" s="531">
        <v>828</v>
      </c>
      <c r="H296" s="720"/>
      <c r="I296" s="721"/>
      <c r="J296" s="721"/>
      <c r="K296" s="722"/>
      <c r="L296" s="533" t="s">
        <v>776</v>
      </c>
      <c r="M296" s="534"/>
      <c r="N296" s="534"/>
      <c r="O296" s="534"/>
      <c r="P296" s="534"/>
      <c r="Q296" s="526">
        <v>830</v>
      </c>
      <c r="R296" s="720"/>
      <c r="S296" s="721"/>
      <c r="T296" s="721"/>
      <c r="U296" s="722"/>
      <c r="V296" s="533" t="s">
        <v>777</v>
      </c>
      <c r="W296" s="534"/>
      <c r="X296" s="534"/>
      <c r="Y296" s="534"/>
      <c r="Z296" s="534"/>
      <c r="AA296" s="526">
        <v>829</v>
      </c>
      <c r="AB296" s="720"/>
      <c r="AC296" s="721"/>
      <c r="AD296" s="721"/>
      <c r="AE296" s="722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  <c r="AZ296" s="410"/>
      <c r="BA296" s="410"/>
      <c r="BB296" s="410"/>
      <c r="BC296" s="410"/>
      <c r="BD296" s="410"/>
      <c r="BE296" s="410"/>
      <c r="BF296" s="410"/>
      <c r="BG296" s="410"/>
      <c r="BH296" s="410"/>
      <c r="BI296" s="410"/>
      <c r="BJ296" s="410"/>
      <c r="BK296" s="410"/>
      <c r="BL296" s="410"/>
      <c r="BM296" s="410"/>
      <c r="BN296" s="410"/>
      <c r="BO296" s="410"/>
      <c r="BP296" s="410"/>
      <c r="BQ296" s="410"/>
      <c r="BR296" s="410"/>
      <c r="BS296" s="410"/>
      <c r="BT296" s="410"/>
      <c r="BU296" s="410"/>
      <c r="BV296" s="410"/>
      <c r="BW296" s="410"/>
      <c r="BX296" s="410"/>
      <c r="BY296" s="410"/>
      <c r="BZ296" s="410"/>
      <c r="CA296" s="410"/>
      <c r="CB296" s="410"/>
      <c r="CC296" s="410"/>
      <c r="CD296" s="410"/>
      <c r="CE296" s="410"/>
      <c r="CF296" s="410"/>
      <c r="CG296" s="410"/>
    </row>
    <row r="297" spans="1:85" s="461" customFormat="1">
      <c r="A297" s="455"/>
      <c r="B297" s="798" t="s">
        <v>778</v>
      </c>
      <c r="C297" s="796" t="s">
        <v>743</v>
      </c>
      <c r="D297" s="796"/>
      <c r="E297" s="796"/>
      <c r="F297" s="796"/>
      <c r="G297" s="796"/>
      <c r="H297" s="796"/>
      <c r="I297" s="796"/>
      <c r="J297" s="796"/>
      <c r="K297" s="796"/>
      <c r="L297" s="796"/>
      <c r="M297" s="796"/>
      <c r="N297" s="796"/>
      <c r="O297" s="796"/>
      <c r="P297" s="796"/>
      <c r="Q297" s="792" t="s">
        <v>754</v>
      </c>
      <c r="R297" s="792"/>
      <c r="S297" s="792"/>
      <c r="T297" s="792"/>
      <c r="U297" s="792"/>
      <c r="V297" s="792" t="s">
        <v>755</v>
      </c>
      <c r="W297" s="792"/>
      <c r="X297" s="792"/>
      <c r="Y297" s="792"/>
      <c r="Z297" s="792"/>
      <c r="AA297" s="456"/>
      <c r="AB297" s="457"/>
      <c r="AC297" s="457"/>
      <c r="AD297" s="457"/>
      <c r="AE297" s="459"/>
      <c r="AF297" s="460"/>
      <c r="AG297" s="460"/>
      <c r="AH297" s="460"/>
      <c r="AI297" s="460"/>
      <c r="AJ297" s="460"/>
      <c r="AK297" s="460"/>
      <c r="AL297" s="460"/>
      <c r="AM297" s="460"/>
      <c r="AN297" s="460"/>
      <c r="AO297" s="460"/>
      <c r="AP297" s="460"/>
      <c r="AQ297" s="460"/>
      <c r="AR297" s="460"/>
      <c r="AS297" s="460"/>
      <c r="AT297" s="460"/>
      <c r="AU297" s="460"/>
      <c r="AV297" s="460"/>
      <c r="AW297" s="460"/>
      <c r="AX297" s="460"/>
      <c r="AY297" s="460"/>
      <c r="AZ297" s="460"/>
      <c r="BA297" s="460"/>
      <c r="BB297" s="460"/>
      <c r="BC297" s="460"/>
      <c r="BD297" s="460"/>
      <c r="BE297" s="460"/>
      <c r="BF297" s="460"/>
      <c r="BG297" s="460"/>
      <c r="BH297" s="460"/>
      <c r="BI297" s="460"/>
      <c r="BJ297" s="460"/>
      <c r="BK297" s="460"/>
      <c r="BL297" s="460"/>
      <c r="BM297" s="460"/>
      <c r="BN297" s="460"/>
      <c r="BO297" s="460"/>
      <c r="BP297" s="460"/>
      <c r="BQ297" s="460"/>
      <c r="BR297" s="460"/>
      <c r="BS297" s="460"/>
      <c r="BT297" s="460"/>
      <c r="BU297" s="460"/>
      <c r="BV297" s="460"/>
      <c r="BW297" s="460"/>
      <c r="BX297" s="460"/>
      <c r="BY297" s="460"/>
      <c r="BZ297" s="460"/>
      <c r="CA297" s="460"/>
      <c r="CB297" s="460"/>
      <c r="CC297" s="460"/>
      <c r="CD297" s="460"/>
      <c r="CE297" s="460"/>
      <c r="CF297" s="460"/>
      <c r="CG297" s="460"/>
    </row>
    <row r="298" spans="1:85" ht="14.25">
      <c r="B298" s="798"/>
      <c r="C298" s="491" t="s">
        <v>779</v>
      </c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  <c r="P298" s="493"/>
      <c r="Q298" s="526">
        <v>772</v>
      </c>
      <c r="R298" s="720"/>
      <c r="S298" s="721"/>
      <c r="T298" s="721"/>
      <c r="U298" s="722"/>
      <c r="V298" s="526">
        <v>811</v>
      </c>
      <c r="W298" s="720"/>
      <c r="X298" s="721"/>
      <c r="Y298" s="721"/>
      <c r="Z298" s="722"/>
      <c r="AA298" s="413"/>
      <c r="AB298" s="414"/>
      <c r="AC298" s="414"/>
      <c r="AD298" s="414"/>
      <c r="AE298" s="415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  <c r="AZ298" s="410"/>
      <c r="BA298" s="410"/>
      <c r="BB298" s="410"/>
      <c r="BC298" s="410"/>
      <c r="BD298" s="410"/>
      <c r="BE298" s="410"/>
      <c r="BF298" s="410"/>
      <c r="BG298" s="410"/>
      <c r="BH298" s="410"/>
      <c r="BI298" s="410"/>
      <c r="BJ298" s="410"/>
      <c r="BK298" s="410"/>
      <c r="BL298" s="410"/>
      <c r="BM298" s="410"/>
      <c r="BN298" s="410"/>
      <c r="BO298" s="410"/>
      <c r="BP298" s="410"/>
      <c r="BQ298" s="410"/>
      <c r="BR298" s="410"/>
      <c r="BS298" s="410"/>
      <c r="BT298" s="410"/>
      <c r="BU298" s="410"/>
      <c r="BV298" s="410"/>
      <c r="BW298" s="410"/>
      <c r="BX298" s="410"/>
      <c r="BY298" s="410"/>
      <c r="BZ298" s="410"/>
      <c r="CA298" s="410"/>
      <c r="CB298" s="410"/>
      <c r="CC298" s="410"/>
      <c r="CD298" s="410"/>
      <c r="CE298" s="410"/>
      <c r="CF298" s="410"/>
      <c r="CG298" s="410"/>
    </row>
    <row r="299" spans="1:85" ht="14.25">
      <c r="B299" s="798"/>
      <c r="C299" s="491" t="s">
        <v>780</v>
      </c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  <c r="P299" s="493"/>
      <c r="Q299" s="526">
        <v>873</v>
      </c>
      <c r="R299" s="720"/>
      <c r="S299" s="721"/>
      <c r="T299" s="721"/>
      <c r="U299" s="722"/>
      <c r="V299" s="526">
        <v>1002</v>
      </c>
      <c r="W299" s="720"/>
      <c r="X299" s="721"/>
      <c r="Y299" s="721"/>
      <c r="Z299" s="722"/>
      <c r="AA299" s="413"/>
      <c r="AB299" s="414"/>
      <c r="AC299" s="414"/>
      <c r="AD299" s="414"/>
      <c r="AE299" s="415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  <c r="AZ299" s="410"/>
      <c r="BA299" s="410"/>
      <c r="BB299" s="410"/>
      <c r="BC299" s="410"/>
      <c r="BD299" s="410"/>
      <c r="BE299" s="410"/>
      <c r="BF299" s="410"/>
      <c r="BG299" s="410"/>
      <c r="BH299" s="410"/>
      <c r="BI299" s="410"/>
      <c r="BJ299" s="410"/>
      <c r="BK299" s="410"/>
      <c r="BL299" s="410"/>
      <c r="BM299" s="410"/>
      <c r="BN299" s="410"/>
      <c r="BO299" s="410"/>
      <c r="BP299" s="410"/>
      <c r="BQ299" s="410"/>
      <c r="BR299" s="410"/>
      <c r="BS299" s="410"/>
      <c r="BT299" s="410"/>
      <c r="BU299" s="410"/>
      <c r="BV299" s="410"/>
      <c r="BW299" s="410"/>
      <c r="BX299" s="410"/>
      <c r="BY299" s="410"/>
      <c r="BZ299" s="410"/>
      <c r="CA299" s="410"/>
      <c r="CB299" s="410"/>
      <c r="CC299" s="410"/>
      <c r="CD299" s="410"/>
      <c r="CE299" s="410"/>
      <c r="CF299" s="410"/>
      <c r="CG299" s="410"/>
    </row>
    <row r="300" spans="1:85" ht="14.25">
      <c r="B300" s="798"/>
      <c r="C300" s="491" t="s">
        <v>781</v>
      </c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  <c r="P300" s="493"/>
      <c r="Q300" s="526">
        <v>1120</v>
      </c>
      <c r="R300" s="720"/>
      <c r="S300" s="721"/>
      <c r="T300" s="721"/>
      <c r="U300" s="722"/>
      <c r="V300" s="526">
        <v>1121</v>
      </c>
      <c r="W300" s="720"/>
      <c r="X300" s="721"/>
      <c r="Y300" s="721"/>
      <c r="Z300" s="722"/>
      <c r="AA300" s="413"/>
      <c r="AB300" s="414"/>
      <c r="AC300" s="414"/>
      <c r="AD300" s="414"/>
      <c r="AE300" s="415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  <c r="AZ300" s="410"/>
      <c r="BA300" s="410"/>
      <c r="BB300" s="410"/>
      <c r="BC300" s="410"/>
      <c r="BD300" s="410"/>
      <c r="BE300" s="410"/>
      <c r="BF300" s="410"/>
      <c r="BG300" s="410"/>
      <c r="BH300" s="410"/>
      <c r="BI300" s="410"/>
      <c r="BJ300" s="410"/>
      <c r="BK300" s="410"/>
      <c r="BL300" s="410"/>
      <c r="BM300" s="410"/>
      <c r="BN300" s="410"/>
      <c r="BO300" s="410"/>
      <c r="BP300" s="410"/>
      <c r="BQ300" s="410"/>
      <c r="BR300" s="410"/>
      <c r="BS300" s="410"/>
      <c r="BT300" s="410"/>
      <c r="BU300" s="410"/>
      <c r="BV300" s="410"/>
      <c r="BW300" s="410"/>
      <c r="BX300" s="410"/>
      <c r="BY300" s="410"/>
      <c r="BZ300" s="410"/>
      <c r="CA300" s="410"/>
      <c r="CB300" s="410"/>
      <c r="CC300" s="410"/>
      <c r="CD300" s="410"/>
      <c r="CE300" s="410"/>
      <c r="CF300" s="410"/>
      <c r="CG300" s="410"/>
    </row>
    <row r="301" spans="1:85" ht="14.25">
      <c r="B301" s="798"/>
      <c r="C301" s="491" t="s">
        <v>782</v>
      </c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P301" s="493"/>
      <c r="Q301" s="526">
        <v>1122</v>
      </c>
      <c r="R301" s="720"/>
      <c r="S301" s="721"/>
      <c r="T301" s="721"/>
      <c r="U301" s="722"/>
      <c r="V301" s="526">
        <v>1124</v>
      </c>
      <c r="W301" s="720"/>
      <c r="X301" s="721"/>
      <c r="Y301" s="721"/>
      <c r="Z301" s="722"/>
      <c r="AA301" s="413"/>
      <c r="AB301" s="414"/>
      <c r="AC301" s="414"/>
      <c r="AD301" s="414"/>
      <c r="AE301" s="415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  <c r="AZ301" s="410"/>
      <c r="BA301" s="410"/>
      <c r="BB301" s="410"/>
      <c r="BC301" s="410"/>
      <c r="BD301" s="410"/>
      <c r="BE301" s="410"/>
      <c r="BF301" s="410"/>
      <c r="BG301" s="410"/>
      <c r="BH301" s="410"/>
      <c r="BI301" s="410"/>
      <c r="BJ301" s="410"/>
      <c r="BK301" s="410"/>
      <c r="BL301" s="410"/>
      <c r="BM301" s="410"/>
      <c r="BN301" s="410"/>
      <c r="BO301" s="410"/>
      <c r="BP301" s="410"/>
      <c r="BQ301" s="410"/>
      <c r="BR301" s="410"/>
      <c r="BS301" s="410"/>
      <c r="BT301" s="410"/>
      <c r="BU301" s="410"/>
      <c r="BV301" s="410"/>
      <c r="BW301" s="410"/>
      <c r="BX301" s="410"/>
      <c r="BY301" s="410"/>
      <c r="BZ301" s="410"/>
      <c r="CA301" s="410"/>
      <c r="CB301" s="410"/>
      <c r="CC301" s="410"/>
      <c r="CD301" s="410"/>
      <c r="CE301" s="410"/>
      <c r="CF301" s="410"/>
      <c r="CG301" s="410"/>
    </row>
    <row r="302" spans="1:85" ht="14.25">
      <c r="B302" s="798"/>
      <c r="C302" s="491" t="s">
        <v>783</v>
      </c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  <c r="P302" s="493"/>
      <c r="Q302" s="526">
        <v>1838</v>
      </c>
      <c r="R302" s="720"/>
      <c r="S302" s="721"/>
      <c r="T302" s="721"/>
      <c r="U302" s="722"/>
      <c r="V302" s="526">
        <v>1839</v>
      </c>
      <c r="W302" s="720"/>
      <c r="X302" s="721"/>
      <c r="Y302" s="721"/>
      <c r="Z302" s="722"/>
      <c r="AA302" s="413"/>
      <c r="AB302" s="414"/>
      <c r="AC302" s="414"/>
      <c r="AD302" s="414"/>
      <c r="AE302" s="415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  <c r="AZ302" s="410"/>
      <c r="BA302" s="410"/>
      <c r="BB302" s="410"/>
      <c r="BC302" s="410"/>
      <c r="BD302" s="410"/>
      <c r="BE302" s="410"/>
      <c r="BF302" s="410"/>
      <c r="BG302" s="410"/>
      <c r="BH302" s="410"/>
      <c r="BI302" s="410"/>
      <c r="BJ302" s="410"/>
      <c r="BK302" s="410"/>
      <c r="BL302" s="410"/>
      <c r="BM302" s="410"/>
      <c r="BN302" s="410"/>
      <c r="BO302" s="410"/>
      <c r="BP302" s="410"/>
      <c r="BQ302" s="410"/>
      <c r="BR302" s="410"/>
      <c r="BS302" s="410"/>
      <c r="BT302" s="410"/>
      <c r="BU302" s="410"/>
      <c r="BV302" s="410"/>
      <c r="BW302" s="410"/>
      <c r="BX302" s="410"/>
      <c r="BY302" s="410"/>
      <c r="BZ302" s="410"/>
      <c r="CA302" s="410"/>
      <c r="CB302" s="410"/>
      <c r="CC302" s="410"/>
      <c r="CD302" s="410"/>
      <c r="CE302" s="410"/>
      <c r="CF302" s="410"/>
      <c r="CG302" s="410"/>
    </row>
    <row r="303" spans="1:85" ht="14.25">
      <c r="B303" s="798"/>
      <c r="C303" s="491" t="s">
        <v>784</v>
      </c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  <c r="P303" s="493"/>
      <c r="Q303" s="526">
        <v>1775</v>
      </c>
      <c r="R303" s="720"/>
      <c r="S303" s="721"/>
      <c r="T303" s="721"/>
      <c r="U303" s="722"/>
      <c r="V303" s="413"/>
      <c r="W303" s="414"/>
      <c r="X303" s="414"/>
      <c r="Y303" s="414"/>
      <c r="Z303" s="415"/>
      <c r="AA303" s="413"/>
      <c r="AB303" s="414"/>
      <c r="AC303" s="414"/>
      <c r="AD303" s="414"/>
      <c r="AE303" s="415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  <c r="AZ303" s="410"/>
      <c r="BA303" s="410"/>
      <c r="BB303" s="410"/>
      <c r="BC303" s="410"/>
      <c r="BD303" s="410"/>
      <c r="BE303" s="410"/>
      <c r="BF303" s="410"/>
      <c r="BG303" s="410"/>
      <c r="BH303" s="410"/>
      <c r="BI303" s="410"/>
      <c r="BJ303" s="410"/>
      <c r="BK303" s="410"/>
      <c r="BL303" s="410"/>
      <c r="BM303" s="410"/>
      <c r="BN303" s="410"/>
      <c r="BO303" s="410"/>
      <c r="BP303" s="410"/>
      <c r="BQ303" s="410"/>
      <c r="BR303" s="410"/>
      <c r="BS303" s="410"/>
      <c r="BT303" s="410"/>
      <c r="BU303" s="410"/>
      <c r="BV303" s="410"/>
      <c r="BW303" s="410"/>
      <c r="BX303" s="410"/>
      <c r="BY303" s="410"/>
      <c r="BZ303" s="410"/>
      <c r="CA303" s="410"/>
      <c r="CB303" s="410"/>
      <c r="CC303" s="410"/>
      <c r="CD303" s="410"/>
      <c r="CE303" s="410"/>
      <c r="CF303" s="410"/>
      <c r="CG303" s="410"/>
    </row>
    <row r="304" spans="1:85" ht="14.25">
      <c r="B304" s="798"/>
      <c r="C304" s="535" t="s">
        <v>785</v>
      </c>
      <c r="D304" s="536"/>
      <c r="E304" s="536"/>
      <c r="F304" s="536"/>
      <c r="G304" s="536"/>
      <c r="H304" s="536"/>
      <c r="I304" s="536"/>
      <c r="J304" s="536"/>
      <c r="K304" s="536"/>
      <c r="L304" s="536"/>
      <c r="M304" s="536"/>
      <c r="N304" s="536"/>
      <c r="O304" s="536"/>
      <c r="P304" s="537"/>
      <c r="Q304" s="538">
        <v>1911</v>
      </c>
      <c r="R304" s="724"/>
      <c r="S304" s="725"/>
      <c r="T304" s="725"/>
      <c r="U304" s="726"/>
      <c r="V304" s="432"/>
      <c r="W304" s="433"/>
      <c r="X304" s="433"/>
      <c r="Y304" s="433"/>
      <c r="Z304" s="434"/>
      <c r="AA304" s="432"/>
      <c r="AB304" s="433"/>
      <c r="AC304" s="433"/>
      <c r="AD304" s="433"/>
      <c r="AE304" s="434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  <c r="AZ304" s="410"/>
      <c r="BA304" s="410"/>
      <c r="BB304" s="410"/>
      <c r="BC304" s="410"/>
      <c r="BD304" s="410"/>
      <c r="BE304" s="410"/>
      <c r="BF304" s="410"/>
      <c r="BG304" s="410"/>
      <c r="BH304" s="410"/>
      <c r="BI304" s="410"/>
      <c r="BJ304" s="410"/>
      <c r="BK304" s="410"/>
      <c r="BL304" s="410"/>
      <c r="BM304" s="410"/>
      <c r="BN304" s="410"/>
      <c r="BO304" s="410"/>
      <c r="BP304" s="410"/>
      <c r="BQ304" s="410"/>
      <c r="BR304" s="410"/>
      <c r="BS304" s="410"/>
      <c r="BT304" s="410"/>
      <c r="BU304" s="410"/>
      <c r="BV304" s="410"/>
      <c r="BW304" s="410"/>
      <c r="BX304" s="410"/>
      <c r="BY304" s="410"/>
      <c r="BZ304" s="410"/>
      <c r="CA304" s="410"/>
      <c r="CB304" s="410"/>
      <c r="CC304" s="410"/>
      <c r="CD304" s="410"/>
      <c r="CE304" s="410"/>
      <c r="CF304" s="410"/>
      <c r="CG304" s="410"/>
    </row>
    <row r="305" spans="1:92" s="461" customFormat="1">
      <c r="A305" s="455"/>
      <c r="B305" s="797" t="s">
        <v>786</v>
      </c>
      <c r="C305" s="797"/>
      <c r="D305" s="797"/>
      <c r="E305" s="797"/>
      <c r="F305" s="797"/>
      <c r="G305" s="797"/>
      <c r="H305" s="797"/>
      <c r="I305" s="797"/>
      <c r="J305" s="797"/>
      <c r="K305" s="797"/>
      <c r="L305" s="797"/>
      <c r="M305" s="797"/>
      <c r="N305" s="797"/>
      <c r="O305" s="797"/>
      <c r="P305" s="797"/>
      <c r="Q305" s="792" t="s">
        <v>787</v>
      </c>
      <c r="R305" s="792"/>
      <c r="S305" s="792"/>
      <c r="T305" s="792"/>
      <c r="U305" s="792"/>
      <c r="V305" s="743" t="s">
        <v>788</v>
      </c>
      <c r="W305" s="743"/>
      <c r="X305" s="743"/>
      <c r="Y305" s="743"/>
      <c r="Z305" s="743"/>
      <c r="AA305" s="792" t="s">
        <v>724</v>
      </c>
      <c r="AB305" s="792"/>
      <c r="AC305" s="792"/>
      <c r="AD305" s="792"/>
      <c r="AE305" s="792"/>
      <c r="AF305" s="460"/>
      <c r="AG305" s="460"/>
      <c r="AH305" s="460"/>
      <c r="AI305" s="460"/>
      <c r="AJ305" s="460"/>
      <c r="AK305" s="460"/>
      <c r="AL305" s="460"/>
      <c r="AM305" s="460"/>
      <c r="AN305" s="460"/>
      <c r="AO305" s="460"/>
      <c r="AP305" s="460"/>
      <c r="AQ305" s="460"/>
      <c r="AR305" s="460"/>
      <c r="AS305" s="460"/>
      <c r="AT305" s="460"/>
      <c r="AU305" s="460"/>
      <c r="AV305" s="460"/>
      <c r="AW305" s="460"/>
      <c r="AX305" s="460"/>
      <c r="AY305" s="460"/>
      <c r="AZ305" s="460"/>
      <c r="BA305" s="460"/>
      <c r="BB305" s="460"/>
      <c r="BC305" s="460"/>
      <c r="BD305" s="460"/>
      <c r="BE305" s="460"/>
      <c r="BF305" s="460"/>
      <c r="BG305" s="460"/>
      <c r="BH305" s="460"/>
      <c r="BI305" s="460"/>
      <c r="BJ305" s="460"/>
      <c r="BK305" s="460"/>
      <c r="BL305" s="460"/>
      <c r="BM305" s="460"/>
      <c r="BN305" s="460"/>
      <c r="BO305" s="460"/>
      <c r="BP305" s="460"/>
      <c r="BQ305" s="460"/>
      <c r="BR305" s="460"/>
      <c r="BS305" s="460"/>
      <c r="BT305" s="460"/>
      <c r="BU305" s="460"/>
      <c r="BV305" s="460"/>
      <c r="BW305" s="460"/>
      <c r="BX305" s="460"/>
      <c r="BY305" s="460"/>
      <c r="BZ305" s="460"/>
      <c r="CA305" s="460"/>
      <c r="CB305" s="460"/>
      <c r="CC305" s="460"/>
      <c r="CD305" s="460"/>
      <c r="CE305" s="460"/>
      <c r="CF305" s="460"/>
      <c r="CG305" s="460"/>
    </row>
    <row r="306" spans="1:92" ht="14.25">
      <c r="B306" s="797"/>
      <c r="C306" s="797"/>
      <c r="D306" s="797"/>
      <c r="E306" s="797"/>
      <c r="F306" s="797"/>
      <c r="G306" s="797"/>
      <c r="H306" s="797"/>
      <c r="I306" s="797"/>
      <c r="J306" s="797"/>
      <c r="K306" s="797"/>
      <c r="L306" s="797"/>
      <c r="M306" s="797"/>
      <c r="N306" s="797"/>
      <c r="O306" s="797"/>
      <c r="P306" s="797"/>
      <c r="Q306" s="526">
        <v>999</v>
      </c>
      <c r="R306" s="720"/>
      <c r="S306" s="721"/>
      <c r="T306" s="721"/>
      <c r="U306" s="722"/>
      <c r="V306" s="526">
        <v>998</v>
      </c>
      <c r="W306" s="720"/>
      <c r="X306" s="721"/>
      <c r="Y306" s="721"/>
      <c r="Z306" s="722"/>
      <c r="AA306" s="526">
        <v>953</v>
      </c>
      <c r="AB306" s="720"/>
      <c r="AC306" s="721"/>
      <c r="AD306" s="721"/>
      <c r="AE306" s="722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  <c r="AZ306" s="410"/>
      <c r="BA306" s="410"/>
      <c r="BB306" s="410"/>
      <c r="BC306" s="410"/>
      <c r="BD306" s="410"/>
      <c r="BE306" s="410"/>
      <c r="BF306" s="410"/>
      <c r="BG306" s="410"/>
      <c r="BH306" s="410"/>
      <c r="BI306" s="410"/>
      <c r="BJ306" s="410"/>
      <c r="BK306" s="410"/>
      <c r="BL306" s="410"/>
      <c r="BM306" s="410"/>
      <c r="BN306" s="410"/>
      <c r="BO306" s="410"/>
      <c r="BP306" s="410"/>
      <c r="BQ306" s="410"/>
      <c r="BR306" s="410"/>
      <c r="BS306" s="410"/>
      <c r="BT306" s="410"/>
      <c r="BU306" s="410"/>
      <c r="BV306" s="410"/>
      <c r="BW306" s="410"/>
      <c r="BX306" s="410"/>
      <c r="BY306" s="410"/>
      <c r="BZ306" s="410"/>
      <c r="CA306" s="410"/>
      <c r="CB306" s="410"/>
      <c r="CC306" s="410"/>
      <c r="CD306" s="410"/>
      <c r="CE306" s="410"/>
      <c r="CF306" s="410"/>
      <c r="CG306" s="410"/>
    </row>
    <row r="307" spans="1:92" s="411" customFormat="1">
      <c r="A307" s="409"/>
      <c r="B307" s="517"/>
      <c r="C307" s="517"/>
      <c r="D307" s="517"/>
      <c r="E307" s="517"/>
      <c r="F307" s="517"/>
      <c r="G307" s="517"/>
      <c r="H307" s="517"/>
      <c r="I307" s="517"/>
      <c r="J307" s="517"/>
      <c r="K307" s="517"/>
      <c r="L307" s="517"/>
      <c r="M307" s="517"/>
      <c r="N307" s="517"/>
      <c r="O307" s="517"/>
      <c r="P307" s="517"/>
      <c r="Q307" s="517"/>
      <c r="R307" s="517"/>
      <c r="S307" s="410"/>
      <c r="T307" s="410"/>
      <c r="U307" s="410"/>
      <c r="V307" s="410"/>
      <c r="W307" s="410"/>
      <c r="X307" s="410"/>
      <c r="Y307" s="410"/>
      <c r="Z307" s="410"/>
      <c r="AA307" s="410"/>
      <c r="AB307" s="410"/>
      <c r="AC307" s="410"/>
      <c r="AD307" s="410"/>
      <c r="AE307" s="410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  <c r="AZ307" s="410"/>
      <c r="BA307" s="410"/>
      <c r="BB307" s="410"/>
      <c r="BC307" s="410"/>
      <c r="BD307" s="410"/>
      <c r="BE307" s="410"/>
      <c r="BF307" s="410"/>
      <c r="BG307" s="410"/>
      <c r="BH307" s="410"/>
      <c r="BI307" s="410"/>
      <c r="BJ307" s="410"/>
      <c r="BK307" s="410"/>
      <c r="BL307" s="410"/>
      <c r="BM307" s="410"/>
      <c r="BN307" s="410"/>
      <c r="BO307" s="410"/>
      <c r="BP307" s="410"/>
      <c r="BQ307" s="410"/>
      <c r="BR307" s="410"/>
      <c r="BS307" s="410"/>
      <c r="BT307" s="410"/>
      <c r="BU307" s="410"/>
      <c r="BV307" s="410"/>
      <c r="BW307" s="410"/>
      <c r="BX307" s="410"/>
      <c r="BY307" s="410"/>
      <c r="BZ307" s="410"/>
      <c r="CA307" s="410"/>
      <c r="CB307" s="410"/>
      <c r="CC307" s="410"/>
      <c r="CD307" s="410"/>
      <c r="CE307" s="410"/>
      <c r="CF307" s="410"/>
      <c r="CG307" s="410"/>
      <c r="CH307" s="410"/>
      <c r="CI307" s="410"/>
      <c r="CJ307" s="410"/>
      <c r="CK307" s="410"/>
      <c r="CL307" s="410"/>
      <c r="CM307" s="410"/>
      <c r="CN307" s="410"/>
    </row>
    <row r="308" spans="1:92" s="411" customFormat="1">
      <c r="A308" s="409"/>
      <c r="B308" s="791" t="s">
        <v>789</v>
      </c>
      <c r="C308" s="791"/>
      <c r="D308" s="791"/>
      <c r="E308" s="791"/>
      <c r="F308" s="791"/>
      <c r="G308" s="791"/>
      <c r="H308" s="791"/>
      <c r="I308" s="791"/>
      <c r="J308" s="791"/>
      <c r="K308" s="791"/>
      <c r="L308" s="791"/>
      <c r="M308" s="791"/>
      <c r="N308" s="791"/>
      <c r="O308" s="791"/>
      <c r="P308" s="791"/>
      <c r="Q308" s="791"/>
      <c r="R308" s="791"/>
      <c r="S308" s="410"/>
      <c r="T308" s="410"/>
      <c r="U308" s="410"/>
      <c r="V308" s="410"/>
      <c r="W308" s="410"/>
      <c r="X308" s="410"/>
      <c r="Y308" s="410"/>
      <c r="Z308" s="410"/>
      <c r="AA308" s="410"/>
      <c r="AB308" s="410"/>
      <c r="AC308" s="410"/>
      <c r="AD308" s="410"/>
      <c r="AE308" s="410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  <c r="AZ308" s="410"/>
      <c r="BA308" s="410"/>
      <c r="BB308" s="410"/>
      <c r="BC308" s="410"/>
      <c r="BD308" s="410"/>
      <c r="BE308" s="410"/>
      <c r="BF308" s="410"/>
      <c r="BG308" s="410"/>
      <c r="BH308" s="410"/>
      <c r="BI308" s="410"/>
      <c r="BJ308" s="410"/>
      <c r="BK308" s="410"/>
      <c r="BL308" s="410"/>
      <c r="BM308" s="410"/>
      <c r="BN308" s="410"/>
      <c r="BO308" s="410"/>
      <c r="BP308" s="410"/>
      <c r="BQ308" s="410"/>
      <c r="BR308" s="410"/>
      <c r="BS308" s="410"/>
      <c r="BT308" s="410"/>
      <c r="BU308" s="410"/>
      <c r="BV308" s="410"/>
      <c r="BW308" s="410"/>
      <c r="BX308" s="410"/>
      <c r="BY308" s="410"/>
      <c r="BZ308" s="410"/>
      <c r="CA308" s="410"/>
      <c r="CB308" s="410"/>
      <c r="CC308" s="410"/>
      <c r="CD308" s="410"/>
      <c r="CE308" s="410"/>
      <c r="CF308" s="410"/>
      <c r="CG308" s="410"/>
      <c r="CH308" s="410"/>
      <c r="CI308" s="410"/>
      <c r="CJ308" s="410"/>
      <c r="CK308" s="410"/>
      <c r="CL308" s="410"/>
      <c r="CM308" s="410"/>
      <c r="CN308" s="410"/>
    </row>
    <row r="309" spans="1:92" s="411" customFormat="1">
      <c r="A309" s="409"/>
      <c r="B309" s="791"/>
      <c r="C309" s="791"/>
      <c r="D309" s="791"/>
      <c r="E309" s="791"/>
      <c r="F309" s="791"/>
      <c r="G309" s="791"/>
      <c r="H309" s="791"/>
      <c r="I309" s="791"/>
      <c r="J309" s="791"/>
      <c r="K309" s="791"/>
      <c r="L309" s="791"/>
      <c r="M309" s="791"/>
      <c r="N309" s="791"/>
      <c r="O309" s="791"/>
      <c r="P309" s="791"/>
      <c r="Q309" s="791"/>
      <c r="R309" s="791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  <c r="AZ309" s="410"/>
      <c r="BA309" s="410"/>
      <c r="BB309" s="410"/>
      <c r="BC309" s="410"/>
      <c r="BD309" s="410"/>
      <c r="BE309" s="410"/>
      <c r="BF309" s="410"/>
      <c r="BG309" s="410"/>
      <c r="BH309" s="410"/>
      <c r="BI309" s="410"/>
      <c r="BJ309" s="410"/>
      <c r="BK309" s="410"/>
      <c r="BL309" s="410"/>
      <c r="BM309" s="410"/>
      <c r="BN309" s="410"/>
      <c r="BO309" s="410"/>
      <c r="BP309" s="410"/>
      <c r="BQ309" s="410"/>
      <c r="BR309" s="410"/>
      <c r="BS309" s="410"/>
      <c r="BT309" s="410"/>
      <c r="BU309" s="410"/>
      <c r="BV309" s="410"/>
      <c r="BW309" s="410"/>
      <c r="BX309" s="410"/>
      <c r="BY309" s="410"/>
      <c r="BZ309" s="410"/>
      <c r="CA309" s="410"/>
      <c r="CB309" s="410"/>
      <c r="CC309" s="410"/>
      <c r="CD309" s="410"/>
      <c r="CE309" s="410"/>
      <c r="CF309" s="410"/>
      <c r="CG309" s="410"/>
      <c r="CH309" s="410"/>
      <c r="CI309" s="410"/>
      <c r="CJ309" s="410"/>
      <c r="CK309" s="410"/>
      <c r="CL309" s="410"/>
      <c r="CM309" s="410"/>
      <c r="CN309" s="410"/>
    </row>
    <row r="310" spans="1:92" ht="14.25">
      <c r="B310" s="496" t="s">
        <v>790</v>
      </c>
      <c r="C310" s="497"/>
      <c r="D310" s="497"/>
      <c r="E310" s="497"/>
      <c r="F310" s="497"/>
      <c r="G310" s="497"/>
      <c r="H310" s="497"/>
      <c r="I310" s="497"/>
      <c r="J310" s="497"/>
      <c r="K310" s="497"/>
      <c r="L310" s="498"/>
      <c r="M310" s="521">
        <v>1160</v>
      </c>
      <c r="N310" s="720"/>
      <c r="O310" s="721"/>
      <c r="P310" s="721"/>
      <c r="Q310" s="722"/>
      <c r="R310" s="527" t="s">
        <v>2</v>
      </c>
      <c r="S310" s="410"/>
      <c r="T310" s="410"/>
      <c r="U310" s="410"/>
      <c r="V310" s="410"/>
      <c r="W310" s="410"/>
      <c r="X310" s="410"/>
      <c r="Y310" s="410"/>
      <c r="Z310" s="410"/>
      <c r="AA310" s="410"/>
      <c r="AB310" s="410"/>
      <c r="AC310" s="410"/>
      <c r="AD310" s="410"/>
      <c r="AE310" s="410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  <c r="AZ310" s="410"/>
      <c r="BA310" s="410"/>
      <c r="BB310" s="410"/>
      <c r="BC310" s="410"/>
      <c r="BD310" s="410"/>
      <c r="BE310" s="410"/>
      <c r="BF310" s="410"/>
      <c r="BG310" s="410"/>
      <c r="BH310" s="410"/>
      <c r="BI310" s="410"/>
      <c r="BJ310" s="410"/>
      <c r="BK310" s="410"/>
      <c r="BL310" s="410"/>
      <c r="BM310" s="410"/>
      <c r="BN310" s="410"/>
      <c r="BO310" s="410"/>
      <c r="BP310" s="410"/>
      <c r="BQ310" s="410"/>
      <c r="BR310" s="410"/>
      <c r="BS310" s="410"/>
      <c r="BT310" s="410"/>
      <c r="BU310" s="410"/>
      <c r="BV310" s="410"/>
      <c r="BW310" s="410"/>
      <c r="BX310" s="410"/>
      <c r="BY310" s="410"/>
      <c r="BZ310" s="410"/>
      <c r="CA310" s="410"/>
      <c r="CB310" s="410"/>
      <c r="CC310" s="410"/>
      <c r="CD310" s="410"/>
      <c r="CE310" s="410"/>
      <c r="CF310" s="410"/>
      <c r="CG310" s="410"/>
      <c r="CH310" s="410"/>
      <c r="CI310" s="410"/>
      <c r="CJ310" s="410"/>
      <c r="CK310" s="410"/>
      <c r="CL310" s="410"/>
      <c r="CM310" s="410"/>
      <c r="CN310" s="410"/>
    </row>
    <row r="311" spans="1:92" ht="14.25">
      <c r="B311" s="496" t="s">
        <v>791</v>
      </c>
      <c r="C311" s="497"/>
      <c r="D311" s="497"/>
      <c r="E311" s="497"/>
      <c r="F311" s="497"/>
      <c r="G311" s="497"/>
      <c r="H311" s="497"/>
      <c r="I311" s="497"/>
      <c r="J311" s="497"/>
      <c r="K311" s="497"/>
      <c r="L311" s="498"/>
      <c r="M311" s="521">
        <v>1163</v>
      </c>
      <c r="N311" s="720"/>
      <c r="O311" s="721"/>
      <c r="P311" s="721"/>
      <c r="Q311" s="722"/>
      <c r="R311" s="527" t="s">
        <v>3</v>
      </c>
      <c r="S311" s="410"/>
      <c r="T311" s="410"/>
      <c r="U311" s="410"/>
      <c r="V311" s="410"/>
      <c r="W311" s="410"/>
      <c r="X311" s="410"/>
      <c r="Y311" s="410"/>
      <c r="Z311" s="410"/>
      <c r="AA311" s="410"/>
      <c r="AB311" s="410"/>
      <c r="AC311" s="410"/>
      <c r="AD311" s="410"/>
      <c r="AE311" s="410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  <c r="AZ311" s="410"/>
      <c r="BA311" s="410"/>
      <c r="BB311" s="410"/>
      <c r="BC311" s="410"/>
      <c r="BD311" s="410"/>
      <c r="BE311" s="410"/>
      <c r="BF311" s="410"/>
      <c r="BG311" s="410"/>
      <c r="BH311" s="410"/>
      <c r="BI311" s="410"/>
      <c r="BJ311" s="410"/>
      <c r="BK311" s="410"/>
      <c r="BL311" s="410"/>
      <c r="BM311" s="410"/>
      <c r="BN311" s="410"/>
      <c r="BO311" s="410"/>
      <c r="BP311" s="410"/>
      <c r="BQ311" s="410"/>
      <c r="BR311" s="410"/>
      <c r="BS311" s="410"/>
      <c r="BT311" s="410"/>
      <c r="BU311" s="410"/>
      <c r="BV311" s="410"/>
      <c r="BW311" s="410"/>
      <c r="BX311" s="410"/>
      <c r="BY311" s="410"/>
      <c r="BZ311" s="410"/>
      <c r="CA311" s="410"/>
      <c r="CB311" s="410"/>
      <c r="CC311" s="410"/>
      <c r="CD311" s="410"/>
      <c r="CE311" s="410"/>
      <c r="CF311" s="410"/>
      <c r="CG311" s="410"/>
      <c r="CH311" s="410"/>
      <c r="CI311" s="410"/>
      <c r="CJ311" s="410"/>
      <c r="CK311" s="410"/>
      <c r="CL311" s="410"/>
      <c r="CM311" s="410"/>
      <c r="CN311" s="410"/>
    </row>
    <row r="312" spans="1:92" ht="14.25">
      <c r="B312" s="496" t="s">
        <v>792</v>
      </c>
      <c r="C312" s="497"/>
      <c r="D312" s="497"/>
      <c r="E312" s="497"/>
      <c r="F312" s="497"/>
      <c r="G312" s="497"/>
      <c r="H312" s="497"/>
      <c r="I312" s="497"/>
      <c r="J312" s="497"/>
      <c r="K312" s="497"/>
      <c r="L312" s="498"/>
      <c r="M312" s="521">
        <v>1164</v>
      </c>
      <c r="N312" s="720"/>
      <c r="O312" s="721"/>
      <c r="P312" s="721"/>
      <c r="Q312" s="722"/>
      <c r="R312" s="527" t="s">
        <v>3</v>
      </c>
      <c r="S312" s="410"/>
      <c r="T312" s="410"/>
      <c r="U312" s="410"/>
      <c r="V312" s="410"/>
      <c r="W312" s="410"/>
      <c r="X312" s="410"/>
      <c r="Y312" s="410"/>
      <c r="Z312" s="410"/>
      <c r="AA312" s="410"/>
      <c r="AB312" s="410"/>
      <c r="AC312" s="410"/>
      <c r="AD312" s="410"/>
      <c r="AE312" s="410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  <c r="AZ312" s="410"/>
      <c r="BA312" s="410"/>
      <c r="BB312" s="410"/>
      <c r="BC312" s="410"/>
      <c r="BD312" s="410"/>
      <c r="BE312" s="410"/>
      <c r="BF312" s="410"/>
      <c r="BG312" s="410"/>
      <c r="BH312" s="410"/>
      <c r="BI312" s="410"/>
      <c r="BJ312" s="410"/>
      <c r="BK312" s="410"/>
      <c r="BL312" s="410"/>
      <c r="BM312" s="410"/>
      <c r="BN312" s="410"/>
      <c r="BO312" s="410"/>
      <c r="BP312" s="410"/>
      <c r="BQ312" s="410"/>
      <c r="BR312" s="410"/>
      <c r="BS312" s="410"/>
      <c r="BT312" s="410"/>
      <c r="BU312" s="410"/>
      <c r="BV312" s="410"/>
      <c r="BW312" s="410"/>
      <c r="BX312" s="410"/>
      <c r="BY312" s="410"/>
      <c r="BZ312" s="410"/>
      <c r="CA312" s="410"/>
      <c r="CB312" s="410"/>
      <c r="CC312" s="410"/>
      <c r="CD312" s="410"/>
      <c r="CE312" s="410"/>
      <c r="CF312" s="410"/>
      <c r="CG312" s="410"/>
      <c r="CH312" s="410"/>
      <c r="CI312" s="410"/>
      <c r="CJ312" s="410"/>
      <c r="CK312" s="410"/>
      <c r="CL312" s="410"/>
      <c r="CM312" s="410"/>
      <c r="CN312" s="410"/>
    </row>
    <row r="313" spans="1:92" ht="14.25">
      <c r="B313" s="496" t="s">
        <v>793</v>
      </c>
      <c r="C313" s="497"/>
      <c r="D313" s="497"/>
      <c r="E313" s="497"/>
      <c r="F313" s="497"/>
      <c r="G313" s="497"/>
      <c r="H313" s="497"/>
      <c r="I313" s="497"/>
      <c r="J313" s="497"/>
      <c r="K313" s="497"/>
      <c r="L313" s="498"/>
      <c r="M313" s="521">
        <v>1166</v>
      </c>
      <c r="N313" s="720"/>
      <c r="O313" s="721"/>
      <c r="P313" s="721"/>
      <c r="Q313" s="722"/>
      <c r="R313" s="527" t="s">
        <v>2</v>
      </c>
      <c r="S313" s="410"/>
      <c r="T313" s="410"/>
      <c r="U313" s="410"/>
      <c r="V313" s="410"/>
      <c r="W313" s="410"/>
      <c r="X313" s="410"/>
      <c r="Y313" s="410"/>
      <c r="Z313" s="410"/>
      <c r="AA313" s="410"/>
      <c r="AB313" s="410"/>
      <c r="AC313" s="410"/>
      <c r="AD313" s="410"/>
      <c r="AE313" s="410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  <c r="AZ313" s="410"/>
      <c r="BA313" s="410"/>
      <c r="BB313" s="410"/>
      <c r="BC313" s="410"/>
      <c r="BD313" s="410"/>
      <c r="BE313" s="410"/>
      <c r="BF313" s="410"/>
      <c r="BG313" s="410"/>
      <c r="BH313" s="410"/>
      <c r="BI313" s="410"/>
      <c r="BJ313" s="410"/>
      <c r="BK313" s="410"/>
      <c r="BL313" s="410"/>
      <c r="BM313" s="410"/>
      <c r="BN313" s="410"/>
      <c r="BO313" s="410"/>
      <c r="BP313" s="410"/>
      <c r="BQ313" s="410"/>
      <c r="BR313" s="410"/>
      <c r="BS313" s="410"/>
      <c r="BT313" s="410"/>
      <c r="BU313" s="410"/>
      <c r="BV313" s="410"/>
      <c r="BW313" s="410"/>
      <c r="BX313" s="410"/>
      <c r="BY313" s="410"/>
      <c r="BZ313" s="410"/>
      <c r="CA313" s="410"/>
      <c r="CB313" s="410"/>
      <c r="CC313" s="410"/>
      <c r="CD313" s="410"/>
      <c r="CE313" s="410"/>
      <c r="CF313" s="410"/>
      <c r="CG313" s="410"/>
      <c r="CH313" s="410"/>
      <c r="CI313" s="410"/>
      <c r="CJ313" s="410"/>
      <c r="CK313" s="410"/>
      <c r="CL313" s="410"/>
      <c r="CM313" s="410"/>
      <c r="CN313" s="410"/>
    </row>
    <row r="314" spans="1:92" ht="14.25">
      <c r="B314" s="496" t="s">
        <v>794</v>
      </c>
      <c r="C314" s="497"/>
      <c r="D314" s="497"/>
      <c r="E314" s="497"/>
      <c r="F314" s="497"/>
      <c r="G314" s="497"/>
      <c r="H314" s="497"/>
      <c r="I314" s="497"/>
      <c r="J314" s="497"/>
      <c r="K314" s="497"/>
      <c r="L314" s="498"/>
      <c r="M314" s="521">
        <v>1168</v>
      </c>
      <c r="N314" s="720">
        <f>+$N$310-$N$311-$N$312+N313</f>
        <v>0</v>
      </c>
      <c r="O314" s="721"/>
      <c r="P314" s="721"/>
      <c r="Q314" s="722"/>
      <c r="R314" s="527" t="s">
        <v>4</v>
      </c>
      <c r="S314" s="410"/>
      <c r="T314" s="410"/>
      <c r="U314" s="410"/>
      <c r="V314" s="410"/>
      <c r="W314" s="410"/>
      <c r="X314" s="410"/>
      <c r="Y314" s="410"/>
      <c r="Z314" s="410"/>
      <c r="AA314" s="410"/>
      <c r="AB314" s="410"/>
      <c r="AC314" s="410"/>
      <c r="AD314" s="410"/>
      <c r="AE314" s="410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  <c r="AZ314" s="410"/>
      <c r="BA314" s="410"/>
      <c r="BB314" s="410"/>
      <c r="BC314" s="410"/>
      <c r="BD314" s="410"/>
      <c r="BE314" s="410"/>
      <c r="BF314" s="410"/>
      <c r="BG314" s="410"/>
      <c r="BH314" s="410"/>
      <c r="BI314" s="410"/>
      <c r="BJ314" s="410"/>
      <c r="BK314" s="410"/>
      <c r="BL314" s="410"/>
      <c r="BM314" s="410"/>
      <c r="BN314" s="410"/>
      <c r="BO314" s="410"/>
      <c r="BP314" s="410"/>
      <c r="BQ314" s="410"/>
      <c r="BR314" s="410"/>
      <c r="BS314" s="410"/>
      <c r="BT314" s="410"/>
      <c r="BU314" s="410"/>
      <c r="BV314" s="410"/>
      <c r="BW314" s="410"/>
      <c r="BX314" s="410"/>
      <c r="BY314" s="410"/>
      <c r="BZ314" s="410"/>
      <c r="CA314" s="410"/>
      <c r="CB314" s="410"/>
      <c r="CC314" s="410"/>
      <c r="CD314" s="410"/>
      <c r="CE314" s="410"/>
      <c r="CF314" s="410"/>
      <c r="CG314" s="410"/>
      <c r="CH314" s="410"/>
      <c r="CI314" s="410"/>
      <c r="CJ314" s="410"/>
      <c r="CK314" s="410"/>
      <c r="CL314" s="410"/>
      <c r="CM314" s="410"/>
      <c r="CN314" s="410"/>
    </row>
    <row r="315" spans="1:92" ht="14.25">
      <c r="B315" s="496" t="s">
        <v>795</v>
      </c>
      <c r="C315" s="497"/>
      <c r="D315" s="497"/>
      <c r="E315" s="497"/>
      <c r="F315" s="497"/>
      <c r="G315" s="497"/>
      <c r="H315" s="497"/>
      <c r="I315" s="497"/>
      <c r="J315" s="497"/>
      <c r="K315" s="497"/>
      <c r="L315" s="498"/>
      <c r="M315" s="521">
        <v>1169</v>
      </c>
      <c r="N315" s="720">
        <v>0</v>
      </c>
      <c r="O315" s="721"/>
      <c r="P315" s="721"/>
      <c r="Q315" s="722"/>
      <c r="R315" s="527" t="s">
        <v>4</v>
      </c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  <c r="AZ315" s="410"/>
      <c r="BA315" s="410"/>
      <c r="BB315" s="410"/>
      <c r="BC315" s="410"/>
      <c r="BD315" s="410"/>
      <c r="BE315" s="410"/>
      <c r="BF315" s="410"/>
      <c r="BG315" s="410"/>
      <c r="BH315" s="410"/>
      <c r="BI315" s="410"/>
      <c r="BJ315" s="410"/>
      <c r="BK315" s="410"/>
      <c r="BL315" s="410"/>
      <c r="BM315" s="410"/>
      <c r="BN315" s="410"/>
      <c r="BO315" s="410"/>
      <c r="BP315" s="410"/>
      <c r="BQ315" s="410"/>
      <c r="BR315" s="410"/>
      <c r="BS315" s="410"/>
      <c r="BT315" s="410"/>
      <c r="BU315" s="410"/>
      <c r="BV315" s="410"/>
      <c r="BW315" s="410"/>
      <c r="BX315" s="410"/>
      <c r="BY315" s="410"/>
      <c r="BZ315" s="410"/>
      <c r="CA315" s="410"/>
      <c r="CB315" s="410"/>
      <c r="CC315" s="410"/>
      <c r="CD315" s="410"/>
      <c r="CE315" s="410"/>
      <c r="CF315" s="410"/>
      <c r="CG315" s="410"/>
      <c r="CH315" s="410"/>
      <c r="CI315" s="410"/>
      <c r="CJ315" s="410"/>
      <c r="CK315" s="410"/>
      <c r="CL315" s="410"/>
      <c r="CM315" s="410"/>
      <c r="CN315" s="410"/>
    </row>
    <row r="316" spans="1:92" ht="14.25">
      <c r="B316" s="496" t="s">
        <v>796</v>
      </c>
      <c r="C316" s="497"/>
      <c r="D316" s="497"/>
      <c r="E316" s="497"/>
      <c r="F316" s="497"/>
      <c r="G316" s="497"/>
      <c r="H316" s="497"/>
      <c r="I316" s="497"/>
      <c r="J316" s="497"/>
      <c r="K316" s="497"/>
      <c r="L316" s="498"/>
      <c r="M316" s="521">
        <v>1170</v>
      </c>
      <c r="N316" s="720">
        <v>0</v>
      </c>
      <c r="O316" s="721"/>
      <c r="P316" s="721"/>
      <c r="Q316" s="722"/>
      <c r="R316" s="527" t="s">
        <v>4</v>
      </c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  <c r="AZ316" s="410"/>
      <c r="BA316" s="410"/>
      <c r="BB316" s="410"/>
      <c r="BC316" s="410"/>
      <c r="BD316" s="410"/>
      <c r="BE316" s="410"/>
      <c r="BF316" s="410"/>
      <c r="BG316" s="410"/>
      <c r="BH316" s="410"/>
      <c r="BI316" s="410"/>
      <c r="BJ316" s="410"/>
      <c r="BK316" s="410"/>
      <c r="BL316" s="410"/>
      <c r="BM316" s="410"/>
      <c r="BN316" s="410"/>
      <c r="BO316" s="410"/>
      <c r="BP316" s="410"/>
      <c r="BQ316" s="410"/>
      <c r="BR316" s="410"/>
      <c r="BS316" s="410"/>
      <c r="BT316" s="410"/>
      <c r="BU316" s="410"/>
      <c r="BV316" s="410"/>
      <c r="BW316" s="410"/>
      <c r="BX316" s="410"/>
      <c r="BY316" s="410"/>
      <c r="BZ316" s="410"/>
      <c r="CA316" s="410"/>
      <c r="CB316" s="410"/>
      <c r="CC316" s="410"/>
      <c r="CD316" s="410"/>
      <c r="CE316" s="410"/>
      <c r="CF316" s="410"/>
      <c r="CG316" s="410"/>
      <c r="CH316" s="410"/>
      <c r="CI316" s="410"/>
      <c r="CJ316" s="410"/>
      <c r="CK316" s="410"/>
      <c r="CL316" s="410"/>
      <c r="CM316" s="410"/>
      <c r="CN316" s="410"/>
    </row>
    <row r="317" spans="1:92" ht="14.25">
      <c r="B317" s="496" t="s">
        <v>797</v>
      </c>
      <c r="C317" s="497"/>
      <c r="D317" s="497"/>
      <c r="E317" s="497"/>
      <c r="F317" s="497"/>
      <c r="G317" s="497"/>
      <c r="H317" s="497"/>
      <c r="I317" s="497"/>
      <c r="J317" s="497"/>
      <c r="K317" s="497"/>
      <c r="L317" s="498"/>
      <c r="M317" s="521">
        <v>1171</v>
      </c>
      <c r="N317" s="720"/>
      <c r="O317" s="721"/>
      <c r="P317" s="721"/>
      <c r="Q317" s="722"/>
      <c r="R317" s="527" t="s">
        <v>2</v>
      </c>
      <c r="S317" s="410"/>
      <c r="T317" s="410"/>
      <c r="U317" s="410"/>
      <c r="V317" s="410"/>
      <c r="W317" s="410"/>
      <c r="X317" s="410"/>
      <c r="Y317" s="410"/>
      <c r="Z317" s="410"/>
      <c r="AA317" s="410"/>
      <c r="AB317" s="410"/>
      <c r="AC317" s="410"/>
      <c r="AD317" s="410"/>
      <c r="AE317" s="410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  <c r="AZ317" s="410"/>
      <c r="BA317" s="410"/>
      <c r="BB317" s="410"/>
      <c r="BC317" s="410"/>
      <c r="BD317" s="410"/>
      <c r="BE317" s="410"/>
      <c r="BF317" s="410"/>
      <c r="BG317" s="410"/>
      <c r="BH317" s="410"/>
      <c r="BI317" s="410"/>
      <c r="BJ317" s="410"/>
      <c r="BK317" s="410"/>
      <c r="BL317" s="410"/>
      <c r="BM317" s="410"/>
      <c r="BN317" s="410"/>
      <c r="BO317" s="410"/>
      <c r="BP317" s="410"/>
      <c r="BQ317" s="410"/>
      <c r="BR317" s="410"/>
      <c r="BS317" s="410"/>
      <c r="BT317" s="410"/>
      <c r="BU317" s="410"/>
      <c r="BV317" s="410"/>
      <c r="BW317" s="410"/>
      <c r="BX317" s="410"/>
      <c r="BY317" s="410"/>
      <c r="BZ317" s="410"/>
      <c r="CA317" s="410"/>
      <c r="CB317" s="410"/>
      <c r="CC317" s="410"/>
      <c r="CD317" s="410"/>
      <c r="CE317" s="410"/>
      <c r="CF317" s="410"/>
      <c r="CG317" s="410"/>
      <c r="CH317" s="410"/>
      <c r="CI317" s="410"/>
      <c r="CJ317" s="410"/>
      <c r="CK317" s="410"/>
      <c r="CL317" s="410"/>
      <c r="CM317" s="410"/>
      <c r="CN317" s="410"/>
    </row>
    <row r="318" spans="1:92" ht="14.25">
      <c r="B318" s="496" t="s">
        <v>798</v>
      </c>
      <c r="C318" s="497"/>
      <c r="D318" s="497"/>
      <c r="E318" s="497"/>
      <c r="F318" s="497"/>
      <c r="G318" s="497"/>
      <c r="H318" s="497"/>
      <c r="I318" s="497"/>
      <c r="J318" s="497"/>
      <c r="K318" s="497"/>
      <c r="L318" s="498"/>
      <c r="M318" s="521">
        <v>1172</v>
      </c>
      <c r="N318" s="720"/>
      <c r="O318" s="721"/>
      <c r="P318" s="721"/>
      <c r="Q318" s="722"/>
      <c r="R318" s="527" t="s">
        <v>3</v>
      </c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  <c r="AZ318" s="410"/>
      <c r="BA318" s="410"/>
      <c r="BB318" s="410"/>
      <c r="BC318" s="410"/>
      <c r="BD318" s="410"/>
      <c r="BE318" s="410"/>
      <c r="BF318" s="410"/>
      <c r="BG318" s="410"/>
      <c r="BH318" s="410"/>
      <c r="BI318" s="410"/>
      <c r="BJ318" s="410"/>
      <c r="BK318" s="410"/>
      <c r="BL318" s="410"/>
      <c r="BM318" s="410"/>
      <c r="BN318" s="410"/>
      <c r="BO318" s="410"/>
      <c r="BP318" s="410"/>
      <c r="BQ318" s="410"/>
      <c r="BR318" s="410"/>
      <c r="BS318" s="410"/>
      <c r="BT318" s="410"/>
      <c r="BU318" s="410"/>
      <c r="BV318" s="410"/>
      <c r="BW318" s="410"/>
      <c r="BX318" s="410"/>
      <c r="BY318" s="410"/>
      <c r="BZ318" s="410"/>
      <c r="CA318" s="410"/>
      <c r="CB318" s="410"/>
      <c r="CC318" s="410"/>
      <c r="CD318" s="410"/>
      <c r="CE318" s="410"/>
      <c r="CF318" s="410"/>
      <c r="CG318" s="410"/>
      <c r="CH318" s="410"/>
      <c r="CI318" s="410"/>
      <c r="CJ318" s="410"/>
      <c r="CK318" s="410"/>
      <c r="CL318" s="410"/>
      <c r="CM318" s="410"/>
      <c r="CN318" s="410"/>
    </row>
    <row r="319" spans="1:92" ht="14.25">
      <c r="B319" s="496" t="s">
        <v>799</v>
      </c>
      <c r="C319" s="497"/>
      <c r="D319" s="497"/>
      <c r="E319" s="497"/>
      <c r="F319" s="497"/>
      <c r="G319" s="497"/>
      <c r="H319" s="497"/>
      <c r="I319" s="497"/>
      <c r="J319" s="497"/>
      <c r="K319" s="497"/>
      <c r="L319" s="498"/>
      <c r="M319" s="521">
        <v>1173</v>
      </c>
      <c r="N319" s="720"/>
      <c r="O319" s="721"/>
      <c r="P319" s="721"/>
      <c r="Q319" s="722"/>
      <c r="R319" s="527" t="s">
        <v>2</v>
      </c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  <c r="AZ319" s="410"/>
      <c r="BA319" s="410"/>
      <c r="BB319" s="410"/>
      <c r="BC319" s="410"/>
      <c r="BD319" s="410"/>
      <c r="BE319" s="410"/>
      <c r="BF319" s="410"/>
      <c r="BG319" s="410"/>
      <c r="BH319" s="410"/>
      <c r="BI319" s="410"/>
      <c r="BJ319" s="410"/>
      <c r="BK319" s="410"/>
      <c r="BL319" s="410"/>
      <c r="BM319" s="410"/>
      <c r="BN319" s="410"/>
      <c r="BO319" s="410"/>
      <c r="BP319" s="410"/>
      <c r="BQ319" s="410"/>
      <c r="BR319" s="410"/>
      <c r="BS319" s="410"/>
      <c r="BT319" s="410"/>
      <c r="BU319" s="410"/>
      <c r="BV319" s="410"/>
      <c r="BW319" s="410"/>
      <c r="BX319" s="410"/>
      <c r="BY319" s="410"/>
      <c r="BZ319" s="410"/>
      <c r="CA319" s="410"/>
      <c r="CB319" s="410"/>
      <c r="CC319" s="410"/>
      <c r="CD319" s="410"/>
      <c r="CE319" s="410"/>
      <c r="CF319" s="410"/>
      <c r="CG319" s="410"/>
      <c r="CH319" s="410"/>
      <c r="CI319" s="410"/>
      <c r="CJ319" s="410"/>
      <c r="CK319" s="410"/>
      <c r="CL319" s="410"/>
      <c r="CM319" s="410"/>
      <c r="CN319" s="410"/>
    </row>
    <row r="320" spans="1:92" ht="14.25">
      <c r="B320" s="491" t="s">
        <v>800</v>
      </c>
      <c r="C320" s="492"/>
      <c r="D320" s="492"/>
      <c r="E320" s="492"/>
      <c r="F320" s="492"/>
      <c r="G320" s="492"/>
      <c r="H320" s="492"/>
      <c r="I320" s="492"/>
      <c r="J320" s="492"/>
      <c r="K320" s="492"/>
      <c r="L320" s="493"/>
      <c r="M320" s="521">
        <v>1174</v>
      </c>
      <c r="N320" s="720">
        <f>+$N$317-$N$318+$N$319</f>
        <v>0</v>
      </c>
      <c r="O320" s="721"/>
      <c r="P320" s="721"/>
      <c r="Q320" s="722"/>
      <c r="R320" s="527" t="s">
        <v>4</v>
      </c>
      <c r="S320" s="410"/>
      <c r="T320" s="410"/>
      <c r="U320" s="410"/>
      <c r="V320" s="410"/>
      <c r="W320" s="410"/>
      <c r="X320" s="410"/>
      <c r="Y320" s="410"/>
      <c r="Z320" s="410"/>
      <c r="AA320" s="410"/>
      <c r="AB320" s="410"/>
      <c r="AC320" s="410"/>
      <c r="AD320" s="410"/>
      <c r="AE320" s="410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  <c r="AZ320" s="410"/>
      <c r="BA320" s="410"/>
      <c r="BB320" s="410"/>
      <c r="BC320" s="410"/>
      <c r="BD320" s="410"/>
      <c r="BE320" s="410"/>
      <c r="BF320" s="410"/>
      <c r="BG320" s="410"/>
      <c r="BH320" s="410"/>
      <c r="BI320" s="410"/>
      <c r="BJ320" s="410"/>
      <c r="BK320" s="410"/>
      <c r="BL320" s="410"/>
      <c r="BM320" s="410"/>
      <c r="BN320" s="410"/>
      <c r="BO320" s="410"/>
      <c r="BP320" s="410"/>
      <c r="BQ320" s="410"/>
      <c r="BR320" s="410"/>
      <c r="BS320" s="410"/>
      <c r="BT320" s="410"/>
      <c r="BU320" s="410"/>
      <c r="BV320" s="410"/>
      <c r="BW320" s="410"/>
      <c r="BX320" s="410"/>
      <c r="BY320" s="410"/>
      <c r="BZ320" s="410"/>
      <c r="CA320" s="410"/>
      <c r="CB320" s="410"/>
      <c r="CC320" s="410"/>
      <c r="CD320" s="410"/>
      <c r="CE320" s="410"/>
      <c r="CF320" s="410"/>
      <c r="CG320" s="410"/>
      <c r="CH320" s="410"/>
      <c r="CI320" s="410"/>
      <c r="CJ320" s="410"/>
      <c r="CK320" s="410"/>
      <c r="CL320" s="410"/>
      <c r="CM320" s="410"/>
      <c r="CN320" s="410"/>
    </row>
    <row r="321" spans="1:92" s="411" customFormat="1">
      <c r="A321" s="409"/>
      <c r="B321" s="517"/>
      <c r="C321" s="517"/>
      <c r="D321" s="517"/>
      <c r="E321" s="517"/>
      <c r="F321" s="517"/>
      <c r="G321" s="517"/>
      <c r="H321" s="517"/>
      <c r="I321" s="517"/>
      <c r="J321" s="517"/>
      <c r="K321" s="517"/>
      <c r="L321" s="517"/>
      <c r="M321" s="517"/>
      <c r="N321" s="517"/>
      <c r="P321" s="517"/>
      <c r="Q321" s="517"/>
      <c r="R321" s="517"/>
      <c r="S321" s="410"/>
      <c r="T321" s="410"/>
      <c r="U321" s="410"/>
      <c r="V321" s="410"/>
      <c r="W321" s="410"/>
      <c r="X321" s="410"/>
      <c r="Y321" s="410"/>
      <c r="Z321" s="410"/>
      <c r="AA321" s="410"/>
      <c r="AB321" s="410"/>
      <c r="AC321" s="410"/>
      <c r="AD321" s="410"/>
      <c r="AE321" s="410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  <c r="AZ321" s="410"/>
      <c r="BA321" s="410"/>
      <c r="BB321" s="410"/>
      <c r="BC321" s="410"/>
      <c r="BD321" s="410"/>
      <c r="BE321" s="410"/>
      <c r="BF321" s="410"/>
      <c r="BG321" s="410"/>
      <c r="BH321" s="410"/>
      <c r="BI321" s="410"/>
      <c r="BJ321" s="410"/>
      <c r="BK321" s="410"/>
      <c r="BL321" s="410"/>
      <c r="BM321" s="410"/>
      <c r="BN321" s="410"/>
      <c r="BO321" s="410"/>
      <c r="BP321" s="410"/>
      <c r="BQ321" s="410"/>
      <c r="BR321" s="410"/>
      <c r="BS321" s="410"/>
      <c r="BT321" s="410"/>
      <c r="BU321" s="410"/>
      <c r="BV321" s="410"/>
      <c r="BW321" s="410"/>
      <c r="BX321" s="410"/>
      <c r="BY321" s="410"/>
      <c r="BZ321" s="410"/>
      <c r="CA321" s="410"/>
      <c r="CB321" s="410"/>
      <c r="CC321" s="410"/>
      <c r="CD321" s="410"/>
      <c r="CE321" s="410"/>
      <c r="CF321" s="410"/>
      <c r="CG321" s="410"/>
      <c r="CH321" s="410"/>
      <c r="CI321" s="410"/>
      <c r="CJ321" s="410"/>
      <c r="CK321" s="410"/>
      <c r="CL321" s="410"/>
      <c r="CM321" s="410"/>
      <c r="CN321" s="410"/>
    </row>
    <row r="322" spans="1:92" s="411" customFormat="1">
      <c r="A322" s="409"/>
      <c r="B322" s="791" t="s">
        <v>801</v>
      </c>
      <c r="C322" s="791"/>
      <c r="D322" s="791"/>
      <c r="E322" s="791"/>
      <c r="F322" s="791"/>
      <c r="G322" s="791"/>
      <c r="H322" s="791"/>
      <c r="I322" s="791"/>
      <c r="J322" s="791"/>
      <c r="K322" s="791"/>
      <c r="L322" s="791"/>
      <c r="M322" s="791"/>
      <c r="N322" s="791"/>
      <c r="O322" s="791"/>
      <c r="P322" s="791"/>
      <c r="Q322" s="791"/>
      <c r="R322" s="791"/>
      <c r="S322" s="410"/>
      <c r="T322" s="410"/>
      <c r="U322" s="410"/>
      <c r="V322" s="410"/>
      <c r="W322" s="410"/>
      <c r="X322" s="410"/>
      <c r="Y322" s="410"/>
      <c r="Z322" s="410"/>
      <c r="AA322" s="410"/>
      <c r="AB322" s="410"/>
      <c r="AC322" s="410"/>
      <c r="AD322" s="410"/>
      <c r="AE322" s="410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  <c r="AZ322" s="410"/>
      <c r="BA322" s="410"/>
      <c r="BB322" s="410"/>
      <c r="BC322" s="410"/>
      <c r="BD322" s="410"/>
      <c r="BE322" s="410"/>
      <c r="BF322" s="410"/>
      <c r="BG322" s="410"/>
      <c r="BH322" s="410"/>
      <c r="BI322" s="410"/>
      <c r="BJ322" s="410"/>
      <c r="BK322" s="410"/>
      <c r="BL322" s="410"/>
      <c r="BM322" s="410"/>
      <c r="BN322" s="410"/>
      <c r="BO322" s="410"/>
      <c r="BP322" s="410"/>
      <c r="BQ322" s="410"/>
      <c r="BR322" s="410"/>
      <c r="BS322" s="410"/>
      <c r="BT322" s="410"/>
      <c r="BU322" s="410"/>
      <c r="BV322" s="410"/>
      <c r="BW322" s="410"/>
      <c r="BX322" s="410"/>
      <c r="BY322" s="410"/>
      <c r="BZ322" s="410"/>
      <c r="CA322" s="410"/>
      <c r="CB322" s="410"/>
      <c r="CC322" s="410"/>
      <c r="CD322" s="410"/>
      <c r="CE322" s="410"/>
      <c r="CF322" s="410"/>
      <c r="CG322" s="410"/>
      <c r="CH322" s="410"/>
      <c r="CI322" s="410"/>
      <c r="CJ322" s="410"/>
      <c r="CK322" s="410"/>
      <c r="CL322" s="410"/>
      <c r="CM322" s="410"/>
      <c r="CN322" s="410"/>
    </row>
    <row r="323" spans="1:92" s="411" customFormat="1">
      <c r="A323" s="409"/>
      <c r="B323" s="791"/>
      <c r="C323" s="791"/>
      <c r="D323" s="791"/>
      <c r="E323" s="791"/>
      <c r="F323" s="791"/>
      <c r="G323" s="791"/>
      <c r="H323" s="791"/>
      <c r="I323" s="791"/>
      <c r="J323" s="791"/>
      <c r="K323" s="791"/>
      <c r="L323" s="791"/>
      <c r="M323" s="791"/>
      <c r="N323" s="791"/>
      <c r="O323" s="791"/>
      <c r="P323" s="791"/>
      <c r="Q323" s="791"/>
      <c r="R323" s="791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  <c r="AZ323" s="410"/>
      <c r="BA323" s="410"/>
      <c r="BB323" s="410"/>
      <c r="BC323" s="410"/>
      <c r="BD323" s="410"/>
      <c r="BE323" s="410"/>
      <c r="BF323" s="410"/>
      <c r="BG323" s="410"/>
      <c r="BH323" s="410"/>
      <c r="BI323" s="410"/>
      <c r="BJ323" s="410"/>
      <c r="BK323" s="410"/>
      <c r="BL323" s="410"/>
      <c r="BM323" s="410"/>
      <c r="BN323" s="410"/>
      <c r="BO323" s="410"/>
      <c r="BP323" s="410"/>
      <c r="BQ323" s="410"/>
      <c r="BR323" s="410"/>
      <c r="BS323" s="410"/>
      <c r="BT323" s="410"/>
      <c r="BU323" s="410"/>
      <c r="BV323" s="410"/>
      <c r="BW323" s="410"/>
      <c r="BX323" s="410"/>
      <c r="BY323" s="410"/>
      <c r="BZ323" s="410"/>
      <c r="CA323" s="410"/>
      <c r="CB323" s="410"/>
      <c r="CC323" s="410"/>
      <c r="CD323" s="410"/>
      <c r="CE323" s="410"/>
      <c r="CF323" s="410"/>
      <c r="CG323" s="410"/>
      <c r="CH323" s="410"/>
      <c r="CI323" s="410"/>
      <c r="CJ323" s="410"/>
      <c r="CK323" s="410"/>
      <c r="CL323" s="410"/>
      <c r="CM323" s="410"/>
      <c r="CN323" s="410"/>
    </row>
    <row r="324" spans="1:92" ht="15">
      <c r="B324" s="491" t="s">
        <v>802</v>
      </c>
      <c r="C324" s="492"/>
      <c r="D324" s="492"/>
      <c r="E324" s="492"/>
      <c r="F324" s="492"/>
      <c r="G324" s="492"/>
      <c r="H324" s="492"/>
      <c r="I324" s="492"/>
      <c r="J324" s="492"/>
      <c r="K324" s="492"/>
      <c r="L324" s="493"/>
      <c r="M324" s="521">
        <v>940</v>
      </c>
      <c r="N324" s="720"/>
      <c r="O324" s="721"/>
      <c r="P324" s="721"/>
      <c r="Q324" s="722"/>
      <c r="R324" s="539"/>
      <c r="S324" s="410"/>
      <c r="T324" s="410"/>
      <c r="U324" s="410"/>
      <c r="V324" s="410"/>
      <c r="W324" s="410"/>
      <c r="X324" s="410"/>
      <c r="Y324" s="410"/>
      <c r="Z324" s="410"/>
      <c r="AA324" s="410"/>
      <c r="AB324" s="410"/>
      <c r="AC324" s="410"/>
      <c r="AD324" s="410"/>
      <c r="AE324" s="410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  <c r="AZ324" s="410"/>
      <c r="BA324" s="410"/>
      <c r="BB324" s="410"/>
      <c r="BC324" s="410"/>
      <c r="BD324" s="410"/>
      <c r="BE324" s="410"/>
      <c r="BF324" s="410"/>
      <c r="BG324" s="410"/>
      <c r="BH324" s="410"/>
      <c r="BI324" s="410"/>
      <c r="BJ324" s="410"/>
      <c r="BK324" s="410"/>
      <c r="BL324" s="410"/>
      <c r="BM324" s="410"/>
      <c r="BN324" s="410"/>
      <c r="BO324" s="410"/>
      <c r="BP324" s="410"/>
      <c r="BQ324" s="410"/>
      <c r="BR324" s="410"/>
      <c r="BS324" s="410"/>
      <c r="BT324" s="410"/>
      <c r="BU324" s="410"/>
      <c r="BV324" s="410"/>
      <c r="BW324" s="410"/>
      <c r="BX324" s="410"/>
      <c r="BY324" s="410"/>
      <c r="BZ324" s="410"/>
      <c r="CA324" s="410"/>
      <c r="CB324" s="410"/>
      <c r="CC324" s="410"/>
      <c r="CD324" s="410"/>
      <c r="CE324" s="410"/>
      <c r="CF324" s="410"/>
      <c r="CG324" s="410"/>
      <c r="CH324" s="410"/>
      <c r="CI324" s="410"/>
      <c r="CJ324" s="410"/>
      <c r="CK324" s="410"/>
      <c r="CL324" s="410"/>
      <c r="CM324" s="410"/>
      <c r="CN324" s="410"/>
    </row>
    <row r="325" spans="1:92" ht="14.25">
      <c r="B325" s="491" t="s">
        <v>803</v>
      </c>
      <c r="C325" s="492"/>
      <c r="D325" s="492"/>
      <c r="E325" s="492"/>
      <c r="F325" s="492"/>
      <c r="G325" s="492"/>
      <c r="H325" s="492"/>
      <c r="I325" s="492"/>
      <c r="J325" s="492"/>
      <c r="K325" s="492"/>
      <c r="L325" s="493"/>
      <c r="M325" s="521">
        <v>938</v>
      </c>
      <c r="N325" s="720"/>
      <c r="O325" s="721"/>
      <c r="P325" s="721"/>
      <c r="Q325" s="722"/>
      <c r="R325" s="527" t="s">
        <v>2</v>
      </c>
      <c r="S325" s="410"/>
      <c r="T325" s="410"/>
      <c r="U325" s="410"/>
      <c r="V325" s="410"/>
      <c r="W325" s="410"/>
      <c r="X325" s="410"/>
      <c r="Y325" s="410"/>
      <c r="Z325" s="410"/>
      <c r="AA325" s="410"/>
      <c r="AB325" s="410"/>
      <c r="AC325" s="410"/>
      <c r="AD325" s="410"/>
      <c r="AE325" s="410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  <c r="AZ325" s="410"/>
      <c r="BA325" s="410"/>
      <c r="BB325" s="410"/>
      <c r="BC325" s="410"/>
      <c r="BD325" s="410"/>
      <c r="BE325" s="410"/>
      <c r="BF325" s="410"/>
      <c r="BG325" s="410"/>
      <c r="BH325" s="410"/>
      <c r="BI325" s="410"/>
      <c r="BJ325" s="410"/>
      <c r="BK325" s="410"/>
      <c r="BL325" s="410"/>
      <c r="BM325" s="410"/>
      <c r="BN325" s="410"/>
      <c r="BO325" s="410"/>
      <c r="BP325" s="410"/>
      <c r="BQ325" s="410"/>
      <c r="BR325" s="410"/>
      <c r="BS325" s="410"/>
      <c r="BT325" s="410"/>
      <c r="BU325" s="410"/>
      <c r="BV325" s="410"/>
      <c r="BW325" s="410"/>
      <c r="BX325" s="410"/>
      <c r="BY325" s="410"/>
      <c r="BZ325" s="410"/>
      <c r="CA325" s="410"/>
      <c r="CB325" s="410"/>
      <c r="CC325" s="410"/>
      <c r="CD325" s="410"/>
      <c r="CE325" s="410"/>
      <c r="CF325" s="410"/>
      <c r="CG325" s="410"/>
      <c r="CH325" s="410"/>
      <c r="CI325" s="410"/>
      <c r="CJ325" s="410"/>
      <c r="CK325" s="410"/>
      <c r="CL325" s="410"/>
      <c r="CM325" s="410"/>
      <c r="CN325" s="410"/>
    </row>
    <row r="326" spans="1:92" ht="14.25">
      <c r="B326" s="491" t="s">
        <v>804</v>
      </c>
      <c r="C326" s="492"/>
      <c r="D326" s="492"/>
      <c r="E326" s="492"/>
      <c r="F326" s="492"/>
      <c r="G326" s="492"/>
      <c r="H326" s="492"/>
      <c r="I326" s="492"/>
      <c r="J326" s="492"/>
      <c r="K326" s="492"/>
      <c r="L326" s="493"/>
      <c r="M326" s="521">
        <v>949</v>
      </c>
      <c r="N326" s="720"/>
      <c r="O326" s="721"/>
      <c r="P326" s="721"/>
      <c r="Q326" s="722"/>
      <c r="R326" s="527" t="s">
        <v>2</v>
      </c>
      <c r="S326" s="410"/>
      <c r="T326" s="410"/>
      <c r="U326" s="410"/>
      <c r="V326" s="410"/>
      <c r="W326" s="410"/>
      <c r="X326" s="410"/>
      <c r="Y326" s="410"/>
      <c r="Z326" s="410"/>
      <c r="AA326" s="410"/>
      <c r="AB326" s="410"/>
      <c r="AC326" s="410"/>
      <c r="AD326" s="410"/>
      <c r="AE326" s="410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  <c r="AZ326" s="410"/>
      <c r="BA326" s="410"/>
      <c r="BB326" s="410"/>
      <c r="BC326" s="410"/>
      <c r="BD326" s="410"/>
      <c r="BE326" s="410"/>
      <c r="BF326" s="410"/>
      <c r="BG326" s="410"/>
      <c r="BH326" s="410"/>
      <c r="BI326" s="410"/>
      <c r="BJ326" s="410"/>
      <c r="BK326" s="410"/>
      <c r="BL326" s="410"/>
      <c r="BM326" s="410"/>
      <c r="BN326" s="410"/>
      <c r="BO326" s="410"/>
      <c r="BP326" s="410"/>
      <c r="BQ326" s="410"/>
      <c r="BR326" s="410"/>
      <c r="BS326" s="410"/>
      <c r="BT326" s="410"/>
      <c r="BU326" s="410"/>
      <c r="BV326" s="410"/>
      <c r="BW326" s="410"/>
      <c r="BX326" s="410"/>
      <c r="BY326" s="410"/>
      <c r="BZ326" s="410"/>
      <c r="CA326" s="410"/>
      <c r="CB326" s="410"/>
      <c r="CC326" s="410"/>
      <c r="CD326" s="410"/>
      <c r="CE326" s="410"/>
      <c r="CF326" s="410"/>
      <c r="CG326" s="410"/>
      <c r="CH326" s="410"/>
      <c r="CI326" s="410"/>
      <c r="CJ326" s="410"/>
      <c r="CK326" s="410"/>
      <c r="CL326" s="410"/>
      <c r="CM326" s="410"/>
      <c r="CN326" s="410"/>
    </row>
    <row r="327" spans="1:92" ht="14.25">
      <c r="B327" s="491" t="s">
        <v>805</v>
      </c>
      <c r="C327" s="492"/>
      <c r="D327" s="492"/>
      <c r="E327" s="492"/>
      <c r="F327" s="492"/>
      <c r="G327" s="492"/>
      <c r="H327" s="492"/>
      <c r="I327" s="492"/>
      <c r="J327" s="492"/>
      <c r="K327" s="492"/>
      <c r="L327" s="493"/>
      <c r="M327" s="521">
        <v>950</v>
      </c>
      <c r="N327" s="720"/>
      <c r="O327" s="721"/>
      <c r="P327" s="721"/>
      <c r="Q327" s="722"/>
      <c r="R327" s="527" t="s">
        <v>3</v>
      </c>
      <c r="S327" s="410"/>
      <c r="T327" s="410"/>
      <c r="U327" s="410"/>
      <c r="V327" s="410"/>
      <c r="W327" s="410"/>
      <c r="X327" s="410"/>
      <c r="Y327" s="410"/>
      <c r="Z327" s="410"/>
      <c r="AA327" s="410"/>
      <c r="AB327" s="410"/>
      <c r="AC327" s="410"/>
      <c r="AD327" s="410"/>
      <c r="AE327" s="410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  <c r="AZ327" s="410"/>
      <c r="BA327" s="410"/>
      <c r="BB327" s="410"/>
      <c r="BC327" s="410"/>
      <c r="BD327" s="410"/>
      <c r="BE327" s="410"/>
      <c r="BF327" s="410"/>
      <c r="BG327" s="410"/>
      <c r="BH327" s="410"/>
      <c r="BI327" s="410"/>
      <c r="BJ327" s="410"/>
      <c r="BK327" s="410"/>
      <c r="BL327" s="410"/>
      <c r="BM327" s="410"/>
      <c r="BN327" s="410"/>
      <c r="BO327" s="410"/>
      <c r="BP327" s="410"/>
      <c r="BQ327" s="410"/>
      <c r="BR327" s="410"/>
      <c r="BS327" s="410"/>
      <c r="BT327" s="410"/>
      <c r="BU327" s="410"/>
      <c r="BV327" s="410"/>
      <c r="BW327" s="410"/>
      <c r="BX327" s="410"/>
      <c r="BY327" s="410"/>
      <c r="BZ327" s="410"/>
      <c r="CA327" s="410"/>
      <c r="CB327" s="410"/>
      <c r="CC327" s="410"/>
      <c r="CD327" s="410"/>
      <c r="CE327" s="410"/>
      <c r="CF327" s="410"/>
      <c r="CG327" s="410"/>
      <c r="CH327" s="410"/>
      <c r="CI327" s="410"/>
      <c r="CJ327" s="410"/>
      <c r="CK327" s="410"/>
      <c r="CL327" s="410"/>
      <c r="CM327" s="410"/>
      <c r="CN327" s="410"/>
    </row>
    <row r="328" spans="1:92" ht="14.25">
      <c r="B328" s="491" t="s">
        <v>806</v>
      </c>
      <c r="C328" s="492"/>
      <c r="D328" s="492"/>
      <c r="E328" s="492"/>
      <c r="F328" s="492"/>
      <c r="G328" s="492"/>
      <c r="H328" s="492"/>
      <c r="I328" s="492"/>
      <c r="J328" s="492"/>
      <c r="K328" s="492"/>
      <c r="L328" s="493"/>
      <c r="M328" s="521">
        <v>1066</v>
      </c>
      <c r="N328" s="720">
        <f>+$N$325+$N$326-$N$327</f>
        <v>0</v>
      </c>
      <c r="O328" s="721"/>
      <c r="P328" s="721"/>
      <c r="Q328" s="722"/>
      <c r="R328" s="527" t="s">
        <v>4</v>
      </c>
      <c r="S328" s="410"/>
      <c r="T328" s="410"/>
      <c r="U328" s="410"/>
      <c r="V328" s="410"/>
      <c r="W328" s="410"/>
      <c r="X328" s="410"/>
      <c r="Y328" s="410"/>
      <c r="Z328" s="410"/>
      <c r="AA328" s="410"/>
      <c r="AB328" s="410"/>
      <c r="AC328" s="410"/>
      <c r="AD328" s="410"/>
      <c r="AE328" s="410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  <c r="AZ328" s="410"/>
      <c r="BA328" s="410"/>
      <c r="BB328" s="410"/>
      <c r="BC328" s="410"/>
      <c r="BD328" s="410"/>
      <c r="BE328" s="410"/>
      <c r="BF328" s="410"/>
      <c r="BG328" s="410"/>
      <c r="BH328" s="410"/>
      <c r="BI328" s="410"/>
      <c r="BJ328" s="410"/>
      <c r="BK328" s="410"/>
      <c r="BL328" s="410"/>
      <c r="BM328" s="410"/>
      <c r="BN328" s="410"/>
      <c r="BO328" s="410"/>
      <c r="BP328" s="410"/>
      <c r="BQ328" s="410"/>
      <c r="BR328" s="410"/>
      <c r="BS328" s="410"/>
      <c r="BT328" s="410"/>
      <c r="BU328" s="410"/>
      <c r="BV328" s="410"/>
      <c r="BW328" s="410"/>
      <c r="BX328" s="410"/>
      <c r="BY328" s="410"/>
      <c r="BZ328" s="410"/>
      <c r="CA328" s="410"/>
      <c r="CB328" s="410"/>
      <c r="CC328" s="410"/>
      <c r="CD328" s="410"/>
      <c r="CE328" s="410"/>
      <c r="CF328" s="410"/>
      <c r="CG328" s="410"/>
      <c r="CH328" s="410"/>
      <c r="CI328" s="410"/>
      <c r="CJ328" s="410"/>
      <c r="CK328" s="410"/>
      <c r="CL328" s="410"/>
      <c r="CM328" s="410"/>
      <c r="CN328" s="410"/>
    </row>
    <row r="329" spans="1:92"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410"/>
      <c r="AA329" s="410"/>
      <c r="AB329" s="410"/>
      <c r="AC329" s="410"/>
      <c r="AD329" s="410"/>
      <c r="AE329" s="410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  <c r="AZ329" s="410"/>
      <c r="BA329" s="410"/>
      <c r="BB329" s="410"/>
      <c r="BC329" s="410"/>
      <c r="BD329" s="410"/>
      <c r="BE329" s="410"/>
      <c r="BF329" s="410"/>
      <c r="BG329" s="410"/>
      <c r="BH329" s="410"/>
      <c r="BI329" s="410"/>
      <c r="BJ329" s="410"/>
      <c r="BK329" s="410"/>
      <c r="BL329" s="410"/>
      <c r="BM329" s="410"/>
      <c r="BN329" s="410"/>
      <c r="BO329" s="410"/>
      <c r="BP329" s="410"/>
      <c r="BQ329" s="410"/>
      <c r="BR329" s="410"/>
      <c r="BS329" s="410"/>
      <c r="BT329" s="410"/>
      <c r="BU329" s="410"/>
      <c r="BV329" s="410"/>
      <c r="BW329" s="410"/>
      <c r="BX329" s="410"/>
      <c r="BY329" s="410"/>
      <c r="BZ329" s="410"/>
      <c r="CA329" s="410"/>
      <c r="CB329" s="410"/>
      <c r="CC329" s="410"/>
      <c r="CD329" s="410"/>
      <c r="CE329" s="410"/>
      <c r="CF329" s="410"/>
      <c r="CG329" s="410"/>
      <c r="CH329" s="410"/>
      <c r="CI329" s="410"/>
      <c r="CJ329" s="410"/>
      <c r="CK329" s="410"/>
      <c r="CL329" s="410"/>
      <c r="CM329" s="410"/>
      <c r="CN329" s="410"/>
    </row>
    <row r="330" spans="1:92" s="411" customFormat="1">
      <c r="A330" s="409"/>
      <c r="B330" s="768" t="s">
        <v>807</v>
      </c>
      <c r="C330" s="768"/>
      <c r="D330" s="768"/>
      <c r="E330" s="768"/>
      <c r="F330" s="768"/>
      <c r="G330" s="768"/>
      <c r="H330" s="768"/>
      <c r="I330" s="768"/>
      <c r="J330" s="768"/>
      <c r="K330" s="768"/>
      <c r="L330" s="768"/>
      <c r="M330" s="768"/>
      <c r="N330" s="768"/>
      <c r="O330" s="768"/>
      <c r="P330" s="768"/>
      <c r="Q330" s="768"/>
      <c r="R330" s="768"/>
      <c r="S330" s="410"/>
      <c r="T330" s="410"/>
      <c r="U330" s="410"/>
      <c r="V330" s="410"/>
      <c r="W330" s="410"/>
      <c r="X330" s="410"/>
      <c r="Y330" s="410"/>
      <c r="Z330" s="410"/>
      <c r="AA330" s="410"/>
      <c r="AB330" s="410"/>
      <c r="AC330" s="410"/>
      <c r="AD330" s="410"/>
      <c r="AE330" s="410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  <c r="AZ330" s="410"/>
      <c r="BA330" s="410"/>
      <c r="BB330" s="410"/>
      <c r="BC330" s="410"/>
      <c r="BD330" s="410"/>
      <c r="BE330" s="410"/>
      <c r="BF330" s="410"/>
      <c r="BG330" s="410"/>
      <c r="BH330" s="410"/>
      <c r="BI330" s="410"/>
      <c r="BJ330" s="410"/>
      <c r="BK330" s="410"/>
      <c r="BL330" s="410"/>
      <c r="BM330" s="410"/>
      <c r="BN330" s="410"/>
      <c r="BO330" s="410"/>
      <c r="BP330" s="410"/>
      <c r="BQ330" s="410"/>
      <c r="BR330" s="410"/>
      <c r="BS330" s="410"/>
      <c r="BT330" s="410"/>
      <c r="BU330" s="410"/>
      <c r="BV330" s="410"/>
      <c r="BW330" s="410"/>
      <c r="BX330" s="410"/>
      <c r="BY330" s="410"/>
      <c r="BZ330" s="410"/>
      <c r="CA330" s="410"/>
      <c r="CB330" s="410"/>
      <c r="CC330" s="410"/>
      <c r="CD330" s="410"/>
      <c r="CE330" s="410"/>
      <c r="CF330" s="410"/>
      <c r="CG330" s="410"/>
      <c r="CH330" s="410"/>
      <c r="CI330" s="410"/>
      <c r="CJ330" s="410"/>
      <c r="CK330" s="410"/>
      <c r="CL330" s="410"/>
      <c r="CM330" s="410"/>
      <c r="CN330" s="410"/>
    </row>
    <row r="331" spans="1:92" s="411" customFormat="1">
      <c r="A331" s="409"/>
      <c r="B331" s="768"/>
      <c r="C331" s="768"/>
      <c r="D331" s="768"/>
      <c r="E331" s="768"/>
      <c r="F331" s="768"/>
      <c r="G331" s="768"/>
      <c r="H331" s="768"/>
      <c r="I331" s="768"/>
      <c r="J331" s="768"/>
      <c r="K331" s="768"/>
      <c r="L331" s="768"/>
      <c r="M331" s="768"/>
      <c r="N331" s="768"/>
      <c r="O331" s="768"/>
      <c r="P331" s="768"/>
      <c r="Q331" s="768"/>
      <c r="R331" s="768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  <c r="AZ331" s="410"/>
      <c r="BA331" s="410"/>
      <c r="BB331" s="410"/>
      <c r="BC331" s="410"/>
      <c r="BD331" s="410"/>
      <c r="BE331" s="410"/>
      <c r="BF331" s="410"/>
      <c r="BG331" s="410"/>
      <c r="BH331" s="410"/>
      <c r="BI331" s="410"/>
      <c r="BJ331" s="410"/>
      <c r="BK331" s="410"/>
      <c r="BL331" s="410"/>
      <c r="BM331" s="410"/>
      <c r="BN331" s="410"/>
      <c r="BO331" s="410"/>
      <c r="BP331" s="410"/>
      <c r="BQ331" s="410"/>
      <c r="BR331" s="410"/>
      <c r="BS331" s="410"/>
      <c r="BT331" s="410"/>
      <c r="BU331" s="410"/>
      <c r="BV331" s="410"/>
      <c r="BW331" s="410"/>
      <c r="BX331" s="410"/>
      <c r="BY331" s="410"/>
      <c r="BZ331" s="410"/>
      <c r="CA331" s="410"/>
      <c r="CB331" s="410"/>
      <c r="CC331" s="410"/>
      <c r="CD331" s="410"/>
      <c r="CE331" s="410"/>
      <c r="CF331" s="410"/>
      <c r="CG331" s="410"/>
      <c r="CH331" s="410"/>
      <c r="CI331" s="410"/>
      <c r="CJ331" s="410"/>
      <c r="CK331" s="410"/>
      <c r="CL331" s="410"/>
      <c r="CM331" s="410"/>
      <c r="CN331" s="410"/>
    </row>
    <row r="332" spans="1:92" ht="14.25">
      <c r="B332" s="499" t="s">
        <v>808</v>
      </c>
      <c r="C332" s="499"/>
      <c r="D332" s="499"/>
      <c r="E332" s="499"/>
      <c r="F332" s="499"/>
      <c r="G332" s="499"/>
      <c r="H332" s="499"/>
      <c r="I332" s="499"/>
      <c r="J332" s="499"/>
      <c r="K332" s="499"/>
      <c r="L332" s="499"/>
      <c r="M332" s="540">
        <v>884</v>
      </c>
      <c r="N332" s="720"/>
      <c r="O332" s="721"/>
      <c r="P332" s="721"/>
      <c r="Q332" s="722"/>
      <c r="R332" s="541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  <c r="AZ332" s="410"/>
      <c r="BA332" s="410"/>
      <c r="BB332" s="410"/>
      <c r="BC332" s="410"/>
      <c r="BD332" s="410"/>
      <c r="BE332" s="410"/>
      <c r="BF332" s="410"/>
      <c r="BG332" s="410"/>
      <c r="BH332" s="410"/>
      <c r="BI332" s="410"/>
      <c r="BJ332" s="410"/>
      <c r="BK332" s="410"/>
      <c r="BL332" s="410"/>
      <c r="BM332" s="410"/>
      <c r="BN332" s="410"/>
      <c r="BO332" s="410"/>
      <c r="BP332" s="410"/>
      <c r="BQ332" s="410"/>
      <c r="BR332" s="410"/>
      <c r="BS332" s="410"/>
      <c r="BT332" s="410"/>
      <c r="BU332" s="410"/>
      <c r="BV332" s="410"/>
      <c r="BW332" s="410"/>
      <c r="BX332" s="410"/>
      <c r="BY332" s="410"/>
      <c r="BZ332" s="410"/>
      <c r="CA332" s="410"/>
      <c r="CB332" s="410"/>
      <c r="CC332" s="410"/>
      <c r="CD332" s="410"/>
      <c r="CE332" s="410"/>
      <c r="CF332" s="410"/>
      <c r="CG332" s="410"/>
      <c r="CH332" s="410"/>
      <c r="CI332" s="410"/>
      <c r="CJ332" s="410"/>
      <c r="CK332" s="410"/>
      <c r="CL332" s="410"/>
      <c r="CM332" s="410"/>
      <c r="CN332" s="410"/>
    </row>
    <row r="333" spans="1:92" ht="14.25">
      <c r="B333" s="499" t="s">
        <v>809</v>
      </c>
      <c r="C333" s="499"/>
      <c r="D333" s="499"/>
      <c r="E333" s="499"/>
      <c r="F333" s="499"/>
      <c r="G333" s="499"/>
      <c r="H333" s="499"/>
      <c r="I333" s="499"/>
      <c r="J333" s="499"/>
      <c r="K333" s="499"/>
      <c r="L333" s="499"/>
      <c r="M333" s="540">
        <v>885</v>
      </c>
      <c r="N333" s="720"/>
      <c r="O333" s="721"/>
      <c r="P333" s="721"/>
      <c r="Q333" s="722"/>
      <c r="R333" s="541"/>
      <c r="S333" s="410"/>
      <c r="T333" s="410"/>
      <c r="U333" s="410"/>
      <c r="V333" s="410"/>
      <c r="W333" s="410"/>
      <c r="X333" s="410"/>
      <c r="Y333" s="410"/>
      <c r="Z333" s="410"/>
      <c r="AA333" s="410"/>
      <c r="AB333" s="410"/>
      <c r="AC333" s="410"/>
      <c r="AD333" s="410"/>
      <c r="AE333" s="410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  <c r="AZ333" s="410"/>
      <c r="BA333" s="410"/>
      <c r="BB333" s="410"/>
      <c r="BC333" s="410"/>
      <c r="BD333" s="410"/>
      <c r="BE333" s="410"/>
      <c r="BF333" s="410"/>
      <c r="BG333" s="410"/>
      <c r="BH333" s="410"/>
      <c r="BI333" s="410"/>
      <c r="BJ333" s="410"/>
      <c r="BK333" s="410"/>
      <c r="BL333" s="410"/>
      <c r="BM333" s="410"/>
      <c r="BN333" s="410"/>
      <c r="BO333" s="410"/>
      <c r="BP333" s="410"/>
      <c r="BQ333" s="410"/>
      <c r="BR333" s="410"/>
      <c r="BS333" s="410"/>
      <c r="BT333" s="410"/>
      <c r="BU333" s="410"/>
      <c r="BV333" s="410"/>
      <c r="BW333" s="410"/>
      <c r="BX333" s="410"/>
      <c r="BY333" s="410"/>
      <c r="BZ333" s="410"/>
      <c r="CA333" s="410"/>
      <c r="CB333" s="410"/>
      <c r="CC333" s="410"/>
      <c r="CD333" s="410"/>
      <c r="CE333" s="410"/>
      <c r="CF333" s="410"/>
      <c r="CG333" s="410"/>
      <c r="CH333" s="410"/>
      <c r="CI333" s="410"/>
      <c r="CJ333" s="410"/>
      <c r="CK333" s="410"/>
      <c r="CL333" s="410"/>
      <c r="CM333" s="410"/>
      <c r="CN333" s="410"/>
    </row>
    <row r="334" spans="1:92" ht="14.25">
      <c r="B334" s="499" t="s">
        <v>810</v>
      </c>
      <c r="C334" s="499"/>
      <c r="D334" s="499"/>
      <c r="E334" s="499"/>
      <c r="F334" s="499"/>
      <c r="G334" s="499"/>
      <c r="H334" s="499"/>
      <c r="I334" s="499"/>
      <c r="J334" s="499"/>
      <c r="K334" s="499"/>
      <c r="L334" s="499"/>
      <c r="M334" s="540">
        <v>886</v>
      </c>
      <c r="N334" s="720"/>
      <c r="O334" s="721"/>
      <c r="P334" s="721"/>
      <c r="Q334" s="722"/>
      <c r="R334" s="541"/>
      <c r="S334" s="410"/>
      <c r="T334" s="410"/>
      <c r="U334" s="410"/>
      <c r="V334" s="410"/>
      <c r="W334" s="410"/>
      <c r="X334" s="410"/>
      <c r="Y334" s="410"/>
      <c r="Z334" s="410"/>
      <c r="AA334" s="410"/>
      <c r="AB334" s="410"/>
      <c r="AC334" s="410"/>
      <c r="AD334" s="410"/>
      <c r="AE334" s="410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  <c r="AZ334" s="410"/>
      <c r="BA334" s="410"/>
      <c r="BB334" s="410"/>
      <c r="BC334" s="410"/>
      <c r="BD334" s="410"/>
      <c r="BE334" s="410"/>
      <c r="BF334" s="410"/>
      <c r="BG334" s="410"/>
      <c r="BH334" s="410"/>
      <c r="BI334" s="410"/>
      <c r="BJ334" s="410"/>
      <c r="BK334" s="410"/>
      <c r="BL334" s="410"/>
      <c r="BM334" s="410"/>
      <c r="BN334" s="410"/>
      <c r="BO334" s="410"/>
      <c r="BP334" s="410"/>
      <c r="BQ334" s="410"/>
      <c r="BR334" s="410"/>
      <c r="BS334" s="410"/>
      <c r="BT334" s="410"/>
      <c r="BU334" s="410"/>
      <c r="BV334" s="410"/>
      <c r="BW334" s="410"/>
      <c r="BX334" s="410"/>
      <c r="BY334" s="410"/>
      <c r="BZ334" s="410"/>
      <c r="CA334" s="410"/>
      <c r="CB334" s="410"/>
      <c r="CC334" s="410"/>
      <c r="CD334" s="410"/>
      <c r="CE334" s="410"/>
      <c r="CF334" s="410"/>
      <c r="CG334" s="410"/>
      <c r="CH334" s="410"/>
      <c r="CI334" s="410"/>
      <c r="CJ334" s="410"/>
      <c r="CK334" s="410"/>
      <c r="CL334" s="410"/>
      <c r="CM334" s="410"/>
      <c r="CN334" s="410"/>
    </row>
    <row r="335" spans="1:92" ht="14.25">
      <c r="B335" s="499" t="s">
        <v>811</v>
      </c>
      <c r="C335" s="499"/>
      <c r="D335" s="499"/>
      <c r="E335" s="499"/>
      <c r="F335" s="499"/>
      <c r="G335" s="499"/>
      <c r="H335" s="499"/>
      <c r="I335" s="499"/>
      <c r="J335" s="499"/>
      <c r="K335" s="499"/>
      <c r="L335" s="499"/>
      <c r="M335" s="540">
        <v>985</v>
      </c>
      <c r="N335" s="720"/>
      <c r="O335" s="721"/>
      <c r="P335" s="721"/>
      <c r="Q335" s="722"/>
      <c r="R335" s="541"/>
      <c r="S335" s="410"/>
      <c r="T335" s="410"/>
      <c r="U335" s="410"/>
      <c r="V335" s="410"/>
      <c r="W335" s="410"/>
      <c r="X335" s="410"/>
      <c r="Y335" s="410"/>
      <c r="Z335" s="410"/>
      <c r="AA335" s="410"/>
      <c r="AB335" s="410"/>
      <c r="AC335" s="410"/>
      <c r="AD335" s="410"/>
      <c r="AE335" s="410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  <c r="AZ335" s="410"/>
      <c r="BA335" s="410"/>
      <c r="BB335" s="410"/>
      <c r="BC335" s="410"/>
      <c r="BD335" s="410"/>
      <c r="BE335" s="410"/>
      <c r="BF335" s="410"/>
      <c r="BG335" s="410"/>
      <c r="BH335" s="410"/>
      <c r="BI335" s="410"/>
      <c r="BJ335" s="410"/>
      <c r="BK335" s="410"/>
      <c r="BL335" s="410"/>
      <c r="BM335" s="410"/>
      <c r="BN335" s="410"/>
      <c r="BO335" s="410"/>
      <c r="BP335" s="410"/>
      <c r="BQ335" s="410"/>
      <c r="BR335" s="410"/>
      <c r="BS335" s="410"/>
      <c r="BT335" s="410"/>
      <c r="BU335" s="410"/>
      <c r="BV335" s="410"/>
      <c r="BW335" s="410"/>
      <c r="BX335" s="410"/>
      <c r="BY335" s="410"/>
      <c r="BZ335" s="410"/>
      <c r="CA335" s="410"/>
      <c r="CB335" s="410"/>
      <c r="CC335" s="410"/>
      <c r="CD335" s="410"/>
      <c r="CE335" s="410"/>
      <c r="CF335" s="410"/>
      <c r="CG335" s="410"/>
      <c r="CH335" s="410"/>
      <c r="CI335" s="410"/>
      <c r="CJ335" s="410"/>
      <c r="CK335" s="410"/>
      <c r="CL335" s="410"/>
      <c r="CM335" s="410"/>
      <c r="CN335" s="410"/>
    </row>
    <row r="336" spans="1:92" ht="14.25">
      <c r="B336" s="491" t="s">
        <v>812</v>
      </c>
      <c r="C336" s="492"/>
      <c r="D336" s="492"/>
      <c r="E336" s="492"/>
      <c r="F336" s="492"/>
      <c r="G336" s="492"/>
      <c r="H336" s="492"/>
      <c r="I336" s="492"/>
      <c r="J336" s="492"/>
      <c r="K336" s="492"/>
      <c r="L336" s="493"/>
      <c r="M336" s="540">
        <v>887</v>
      </c>
      <c r="N336" s="720"/>
      <c r="O336" s="721"/>
      <c r="P336" s="721"/>
      <c r="Q336" s="722"/>
      <c r="R336" s="541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  <c r="AZ336" s="410"/>
      <c r="BA336" s="410"/>
      <c r="BB336" s="410"/>
      <c r="BC336" s="410"/>
      <c r="BD336" s="410"/>
      <c r="BE336" s="410"/>
      <c r="BF336" s="410"/>
      <c r="BG336" s="410"/>
      <c r="BH336" s="410"/>
      <c r="BI336" s="410"/>
      <c r="BJ336" s="410"/>
      <c r="BK336" s="410"/>
      <c r="BL336" s="410"/>
      <c r="BM336" s="410"/>
      <c r="BN336" s="410"/>
      <c r="BO336" s="410"/>
      <c r="BP336" s="410"/>
      <c r="BQ336" s="410"/>
      <c r="BR336" s="410"/>
      <c r="BS336" s="410"/>
      <c r="BT336" s="410"/>
      <c r="BU336" s="410"/>
      <c r="BV336" s="410"/>
      <c r="BW336" s="410"/>
      <c r="BX336" s="410"/>
      <c r="BY336" s="410"/>
      <c r="BZ336" s="410"/>
      <c r="CA336" s="410"/>
      <c r="CB336" s="410"/>
      <c r="CC336" s="410"/>
      <c r="CD336" s="410"/>
      <c r="CE336" s="410"/>
      <c r="CF336" s="410"/>
      <c r="CG336" s="410"/>
      <c r="CH336" s="410"/>
      <c r="CI336" s="410"/>
      <c r="CJ336" s="410"/>
      <c r="CK336" s="410"/>
      <c r="CL336" s="410"/>
      <c r="CM336" s="410"/>
      <c r="CN336" s="410"/>
    </row>
    <row r="337" spans="1:92" s="411" customFormat="1">
      <c r="A337" s="409"/>
      <c r="B337" s="517"/>
      <c r="C337" s="517"/>
      <c r="D337" s="517"/>
      <c r="E337" s="517"/>
      <c r="F337" s="517"/>
      <c r="G337" s="517"/>
      <c r="H337" s="517"/>
      <c r="I337" s="517"/>
      <c r="J337" s="517"/>
      <c r="K337" s="517"/>
      <c r="L337" s="517"/>
      <c r="M337" s="517"/>
      <c r="N337" s="517"/>
      <c r="O337" s="517"/>
      <c r="P337" s="517"/>
      <c r="Q337" s="517"/>
      <c r="R337" s="517"/>
      <c r="S337" s="410"/>
      <c r="T337" s="410"/>
      <c r="U337" s="410"/>
      <c r="V337" s="410"/>
      <c r="W337" s="410"/>
      <c r="X337" s="410"/>
      <c r="Y337" s="410"/>
      <c r="Z337" s="410"/>
      <c r="AA337" s="410"/>
      <c r="AB337" s="410"/>
      <c r="AC337" s="410"/>
      <c r="AD337" s="410"/>
      <c r="AE337" s="410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  <c r="AZ337" s="410"/>
      <c r="BA337" s="410"/>
      <c r="BB337" s="410"/>
      <c r="BC337" s="410"/>
      <c r="BD337" s="410"/>
      <c r="BE337" s="410"/>
      <c r="BF337" s="410"/>
      <c r="BG337" s="410"/>
      <c r="BH337" s="410"/>
      <c r="BI337" s="410"/>
      <c r="BJ337" s="410"/>
      <c r="BK337" s="410"/>
      <c r="BL337" s="410"/>
      <c r="BM337" s="410"/>
      <c r="BN337" s="410"/>
      <c r="BO337" s="410"/>
      <c r="BP337" s="410"/>
      <c r="BQ337" s="410"/>
      <c r="BR337" s="410"/>
      <c r="BS337" s="410"/>
      <c r="BT337" s="410"/>
      <c r="BU337" s="410"/>
      <c r="BV337" s="410"/>
      <c r="BW337" s="410"/>
      <c r="BX337" s="410"/>
      <c r="BY337" s="410"/>
      <c r="BZ337" s="410"/>
      <c r="CA337" s="410"/>
      <c r="CB337" s="410"/>
      <c r="CC337" s="410"/>
      <c r="CD337" s="410"/>
      <c r="CE337" s="410"/>
      <c r="CF337" s="410"/>
      <c r="CG337" s="410"/>
      <c r="CH337" s="410"/>
      <c r="CI337" s="410"/>
      <c r="CJ337" s="410"/>
      <c r="CK337" s="410"/>
      <c r="CL337" s="410"/>
      <c r="CM337" s="410"/>
      <c r="CN337" s="410"/>
    </row>
    <row r="338" spans="1:92" s="411" customFormat="1">
      <c r="A338" s="409"/>
      <c r="B338" s="791" t="s">
        <v>813</v>
      </c>
      <c r="C338" s="791"/>
      <c r="D338" s="791"/>
      <c r="E338" s="791"/>
      <c r="F338" s="791"/>
      <c r="G338" s="791"/>
      <c r="H338" s="791"/>
      <c r="I338" s="791"/>
      <c r="J338" s="791"/>
      <c r="K338" s="791"/>
      <c r="L338" s="791"/>
      <c r="M338" s="791"/>
      <c r="N338" s="791"/>
      <c r="O338" s="791"/>
      <c r="P338" s="791"/>
      <c r="Q338" s="791"/>
      <c r="R338" s="791"/>
      <c r="S338" s="410"/>
      <c r="T338" s="410"/>
      <c r="U338" s="410"/>
      <c r="V338" s="410"/>
      <c r="W338" s="410"/>
      <c r="X338" s="410"/>
      <c r="Y338" s="410"/>
      <c r="Z338" s="410"/>
      <c r="AA338" s="410"/>
      <c r="AB338" s="410"/>
      <c r="AC338" s="410"/>
      <c r="AD338" s="410"/>
      <c r="AE338" s="410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  <c r="AZ338" s="410"/>
      <c r="BA338" s="410"/>
      <c r="BB338" s="410"/>
      <c r="BC338" s="410"/>
      <c r="BD338" s="410"/>
      <c r="BE338" s="410"/>
      <c r="BF338" s="410"/>
      <c r="BG338" s="410"/>
      <c r="BH338" s="410"/>
      <c r="BI338" s="410"/>
      <c r="BJ338" s="410"/>
      <c r="BK338" s="410"/>
      <c r="BL338" s="410"/>
      <c r="BM338" s="410"/>
      <c r="BN338" s="410"/>
      <c r="BO338" s="410"/>
      <c r="BP338" s="410"/>
      <c r="BQ338" s="410"/>
      <c r="BR338" s="410"/>
      <c r="BS338" s="410"/>
      <c r="BT338" s="410"/>
      <c r="BU338" s="410"/>
      <c r="BV338" s="410"/>
      <c r="BW338" s="410"/>
      <c r="BX338" s="410"/>
      <c r="BY338" s="410"/>
      <c r="BZ338" s="410"/>
      <c r="CA338" s="410"/>
      <c r="CB338" s="410"/>
      <c r="CC338" s="410"/>
      <c r="CD338" s="410"/>
      <c r="CE338" s="410"/>
      <c r="CF338" s="410"/>
      <c r="CG338" s="410"/>
      <c r="CH338" s="410"/>
      <c r="CI338" s="410"/>
      <c r="CJ338" s="410"/>
      <c r="CK338" s="410"/>
      <c r="CL338" s="410"/>
      <c r="CM338" s="410"/>
      <c r="CN338" s="410"/>
    </row>
    <row r="339" spans="1:92" s="411" customFormat="1">
      <c r="A339" s="409"/>
      <c r="B339" s="791"/>
      <c r="C339" s="791"/>
      <c r="D339" s="791"/>
      <c r="E339" s="791"/>
      <c r="F339" s="791"/>
      <c r="G339" s="791"/>
      <c r="H339" s="791"/>
      <c r="I339" s="791"/>
      <c r="J339" s="791"/>
      <c r="K339" s="791"/>
      <c r="L339" s="791"/>
      <c r="M339" s="791"/>
      <c r="N339" s="791"/>
      <c r="O339" s="791"/>
      <c r="P339" s="791"/>
      <c r="Q339" s="791"/>
      <c r="R339" s="791"/>
      <c r="S339" s="410"/>
      <c r="T339" s="410"/>
      <c r="U339" s="410"/>
      <c r="V339" s="410"/>
      <c r="W339" s="410"/>
      <c r="X339" s="410"/>
      <c r="Y339" s="410"/>
      <c r="Z339" s="410"/>
      <c r="AA339" s="410"/>
      <c r="AB339" s="410"/>
      <c r="AC339" s="410"/>
      <c r="AD339" s="410"/>
      <c r="AE339" s="410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  <c r="AZ339" s="410"/>
      <c r="BA339" s="410"/>
      <c r="BB339" s="410"/>
      <c r="BC339" s="410"/>
      <c r="BD339" s="410"/>
      <c r="BE339" s="410"/>
      <c r="BF339" s="410"/>
      <c r="BG339" s="410"/>
      <c r="BH339" s="410"/>
      <c r="BI339" s="410"/>
      <c r="BJ339" s="410"/>
      <c r="BK339" s="410"/>
      <c r="BL339" s="410"/>
      <c r="BM339" s="410"/>
      <c r="BN339" s="410"/>
      <c r="BO339" s="410"/>
      <c r="BP339" s="410"/>
      <c r="BQ339" s="410"/>
      <c r="BR339" s="410"/>
      <c r="BS339" s="410"/>
      <c r="BT339" s="410"/>
      <c r="BU339" s="410"/>
      <c r="BV339" s="410"/>
      <c r="BW339" s="410"/>
      <c r="BX339" s="410"/>
      <c r="BY339" s="410"/>
      <c r="BZ339" s="410"/>
      <c r="CA339" s="410"/>
      <c r="CB339" s="410"/>
      <c r="CC339" s="410"/>
      <c r="CD339" s="410"/>
      <c r="CE339" s="410"/>
      <c r="CF339" s="410"/>
      <c r="CG339" s="410"/>
      <c r="CH339" s="410"/>
      <c r="CI339" s="410"/>
      <c r="CJ339" s="410"/>
      <c r="CK339" s="410"/>
      <c r="CL339" s="410"/>
      <c r="CM339" s="410"/>
      <c r="CN339" s="410"/>
    </row>
    <row r="340" spans="1:92" ht="14.25">
      <c r="B340" s="799" t="s">
        <v>814</v>
      </c>
      <c r="C340" s="496" t="s">
        <v>34</v>
      </c>
      <c r="D340" s="497"/>
      <c r="E340" s="497"/>
      <c r="F340" s="497"/>
      <c r="G340" s="497"/>
      <c r="H340" s="497"/>
      <c r="I340" s="497"/>
      <c r="J340" s="497"/>
      <c r="K340" s="497"/>
      <c r="L340" s="498"/>
      <c r="M340" s="520">
        <v>1657</v>
      </c>
      <c r="N340" s="720"/>
      <c r="O340" s="721"/>
      <c r="P340" s="721"/>
      <c r="Q340" s="722"/>
      <c r="R340" s="542" t="s">
        <v>2</v>
      </c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  <c r="AZ340" s="410"/>
      <c r="BA340" s="410"/>
      <c r="BB340" s="410"/>
      <c r="BC340" s="410"/>
      <c r="BD340" s="410"/>
      <c r="BE340" s="410"/>
      <c r="BF340" s="410"/>
      <c r="BG340" s="410"/>
      <c r="BH340" s="410"/>
      <c r="BI340" s="410"/>
      <c r="BJ340" s="410"/>
      <c r="BK340" s="410"/>
      <c r="BL340" s="410"/>
      <c r="BM340" s="410"/>
      <c r="BN340" s="410"/>
      <c r="BO340" s="410"/>
      <c r="BP340" s="410"/>
      <c r="BQ340" s="410"/>
      <c r="BR340" s="410"/>
      <c r="BS340" s="410"/>
      <c r="BT340" s="410"/>
      <c r="BU340" s="410"/>
      <c r="BV340" s="410"/>
      <c r="BW340" s="410"/>
      <c r="BX340" s="410"/>
      <c r="BY340" s="410"/>
      <c r="BZ340" s="410"/>
      <c r="CA340" s="410"/>
      <c r="CB340" s="410"/>
      <c r="CC340" s="410"/>
      <c r="CD340" s="410"/>
      <c r="CE340" s="410"/>
      <c r="CF340" s="410"/>
      <c r="CG340" s="410"/>
      <c r="CH340" s="410"/>
      <c r="CI340" s="410"/>
      <c r="CJ340" s="410"/>
      <c r="CK340" s="410"/>
      <c r="CL340" s="410"/>
      <c r="CM340" s="410"/>
      <c r="CN340" s="410"/>
    </row>
    <row r="341" spans="1:92" ht="14.25">
      <c r="B341" s="800"/>
      <c r="C341" s="496" t="s">
        <v>35</v>
      </c>
      <c r="D341" s="497"/>
      <c r="E341" s="497"/>
      <c r="F341" s="497"/>
      <c r="G341" s="497"/>
      <c r="H341" s="497"/>
      <c r="I341" s="497"/>
      <c r="J341" s="497"/>
      <c r="K341" s="497"/>
      <c r="L341" s="498"/>
      <c r="M341" s="521">
        <v>1658</v>
      </c>
      <c r="N341" s="720"/>
      <c r="O341" s="721"/>
      <c r="P341" s="721"/>
      <c r="Q341" s="722"/>
      <c r="R341" s="543" t="s">
        <v>2</v>
      </c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  <c r="AZ341" s="410"/>
      <c r="BA341" s="410"/>
      <c r="BB341" s="410"/>
      <c r="BC341" s="410"/>
      <c r="BD341" s="410"/>
      <c r="BE341" s="410"/>
      <c r="BF341" s="410"/>
      <c r="BG341" s="410"/>
      <c r="BH341" s="410"/>
      <c r="BI341" s="410"/>
      <c r="BJ341" s="410"/>
      <c r="BK341" s="410"/>
      <c r="BL341" s="410"/>
      <c r="BM341" s="410"/>
      <c r="BN341" s="410"/>
      <c r="BO341" s="410"/>
      <c r="BP341" s="410"/>
      <c r="BQ341" s="410"/>
      <c r="BR341" s="410"/>
      <c r="BS341" s="410"/>
      <c r="BT341" s="410"/>
      <c r="BU341" s="410"/>
      <c r="BV341" s="410"/>
      <c r="BW341" s="410"/>
      <c r="BX341" s="410"/>
      <c r="BY341" s="410"/>
      <c r="BZ341" s="410"/>
      <c r="CA341" s="410"/>
      <c r="CB341" s="410"/>
      <c r="CC341" s="410"/>
      <c r="CD341" s="410"/>
      <c r="CE341" s="410"/>
      <c r="CF341" s="410"/>
      <c r="CG341" s="410"/>
      <c r="CH341" s="410"/>
      <c r="CI341" s="410"/>
      <c r="CJ341" s="410"/>
      <c r="CK341" s="410"/>
      <c r="CL341" s="410"/>
      <c r="CM341" s="410"/>
      <c r="CN341" s="410"/>
    </row>
    <row r="342" spans="1:92" ht="14.25">
      <c r="B342" s="800"/>
      <c r="C342" s="496" t="s">
        <v>36</v>
      </c>
      <c r="D342" s="497"/>
      <c r="E342" s="497"/>
      <c r="F342" s="497"/>
      <c r="G342" s="497"/>
      <c r="H342" s="497"/>
      <c r="I342" s="497"/>
      <c r="J342" s="497"/>
      <c r="K342" s="497"/>
      <c r="L342" s="498"/>
      <c r="M342" s="521">
        <v>1659</v>
      </c>
      <c r="N342" s="720"/>
      <c r="O342" s="721"/>
      <c r="P342" s="721"/>
      <c r="Q342" s="722"/>
      <c r="R342" s="543" t="s">
        <v>2</v>
      </c>
      <c r="S342" s="410"/>
      <c r="T342" s="410"/>
      <c r="U342" s="410"/>
      <c r="V342" s="410"/>
      <c r="W342" s="410"/>
      <c r="X342" s="410"/>
      <c r="Y342" s="410"/>
      <c r="Z342" s="410"/>
      <c r="AA342" s="410"/>
      <c r="AB342" s="410"/>
      <c r="AC342" s="410"/>
      <c r="AD342" s="410"/>
      <c r="AE342" s="410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  <c r="AZ342" s="410"/>
      <c r="BA342" s="410"/>
      <c r="BB342" s="410"/>
      <c r="BC342" s="410"/>
      <c r="BD342" s="410"/>
      <c r="BE342" s="410"/>
      <c r="BF342" s="410"/>
      <c r="BG342" s="410"/>
      <c r="BH342" s="410"/>
      <c r="BI342" s="410"/>
      <c r="BJ342" s="410"/>
      <c r="BK342" s="410"/>
      <c r="BL342" s="410"/>
      <c r="BM342" s="410"/>
      <c r="BN342" s="410"/>
      <c r="BO342" s="410"/>
      <c r="BP342" s="410"/>
      <c r="BQ342" s="410"/>
      <c r="BR342" s="410"/>
      <c r="BS342" s="410"/>
      <c r="BT342" s="410"/>
      <c r="BU342" s="410"/>
      <c r="BV342" s="410"/>
      <c r="BW342" s="410"/>
      <c r="BX342" s="410"/>
      <c r="BY342" s="410"/>
      <c r="BZ342" s="410"/>
      <c r="CA342" s="410"/>
      <c r="CB342" s="410"/>
      <c r="CC342" s="410"/>
      <c r="CD342" s="410"/>
      <c r="CE342" s="410"/>
      <c r="CF342" s="410"/>
      <c r="CG342" s="410"/>
      <c r="CH342" s="410"/>
      <c r="CI342" s="410"/>
      <c r="CJ342" s="410"/>
      <c r="CK342" s="410"/>
      <c r="CL342" s="410"/>
      <c r="CM342" s="410"/>
      <c r="CN342" s="410"/>
    </row>
    <row r="343" spans="1:92" ht="14.25">
      <c r="B343" s="800"/>
      <c r="C343" s="496" t="s">
        <v>37</v>
      </c>
      <c r="D343" s="497"/>
      <c r="E343" s="497"/>
      <c r="F343" s="497"/>
      <c r="G343" s="497"/>
      <c r="H343" s="497"/>
      <c r="I343" s="497"/>
      <c r="J343" s="497"/>
      <c r="K343" s="497"/>
      <c r="L343" s="498"/>
      <c r="M343" s="521">
        <v>1660</v>
      </c>
      <c r="N343" s="720"/>
      <c r="O343" s="721"/>
      <c r="P343" s="721"/>
      <c r="Q343" s="722"/>
      <c r="R343" s="543" t="s">
        <v>2</v>
      </c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  <c r="AZ343" s="410"/>
      <c r="BA343" s="410"/>
      <c r="BB343" s="410"/>
      <c r="BC343" s="410"/>
      <c r="BD343" s="410"/>
      <c r="BE343" s="410"/>
      <c r="BF343" s="410"/>
      <c r="BG343" s="410"/>
      <c r="BH343" s="410"/>
      <c r="BI343" s="410"/>
      <c r="BJ343" s="410"/>
      <c r="BK343" s="410"/>
      <c r="BL343" s="410"/>
      <c r="BM343" s="410"/>
      <c r="BN343" s="410"/>
      <c r="BO343" s="410"/>
      <c r="BP343" s="410"/>
      <c r="BQ343" s="410"/>
      <c r="BR343" s="410"/>
      <c r="BS343" s="410"/>
      <c r="BT343" s="410"/>
      <c r="BU343" s="410"/>
      <c r="BV343" s="410"/>
      <c r="BW343" s="410"/>
      <c r="BX343" s="410"/>
      <c r="BY343" s="410"/>
      <c r="BZ343" s="410"/>
      <c r="CA343" s="410"/>
      <c r="CB343" s="410"/>
      <c r="CC343" s="410"/>
      <c r="CD343" s="410"/>
      <c r="CE343" s="410"/>
      <c r="CF343" s="410"/>
      <c r="CG343" s="410"/>
      <c r="CH343" s="410"/>
      <c r="CI343" s="410"/>
      <c r="CJ343" s="410"/>
      <c r="CK343" s="410"/>
      <c r="CL343" s="410"/>
      <c r="CM343" s="410"/>
      <c r="CN343" s="410"/>
    </row>
    <row r="344" spans="1:92" ht="14.25">
      <c r="B344" s="800"/>
      <c r="C344" s="496" t="s">
        <v>38</v>
      </c>
      <c r="D344" s="497"/>
      <c r="E344" s="497"/>
      <c r="F344" s="497"/>
      <c r="G344" s="497"/>
      <c r="H344" s="497"/>
      <c r="I344" s="497"/>
      <c r="J344" s="497"/>
      <c r="K344" s="497"/>
      <c r="L344" s="498"/>
      <c r="M344" s="521">
        <v>1661</v>
      </c>
      <c r="N344" s="720"/>
      <c r="O344" s="721"/>
      <c r="P344" s="721"/>
      <c r="Q344" s="722"/>
      <c r="R344" s="543" t="s">
        <v>3</v>
      </c>
      <c r="S344" s="410"/>
      <c r="T344" s="410"/>
      <c r="U344" s="410"/>
      <c r="V344" s="410"/>
      <c r="W344" s="410"/>
      <c r="X344" s="410"/>
      <c r="Y344" s="410"/>
      <c r="Z344" s="410"/>
      <c r="AA344" s="410"/>
      <c r="AB344" s="410"/>
      <c r="AC344" s="410"/>
      <c r="AD344" s="410"/>
      <c r="AE344" s="410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  <c r="AZ344" s="410"/>
      <c r="BA344" s="410"/>
      <c r="BB344" s="410"/>
      <c r="BC344" s="410"/>
      <c r="BD344" s="410"/>
      <c r="BE344" s="410"/>
      <c r="BF344" s="410"/>
      <c r="BG344" s="410"/>
      <c r="BH344" s="410"/>
      <c r="BI344" s="410"/>
      <c r="BJ344" s="410"/>
      <c r="BK344" s="410"/>
      <c r="BL344" s="410"/>
      <c r="BM344" s="410"/>
      <c r="BN344" s="410"/>
      <c r="BO344" s="410"/>
      <c r="BP344" s="410"/>
      <c r="BQ344" s="410"/>
      <c r="BR344" s="410"/>
      <c r="BS344" s="410"/>
      <c r="BT344" s="410"/>
      <c r="BU344" s="410"/>
      <c r="BV344" s="410"/>
      <c r="BW344" s="410"/>
      <c r="BX344" s="410"/>
      <c r="BY344" s="410"/>
      <c r="BZ344" s="410"/>
      <c r="CA344" s="410"/>
      <c r="CB344" s="410"/>
      <c r="CC344" s="410"/>
      <c r="CD344" s="410"/>
      <c r="CE344" s="410"/>
      <c r="CF344" s="410"/>
      <c r="CG344" s="410"/>
      <c r="CH344" s="410"/>
      <c r="CI344" s="410"/>
      <c r="CJ344" s="410"/>
      <c r="CK344" s="410"/>
      <c r="CL344" s="410"/>
      <c r="CM344" s="410"/>
      <c r="CN344" s="410"/>
    </row>
    <row r="345" spans="1:92" ht="14.25">
      <c r="B345" s="800"/>
      <c r="C345" s="496" t="s">
        <v>39</v>
      </c>
      <c r="D345" s="497"/>
      <c r="E345" s="497"/>
      <c r="F345" s="497"/>
      <c r="G345" s="497"/>
      <c r="H345" s="497"/>
      <c r="I345" s="497"/>
      <c r="J345" s="497"/>
      <c r="K345" s="497"/>
      <c r="L345" s="498"/>
      <c r="M345" s="521">
        <v>1662</v>
      </c>
      <c r="N345" s="720"/>
      <c r="O345" s="721"/>
      <c r="P345" s="721"/>
      <c r="Q345" s="722"/>
      <c r="R345" s="543" t="s">
        <v>3</v>
      </c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  <c r="AZ345" s="410"/>
      <c r="BA345" s="410"/>
      <c r="BB345" s="410"/>
      <c r="BC345" s="410"/>
      <c r="BD345" s="410"/>
      <c r="BE345" s="410"/>
      <c r="BF345" s="410"/>
      <c r="BG345" s="410"/>
      <c r="BH345" s="410"/>
      <c r="BI345" s="410"/>
      <c r="BJ345" s="410"/>
      <c r="BK345" s="410"/>
      <c r="BL345" s="410"/>
      <c r="BM345" s="410"/>
      <c r="BN345" s="410"/>
      <c r="BO345" s="410"/>
      <c r="BP345" s="410"/>
      <c r="BQ345" s="410"/>
      <c r="BR345" s="410"/>
      <c r="BS345" s="410"/>
      <c r="BT345" s="410"/>
      <c r="BU345" s="410"/>
      <c r="BV345" s="410"/>
      <c r="BW345" s="410"/>
      <c r="BX345" s="410"/>
      <c r="BY345" s="410"/>
      <c r="BZ345" s="410"/>
      <c r="CA345" s="410"/>
      <c r="CB345" s="410"/>
      <c r="CC345" s="410"/>
      <c r="CD345" s="410"/>
      <c r="CE345" s="410"/>
      <c r="CF345" s="410"/>
      <c r="CG345" s="410"/>
      <c r="CH345" s="410"/>
      <c r="CI345" s="410"/>
      <c r="CJ345" s="410"/>
      <c r="CK345" s="410"/>
      <c r="CL345" s="410"/>
      <c r="CM345" s="410"/>
      <c r="CN345" s="410"/>
    </row>
    <row r="346" spans="1:92" ht="14.25">
      <c r="B346" s="800"/>
      <c r="C346" s="496" t="s">
        <v>40</v>
      </c>
      <c r="D346" s="497"/>
      <c r="E346" s="497"/>
      <c r="F346" s="497"/>
      <c r="G346" s="497"/>
      <c r="H346" s="497"/>
      <c r="I346" s="497"/>
      <c r="J346" s="497"/>
      <c r="K346" s="497"/>
      <c r="L346" s="498"/>
      <c r="M346" s="521">
        <v>1140</v>
      </c>
      <c r="N346" s="720"/>
      <c r="O346" s="721"/>
      <c r="P346" s="721"/>
      <c r="Q346" s="722"/>
      <c r="R346" s="543" t="s">
        <v>3</v>
      </c>
      <c r="S346" s="410"/>
      <c r="T346" s="410"/>
      <c r="U346" s="410"/>
      <c r="V346" s="410"/>
      <c r="W346" s="410"/>
      <c r="X346" s="410"/>
      <c r="Y346" s="410"/>
      <c r="Z346" s="410"/>
      <c r="AA346" s="410"/>
      <c r="AB346" s="410"/>
      <c r="AC346" s="410"/>
      <c r="AD346" s="410"/>
      <c r="AE346" s="410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  <c r="AZ346" s="410"/>
      <c r="BA346" s="410"/>
      <c r="BB346" s="410"/>
      <c r="BC346" s="410"/>
      <c r="BD346" s="410"/>
      <c r="BE346" s="410"/>
      <c r="BF346" s="410"/>
      <c r="BG346" s="410"/>
      <c r="BH346" s="410"/>
      <c r="BI346" s="410"/>
      <c r="BJ346" s="410"/>
      <c r="BK346" s="410"/>
      <c r="BL346" s="410"/>
      <c r="BM346" s="410"/>
      <c r="BN346" s="410"/>
      <c r="BO346" s="410"/>
      <c r="BP346" s="410"/>
      <c r="BQ346" s="410"/>
      <c r="BR346" s="410"/>
      <c r="BS346" s="410"/>
      <c r="BT346" s="410"/>
      <c r="BU346" s="410"/>
      <c r="BV346" s="410"/>
      <c r="BW346" s="410"/>
      <c r="BX346" s="410"/>
      <c r="BY346" s="410"/>
      <c r="BZ346" s="410"/>
      <c r="CA346" s="410"/>
      <c r="CB346" s="410"/>
      <c r="CC346" s="410"/>
      <c r="CD346" s="410"/>
      <c r="CE346" s="410"/>
      <c r="CF346" s="410"/>
      <c r="CG346" s="410"/>
      <c r="CH346" s="410"/>
      <c r="CI346" s="410"/>
      <c r="CJ346" s="410"/>
      <c r="CK346" s="410"/>
      <c r="CL346" s="410"/>
      <c r="CM346" s="410"/>
      <c r="CN346" s="410"/>
    </row>
    <row r="347" spans="1:92" ht="14.25">
      <c r="B347" s="800"/>
      <c r="C347" s="496" t="s">
        <v>41</v>
      </c>
      <c r="D347" s="497"/>
      <c r="E347" s="497"/>
      <c r="F347" s="497"/>
      <c r="G347" s="497"/>
      <c r="H347" s="497"/>
      <c r="I347" s="497"/>
      <c r="J347" s="497"/>
      <c r="K347" s="497"/>
      <c r="L347" s="498"/>
      <c r="M347" s="521">
        <v>1663</v>
      </c>
      <c r="N347" s="720"/>
      <c r="O347" s="721"/>
      <c r="P347" s="721"/>
      <c r="Q347" s="722"/>
      <c r="R347" s="543" t="s">
        <v>3</v>
      </c>
      <c r="S347" s="410"/>
      <c r="T347" s="410"/>
      <c r="U347" s="410"/>
      <c r="V347" s="410"/>
      <c r="W347" s="410"/>
      <c r="X347" s="410"/>
      <c r="Y347" s="410"/>
      <c r="Z347" s="410"/>
      <c r="AA347" s="410"/>
      <c r="AB347" s="410"/>
      <c r="AC347" s="410"/>
      <c r="AD347" s="410"/>
      <c r="AE347" s="410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  <c r="AZ347" s="410"/>
      <c r="BA347" s="410"/>
      <c r="BB347" s="410"/>
      <c r="BC347" s="410"/>
      <c r="BD347" s="410"/>
      <c r="BE347" s="410"/>
      <c r="BF347" s="410"/>
      <c r="BG347" s="410"/>
      <c r="BH347" s="410"/>
      <c r="BI347" s="410"/>
      <c r="BJ347" s="410"/>
      <c r="BK347" s="410"/>
      <c r="BL347" s="410"/>
      <c r="BM347" s="410"/>
      <c r="BN347" s="410"/>
      <c r="BO347" s="410"/>
      <c r="BP347" s="410"/>
      <c r="BQ347" s="410"/>
      <c r="BR347" s="410"/>
      <c r="BS347" s="410"/>
      <c r="BT347" s="410"/>
      <c r="BU347" s="410"/>
      <c r="BV347" s="410"/>
      <c r="BW347" s="410"/>
      <c r="BX347" s="410"/>
      <c r="BY347" s="410"/>
      <c r="BZ347" s="410"/>
      <c r="CA347" s="410"/>
      <c r="CB347" s="410"/>
      <c r="CC347" s="410"/>
      <c r="CD347" s="410"/>
      <c r="CE347" s="410"/>
      <c r="CF347" s="410"/>
      <c r="CG347" s="410"/>
      <c r="CH347" s="410"/>
      <c r="CI347" s="410"/>
      <c r="CJ347" s="410"/>
      <c r="CK347" s="410"/>
      <c r="CL347" s="410"/>
      <c r="CM347" s="410"/>
      <c r="CN347" s="410"/>
    </row>
    <row r="348" spans="1:92" ht="14.25">
      <c r="B348" s="800"/>
      <c r="C348" s="496" t="s">
        <v>42</v>
      </c>
      <c r="D348" s="497"/>
      <c r="E348" s="497"/>
      <c r="F348" s="497"/>
      <c r="G348" s="497"/>
      <c r="H348" s="497"/>
      <c r="I348" s="497"/>
      <c r="J348" s="497"/>
      <c r="K348" s="497"/>
      <c r="L348" s="498"/>
      <c r="M348" s="521">
        <v>1664</v>
      </c>
      <c r="N348" s="720"/>
      <c r="O348" s="721"/>
      <c r="P348" s="721"/>
      <c r="Q348" s="722"/>
      <c r="R348" s="543" t="s">
        <v>3</v>
      </c>
      <c r="S348" s="410"/>
      <c r="T348" s="410"/>
      <c r="U348" s="410"/>
      <c r="V348" s="410"/>
      <c r="W348" s="410"/>
      <c r="X348" s="410"/>
      <c r="Y348" s="410"/>
      <c r="Z348" s="410"/>
      <c r="AA348" s="410"/>
      <c r="AB348" s="410"/>
      <c r="AC348" s="410"/>
      <c r="AD348" s="410"/>
      <c r="AE348" s="410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  <c r="AZ348" s="410"/>
      <c r="BA348" s="410"/>
      <c r="BB348" s="410"/>
      <c r="BC348" s="410"/>
      <c r="BD348" s="410"/>
      <c r="BE348" s="410"/>
      <c r="BF348" s="410"/>
      <c r="BG348" s="410"/>
      <c r="BH348" s="410"/>
      <c r="BI348" s="410"/>
      <c r="BJ348" s="410"/>
      <c r="BK348" s="410"/>
      <c r="BL348" s="410"/>
      <c r="BM348" s="410"/>
      <c r="BN348" s="410"/>
      <c r="BO348" s="410"/>
      <c r="BP348" s="410"/>
      <c r="BQ348" s="410"/>
      <c r="BR348" s="410"/>
      <c r="BS348" s="410"/>
      <c r="BT348" s="410"/>
      <c r="BU348" s="410"/>
      <c r="BV348" s="410"/>
      <c r="BW348" s="410"/>
      <c r="BX348" s="410"/>
      <c r="BY348" s="410"/>
      <c r="BZ348" s="410"/>
      <c r="CA348" s="410"/>
      <c r="CB348" s="410"/>
      <c r="CC348" s="410"/>
      <c r="CD348" s="410"/>
      <c r="CE348" s="410"/>
      <c r="CF348" s="410"/>
      <c r="CG348" s="410"/>
      <c r="CH348" s="410"/>
      <c r="CI348" s="410"/>
      <c r="CJ348" s="410"/>
      <c r="CK348" s="410"/>
      <c r="CL348" s="410"/>
      <c r="CM348" s="410"/>
      <c r="CN348" s="410"/>
    </row>
    <row r="349" spans="1:92" ht="14.25">
      <c r="B349" s="800"/>
      <c r="C349" s="496" t="s">
        <v>43</v>
      </c>
      <c r="D349" s="497"/>
      <c r="E349" s="497"/>
      <c r="F349" s="497"/>
      <c r="G349" s="497"/>
      <c r="H349" s="497"/>
      <c r="I349" s="497"/>
      <c r="J349" s="497"/>
      <c r="K349" s="497"/>
      <c r="L349" s="498"/>
      <c r="M349" s="521">
        <v>1665</v>
      </c>
      <c r="N349" s="720"/>
      <c r="O349" s="721"/>
      <c r="P349" s="721"/>
      <c r="Q349" s="722"/>
      <c r="R349" s="543" t="s">
        <v>3</v>
      </c>
      <c r="S349" s="410"/>
      <c r="T349" s="410"/>
      <c r="U349" s="410"/>
      <c r="V349" s="410"/>
      <c r="W349" s="410"/>
      <c r="X349" s="410"/>
      <c r="Y349" s="410"/>
      <c r="Z349" s="410"/>
      <c r="AA349" s="410"/>
      <c r="AB349" s="410"/>
      <c r="AC349" s="410"/>
      <c r="AD349" s="410"/>
      <c r="AE349" s="410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  <c r="AZ349" s="410"/>
      <c r="BA349" s="410"/>
      <c r="BB349" s="410"/>
      <c r="BC349" s="410"/>
      <c r="BD349" s="410"/>
      <c r="BE349" s="410"/>
      <c r="BF349" s="410"/>
      <c r="BG349" s="410"/>
      <c r="BH349" s="410"/>
      <c r="BI349" s="410"/>
      <c r="BJ349" s="410"/>
      <c r="BK349" s="410"/>
      <c r="BL349" s="410"/>
      <c r="BM349" s="410"/>
      <c r="BN349" s="410"/>
      <c r="BO349" s="410"/>
      <c r="BP349" s="410"/>
      <c r="BQ349" s="410"/>
      <c r="BR349" s="410"/>
      <c r="BS349" s="410"/>
      <c r="BT349" s="410"/>
      <c r="BU349" s="410"/>
      <c r="BV349" s="410"/>
      <c r="BW349" s="410"/>
      <c r="BX349" s="410"/>
      <c r="BY349" s="410"/>
      <c r="BZ349" s="410"/>
      <c r="CA349" s="410"/>
      <c r="CB349" s="410"/>
      <c r="CC349" s="410"/>
      <c r="CD349" s="410"/>
      <c r="CE349" s="410"/>
      <c r="CF349" s="410"/>
      <c r="CG349" s="410"/>
      <c r="CH349" s="410"/>
      <c r="CI349" s="410"/>
      <c r="CJ349" s="410"/>
      <c r="CK349" s="410"/>
      <c r="CL349" s="410"/>
      <c r="CM349" s="410"/>
      <c r="CN349" s="410"/>
    </row>
    <row r="350" spans="1:92" ht="14.25">
      <c r="B350" s="800"/>
      <c r="C350" s="496" t="s">
        <v>44</v>
      </c>
      <c r="D350" s="497"/>
      <c r="E350" s="497"/>
      <c r="F350" s="497"/>
      <c r="G350" s="497"/>
      <c r="H350" s="497"/>
      <c r="I350" s="497"/>
      <c r="J350" s="497"/>
      <c r="K350" s="497"/>
      <c r="L350" s="498"/>
      <c r="M350" s="521">
        <v>1666</v>
      </c>
      <c r="N350" s="720"/>
      <c r="O350" s="721"/>
      <c r="P350" s="721"/>
      <c r="Q350" s="722"/>
      <c r="R350" s="543" t="s">
        <v>3</v>
      </c>
      <c r="S350" s="410"/>
      <c r="T350" s="410"/>
      <c r="U350" s="410"/>
      <c r="V350" s="410"/>
      <c r="W350" s="410"/>
      <c r="X350" s="410"/>
      <c r="Y350" s="410"/>
      <c r="Z350" s="410"/>
      <c r="AA350" s="410"/>
      <c r="AB350" s="410"/>
      <c r="AC350" s="410"/>
      <c r="AD350" s="410"/>
      <c r="AE350" s="410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  <c r="AZ350" s="410"/>
      <c r="BA350" s="410"/>
      <c r="BB350" s="410"/>
      <c r="BC350" s="410"/>
      <c r="BD350" s="410"/>
      <c r="BE350" s="410"/>
      <c r="BF350" s="410"/>
      <c r="BG350" s="410"/>
      <c r="BH350" s="410"/>
      <c r="BI350" s="410"/>
      <c r="BJ350" s="410"/>
      <c r="BK350" s="410"/>
      <c r="BL350" s="410"/>
      <c r="BM350" s="410"/>
      <c r="BN350" s="410"/>
      <c r="BO350" s="410"/>
      <c r="BP350" s="410"/>
      <c r="BQ350" s="410"/>
      <c r="BR350" s="410"/>
      <c r="BS350" s="410"/>
      <c r="BT350" s="410"/>
      <c r="BU350" s="410"/>
      <c r="BV350" s="410"/>
      <c r="BW350" s="410"/>
      <c r="BX350" s="410"/>
      <c r="BY350" s="410"/>
      <c r="BZ350" s="410"/>
      <c r="CA350" s="410"/>
      <c r="CB350" s="410"/>
      <c r="CC350" s="410"/>
      <c r="CD350" s="410"/>
      <c r="CE350" s="410"/>
      <c r="CF350" s="410"/>
      <c r="CG350" s="410"/>
      <c r="CH350" s="410"/>
      <c r="CI350" s="410"/>
      <c r="CJ350" s="410"/>
      <c r="CK350" s="410"/>
      <c r="CL350" s="410"/>
      <c r="CM350" s="410"/>
      <c r="CN350" s="410"/>
    </row>
    <row r="351" spans="1:92" ht="14.25">
      <c r="B351" s="800"/>
      <c r="C351" s="496" t="s">
        <v>815</v>
      </c>
      <c r="D351" s="497"/>
      <c r="E351" s="497"/>
      <c r="F351" s="497"/>
      <c r="G351" s="497"/>
      <c r="H351" s="497"/>
      <c r="I351" s="497"/>
      <c r="J351" s="497"/>
      <c r="K351" s="497"/>
      <c r="L351" s="498"/>
      <c r="M351" s="521">
        <v>1667</v>
      </c>
      <c r="N351" s="720"/>
      <c r="O351" s="721"/>
      <c r="P351" s="721"/>
      <c r="Q351" s="722"/>
      <c r="R351" s="543" t="s">
        <v>3</v>
      </c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  <c r="AZ351" s="410"/>
      <c r="BA351" s="410"/>
      <c r="BB351" s="410"/>
      <c r="BC351" s="410"/>
      <c r="BD351" s="410"/>
      <c r="BE351" s="410"/>
      <c r="BF351" s="410"/>
      <c r="BG351" s="410"/>
      <c r="BH351" s="410"/>
      <c r="BI351" s="410"/>
      <c r="BJ351" s="410"/>
      <c r="BK351" s="410"/>
      <c r="BL351" s="410"/>
      <c r="BM351" s="410"/>
      <c r="BN351" s="410"/>
      <c r="BO351" s="410"/>
      <c r="BP351" s="410"/>
      <c r="BQ351" s="410"/>
      <c r="BR351" s="410"/>
      <c r="BS351" s="410"/>
      <c r="BT351" s="410"/>
      <c r="BU351" s="410"/>
      <c r="BV351" s="410"/>
      <c r="BW351" s="410"/>
      <c r="BX351" s="410"/>
      <c r="BY351" s="410"/>
      <c r="BZ351" s="410"/>
      <c r="CA351" s="410"/>
      <c r="CB351" s="410"/>
      <c r="CC351" s="410"/>
      <c r="CD351" s="410"/>
      <c r="CE351" s="410"/>
      <c r="CF351" s="410"/>
      <c r="CG351" s="410"/>
      <c r="CH351" s="410"/>
      <c r="CI351" s="410"/>
      <c r="CJ351" s="410"/>
      <c r="CK351" s="410"/>
      <c r="CL351" s="410"/>
      <c r="CM351" s="410"/>
      <c r="CN351" s="410"/>
    </row>
    <row r="352" spans="1:92" ht="14.25">
      <c r="B352" s="800"/>
      <c r="C352" s="496" t="s">
        <v>816</v>
      </c>
      <c r="D352" s="497"/>
      <c r="E352" s="497"/>
      <c r="F352" s="497"/>
      <c r="G352" s="497"/>
      <c r="H352" s="497"/>
      <c r="I352" s="497"/>
      <c r="J352" s="497"/>
      <c r="K352" s="497"/>
      <c r="L352" s="498"/>
      <c r="M352" s="521">
        <v>1668</v>
      </c>
      <c r="N352" s="720"/>
      <c r="O352" s="721"/>
      <c r="P352" s="721"/>
      <c r="Q352" s="722"/>
      <c r="R352" s="543" t="s">
        <v>3</v>
      </c>
      <c r="S352" s="410"/>
      <c r="T352" s="410"/>
      <c r="U352" s="410"/>
      <c r="V352" s="410"/>
      <c r="W352" s="410"/>
      <c r="X352" s="410"/>
      <c r="Y352" s="410"/>
      <c r="Z352" s="410"/>
      <c r="AA352" s="410"/>
      <c r="AB352" s="410"/>
      <c r="AC352" s="410"/>
      <c r="AD352" s="410"/>
      <c r="AE352" s="410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  <c r="AZ352" s="410"/>
      <c r="BA352" s="410"/>
      <c r="BB352" s="410"/>
      <c r="BC352" s="410"/>
      <c r="BD352" s="410"/>
      <c r="BE352" s="410"/>
      <c r="BF352" s="410"/>
      <c r="BG352" s="410"/>
      <c r="BH352" s="410"/>
      <c r="BI352" s="410"/>
      <c r="BJ352" s="410"/>
      <c r="BK352" s="410"/>
      <c r="BL352" s="410"/>
      <c r="BM352" s="410"/>
      <c r="BN352" s="410"/>
      <c r="BO352" s="410"/>
      <c r="BP352" s="410"/>
      <c r="BQ352" s="410"/>
      <c r="BR352" s="410"/>
      <c r="BS352" s="410"/>
      <c r="BT352" s="410"/>
      <c r="BU352" s="410"/>
      <c r="BV352" s="410"/>
      <c r="BW352" s="410"/>
      <c r="BX352" s="410"/>
      <c r="BY352" s="410"/>
      <c r="BZ352" s="410"/>
      <c r="CA352" s="410"/>
      <c r="CB352" s="410"/>
      <c r="CC352" s="410"/>
      <c r="CD352" s="410"/>
      <c r="CE352" s="410"/>
      <c r="CF352" s="410"/>
      <c r="CG352" s="410"/>
      <c r="CH352" s="410"/>
      <c r="CI352" s="410"/>
      <c r="CJ352" s="410"/>
      <c r="CK352" s="410"/>
      <c r="CL352" s="410"/>
      <c r="CM352" s="410"/>
      <c r="CN352" s="410"/>
    </row>
    <row r="353" spans="2:92" ht="14.25">
      <c r="B353" s="800"/>
      <c r="C353" s="496" t="s">
        <v>45</v>
      </c>
      <c r="D353" s="497"/>
      <c r="E353" s="497"/>
      <c r="F353" s="497"/>
      <c r="G353" s="497"/>
      <c r="H353" s="497"/>
      <c r="I353" s="497"/>
      <c r="J353" s="497"/>
      <c r="K353" s="497"/>
      <c r="L353" s="498"/>
      <c r="M353" s="521">
        <v>1141</v>
      </c>
      <c r="N353" s="720"/>
      <c r="O353" s="721"/>
      <c r="P353" s="721"/>
      <c r="Q353" s="722"/>
      <c r="R353" s="543" t="s">
        <v>3</v>
      </c>
      <c r="S353" s="410"/>
      <c r="T353" s="410"/>
      <c r="U353" s="410"/>
      <c r="V353" s="410"/>
      <c r="W353" s="410"/>
      <c r="X353" s="410"/>
      <c r="Y353" s="410"/>
      <c r="Z353" s="410"/>
      <c r="AA353" s="410"/>
      <c r="AB353" s="410"/>
      <c r="AC353" s="410"/>
      <c r="AD353" s="410"/>
      <c r="AE353" s="410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  <c r="AZ353" s="410"/>
      <c r="BA353" s="410"/>
      <c r="BB353" s="410"/>
      <c r="BC353" s="410"/>
      <c r="BD353" s="410"/>
      <c r="BE353" s="410"/>
      <c r="BF353" s="410"/>
      <c r="BG353" s="410"/>
      <c r="BH353" s="410"/>
      <c r="BI353" s="410"/>
      <c r="BJ353" s="410"/>
      <c r="BK353" s="410"/>
      <c r="BL353" s="410"/>
      <c r="BM353" s="410"/>
      <c r="BN353" s="410"/>
      <c r="BO353" s="410"/>
      <c r="BP353" s="410"/>
      <c r="BQ353" s="410"/>
      <c r="BR353" s="410"/>
      <c r="BS353" s="410"/>
      <c r="BT353" s="410"/>
      <c r="BU353" s="410"/>
      <c r="BV353" s="410"/>
      <c r="BW353" s="410"/>
      <c r="BX353" s="410"/>
      <c r="BY353" s="410"/>
      <c r="BZ353" s="410"/>
      <c r="CA353" s="410"/>
      <c r="CB353" s="410"/>
      <c r="CC353" s="410"/>
      <c r="CD353" s="410"/>
      <c r="CE353" s="410"/>
      <c r="CF353" s="410"/>
      <c r="CG353" s="410"/>
      <c r="CH353" s="410"/>
      <c r="CI353" s="410"/>
      <c r="CJ353" s="410"/>
      <c r="CK353" s="410"/>
      <c r="CL353" s="410"/>
      <c r="CM353" s="410"/>
      <c r="CN353" s="410"/>
    </row>
    <row r="354" spans="2:92" ht="14.25">
      <c r="B354" s="800"/>
      <c r="C354" s="496" t="s">
        <v>46</v>
      </c>
      <c r="D354" s="497"/>
      <c r="E354" s="497"/>
      <c r="F354" s="497"/>
      <c r="G354" s="497"/>
      <c r="H354" s="497"/>
      <c r="I354" s="497"/>
      <c r="J354" s="497"/>
      <c r="K354" s="497"/>
      <c r="L354" s="498"/>
      <c r="M354" s="521">
        <v>1142</v>
      </c>
      <c r="N354" s="720"/>
      <c r="O354" s="721"/>
      <c r="P354" s="721"/>
      <c r="Q354" s="722"/>
      <c r="R354" s="543" t="s">
        <v>3</v>
      </c>
      <c r="S354" s="410"/>
      <c r="T354" s="410"/>
      <c r="U354" s="410"/>
      <c r="V354" s="410"/>
      <c r="W354" s="410"/>
      <c r="X354" s="410"/>
      <c r="Y354" s="410"/>
      <c r="Z354" s="410"/>
      <c r="AA354" s="410"/>
      <c r="AB354" s="410"/>
      <c r="AC354" s="410"/>
      <c r="AD354" s="410"/>
      <c r="AE354" s="410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  <c r="AZ354" s="410"/>
      <c r="BA354" s="410"/>
      <c r="BB354" s="410"/>
      <c r="BC354" s="410"/>
      <c r="BD354" s="410"/>
      <c r="BE354" s="410"/>
      <c r="BF354" s="410"/>
      <c r="BG354" s="410"/>
      <c r="BH354" s="410"/>
      <c r="BI354" s="410"/>
      <c r="BJ354" s="410"/>
      <c r="BK354" s="410"/>
      <c r="BL354" s="410"/>
      <c r="BM354" s="410"/>
      <c r="BN354" s="410"/>
      <c r="BO354" s="410"/>
      <c r="BP354" s="410"/>
      <c r="BQ354" s="410"/>
      <c r="BR354" s="410"/>
      <c r="BS354" s="410"/>
      <c r="BT354" s="410"/>
      <c r="BU354" s="410"/>
      <c r="BV354" s="410"/>
      <c r="BW354" s="410"/>
      <c r="BX354" s="410"/>
      <c r="BY354" s="410"/>
      <c r="BZ354" s="410"/>
      <c r="CA354" s="410"/>
      <c r="CB354" s="410"/>
      <c r="CC354" s="410"/>
      <c r="CD354" s="410"/>
      <c r="CE354" s="410"/>
      <c r="CF354" s="410"/>
      <c r="CG354" s="410"/>
      <c r="CH354" s="410"/>
      <c r="CI354" s="410"/>
      <c r="CJ354" s="410"/>
      <c r="CK354" s="410"/>
      <c r="CL354" s="410"/>
      <c r="CM354" s="410"/>
      <c r="CN354" s="410"/>
    </row>
    <row r="355" spans="2:92" ht="14.25">
      <c r="B355" s="800"/>
      <c r="C355" s="496" t="s">
        <v>47</v>
      </c>
      <c r="D355" s="497"/>
      <c r="E355" s="497"/>
      <c r="F355" s="497"/>
      <c r="G355" s="497"/>
      <c r="H355" s="497"/>
      <c r="I355" s="497"/>
      <c r="J355" s="497"/>
      <c r="K355" s="497"/>
      <c r="L355" s="498"/>
      <c r="M355" s="521">
        <v>1669</v>
      </c>
      <c r="N355" s="720"/>
      <c r="O355" s="721"/>
      <c r="P355" s="721"/>
      <c r="Q355" s="722"/>
      <c r="R355" s="543" t="s">
        <v>3</v>
      </c>
      <c r="S355" s="410"/>
      <c r="T355" s="410"/>
      <c r="U355" s="410"/>
      <c r="V355" s="410"/>
      <c r="W355" s="410"/>
      <c r="X355" s="410"/>
      <c r="Y355" s="410"/>
      <c r="Z355" s="410"/>
      <c r="AA355" s="410"/>
      <c r="AB355" s="410"/>
      <c r="AC355" s="410"/>
      <c r="AD355" s="410"/>
      <c r="AE355" s="410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  <c r="AZ355" s="410"/>
      <c r="BA355" s="410"/>
      <c r="BB355" s="410"/>
      <c r="BC355" s="410"/>
      <c r="BD355" s="410"/>
      <c r="BE355" s="410"/>
      <c r="BF355" s="410"/>
      <c r="BG355" s="410"/>
      <c r="BH355" s="410"/>
      <c r="BI355" s="410"/>
      <c r="BJ355" s="410"/>
      <c r="BK355" s="410"/>
      <c r="BL355" s="410"/>
      <c r="BM355" s="410"/>
      <c r="BN355" s="410"/>
      <c r="BO355" s="410"/>
      <c r="BP355" s="410"/>
      <c r="BQ355" s="410"/>
      <c r="BR355" s="410"/>
      <c r="BS355" s="410"/>
      <c r="BT355" s="410"/>
      <c r="BU355" s="410"/>
      <c r="BV355" s="410"/>
      <c r="BW355" s="410"/>
      <c r="BX355" s="410"/>
      <c r="BY355" s="410"/>
      <c r="BZ355" s="410"/>
      <c r="CA355" s="410"/>
      <c r="CB355" s="410"/>
      <c r="CC355" s="410"/>
      <c r="CD355" s="410"/>
      <c r="CE355" s="410"/>
      <c r="CF355" s="410"/>
      <c r="CG355" s="410"/>
      <c r="CH355" s="410"/>
      <c r="CI355" s="410"/>
      <c r="CJ355" s="410"/>
      <c r="CK355" s="410"/>
      <c r="CL355" s="410"/>
      <c r="CM355" s="410"/>
      <c r="CN355" s="410"/>
    </row>
    <row r="356" spans="2:92" ht="14.25">
      <c r="B356" s="800"/>
      <c r="C356" s="496" t="s">
        <v>48</v>
      </c>
      <c r="D356" s="497"/>
      <c r="E356" s="497"/>
      <c r="F356" s="497"/>
      <c r="G356" s="497"/>
      <c r="H356" s="497"/>
      <c r="I356" s="497"/>
      <c r="J356" s="497"/>
      <c r="K356" s="497"/>
      <c r="L356" s="498"/>
      <c r="M356" s="521">
        <v>1670</v>
      </c>
      <c r="N356" s="720"/>
      <c r="O356" s="721"/>
      <c r="P356" s="721"/>
      <c r="Q356" s="722"/>
      <c r="R356" s="543" t="s">
        <v>3</v>
      </c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  <c r="AZ356" s="410"/>
      <c r="BA356" s="410"/>
      <c r="BB356" s="410"/>
      <c r="BC356" s="410"/>
      <c r="BD356" s="410"/>
      <c r="BE356" s="410"/>
      <c r="BF356" s="410"/>
      <c r="BG356" s="410"/>
      <c r="BH356" s="410"/>
      <c r="BI356" s="410"/>
      <c r="BJ356" s="410"/>
      <c r="BK356" s="410"/>
      <c r="BL356" s="410"/>
      <c r="BM356" s="410"/>
      <c r="BN356" s="410"/>
      <c r="BO356" s="410"/>
      <c r="BP356" s="410"/>
      <c r="BQ356" s="410"/>
      <c r="BR356" s="410"/>
      <c r="BS356" s="410"/>
      <c r="BT356" s="410"/>
      <c r="BU356" s="410"/>
      <c r="BV356" s="410"/>
      <c r="BW356" s="410"/>
      <c r="BX356" s="410"/>
      <c r="BY356" s="410"/>
      <c r="BZ356" s="410"/>
      <c r="CA356" s="410"/>
      <c r="CB356" s="410"/>
      <c r="CC356" s="410"/>
      <c r="CD356" s="410"/>
      <c r="CE356" s="410"/>
      <c r="CF356" s="410"/>
      <c r="CG356" s="410"/>
      <c r="CH356" s="410"/>
      <c r="CI356" s="410"/>
      <c r="CJ356" s="410"/>
      <c r="CK356" s="410"/>
      <c r="CL356" s="410"/>
      <c r="CM356" s="410"/>
      <c r="CN356" s="410"/>
    </row>
    <row r="357" spans="2:92" ht="14.25">
      <c r="B357" s="800"/>
      <c r="C357" s="496" t="s">
        <v>49</v>
      </c>
      <c r="D357" s="497"/>
      <c r="E357" s="497"/>
      <c r="F357" s="497"/>
      <c r="G357" s="497"/>
      <c r="H357" s="497"/>
      <c r="I357" s="497"/>
      <c r="J357" s="497"/>
      <c r="K357" s="497"/>
      <c r="L357" s="498"/>
      <c r="M357" s="521">
        <v>1671</v>
      </c>
      <c r="N357" s="720"/>
      <c r="O357" s="721"/>
      <c r="P357" s="721"/>
      <c r="Q357" s="722"/>
      <c r="R357" s="543" t="s">
        <v>3</v>
      </c>
      <c r="S357" s="410"/>
      <c r="T357" s="410"/>
      <c r="U357" s="410"/>
      <c r="V357" s="410"/>
      <c r="W357" s="410"/>
      <c r="X357" s="410"/>
      <c r="Y357" s="410"/>
      <c r="Z357" s="410"/>
      <c r="AA357" s="410"/>
      <c r="AB357" s="410"/>
      <c r="AC357" s="410"/>
      <c r="AD357" s="410"/>
      <c r="AE357" s="410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  <c r="AZ357" s="410"/>
      <c r="BA357" s="410"/>
      <c r="BB357" s="410"/>
      <c r="BC357" s="410"/>
      <c r="BD357" s="410"/>
      <c r="BE357" s="410"/>
      <c r="BF357" s="410"/>
      <c r="BG357" s="410"/>
      <c r="BH357" s="410"/>
      <c r="BI357" s="410"/>
      <c r="BJ357" s="410"/>
      <c r="BK357" s="410"/>
      <c r="BL357" s="410"/>
      <c r="BM357" s="410"/>
      <c r="BN357" s="410"/>
      <c r="BO357" s="410"/>
      <c r="BP357" s="410"/>
      <c r="BQ357" s="410"/>
      <c r="BR357" s="410"/>
      <c r="BS357" s="410"/>
      <c r="BT357" s="410"/>
      <c r="BU357" s="410"/>
      <c r="BV357" s="410"/>
      <c r="BW357" s="410"/>
      <c r="BX357" s="410"/>
      <c r="BY357" s="410"/>
      <c r="BZ357" s="410"/>
      <c r="CA357" s="410"/>
      <c r="CB357" s="410"/>
      <c r="CC357" s="410"/>
      <c r="CD357" s="410"/>
      <c r="CE357" s="410"/>
      <c r="CF357" s="410"/>
      <c r="CG357" s="410"/>
      <c r="CH357" s="410"/>
      <c r="CI357" s="410"/>
      <c r="CJ357" s="410"/>
      <c r="CK357" s="410"/>
      <c r="CL357" s="410"/>
      <c r="CM357" s="410"/>
      <c r="CN357" s="410"/>
    </row>
    <row r="358" spans="2:92" ht="14.25">
      <c r="B358" s="800"/>
      <c r="C358" s="496" t="s">
        <v>814</v>
      </c>
      <c r="D358" s="497"/>
      <c r="E358" s="497"/>
      <c r="F358" s="497"/>
      <c r="G358" s="497"/>
      <c r="H358" s="497"/>
      <c r="I358" s="497"/>
      <c r="J358" s="497"/>
      <c r="K358" s="497"/>
      <c r="L358" s="498"/>
      <c r="M358" s="521">
        <v>1672</v>
      </c>
      <c r="N358" s="720">
        <f>+SUM($N$340:$Q$343)-SUM($N$344:$Q$357)</f>
        <v>0</v>
      </c>
      <c r="O358" s="721"/>
      <c r="P358" s="721"/>
      <c r="Q358" s="722"/>
      <c r="R358" s="477" t="s">
        <v>4</v>
      </c>
      <c r="S358" s="410"/>
      <c r="T358" s="410"/>
      <c r="U358" s="410"/>
      <c r="V358" s="410"/>
      <c r="W358" s="410"/>
      <c r="X358" s="410"/>
      <c r="Y358" s="410"/>
      <c r="Z358" s="410"/>
      <c r="AA358" s="410"/>
      <c r="AB358" s="410"/>
      <c r="AC358" s="410"/>
      <c r="AD358" s="410"/>
      <c r="AE358" s="410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  <c r="AZ358" s="410"/>
      <c r="BA358" s="410"/>
      <c r="BB358" s="410"/>
      <c r="BC358" s="410"/>
      <c r="BD358" s="410"/>
      <c r="BE358" s="410"/>
      <c r="BF358" s="410"/>
      <c r="BG358" s="410"/>
      <c r="BH358" s="410"/>
      <c r="BI358" s="410"/>
      <c r="BJ358" s="410"/>
      <c r="BK358" s="410"/>
      <c r="BL358" s="410"/>
      <c r="BM358" s="410"/>
      <c r="BN358" s="410"/>
      <c r="BO358" s="410"/>
      <c r="BP358" s="410"/>
      <c r="BQ358" s="410"/>
      <c r="BR358" s="410"/>
      <c r="BS358" s="410"/>
      <c r="BT358" s="410"/>
      <c r="BU358" s="410"/>
      <c r="BV358" s="410"/>
      <c r="BW358" s="410"/>
      <c r="BX358" s="410"/>
      <c r="BY358" s="410"/>
      <c r="BZ358" s="410"/>
      <c r="CA358" s="410"/>
      <c r="CB358" s="410"/>
      <c r="CC358" s="410"/>
      <c r="CD358" s="410"/>
      <c r="CE358" s="410"/>
      <c r="CF358" s="410"/>
      <c r="CG358" s="410"/>
      <c r="CH358" s="410"/>
      <c r="CI358" s="410"/>
      <c r="CJ358" s="410"/>
      <c r="CK358" s="410"/>
      <c r="CL358" s="410"/>
      <c r="CM358" s="410"/>
      <c r="CN358" s="410"/>
    </row>
    <row r="359" spans="2:92" ht="14.25">
      <c r="B359" s="800" t="s">
        <v>817</v>
      </c>
      <c r="C359" s="496" t="s">
        <v>50</v>
      </c>
      <c r="D359" s="497"/>
      <c r="E359" s="497"/>
      <c r="F359" s="497"/>
      <c r="G359" s="497"/>
      <c r="H359" s="497"/>
      <c r="I359" s="497"/>
      <c r="J359" s="497"/>
      <c r="K359" s="497"/>
      <c r="L359" s="498"/>
      <c r="M359" s="521">
        <v>1673</v>
      </c>
      <c r="N359" s="720"/>
      <c r="O359" s="721"/>
      <c r="P359" s="721"/>
      <c r="Q359" s="722"/>
      <c r="R359" s="477" t="s">
        <v>3</v>
      </c>
      <c r="S359" s="410"/>
      <c r="T359" s="410"/>
      <c r="U359" s="410"/>
      <c r="V359" s="410"/>
      <c r="W359" s="410"/>
      <c r="X359" s="410"/>
      <c r="Y359" s="410"/>
      <c r="Z359" s="410"/>
      <c r="AA359" s="410"/>
      <c r="AB359" s="410"/>
      <c r="AC359" s="410"/>
      <c r="AD359" s="410"/>
      <c r="AE359" s="410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  <c r="AZ359" s="410"/>
      <c r="BA359" s="410"/>
      <c r="BB359" s="410"/>
      <c r="BC359" s="410"/>
      <c r="BD359" s="410"/>
      <c r="BE359" s="410"/>
      <c r="BF359" s="410"/>
      <c r="BG359" s="410"/>
      <c r="BH359" s="410"/>
      <c r="BI359" s="410"/>
      <c r="BJ359" s="410"/>
      <c r="BK359" s="410"/>
      <c r="BL359" s="410"/>
      <c r="BM359" s="410"/>
      <c r="BN359" s="410"/>
      <c r="BO359" s="410"/>
      <c r="BP359" s="410"/>
      <c r="BQ359" s="410"/>
      <c r="BR359" s="410"/>
      <c r="BS359" s="410"/>
      <c r="BT359" s="410"/>
      <c r="BU359" s="410"/>
      <c r="BV359" s="410"/>
      <c r="BW359" s="410"/>
      <c r="BX359" s="410"/>
      <c r="BY359" s="410"/>
      <c r="BZ359" s="410"/>
      <c r="CA359" s="410"/>
      <c r="CB359" s="410"/>
      <c r="CC359" s="410"/>
      <c r="CD359" s="410"/>
      <c r="CE359" s="410"/>
      <c r="CF359" s="410"/>
      <c r="CG359" s="410"/>
      <c r="CH359" s="410"/>
      <c r="CI359" s="410"/>
      <c r="CJ359" s="410"/>
      <c r="CK359" s="410"/>
      <c r="CL359" s="410"/>
      <c r="CM359" s="410"/>
      <c r="CN359" s="410"/>
    </row>
    <row r="360" spans="2:92" ht="14.25">
      <c r="B360" s="800"/>
      <c r="C360" s="496" t="s">
        <v>51</v>
      </c>
      <c r="D360" s="497"/>
      <c r="E360" s="497"/>
      <c r="F360" s="497"/>
      <c r="G360" s="497"/>
      <c r="H360" s="497"/>
      <c r="I360" s="497"/>
      <c r="J360" s="497"/>
      <c r="K360" s="497"/>
      <c r="L360" s="498"/>
      <c r="M360" s="521">
        <v>1674</v>
      </c>
      <c r="N360" s="720"/>
      <c r="O360" s="721"/>
      <c r="P360" s="721"/>
      <c r="Q360" s="722"/>
      <c r="R360" s="477" t="s">
        <v>2</v>
      </c>
      <c r="S360" s="410"/>
      <c r="T360" s="410"/>
      <c r="U360" s="410"/>
      <c r="V360" s="410"/>
      <c r="W360" s="410"/>
      <c r="X360" s="410"/>
      <c r="Y360" s="410"/>
      <c r="Z360" s="410"/>
      <c r="AA360" s="410"/>
      <c r="AB360" s="410"/>
      <c r="AC360" s="410"/>
      <c r="AD360" s="410"/>
      <c r="AE360" s="410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  <c r="AZ360" s="410"/>
      <c r="BA360" s="410"/>
      <c r="BB360" s="410"/>
      <c r="BC360" s="410"/>
      <c r="BD360" s="410"/>
      <c r="BE360" s="410"/>
      <c r="BF360" s="410"/>
      <c r="BG360" s="410"/>
      <c r="BH360" s="410"/>
      <c r="BI360" s="410"/>
      <c r="BJ360" s="410"/>
      <c r="BK360" s="410"/>
      <c r="BL360" s="410"/>
      <c r="BM360" s="410"/>
      <c r="BN360" s="410"/>
      <c r="BO360" s="410"/>
      <c r="BP360" s="410"/>
      <c r="BQ360" s="410"/>
      <c r="BR360" s="410"/>
      <c r="BS360" s="410"/>
      <c r="BT360" s="410"/>
      <c r="BU360" s="410"/>
      <c r="BV360" s="410"/>
      <c r="BW360" s="410"/>
      <c r="BX360" s="410"/>
      <c r="BY360" s="410"/>
      <c r="BZ360" s="410"/>
      <c r="CA360" s="410"/>
      <c r="CB360" s="410"/>
      <c r="CC360" s="410"/>
      <c r="CD360" s="410"/>
      <c r="CE360" s="410"/>
      <c r="CF360" s="410"/>
      <c r="CG360" s="410"/>
      <c r="CH360" s="410"/>
      <c r="CI360" s="410"/>
      <c r="CJ360" s="410"/>
      <c r="CK360" s="410"/>
      <c r="CL360" s="410"/>
      <c r="CM360" s="410"/>
      <c r="CN360" s="410"/>
    </row>
    <row r="361" spans="2:92" ht="14.25">
      <c r="B361" s="800"/>
      <c r="C361" s="496" t="s">
        <v>818</v>
      </c>
      <c r="D361" s="497"/>
      <c r="E361" s="497"/>
      <c r="F361" s="497"/>
      <c r="G361" s="497"/>
      <c r="H361" s="497"/>
      <c r="I361" s="497"/>
      <c r="J361" s="497"/>
      <c r="K361" s="497"/>
      <c r="L361" s="498"/>
      <c r="M361" s="521">
        <v>1144</v>
      </c>
      <c r="N361" s="720"/>
      <c r="O361" s="721"/>
      <c r="P361" s="721"/>
      <c r="Q361" s="722"/>
      <c r="R361" s="477" t="s">
        <v>2</v>
      </c>
      <c r="S361" s="410"/>
      <c r="T361" s="410"/>
      <c r="U361" s="410"/>
      <c r="V361" s="410"/>
      <c r="W361" s="410"/>
      <c r="X361" s="410"/>
      <c r="Y361" s="410"/>
      <c r="Z361" s="410"/>
      <c r="AA361" s="410"/>
      <c r="AB361" s="410"/>
      <c r="AC361" s="410"/>
      <c r="AD361" s="410"/>
      <c r="AE361" s="410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  <c r="AZ361" s="410"/>
      <c r="BA361" s="410"/>
      <c r="BB361" s="410"/>
      <c r="BC361" s="410"/>
      <c r="BD361" s="410"/>
      <c r="BE361" s="410"/>
      <c r="BF361" s="410"/>
      <c r="BG361" s="410"/>
      <c r="BH361" s="410"/>
      <c r="BI361" s="410"/>
      <c r="BJ361" s="410"/>
      <c r="BK361" s="410"/>
      <c r="BL361" s="410"/>
      <c r="BM361" s="410"/>
      <c r="BN361" s="410"/>
      <c r="BO361" s="410"/>
      <c r="BP361" s="410"/>
      <c r="BQ361" s="410"/>
      <c r="BR361" s="410"/>
      <c r="BS361" s="410"/>
      <c r="BT361" s="410"/>
      <c r="BU361" s="410"/>
      <c r="BV361" s="410"/>
      <c r="BW361" s="410"/>
      <c r="BX361" s="410"/>
      <c r="BY361" s="410"/>
      <c r="BZ361" s="410"/>
      <c r="CA361" s="410"/>
      <c r="CB361" s="410"/>
      <c r="CC361" s="410"/>
      <c r="CD361" s="410"/>
      <c r="CE361" s="410"/>
      <c r="CF361" s="410"/>
      <c r="CG361" s="410"/>
      <c r="CH361" s="410"/>
      <c r="CI361" s="410"/>
      <c r="CJ361" s="410"/>
      <c r="CK361" s="410"/>
      <c r="CL361" s="410"/>
      <c r="CM361" s="410"/>
      <c r="CN361" s="410"/>
    </row>
    <row r="362" spans="2:92" ht="14.25">
      <c r="B362" s="800"/>
      <c r="C362" s="496" t="s">
        <v>41</v>
      </c>
      <c r="D362" s="497"/>
      <c r="E362" s="497"/>
      <c r="F362" s="497"/>
      <c r="G362" s="497"/>
      <c r="H362" s="497"/>
      <c r="I362" s="497"/>
      <c r="J362" s="497"/>
      <c r="K362" s="497"/>
      <c r="L362" s="498"/>
      <c r="M362" s="521">
        <v>1675</v>
      </c>
      <c r="N362" s="720"/>
      <c r="O362" s="721"/>
      <c r="P362" s="721"/>
      <c r="Q362" s="722"/>
      <c r="R362" s="477" t="s">
        <v>2</v>
      </c>
      <c r="S362" s="410"/>
      <c r="T362" s="410"/>
      <c r="U362" s="410"/>
      <c r="V362" s="410"/>
      <c r="W362" s="410"/>
      <c r="X362" s="410"/>
      <c r="Y362" s="410"/>
      <c r="Z362" s="410"/>
      <c r="AA362" s="410"/>
      <c r="AB362" s="410"/>
      <c r="AC362" s="410"/>
      <c r="AD362" s="410"/>
      <c r="AE362" s="410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  <c r="AZ362" s="410"/>
      <c r="BA362" s="410"/>
      <c r="BB362" s="410"/>
      <c r="BC362" s="410"/>
      <c r="BD362" s="410"/>
      <c r="BE362" s="410"/>
      <c r="BF362" s="410"/>
      <c r="BG362" s="410"/>
      <c r="BH362" s="410"/>
      <c r="BI362" s="410"/>
      <c r="BJ362" s="410"/>
      <c r="BK362" s="410"/>
      <c r="BL362" s="410"/>
      <c r="BM362" s="410"/>
      <c r="BN362" s="410"/>
      <c r="BO362" s="410"/>
      <c r="BP362" s="410"/>
      <c r="BQ362" s="410"/>
      <c r="BR362" s="410"/>
      <c r="BS362" s="410"/>
      <c r="BT362" s="410"/>
      <c r="BU362" s="410"/>
      <c r="BV362" s="410"/>
      <c r="BW362" s="410"/>
      <c r="BX362" s="410"/>
      <c r="BY362" s="410"/>
      <c r="BZ362" s="410"/>
      <c r="CA362" s="410"/>
      <c r="CB362" s="410"/>
      <c r="CC362" s="410"/>
      <c r="CD362" s="410"/>
      <c r="CE362" s="410"/>
      <c r="CF362" s="410"/>
      <c r="CG362" s="410"/>
      <c r="CH362" s="410"/>
      <c r="CI362" s="410"/>
      <c r="CJ362" s="410"/>
      <c r="CK362" s="410"/>
      <c r="CL362" s="410"/>
      <c r="CM362" s="410"/>
      <c r="CN362" s="410"/>
    </row>
    <row r="363" spans="2:92" ht="14.25">
      <c r="B363" s="800"/>
      <c r="C363" s="496" t="s">
        <v>53</v>
      </c>
      <c r="D363" s="497"/>
      <c r="E363" s="497"/>
      <c r="F363" s="497"/>
      <c r="G363" s="497"/>
      <c r="H363" s="497"/>
      <c r="I363" s="497"/>
      <c r="J363" s="497"/>
      <c r="K363" s="497"/>
      <c r="L363" s="498"/>
      <c r="M363" s="521">
        <v>1175</v>
      </c>
      <c r="N363" s="720"/>
      <c r="O363" s="721"/>
      <c r="P363" s="721"/>
      <c r="Q363" s="722"/>
      <c r="R363" s="477" t="s">
        <v>2</v>
      </c>
      <c r="S363" s="410"/>
      <c r="T363" s="410"/>
      <c r="U363" s="410"/>
      <c r="V363" s="410"/>
      <c r="W363" s="410"/>
      <c r="X363" s="410"/>
      <c r="Y363" s="410"/>
      <c r="Z363" s="410"/>
      <c r="AA363" s="410"/>
      <c r="AB363" s="410"/>
      <c r="AC363" s="410"/>
      <c r="AD363" s="410"/>
      <c r="AE363" s="410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  <c r="AZ363" s="410"/>
      <c r="BA363" s="410"/>
      <c r="BB363" s="410"/>
      <c r="BC363" s="410"/>
      <c r="BD363" s="410"/>
      <c r="BE363" s="410"/>
      <c r="BF363" s="410"/>
      <c r="BG363" s="410"/>
      <c r="BH363" s="410"/>
      <c r="BI363" s="410"/>
      <c r="BJ363" s="410"/>
      <c r="BK363" s="410"/>
      <c r="BL363" s="410"/>
      <c r="BM363" s="410"/>
      <c r="BN363" s="410"/>
      <c r="BO363" s="410"/>
      <c r="BP363" s="410"/>
      <c r="BQ363" s="410"/>
      <c r="BR363" s="410"/>
      <c r="BS363" s="410"/>
      <c r="BT363" s="410"/>
      <c r="BU363" s="410"/>
      <c r="BV363" s="410"/>
      <c r="BW363" s="410"/>
      <c r="BX363" s="410"/>
      <c r="BY363" s="410"/>
      <c r="BZ363" s="410"/>
      <c r="CA363" s="410"/>
      <c r="CB363" s="410"/>
      <c r="CC363" s="410"/>
      <c r="CD363" s="410"/>
      <c r="CE363" s="410"/>
      <c r="CF363" s="410"/>
      <c r="CG363" s="410"/>
      <c r="CH363" s="410"/>
      <c r="CI363" s="410"/>
      <c r="CJ363" s="410"/>
      <c r="CK363" s="410"/>
      <c r="CL363" s="410"/>
      <c r="CM363" s="410"/>
      <c r="CN363" s="410"/>
    </row>
    <row r="364" spans="2:92" ht="14.25">
      <c r="B364" s="800"/>
      <c r="C364" s="496" t="s">
        <v>54</v>
      </c>
      <c r="D364" s="497"/>
      <c r="E364" s="497"/>
      <c r="F364" s="497"/>
      <c r="G364" s="497"/>
      <c r="H364" s="497"/>
      <c r="I364" s="497"/>
      <c r="J364" s="497"/>
      <c r="K364" s="497"/>
      <c r="L364" s="498"/>
      <c r="M364" s="521">
        <v>1676</v>
      </c>
      <c r="N364" s="720"/>
      <c r="O364" s="721"/>
      <c r="P364" s="721"/>
      <c r="Q364" s="722"/>
      <c r="R364" s="477" t="s">
        <v>2</v>
      </c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  <c r="AZ364" s="410"/>
      <c r="BA364" s="410"/>
      <c r="BB364" s="410"/>
      <c r="BC364" s="410"/>
      <c r="BD364" s="410"/>
      <c r="BE364" s="410"/>
      <c r="BF364" s="410"/>
      <c r="BG364" s="410"/>
      <c r="BH364" s="410"/>
      <c r="BI364" s="410"/>
      <c r="BJ364" s="410"/>
      <c r="BK364" s="410"/>
      <c r="BL364" s="410"/>
      <c r="BM364" s="410"/>
      <c r="BN364" s="410"/>
      <c r="BO364" s="410"/>
      <c r="BP364" s="410"/>
      <c r="BQ364" s="410"/>
      <c r="BR364" s="410"/>
      <c r="BS364" s="410"/>
      <c r="BT364" s="410"/>
      <c r="BU364" s="410"/>
      <c r="BV364" s="410"/>
      <c r="BW364" s="410"/>
      <c r="BX364" s="410"/>
      <c r="BY364" s="410"/>
      <c r="BZ364" s="410"/>
      <c r="CA364" s="410"/>
      <c r="CB364" s="410"/>
      <c r="CC364" s="410"/>
      <c r="CD364" s="410"/>
      <c r="CE364" s="410"/>
      <c r="CF364" s="410"/>
      <c r="CG364" s="410"/>
      <c r="CH364" s="410"/>
      <c r="CI364" s="410"/>
      <c r="CJ364" s="410"/>
      <c r="CK364" s="410"/>
      <c r="CL364" s="410"/>
      <c r="CM364" s="410"/>
      <c r="CN364" s="410"/>
    </row>
    <row r="365" spans="2:92" ht="14.25">
      <c r="B365" s="800"/>
      <c r="C365" s="496" t="s">
        <v>55</v>
      </c>
      <c r="D365" s="497"/>
      <c r="E365" s="497"/>
      <c r="F365" s="497"/>
      <c r="G365" s="497"/>
      <c r="H365" s="497"/>
      <c r="I365" s="497"/>
      <c r="J365" s="497"/>
      <c r="K365" s="497"/>
      <c r="L365" s="498"/>
      <c r="M365" s="521">
        <v>1677</v>
      </c>
      <c r="N365" s="720"/>
      <c r="O365" s="721"/>
      <c r="P365" s="721"/>
      <c r="Q365" s="722"/>
      <c r="R365" s="477" t="s">
        <v>2</v>
      </c>
      <c r="S365" s="410"/>
      <c r="T365" s="410"/>
      <c r="U365" s="410"/>
      <c r="V365" s="410"/>
      <c r="W365" s="410"/>
      <c r="X365" s="410"/>
      <c r="Y365" s="410"/>
      <c r="Z365" s="410"/>
      <c r="AA365" s="410"/>
      <c r="AB365" s="410"/>
      <c r="AC365" s="410"/>
      <c r="AD365" s="410"/>
      <c r="AE365" s="410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  <c r="AZ365" s="410"/>
      <c r="BA365" s="410"/>
      <c r="BB365" s="410"/>
      <c r="BC365" s="410"/>
      <c r="BD365" s="410"/>
      <c r="BE365" s="410"/>
      <c r="BF365" s="410"/>
      <c r="BG365" s="410"/>
      <c r="BH365" s="410"/>
      <c r="BI365" s="410"/>
      <c r="BJ365" s="410"/>
      <c r="BK365" s="410"/>
      <c r="BL365" s="410"/>
      <c r="BM365" s="410"/>
      <c r="BN365" s="410"/>
      <c r="BO365" s="410"/>
      <c r="BP365" s="410"/>
      <c r="BQ365" s="410"/>
      <c r="BR365" s="410"/>
      <c r="BS365" s="410"/>
      <c r="BT365" s="410"/>
      <c r="BU365" s="410"/>
      <c r="BV365" s="410"/>
      <c r="BW365" s="410"/>
      <c r="BX365" s="410"/>
      <c r="BY365" s="410"/>
      <c r="BZ365" s="410"/>
      <c r="CA365" s="410"/>
      <c r="CB365" s="410"/>
      <c r="CC365" s="410"/>
      <c r="CD365" s="410"/>
      <c r="CE365" s="410"/>
      <c r="CF365" s="410"/>
      <c r="CG365" s="410"/>
      <c r="CH365" s="410"/>
      <c r="CI365" s="410"/>
      <c r="CJ365" s="410"/>
      <c r="CK365" s="410"/>
      <c r="CL365" s="410"/>
      <c r="CM365" s="410"/>
      <c r="CN365" s="410"/>
    </row>
    <row r="366" spans="2:92" ht="14.25">
      <c r="B366" s="800"/>
      <c r="C366" s="496" t="s">
        <v>56</v>
      </c>
      <c r="D366" s="497"/>
      <c r="E366" s="497"/>
      <c r="F366" s="497"/>
      <c r="G366" s="497"/>
      <c r="H366" s="497"/>
      <c r="I366" s="497"/>
      <c r="J366" s="497"/>
      <c r="K366" s="497"/>
      <c r="L366" s="498"/>
      <c r="M366" s="521">
        <v>1678</v>
      </c>
      <c r="N366" s="720"/>
      <c r="O366" s="721"/>
      <c r="P366" s="721"/>
      <c r="Q366" s="722"/>
      <c r="R366" s="477" t="s">
        <v>2</v>
      </c>
      <c r="S366" s="410"/>
      <c r="T366" s="410"/>
      <c r="U366" s="410"/>
      <c r="V366" s="410"/>
      <c r="W366" s="410"/>
      <c r="X366" s="410"/>
      <c r="Y366" s="410"/>
      <c r="Z366" s="410"/>
      <c r="AA366" s="410"/>
      <c r="AB366" s="410"/>
      <c r="AC366" s="410"/>
      <c r="AD366" s="410"/>
      <c r="AE366" s="410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  <c r="AZ366" s="410"/>
      <c r="BA366" s="410"/>
      <c r="BB366" s="410"/>
      <c r="BC366" s="410"/>
      <c r="BD366" s="410"/>
      <c r="BE366" s="410"/>
      <c r="BF366" s="410"/>
      <c r="BG366" s="410"/>
      <c r="BH366" s="410"/>
      <c r="BI366" s="410"/>
      <c r="BJ366" s="410"/>
      <c r="BK366" s="410"/>
      <c r="BL366" s="410"/>
      <c r="BM366" s="410"/>
      <c r="BN366" s="410"/>
      <c r="BO366" s="410"/>
      <c r="BP366" s="410"/>
      <c r="BQ366" s="410"/>
      <c r="BR366" s="410"/>
      <c r="BS366" s="410"/>
      <c r="BT366" s="410"/>
      <c r="BU366" s="410"/>
      <c r="BV366" s="410"/>
      <c r="BW366" s="410"/>
      <c r="BX366" s="410"/>
      <c r="BY366" s="410"/>
      <c r="BZ366" s="410"/>
      <c r="CA366" s="410"/>
      <c r="CB366" s="410"/>
      <c r="CC366" s="410"/>
      <c r="CD366" s="410"/>
      <c r="CE366" s="410"/>
      <c r="CF366" s="410"/>
      <c r="CG366" s="410"/>
      <c r="CH366" s="410"/>
      <c r="CI366" s="410"/>
      <c r="CJ366" s="410"/>
      <c r="CK366" s="410"/>
      <c r="CL366" s="410"/>
      <c r="CM366" s="410"/>
      <c r="CN366" s="410"/>
    </row>
    <row r="367" spans="2:92" ht="14.25">
      <c r="B367" s="800"/>
      <c r="C367" s="496" t="s">
        <v>57</v>
      </c>
      <c r="D367" s="497"/>
      <c r="E367" s="497"/>
      <c r="F367" s="497"/>
      <c r="G367" s="497"/>
      <c r="H367" s="497"/>
      <c r="I367" s="497"/>
      <c r="J367" s="497"/>
      <c r="K367" s="497"/>
      <c r="L367" s="498"/>
      <c r="M367" s="521">
        <v>1150</v>
      </c>
      <c r="N367" s="720"/>
      <c r="O367" s="721"/>
      <c r="P367" s="721"/>
      <c r="Q367" s="722"/>
      <c r="R367" s="477" t="s">
        <v>2</v>
      </c>
      <c r="S367" s="410"/>
      <c r="T367" s="410"/>
      <c r="U367" s="410"/>
      <c r="V367" s="410"/>
      <c r="W367" s="410"/>
      <c r="X367" s="410"/>
      <c r="Y367" s="410"/>
      <c r="Z367" s="410"/>
      <c r="AA367" s="410"/>
      <c r="AB367" s="410"/>
      <c r="AC367" s="410"/>
      <c r="AD367" s="410"/>
      <c r="AE367" s="410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  <c r="AZ367" s="410"/>
      <c r="BA367" s="410"/>
      <c r="BB367" s="410"/>
      <c r="BC367" s="410"/>
      <c r="BD367" s="410"/>
      <c r="BE367" s="410"/>
      <c r="BF367" s="410"/>
      <c r="BG367" s="410"/>
      <c r="BH367" s="410"/>
      <c r="BI367" s="410"/>
      <c r="BJ367" s="410"/>
      <c r="BK367" s="410"/>
      <c r="BL367" s="410"/>
      <c r="BM367" s="410"/>
      <c r="BN367" s="410"/>
      <c r="BO367" s="410"/>
      <c r="BP367" s="410"/>
      <c r="BQ367" s="410"/>
      <c r="BR367" s="410"/>
      <c r="BS367" s="410"/>
      <c r="BT367" s="410"/>
      <c r="BU367" s="410"/>
      <c r="BV367" s="410"/>
      <c r="BW367" s="410"/>
      <c r="BX367" s="410"/>
      <c r="BY367" s="410"/>
      <c r="BZ367" s="410"/>
      <c r="CA367" s="410"/>
      <c r="CB367" s="410"/>
      <c r="CC367" s="410"/>
      <c r="CD367" s="410"/>
      <c r="CE367" s="410"/>
      <c r="CF367" s="410"/>
      <c r="CG367" s="410"/>
      <c r="CH367" s="410"/>
      <c r="CI367" s="410"/>
      <c r="CJ367" s="410"/>
      <c r="CK367" s="410"/>
      <c r="CL367" s="410"/>
      <c r="CM367" s="410"/>
      <c r="CN367" s="410"/>
    </row>
    <row r="368" spans="2:92" ht="14.25">
      <c r="B368" s="800"/>
      <c r="C368" s="496" t="s">
        <v>819</v>
      </c>
      <c r="D368" s="497"/>
      <c r="E368" s="497"/>
      <c r="F368" s="497"/>
      <c r="G368" s="497"/>
      <c r="H368" s="497"/>
      <c r="I368" s="497"/>
      <c r="J368" s="497"/>
      <c r="K368" s="497"/>
      <c r="L368" s="498"/>
      <c r="M368" s="521">
        <v>1147</v>
      </c>
      <c r="N368" s="720"/>
      <c r="O368" s="721"/>
      <c r="P368" s="721"/>
      <c r="Q368" s="722"/>
      <c r="R368" s="477" t="s">
        <v>2</v>
      </c>
      <c r="S368" s="410"/>
      <c r="T368" s="410"/>
      <c r="U368" s="410"/>
      <c r="V368" s="410"/>
      <c r="W368" s="410"/>
      <c r="X368" s="410"/>
      <c r="Y368" s="410"/>
      <c r="Z368" s="410"/>
      <c r="AA368" s="410"/>
      <c r="AB368" s="410"/>
      <c r="AC368" s="410"/>
      <c r="AD368" s="410"/>
      <c r="AE368" s="410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  <c r="AZ368" s="410"/>
      <c r="BA368" s="410"/>
      <c r="BB368" s="410"/>
      <c r="BC368" s="410"/>
      <c r="BD368" s="410"/>
      <c r="BE368" s="410"/>
      <c r="BF368" s="410"/>
      <c r="BG368" s="410"/>
      <c r="BH368" s="410"/>
      <c r="BI368" s="410"/>
      <c r="BJ368" s="410"/>
      <c r="BK368" s="410"/>
      <c r="BL368" s="410"/>
      <c r="BM368" s="410"/>
      <c r="BN368" s="410"/>
      <c r="BO368" s="410"/>
      <c r="BP368" s="410"/>
      <c r="BQ368" s="410"/>
      <c r="BR368" s="410"/>
      <c r="BS368" s="410"/>
      <c r="BT368" s="410"/>
      <c r="BU368" s="410"/>
      <c r="BV368" s="410"/>
      <c r="BW368" s="410"/>
      <c r="BX368" s="410"/>
      <c r="BY368" s="410"/>
      <c r="BZ368" s="410"/>
      <c r="CA368" s="410"/>
      <c r="CB368" s="410"/>
      <c r="CC368" s="410"/>
      <c r="CD368" s="410"/>
      <c r="CE368" s="410"/>
      <c r="CF368" s="410"/>
      <c r="CG368" s="410"/>
      <c r="CH368" s="410"/>
      <c r="CI368" s="410"/>
      <c r="CJ368" s="410"/>
      <c r="CK368" s="410"/>
      <c r="CL368" s="410"/>
      <c r="CM368" s="410"/>
      <c r="CN368" s="410"/>
    </row>
    <row r="369" spans="2:92" ht="14.25">
      <c r="B369" s="800"/>
      <c r="C369" s="496" t="s">
        <v>820</v>
      </c>
      <c r="D369" s="497"/>
      <c r="E369" s="497"/>
      <c r="F369" s="497"/>
      <c r="G369" s="497"/>
      <c r="H369" s="497"/>
      <c r="I369" s="497"/>
      <c r="J369" s="497"/>
      <c r="K369" s="497"/>
      <c r="L369" s="498"/>
      <c r="M369" s="521">
        <v>1148</v>
      </c>
      <c r="N369" s="720"/>
      <c r="O369" s="721"/>
      <c r="P369" s="721"/>
      <c r="Q369" s="722"/>
      <c r="R369" s="477" t="s">
        <v>2</v>
      </c>
      <c r="S369" s="410"/>
      <c r="T369" s="410"/>
      <c r="U369" s="410"/>
      <c r="V369" s="410"/>
      <c r="W369" s="410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  <c r="AZ369" s="410"/>
      <c r="BA369" s="410"/>
      <c r="BB369" s="410"/>
      <c r="BC369" s="410"/>
      <c r="BD369" s="410"/>
      <c r="BE369" s="410"/>
      <c r="BF369" s="410"/>
      <c r="BG369" s="410"/>
      <c r="BH369" s="410"/>
      <c r="BI369" s="410"/>
      <c r="BJ369" s="410"/>
      <c r="BK369" s="410"/>
      <c r="BL369" s="410"/>
      <c r="BM369" s="410"/>
      <c r="BN369" s="410"/>
      <c r="BO369" s="410"/>
      <c r="BP369" s="410"/>
      <c r="BQ369" s="410"/>
      <c r="BR369" s="410"/>
      <c r="BS369" s="410"/>
      <c r="BT369" s="410"/>
      <c r="BU369" s="410"/>
      <c r="BV369" s="410"/>
      <c r="BW369" s="410"/>
      <c r="BX369" s="410"/>
      <c r="BY369" s="410"/>
      <c r="BZ369" s="410"/>
      <c r="CA369" s="410"/>
      <c r="CB369" s="410"/>
      <c r="CC369" s="410"/>
      <c r="CD369" s="410"/>
      <c r="CE369" s="410"/>
      <c r="CF369" s="410"/>
      <c r="CG369" s="410"/>
      <c r="CH369" s="410"/>
      <c r="CI369" s="410"/>
      <c r="CJ369" s="410"/>
      <c r="CK369" s="410"/>
      <c r="CL369" s="410"/>
      <c r="CM369" s="410"/>
      <c r="CN369" s="410"/>
    </row>
    <row r="370" spans="2:92" ht="14.25">
      <c r="B370" s="800"/>
      <c r="C370" s="496" t="s">
        <v>821</v>
      </c>
      <c r="D370" s="497"/>
      <c r="E370" s="497"/>
      <c r="F370" s="497"/>
      <c r="G370" s="497"/>
      <c r="H370" s="497"/>
      <c r="I370" s="497"/>
      <c r="J370" s="497"/>
      <c r="K370" s="497"/>
      <c r="L370" s="498"/>
      <c r="M370" s="521">
        <v>1149</v>
      </c>
      <c r="N370" s="720"/>
      <c r="O370" s="721"/>
      <c r="P370" s="721"/>
      <c r="Q370" s="722"/>
      <c r="R370" s="477" t="s">
        <v>2</v>
      </c>
      <c r="S370" s="410"/>
      <c r="T370" s="410"/>
      <c r="U370" s="410"/>
      <c r="V370" s="410"/>
      <c r="W370" s="410"/>
      <c r="X370" s="410"/>
      <c r="Y370" s="410"/>
      <c r="Z370" s="410"/>
      <c r="AA370" s="410"/>
      <c r="AB370" s="410"/>
      <c r="AC370" s="410"/>
      <c r="AD370" s="410"/>
      <c r="AE370" s="410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  <c r="AZ370" s="410"/>
      <c r="BA370" s="410"/>
      <c r="BB370" s="410"/>
      <c r="BC370" s="410"/>
      <c r="BD370" s="410"/>
      <c r="BE370" s="410"/>
      <c r="BF370" s="410"/>
      <c r="BG370" s="410"/>
      <c r="BH370" s="410"/>
      <c r="BI370" s="410"/>
      <c r="BJ370" s="410"/>
      <c r="BK370" s="410"/>
      <c r="BL370" s="410"/>
      <c r="BM370" s="410"/>
      <c r="BN370" s="410"/>
      <c r="BO370" s="410"/>
      <c r="BP370" s="410"/>
      <c r="BQ370" s="410"/>
      <c r="BR370" s="410"/>
      <c r="BS370" s="410"/>
      <c r="BT370" s="410"/>
      <c r="BU370" s="410"/>
      <c r="BV370" s="410"/>
      <c r="BW370" s="410"/>
      <c r="BX370" s="410"/>
      <c r="BY370" s="410"/>
      <c r="BZ370" s="410"/>
      <c r="CA370" s="410"/>
      <c r="CB370" s="410"/>
      <c r="CC370" s="410"/>
      <c r="CD370" s="410"/>
      <c r="CE370" s="410"/>
      <c r="CF370" s="410"/>
      <c r="CG370" s="410"/>
      <c r="CH370" s="410"/>
      <c r="CI370" s="410"/>
      <c r="CJ370" s="410"/>
      <c r="CK370" s="410"/>
      <c r="CL370" s="410"/>
      <c r="CM370" s="410"/>
      <c r="CN370" s="410"/>
    </row>
    <row r="371" spans="2:92" ht="14.25">
      <c r="B371" s="800"/>
      <c r="C371" s="496" t="s">
        <v>58</v>
      </c>
      <c r="D371" s="497"/>
      <c r="E371" s="497"/>
      <c r="F371" s="497"/>
      <c r="G371" s="497"/>
      <c r="H371" s="497"/>
      <c r="I371" s="497"/>
      <c r="J371" s="497"/>
      <c r="K371" s="497"/>
      <c r="L371" s="498"/>
      <c r="M371" s="521">
        <v>1151</v>
      </c>
      <c r="N371" s="720"/>
      <c r="O371" s="721"/>
      <c r="P371" s="721"/>
      <c r="Q371" s="722"/>
      <c r="R371" s="477" t="s">
        <v>2</v>
      </c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  <c r="AZ371" s="410"/>
      <c r="BA371" s="410"/>
      <c r="BB371" s="410"/>
      <c r="BC371" s="410"/>
      <c r="BD371" s="410"/>
      <c r="BE371" s="410"/>
      <c r="BF371" s="410"/>
      <c r="BG371" s="410"/>
      <c r="BH371" s="410"/>
      <c r="BI371" s="410"/>
      <c r="BJ371" s="410"/>
      <c r="BK371" s="410"/>
      <c r="BL371" s="410"/>
      <c r="BM371" s="410"/>
      <c r="BN371" s="410"/>
      <c r="BO371" s="410"/>
      <c r="BP371" s="410"/>
      <c r="BQ371" s="410"/>
      <c r="BR371" s="410"/>
      <c r="BS371" s="410"/>
      <c r="BT371" s="410"/>
      <c r="BU371" s="410"/>
      <c r="BV371" s="410"/>
      <c r="BW371" s="410"/>
      <c r="BX371" s="410"/>
      <c r="BY371" s="410"/>
      <c r="BZ371" s="410"/>
      <c r="CA371" s="410"/>
      <c r="CB371" s="410"/>
      <c r="CC371" s="410"/>
      <c r="CD371" s="410"/>
      <c r="CE371" s="410"/>
      <c r="CF371" s="410"/>
      <c r="CG371" s="410"/>
      <c r="CH371" s="410"/>
      <c r="CI371" s="410"/>
      <c r="CJ371" s="410"/>
      <c r="CK371" s="410"/>
      <c r="CL371" s="410"/>
      <c r="CM371" s="410"/>
      <c r="CN371" s="410"/>
    </row>
    <row r="372" spans="2:92" ht="14.25">
      <c r="B372" s="800"/>
      <c r="C372" s="496" t="s">
        <v>219</v>
      </c>
      <c r="D372" s="497"/>
      <c r="E372" s="497"/>
      <c r="F372" s="497"/>
      <c r="G372" s="497"/>
      <c r="H372" s="497"/>
      <c r="I372" s="497"/>
      <c r="J372" s="497"/>
      <c r="K372" s="497"/>
      <c r="L372" s="498"/>
      <c r="M372" s="521">
        <v>1152</v>
      </c>
      <c r="N372" s="720"/>
      <c r="O372" s="721"/>
      <c r="P372" s="721"/>
      <c r="Q372" s="722"/>
      <c r="R372" s="477" t="s">
        <v>3</v>
      </c>
      <c r="S372" s="410"/>
      <c r="T372" s="410"/>
      <c r="U372" s="410"/>
      <c r="V372" s="410"/>
      <c r="W372" s="410"/>
      <c r="X372" s="410"/>
      <c r="Y372" s="410"/>
      <c r="Z372" s="410"/>
      <c r="AA372" s="410"/>
      <c r="AB372" s="410"/>
      <c r="AC372" s="410"/>
      <c r="AD372" s="410"/>
      <c r="AE372" s="410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  <c r="AZ372" s="410"/>
      <c r="BA372" s="410"/>
      <c r="BB372" s="410"/>
      <c r="BC372" s="410"/>
      <c r="BD372" s="410"/>
      <c r="BE372" s="410"/>
      <c r="BF372" s="410"/>
      <c r="BG372" s="410"/>
      <c r="BH372" s="410"/>
      <c r="BI372" s="410"/>
      <c r="BJ372" s="410"/>
      <c r="BK372" s="410"/>
      <c r="BL372" s="410"/>
      <c r="BM372" s="410"/>
      <c r="BN372" s="410"/>
      <c r="BO372" s="410"/>
      <c r="BP372" s="410"/>
      <c r="BQ372" s="410"/>
      <c r="BR372" s="410"/>
      <c r="BS372" s="410"/>
      <c r="BT372" s="410"/>
      <c r="BU372" s="410"/>
      <c r="BV372" s="410"/>
      <c r="BW372" s="410"/>
      <c r="BX372" s="410"/>
      <c r="BY372" s="410"/>
      <c r="BZ372" s="410"/>
      <c r="CA372" s="410"/>
      <c r="CB372" s="410"/>
      <c r="CC372" s="410"/>
      <c r="CD372" s="410"/>
      <c r="CE372" s="410"/>
      <c r="CF372" s="410"/>
      <c r="CG372" s="410"/>
      <c r="CH372" s="410"/>
      <c r="CI372" s="410"/>
      <c r="CJ372" s="410"/>
      <c r="CK372" s="410"/>
      <c r="CL372" s="410"/>
      <c r="CM372" s="410"/>
      <c r="CN372" s="410"/>
    </row>
    <row r="373" spans="2:92" ht="14.25">
      <c r="B373" s="800"/>
      <c r="C373" s="496" t="s">
        <v>822</v>
      </c>
      <c r="D373" s="497"/>
      <c r="E373" s="497"/>
      <c r="F373" s="497"/>
      <c r="G373" s="497"/>
      <c r="H373" s="497"/>
      <c r="I373" s="497"/>
      <c r="J373" s="497"/>
      <c r="K373" s="497"/>
      <c r="L373" s="498"/>
      <c r="M373" s="521">
        <v>1176</v>
      </c>
      <c r="N373" s="720"/>
      <c r="O373" s="721"/>
      <c r="P373" s="721"/>
      <c r="Q373" s="722"/>
      <c r="R373" s="477" t="s">
        <v>3</v>
      </c>
      <c r="S373" s="410"/>
      <c r="T373" s="410"/>
      <c r="U373" s="410"/>
      <c r="V373" s="410"/>
      <c r="W373" s="410"/>
      <c r="X373" s="410"/>
      <c r="Y373" s="410"/>
      <c r="Z373" s="410"/>
      <c r="AA373" s="410"/>
      <c r="AB373" s="410"/>
      <c r="AC373" s="410"/>
      <c r="AD373" s="410"/>
      <c r="AE373" s="410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  <c r="AZ373" s="410"/>
      <c r="BA373" s="410"/>
      <c r="BB373" s="410"/>
      <c r="BC373" s="410"/>
      <c r="BD373" s="410"/>
      <c r="BE373" s="410"/>
      <c r="BF373" s="410"/>
      <c r="BG373" s="410"/>
      <c r="BH373" s="410"/>
      <c r="BI373" s="410"/>
      <c r="BJ373" s="410"/>
      <c r="BK373" s="410"/>
      <c r="BL373" s="410"/>
      <c r="BM373" s="410"/>
      <c r="BN373" s="410"/>
      <c r="BO373" s="410"/>
      <c r="BP373" s="410"/>
      <c r="BQ373" s="410"/>
      <c r="BR373" s="410"/>
      <c r="BS373" s="410"/>
      <c r="BT373" s="410"/>
      <c r="BU373" s="410"/>
      <c r="BV373" s="410"/>
      <c r="BW373" s="410"/>
      <c r="BX373" s="410"/>
      <c r="BY373" s="410"/>
      <c r="BZ373" s="410"/>
      <c r="CA373" s="410"/>
      <c r="CB373" s="410"/>
      <c r="CC373" s="410"/>
      <c r="CD373" s="410"/>
      <c r="CE373" s="410"/>
      <c r="CF373" s="410"/>
      <c r="CG373" s="410"/>
      <c r="CH373" s="410"/>
      <c r="CI373" s="410"/>
      <c r="CJ373" s="410"/>
      <c r="CK373" s="410"/>
      <c r="CL373" s="410"/>
      <c r="CM373" s="410"/>
      <c r="CN373" s="410"/>
    </row>
    <row r="374" spans="2:92" ht="14.25">
      <c r="B374" s="800"/>
      <c r="C374" s="496" t="s">
        <v>59</v>
      </c>
      <c r="D374" s="497"/>
      <c r="E374" s="497"/>
      <c r="F374" s="497"/>
      <c r="G374" s="497"/>
      <c r="H374" s="497"/>
      <c r="I374" s="497"/>
      <c r="J374" s="497"/>
      <c r="K374" s="497"/>
      <c r="L374" s="498"/>
      <c r="M374" s="521">
        <v>1679</v>
      </c>
      <c r="N374" s="720"/>
      <c r="O374" s="721"/>
      <c r="P374" s="721"/>
      <c r="Q374" s="722"/>
      <c r="R374" s="477" t="s">
        <v>3</v>
      </c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410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  <c r="AZ374" s="410"/>
      <c r="BA374" s="410"/>
      <c r="BB374" s="410"/>
      <c r="BC374" s="410"/>
      <c r="BD374" s="410"/>
      <c r="BE374" s="410"/>
      <c r="BF374" s="410"/>
      <c r="BG374" s="410"/>
      <c r="BH374" s="410"/>
      <c r="BI374" s="410"/>
      <c r="BJ374" s="410"/>
      <c r="BK374" s="410"/>
      <c r="BL374" s="410"/>
      <c r="BM374" s="410"/>
      <c r="BN374" s="410"/>
      <c r="BO374" s="410"/>
      <c r="BP374" s="410"/>
      <c r="BQ374" s="410"/>
      <c r="BR374" s="410"/>
      <c r="BS374" s="410"/>
      <c r="BT374" s="410"/>
      <c r="BU374" s="410"/>
      <c r="BV374" s="410"/>
      <c r="BW374" s="410"/>
      <c r="BX374" s="410"/>
      <c r="BY374" s="410"/>
      <c r="BZ374" s="410"/>
      <c r="CA374" s="410"/>
      <c r="CB374" s="410"/>
      <c r="CC374" s="410"/>
      <c r="CD374" s="410"/>
      <c r="CE374" s="410"/>
      <c r="CF374" s="410"/>
      <c r="CG374" s="410"/>
      <c r="CH374" s="410"/>
      <c r="CI374" s="410"/>
      <c r="CJ374" s="410"/>
      <c r="CK374" s="410"/>
      <c r="CL374" s="410"/>
      <c r="CM374" s="410"/>
      <c r="CN374" s="410"/>
    </row>
    <row r="375" spans="2:92" ht="14.25">
      <c r="B375" s="800"/>
      <c r="C375" s="496" t="s">
        <v>60</v>
      </c>
      <c r="D375" s="497"/>
      <c r="E375" s="497"/>
      <c r="F375" s="497"/>
      <c r="G375" s="497"/>
      <c r="H375" s="497"/>
      <c r="I375" s="497"/>
      <c r="J375" s="497"/>
      <c r="K375" s="497"/>
      <c r="L375" s="498"/>
      <c r="M375" s="521">
        <v>1680</v>
      </c>
      <c r="N375" s="720"/>
      <c r="O375" s="721"/>
      <c r="P375" s="721"/>
      <c r="Q375" s="722"/>
      <c r="R375" s="477" t="s">
        <v>3</v>
      </c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  <c r="AZ375" s="410"/>
      <c r="BA375" s="410"/>
      <c r="BB375" s="410"/>
      <c r="BC375" s="410"/>
      <c r="BD375" s="410"/>
      <c r="BE375" s="410"/>
      <c r="BF375" s="410"/>
      <c r="BG375" s="410"/>
      <c r="BH375" s="410"/>
      <c r="BI375" s="410"/>
      <c r="BJ375" s="410"/>
      <c r="BK375" s="410"/>
      <c r="BL375" s="410"/>
      <c r="BM375" s="410"/>
      <c r="BN375" s="410"/>
      <c r="BO375" s="410"/>
      <c r="BP375" s="410"/>
      <c r="BQ375" s="410"/>
      <c r="BR375" s="410"/>
      <c r="BS375" s="410"/>
      <c r="BT375" s="410"/>
      <c r="BU375" s="410"/>
      <c r="BV375" s="410"/>
      <c r="BW375" s="410"/>
      <c r="BX375" s="410"/>
      <c r="BY375" s="410"/>
      <c r="BZ375" s="410"/>
      <c r="CA375" s="410"/>
      <c r="CB375" s="410"/>
      <c r="CC375" s="410"/>
      <c r="CD375" s="410"/>
      <c r="CE375" s="410"/>
      <c r="CF375" s="410"/>
      <c r="CG375" s="410"/>
      <c r="CH375" s="410"/>
      <c r="CI375" s="410"/>
      <c r="CJ375" s="410"/>
      <c r="CK375" s="410"/>
      <c r="CL375" s="410"/>
      <c r="CM375" s="410"/>
      <c r="CN375" s="410"/>
    </row>
    <row r="376" spans="2:92" ht="14.25">
      <c r="B376" s="800"/>
      <c r="C376" s="496" t="s">
        <v>61</v>
      </c>
      <c r="D376" s="497"/>
      <c r="E376" s="497"/>
      <c r="F376" s="497"/>
      <c r="G376" s="497"/>
      <c r="H376" s="497"/>
      <c r="I376" s="497"/>
      <c r="J376" s="497"/>
      <c r="K376" s="497"/>
      <c r="L376" s="498"/>
      <c r="M376" s="521">
        <v>1681</v>
      </c>
      <c r="N376" s="720"/>
      <c r="O376" s="721"/>
      <c r="P376" s="721"/>
      <c r="Q376" s="722"/>
      <c r="R376" s="477" t="s">
        <v>3</v>
      </c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  <c r="AZ376" s="410"/>
      <c r="BA376" s="410"/>
      <c r="BB376" s="410"/>
      <c r="BC376" s="410"/>
      <c r="BD376" s="410"/>
      <c r="BE376" s="410"/>
      <c r="BF376" s="410"/>
      <c r="BG376" s="410"/>
      <c r="BH376" s="410"/>
      <c r="BI376" s="410"/>
      <c r="BJ376" s="410"/>
      <c r="BK376" s="410"/>
      <c r="BL376" s="410"/>
      <c r="BM376" s="410"/>
      <c r="BN376" s="410"/>
      <c r="BO376" s="410"/>
      <c r="BP376" s="410"/>
      <c r="BQ376" s="410"/>
      <c r="BR376" s="410"/>
      <c r="BS376" s="410"/>
      <c r="BT376" s="410"/>
      <c r="BU376" s="410"/>
      <c r="BV376" s="410"/>
      <c r="BW376" s="410"/>
      <c r="BX376" s="410"/>
      <c r="BY376" s="410"/>
      <c r="BZ376" s="410"/>
      <c r="CA376" s="410"/>
      <c r="CB376" s="410"/>
      <c r="CC376" s="410"/>
      <c r="CD376" s="410"/>
      <c r="CE376" s="410"/>
      <c r="CF376" s="410"/>
      <c r="CG376" s="410"/>
      <c r="CH376" s="410"/>
      <c r="CI376" s="410"/>
      <c r="CJ376" s="410"/>
      <c r="CK376" s="410"/>
      <c r="CL376" s="410"/>
      <c r="CM376" s="410"/>
      <c r="CN376" s="410"/>
    </row>
    <row r="377" spans="2:92" ht="14.25">
      <c r="B377" s="800"/>
      <c r="C377" s="496" t="s">
        <v>823</v>
      </c>
      <c r="D377" s="497"/>
      <c r="E377" s="497"/>
      <c r="F377" s="497"/>
      <c r="G377" s="497"/>
      <c r="H377" s="497"/>
      <c r="I377" s="497"/>
      <c r="J377" s="497"/>
      <c r="K377" s="497"/>
      <c r="L377" s="498"/>
      <c r="M377" s="521">
        <v>1682</v>
      </c>
      <c r="N377" s="720"/>
      <c r="O377" s="721"/>
      <c r="P377" s="721"/>
      <c r="Q377" s="722"/>
      <c r="R377" s="477" t="s">
        <v>3</v>
      </c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  <c r="AZ377" s="410"/>
      <c r="BA377" s="410"/>
      <c r="BB377" s="410"/>
      <c r="BC377" s="410"/>
      <c r="BD377" s="410"/>
      <c r="BE377" s="410"/>
      <c r="BF377" s="410"/>
      <c r="BG377" s="410"/>
      <c r="BH377" s="410"/>
      <c r="BI377" s="410"/>
      <c r="BJ377" s="410"/>
      <c r="BK377" s="410"/>
      <c r="BL377" s="410"/>
      <c r="BM377" s="410"/>
      <c r="BN377" s="410"/>
      <c r="BO377" s="410"/>
      <c r="BP377" s="410"/>
      <c r="BQ377" s="410"/>
      <c r="BR377" s="410"/>
      <c r="BS377" s="410"/>
      <c r="BT377" s="410"/>
      <c r="BU377" s="410"/>
      <c r="BV377" s="410"/>
      <c r="BW377" s="410"/>
      <c r="BX377" s="410"/>
      <c r="BY377" s="410"/>
      <c r="BZ377" s="410"/>
      <c r="CA377" s="410"/>
      <c r="CB377" s="410"/>
      <c r="CC377" s="410"/>
      <c r="CD377" s="410"/>
      <c r="CE377" s="410"/>
      <c r="CF377" s="410"/>
      <c r="CG377" s="410"/>
      <c r="CH377" s="410"/>
      <c r="CI377" s="410"/>
      <c r="CJ377" s="410"/>
      <c r="CK377" s="410"/>
      <c r="CL377" s="410"/>
      <c r="CM377" s="410"/>
      <c r="CN377" s="410"/>
    </row>
    <row r="378" spans="2:92" ht="14.25">
      <c r="B378" s="800"/>
      <c r="C378" s="496" t="s">
        <v>824</v>
      </c>
      <c r="D378" s="497"/>
      <c r="E378" s="497"/>
      <c r="F378" s="497"/>
      <c r="G378" s="497"/>
      <c r="H378" s="497"/>
      <c r="I378" s="497"/>
      <c r="J378" s="497"/>
      <c r="K378" s="497"/>
      <c r="L378" s="498"/>
      <c r="M378" s="521">
        <v>1683</v>
      </c>
      <c r="N378" s="720"/>
      <c r="O378" s="721"/>
      <c r="P378" s="721"/>
      <c r="Q378" s="722"/>
      <c r="R378" s="477" t="s">
        <v>3</v>
      </c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  <c r="AZ378" s="410"/>
      <c r="BA378" s="410"/>
      <c r="BB378" s="410"/>
      <c r="BC378" s="410"/>
      <c r="BD378" s="410"/>
      <c r="BE378" s="410"/>
      <c r="BF378" s="410"/>
      <c r="BG378" s="410"/>
      <c r="BH378" s="410"/>
      <c r="BI378" s="410"/>
      <c r="BJ378" s="410"/>
      <c r="BK378" s="410"/>
      <c r="BL378" s="410"/>
      <c r="BM378" s="410"/>
      <c r="BN378" s="410"/>
      <c r="BO378" s="410"/>
      <c r="BP378" s="410"/>
      <c r="BQ378" s="410"/>
      <c r="BR378" s="410"/>
      <c r="BS378" s="410"/>
      <c r="BT378" s="410"/>
      <c r="BU378" s="410"/>
      <c r="BV378" s="410"/>
      <c r="BW378" s="410"/>
      <c r="BX378" s="410"/>
      <c r="BY378" s="410"/>
      <c r="BZ378" s="410"/>
      <c r="CA378" s="410"/>
      <c r="CB378" s="410"/>
      <c r="CC378" s="410"/>
      <c r="CD378" s="410"/>
      <c r="CE378" s="410"/>
      <c r="CF378" s="410"/>
      <c r="CG378" s="410"/>
      <c r="CH378" s="410"/>
      <c r="CI378" s="410"/>
      <c r="CJ378" s="410"/>
      <c r="CK378" s="410"/>
      <c r="CL378" s="410"/>
      <c r="CM378" s="410"/>
      <c r="CN378" s="410"/>
    </row>
    <row r="379" spans="2:92" ht="14.25">
      <c r="B379" s="800"/>
      <c r="C379" s="496" t="s">
        <v>62</v>
      </c>
      <c r="D379" s="497"/>
      <c r="E379" s="497"/>
      <c r="F379" s="497"/>
      <c r="G379" s="497"/>
      <c r="H379" s="497"/>
      <c r="I379" s="497"/>
      <c r="J379" s="497"/>
      <c r="K379" s="497"/>
      <c r="L379" s="498"/>
      <c r="M379" s="521">
        <v>1684</v>
      </c>
      <c r="N379" s="720"/>
      <c r="O379" s="721"/>
      <c r="P379" s="721"/>
      <c r="Q379" s="722"/>
      <c r="R379" s="477" t="s">
        <v>3</v>
      </c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  <c r="AZ379" s="410"/>
      <c r="BA379" s="410"/>
      <c r="BB379" s="410"/>
      <c r="BC379" s="410"/>
      <c r="BD379" s="410"/>
      <c r="BE379" s="410"/>
      <c r="BF379" s="410"/>
      <c r="BG379" s="410"/>
      <c r="BH379" s="410"/>
      <c r="BI379" s="410"/>
      <c r="BJ379" s="410"/>
      <c r="BK379" s="410"/>
      <c r="BL379" s="410"/>
      <c r="BM379" s="410"/>
      <c r="BN379" s="410"/>
      <c r="BO379" s="410"/>
      <c r="BP379" s="410"/>
      <c r="BQ379" s="410"/>
      <c r="BR379" s="410"/>
      <c r="BS379" s="410"/>
      <c r="BT379" s="410"/>
      <c r="BU379" s="410"/>
      <c r="BV379" s="410"/>
      <c r="BW379" s="410"/>
      <c r="BX379" s="410"/>
      <c r="BY379" s="410"/>
      <c r="BZ379" s="410"/>
      <c r="CA379" s="410"/>
      <c r="CB379" s="410"/>
      <c r="CC379" s="410"/>
      <c r="CD379" s="410"/>
      <c r="CE379" s="410"/>
      <c r="CF379" s="410"/>
      <c r="CG379" s="410"/>
      <c r="CH379" s="410"/>
      <c r="CI379" s="410"/>
      <c r="CJ379" s="410"/>
      <c r="CK379" s="410"/>
      <c r="CL379" s="410"/>
      <c r="CM379" s="410"/>
      <c r="CN379" s="410"/>
    </row>
    <row r="380" spans="2:92" ht="14.25">
      <c r="B380" s="800"/>
      <c r="C380" s="496" t="s">
        <v>63</v>
      </c>
      <c r="D380" s="497"/>
      <c r="E380" s="497"/>
      <c r="F380" s="497"/>
      <c r="G380" s="497"/>
      <c r="H380" s="497"/>
      <c r="I380" s="497"/>
      <c r="J380" s="497"/>
      <c r="K380" s="497"/>
      <c r="L380" s="498"/>
      <c r="M380" s="521">
        <v>1685</v>
      </c>
      <c r="N380" s="720"/>
      <c r="O380" s="721"/>
      <c r="P380" s="721"/>
      <c r="Q380" s="722"/>
      <c r="R380" s="477" t="s">
        <v>3</v>
      </c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  <c r="AZ380" s="410"/>
      <c r="BA380" s="410"/>
      <c r="BB380" s="410"/>
      <c r="BC380" s="410"/>
      <c r="BD380" s="410"/>
      <c r="BE380" s="410"/>
      <c r="BF380" s="410"/>
      <c r="BG380" s="410"/>
      <c r="BH380" s="410"/>
      <c r="BI380" s="410"/>
      <c r="BJ380" s="410"/>
      <c r="BK380" s="410"/>
      <c r="BL380" s="410"/>
      <c r="BM380" s="410"/>
      <c r="BN380" s="410"/>
      <c r="BO380" s="410"/>
      <c r="BP380" s="410"/>
      <c r="BQ380" s="410"/>
      <c r="BR380" s="410"/>
      <c r="BS380" s="410"/>
      <c r="BT380" s="410"/>
      <c r="BU380" s="410"/>
      <c r="BV380" s="410"/>
      <c r="BW380" s="410"/>
      <c r="BX380" s="410"/>
      <c r="BY380" s="410"/>
      <c r="BZ380" s="410"/>
      <c r="CA380" s="410"/>
      <c r="CB380" s="410"/>
      <c r="CC380" s="410"/>
      <c r="CD380" s="410"/>
      <c r="CE380" s="410"/>
      <c r="CF380" s="410"/>
      <c r="CG380" s="410"/>
      <c r="CH380" s="410"/>
      <c r="CI380" s="410"/>
      <c r="CJ380" s="410"/>
      <c r="CK380" s="410"/>
      <c r="CL380" s="410"/>
      <c r="CM380" s="410"/>
      <c r="CN380" s="410"/>
    </row>
    <row r="381" spans="2:92" ht="14.25">
      <c r="B381" s="800"/>
      <c r="C381" s="496" t="s">
        <v>64</v>
      </c>
      <c r="D381" s="497"/>
      <c r="E381" s="497"/>
      <c r="F381" s="497"/>
      <c r="G381" s="497"/>
      <c r="H381" s="497"/>
      <c r="I381" s="497"/>
      <c r="J381" s="497"/>
      <c r="K381" s="497"/>
      <c r="L381" s="498"/>
      <c r="M381" s="521">
        <v>1686</v>
      </c>
      <c r="N381" s="720"/>
      <c r="O381" s="721"/>
      <c r="P381" s="721"/>
      <c r="Q381" s="722"/>
      <c r="R381" s="477" t="s">
        <v>3</v>
      </c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  <c r="AZ381" s="410"/>
      <c r="BA381" s="410"/>
      <c r="BB381" s="410"/>
      <c r="BC381" s="410"/>
      <c r="BD381" s="410"/>
      <c r="BE381" s="410"/>
      <c r="BF381" s="410"/>
      <c r="BG381" s="410"/>
      <c r="BH381" s="410"/>
      <c r="BI381" s="410"/>
      <c r="BJ381" s="410"/>
      <c r="BK381" s="410"/>
      <c r="BL381" s="410"/>
      <c r="BM381" s="410"/>
      <c r="BN381" s="410"/>
      <c r="BO381" s="410"/>
      <c r="BP381" s="410"/>
      <c r="BQ381" s="410"/>
      <c r="BR381" s="410"/>
      <c r="BS381" s="410"/>
      <c r="BT381" s="410"/>
      <c r="BU381" s="410"/>
      <c r="BV381" s="410"/>
      <c r="BW381" s="410"/>
      <c r="BX381" s="410"/>
      <c r="BY381" s="410"/>
      <c r="BZ381" s="410"/>
      <c r="CA381" s="410"/>
      <c r="CB381" s="410"/>
      <c r="CC381" s="410"/>
      <c r="CD381" s="410"/>
      <c r="CE381" s="410"/>
      <c r="CF381" s="410"/>
      <c r="CG381" s="410"/>
      <c r="CH381" s="410"/>
      <c r="CI381" s="410"/>
      <c r="CJ381" s="410"/>
      <c r="CK381" s="410"/>
      <c r="CL381" s="410"/>
      <c r="CM381" s="410"/>
      <c r="CN381" s="410"/>
    </row>
    <row r="382" spans="2:92" ht="14.25">
      <c r="B382" s="800"/>
      <c r="C382" s="496" t="s">
        <v>65</v>
      </c>
      <c r="D382" s="497"/>
      <c r="E382" s="497"/>
      <c r="F382" s="497"/>
      <c r="G382" s="497"/>
      <c r="H382" s="497"/>
      <c r="I382" s="497"/>
      <c r="J382" s="497"/>
      <c r="K382" s="497"/>
      <c r="L382" s="498"/>
      <c r="M382" s="521">
        <v>1183</v>
      </c>
      <c r="N382" s="720"/>
      <c r="O382" s="721"/>
      <c r="P382" s="721"/>
      <c r="Q382" s="722"/>
      <c r="R382" s="477" t="s">
        <v>3</v>
      </c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  <c r="AZ382" s="410"/>
      <c r="BA382" s="410"/>
      <c r="BB382" s="410"/>
      <c r="BC382" s="410"/>
      <c r="BD382" s="410"/>
      <c r="BE382" s="410"/>
      <c r="BF382" s="410"/>
      <c r="BG382" s="410"/>
      <c r="BH382" s="410"/>
      <c r="BI382" s="410"/>
      <c r="BJ382" s="410"/>
      <c r="BK382" s="410"/>
      <c r="BL382" s="410"/>
      <c r="BM382" s="410"/>
      <c r="BN382" s="410"/>
      <c r="BO382" s="410"/>
      <c r="BP382" s="410"/>
      <c r="BQ382" s="410"/>
      <c r="BR382" s="410"/>
      <c r="BS382" s="410"/>
      <c r="BT382" s="410"/>
      <c r="BU382" s="410"/>
      <c r="BV382" s="410"/>
      <c r="BW382" s="410"/>
      <c r="BX382" s="410"/>
      <c r="BY382" s="410"/>
      <c r="BZ382" s="410"/>
      <c r="CA382" s="410"/>
      <c r="CB382" s="410"/>
      <c r="CC382" s="410"/>
      <c r="CD382" s="410"/>
      <c r="CE382" s="410"/>
      <c r="CF382" s="410"/>
      <c r="CG382" s="410"/>
      <c r="CH382" s="410"/>
      <c r="CI382" s="410"/>
      <c r="CJ382" s="410"/>
      <c r="CK382" s="410"/>
      <c r="CL382" s="410"/>
      <c r="CM382" s="410"/>
      <c r="CN382" s="410"/>
    </row>
    <row r="383" spans="2:92" ht="14.25">
      <c r="B383" s="800"/>
      <c r="C383" s="496" t="s">
        <v>66</v>
      </c>
      <c r="D383" s="497"/>
      <c r="E383" s="497"/>
      <c r="F383" s="497"/>
      <c r="G383" s="497"/>
      <c r="H383" s="497"/>
      <c r="I383" s="497"/>
      <c r="J383" s="497"/>
      <c r="K383" s="497"/>
      <c r="L383" s="498"/>
      <c r="M383" s="521">
        <v>1687</v>
      </c>
      <c r="N383" s="720"/>
      <c r="O383" s="721"/>
      <c r="P383" s="721"/>
      <c r="Q383" s="722"/>
      <c r="R383" s="477" t="s">
        <v>3</v>
      </c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  <c r="AZ383" s="410"/>
      <c r="BA383" s="410"/>
      <c r="BB383" s="410"/>
      <c r="BC383" s="410"/>
      <c r="BD383" s="410"/>
      <c r="BE383" s="410"/>
      <c r="BF383" s="410"/>
      <c r="BG383" s="410"/>
      <c r="BH383" s="410"/>
      <c r="BI383" s="410"/>
      <c r="BJ383" s="410"/>
      <c r="BK383" s="410"/>
      <c r="BL383" s="410"/>
      <c r="BM383" s="410"/>
      <c r="BN383" s="410"/>
      <c r="BO383" s="410"/>
      <c r="BP383" s="410"/>
      <c r="BQ383" s="410"/>
      <c r="BR383" s="410"/>
      <c r="BS383" s="410"/>
      <c r="BT383" s="410"/>
      <c r="BU383" s="410"/>
      <c r="BV383" s="410"/>
      <c r="BW383" s="410"/>
      <c r="BX383" s="410"/>
      <c r="BY383" s="410"/>
      <c r="BZ383" s="410"/>
      <c r="CA383" s="410"/>
      <c r="CB383" s="410"/>
      <c r="CC383" s="410"/>
      <c r="CD383" s="410"/>
      <c r="CE383" s="410"/>
      <c r="CF383" s="410"/>
      <c r="CG383" s="410"/>
      <c r="CH383" s="410"/>
      <c r="CI383" s="410"/>
      <c r="CJ383" s="410"/>
      <c r="CK383" s="410"/>
      <c r="CL383" s="410"/>
      <c r="CM383" s="410"/>
      <c r="CN383" s="410"/>
    </row>
    <row r="384" spans="2:92" ht="14.25">
      <c r="B384" s="800"/>
      <c r="C384" s="496" t="s">
        <v>67</v>
      </c>
      <c r="D384" s="497"/>
      <c r="E384" s="497"/>
      <c r="F384" s="497"/>
      <c r="G384" s="497"/>
      <c r="H384" s="497"/>
      <c r="I384" s="497"/>
      <c r="J384" s="497"/>
      <c r="K384" s="497"/>
      <c r="L384" s="498"/>
      <c r="M384" s="521">
        <v>1688</v>
      </c>
      <c r="N384" s="720"/>
      <c r="O384" s="721"/>
      <c r="P384" s="721"/>
      <c r="Q384" s="722"/>
      <c r="R384" s="477" t="s">
        <v>3</v>
      </c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  <c r="AZ384" s="410"/>
      <c r="BA384" s="410"/>
      <c r="BB384" s="410"/>
      <c r="BC384" s="410"/>
      <c r="BD384" s="410"/>
      <c r="BE384" s="410"/>
      <c r="BF384" s="410"/>
      <c r="BG384" s="410"/>
      <c r="BH384" s="410"/>
      <c r="BI384" s="410"/>
      <c r="BJ384" s="410"/>
      <c r="BK384" s="410"/>
      <c r="BL384" s="410"/>
      <c r="BM384" s="410"/>
      <c r="BN384" s="410"/>
      <c r="BO384" s="410"/>
      <c r="BP384" s="410"/>
      <c r="BQ384" s="410"/>
      <c r="BR384" s="410"/>
      <c r="BS384" s="410"/>
      <c r="BT384" s="410"/>
      <c r="BU384" s="410"/>
      <c r="BV384" s="410"/>
      <c r="BW384" s="410"/>
      <c r="BX384" s="410"/>
      <c r="BY384" s="410"/>
      <c r="BZ384" s="410"/>
      <c r="CA384" s="410"/>
      <c r="CB384" s="410"/>
      <c r="CC384" s="410"/>
      <c r="CD384" s="410"/>
      <c r="CE384" s="410"/>
      <c r="CF384" s="410"/>
      <c r="CG384" s="410"/>
      <c r="CH384" s="410"/>
      <c r="CI384" s="410"/>
      <c r="CJ384" s="410"/>
      <c r="CK384" s="410"/>
      <c r="CL384" s="410"/>
      <c r="CM384" s="410"/>
      <c r="CN384" s="410"/>
    </row>
    <row r="385" spans="1:92" ht="14.25">
      <c r="B385" s="800"/>
      <c r="C385" s="496" t="s">
        <v>68</v>
      </c>
      <c r="D385" s="497"/>
      <c r="E385" s="497"/>
      <c r="F385" s="497"/>
      <c r="G385" s="497"/>
      <c r="H385" s="497"/>
      <c r="I385" s="497"/>
      <c r="J385" s="497"/>
      <c r="K385" s="497"/>
      <c r="L385" s="498"/>
      <c r="M385" s="521">
        <v>1689</v>
      </c>
      <c r="N385" s="720"/>
      <c r="O385" s="721"/>
      <c r="P385" s="721"/>
      <c r="Q385" s="722"/>
      <c r="R385" s="477" t="s">
        <v>3</v>
      </c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  <c r="AZ385" s="410"/>
      <c r="BA385" s="410"/>
      <c r="BB385" s="410"/>
      <c r="BC385" s="410"/>
      <c r="BD385" s="410"/>
      <c r="BE385" s="410"/>
      <c r="BF385" s="410"/>
      <c r="BG385" s="410"/>
      <c r="BH385" s="410"/>
      <c r="BI385" s="410"/>
      <c r="BJ385" s="410"/>
      <c r="BK385" s="410"/>
      <c r="BL385" s="410"/>
      <c r="BM385" s="410"/>
      <c r="BN385" s="410"/>
      <c r="BO385" s="410"/>
      <c r="BP385" s="410"/>
      <c r="BQ385" s="410"/>
      <c r="BR385" s="410"/>
      <c r="BS385" s="410"/>
      <c r="BT385" s="410"/>
      <c r="BU385" s="410"/>
      <c r="BV385" s="410"/>
      <c r="BW385" s="410"/>
      <c r="BX385" s="410"/>
      <c r="BY385" s="410"/>
      <c r="BZ385" s="410"/>
      <c r="CA385" s="410"/>
      <c r="CB385" s="410"/>
      <c r="CC385" s="410"/>
      <c r="CD385" s="410"/>
      <c r="CE385" s="410"/>
      <c r="CF385" s="410"/>
      <c r="CG385" s="410"/>
      <c r="CH385" s="410"/>
      <c r="CI385" s="410"/>
      <c r="CJ385" s="410"/>
      <c r="CK385" s="410"/>
      <c r="CL385" s="410"/>
      <c r="CM385" s="410"/>
      <c r="CN385" s="410"/>
    </row>
    <row r="386" spans="1:92" ht="14.25">
      <c r="B386" s="800"/>
      <c r="C386" s="496" t="s">
        <v>825</v>
      </c>
      <c r="D386" s="497"/>
      <c r="E386" s="497"/>
      <c r="F386" s="497"/>
      <c r="G386" s="497"/>
      <c r="H386" s="497"/>
      <c r="I386" s="497"/>
      <c r="J386" s="497"/>
      <c r="K386" s="497"/>
      <c r="L386" s="498"/>
      <c r="M386" s="521">
        <v>1728</v>
      </c>
      <c r="N386" s="720">
        <f>+$N$358-$N$359+SUM($N$360:$Q$371)-SUM($N$372:$Q$385)</f>
        <v>0</v>
      </c>
      <c r="O386" s="721"/>
      <c r="P386" s="721"/>
      <c r="Q386" s="722"/>
      <c r="R386" s="477" t="s">
        <v>4</v>
      </c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  <c r="AZ386" s="410"/>
      <c r="BA386" s="410"/>
      <c r="BB386" s="410"/>
      <c r="BC386" s="410"/>
      <c r="BD386" s="410"/>
      <c r="BE386" s="410"/>
      <c r="BF386" s="410"/>
      <c r="BG386" s="410"/>
      <c r="BH386" s="410"/>
      <c r="BI386" s="410"/>
      <c r="BJ386" s="410"/>
      <c r="BK386" s="410"/>
      <c r="BL386" s="410"/>
      <c r="BM386" s="410"/>
      <c r="BN386" s="410"/>
      <c r="BO386" s="410"/>
      <c r="BP386" s="410"/>
      <c r="BQ386" s="410"/>
      <c r="BR386" s="410"/>
      <c r="BS386" s="410"/>
      <c r="BT386" s="410"/>
      <c r="BU386" s="410"/>
      <c r="BV386" s="410"/>
      <c r="BW386" s="410"/>
      <c r="BX386" s="410"/>
      <c r="BY386" s="410"/>
      <c r="BZ386" s="410"/>
      <c r="CA386" s="410"/>
      <c r="CB386" s="410"/>
      <c r="CC386" s="410"/>
      <c r="CD386" s="410"/>
      <c r="CE386" s="410"/>
      <c r="CF386" s="410"/>
      <c r="CG386" s="410"/>
      <c r="CH386" s="410"/>
      <c r="CI386" s="410"/>
      <c r="CJ386" s="410"/>
      <c r="CK386" s="410"/>
      <c r="CL386" s="410"/>
      <c r="CM386" s="410"/>
      <c r="CN386" s="410"/>
    </row>
    <row r="387" spans="1:92" ht="14.25">
      <c r="B387" s="800"/>
      <c r="C387" s="496" t="s">
        <v>95</v>
      </c>
      <c r="D387" s="497"/>
      <c r="E387" s="497"/>
      <c r="F387" s="497"/>
      <c r="G387" s="497"/>
      <c r="H387" s="497"/>
      <c r="I387" s="497"/>
      <c r="J387" s="497"/>
      <c r="K387" s="497"/>
      <c r="L387" s="498"/>
      <c r="M387" s="521">
        <v>1154</v>
      </c>
      <c r="N387" s="720"/>
      <c r="O387" s="721"/>
      <c r="P387" s="721"/>
      <c r="Q387" s="722"/>
      <c r="R387" s="477" t="s">
        <v>3</v>
      </c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  <c r="AZ387" s="410"/>
      <c r="BA387" s="410"/>
      <c r="BB387" s="410"/>
      <c r="BC387" s="410"/>
      <c r="BD387" s="410"/>
      <c r="BE387" s="410"/>
      <c r="BF387" s="410"/>
      <c r="BG387" s="410"/>
      <c r="BH387" s="410"/>
      <c r="BI387" s="410"/>
      <c r="BJ387" s="410"/>
      <c r="BK387" s="410"/>
      <c r="BL387" s="410"/>
      <c r="BM387" s="410"/>
      <c r="BN387" s="410"/>
      <c r="BO387" s="410"/>
      <c r="BP387" s="410"/>
      <c r="BQ387" s="410"/>
      <c r="BR387" s="410"/>
      <c r="BS387" s="410"/>
      <c r="BT387" s="410"/>
      <c r="BU387" s="410"/>
      <c r="BV387" s="410"/>
      <c r="BW387" s="410"/>
      <c r="BX387" s="410"/>
      <c r="BY387" s="410"/>
      <c r="BZ387" s="410"/>
      <c r="CA387" s="410"/>
      <c r="CB387" s="410"/>
      <c r="CC387" s="410"/>
      <c r="CD387" s="410"/>
      <c r="CE387" s="410"/>
      <c r="CF387" s="410"/>
      <c r="CG387" s="410"/>
      <c r="CH387" s="410"/>
      <c r="CI387" s="410"/>
      <c r="CJ387" s="410"/>
      <c r="CK387" s="410"/>
      <c r="CL387" s="410"/>
      <c r="CM387" s="410"/>
      <c r="CN387" s="410"/>
    </row>
    <row r="388" spans="1:92" ht="14.25">
      <c r="B388" s="800"/>
      <c r="C388" s="496" t="s">
        <v>826</v>
      </c>
      <c r="D388" s="497"/>
      <c r="E388" s="497"/>
      <c r="F388" s="497"/>
      <c r="G388" s="497"/>
      <c r="H388" s="497"/>
      <c r="I388" s="497"/>
      <c r="J388" s="497"/>
      <c r="K388" s="497"/>
      <c r="L388" s="498"/>
      <c r="M388" s="521">
        <v>1157</v>
      </c>
      <c r="N388" s="720"/>
      <c r="O388" s="721"/>
      <c r="P388" s="721"/>
      <c r="Q388" s="722"/>
      <c r="R388" s="477" t="s">
        <v>3</v>
      </c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  <c r="AZ388" s="410"/>
      <c r="BA388" s="410"/>
      <c r="BB388" s="410"/>
      <c r="BC388" s="410"/>
      <c r="BD388" s="410"/>
      <c r="BE388" s="410"/>
      <c r="BF388" s="410"/>
      <c r="BG388" s="410"/>
      <c r="BH388" s="410"/>
      <c r="BI388" s="410"/>
      <c r="BJ388" s="410"/>
      <c r="BK388" s="410"/>
      <c r="BL388" s="410"/>
      <c r="BM388" s="410"/>
      <c r="BN388" s="410"/>
      <c r="BO388" s="410"/>
      <c r="BP388" s="410"/>
      <c r="BQ388" s="410"/>
      <c r="BR388" s="410"/>
      <c r="BS388" s="410"/>
      <c r="BT388" s="410"/>
      <c r="BU388" s="410"/>
      <c r="BV388" s="410"/>
      <c r="BW388" s="410"/>
      <c r="BX388" s="410"/>
      <c r="BY388" s="410"/>
      <c r="BZ388" s="410"/>
      <c r="CA388" s="410"/>
      <c r="CB388" s="410"/>
      <c r="CC388" s="410"/>
      <c r="CD388" s="410"/>
      <c r="CE388" s="410"/>
      <c r="CF388" s="410"/>
      <c r="CG388" s="410"/>
      <c r="CH388" s="410"/>
      <c r="CI388" s="410"/>
      <c r="CJ388" s="410"/>
      <c r="CK388" s="410"/>
      <c r="CL388" s="410"/>
      <c r="CM388" s="410"/>
      <c r="CN388" s="410"/>
    </row>
    <row r="389" spans="1:92" ht="14.25">
      <c r="B389" s="800"/>
      <c r="C389" s="496" t="s">
        <v>827</v>
      </c>
      <c r="D389" s="497"/>
      <c r="E389" s="497"/>
      <c r="F389" s="497"/>
      <c r="G389" s="497"/>
      <c r="H389" s="497"/>
      <c r="I389" s="497"/>
      <c r="J389" s="497"/>
      <c r="K389" s="497"/>
      <c r="L389" s="498"/>
      <c r="M389" s="521">
        <v>1690</v>
      </c>
      <c r="N389" s="720">
        <f>+$N$386-$N$387-$N$388</f>
        <v>0</v>
      </c>
      <c r="O389" s="721"/>
      <c r="P389" s="721"/>
      <c r="Q389" s="722"/>
      <c r="R389" s="477" t="s">
        <v>4</v>
      </c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  <c r="AZ389" s="410"/>
      <c r="BA389" s="410"/>
      <c r="BB389" s="410"/>
      <c r="BC389" s="410"/>
      <c r="BD389" s="410"/>
      <c r="BE389" s="410"/>
      <c r="BF389" s="410"/>
      <c r="BG389" s="410"/>
      <c r="BH389" s="410"/>
      <c r="BI389" s="410"/>
      <c r="BJ389" s="410"/>
      <c r="BK389" s="410"/>
      <c r="BL389" s="410"/>
      <c r="BM389" s="410"/>
      <c r="BN389" s="410"/>
      <c r="BO389" s="410"/>
      <c r="BP389" s="410"/>
      <c r="BQ389" s="410"/>
      <c r="BR389" s="410"/>
      <c r="BS389" s="410"/>
      <c r="BT389" s="410"/>
      <c r="BU389" s="410"/>
      <c r="BV389" s="410"/>
      <c r="BW389" s="410"/>
      <c r="BX389" s="410"/>
      <c r="BY389" s="410"/>
      <c r="BZ389" s="410"/>
      <c r="CA389" s="410"/>
      <c r="CB389" s="410"/>
      <c r="CC389" s="410"/>
      <c r="CD389" s="410"/>
      <c r="CE389" s="410"/>
      <c r="CF389" s="410"/>
      <c r="CG389" s="410"/>
      <c r="CH389" s="410"/>
      <c r="CI389" s="410"/>
      <c r="CJ389" s="410"/>
      <c r="CK389" s="410"/>
      <c r="CL389" s="410"/>
      <c r="CM389" s="410"/>
      <c r="CN389" s="410"/>
    </row>
    <row r="390" spans="1:92">
      <c r="B390" s="800"/>
      <c r="C390" s="801" t="s">
        <v>828</v>
      </c>
      <c r="D390" s="802"/>
      <c r="E390" s="802"/>
      <c r="F390" s="802"/>
      <c r="G390" s="802"/>
      <c r="H390" s="802"/>
      <c r="I390" s="802"/>
      <c r="J390" s="802"/>
      <c r="K390" s="802"/>
      <c r="L390" s="802"/>
      <c r="M390" s="802"/>
      <c r="N390" s="802"/>
      <c r="O390" s="802"/>
      <c r="P390" s="802"/>
      <c r="Q390" s="802"/>
      <c r="R390" s="803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  <c r="AZ390" s="410"/>
      <c r="BA390" s="410"/>
      <c r="BB390" s="410"/>
      <c r="BC390" s="410"/>
      <c r="BD390" s="410"/>
      <c r="BE390" s="410"/>
      <c r="BF390" s="410"/>
      <c r="BG390" s="410"/>
      <c r="BH390" s="410"/>
      <c r="BI390" s="410"/>
      <c r="BJ390" s="410"/>
      <c r="BK390" s="410"/>
      <c r="BL390" s="410"/>
      <c r="BM390" s="410"/>
      <c r="BN390" s="410"/>
      <c r="BO390" s="410"/>
      <c r="BP390" s="410"/>
      <c r="BQ390" s="410"/>
      <c r="BR390" s="410"/>
      <c r="BS390" s="410"/>
      <c r="BT390" s="410"/>
      <c r="BU390" s="410"/>
      <c r="BV390" s="410"/>
      <c r="BW390" s="410"/>
      <c r="BX390" s="410"/>
      <c r="BY390" s="410"/>
      <c r="BZ390" s="410"/>
      <c r="CA390" s="410"/>
      <c r="CB390" s="410"/>
      <c r="CC390" s="410"/>
      <c r="CD390" s="410"/>
      <c r="CE390" s="410"/>
      <c r="CF390" s="410"/>
      <c r="CG390" s="410"/>
      <c r="CH390" s="410"/>
      <c r="CI390" s="410"/>
      <c r="CJ390" s="410"/>
      <c r="CK390" s="410"/>
      <c r="CL390" s="410"/>
      <c r="CM390" s="410"/>
      <c r="CN390" s="410"/>
    </row>
    <row r="391" spans="1:92" ht="14.25">
      <c r="B391" s="800"/>
      <c r="C391" s="496" t="s">
        <v>829</v>
      </c>
      <c r="D391" s="497"/>
      <c r="E391" s="497"/>
      <c r="F391" s="497"/>
      <c r="G391" s="497"/>
      <c r="H391" s="497"/>
      <c r="I391" s="497"/>
      <c r="J391" s="497"/>
      <c r="K391" s="497"/>
      <c r="L391" s="498"/>
      <c r="M391" s="521">
        <v>1155</v>
      </c>
      <c r="N391" s="720"/>
      <c r="O391" s="721"/>
      <c r="P391" s="721"/>
      <c r="Q391" s="722"/>
      <c r="R391" s="477" t="s">
        <v>2</v>
      </c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  <c r="AZ391" s="410"/>
      <c r="BA391" s="410"/>
      <c r="BB391" s="410"/>
      <c r="BC391" s="410"/>
      <c r="BD391" s="410"/>
      <c r="BE391" s="410"/>
      <c r="BF391" s="410"/>
      <c r="BG391" s="410"/>
      <c r="BH391" s="410"/>
      <c r="BI391" s="410"/>
      <c r="BJ391" s="410"/>
      <c r="BK391" s="410"/>
      <c r="BL391" s="410"/>
      <c r="BM391" s="410"/>
      <c r="BN391" s="410"/>
      <c r="BO391" s="410"/>
      <c r="BP391" s="410"/>
      <c r="BQ391" s="410"/>
      <c r="BR391" s="410"/>
      <c r="BS391" s="410"/>
      <c r="BT391" s="410"/>
      <c r="BU391" s="410"/>
      <c r="BV391" s="410"/>
      <c r="BW391" s="410"/>
      <c r="BX391" s="410"/>
      <c r="BY391" s="410"/>
      <c r="BZ391" s="410"/>
      <c r="CA391" s="410"/>
      <c r="CB391" s="410"/>
      <c r="CC391" s="410"/>
      <c r="CD391" s="410"/>
      <c r="CE391" s="410"/>
      <c r="CF391" s="410"/>
      <c r="CG391" s="410"/>
      <c r="CH391" s="410"/>
      <c r="CI391" s="410"/>
      <c r="CJ391" s="410"/>
      <c r="CK391" s="410"/>
      <c r="CL391" s="410"/>
      <c r="CM391" s="410"/>
      <c r="CN391" s="410"/>
    </row>
    <row r="392" spans="1:92" ht="14.25">
      <c r="B392" s="800"/>
      <c r="C392" s="496" t="s">
        <v>830</v>
      </c>
      <c r="D392" s="497"/>
      <c r="E392" s="497"/>
      <c r="F392" s="497"/>
      <c r="G392" s="497"/>
      <c r="H392" s="497"/>
      <c r="I392" s="497"/>
      <c r="J392" s="497"/>
      <c r="K392" s="497"/>
      <c r="L392" s="498"/>
      <c r="M392" s="521">
        <v>1156</v>
      </c>
      <c r="N392" s="720"/>
      <c r="O392" s="721"/>
      <c r="P392" s="721"/>
      <c r="Q392" s="722"/>
      <c r="R392" s="477" t="s">
        <v>2</v>
      </c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  <c r="AZ392" s="410"/>
      <c r="BA392" s="410"/>
      <c r="BB392" s="410"/>
      <c r="BC392" s="410"/>
      <c r="BD392" s="410"/>
      <c r="BE392" s="410"/>
      <c r="BF392" s="410"/>
      <c r="BG392" s="410"/>
      <c r="BH392" s="410"/>
      <c r="BI392" s="410"/>
      <c r="BJ392" s="410"/>
      <c r="BK392" s="410"/>
      <c r="BL392" s="410"/>
      <c r="BM392" s="410"/>
      <c r="BN392" s="410"/>
      <c r="BO392" s="410"/>
      <c r="BP392" s="410"/>
      <c r="BQ392" s="410"/>
      <c r="BR392" s="410"/>
      <c r="BS392" s="410"/>
      <c r="BT392" s="410"/>
      <c r="BU392" s="410"/>
      <c r="BV392" s="410"/>
      <c r="BW392" s="410"/>
      <c r="BX392" s="410"/>
      <c r="BY392" s="410"/>
      <c r="BZ392" s="410"/>
      <c r="CA392" s="410"/>
      <c r="CB392" s="410"/>
      <c r="CC392" s="410"/>
      <c r="CD392" s="410"/>
      <c r="CE392" s="410"/>
      <c r="CF392" s="410"/>
      <c r="CG392" s="410"/>
      <c r="CH392" s="410"/>
      <c r="CI392" s="410"/>
      <c r="CJ392" s="410"/>
      <c r="CK392" s="410"/>
      <c r="CL392" s="410"/>
      <c r="CM392" s="410"/>
      <c r="CN392" s="410"/>
    </row>
    <row r="393" spans="1:92" ht="14.25">
      <c r="B393" s="800"/>
      <c r="C393" s="491" t="s">
        <v>831</v>
      </c>
      <c r="D393" s="492"/>
      <c r="E393" s="492"/>
      <c r="F393" s="492"/>
      <c r="G393" s="492"/>
      <c r="H393" s="492"/>
      <c r="I393" s="492"/>
      <c r="J393" s="492"/>
      <c r="K393" s="492"/>
      <c r="L393" s="493"/>
      <c r="M393" s="521">
        <v>1143</v>
      </c>
      <c r="N393" s="720">
        <f>+IF((N389)&lt;0,$N$389+N391+N392,0)</f>
        <v>0</v>
      </c>
      <c r="O393" s="721"/>
      <c r="P393" s="721"/>
      <c r="Q393" s="722"/>
      <c r="R393" s="477" t="s">
        <v>4</v>
      </c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  <c r="AZ393" s="410"/>
      <c r="BA393" s="410"/>
      <c r="BB393" s="410"/>
      <c r="BC393" s="410"/>
      <c r="BD393" s="410"/>
      <c r="BE393" s="410"/>
      <c r="BF393" s="410"/>
      <c r="BG393" s="410"/>
      <c r="BH393" s="410"/>
      <c r="BI393" s="410"/>
      <c r="BJ393" s="410"/>
      <c r="BK393" s="410"/>
      <c r="BL393" s="410"/>
      <c r="BM393" s="410"/>
      <c r="BN393" s="410"/>
      <c r="BO393" s="410"/>
      <c r="BP393" s="410"/>
      <c r="BQ393" s="410"/>
      <c r="BR393" s="410"/>
      <c r="BS393" s="410"/>
      <c r="BT393" s="410"/>
      <c r="BU393" s="410"/>
      <c r="BV393" s="410"/>
      <c r="BW393" s="410"/>
      <c r="BX393" s="410"/>
      <c r="BY393" s="410"/>
      <c r="BZ393" s="410"/>
      <c r="CA393" s="410"/>
      <c r="CB393" s="410"/>
      <c r="CC393" s="410"/>
      <c r="CD393" s="410"/>
      <c r="CE393" s="410"/>
      <c r="CF393" s="410"/>
      <c r="CG393" s="410"/>
      <c r="CH393" s="410"/>
      <c r="CI393" s="410"/>
      <c r="CJ393" s="410"/>
      <c r="CK393" s="410"/>
      <c r="CL393" s="410"/>
      <c r="CM393" s="410"/>
      <c r="CN393" s="410"/>
    </row>
    <row r="394" spans="1:92" s="411" customFormat="1">
      <c r="A394" s="409"/>
      <c r="B394" s="517"/>
      <c r="C394" s="517"/>
      <c r="D394" s="517"/>
      <c r="E394" s="517"/>
      <c r="F394" s="517"/>
      <c r="G394" s="517"/>
      <c r="H394" s="517"/>
      <c r="I394" s="517"/>
      <c r="J394" s="517"/>
      <c r="K394" s="517"/>
      <c r="L394" s="517"/>
      <c r="M394" s="517"/>
      <c r="N394" s="517"/>
      <c r="O394" s="517"/>
      <c r="P394" s="517"/>
      <c r="Q394" s="517"/>
      <c r="R394" s="517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  <c r="AZ394" s="410"/>
      <c r="BA394" s="410"/>
      <c r="BB394" s="410"/>
      <c r="BC394" s="410"/>
      <c r="BD394" s="410"/>
      <c r="BE394" s="410"/>
      <c r="BF394" s="410"/>
      <c r="BG394" s="410"/>
      <c r="BH394" s="410"/>
      <c r="BI394" s="410"/>
      <c r="BJ394" s="410"/>
      <c r="BK394" s="410"/>
      <c r="BL394" s="410"/>
      <c r="BM394" s="410"/>
      <c r="BN394" s="410"/>
      <c r="BO394" s="410"/>
      <c r="BP394" s="410"/>
      <c r="BQ394" s="410"/>
      <c r="BR394" s="410"/>
      <c r="BS394" s="410"/>
      <c r="BT394" s="410"/>
      <c r="BU394" s="410"/>
      <c r="BV394" s="410"/>
      <c r="BW394" s="410"/>
      <c r="BX394" s="410"/>
      <c r="BY394" s="410"/>
      <c r="BZ394" s="410"/>
      <c r="CA394" s="410"/>
      <c r="CB394" s="410"/>
      <c r="CC394" s="410"/>
      <c r="CD394" s="410"/>
      <c r="CE394" s="410"/>
      <c r="CF394" s="410"/>
      <c r="CG394" s="410"/>
      <c r="CH394" s="410"/>
      <c r="CI394" s="410"/>
      <c r="CJ394" s="410"/>
      <c r="CK394" s="410"/>
      <c r="CL394" s="410"/>
      <c r="CM394" s="410"/>
      <c r="CN394" s="410"/>
    </row>
    <row r="395" spans="1:92" s="411" customFormat="1">
      <c r="A395" s="409"/>
      <c r="B395" s="779" t="s">
        <v>832</v>
      </c>
      <c r="C395" s="780"/>
      <c r="D395" s="780"/>
      <c r="E395" s="780"/>
      <c r="F395" s="780"/>
      <c r="G395" s="780"/>
      <c r="H395" s="780"/>
      <c r="I395" s="780"/>
      <c r="J395" s="780"/>
      <c r="K395" s="780"/>
      <c r="L395" s="780"/>
      <c r="M395" s="780"/>
      <c r="N395" s="780"/>
      <c r="O395" s="780"/>
      <c r="P395" s="780"/>
      <c r="Q395" s="780"/>
      <c r="R395" s="781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  <c r="AZ395" s="410"/>
      <c r="BA395" s="410"/>
      <c r="BB395" s="410"/>
      <c r="BC395" s="410"/>
      <c r="BD395" s="410"/>
      <c r="BE395" s="410"/>
      <c r="BF395" s="410"/>
      <c r="BG395" s="410"/>
      <c r="BH395" s="410"/>
      <c r="BI395" s="410"/>
      <c r="BJ395" s="410"/>
      <c r="BK395" s="410"/>
      <c r="BL395" s="410"/>
      <c r="BM395" s="410"/>
      <c r="BN395" s="410"/>
      <c r="BO395" s="410"/>
      <c r="BP395" s="410"/>
      <c r="BQ395" s="410"/>
      <c r="BR395" s="410"/>
      <c r="BS395" s="410"/>
      <c r="BT395" s="410"/>
      <c r="BU395" s="410"/>
      <c r="BV395" s="410"/>
      <c r="BW395" s="410"/>
      <c r="BX395" s="410"/>
      <c r="BY395" s="410"/>
      <c r="BZ395" s="410"/>
      <c r="CA395" s="410"/>
      <c r="CB395" s="410"/>
      <c r="CC395" s="410"/>
      <c r="CD395" s="410"/>
      <c r="CE395" s="410"/>
      <c r="CF395" s="410"/>
      <c r="CG395" s="410"/>
      <c r="CH395" s="410"/>
      <c r="CI395" s="410"/>
      <c r="CJ395" s="410"/>
      <c r="CK395" s="410"/>
      <c r="CL395" s="410"/>
      <c r="CM395" s="410"/>
      <c r="CN395" s="410"/>
    </row>
    <row r="396" spans="1:92" s="411" customFormat="1">
      <c r="A396" s="409"/>
      <c r="B396" s="782"/>
      <c r="C396" s="783"/>
      <c r="D396" s="783"/>
      <c r="E396" s="783"/>
      <c r="F396" s="783"/>
      <c r="G396" s="783"/>
      <c r="H396" s="783"/>
      <c r="I396" s="783"/>
      <c r="J396" s="783"/>
      <c r="K396" s="783"/>
      <c r="L396" s="783"/>
      <c r="M396" s="783"/>
      <c r="N396" s="783"/>
      <c r="O396" s="783"/>
      <c r="P396" s="783"/>
      <c r="Q396" s="783"/>
      <c r="R396" s="784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  <c r="AZ396" s="410"/>
      <c r="BA396" s="410"/>
      <c r="BB396" s="410"/>
      <c r="BC396" s="410"/>
      <c r="BD396" s="410"/>
      <c r="BE396" s="410"/>
      <c r="BF396" s="410"/>
      <c r="BG396" s="410"/>
      <c r="BH396" s="410"/>
      <c r="BI396" s="410"/>
      <c r="BJ396" s="410"/>
      <c r="BK396" s="410"/>
      <c r="BL396" s="410"/>
      <c r="BM396" s="410"/>
      <c r="BN396" s="410"/>
      <c r="BO396" s="410"/>
      <c r="BP396" s="410"/>
      <c r="BQ396" s="410"/>
      <c r="BR396" s="410"/>
      <c r="BS396" s="410"/>
      <c r="BT396" s="410"/>
      <c r="BU396" s="410"/>
      <c r="BV396" s="410"/>
      <c r="BW396" s="410"/>
      <c r="BX396" s="410"/>
      <c r="BY396" s="410"/>
      <c r="BZ396" s="410"/>
      <c r="CA396" s="410"/>
      <c r="CB396" s="410"/>
      <c r="CC396" s="410"/>
      <c r="CD396" s="410"/>
      <c r="CE396" s="410"/>
      <c r="CF396" s="410"/>
      <c r="CG396" s="410"/>
      <c r="CH396" s="410"/>
      <c r="CI396" s="410"/>
      <c r="CJ396" s="410"/>
      <c r="CK396" s="410"/>
      <c r="CL396" s="410"/>
      <c r="CM396" s="410"/>
      <c r="CN396" s="410"/>
    </row>
    <row r="397" spans="1:92" ht="14.25">
      <c r="B397" s="491" t="s">
        <v>833</v>
      </c>
      <c r="C397" s="492"/>
      <c r="D397" s="492"/>
      <c r="E397" s="492"/>
      <c r="F397" s="492"/>
      <c r="G397" s="492"/>
      <c r="H397" s="492"/>
      <c r="I397" s="492"/>
      <c r="J397" s="492"/>
      <c r="K397" s="492"/>
      <c r="L397" s="493"/>
      <c r="M397" s="520">
        <v>1698</v>
      </c>
      <c r="N397" s="720"/>
      <c r="O397" s="721"/>
      <c r="P397" s="721"/>
      <c r="Q397" s="722"/>
      <c r="R397" s="544" t="s">
        <v>2</v>
      </c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  <c r="AZ397" s="410"/>
      <c r="BA397" s="410"/>
      <c r="BB397" s="410"/>
      <c r="BC397" s="410"/>
      <c r="BD397" s="410"/>
      <c r="BE397" s="410"/>
      <c r="BF397" s="410"/>
      <c r="BG397" s="410"/>
      <c r="BH397" s="410"/>
      <c r="BI397" s="410"/>
      <c r="BJ397" s="410"/>
      <c r="BK397" s="410"/>
      <c r="BL397" s="410"/>
      <c r="BM397" s="410"/>
      <c r="BN397" s="410"/>
      <c r="BO397" s="410"/>
      <c r="BP397" s="410"/>
      <c r="BQ397" s="410"/>
      <c r="BR397" s="410"/>
      <c r="BS397" s="410"/>
      <c r="BT397" s="410"/>
      <c r="BU397" s="410"/>
      <c r="BV397" s="410"/>
      <c r="BW397" s="410"/>
      <c r="BX397" s="410"/>
      <c r="BY397" s="410"/>
      <c r="BZ397" s="410"/>
      <c r="CA397" s="410"/>
      <c r="CB397" s="410"/>
      <c r="CC397" s="410"/>
      <c r="CD397" s="410"/>
      <c r="CE397" s="410"/>
      <c r="CF397" s="410"/>
      <c r="CG397" s="410"/>
      <c r="CH397" s="410"/>
      <c r="CI397" s="410"/>
      <c r="CJ397" s="410"/>
      <c r="CK397" s="410"/>
      <c r="CL397" s="410"/>
      <c r="CM397" s="410"/>
      <c r="CN397" s="410"/>
    </row>
    <row r="398" spans="1:92" ht="14.25">
      <c r="B398" s="491" t="s">
        <v>834</v>
      </c>
      <c r="C398" s="492"/>
      <c r="D398" s="492"/>
      <c r="E398" s="492"/>
      <c r="F398" s="492"/>
      <c r="G398" s="492"/>
      <c r="H398" s="492"/>
      <c r="I398" s="492"/>
      <c r="J398" s="492"/>
      <c r="K398" s="492"/>
      <c r="L398" s="493"/>
      <c r="M398" s="521">
        <v>1717</v>
      </c>
      <c r="N398" s="720"/>
      <c r="O398" s="721"/>
      <c r="P398" s="721"/>
      <c r="Q398" s="722"/>
      <c r="R398" s="527" t="s">
        <v>3</v>
      </c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  <c r="AZ398" s="410"/>
      <c r="BA398" s="410"/>
      <c r="BB398" s="410"/>
      <c r="BC398" s="410"/>
      <c r="BD398" s="410"/>
      <c r="BE398" s="410"/>
      <c r="BF398" s="410"/>
      <c r="BG398" s="410"/>
      <c r="BH398" s="410"/>
      <c r="BI398" s="410"/>
      <c r="BJ398" s="410"/>
      <c r="BK398" s="410"/>
      <c r="BL398" s="410"/>
      <c r="BM398" s="410"/>
      <c r="BN398" s="410"/>
      <c r="BO398" s="410"/>
      <c r="BP398" s="410"/>
      <c r="BQ398" s="410"/>
      <c r="BR398" s="410"/>
      <c r="BS398" s="410"/>
      <c r="BT398" s="410"/>
      <c r="BU398" s="410"/>
      <c r="BV398" s="410"/>
      <c r="BW398" s="410"/>
      <c r="BX398" s="410"/>
      <c r="BY398" s="410"/>
      <c r="BZ398" s="410"/>
      <c r="CA398" s="410"/>
      <c r="CB398" s="410"/>
      <c r="CC398" s="410"/>
      <c r="CD398" s="410"/>
      <c r="CE398" s="410"/>
      <c r="CF398" s="410"/>
      <c r="CG398" s="410"/>
      <c r="CH398" s="410"/>
      <c r="CI398" s="410"/>
      <c r="CJ398" s="410"/>
      <c r="CK398" s="410"/>
      <c r="CL398" s="410"/>
      <c r="CM398" s="410"/>
      <c r="CN398" s="410"/>
    </row>
    <row r="399" spans="1:92" ht="14.25">
      <c r="B399" s="491" t="s">
        <v>835</v>
      </c>
      <c r="C399" s="492"/>
      <c r="D399" s="492"/>
      <c r="E399" s="492"/>
      <c r="F399" s="492"/>
      <c r="G399" s="492"/>
      <c r="H399" s="492"/>
      <c r="I399" s="492"/>
      <c r="J399" s="492"/>
      <c r="K399" s="492"/>
      <c r="L399" s="493"/>
      <c r="M399" s="521">
        <v>1692</v>
      </c>
      <c r="N399" s="720"/>
      <c r="O399" s="721"/>
      <c r="P399" s="721"/>
      <c r="Q399" s="722"/>
      <c r="R399" s="527" t="s">
        <v>2</v>
      </c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  <c r="AZ399" s="410"/>
      <c r="BA399" s="410"/>
      <c r="BB399" s="410"/>
      <c r="BC399" s="410"/>
      <c r="BD399" s="410"/>
      <c r="BE399" s="410"/>
      <c r="BF399" s="410"/>
      <c r="BG399" s="410"/>
      <c r="BH399" s="410"/>
      <c r="BI399" s="410"/>
      <c r="BJ399" s="410"/>
      <c r="BK399" s="410"/>
      <c r="BL399" s="410"/>
      <c r="BM399" s="410"/>
      <c r="BN399" s="410"/>
      <c r="BO399" s="410"/>
      <c r="BP399" s="410"/>
      <c r="BQ399" s="410"/>
      <c r="BR399" s="410"/>
      <c r="BS399" s="410"/>
      <c r="BT399" s="410"/>
      <c r="BU399" s="410"/>
      <c r="BV399" s="410"/>
      <c r="BW399" s="410"/>
      <c r="BX399" s="410"/>
      <c r="BY399" s="410"/>
      <c r="BZ399" s="410"/>
      <c r="CA399" s="410"/>
      <c r="CB399" s="410"/>
      <c r="CC399" s="410"/>
      <c r="CD399" s="410"/>
      <c r="CE399" s="410"/>
      <c r="CF399" s="410"/>
      <c r="CG399" s="410"/>
      <c r="CH399" s="410"/>
      <c r="CI399" s="410"/>
      <c r="CJ399" s="410"/>
      <c r="CK399" s="410"/>
      <c r="CL399" s="410"/>
      <c r="CM399" s="410"/>
      <c r="CN399" s="410"/>
    </row>
    <row r="400" spans="1:92" ht="14.25">
      <c r="B400" s="491" t="s">
        <v>836</v>
      </c>
      <c r="C400" s="492"/>
      <c r="D400" s="492"/>
      <c r="E400" s="492"/>
      <c r="F400" s="492"/>
      <c r="G400" s="492"/>
      <c r="H400" s="492"/>
      <c r="I400" s="492"/>
      <c r="J400" s="492"/>
      <c r="K400" s="492"/>
      <c r="L400" s="493"/>
      <c r="M400" s="521">
        <v>1699</v>
      </c>
      <c r="N400" s="720"/>
      <c r="O400" s="721"/>
      <c r="P400" s="721"/>
      <c r="Q400" s="722"/>
      <c r="R400" s="527" t="s">
        <v>2</v>
      </c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  <c r="AZ400" s="410"/>
      <c r="BA400" s="410"/>
      <c r="BB400" s="410"/>
      <c r="BC400" s="410"/>
      <c r="BD400" s="410"/>
      <c r="BE400" s="410"/>
      <c r="BF400" s="410"/>
      <c r="BG400" s="410"/>
      <c r="BH400" s="410"/>
      <c r="BI400" s="410"/>
      <c r="BJ400" s="410"/>
      <c r="BK400" s="410"/>
      <c r="BL400" s="410"/>
      <c r="BM400" s="410"/>
      <c r="BN400" s="410"/>
      <c r="BO400" s="410"/>
      <c r="BP400" s="410"/>
      <c r="BQ400" s="410"/>
      <c r="BR400" s="410"/>
      <c r="BS400" s="410"/>
      <c r="BT400" s="410"/>
      <c r="BU400" s="410"/>
      <c r="BV400" s="410"/>
      <c r="BW400" s="410"/>
      <c r="BX400" s="410"/>
      <c r="BY400" s="410"/>
      <c r="BZ400" s="410"/>
      <c r="CA400" s="410"/>
      <c r="CB400" s="410"/>
      <c r="CC400" s="410"/>
      <c r="CD400" s="410"/>
      <c r="CE400" s="410"/>
      <c r="CF400" s="410"/>
      <c r="CG400" s="410"/>
      <c r="CH400" s="410"/>
      <c r="CI400" s="410"/>
      <c r="CJ400" s="410"/>
      <c r="CK400" s="410"/>
      <c r="CL400" s="410"/>
      <c r="CM400" s="410"/>
      <c r="CN400" s="410"/>
    </row>
    <row r="401" spans="1:92" ht="14.25">
      <c r="B401" s="491" t="s">
        <v>75</v>
      </c>
      <c r="C401" s="492"/>
      <c r="D401" s="492"/>
      <c r="E401" s="492"/>
      <c r="F401" s="492"/>
      <c r="G401" s="492"/>
      <c r="H401" s="492"/>
      <c r="I401" s="492"/>
      <c r="J401" s="492"/>
      <c r="K401" s="492"/>
      <c r="L401" s="493"/>
      <c r="M401" s="521">
        <v>1718</v>
      </c>
      <c r="N401" s="720">
        <f>+IF(($N$397-$N$398+$N$399+$N$400)&gt;0,$N$397-$N$398+$N$399+$N$400,0)</f>
        <v>0</v>
      </c>
      <c r="O401" s="721"/>
      <c r="P401" s="721"/>
      <c r="Q401" s="722"/>
      <c r="R401" s="527" t="s">
        <v>4</v>
      </c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  <c r="AZ401" s="410"/>
      <c r="BA401" s="410"/>
      <c r="BB401" s="410"/>
      <c r="BC401" s="410"/>
      <c r="BD401" s="410"/>
      <c r="BE401" s="410"/>
      <c r="BF401" s="410"/>
      <c r="BG401" s="410"/>
      <c r="BH401" s="410"/>
      <c r="BI401" s="410"/>
      <c r="BJ401" s="410"/>
      <c r="BK401" s="410"/>
      <c r="BL401" s="410"/>
      <c r="BM401" s="410"/>
      <c r="BN401" s="410"/>
      <c r="BO401" s="410"/>
      <c r="BP401" s="410"/>
      <c r="BQ401" s="410"/>
      <c r="BR401" s="410"/>
      <c r="BS401" s="410"/>
      <c r="BT401" s="410"/>
      <c r="BU401" s="410"/>
      <c r="BV401" s="410"/>
      <c r="BW401" s="410"/>
      <c r="BX401" s="410"/>
      <c r="BY401" s="410"/>
      <c r="BZ401" s="410"/>
      <c r="CA401" s="410"/>
      <c r="CB401" s="410"/>
      <c r="CC401" s="410"/>
      <c r="CD401" s="410"/>
      <c r="CE401" s="410"/>
      <c r="CF401" s="410"/>
      <c r="CG401" s="410"/>
      <c r="CH401" s="410"/>
      <c r="CI401" s="410"/>
      <c r="CJ401" s="410"/>
      <c r="CK401" s="410"/>
      <c r="CL401" s="410"/>
      <c r="CM401" s="410"/>
      <c r="CN401" s="410"/>
    </row>
    <row r="402" spans="1:92" ht="14.25">
      <c r="B402" s="491" t="s">
        <v>837</v>
      </c>
      <c r="C402" s="492"/>
      <c r="D402" s="492"/>
      <c r="E402" s="492"/>
      <c r="F402" s="492"/>
      <c r="G402" s="492"/>
      <c r="H402" s="492"/>
      <c r="I402" s="492"/>
      <c r="J402" s="492"/>
      <c r="K402" s="492"/>
      <c r="L402" s="493"/>
      <c r="M402" s="521">
        <v>1693</v>
      </c>
      <c r="N402" s="720"/>
      <c r="O402" s="721"/>
      <c r="P402" s="721"/>
      <c r="Q402" s="722"/>
      <c r="R402" s="527" t="s">
        <v>3</v>
      </c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  <c r="AZ402" s="410"/>
      <c r="BA402" s="410"/>
      <c r="BB402" s="410"/>
      <c r="BC402" s="410"/>
      <c r="BD402" s="410"/>
      <c r="BE402" s="410"/>
      <c r="BF402" s="410"/>
      <c r="BG402" s="410"/>
      <c r="BH402" s="410"/>
      <c r="BI402" s="410"/>
      <c r="BJ402" s="410"/>
      <c r="BK402" s="410"/>
      <c r="BL402" s="410"/>
      <c r="BM402" s="410"/>
      <c r="BN402" s="410"/>
      <c r="BO402" s="410"/>
      <c r="BP402" s="410"/>
      <c r="BQ402" s="410"/>
      <c r="BR402" s="410"/>
      <c r="BS402" s="410"/>
      <c r="BT402" s="410"/>
      <c r="BU402" s="410"/>
      <c r="BV402" s="410"/>
      <c r="BW402" s="410"/>
      <c r="BX402" s="410"/>
      <c r="BY402" s="410"/>
      <c r="BZ402" s="410"/>
      <c r="CA402" s="410"/>
      <c r="CB402" s="410"/>
      <c r="CC402" s="410"/>
      <c r="CD402" s="410"/>
      <c r="CE402" s="410"/>
      <c r="CF402" s="410"/>
      <c r="CG402" s="410"/>
      <c r="CH402" s="410"/>
      <c r="CI402" s="410"/>
      <c r="CJ402" s="410"/>
      <c r="CK402" s="410"/>
      <c r="CL402" s="410"/>
      <c r="CM402" s="410"/>
      <c r="CN402" s="410"/>
    </row>
    <row r="403" spans="1:92" ht="14.25">
      <c r="B403" s="491" t="s">
        <v>77</v>
      </c>
      <c r="C403" s="492"/>
      <c r="D403" s="492"/>
      <c r="E403" s="492"/>
      <c r="F403" s="492"/>
      <c r="G403" s="492"/>
      <c r="H403" s="492"/>
      <c r="I403" s="492"/>
      <c r="J403" s="492"/>
      <c r="K403" s="492"/>
      <c r="L403" s="493"/>
      <c r="M403" s="521">
        <v>844</v>
      </c>
      <c r="N403" s="720"/>
      <c r="O403" s="721"/>
      <c r="P403" s="721"/>
      <c r="Q403" s="722"/>
      <c r="R403" s="527" t="s">
        <v>3</v>
      </c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  <c r="AZ403" s="410"/>
      <c r="BA403" s="410"/>
      <c r="BB403" s="410"/>
      <c r="BC403" s="410"/>
      <c r="BD403" s="410"/>
      <c r="BE403" s="410"/>
      <c r="BF403" s="410"/>
      <c r="BG403" s="410"/>
      <c r="BH403" s="410"/>
      <c r="BI403" s="410"/>
      <c r="BJ403" s="410"/>
      <c r="BK403" s="410"/>
      <c r="BL403" s="410"/>
      <c r="BM403" s="410"/>
      <c r="BN403" s="410"/>
      <c r="BO403" s="410"/>
      <c r="BP403" s="410"/>
      <c r="BQ403" s="410"/>
      <c r="BR403" s="410"/>
      <c r="BS403" s="410"/>
      <c r="BT403" s="410"/>
      <c r="BU403" s="410"/>
      <c r="BV403" s="410"/>
      <c r="BW403" s="410"/>
      <c r="BX403" s="410"/>
      <c r="BY403" s="410"/>
      <c r="BZ403" s="410"/>
      <c r="CA403" s="410"/>
      <c r="CB403" s="410"/>
      <c r="CC403" s="410"/>
      <c r="CD403" s="410"/>
      <c r="CE403" s="410"/>
      <c r="CF403" s="410"/>
      <c r="CG403" s="410"/>
      <c r="CH403" s="410"/>
      <c r="CI403" s="410"/>
      <c r="CJ403" s="410"/>
      <c r="CK403" s="410"/>
      <c r="CL403" s="410"/>
      <c r="CM403" s="410"/>
      <c r="CN403" s="410"/>
    </row>
    <row r="404" spans="1:92" ht="14.25">
      <c r="B404" s="491" t="s">
        <v>78</v>
      </c>
      <c r="C404" s="492"/>
      <c r="D404" s="492"/>
      <c r="E404" s="492"/>
      <c r="F404" s="492"/>
      <c r="G404" s="492"/>
      <c r="H404" s="492"/>
      <c r="I404" s="492"/>
      <c r="J404" s="492"/>
      <c r="K404" s="492"/>
      <c r="L404" s="493"/>
      <c r="M404" s="521">
        <v>982</v>
      </c>
      <c r="N404" s="720"/>
      <c r="O404" s="721"/>
      <c r="P404" s="721"/>
      <c r="Q404" s="722"/>
      <c r="R404" s="527" t="s">
        <v>3</v>
      </c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  <c r="AZ404" s="410"/>
      <c r="BA404" s="410"/>
      <c r="BB404" s="410"/>
      <c r="BC404" s="410"/>
      <c r="BD404" s="410"/>
      <c r="BE404" s="410"/>
      <c r="BF404" s="410"/>
      <c r="BG404" s="410"/>
      <c r="BH404" s="410"/>
      <c r="BI404" s="410"/>
      <c r="BJ404" s="410"/>
      <c r="BK404" s="410"/>
      <c r="BL404" s="410"/>
      <c r="BM404" s="410"/>
      <c r="BN404" s="410"/>
      <c r="BO404" s="410"/>
      <c r="BP404" s="410"/>
      <c r="BQ404" s="410"/>
      <c r="BR404" s="410"/>
      <c r="BS404" s="410"/>
      <c r="BT404" s="410"/>
      <c r="BU404" s="410"/>
      <c r="BV404" s="410"/>
      <c r="BW404" s="410"/>
      <c r="BX404" s="410"/>
      <c r="BY404" s="410"/>
      <c r="BZ404" s="410"/>
      <c r="CA404" s="410"/>
      <c r="CB404" s="410"/>
      <c r="CC404" s="410"/>
      <c r="CD404" s="410"/>
      <c r="CE404" s="410"/>
      <c r="CF404" s="410"/>
      <c r="CG404" s="410"/>
      <c r="CH404" s="410"/>
      <c r="CI404" s="410"/>
      <c r="CJ404" s="410"/>
      <c r="CK404" s="410"/>
      <c r="CL404" s="410"/>
      <c r="CM404" s="410"/>
      <c r="CN404" s="410"/>
    </row>
    <row r="405" spans="1:92" ht="14.25">
      <c r="B405" s="491" t="s">
        <v>79</v>
      </c>
      <c r="C405" s="492"/>
      <c r="D405" s="492"/>
      <c r="E405" s="492"/>
      <c r="F405" s="492"/>
      <c r="G405" s="492"/>
      <c r="H405" s="492"/>
      <c r="I405" s="492"/>
      <c r="J405" s="492"/>
      <c r="K405" s="492"/>
      <c r="L405" s="493"/>
      <c r="M405" s="521">
        <v>1198</v>
      </c>
      <c r="N405" s="720"/>
      <c r="O405" s="721"/>
      <c r="P405" s="721"/>
      <c r="Q405" s="722"/>
      <c r="R405" s="527" t="s">
        <v>3</v>
      </c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  <c r="AZ405" s="410"/>
      <c r="BA405" s="410"/>
      <c r="BB405" s="410"/>
      <c r="BC405" s="410"/>
      <c r="BD405" s="410"/>
      <c r="BE405" s="410"/>
      <c r="BF405" s="410"/>
      <c r="BG405" s="410"/>
      <c r="BH405" s="410"/>
      <c r="BI405" s="410"/>
      <c r="BJ405" s="410"/>
      <c r="BK405" s="410"/>
      <c r="BL405" s="410"/>
      <c r="BM405" s="410"/>
      <c r="BN405" s="410"/>
      <c r="BO405" s="410"/>
      <c r="BP405" s="410"/>
      <c r="BQ405" s="410"/>
      <c r="BR405" s="410"/>
      <c r="BS405" s="410"/>
      <c r="BT405" s="410"/>
      <c r="BU405" s="410"/>
      <c r="BV405" s="410"/>
      <c r="BW405" s="410"/>
      <c r="BX405" s="410"/>
      <c r="BY405" s="410"/>
      <c r="BZ405" s="410"/>
      <c r="CA405" s="410"/>
      <c r="CB405" s="410"/>
      <c r="CC405" s="410"/>
      <c r="CD405" s="410"/>
      <c r="CE405" s="410"/>
      <c r="CF405" s="410"/>
      <c r="CG405" s="410"/>
      <c r="CH405" s="410"/>
      <c r="CI405" s="410"/>
      <c r="CJ405" s="410"/>
      <c r="CK405" s="410"/>
      <c r="CL405" s="410"/>
      <c r="CM405" s="410"/>
      <c r="CN405" s="410"/>
    </row>
    <row r="406" spans="1:92" ht="14.25">
      <c r="B406" s="491" t="s">
        <v>80</v>
      </c>
      <c r="C406" s="492"/>
      <c r="D406" s="492"/>
      <c r="E406" s="492"/>
      <c r="F406" s="492"/>
      <c r="G406" s="492"/>
      <c r="H406" s="492"/>
      <c r="I406" s="492"/>
      <c r="J406" s="492"/>
      <c r="K406" s="492"/>
      <c r="L406" s="493"/>
      <c r="M406" s="521">
        <v>1199</v>
      </c>
      <c r="N406" s="720">
        <f>+IF(($N$401-$N$402-$N$403-$N$404-$N$405)&gt;0,($N$401-$N$402-$N$403-$N$404-$N$405),0)</f>
        <v>0</v>
      </c>
      <c r="O406" s="721"/>
      <c r="P406" s="721"/>
      <c r="Q406" s="722"/>
      <c r="R406" s="477" t="s">
        <v>4</v>
      </c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  <c r="AZ406" s="410"/>
      <c r="BA406" s="410"/>
      <c r="BB406" s="410"/>
      <c r="BC406" s="410"/>
      <c r="BD406" s="410"/>
      <c r="BE406" s="410"/>
      <c r="BF406" s="410"/>
      <c r="BG406" s="410"/>
      <c r="BH406" s="410"/>
      <c r="BI406" s="410"/>
      <c r="BJ406" s="410"/>
      <c r="BK406" s="410"/>
      <c r="BL406" s="410"/>
      <c r="BM406" s="410"/>
      <c r="BN406" s="410"/>
      <c r="BO406" s="410"/>
      <c r="BP406" s="410"/>
      <c r="BQ406" s="410"/>
      <c r="BR406" s="410"/>
      <c r="BS406" s="410"/>
      <c r="BT406" s="410"/>
      <c r="BU406" s="410"/>
      <c r="BV406" s="410"/>
      <c r="BW406" s="410"/>
      <c r="BX406" s="410"/>
      <c r="BY406" s="410"/>
      <c r="BZ406" s="410"/>
      <c r="CA406" s="410"/>
      <c r="CB406" s="410"/>
      <c r="CC406" s="410"/>
      <c r="CD406" s="410"/>
      <c r="CE406" s="410"/>
      <c r="CF406" s="410"/>
      <c r="CG406" s="410"/>
      <c r="CH406" s="410"/>
      <c r="CI406" s="410"/>
      <c r="CJ406" s="410"/>
      <c r="CK406" s="410"/>
      <c r="CL406" s="410"/>
      <c r="CM406" s="410"/>
      <c r="CN406" s="410"/>
    </row>
    <row r="407" spans="1:92" s="411" customFormat="1">
      <c r="A407" s="409"/>
      <c r="B407" s="517"/>
      <c r="C407" s="517"/>
      <c r="D407" s="517"/>
      <c r="E407" s="517"/>
      <c r="F407" s="517"/>
      <c r="G407" s="517"/>
      <c r="H407" s="517"/>
      <c r="I407" s="517"/>
      <c r="J407" s="517"/>
      <c r="K407" s="517"/>
      <c r="L407" s="517"/>
      <c r="M407" s="517"/>
      <c r="N407" s="517"/>
      <c r="O407" s="517"/>
      <c r="P407" s="517"/>
      <c r="Q407" s="517"/>
      <c r="R407" s="517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  <c r="AZ407" s="410"/>
      <c r="BA407" s="410"/>
      <c r="BB407" s="410"/>
      <c r="BC407" s="410"/>
      <c r="BD407" s="410"/>
      <c r="BE407" s="410"/>
      <c r="BF407" s="410"/>
      <c r="BG407" s="410"/>
      <c r="BH407" s="410"/>
      <c r="BI407" s="410"/>
      <c r="BJ407" s="410"/>
      <c r="BK407" s="410"/>
      <c r="BL407" s="410"/>
      <c r="BM407" s="410"/>
      <c r="BN407" s="410"/>
      <c r="BO407" s="410"/>
      <c r="BP407" s="410"/>
      <c r="BQ407" s="410"/>
      <c r="BR407" s="410"/>
      <c r="BS407" s="410"/>
      <c r="BT407" s="410"/>
      <c r="BU407" s="410"/>
      <c r="BV407" s="410"/>
      <c r="BW407" s="410"/>
      <c r="BX407" s="410"/>
      <c r="BY407" s="410"/>
      <c r="BZ407" s="410"/>
      <c r="CA407" s="410"/>
      <c r="CB407" s="410"/>
      <c r="CC407" s="410"/>
      <c r="CD407" s="410"/>
      <c r="CE407" s="410"/>
      <c r="CF407" s="410"/>
      <c r="CG407" s="410"/>
      <c r="CH407" s="410"/>
      <c r="CI407" s="410"/>
      <c r="CJ407" s="410"/>
      <c r="CK407" s="410"/>
      <c r="CL407" s="410"/>
      <c r="CM407" s="410"/>
      <c r="CN407" s="410"/>
    </row>
    <row r="408" spans="1:92" s="411" customFormat="1">
      <c r="A408" s="409"/>
      <c r="B408" s="804" t="s">
        <v>838</v>
      </c>
      <c r="C408" s="805"/>
      <c r="D408" s="805"/>
      <c r="E408" s="805"/>
      <c r="F408" s="805"/>
      <c r="G408" s="805"/>
      <c r="H408" s="805"/>
      <c r="I408" s="805"/>
      <c r="J408" s="805"/>
      <c r="K408" s="805"/>
      <c r="L408" s="805"/>
      <c r="M408" s="805"/>
      <c r="N408" s="805"/>
      <c r="O408" s="805"/>
      <c r="P408" s="805"/>
      <c r="Q408" s="805"/>
      <c r="R408" s="806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  <c r="AZ408" s="410"/>
      <c r="BA408" s="410"/>
      <c r="BB408" s="410"/>
      <c r="BC408" s="410"/>
      <c r="BD408" s="410"/>
      <c r="BE408" s="410"/>
      <c r="BF408" s="410"/>
      <c r="BG408" s="410"/>
      <c r="BH408" s="410"/>
      <c r="BI408" s="410"/>
      <c r="BJ408" s="410"/>
      <c r="BK408" s="410"/>
      <c r="BL408" s="410"/>
      <c r="BM408" s="410"/>
      <c r="BN408" s="410"/>
      <c r="BO408" s="410"/>
      <c r="BP408" s="410"/>
      <c r="BQ408" s="410"/>
      <c r="BR408" s="410"/>
      <c r="BS408" s="410"/>
      <c r="BT408" s="410"/>
      <c r="BU408" s="410"/>
      <c r="BV408" s="410"/>
      <c r="BW408" s="410"/>
      <c r="BX408" s="410"/>
      <c r="BY408" s="410"/>
      <c r="BZ408" s="410"/>
      <c r="CA408" s="410"/>
      <c r="CB408" s="410"/>
      <c r="CC408" s="410"/>
      <c r="CD408" s="410"/>
      <c r="CE408" s="410"/>
      <c r="CF408" s="410"/>
      <c r="CG408" s="410"/>
      <c r="CH408" s="410"/>
      <c r="CI408" s="410"/>
      <c r="CJ408" s="410"/>
      <c r="CK408" s="410"/>
      <c r="CL408" s="410"/>
      <c r="CM408" s="410"/>
      <c r="CN408" s="410"/>
    </row>
    <row r="409" spans="1:92" s="411" customFormat="1">
      <c r="A409" s="409"/>
      <c r="B409" s="807"/>
      <c r="C409" s="808"/>
      <c r="D409" s="808"/>
      <c r="E409" s="808"/>
      <c r="F409" s="808"/>
      <c r="G409" s="808"/>
      <c r="H409" s="808"/>
      <c r="I409" s="808"/>
      <c r="J409" s="808"/>
      <c r="K409" s="808"/>
      <c r="L409" s="808"/>
      <c r="M409" s="808"/>
      <c r="N409" s="808"/>
      <c r="O409" s="808"/>
      <c r="P409" s="808"/>
      <c r="Q409" s="808"/>
      <c r="R409" s="809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  <c r="AZ409" s="410"/>
      <c r="BA409" s="410"/>
      <c r="BB409" s="410"/>
      <c r="BC409" s="410"/>
      <c r="BD409" s="410"/>
      <c r="BE409" s="410"/>
      <c r="BF409" s="410"/>
      <c r="BG409" s="410"/>
      <c r="BH409" s="410"/>
      <c r="BI409" s="410"/>
      <c r="BJ409" s="410"/>
      <c r="BK409" s="410"/>
      <c r="BL409" s="410"/>
      <c r="BM409" s="410"/>
      <c r="BN409" s="410"/>
      <c r="BO409" s="410"/>
      <c r="BP409" s="410"/>
      <c r="BQ409" s="410"/>
      <c r="BR409" s="410"/>
      <c r="BS409" s="410"/>
      <c r="BT409" s="410"/>
      <c r="BU409" s="410"/>
      <c r="BV409" s="410"/>
      <c r="BW409" s="410"/>
      <c r="BX409" s="410"/>
      <c r="BY409" s="410"/>
      <c r="BZ409" s="410"/>
      <c r="CA409" s="410"/>
      <c r="CB409" s="410"/>
      <c r="CC409" s="410"/>
      <c r="CD409" s="410"/>
      <c r="CE409" s="410"/>
      <c r="CF409" s="410"/>
      <c r="CG409" s="410"/>
      <c r="CH409" s="410"/>
      <c r="CI409" s="410"/>
      <c r="CJ409" s="410"/>
      <c r="CK409" s="410"/>
      <c r="CL409" s="410"/>
      <c r="CM409" s="410"/>
      <c r="CN409" s="410"/>
    </row>
    <row r="410" spans="1:92" ht="14.25">
      <c r="B410" s="496" t="s">
        <v>839</v>
      </c>
      <c r="C410" s="497"/>
      <c r="D410" s="497"/>
      <c r="E410" s="497"/>
      <c r="F410" s="497"/>
      <c r="G410" s="497"/>
      <c r="H410" s="497"/>
      <c r="I410" s="497"/>
      <c r="J410" s="497"/>
      <c r="K410" s="497"/>
      <c r="L410" s="498"/>
      <c r="M410" s="520">
        <v>1145</v>
      </c>
      <c r="N410" s="720"/>
      <c r="O410" s="721"/>
      <c r="P410" s="721"/>
      <c r="Q410" s="722"/>
      <c r="R410" s="544" t="s">
        <v>2</v>
      </c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  <c r="AZ410" s="410"/>
      <c r="BA410" s="410"/>
      <c r="BB410" s="410"/>
      <c r="BC410" s="410"/>
      <c r="BD410" s="410"/>
      <c r="BE410" s="410"/>
      <c r="BF410" s="410"/>
      <c r="BG410" s="410"/>
      <c r="BH410" s="410"/>
      <c r="BI410" s="410"/>
      <c r="BJ410" s="410"/>
      <c r="BK410" s="410"/>
      <c r="BL410" s="410"/>
      <c r="BM410" s="410"/>
      <c r="BN410" s="410"/>
      <c r="BO410" s="410"/>
      <c r="BP410" s="410"/>
      <c r="BQ410" s="410"/>
      <c r="BR410" s="410"/>
      <c r="BS410" s="410"/>
      <c r="BT410" s="410"/>
      <c r="BU410" s="410"/>
      <c r="BV410" s="410"/>
      <c r="BW410" s="410"/>
      <c r="BX410" s="410"/>
      <c r="BY410" s="410"/>
      <c r="BZ410" s="410"/>
      <c r="CA410" s="410"/>
      <c r="CB410" s="410"/>
      <c r="CC410" s="410"/>
      <c r="CD410" s="410"/>
      <c r="CE410" s="410"/>
      <c r="CF410" s="410"/>
      <c r="CG410" s="410"/>
      <c r="CH410" s="410"/>
      <c r="CI410" s="410"/>
      <c r="CJ410" s="410"/>
      <c r="CK410" s="410"/>
      <c r="CL410" s="410"/>
      <c r="CM410" s="410"/>
      <c r="CN410" s="410"/>
    </row>
    <row r="411" spans="1:92" ht="14.25">
      <c r="B411" s="496" t="s">
        <v>840</v>
      </c>
      <c r="C411" s="497"/>
      <c r="D411" s="497"/>
      <c r="E411" s="497"/>
      <c r="F411" s="497"/>
      <c r="G411" s="497"/>
      <c r="H411" s="497"/>
      <c r="I411" s="497"/>
      <c r="J411" s="497"/>
      <c r="K411" s="497"/>
      <c r="L411" s="498"/>
      <c r="M411" s="521">
        <v>1146</v>
      </c>
      <c r="N411" s="720"/>
      <c r="O411" s="721"/>
      <c r="P411" s="721"/>
      <c r="Q411" s="722"/>
      <c r="R411" s="527" t="s">
        <v>3</v>
      </c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  <c r="AZ411" s="410"/>
      <c r="BA411" s="410"/>
      <c r="BB411" s="410"/>
      <c r="BC411" s="410"/>
      <c r="BD411" s="410"/>
      <c r="BE411" s="410"/>
      <c r="BF411" s="410"/>
      <c r="BG411" s="410"/>
      <c r="BH411" s="410"/>
      <c r="BI411" s="410"/>
      <c r="BJ411" s="410"/>
      <c r="BK411" s="410"/>
      <c r="BL411" s="410"/>
      <c r="BM411" s="410"/>
      <c r="BN411" s="410"/>
      <c r="BO411" s="410"/>
      <c r="BP411" s="410"/>
      <c r="BQ411" s="410"/>
      <c r="BR411" s="410"/>
      <c r="BS411" s="410"/>
      <c r="BT411" s="410"/>
      <c r="BU411" s="410"/>
      <c r="BV411" s="410"/>
      <c r="BW411" s="410"/>
      <c r="BX411" s="410"/>
      <c r="BY411" s="410"/>
      <c r="BZ411" s="410"/>
      <c r="CA411" s="410"/>
      <c r="CB411" s="410"/>
      <c r="CC411" s="410"/>
      <c r="CD411" s="410"/>
      <c r="CE411" s="410"/>
      <c r="CF411" s="410"/>
      <c r="CG411" s="410"/>
      <c r="CH411" s="410"/>
      <c r="CI411" s="410"/>
      <c r="CJ411" s="410"/>
      <c r="CK411" s="410"/>
      <c r="CL411" s="410"/>
      <c r="CM411" s="410"/>
      <c r="CN411" s="410"/>
    </row>
    <row r="412" spans="1:92" ht="14.25">
      <c r="B412" s="496" t="s">
        <v>84</v>
      </c>
      <c r="C412" s="497"/>
      <c r="D412" s="497"/>
      <c r="E412" s="497"/>
      <c r="F412" s="497"/>
      <c r="G412" s="497"/>
      <c r="H412" s="497"/>
      <c r="I412" s="497"/>
      <c r="J412" s="497"/>
      <c r="K412" s="497"/>
      <c r="L412" s="498"/>
      <c r="M412" s="521">
        <v>1177</v>
      </c>
      <c r="N412" s="720"/>
      <c r="O412" s="721"/>
      <c r="P412" s="721"/>
      <c r="Q412" s="722"/>
      <c r="R412" s="527" t="s">
        <v>2</v>
      </c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  <c r="AZ412" s="410"/>
      <c r="BA412" s="410"/>
      <c r="BB412" s="410"/>
      <c r="BC412" s="410"/>
      <c r="BD412" s="410"/>
      <c r="BE412" s="410"/>
      <c r="BF412" s="410"/>
      <c r="BG412" s="410"/>
      <c r="BH412" s="410"/>
      <c r="BI412" s="410"/>
      <c r="BJ412" s="410"/>
      <c r="BK412" s="410"/>
      <c r="BL412" s="410"/>
      <c r="BM412" s="410"/>
      <c r="BN412" s="410"/>
      <c r="BO412" s="410"/>
      <c r="BP412" s="410"/>
      <c r="BQ412" s="410"/>
      <c r="BR412" s="410"/>
      <c r="BS412" s="410"/>
      <c r="BT412" s="410"/>
      <c r="BU412" s="410"/>
      <c r="BV412" s="410"/>
      <c r="BW412" s="410"/>
      <c r="BX412" s="410"/>
      <c r="BY412" s="410"/>
      <c r="BZ412" s="410"/>
      <c r="CA412" s="410"/>
      <c r="CB412" s="410"/>
      <c r="CC412" s="410"/>
      <c r="CD412" s="410"/>
      <c r="CE412" s="410"/>
      <c r="CF412" s="410"/>
      <c r="CG412" s="410"/>
      <c r="CH412" s="410"/>
      <c r="CI412" s="410"/>
      <c r="CJ412" s="410"/>
      <c r="CK412" s="410"/>
      <c r="CL412" s="410"/>
      <c r="CM412" s="410"/>
      <c r="CN412" s="410"/>
    </row>
    <row r="413" spans="1:92" ht="14.25">
      <c r="B413" s="496" t="s">
        <v>85</v>
      </c>
      <c r="C413" s="497"/>
      <c r="D413" s="497"/>
      <c r="E413" s="497"/>
      <c r="F413" s="497"/>
      <c r="G413" s="497"/>
      <c r="H413" s="497"/>
      <c r="I413" s="497"/>
      <c r="J413" s="497"/>
      <c r="K413" s="497"/>
      <c r="L413" s="498"/>
      <c r="M413" s="521">
        <v>893</v>
      </c>
      <c r="N413" s="720"/>
      <c r="O413" s="721"/>
      <c r="P413" s="721"/>
      <c r="Q413" s="722"/>
      <c r="R413" s="527" t="s">
        <v>2</v>
      </c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  <c r="AZ413" s="410"/>
      <c r="BA413" s="410"/>
      <c r="BB413" s="410"/>
      <c r="BC413" s="410"/>
      <c r="BD413" s="410"/>
      <c r="BE413" s="410"/>
      <c r="BF413" s="410"/>
      <c r="BG413" s="410"/>
      <c r="BH413" s="410"/>
      <c r="BI413" s="410"/>
      <c r="BJ413" s="410"/>
      <c r="BK413" s="410"/>
      <c r="BL413" s="410"/>
      <c r="BM413" s="410"/>
      <c r="BN413" s="410"/>
      <c r="BO413" s="410"/>
      <c r="BP413" s="410"/>
      <c r="BQ413" s="410"/>
      <c r="BR413" s="410"/>
      <c r="BS413" s="410"/>
      <c r="BT413" s="410"/>
      <c r="BU413" s="410"/>
      <c r="BV413" s="410"/>
      <c r="BW413" s="410"/>
      <c r="BX413" s="410"/>
      <c r="BY413" s="410"/>
      <c r="BZ413" s="410"/>
      <c r="CA413" s="410"/>
      <c r="CB413" s="410"/>
      <c r="CC413" s="410"/>
      <c r="CD413" s="410"/>
      <c r="CE413" s="410"/>
      <c r="CF413" s="410"/>
      <c r="CG413" s="410"/>
      <c r="CH413" s="410"/>
      <c r="CI413" s="410"/>
      <c r="CJ413" s="410"/>
      <c r="CK413" s="410"/>
      <c r="CL413" s="410"/>
      <c r="CM413" s="410"/>
      <c r="CN413" s="410"/>
    </row>
    <row r="414" spans="1:92" ht="14.25">
      <c r="B414" s="496" t="s">
        <v>86</v>
      </c>
      <c r="C414" s="497"/>
      <c r="D414" s="497"/>
      <c r="E414" s="497"/>
      <c r="F414" s="497"/>
      <c r="G414" s="497"/>
      <c r="H414" s="497"/>
      <c r="I414" s="497"/>
      <c r="J414" s="497"/>
      <c r="K414" s="497"/>
      <c r="L414" s="498"/>
      <c r="M414" s="521">
        <v>894</v>
      </c>
      <c r="N414" s="720"/>
      <c r="O414" s="721"/>
      <c r="P414" s="721"/>
      <c r="Q414" s="722"/>
      <c r="R414" s="527" t="s">
        <v>3</v>
      </c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  <c r="AZ414" s="410"/>
      <c r="BA414" s="410"/>
      <c r="BB414" s="410"/>
      <c r="BC414" s="410"/>
      <c r="BD414" s="410"/>
      <c r="BE414" s="410"/>
      <c r="BF414" s="410"/>
      <c r="BG414" s="410"/>
      <c r="BH414" s="410"/>
      <c r="BI414" s="410"/>
      <c r="BJ414" s="410"/>
      <c r="BK414" s="410"/>
      <c r="BL414" s="410"/>
      <c r="BM414" s="410"/>
      <c r="BN414" s="410"/>
      <c r="BO414" s="410"/>
      <c r="BP414" s="410"/>
      <c r="BQ414" s="410"/>
      <c r="BR414" s="410"/>
      <c r="BS414" s="410"/>
      <c r="BT414" s="410"/>
      <c r="BU414" s="410"/>
      <c r="BV414" s="410"/>
      <c r="BW414" s="410"/>
      <c r="BX414" s="410"/>
      <c r="BY414" s="410"/>
      <c r="BZ414" s="410"/>
      <c r="CA414" s="410"/>
      <c r="CB414" s="410"/>
      <c r="CC414" s="410"/>
      <c r="CD414" s="410"/>
      <c r="CE414" s="410"/>
      <c r="CF414" s="410"/>
      <c r="CG414" s="410"/>
      <c r="CH414" s="410"/>
      <c r="CI414" s="410"/>
      <c r="CJ414" s="410"/>
      <c r="CK414" s="410"/>
      <c r="CL414" s="410"/>
      <c r="CM414" s="410"/>
      <c r="CN414" s="410"/>
    </row>
    <row r="415" spans="1:92" ht="14.25">
      <c r="B415" s="496" t="s">
        <v>87</v>
      </c>
      <c r="C415" s="497"/>
      <c r="D415" s="497"/>
      <c r="E415" s="497"/>
      <c r="F415" s="497"/>
      <c r="G415" s="497"/>
      <c r="H415" s="497"/>
      <c r="I415" s="497"/>
      <c r="J415" s="497"/>
      <c r="K415" s="497"/>
      <c r="L415" s="498"/>
      <c r="M415" s="521">
        <v>1694</v>
      </c>
      <c r="N415" s="720"/>
      <c r="O415" s="721"/>
      <c r="P415" s="721"/>
      <c r="Q415" s="722"/>
      <c r="R415" s="527" t="s">
        <v>2</v>
      </c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  <c r="AZ415" s="410"/>
      <c r="BA415" s="410"/>
      <c r="BB415" s="410"/>
      <c r="BC415" s="410"/>
      <c r="BD415" s="410"/>
      <c r="BE415" s="410"/>
      <c r="BF415" s="410"/>
      <c r="BG415" s="410"/>
      <c r="BH415" s="410"/>
      <c r="BI415" s="410"/>
      <c r="BJ415" s="410"/>
      <c r="BK415" s="410"/>
      <c r="BL415" s="410"/>
      <c r="BM415" s="410"/>
      <c r="BN415" s="410"/>
      <c r="BO415" s="410"/>
      <c r="BP415" s="410"/>
      <c r="BQ415" s="410"/>
      <c r="BR415" s="410"/>
      <c r="BS415" s="410"/>
      <c r="BT415" s="410"/>
      <c r="BU415" s="410"/>
      <c r="BV415" s="410"/>
      <c r="BW415" s="410"/>
      <c r="BX415" s="410"/>
      <c r="BY415" s="410"/>
      <c r="BZ415" s="410"/>
      <c r="CA415" s="410"/>
      <c r="CB415" s="410"/>
      <c r="CC415" s="410"/>
      <c r="CD415" s="410"/>
      <c r="CE415" s="410"/>
      <c r="CF415" s="410"/>
      <c r="CG415" s="410"/>
      <c r="CH415" s="410"/>
      <c r="CI415" s="410"/>
      <c r="CJ415" s="410"/>
      <c r="CK415" s="410"/>
      <c r="CL415" s="410"/>
      <c r="CM415" s="410"/>
      <c r="CN415" s="410"/>
    </row>
    <row r="416" spans="1:92" ht="14.25">
      <c r="B416" s="496" t="s">
        <v>831</v>
      </c>
      <c r="C416" s="497"/>
      <c r="D416" s="497"/>
      <c r="E416" s="497"/>
      <c r="F416" s="497"/>
      <c r="G416" s="497"/>
      <c r="H416" s="497"/>
      <c r="I416" s="497"/>
      <c r="J416" s="497"/>
      <c r="K416" s="497"/>
      <c r="L416" s="498"/>
      <c r="M416" s="521">
        <v>1695</v>
      </c>
      <c r="N416" s="720"/>
      <c r="O416" s="721"/>
      <c r="P416" s="721"/>
      <c r="Q416" s="722"/>
      <c r="R416" s="527" t="s">
        <v>3</v>
      </c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  <c r="AZ416" s="410"/>
      <c r="BA416" s="410"/>
      <c r="BB416" s="410"/>
      <c r="BC416" s="410"/>
      <c r="BD416" s="410"/>
      <c r="BE416" s="410"/>
      <c r="BF416" s="410"/>
      <c r="BG416" s="410"/>
      <c r="BH416" s="410"/>
      <c r="BI416" s="410"/>
      <c r="BJ416" s="410"/>
      <c r="BK416" s="410"/>
      <c r="BL416" s="410"/>
      <c r="BM416" s="410"/>
      <c r="BN416" s="410"/>
      <c r="BO416" s="410"/>
      <c r="BP416" s="410"/>
      <c r="BQ416" s="410"/>
      <c r="BR416" s="410"/>
      <c r="BS416" s="410"/>
      <c r="BT416" s="410"/>
      <c r="BU416" s="410"/>
      <c r="BV416" s="410"/>
      <c r="BW416" s="410"/>
      <c r="BX416" s="410"/>
      <c r="BY416" s="410"/>
      <c r="BZ416" s="410"/>
      <c r="CA416" s="410"/>
      <c r="CB416" s="410"/>
      <c r="CC416" s="410"/>
      <c r="CD416" s="410"/>
      <c r="CE416" s="410"/>
      <c r="CF416" s="410"/>
      <c r="CG416" s="410"/>
      <c r="CH416" s="410"/>
      <c r="CI416" s="410"/>
      <c r="CJ416" s="410"/>
      <c r="CK416" s="410"/>
      <c r="CL416" s="410"/>
      <c r="CM416" s="410"/>
      <c r="CN416" s="410"/>
    </row>
    <row r="417" spans="2:92" ht="14.25">
      <c r="B417" s="496" t="s">
        <v>68</v>
      </c>
      <c r="C417" s="497"/>
      <c r="D417" s="497"/>
      <c r="E417" s="497"/>
      <c r="F417" s="497"/>
      <c r="G417" s="497"/>
      <c r="H417" s="497"/>
      <c r="I417" s="497"/>
      <c r="J417" s="497"/>
      <c r="K417" s="497"/>
      <c r="L417" s="498"/>
      <c r="M417" s="521">
        <v>1696</v>
      </c>
      <c r="N417" s="720"/>
      <c r="O417" s="721"/>
      <c r="P417" s="721"/>
      <c r="Q417" s="722"/>
      <c r="R417" s="527" t="s">
        <v>2</v>
      </c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  <c r="AZ417" s="410"/>
      <c r="BA417" s="410"/>
      <c r="BB417" s="410"/>
      <c r="BC417" s="410"/>
      <c r="BD417" s="410"/>
      <c r="BE417" s="410"/>
      <c r="BF417" s="410"/>
      <c r="BG417" s="410"/>
      <c r="BH417" s="410"/>
      <c r="BI417" s="410"/>
      <c r="BJ417" s="410"/>
      <c r="BK417" s="410"/>
      <c r="BL417" s="410"/>
      <c r="BM417" s="410"/>
      <c r="BN417" s="410"/>
      <c r="BO417" s="410"/>
      <c r="BP417" s="410"/>
      <c r="BQ417" s="410"/>
      <c r="BR417" s="410"/>
      <c r="BS417" s="410"/>
      <c r="BT417" s="410"/>
      <c r="BU417" s="410"/>
      <c r="BV417" s="410"/>
      <c r="BW417" s="410"/>
      <c r="BX417" s="410"/>
      <c r="BY417" s="410"/>
      <c r="BZ417" s="410"/>
      <c r="CA417" s="410"/>
      <c r="CB417" s="410"/>
      <c r="CC417" s="410"/>
      <c r="CD417" s="410"/>
      <c r="CE417" s="410"/>
      <c r="CF417" s="410"/>
      <c r="CG417" s="410"/>
      <c r="CH417" s="410"/>
      <c r="CI417" s="410"/>
      <c r="CJ417" s="410"/>
      <c r="CK417" s="410"/>
      <c r="CL417" s="410"/>
      <c r="CM417" s="410"/>
      <c r="CN417" s="410"/>
    </row>
    <row r="418" spans="2:92" ht="14.25">
      <c r="B418" s="496" t="s">
        <v>841</v>
      </c>
      <c r="C418" s="497"/>
      <c r="D418" s="497"/>
      <c r="E418" s="497"/>
      <c r="F418" s="497"/>
      <c r="G418" s="497"/>
      <c r="H418" s="497"/>
      <c r="I418" s="497"/>
      <c r="J418" s="497"/>
      <c r="K418" s="497"/>
      <c r="L418" s="498"/>
      <c r="M418" s="521">
        <v>1178</v>
      </c>
      <c r="N418" s="720"/>
      <c r="O418" s="721"/>
      <c r="P418" s="721"/>
      <c r="Q418" s="722"/>
      <c r="R418" s="527" t="s">
        <v>2</v>
      </c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  <c r="AZ418" s="410"/>
      <c r="BA418" s="410"/>
      <c r="BB418" s="410"/>
      <c r="BC418" s="410"/>
      <c r="BD418" s="410"/>
      <c r="BE418" s="410"/>
      <c r="BF418" s="410"/>
      <c r="BG418" s="410"/>
      <c r="BH418" s="410"/>
      <c r="BI418" s="410"/>
      <c r="BJ418" s="410"/>
      <c r="BK418" s="410"/>
      <c r="BL418" s="410"/>
      <c r="BM418" s="410"/>
      <c r="BN418" s="410"/>
      <c r="BO418" s="410"/>
      <c r="BP418" s="410"/>
      <c r="BQ418" s="410"/>
      <c r="BR418" s="410"/>
      <c r="BS418" s="410"/>
      <c r="BT418" s="410"/>
      <c r="BU418" s="410"/>
      <c r="BV418" s="410"/>
      <c r="BW418" s="410"/>
      <c r="BX418" s="410"/>
      <c r="BY418" s="410"/>
      <c r="BZ418" s="410"/>
      <c r="CA418" s="410"/>
      <c r="CB418" s="410"/>
      <c r="CC418" s="410"/>
      <c r="CD418" s="410"/>
      <c r="CE418" s="410"/>
      <c r="CF418" s="410"/>
      <c r="CG418" s="410"/>
      <c r="CH418" s="410"/>
      <c r="CI418" s="410"/>
      <c r="CJ418" s="410"/>
      <c r="CK418" s="410"/>
      <c r="CL418" s="410"/>
      <c r="CM418" s="410"/>
      <c r="CN418" s="410"/>
    </row>
    <row r="419" spans="2:92" ht="14.25">
      <c r="B419" s="496" t="s">
        <v>842</v>
      </c>
      <c r="C419" s="497"/>
      <c r="D419" s="497"/>
      <c r="E419" s="497"/>
      <c r="F419" s="497"/>
      <c r="G419" s="497"/>
      <c r="H419" s="497"/>
      <c r="I419" s="497"/>
      <c r="J419" s="497"/>
      <c r="K419" s="497"/>
      <c r="L419" s="498"/>
      <c r="M419" s="521">
        <v>1179</v>
      </c>
      <c r="N419" s="720"/>
      <c r="O419" s="721"/>
      <c r="P419" s="721"/>
      <c r="Q419" s="722"/>
      <c r="R419" s="527" t="s">
        <v>3</v>
      </c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  <c r="AZ419" s="410"/>
      <c r="BA419" s="410"/>
      <c r="BB419" s="410"/>
      <c r="BC419" s="410"/>
      <c r="BD419" s="410"/>
      <c r="BE419" s="410"/>
      <c r="BF419" s="410"/>
      <c r="BG419" s="410"/>
      <c r="BH419" s="410"/>
      <c r="BI419" s="410"/>
      <c r="BJ419" s="410"/>
      <c r="BK419" s="410"/>
      <c r="BL419" s="410"/>
      <c r="BM419" s="410"/>
      <c r="BN419" s="410"/>
      <c r="BO419" s="410"/>
      <c r="BP419" s="410"/>
      <c r="BQ419" s="410"/>
      <c r="BR419" s="410"/>
      <c r="BS419" s="410"/>
      <c r="BT419" s="410"/>
      <c r="BU419" s="410"/>
      <c r="BV419" s="410"/>
      <c r="BW419" s="410"/>
      <c r="BX419" s="410"/>
      <c r="BY419" s="410"/>
      <c r="BZ419" s="410"/>
      <c r="CA419" s="410"/>
      <c r="CB419" s="410"/>
      <c r="CC419" s="410"/>
      <c r="CD419" s="410"/>
      <c r="CE419" s="410"/>
      <c r="CF419" s="410"/>
      <c r="CG419" s="410"/>
      <c r="CH419" s="410"/>
      <c r="CI419" s="410"/>
      <c r="CJ419" s="410"/>
      <c r="CK419" s="410"/>
      <c r="CL419" s="410"/>
      <c r="CM419" s="410"/>
      <c r="CN419" s="410"/>
    </row>
    <row r="420" spans="2:92" ht="14.25">
      <c r="B420" s="496" t="s">
        <v>90</v>
      </c>
      <c r="C420" s="497"/>
      <c r="D420" s="497"/>
      <c r="E420" s="497"/>
      <c r="F420" s="497"/>
      <c r="G420" s="497"/>
      <c r="H420" s="497"/>
      <c r="I420" s="497"/>
      <c r="J420" s="497"/>
      <c r="K420" s="497"/>
      <c r="L420" s="498"/>
      <c r="M420" s="521">
        <v>1180</v>
      </c>
      <c r="N420" s="720"/>
      <c r="O420" s="721"/>
      <c r="P420" s="721"/>
      <c r="Q420" s="722"/>
      <c r="R420" s="527" t="s">
        <v>2</v>
      </c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  <c r="AZ420" s="410"/>
      <c r="BA420" s="410"/>
      <c r="BB420" s="410"/>
      <c r="BC420" s="410"/>
      <c r="BD420" s="410"/>
      <c r="BE420" s="410"/>
      <c r="BF420" s="410"/>
      <c r="BG420" s="410"/>
      <c r="BH420" s="410"/>
      <c r="BI420" s="410"/>
      <c r="BJ420" s="410"/>
      <c r="BK420" s="410"/>
      <c r="BL420" s="410"/>
      <c r="BM420" s="410"/>
      <c r="BN420" s="410"/>
      <c r="BO420" s="410"/>
      <c r="BP420" s="410"/>
      <c r="BQ420" s="410"/>
      <c r="BR420" s="410"/>
      <c r="BS420" s="410"/>
      <c r="BT420" s="410"/>
      <c r="BU420" s="410"/>
      <c r="BV420" s="410"/>
      <c r="BW420" s="410"/>
      <c r="BX420" s="410"/>
      <c r="BY420" s="410"/>
      <c r="BZ420" s="410"/>
      <c r="CA420" s="410"/>
      <c r="CB420" s="410"/>
      <c r="CC420" s="410"/>
      <c r="CD420" s="410"/>
      <c r="CE420" s="410"/>
      <c r="CF420" s="410"/>
      <c r="CG420" s="410"/>
      <c r="CH420" s="410"/>
      <c r="CI420" s="410"/>
      <c r="CJ420" s="410"/>
      <c r="CK420" s="410"/>
      <c r="CL420" s="410"/>
      <c r="CM420" s="410"/>
      <c r="CN420" s="410"/>
    </row>
    <row r="421" spans="2:92" ht="14.25">
      <c r="B421" s="496" t="s">
        <v>91</v>
      </c>
      <c r="C421" s="497"/>
      <c r="D421" s="497"/>
      <c r="E421" s="497"/>
      <c r="F421" s="497"/>
      <c r="G421" s="497"/>
      <c r="H421" s="497"/>
      <c r="I421" s="497"/>
      <c r="J421" s="497"/>
      <c r="K421" s="497"/>
      <c r="L421" s="498"/>
      <c r="M421" s="521">
        <v>1181</v>
      </c>
      <c r="N421" s="720"/>
      <c r="O421" s="721"/>
      <c r="P421" s="721"/>
      <c r="Q421" s="722"/>
      <c r="R421" s="527" t="s">
        <v>3</v>
      </c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  <c r="AZ421" s="410"/>
      <c r="BA421" s="410"/>
      <c r="BB421" s="410"/>
      <c r="BC421" s="410"/>
      <c r="BD421" s="410"/>
      <c r="BE421" s="410"/>
      <c r="BF421" s="410"/>
      <c r="BG421" s="410"/>
      <c r="BH421" s="410"/>
      <c r="BI421" s="410"/>
      <c r="BJ421" s="410"/>
      <c r="BK421" s="410"/>
      <c r="BL421" s="410"/>
      <c r="BM421" s="410"/>
      <c r="BN421" s="410"/>
      <c r="BO421" s="410"/>
      <c r="BP421" s="410"/>
      <c r="BQ421" s="410"/>
      <c r="BR421" s="410"/>
      <c r="BS421" s="410"/>
      <c r="BT421" s="410"/>
      <c r="BU421" s="410"/>
      <c r="BV421" s="410"/>
      <c r="BW421" s="410"/>
      <c r="BX421" s="410"/>
      <c r="BY421" s="410"/>
      <c r="BZ421" s="410"/>
      <c r="CA421" s="410"/>
      <c r="CB421" s="410"/>
      <c r="CC421" s="410"/>
      <c r="CD421" s="410"/>
      <c r="CE421" s="410"/>
      <c r="CF421" s="410"/>
      <c r="CG421" s="410"/>
      <c r="CH421" s="410"/>
      <c r="CI421" s="410"/>
      <c r="CJ421" s="410"/>
      <c r="CK421" s="410"/>
      <c r="CL421" s="410"/>
      <c r="CM421" s="410"/>
      <c r="CN421" s="410"/>
    </row>
    <row r="422" spans="2:92" ht="14.25">
      <c r="B422" s="496" t="s">
        <v>836</v>
      </c>
      <c r="C422" s="497"/>
      <c r="D422" s="497"/>
      <c r="E422" s="497"/>
      <c r="F422" s="497"/>
      <c r="G422" s="497"/>
      <c r="H422" s="497"/>
      <c r="I422" s="497"/>
      <c r="J422" s="497"/>
      <c r="K422" s="497"/>
      <c r="L422" s="498"/>
      <c r="M422" s="521">
        <v>1182</v>
      </c>
      <c r="N422" s="720"/>
      <c r="O422" s="721"/>
      <c r="P422" s="721"/>
      <c r="Q422" s="722"/>
      <c r="R422" s="527" t="s">
        <v>3</v>
      </c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  <c r="AZ422" s="410"/>
      <c r="BA422" s="410"/>
      <c r="BB422" s="410"/>
      <c r="BC422" s="410"/>
      <c r="BD422" s="410"/>
      <c r="BE422" s="410"/>
      <c r="BF422" s="410"/>
      <c r="BG422" s="410"/>
      <c r="BH422" s="410"/>
      <c r="BI422" s="410"/>
      <c r="BJ422" s="410"/>
      <c r="BK422" s="410"/>
      <c r="BL422" s="410"/>
      <c r="BM422" s="410"/>
      <c r="BN422" s="410"/>
      <c r="BO422" s="410"/>
      <c r="BP422" s="410"/>
      <c r="BQ422" s="410"/>
      <c r="BR422" s="410"/>
      <c r="BS422" s="410"/>
      <c r="BT422" s="410"/>
      <c r="BU422" s="410"/>
      <c r="BV422" s="410"/>
      <c r="BW422" s="410"/>
      <c r="BX422" s="410"/>
      <c r="BY422" s="410"/>
      <c r="BZ422" s="410"/>
      <c r="CA422" s="410"/>
      <c r="CB422" s="410"/>
      <c r="CC422" s="410"/>
      <c r="CD422" s="410"/>
      <c r="CE422" s="410"/>
      <c r="CF422" s="410"/>
      <c r="CG422" s="410"/>
      <c r="CH422" s="410"/>
      <c r="CI422" s="410"/>
      <c r="CJ422" s="410"/>
      <c r="CK422" s="410"/>
      <c r="CL422" s="410"/>
      <c r="CM422" s="410"/>
      <c r="CN422" s="410"/>
    </row>
    <row r="423" spans="2:92" ht="14.25">
      <c r="B423" s="496" t="s">
        <v>818</v>
      </c>
      <c r="C423" s="497"/>
      <c r="D423" s="497"/>
      <c r="E423" s="497"/>
      <c r="F423" s="497"/>
      <c r="G423" s="497"/>
      <c r="H423" s="497"/>
      <c r="I423" s="497"/>
      <c r="J423" s="497"/>
      <c r="K423" s="497"/>
      <c r="L423" s="498"/>
      <c r="M423" s="521">
        <v>1697</v>
      </c>
      <c r="N423" s="720"/>
      <c r="O423" s="721"/>
      <c r="P423" s="721"/>
      <c r="Q423" s="722"/>
      <c r="R423" s="527" t="s">
        <v>3</v>
      </c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  <c r="AZ423" s="410"/>
      <c r="BA423" s="410"/>
      <c r="BB423" s="410"/>
      <c r="BC423" s="410"/>
      <c r="BD423" s="410"/>
      <c r="BE423" s="410"/>
      <c r="BF423" s="410"/>
      <c r="BG423" s="410"/>
      <c r="BH423" s="410"/>
      <c r="BI423" s="410"/>
      <c r="BJ423" s="410"/>
      <c r="BK423" s="410"/>
      <c r="BL423" s="410"/>
      <c r="BM423" s="410"/>
      <c r="BN423" s="410"/>
      <c r="BO423" s="410"/>
      <c r="BP423" s="410"/>
      <c r="BQ423" s="410"/>
      <c r="BR423" s="410"/>
      <c r="BS423" s="410"/>
      <c r="BT423" s="410"/>
      <c r="BU423" s="410"/>
      <c r="BV423" s="410"/>
      <c r="BW423" s="410"/>
      <c r="BX423" s="410"/>
      <c r="BY423" s="410"/>
      <c r="BZ423" s="410"/>
      <c r="CA423" s="410"/>
      <c r="CB423" s="410"/>
      <c r="CC423" s="410"/>
      <c r="CD423" s="410"/>
      <c r="CE423" s="410"/>
      <c r="CF423" s="410"/>
      <c r="CG423" s="410"/>
      <c r="CH423" s="410"/>
      <c r="CI423" s="410"/>
      <c r="CJ423" s="410"/>
      <c r="CK423" s="410"/>
      <c r="CL423" s="410"/>
      <c r="CM423" s="410"/>
      <c r="CN423" s="410"/>
    </row>
    <row r="424" spans="2:92" ht="14.25">
      <c r="B424" s="496" t="s">
        <v>92</v>
      </c>
      <c r="C424" s="497"/>
      <c r="D424" s="497"/>
      <c r="E424" s="497"/>
      <c r="F424" s="497"/>
      <c r="G424" s="497"/>
      <c r="H424" s="497"/>
      <c r="I424" s="497"/>
      <c r="J424" s="497"/>
      <c r="K424" s="497"/>
      <c r="L424" s="498"/>
      <c r="M424" s="521">
        <v>1186</v>
      </c>
      <c r="N424" s="720"/>
      <c r="O424" s="721"/>
      <c r="P424" s="721"/>
      <c r="Q424" s="722"/>
      <c r="R424" s="527" t="s">
        <v>2</v>
      </c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  <c r="AZ424" s="410"/>
      <c r="BA424" s="410"/>
      <c r="BB424" s="410"/>
      <c r="BC424" s="410"/>
      <c r="BD424" s="410"/>
      <c r="BE424" s="410"/>
      <c r="BF424" s="410"/>
      <c r="BG424" s="410"/>
      <c r="BH424" s="410"/>
      <c r="BI424" s="410"/>
      <c r="BJ424" s="410"/>
      <c r="BK424" s="410"/>
      <c r="BL424" s="410"/>
      <c r="BM424" s="410"/>
      <c r="BN424" s="410"/>
      <c r="BO424" s="410"/>
      <c r="BP424" s="410"/>
      <c r="BQ424" s="410"/>
      <c r="BR424" s="410"/>
      <c r="BS424" s="410"/>
      <c r="BT424" s="410"/>
      <c r="BU424" s="410"/>
      <c r="BV424" s="410"/>
      <c r="BW424" s="410"/>
      <c r="BX424" s="410"/>
      <c r="BY424" s="410"/>
      <c r="BZ424" s="410"/>
      <c r="CA424" s="410"/>
      <c r="CB424" s="410"/>
      <c r="CC424" s="410"/>
      <c r="CD424" s="410"/>
      <c r="CE424" s="410"/>
      <c r="CF424" s="410"/>
      <c r="CG424" s="410"/>
      <c r="CH424" s="410"/>
      <c r="CI424" s="410"/>
      <c r="CJ424" s="410"/>
      <c r="CK424" s="410"/>
      <c r="CL424" s="410"/>
      <c r="CM424" s="410"/>
      <c r="CN424" s="410"/>
    </row>
    <row r="425" spans="2:92" ht="14.25">
      <c r="B425" s="496" t="s">
        <v>93</v>
      </c>
      <c r="C425" s="497"/>
      <c r="D425" s="497"/>
      <c r="E425" s="497"/>
      <c r="F425" s="497"/>
      <c r="G425" s="497"/>
      <c r="H425" s="497"/>
      <c r="I425" s="497"/>
      <c r="J425" s="497"/>
      <c r="K425" s="497"/>
      <c r="L425" s="498"/>
      <c r="M425" s="521">
        <v>1187</v>
      </c>
      <c r="N425" s="720"/>
      <c r="O425" s="721"/>
      <c r="P425" s="721"/>
      <c r="Q425" s="722"/>
      <c r="R425" s="527" t="s">
        <v>3</v>
      </c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  <c r="AZ425" s="410"/>
      <c r="BA425" s="410"/>
      <c r="BB425" s="410"/>
      <c r="BC425" s="410"/>
      <c r="BD425" s="410"/>
      <c r="BE425" s="410"/>
      <c r="BF425" s="410"/>
      <c r="BG425" s="410"/>
      <c r="BH425" s="410"/>
      <c r="BI425" s="410"/>
      <c r="BJ425" s="410"/>
      <c r="BK425" s="410"/>
      <c r="BL425" s="410"/>
      <c r="BM425" s="410"/>
      <c r="BN425" s="410"/>
      <c r="BO425" s="410"/>
      <c r="BP425" s="410"/>
      <c r="BQ425" s="410"/>
      <c r="BR425" s="410"/>
      <c r="BS425" s="410"/>
      <c r="BT425" s="410"/>
      <c r="BU425" s="410"/>
      <c r="BV425" s="410"/>
      <c r="BW425" s="410"/>
      <c r="BX425" s="410"/>
      <c r="BY425" s="410"/>
      <c r="BZ425" s="410"/>
      <c r="CA425" s="410"/>
      <c r="CB425" s="410"/>
      <c r="CC425" s="410"/>
      <c r="CD425" s="410"/>
      <c r="CE425" s="410"/>
      <c r="CF425" s="410"/>
      <c r="CG425" s="410"/>
      <c r="CH425" s="410"/>
      <c r="CI425" s="410"/>
      <c r="CJ425" s="410"/>
      <c r="CK425" s="410"/>
      <c r="CL425" s="410"/>
      <c r="CM425" s="410"/>
      <c r="CN425" s="410"/>
    </row>
    <row r="426" spans="2:92" ht="14.25">
      <c r="B426" s="496" t="s">
        <v>57</v>
      </c>
      <c r="C426" s="497"/>
      <c r="D426" s="497"/>
      <c r="E426" s="497"/>
      <c r="F426" s="497"/>
      <c r="G426" s="497"/>
      <c r="H426" s="497"/>
      <c r="I426" s="497"/>
      <c r="J426" s="497"/>
      <c r="K426" s="497"/>
      <c r="L426" s="498"/>
      <c r="M426" s="521">
        <v>1700</v>
      </c>
      <c r="N426" s="720"/>
      <c r="O426" s="721"/>
      <c r="P426" s="721"/>
      <c r="Q426" s="722"/>
      <c r="R426" s="527" t="s">
        <v>3</v>
      </c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  <c r="AZ426" s="410"/>
      <c r="BA426" s="410"/>
      <c r="BB426" s="410"/>
      <c r="BC426" s="410"/>
      <c r="BD426" s="410"/>
      <c r="BE426" s="410"/>
      <c r="BF426" s="410"/>
      <c r="BG426" s="410"/>
      <c r="BH426" s="410"/>
      <c r="BI426" s="410"/>
      <c r="BJ426" s="410"/>
      <c r="BK426" s="410"/>
      <c r="BL426" s="410"/>
      <c r="BM426" s="410"/>
      <c r="BN426" s="410"/>
      <c r="BO426" s="410"/>
      <c r="BP426" s="410"/>
      <c r="BQ426" s="410"/>
      <c r="BR426" s="410"/>
      <c r="BS426" s="410"/>
      <c r="BT426" s="410"/>
      <c r="BU426" s="410"/>
      <c r="BV426" s="410"/>
      <c r="BW426" s="410"/>
      <c r="BX426" s="410"/>
      <c r="BY426" s="410"/>
      <c r="BZ426" s="410"/>
      <c r="CA426" s="410"/>
      <c r="CB426" s="410"/>
      <c r="CC426" s="410"/>
      <c r="CD426" s="410"/>
      <c r="CE426" s="410"/>
      <c r="CF426" s="410"/>
      <c r="CG426" s="410"/>
      <c r="CH426" s="410"/>
      <c r="CI426" s="410"/>
      <c r="CJ426" s="410"/>
      <c r="CK426" s="410"/>
      <c r="CL426" s="410"/>
      <c r="CM426" s="410"/>
      <c r="CN426" s="410"/>
    </row>
    <row r="427" spans="2:92" ht="14.25">
      <c r="B427" s="496" t="s">
        <v>94</v>
      </c>
      <c r="C427" s="497"/>
      <c r="D427" s="497"/>
      <c r="E427" s="497"/>
      <c r="F427" s="497"/>
      <c r="G427" s="497"/>
      <c r="H427" s="497"/>
      <c r="I427" s="497"/>
      <c r="J427" s="497"/>
      <c r="K427" s="497"/>
      <c r="L427" s="498"/>
      <c r="M427" s="521">
        <v>1188</v>
      </c>
      <c r="N427" s="720"/>
      <c r="O427" s="721"/>
      <c r="P427" s="721"/>
      <c r="Q427" s="722"/>
      <c r="R427" s="527" t="s">
        <v>3</v>
      </c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  <c r="AZ427" s="410"/>
      <c r="BA427" s="410"/>
      <c r="BB427" s="410"/>
      <c r="BC427" s="410"/>
      <c r="BD427" s="410"/>
      <c r="BE427" s="410"/>
      <c r="BF427" s="410"/>
      <c r="BG427" s="410"/>
      <c r="BH427" s="410"/>
      <c r="BI427" s="410"/>
      <c r="BJ427" s="410"/>
      <c r="BK427" s="410"/>
      <c r="BL427" s="410"/>
      <c r="BM427" s="410"/>
      <c r="BN427" s="410"/>
      <c r="BO427" s="410"/>
      <c r="BP427" s="410"/>
      <c r="BQ427" s="410"/>
      <c r="BR427" s="410"/>
      <c r="BS427" s="410"/>
      <c r="BT427" s="410"/>
      <c r="BU427" s="410"/>
      <c r="BV427" s="410"/>
      <c r="BW427" s="410"/>
      <c r="BX427" s="410"/>
      <c r="BY427" s="410"/>
      <c r="BZ427" s="410"/>
      <c r="CA427" s="410"/>
      <c r="CB427" s="410"/>
      <c r="CC427" s="410"/>
      <c r="CD427" s="410"/>
      <c r="CE427" s="410"/>
      <c r="CF427" s="410"/>
      <c r="CG427" s="410"/>
      <c r="CH427" s="410"/>
      <c r="CI427" s="410"/>
      <c r="CJ427" s="410"/>
      <c r="CK427" s="410"/>
      <c r="CL427" s="410"/>
      <c r="CM427" s="410"/>
      <c r="CN427" s="410"/>
    </row>
    <row r="428" spans="2:92" ht="14.25">
      <c r="B428" s="496" t="s">
        <v>95</v>
      </c>
      <c r="C428" s="497"/>
      <c r="D428" s="497"/>
      <c r="E428" s="497"/>
      <c r="F428" s="497"/>
      <c r="G428" s="497"/>
      <c r="H428" s="497"/>
      <c r="I428" s="497"/>
      <c r="J428" s="497"/>
      <c r="K428" s="497"/>
      <c r="L428" s="498"/>
      <c r="M428" s="521">
        <v>1701</v>
      </c>
      <c r="N428" s="720"/>
      <c r="O428" s="721"/>
      <c r="P428" s="721"/>
      <c r="Q428" s="722"/>
      <c r="R428" s="527" t="s">
        <v>2</v>
      </c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  <c r="AZ428" s="410"/>
      <c r="BA428" s="410"/>
      <c r="BB428" s="410"/>
      <c r="BC428" s="410"/>
      <c r="BD428" s="410"/>
      <c r="BE428" s="410"/>
      <c r="BF428" s="410"/>
      <c r="BG428" s="410"/>
      <c r="BH428" s="410"/>
      <c r="BI428" s="410"/>
      <c r="BJ428" s="410"/>
      <c r="BK428" s="410"/>
      <c r="BL428" s="410"/>
      <c r="BM428" s="410"/>
      <c r="BN428" s="410"/>
      <c r="BO428" s="410"/>
      <c r="BP428" s="410"/>
      <c r="BQ428" s="410"/>
      <c r="BR428" s="410"/>
      <c r="BS428" s="410"/>
      <c r="BT428" s="410"/>
      <c r="BU428" s="410"/>
      <c r="BV428" s="410"/>
      <c r="BW428" s="410"/>
      <c r="BX428" s="410"/>
      <c r="BY428" s="410"/>
      <c r="BZ428" s="410"/>
      <c r="CA428" s="410"/>
      <c r="CB428" s="410"/>
      <c r="CC428" s="410"/>
      <c r="CD428" s="410"/>
      <c r="CE428" s="410"/>
      <c r="CF428" s="410"/>
      <c r="CG428" s="410"/>
      <c r="CH428" s="410"/>
      <c r="CI428" s="410"/>
      <c r="CJ428" s="410"/>
      <c r="CK428" s="410"/>
      <c r="CL428" s="410"/>
      <c r="CM428" s="410"/>
      <c r="CN428" s="410"/>
    </row>
    <row r="429" spans="2:92" ht="14.25">
      <c r="B429" s="496" t="s">
        <v>96</v>
      </c>
      <c r="C429" s="497"/>
      <c r="D429" s="497"/>
      <c r="E429" s="497"/>
      <c r="F429" s="497"/>
      <c r="G429" s="497"/>
      <c r="H429" s="497"/>
      <c r="I429" s="497"/>
      <c r="J429" s="497"/>
      <c r="K429" s="497"/>
      <c r="L429" s="498"/>
      <c r="M429" s="521">
        <v>1702</v>
      </c>
      <c r="N429" s="720"/>
      <c r="O429" s="721"/>
      <c r="P429" s="721"/>
      <c r="Q429" s="722"/>
      <c r="R429" s="527" t="s">
        <v>2</v>
      </c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  <c r="AZ429" s="410"/>
      <c r="BA429" s="410"/>
      <c r="BB429" s="410"/>
      <c r="BC429" s="410"/>
      <c r="BD429" s="410"/>
      <c r="BE429" s="410"/>
      <c r="BF429" s="410"/>
      <c r="BG429" s="410"/>
      <c r="BH429" s="410"/>
      <c r="BI429" s="410"/>
      <c r="BJ429" s="410"/>
      <c r="BK429" s="410"/>
      <c r="BL429" s="410"/>
      <c r="BM429" s="410"/>
      <c r="BN429" s="410"/>
      <c r="BO429" s="410"/>
      <c r="BP429" s="410"/>
      <c r="BQ429" s="410"/>
      <c r="BR429" s="410"/>
      <c r="BS429" s="410"/>
      <c r="BT429" s="410"/>
      <c r="BU429" s="410"/>
      <c r="BV429" s="410"/>
      <c r="BW429" s="410"/>
      <c r="BX429" s="410"/>
      <c r="BY429" s="410"/>
      <c r="BZ429" s="410"/>
      <c r="CA429" s="410"/>
      <c r="CB429" s="410"/>
      <c r="CC429" s="410"/>
      <c r="CD429" s="410"/>
      <c r="CE429" s="410"/>
      <c r="CF429" s="410"/>
      <c r="CG429" s="410"/>
      <c r="CH429" s="410"/>
      <c r="CI429" s="410"/>
      <c r="CJ429" s="410"/>
      <c r="CK429" s="410"/>
      <c r="CL429" s="410"/>
      <c r="CM429" s="410"/>
      <c r="CN429" s="410"/>
    </row>
    <row r="430" spans="2:92" ht="14.25">
      <c r="B430" s="496" t="s">
        <v>97</v>
      </c>
      <c r="C430" s="497"/>
      <c r="D430" s="497"/>
      <c r="E430" s="497"/>
      <c r="F430" s="497"/>
      <c r="G430" s="497"/>
      <c r="H430" s="497"/>
      <c r="I430" s="497"/>
      <c r="J430" s="497"/>
      <c r="K430" s="497"/>
      <c r="L430" s="498"/>
      <c r="M430" s="521">
        <v>1189</v>
      </c>
      <c r="N430" s="720"/>
      <c r="O430" s="721"/>
      <c r="P430" s="721"/>
      <c r="Q430" s="722"/>
      <c r="R430" s="527" t="s">
        <v>2</v>
      </c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  <c r="AZ430" s="410"/>
      <c r="BA430" s="410"/>
      <c r="BB430" s="410"/>
      <c r="BC430" s="410"/>
      <c r="BD430" s="410"/>
      <c r="BE430" s="410"/>
      <c r="BF430" s="410"/>
      <c r="BG430" s="410"/>
      <c r="BH430" s="410"/>
      <c r="BI430" s="410"/>
      <c r="BJ430" s="410"/>
      <c r="BK430" s="410"/>
      <c r="BL430" s="410"/>
      <c r="BM430" s="410"/>
      <c r="BN430" s="410"/>
      <c r="BO430" s="410"/>
      <c r="BP430" s="410"/>
      <c r="BQ430" s="410"/>
      <c r="BR430" s="410"/>
      <c r="BS430" s="410"/>
      <c r="BT430" s="410"/>
      <c r="BU430" s="410"/>
      <c r="BV430" s="410"/>
      <c r="BW430" s="410"/>
      <c r="BX430" s="410"/>
      <c r="BY430" s="410"/>
      <c r="BZ430" s="410"/>
      <c r="CA430" s="410"/>
      <c r="CB430" s="410"/>
      <c r="CC430" s="410"/>
      <c r="CD430" s="410"/>
      <c r="CE430" s="410"/>
      <c r="CF430" s="410"/>
      <c r="CG430" s="410"/>
      <c r="CH430" s="410"/>
      <c r="CI430" s="410"/>
      <c r="CJ430" s="410"/>
      <c r="CK430" s="410"/>
      <c r="CL430" s="410"/>
      <c r="CM430" s="410"/>
      <c r="CN430" s="410"/>
    </row>
    <row r="431" spans="2:92" ht="14.25">
      <c r="B431" s="496" t="s">
        <v>98</v>
      </c>
      <c r="C431" s="497"/>
      <c r="D431" s="497"/>
      <c r="E431" s="497"/>
      <c r="F431" s="497"/>
      <c r="G431" s="497"/>
      <c r="H431" s="497"/>
      <c r="I431" s="497"/>
      <c r="J431" s="497"/>
      <c r="K431" s="497"/>
      <c r="L431" s="498"/>
      <c r="M431" s="521">
        <v>1190</v>
      </c>
      <c r="N431" s="720"/>
      <c r="O431" s="721"/>
      <c r="P431" s="721"/>
      <c r="Q431" s="722"/>
      <c r="R431" s="527" t="s">
        <v>3</v>
      </c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  <c r="AZ431" s="410"/>
      <c r="BA431" s="410"/>
      <c r="BB431" s="410"/>
      <c r="BC431" s="410"/>
      <c r="BD431" s="410"/>
      <c r="BE431" s="410"/>
      <c r="BF431" s="410"/>
      <c r="BG431" s="410"/>
      <c r="BH431" s="410"/>
      <c r="BI431" s="410"/>
      <c r="BJ431" s="410"/>
      <c r="BK431" s="410"/>
      <c r="BL431" s="410"/>
      <c r="BM431" s="410"/>
      <c r="BN431" s="410"/>
      <c r="BO431" s="410"/>
      <c r="BP431" s="410"/>
      <c r="BQ431" s="410"/>
      <c r="BR431" s="410"/>
      <c r="BS431" s="410"/>
      <c r="BT431" s="410"/>
      <c r="BU431" s="410"/>
      <c r="BV431" s="410"/>
      <c r="BW431" s="410"/>
      <c r="BX431" s="410"/>
      <c r="BY431" s="410"/>
      <c r="BZ431" s="410"/>
      <c r="CA431" s="410"/>
      <c r="CB431" s="410"/>
      <c r="CC431" s="410"/>
      <c r="CD431" s="410"/>
      <c r="CE431" s="410"/>
      <c r="CF431" s="410"/>
      <c r="CG431" s="410"/>
      <c r="CH431" s="410"/>
      <c r="CI431" s="410"/>
      <c r="CJ431" s="410"/>
      <c r="CK431" s="410"/>
      <c r="CL431" s="410"/>
      <c r="CM431" s="410"/>
      <c r="CN431" s="410"/>
    </row>
    <row r="432" spans="2:92" ht="14.25">
      <c r="B432" s="496" t="s">
        <v>843</v>
      </c>
      <c r="C432" s="497"/>
      <c r="D432" s="497"/>
      <c r="E432" s="497"/>
      <c r="F432" s="497"/>
      <c r="G432" s="497"/>
      <c r="H432" s="497"/>
      <c r="I432" s="497"/>
      <c r="J432" s="497"/>
      <c r="K432" s="497"/>
      <c r="L432" s="498"/>
      <c r="M432" s="521">
        <v>645</v>
      </c>
      <c r="N432" s="720">
        <f>+IF(($N$410+$N$412+$N$413+$N$415+$N$417+$N$418+$N$420+$N$424+$N$428+$N$429+$N$430-$N$411-$N$414-$N$416-$N$419-$N$421-$N$422-$N$423-$N$425-$N$426-$N$427-$N$431)&gt;0,$N$410+$N$412+$N$413+$N$415+$N$417+$N$418+$N$420+$N$424+$N$428+$N$429+$N$430-$N$411-$N$414-$N$416-$N$419-$N$421-$N$422-$N$423-$N$425-$N$426-$N$427-$N$431,0)</f>
        <v>0</v>
      </c>
      <c r="O432" s="721"/>
      <c r="P432" s="721"/>
      <c r="Q432" s="722"/>
      <c r="R432" s="477" t="s">
        <v>4</v>
      </c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  <c r="AZ432" s="410"/>
      <c r="BA432" s="410"/>
      <c r="BB432" s="410"/>
      <c r="BC432" s="410"/>
      <c r="BD432" s="410"/>
      <c r="BE432" s="410"/>
      <c r="BF432" s="410"/>
      <c r="BG432" s="410"/>
      <c r="BH432" s="410"/>
      <c r="BI432" s="410"/>
      <c r="BJ432" s="410"/>
      <c r="BK432" s="410"/>
      <c r="BL432" s="410"/>
      <c r="BM432" s="410"/>
      <c r="BN432" s="410"/>
      <c r="BO432" s="410"/>
      <c r="BP432" s="410"/>
      <c r="BQ432" s="410"/>
      <c r="BR432" s="410"/>
      <c r="BS432" s="410"/>
      <c r="BT432" s="410"/>
      <c r="BU432" s="410"/>
      <c r="BV432" s="410"/>
      <c r="BW432" s="410"/>
      <c r="BX432" s="410"/>
      <c r="BY432" s="410"/>
      <c r="BZ432" s="410"/>
      <c r="CA432" s="410"/>
      <c r="CB432" s="410"/>
      <c r="CC432" s="410"/>
      <c r="CD432" s="410"/>
      <c r="CE432" s="410"/>
      <c r="CF432" s="410"/>
      <c r="CG432" s="410"/>
      <c r="CH432" s="410"/>
      <c r="CI432" s="410"/>
      <c r="CJ432" s="410"/>
      <c r="CK432" s="410"/>
      <c r="CL432" s="410"/>
      <c r="CM432" s="410"/>
      <c r="CN432" s="410"/>
    </row>
    <row r="433" spans="1:92" ht="14.25">
      <c r="B433" s="491" t="s">
        <v>844</v>
      </c>
      <c r="C433" s="492"/>
      <c r="D433" s="492"/>
      <c r="E433" s="492"/>
      <c r="F433" s="492"/>
      <c r="G433" s="492"/>
      <c r="H433" s="492"/>
      <c r="I433" s="492"/>
      <c r="J433" s="492"/>
      <c r="K433" s="492"/>
      <c r="L433" s="493"/>
      <c r="M433" s="521">
        <v>646</v>
      </c>
      <c r="N433" s="720">
        <f>-IF(($N$410+$N$412+$N$413+$N$415+$N$417+$N$418+$N$420+$N$424+$N$428+$N$429+$N$430-$N$411-$N$414-$N$416-$N$419-$N$421-$N$422-$N$423-$N$425-$N$426-$N$427-$N$431)&lt;0,$N$410+$N$412+$N$413+$N$415+$N$417+$N$418+$N$420+$N$424+$N$428+$N$429+$N$430-$N$411-$N$414-$N$416-$N$419-$N$421-$N$422-$N$423-$N$425-$N$426-$N$427-$N$431,0)</f>
        <v>0</v>
      </c>
      <c r="O433" s="721"/>
      <c r="P433" s="721"/>
      <c r="Q433" s="722"/>
      <c r="R433" s="527" t="s">
        <v>4</v>
      </c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  <c r="AZ433" s="410"/>
      <c r="BA433" s="410"/>
      <c r="BB433" s="410"/>
      <c r="BC433" s="410"/>
      <c r="BD433" s="410"/>
      <c r="BE433" s="410"/>
      <c r="BF433" s="410"/>
      <c r="BG433" s="410"/>
      <c r="BH433" s="410"/>
      <c r="BI433" s="410"/>
      <c r="BJ433" s="410"/>
      <c r="BK433" s="410"/>
      <c r="BL433" s="410"/>
      <c r="BM433" s="410"/>
      <c r="BN433" s="410"/>
      <c r="BO433" s="410"/>
      <c r="BP433" s="410"/>
      <c r="BQ433" s="410"/>
      <c r="BR433" s="410"/>
      <c r="BS433" s="410"/>
      <c r="BT433" s="410"/>
      <c r="BU433" s="410"/>
      <c r="BV433" s="410"/>
      <c r="BW433" s="410"/>
      <c r="BX433" s="410"/>
      <c r="BY433" s="410"/>
      <c r="BZ433" s="410"/>
      <c r="CA433" s="410"/>
      <c r="CB433" s="410"/>
      <c r="CC433" s="410"/>
      <c r="CD433" s="410"/>
      <c r="CE433" s="410"/>
      <c r="CF433" s="410"/>
      <c r="CG433" s="410"/>
      <c r="CH433" s="410"/>
      <c r="CI433" s="410"/>
      <c r="CJ433" s="410"/>
      <c r="CK433" s="410"/>
      <c r="CL433" s="410"/>
      <c r="CM433" s="410"/>
      <c r="CN433" s="410"/>
    </row>
    <row r="434" spans="1:92" s="411" customFormat="1">
      <c r="A434" s="409"/>
      <c r="B434" s="517"/>
      <c r="C434" s="517"/>
      <c r="D434" s="517"/>
      <c r="E434" s="517"/>
      <c r="F434" s="517"/>
      <c r="G434" s="517"/>
      <c r="H434" s="517"/>
      <c r="I434" s="517"/>
      <c r="J434" s="517"/>
      <c r="K434" s="517"/>
      <c r="L434" s="517"/>
      <c r="M434" s="517"/>
      <c r="N434" s="517"/>
      <c r="O434" s="517"/>
      <c r="P434" s="517"/>
      <c r="Q434" s="517"/>
      <c r="R434" s="517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  <c r="AZ434" s="410"/>
      <c r="BA434" s="410"/>
      <c r="BB434" s="410"/>
      <c r="BC434" s="410"/>
      <c r="BD434" s="410"/>
      <c r="BE434" s="410"/>
      <c r="BF434" s="410"/>
      <c r="BG434" s="410"/>
      <c r="BH434" s="410"/>
      <c r="BI434" s="410"/>
      <c r="BJ434" s="410"/>
      <c r="BK434" s="410"/>
      <c r="BL434" s="410"/>
      <c r="BM434" s="410"/>
      <c r="BN434" s="410"/>
      <c r="BO434" s="410"/>
      <c r="BP434" s="410"/>
      <c r="BQ434" s="410"/>
      <c r="BR434" s="410"/>
      <c r="BS434" s="410"/>
      <c r="BT434" s="410"/>
      <c r="BU434" s="410"/>
      <c r="BV434" s="410"/>
      <c r="BW434" s="410"/>
      <c r="BX434" s="410"/>
      <c r="BY434" s="410"/>
      <c r="BZ434" s="410"/>
      <c r="CA434" s="410"/>
      <c r="CB434" s="410"/>
      <c r="CC434" s="410"/>
      <c r="CD434" s="410"/>
      <c r="CE434" s="410"/>
      <c r="CF434" s="410"/>
      <c r="CG434" s="410"/>
      <c r="CH434" s="410"/>
      <c r="CI434" s="410"/>
      <c r="CJ434" s="410"/>
      <c r="CK434" s="410"/>
      <c r="CL434" s="410"/>
      <c r="CM434" s="410"/>
      <c r="CN434" s="410"/>
    </row>
    <row r="435" spans="1:92" s="411" customFormat="1">
      <c r="A435" s="409"/>
      <c r="B435" s="810" t="s">
        <v>845</v>
      </c>
      <c r="C435" s="811"/>
      <c r="D435" s="811"/>
      <c r="E435" s="811"/>
      <c r="F435" s="811"/>
      <c r="G435" s="811"/>
      <c r="H435" s="811"/>
      <c r="I435" s="811"/>
      <c r="J435" s="811"/>
      <c r="K435" s="811"/>
      <c r="L435" s="811"/>
      <c r="M435" s="811"/>
      <c r="N435" s="811"/>
      <c r="O435" s="811"/>
      <c r="P435" s="811"/>
      <c r="Q435" s="811"/>
      <c r="R435" s="811"/>
      <c r="S435" s="811"/>
      <c r="T435" s="811"/>
      <c r="U435" s="811"/>
      <c r="V435" s="811"/>
      <c r="W435" s="811"/>
      <c r="X435" s="811"/>
      <c r="Y435" s="811"/>
      <c r="Z435" s="811"/>
      <c r="AA435" s="811"/>
      <c r="AB435" s="811"/>
      <c r="AC435" s="811"/>
      <c r="AD435" s="811"/>
      <c r="AE435" s="811"/>
      <c r="AF435" s="811"/>
      <c r="AG435" s="811"/>
      <c r="AH435" s="811"/>
      <c r="AI435" s="811"/>
      <c r="AJ435" s="811"/>
      <c r="AK435" s="811"/>
      <c r="AL435" s="811"/>
      <c r="AM435" s="811"/>
      <c r="AN435" s="811"/>
      <c r="AO435" s="811"/>
      <c r="AP435" s="811"/>
      <c r="AQ435" s="811"/>
      <c r="AR435" s="811"/>
      <c r="AS435" s="811"/>
      <c r="AT435" s="811"/>
      <c r="AU435" s="811"/>
      <c r="AV435" s="811"/>
      <c r="AW435" s="812"/>
      <c r="AX435" s="410"/>
      <c r="AY435" s="410"/>
      <c r="AZ435" s="410"/>
      <c r="BA435" s="410"/>
      <c r="BB435" s="410"/>
      <c r="BC435" s="410"/>
      <c r="BD435" s="410"/>
      <c r="BE435" s="410"/>
      <c r="BF435" s="410"/>
      <c r="BG435" s="410"/>
      <c r="BH435" s="410"/>
      <c r="BI435" s="410"/>
      <c r="BJ435" s="410"/>
      <c r="BK435" s="410"/>
      <c r="BL435" s="410"/>
      <c r="BM435" s="410"/>
      <c r="BN435" s="410"/>
      <c r="BO435" s="410"/>
      <c r="BP435" s="410"/>
      <c r="BQ435" s="410"/>
      <c r="BR435" s="410"/>
      <c r="BS435" s="410"/>
      <c r="BT435" s="410"/>
      <c r="BU435" s="410"/>
      <c r="BV435" s="410"/>
      <c r="BW435" s="410"/>
      <c r="BX435" s="410"/>
    </row>
    <row r="436" spans="1:92" s="411" customFormat="1">
      <c r="A436" s="409"/>
      <c r="B436" s="545"/>
      <c r="C436" s="546"/>
      <c r="D436" s="546"/>
      <c r="E436" s="546"/>
      <c r="F436" s="546"/>
      <c r="G436" s="546"/>
      <c r="H436" s="547"/>
      <c r="I436" s="813" t="s">
        <v>100</v>
      </c>
      <c r="J436" s="814"/>
      <c r="K436" s="814"/>
      <c r="L436" s="814"/>
      <c r="M436" s="815"/>
      <c r="N436" s="813" t="s">
        <v>101</v>
      </c>
      <c r="O436" s="814"/>
      <c r="P436" s="814"/>
      <c r="Q436" s="814"/>
      <c r="R436" s="815"/>
      <c r="S436" s="810" t="s">
        <v>102</v>
      </c>
      <c r="T436" s="811"/>
      <c r="U436" s="811"/>
      <c r="V436" s="811"/>
      <c r="W436" s="811"/>
      <c r="X436" s="811"/>
      <c r="Y436" s="811"/>
      <c r="Z436" s="811"/>
      <c r="AA436" s="811"/>
      <c r="AB436" s="811"/>
      <c r="AC436" s="811"/>
      <c r="AD436" s="811"/>
      <c r="AE436" s="811"/>
      <c r="AF436" s="811"/>
      <c r="AG436" s="811"/>
      <c r="AH436" s="811"/>
      <c r="AI436" s="811"/>
      <c r="AJ436" s="811"/>
      <c r="AK436" s="811"/>
      <c r="AL436" s="811"/>
      <c r="AM436" s="811"/>
      <c r="AN436" s="811"/>
      <c r="AO436" s="811"/>
      <c r="AP436" s="811"/>
      <c r="AQ436" s="812"/>
      <c r="AR436" s="822" t="s">
        <v>103</v>
      </c>
      <c r="AS436" s="823"/>
      <c r="AT436" s="823"/>
      <c r="AU436" s="823"/>
      <c r="AV436" s="824"/>
      <c r="AW436" s="548"/>
      <c r="AX436" s="410"/>
      <c r="AY436" s="410"/>
      <c r="AZ436" s="410"/>
      <c r="BA436" s="410"/>
      <c r="BB436" s="410"/>
      <c r="BC436" s="410"/>
      <c r="BD436" s="410"/>
      <c r="BE436" s="410"/>
      <c r="BF436" s="410"/>
      <c r="BG436" s="410"/>
      <c r="BH436" s="410"/>
      <c r="BI436" s="410"/>
      <c r="BJ436" s="410"/>
      <c r="BK436" s="410"/>
      <c r="BL436" s="410"/>
      <c r="BM436" s="410"/>
      <c r="BN436" s="410"/>
      <c r="BO436" s="410"/>
      <c r="BP436" s="410"/>
      <c r="BQ436" s="410"/>
      <c r="BR436" s="410"/>
      <c r="BS436" s="410"/>
      <c r="BT436" s="410"/>
      <c r="BU436" s="410"/>
      <c r="BV436" s="410"/>
      <c r="BW436" s="410"/>
      <c r="BX436" s="410"/>
    </row>
    <row r="437" spans="1:92" s="411" customFormat="1">
      <c r="A437" s="409"/>
      <c r="B437" s="549"/>
      <c r="C437" s="550"/>
      <c r="D437" s="550"/>
      <c r="E437" s="550"/>
      <c r="F437" s="550"/>
      <c r="G437" s="550"/>
      <c r="H437" s="551"/>
      <c r="I437" s="816"/>
      <c r="J437" s="817"/>
      <c r="K437" s="817"/>
      <c r="L437" s="817"/>
      <c r="M437" s="818"/>
      <c r="N437" s="816"/>
      <c r="O437" s="817"/>
      <c r="P437" s="817"/>
      <c r="Q437" s="817"/>
      <c r="R437" s="818"/>
      <c r="S437" s="810" t="s">
        <v>846</v>
      </c>
      <c r="T437" s="811"/>
      <c r="U437" s="811"/>
      <c r="V437" s="811"/>
      <c r="W437" s="811"/>
      <c r="X437" s="811"/>
      <c r="Y437" s="811"/>
      <c r="Z437" s="811"/>
      <c r="AA437" s="811"/>
      <c r="AB437" s="811"/>
      <c r="AC437" s="811"/>
      <c r="AD437" s="811"/>
      <c r="AE437" s="811"/>
      <c r="AF437" s="811"/>
      <c r="AG437" s="812"/>
      <c r="AH437" s="822" t="s">
        <v>125</v>
      </c>
      <c r="AI437" s="823"/>
      <c r="AJ437" s="823"/>
      <c r="AK437" s="823"/>
      <c r="AL437" s="824"/>
      <c r="AM437" s="822" t="s">
        <v>104</v>
      </c>
      <c r="AN437" s="823"/>
      <c r="AO437" s="823"/>
      <c r="AP437" s="823"/>
      <c r="AQ437" s="824"/>
      <c r="AR437" s="825"/>
      <c r="AS437" s="826"/>
      <c r="AT437" s="826"/>
      <c r="AU437" s="826"/>
      <c r="AV437" s="827"/>
      <c r="AW437" s="552"/>
      <c r="AX437" s="410"/>
      <c r="AY437" s="410"/>
      <c r="AZ437" s="410"/>
      <c r="BA437" s="410"/>
      <c r="BB437" s="410"/>
      <c r="BC437" s="410"/>
      <c r="BD437" s="410"/>
      <c r="BE437" s="410"/>
      <c r="BF437" s="410"/>
      <c r="BG437" s="410"/>
      <c r="BH437" s="410"/>
      <c r="BI437" s="410"/>
      <c r="BJ437" s="410"/>
      <c r="BK437" s="410"/>
      <c r="BL437" s="410"/>
      <c r="BM437" s="410"/>
      <c r="BN437" s="410"/>
      <c r="BO437" s="410"/>
      <c r="BP437" s="410"/>
      <c r="BQ437" s="410"/>
      <c r="BR437" s="410"/>
      <c r="BS437" s="410"/>
      <c r="BT437" s="410"/>
      <c r="BU437" s="410"/>
      <c r="BV437" s="410"/>
      <c r="BW437" s="410"/>
      <c r="BX437" s="410"/>
    </row>
    <row r="438" spans="1:92" s="411" customFormat="1">
      <c r="A438" s="409"/>
      <c r="B438" s="553"/>
      <c r="C438" s="554"/>
      <c r="D438" s="554"/>
      <c r="E438" s="554"/>
      <c r="F438" s="554"/>
      <c r="G438" s="554"/>
      <c r="H438" s="555"/>
      <c r="I438" s="819"/>
      <c r="J438" s="820"/>
      <c r="K438" s="820"/>
      <c r="L438" s="820"/>
      <c r="M438" s="821"/>
      <c r="N438" s="819"/>
      <c r="O438" s="820"/>
      <c r="P438" s="820"/>
      <c r="Q438" s="820"/>
      <c r="R438" s="821"/>
      <c r="S438" s="831" t="s">
        <v>847</v>
      </c>
      <c r="T438" s="832"/>
      <c r="U438" s="832"/>
      <c r="V438" s="832"/>
      <c r="W438" s="833"/>
      <c r="X438" s="810" t="s">
        <v>105</v>
      </c>
      <c r="Y438" s="811"/>
      <c r="Z438" s="811"/>
      <c r="AA438" s="811"/>
      <c r="AB438" s="812"/>
      <c r="AC438" s="810" t="s">
        <v>848</v>
      </c>
      <c r="AD438" s="811"/>
      <c r="AE438" s="811"/>
      <c r="AF438" s="811"/>
      <c r="AG438" s="812"/>
      <c r="AH438" s="828"/>
      <c r="AI438" s="829"/>
      <c r="AJ438" s="829"/>
      <c r="AK438" s="829"/>
      <c r="AL438" s="830"/>
      <c r="AM438" s="828"/>
      <c r="AN438" s="829"/>
      <c r="AO438" s="829"/>
      <c r="AP438" s="829"/>
      <c r="AQ438" s="830"/>
      <c r="AR438" s="828"/>
      <c r="AS438" s="829"/>
      <c r="AT438" s="829"/>
      <c r="AU438" s="829"/>
      <c r="AV438" s="830"/>
      <c r="AW438" s="556"/>
      <c r="AX438" s="410"/>
      <c r="AY438" s="410"/>
      <c r="AZ438" s="410"/>
      <c r="BA438" s="410"/>
      <c r="BB438" s="410"/>
      <c r="BC438" s="410"/>
      <c r="BD438" s="410"/>
      <c r="BE438" s="410"/>
      <c r="BF438" s="410"/>
      <c r="BG438" s="410"/>
      <c r="BH438" s="410"/>
      <c r="BI438" s="410"/>
      <c r="BJ438" s="410"/>
      <c r="BK438" s="410"/>
      <c r="BL438" s="410"/>
      <c r="BM438" s="410"/>
      <c r="BN438" s="410"/>
      <c r="BO438" s="410"/>
      <c r="BP438" s="410"/>
      <c r="BQ438" s="410"/>
      <c r="BR438" s="410"/>
      <c r="BS438" s="410"/>
      <c r="BT438" s="410"/>
      <c r="BU438" s="410"/>
      <c r="BV438" s="410"/>
      <c r="BW438" s="410"/>
      <c r="BX438" s="410"/>
    </row>
    <row r="439" spans="1:92" ht="14.25">
      <c r="B439" s="496" t="s">
        <v>849</v>
      </c>
      <c r="C439" s="497"/>
      <c r="D439" s="497"/>
      <c r="E439" s="497"/>
      <c r="F439" s="497"/>
      <c r="G439" s="497"/>
      <c r="H439" s="498"/>
      <c r="I439" s="521">
        <v>1200</v>
      </c>
      <c r="J439" s="720"/>
      <c r="K439" s="721"/>
      <c r="L439" s="721"/>
      <c r="M439" s="722"/>
      <c r="N439" s="521">
        <v>1211</v>
      </c>
      <c r="O439" s="720"/>
      <c r="P439" s="721"/>
      <c r="Q439" s="721"/>
      <c r="R439" s="722"/>
      <c r="S439" s="521">
        <v>1221</v>
      </c>
      <c r="T439" s="720"/>
      <c r="U439" s="721"/>
      <c r="V439" s="721"/>
      <c r="W439" s="722"/>
      <c r="X439" s="521">
        <v>1730</v>
      </c>
      <c r="Y439" s="720"/>
      <c r="Z439" s="721"/>
      <c r="AA439" s="721"/>
      <c r="AB439" s="722"/>
      <c r="AC439" s="521">
        <v>1731</v>
      </c>
      <c r="AD439" s="720"/>
      <c r="AE439" s="721"/>
      <c r="AF439" s="721"/>
      <c r="AG439" s="722"/>
      <c r="AH439" s="521">
        <v>1234</v>
      </c>
      <c r="AI439" s="720"/>
      <c r="AJ439" s="721"/>
      <c r="AK439" s="721"/>
      <c r="AL439" s="722"/>
      <c r="AM439" s="521">
        <v>1246</v>
      </c>
      <c r="AN439" s="720"/>
      <c r="AO439" s="721"/>
      <c r="AP439" s="721"/>
      <c r="AQ439" s="722"/>
      <c r="AR439" s="521">
        <v>1260</v>
      </c>
      <c r="AS439" s="720"/>
      <c r="AT439" s="721"/>
      <c r="AU439" s="721"/>
      <c r="AV439" s="722"/>
      <c r="AW439" s="557" t="s">
        <v>2</v>
      </c>
      <c r="AX439" s="410"/>
      <c r="AY439" s="410"/>
      <c r="AZ439" s="410"/>
      <c r="BA439" s="410"/>
      <c r="BB439" s="410"/>
      <c r="BC439" s="410"/>
      <c r="BD439" s="410"/>
      <c r="BE439" s="410"/>
      <c r="BF439" s="410"/>
      <c r="BG439" s="410"/>
      <c r="BH439" s="410"/>
      <c r="BI439" s="410"/>
      <c r="BJ439" s="410"/>
      <c r="BK439" s="410"/>
      <c r="BL439" s="410"/>
      <c r="BM439" s="410"/>
      <c r="BN439" s="410"/>
      <c r="BO439" s="410"/>
      <c r="BP439" s="410"/>
      <c r="BQ439" s="410"/>
      <c r="BR439" s="410"/>
      <c r="BS439" s="410"/>
      <c r="BT439" s="410"/>
      <c r="BU439" s="410"/>
      <c r="BV439" s="410"/>
      <c r="BW439" s="410"/>
      <c r="BX439" s="410"/>
    </row>
    <row r="440" spans="1:92" ht="14.25">
      <c r="B440" s="491" t="s">
        <v>850</v>
      </c>
      <c r="C440" s="492"/>
      <c r="D440" s="492"/>
      <c r="E440" s="492"/>
      <c r="F440" s="492"/>
      <c r="G440" s="492"/>
      <c r="H440" s="493"/>
      <c r="I440" s="558"/>
      <c r="J440" s="559"/>
      <c r="K440" s="559"/>
      <c r="L440" s="559"/>
      <c r="M440" s="560"/>
      <c r="N440" s="558"/>
      <c r="O440" s="559"/>
      <c r="P440" s="559"/>
      <c r="Q440" s="559"/>
      <c r="R440" s="560"/>
      <c r="S440" s="561">
        <v>1222</v>
      </c>
      <c r="T440" s="720"/>
      <c r="U440" s="721"/>
      <c r="V440" s="721"/>
      <c r="W440" s="722"/>
      <c r="X440" s="558"/>
      <c r="Y440" s="559"/>
      <c r="Z440" s="559"/>
      <c r="AA440" s="559"/>
      <c r="AB440" s="560"/>
      <c r="AC440" s="521">
        <v>1843</v>
      </c>
      <c r="AD440" s="720"/>
      <c r="AE440" s="721"/>
      <c r="AF440" s="721"/>
      <c r="AG440" s="722"/>
      <c r="AH440" s="521">
        <v>1235</v>
      </c>
      <c r="AI440" s="720"/>
      <c r="AJ440" s="721"/>
      <c r="AK440" s="721"/>
      <c r="AL440" s="722"/>
      <c r="AM440" s="521">
        <v>1247</v>
      </c>
      <c r="AN440" s="720"/>
      <c r="AO440" s="721"/>
      <c r="AP440" s="721"/>
      <c r="AQ440" s="722"/>
      <c r="AR440" s="558"/>
      <c r="AS440" s="559"/>
      <c r="AT440" s="559"/>
      <c r="AU440" s="559"/>
      <c r="AV440" s="560"/>
      <c r="AW440" s="557" t="s">
        <v>3</v>
      </c>
      <c r="AX440" s="410"/>
      <c r="AY440" s="410"/>
      <c r="AZ440" s="410"/>
      <c r="BA440" s="410"/>
      <c r="BB440" s="410"/>
      <c r="BC440" s="410"/>
      <c r="BD440" s="410"/>
      <c r="BE440" s="410"/>
      <c r="BF440" s="410"/>
      <c r="BG440" s="410"/>
      <c r="BH440" s="410"/>
      <c r="BI440" s="410"/>
      <c r="BJ440" s="410"/>
      <c r="BK440" s="410"/>
      <c r="BL440" s="410"/>
      <c r="BM440" s="410"/>
      <c r="BN440" s="410"/>
      <c r="BO440" s="410"/>
      <c r="BP440" s="410"/>
      <c r="BQ440" s="410"/>
      <c r="BR440" s="410"/>
      <c r="BS440" s="410"/>
      <c r="BT440" s="410"/>
      <c r="BU440" s="410"/>
      <c r="BV440" s="410"/>
      <c r="BW440" s="410"/>
      <c r="BX440" s="410"/>
    </row>
    <row r="441" spans="1:92" ht="14.25">
      <c r="B441" s="496" t="s">
        <v>92</v>
      </c>
      <c r="C441" s="497"/>
      <c r="D441" s="497"/>
      <c r="E441" s="497"/>
      <c r="F441" s="497"/>
      <c r="G441" s="497"/>
      <c r="H441" s="498"/>
      <c r="I441" s="521">
        <v>1202</v>
      </c>
      <c r="J441" s="720"/>
      <c r="K441" s="721"/>
      <c r="L441" s="721"/>
      <c r="M441" s="722"/>
      <c r="N441" s="521">
        <v>1212</v>
      </c>
      <c r="O441" s="720"/>
      <c r="P441" s="721"/>
      <c r="Q441" s="721"/>
      <c r="R441" s="722"/>
      <c r="S441" s="521">
        <v>1224</v>
      </c>
      <c r="T441" s="720"/>
      <c r="U441" s="721"/>
      <c r="V441" s="721"/>
      <c r="W441" s="722"/>
      <c r="X441" s="521">
        <v>1733</v>
      </c>
      <c r="Y441" s="720"/>
      <c r="Z441" s="721"/>
      <c r="AA441" s="721"/>
      <c r="AB441" s="722"/>
      <c r="AC441" s="521">
        <v>1734</v>
      </c>
      <c r="AD441" s="720"/>
      <c r="AE441" s="721"/>
      <c r="AF441" s="721"/>
      <c r="AG441" s="722"/>
      <c r="AH441" s="521">
        <v>1236</v>
      </c>
      <c r="AI441" s="720"/>
      <c r="AJ441" s="721"/>
      <c r="AK441" s="721"/>
      <c r="AL441" s="722"/>
      <c r="AM441" s="521">
        <v>1248</v>
      </c>
      <c r="AN441" s="720"/>
      <c r="AO441" s="721"/>
      <c r="AP441" s="721"/>
      <c r="AQ441" s="722"/>
      <c r="AR441" s="521">
        <v>1262</v>
      </c>
      <c r="AS441" s="720"/>
      <c r="AT441" s="721"/>
      <c r="AU441" s="721"/>
      <c r="AV441" s="722"/>
      <c r="AW441" s="557" t="s">
        <v>2</v>
      </c>
      <c r="AX441" s="410"/>
      <c r="AY441" s="410"/>
      <c r="AZ441" s="410"/>
      <c r="BA441" s="410"/>
      <c r="BB441" s="410"/>
      <c r="BC441" s="410"/>
      <c r="BD441" s="410"/>
      <c r="BE441" s="410"/>
      <c r="BF441" s="410"/>
      <c r="BG441" s="410"/>
      <c r="BH441" s="410"/>
      <c r="BI441" s="410"/>
      <c r="BJ441" s="410"/>
      <c r="BK441" s="410"/>
      <c r="BL441" s="410"/>
      <c r="BM441" s="410"/>
      <c r="BN441" s="410"/>
      <c r="BO441" s="410"/>
      <c r="BP441" s="410"/>
      <c r="BQ441" s="410"/>
      <c r="BR441" s="410"/>
      <c r="BS441" s="410"/>
      <c r="BT441" s="410"/>
      <c r="BU441" s="410"/>
      <c r="BV441" s="410"/>
      <c r="BW441" s="410"/>
      <c r="BX441" s="410"/>
    </row>
    <row r="442" spans="1:92" ht="14.25">
      <c r="B442" s="496" t="s">
        <v>93</v>
      </c>
      <c r="C442" s="497"/>
      <c r="D442" s="497"/>
      <c r="E442" s="497"/>
      <c r="F442" s="497"/>
      <c r="G442" s="497"/>
      <c r="H442" s="498"/>
      <c r="I442" s="521">
        <v>1203</v>
      </c>
      <c r="J442" s="720"/>
      <c r="K442" s="721"/>
      <c r="L442" s="721"/>
      <c r="M442" s="722"/>
      <c r="N442" s="521">
        <v>1213</v>
      </c>
      <c r="O442" s="720"/>
      <c r="P442" s="721"/>
      <c r="Q442" s="721"/>
      <c r="R442" s="722"/>
      <c r="S442" s="521">
        <v>1225</v>
      </c>
      <c r="T442" s="720"/>
      <c r="U442" s="721"/>
      <c r="V442" s="721"/>
      <c r="W442" s="722"/>
      <c r="X442" s="521">
        <v>1735</v>
      </c>
      <c r="Y442" s="720"/>
      <c r="Z442" s="721"/>
      <c r="AA442" s="721"/>
      <c r="AB442" s="722"/>
      <c r="AC442" s="521">
        <v>1736</v>
      </c>
      <c r="AD442" s="720"/>
      <c r="AE442" s="721"/>
      <c r="AF442" s="721"/>
      <c r="AG442" s="722"/>
      <c r="AH442" s="521">
        <v>1237</v>
      </c>
      <c r="AI442" s="720"/>
      <c r="AJ442" s="721"/>
      <c r="AK442" s="721"/>
      <c r="AL442" s="722"/>
      <c r="AM442" s="521">
        <v>1249</v>
      </c>
      <c r="AN442" s="720"/>
      <c r="AO442" s="721"/>
      <c r="AP442" s="721"/>
      <c r="AQ442" s="722"/>
      <c r="AR442" s="521">
        <v>1263</v>
      </c>
      <c r="AS442" s="720"/>
      <c r="AT442" s="721"/>
      <c r="AU442" s="721"/>
      <c r="AV442" s="722"/>
      <c r="AW442" s="557" t="s">
        <v>3</v>
      </c>
      <c r="AX442" s="410"/>
      <c r="AY442" s="410"/>
      <c r="AZ442" s="410"/>
      <c r="BA442" s="410"/>
      <c r="BB442" s="410"/>
      <c r="BC442" s="410"/>
      <c r="BD442" s="410"/>
      <c r="BE442" s="410"/>
      <c r="BF442" s="410"/>
      <c r="BG442" s="410"/>
      <c r="BH442" s="410"/>
      <c r="BI442" s="410"/>
      <c r="BJ442" s="410"/>
      <c r="BK442" s="410"/>
      <c r="BL442" s="410"/>
      <c r="BM442" s="410"/>
      <c r="BN442" s="410"/>
      <c r="BO442" s="410"/>
      <c r="BP442" s="410"/>
      <c r="BQ442" s="410"/>
      <c r="BR442" s="410"/>
      <c r="BS442" s="410"/>
      <c r="BT442" s="410"/>
      <c r="BU442" s="410"/>
      <c r="BV442" s="410"/>
      <c r="BW442" s="410"/>
      <c r="BX442" s="410"/>
    </row>
    <row r="443" spans="1:92" ht="14.25">
      <c r="B443" s="496" t="s">
        <v>851</v>
      </c>
      <c r="C443" s="497"/>
      <c r="D443" s="497"/>
      <c r="E443" s="497"/>
      <c r="F443" s="497"/>
      <c r="G443" s="497"/>
      <c r="H443" s="498"/>
      <c r="I443" s="521">
        <v>1204</v>
      </c>
      <c r="J443" s="720"/>
      <c r="K443" s="721"/>
      <c r="L443" s="721"/>
      <c r="M443" s="722"/>
      <c r="N443" s="521">
        <v>1214</v>
      </c>
      <c r="O443" s="720"/>
      <c r="P443" s="721"/>
      <c r="Q443" s="721"/>
      <c r="R443" s="722"/>
      <c r="S443" s="521">
        <v>1226</v>
      </c>
      <c r="T443" s="720"/>
      <c r="U443" s="721"/>
      <c r="V443" s="721"/>
      <c r="W443" s="722"/>
      <c r="X443" s="521">
        <v>1737</v>
      </c>
      <c r="Y443" s="720"/>
      <c r="Z443" s="721"/>
      <c r="AA443" s="721"/>
      <c r="AB443" s="722"/>
      <c r="AC443" s="521">
        <v>1738</v>
      </c>
      <c r="AD443" s="720"/>
      <c r="AE443" s="721"/>
      <c r="AF443" s="721"/>
      <c r="AG443" s="722"/>
      <c r="AH443" s="521">
        <v>1238</v>
      </c>
      <c r="AI443" s="720"/>
      <c r="AJ443" s="721"/>
      <c r="AK443" s="721"/>
      <c r="AL443" s="722"/>
      <c r="AM443" s="521">
        <v>1250</v>
      </c>
      <c r="AN443" s="720"/>
      <c r="AO443" s="721"/>
      <c r="AP443" s="721"/>
      <c r="AQ443" s="722"/>
      <c r="AR443" s="521">
        <v>1264</v>
      </c>
      <c r="AS443" s="720"/>
      <c r="AT443" s="721"/>
      <c r="AU443" s="721"/>
      <c r="AV443" s="722"/>
      <c r="AW443" s="557" t="s">
        <v>3</v>
      </c>
      <c r="AX443" s="410"/>
      <c r="AY443" s="410"/>
      <c r="AZ443" s="410"/>
      <c r="BA443" s="410"/>
      <c r="BB443" s="410"/>
      <c r="BC443" s="410"/>
      <c r="BD443" s="410"/>
      <c r="BE443" s="410"/>
      <c r="BF443" s="410"/>
      <c r="BG443" s="410"/>
      <c r="BH443" s="410"/>
      <c r="BI443" s="410"/>
      <c r="BJ443" s="410"/>
      <c r="BK443" s="410"/>
      <c r="BL443" s="410"/>
      <c r="BM443" s="410"/>
      <c r="BN443" s="410"/>
      <c r="BO443" s="410"/>
      <c r="BP443" s="410"/>
      <c r="BQ443" s="410"/>
      <c r="BR443" s="410"/>
      <c r="BS443" s="410"/>
      <c r="BT443" s="410"/>
      <c r="BU443" s="410"/>
      <c r="BV443" s="410"/>
      <c r="BW443" s="410"/>
      <c r="BX443" s="410"/>
    </row>
    <row r="444" spans="1:92" ht="14.25">
      <c r="B444" s="496" t="s">
        <v>106</v>
      </c>
      <c r="C444" s="497"/>
      <c r="D444" s="497"/>
      <c r="E444" s="497"/>
      <c r="F444" s="497"/>
      <c r="G444" s="497"/>
      <c r="H444" s="498"/>
      <c r="I444" s="521">
        <v>1205</v>
      </c>
      <c r="J444" s="720"/>
      <c r="K444" s="721"/>
      <c r="L444" s="721"/>
      <c r="M444" s="722"/>
      <c r="N444" s="521">
        <v>1215</v>
      </c>
      <c r="O444" s="720"/>
      <c r="P444" s="721"/>
      <c r="Q444" s="721"/>
      <c r="R444" s="722"/>
      <c r="S444" s="558"/>
      <c r="T444" s="559"/>
      <c r="U444" s="559"/>
      <c r="V444" s="559"/>
      <c r="W444" s="560"/>
      <c r="X444" s="558"/>
      <c r="Y444" s="559"/>
      <c r="Z444" s="559"/>
      <c r="AA444" s="559"/>
      <c r="AB444" s="560"/>
      <c r="AC444" s="521">
        <v>1740</v>
      </c>
      <c r="AD444" s="720"/>
      <c r="AE444" s="721"/>
      <c r="AF444" s="721"/>
      <c r="AG444" s="722"/>
      <c r="AH444" s="521">
        <v>1239</v>
      </c>
      <c r="AI444" s="720"/>
      <c r="AJ444" s="721"/>
      <c r="AK444" s="721"/>
      <c r="AL444" s="722"/>
      <c r="AM444" s="521">
        <v>1251</v>
      </c>
      <c r="AN444" s="720"/>
      <c r="AO444" s="721"/>
      <c r="AP444" s="721"/>
      <c r="AQ444" s="722"/>
      <c r="AR444" s="558"/>
      <c r="AS444" s="559"/>
      <c r="AT444" s="559"/>
      <c r="AU444" s="559"/>
      <c r="AV444" s="560"/>
      <c r="AW444" s="557" t="s">
        <v>2</v>
      </c>
      <c r="AX444" s="410"/>
      <c r="AY444" s="410"/>
      <c r="AZ444" s="410"/>
      <c r="BA444" s="410"/>
      <c r="BB444" s="410"/>
      <c r="BC444" s="410"/>
      <c r="BD444" s="410"/>
      <c r="BE444" s="410"/>
      <c r="BF444" s="410"/>
      <c r="BG444" s="410"/>
      <c r="BH444" s="410"/>
      <c r="BI444" s="410"/>
      <c r="BJ444" s="410"/>
      <c r="BK444" s="410"/>
      <c r="BL444" s="410"/>
      <c r="BM444" s="410"/>
      <c r="BN444" s="410"/>
      <c r="BO444" s="410"/>
      <c r="BP444" s="410"/>
      <c r="BQ444" s="410"/>
      <c r="BR444" s="410"/>
      <c r="BS444" s="410"/>
      <c r="BT444" s="410"/>
      <c r="BU444" s="410"/>
      <c r="BV444" s="410"/>
      <c r="BW444" s="410"/>
      <c r="BX444" s="410"/>
    </row>
    <row r="445" spans="1:92" ht="14.25">
      <c r="B445" s="496" t="s">
        <v>107</v>
      </c>
      <c r="C445" s="497"/>
      <c r="D445" s="497"/>
      <c r="E445" s="497"/>
      <c r="F445" s="497"/>
      <c r="G445" s="497"/>
      <c r="H445" s="498"/>
      <c r="I445" s="521">
        <v>1206</v>
      </c>
      <c r="J445" s="720"/>
      <c r="K445" s="721"/>
      <c r="L445" s="721"/>
      <c r="M445" s="722"/>
      <c r="N445" s="521">
        <v>1216</v>
      </c>
      <c r="O445" s="720"/>
      <c r="P445" s="721"/>
      <c r="Q445" s="721"/>
      <c r="R445" s="722"/>
      <c r="S445" s="521">
        <v>1228</v>
      </c>
      <c r="T445" s="720"/>
      <c r="U445" s="721"/>
      <c r="V445" s="721"/>
      <c r="W445" s="722"/>
      <c r="X445" s="521">
        <v>1741</v>
      </c>
      <c r="Y445" s="720"/>
      <c r="Z445" s="721"/>
      <c r="AA445" s="721"/>
      <c r="AB445" s="722"/>
      <c r="AC445" s="521">
        <v>1742</v>
      </c>
      <c r="AD445" s="720"/>
      <c r="AE445" s="721"/>
      <c r="AF445" s="721"/>
      <c r="AG445" s="722"/>
      <c r="AH445" s="521">
        <v>1240</v>
      </c>
      <c r="AI445" s="720"/>
      <c r="AJ445" s="721"/>
      <c r="AK445" s="721"/>
      <c r="AL445" s="722"/>
      <c r="AM445" s="521">
        <v>1252</v>
      </c>
      <c r="AN445" s="720"/>
      <c r="AO445" s="721"/>
      <c r="AP445" s="721"/>
      <c r="AQ445" s="722"/>
      <c r="AR445" s="521">
        <v>1265</v>
      </c>
      <c r="AS445" s="720"/>
      <c r="AT445" s="721"/>
      <c r="AU445" s="721"/>
      <c r="AV445" s="722"/>
      <c r="AW445" s="557" t="s">
        <v>2</v>
      </c>
      <c r="AX445" s="410"/>
      <c r="AY445" s="410"/>
      <c r="AZ445" s="410"/>
      <c r="BA445" s="410"/>
      <c r="BB445" s="410"/>
      <c r="BC445" s="410"/>
      <c r="BD445" s="410"/>
      <c r="BE445" s="410"/>
      <c r="BF445" s="410"/>
      <c r="BG445" s="410"/>
      <c r="BH445" s="410"/>
      <c r="BI445" s="410"/>
      <c r="BJ445" s="410"/>
      <c r="BK445" s="410"/>
      <c r="BL445" s="410"/>
      <c r="BM445" s="410"/>
      <c r="BN445" s="410"/>
      <c r="BO445" s="410"/>
      <c r="BP445" s="410"/>
      <c r="BQ445" s="410"/>
      <c r="BR445" s="410"/>
      <c r="BS445" s="410"/>
      <c r="BT445" s="410"/>
      <c r="BU445" s="410"/>
      <c r="BV445" s="410"/>
      <c r="BW445" s="410"/>
      <c r="BX445" s="410"/>
    </row>
    <row r="446" spans="1:92" ht="14.25">
      <c r="B446" s="496" t="s">
        <v>108</v>
      </c>
      <c r="C446" s="497"/>
      <c r="D446" s="497"/>
      <c r="E446" s="497"/>
      <c r="F446" s="497"/>
      <c r="G446" s="497"/>
      <c r="H446" s="498"/>
      <c r="I446" s="521">
        <v>1207</v>
      </c>
      <c r="J446" s="720"/>
      <c r="K446" s="721"/>
      <c r="L446" s="721"/>
      <c r="M446" s="722"/>
      <c r="N446" s="521">
        <v>1217</v>
      </c>
      <c r="O446" s="720"/>
      <c r="P446" s="721"/>
      <c r="Q446" s="721"/>
      <c r="R446" s="722"/>
      <c r="S446" s="521">
        <v>1229</v>
      </c>
      <c r="T446" s="720"/>
      <c r="U446" s="721"/>
      <c r="V446" s="721"/>
      <c r="W446" s="722"/>
      <c r="X446" s="521">
        <v>1743</v>
      </c>
      <c r="Y446" s="720"/>
      <c r="Z446" s="721"/>
      <c r="AA446" s="721"/>
      <c r="AB446" s="722"/>
      <c r="AC446" s="521">
        <v>1744</v>
      </c>
      <c r="AD446" s="720"/>
      <c r="AE446" s="721"/>
      <c r="AF446" s="721"/>
      <c r="AG446" s="722"/>
      <c r="AH446" s="521">
        <v>1241</v>
      </c>
      <c r="AI446" s="720"/>
      <c r="AJ446" s="721"/>
      <c r="AK446" s="721"/>
      <c r="AL446" s="722"/>
      <c r="AM446" s="521">
        <v>1253</v>
      </c>
      <c r="AN446" s="720"/>
      <c r="AO446" s="721"/>
      <c r="AP446" s="721"/>
      <c r="AQ446" s="722"/>
      <c r="AR446" s="521">
        <v>1266</v>
      </c>
      <c r="AS446" s="720"/>
      <c r="AT446" s="721"/>
      <c r="AU446" s="721"/>
      <c r="AV446" s="722"/>
      <c r="AW446" s="557" t="s">
        <v>3</v>
      </c>
      <c r="AX446" s="410"/>
      <c r="AY446" s="410"/>
      <c r="AZ446" s="410"/>
      <c r="BA446" s="410"/>
      <c r="BB446" s="410"/>
      <c r="BC446" s="410"/>
      <c r="BD446" s="410"/>
      <c r="BE446" s="410"/>
      <c r="BF446" s="410"/>
      <c r="BG446" s="410"/>
      <c r="BH446" s="410"/>
      <c r="BI446" s="410"/>
      <c r="BJ446" s="410"/>
      <c r="BK446" s="410"/>
      <c r="BL446" s="410"/>
      <c r="BM446" s="410"/>
      <c r="BN446" s="410"/>
      <c r="BO446" s="410"/>
      <c r="BP446" s="410"/>
      <c r="BQ446" s="410"/>
      <c r="BR446" s="410"/>
      <c r="BS446" s="410"/>
      <c r="BT446" s="410"/>
      <c r="BU446" s="410"/>
      <c r="BV446" s="410"/>
      <c r="BW446" s="410"/>
      <c r="BX446" s="410"/>
    </row>
    <row r="447" spans="1:92" ht="14.25">
      <c r="B447" s="496" t="s">
        <v>852</v>
      </c>
      <c r="C447" s="497"/>
      <c r="D447" s="497"/>
      <c r="E447" s="497"/>
      <c r="F447" s="497"/>
      <c r="G447" s="497"/>
      <c r="H447" s="498"/>
      <c r="I447" s="521">
        <v>1208</v>
      </c>
      <c r="J447" s="720"/>
      <c r="K447" s="721"/>
      <c r="L447" s="721"/>
      <c r="M447" s="722"/>
      <c r="N447" s="521">
        <v>1218</v>
      </c>
      <c r="O447" s="720"/>
      <c r="P447" s="721"/>
      <c r="Q447" s="721"/>
      <c r="R447" s="722"/>
      <c r="S447" s="521">
        <v>1230</v>
      </c>
      <c r="T447" s="720"/>
      <c r="U447" s="721"/>
      <c r="V447" s="721"/>
      <c r="W447" s="722"/>
      <c r="X447" s="521">
        <v>1745</v>
      </c>
      <c r="Y447" s="720"/>
      <c r="Z447" s="721"/>
      <c r="AA447" s="721"/>
      <c r="AB447" s="722"/>
      <c r="AC447" s="521">
        <v>1746</v>
      </c>
      <c r="AD447" s="720"/>
      <c r="AE447" s="721"/>
      <c r="AF447" s="721"/>
      <c r="AG447" s="722"/>
      <c r="AH447" s="521">
        <v>1242</v>
      </c>
      <c r="AI447" s="720"/>
      <c r="AJ447" s="721"/>
      <c r="AK447" s="721"/>
      <c r="AL447" s="722"/>
      <c r="AM447" s="521">
        <v>1254</v>
      </c>
      <c r="AN447" s="720"/>
      <c r="AO447" s="721"/>
      <c r="AP447" s="721"/>
      <c r="AQ447" s="722"/>
      <c r="AR447" s="521">
        <v>1267</v>
      </c>
      <c r="AS447" s="720"/>
      <c r="AT447" s="721"/>
      <c r="AU447" s="721"/>
      <c r="AV447" s="722"/>
      <c r="AW447" s="557" t="s">
        <v>3</v>
      </c>
      <c r="AX447" s="410"/>
      <c r="AY447" s="410"/>
      <c r="AZ447" s="410"/>
      <c r="BA447" s="410"/>
      <c r="BB447" s="410"/>
      <c r="BC447" s="410"/>
      <c r="BD447" s="410"/>
      <c r="BE447" s="410"/>
      <c r="BF447" s="410"/>
      <c r="BG447" s="410"/>
      <c r="BH447" s="410"/>
      <c r="BI447" s="410"/>
      <c r="BJ447" s="410"/>
      <c r="BK447" s="410"/>
      <c r="BL447" s="410"/>
      <c r="BM447" s="410"/>
      <c r="BN447" s="410"/>
      <c r="BO447" s="410"/>
      <c r="BP447" s="410"/>
      <c r="BQ447" s="410"/>
      <c r="BR447" s="410"/>
      <c r="BS447" s="410"/>
      <c r="BT447" s="410"/>
      <c r="BU447" s="410"/>
      <c r="BV447" s="410"/>
      <c r="BW447" s="410"/>
      <c r="BX447" s="410"/>
    </row>
    <row r="448" spans="1:92" ht="14.25">
      <c r="B448" s="496" t="s">
        <v>207</v>
      </c>
      <c r="C448" s="497"/>
      <c r="D448" s="497"/>
      <c r="E448" s="497"/>
      <c r="F448" s="497"/>
      <c r="G448" s="497"/>
      <c r="H448" s="498"/>
      <c r="I448" s="521">
        <v>1209</v>
      </c>
      <c r="J448" s="720"/>
      <c r="K448" s="721"/>
      <c r="L448" s="721"/>
      <c r="M448" s="722"/>
      <c r="N448" s="521">
        <v>1219</v>
      </c>
      <c r="O448" s="720"/>
      <c r="P448" s="721"/>
      <c r="Q448" s="721"/>
      <c r="R448" s="722"/>
      <c r="S448" s="521">
        <v>1231</v>
      </c>
      <c r="T448" s="720"/>
      <c r="U448" s="721"/>
      <c r="V448" s="721"/>
      <c r="W448" s="722"/>
      <c r="X448" s="521">
        <v>1747</v>
      </c>
      <c r="Y448" s="720"/>
      <c r="Z448" s="721"/>
      <c r="AA448" s="721"/>
      <c r="AB448" s="722"/>
      <c r="AC448" s="521">
        <v>1748</v>
      </c>
      <c r="AD448" s="720"/>
      <c r="AE448" s="721"/>
      <c r="AF448" s="721"/>
      <c r="AG448" s="722"/>
      <c r="AH448" s="521">
        <v>1243</v>
      </c>
      <c r="AI448" s="720"/>
      <c r="AJ448" s="721"/>
      <c r="AK448" s="721"/>
      <c r="AL448" s="722"/>
      <c r="AM448" s="521">
        <v>1255</v>
      </c>
      <c r="AN448" s="720"/>
      <c r="AO448" s="721"/>
      <c r="AP448" s="721"/>
      <c r="AQ448" s="722"/>
      <c r="AR448" s="521">
        <v>1268</v>
      </c>
      <c r="AS448" s="720"/>
      <c r="AT448" s="721"/>
      <c r="AU448" s="721"/>
      <c r="AV448" s="722"/>
      <c r="AW448" s="557" t="s">
        <v>3</v>
      </c>
      <c r="AX448" s="410"/>
      <c r="AY448" s="410"/>
      <c r="AZ448" s="410"/>
      <c r="BA448" s="410"/>
      <c r="BB448" s="410"/>
      <c r="BC448" s="410"/>
      <c r="BD448" s="410"/>
      <c r="BE448" s="410"/>
      <c r="BF448" s="410"/>
      <c r="BG448" s="410"/>
      <c r="BH448" s="410"/>
      <c r="BI448" s="410"/>
      <c r="BJ448" s="410"/>
      <c r="BK448" s="410"/>
      <c r="BL448" s="410"/>
      <c r="BM448" s="410"/>
      <c r="BN448" s="410"/>
      <c r="BO448" s="410"/>
      <c r="BP448" s="410"/>
      <c r="BQ448" s="410"/>
      <c r="BR448" s="410"/>
      <c r="BS448" s="410"/>
      <c r="BT448" s="410"/>
      <c r="BU448" s="410"/>
      <c r="BV448" s="410"/>
      <c r="BW448" s="410"/>
      <c r="BX448" s="410"/>
    </row>
    <row r="449" spans="1:76" ht="14.25">
      <c r="B449" s="496" t="s">
        <v>109</v>
      </c>
      <c r="C449" s="497"/>
      <c r="D449" s="497"/>
      <c r="E449" s="497"/>
      <c r="F449" s="497"/>
      <c r="G449" s="497"/>
      <c r="H449" s="498"/>
      <c r="I449" s="521">
        <v>1210</v>
      </c>
      <c r="J449" s="720">
        <f>+IF(($J$439+$J$441+$J$444+$J$445-$J$440-$J$442-$J$443-$J$446-$J$447-$J$448)&gt;0,$J$439+$J$441+$J$444+$J$445-$J$440-$J$442-$J$443-$J$446-$J$447-$J$448,0)</f>
        <v>0</v>
      </c>
      <c r="K449" s="721"/>
      <c r="L449" s="721"/>
      <c r="M449" s="722"/>
      <c r="N449" s="521">
        <v>1220</v>
      </c>
      <c r="O449" s="720">
        <f>+IF(($O$439+$O$441+$O$444+$O$445-$O$440-$O$442-$O$443-$O$446-$O$447-$O$448)&gt;0,$O$439+$O$441+$O$444+$O$445-$O$440-$O$442-$O$443-$O$446-$O$447-$O$448,0)</f>
        <v>0</v>
      </c>
      <c r="P449" s="721"/>
      <c r="Q449" s="721"/>
      <c r="R449" s="722"/>
      <c r="S449" s="521">
        <v>1232</v>
      </c>
      <c r="T449" s="720">
        <f>+IF(($T$439+$T$441+$T$444+$T$445-$T$440-$T$442-$T$443-$T$446-$T$447-$T$448)&gt;0,$T$439+$T$441+$T$444+$T$445-$T$440-$T$442-$T$443-$T$446-$T$447-$T$448,0)</f>
        <v>0</v>
      </c>
      <c r="U449" s="721"/>
      <c r="V449" s="721"/>
      <c r="W449" s="722"/>
      <c r="X449" s="521">
        <v>1749</v>
      </c>
      <c r="Y449" s="720">
        <f>+IF(($Y$439+$Y$441+$Y$444+$Y$445-$Y$440-$Y$442-$Y$443-$Y$446-$Y$447-$Y$448)&gt;0,$Y$439+$Y$441+$Y$444+$Y$445-$Y$440-$Y$442-$Y$443-$Y$446-$Y$447-$Y$448,0)</f>
        <v>0</v>
      </c>
      <c r="Z449" s="721"/>
      <c r="AA449" s="721"/>
      <c r="AB449" s="722"/>
      <c r="AC449" s="521">
        <v>1750</v>
      </c>
      <c r="AD449" s="720">
        <f>+IF(($AD$439+$AD$441+$AD$444+$AD$445-$AD$440-$AD$442-$AD$443-$AD$446-$AD$447-$AD$448)&gt;0,$AD$439+$AD$441+$AD$444+$AD$445-$AD$440-$AD$442-$AD$443-$AD$446-$AD$447-$AD$448,0)</f>
        <v>0</v>
      </c>
      <c r="AE449" s="721"/>
      <c r="AF449" s="721"/>
      <c r="AG449" s="722"/>
      <c r="AH449" s="521">
        <v>1244</v>
      </c>
      <c r="AI449" s="720">
        <f>+IF(($AI$439+$AI$441+$AI$444+$AI$445-$AI$440-$AI$442-$AI$443-$AI$446-$AI$447-$AI$448)&gt;0,$AI$439+$AI$441+$AI$444+$AI$445-$AI$440-$AI$442-$AI$443-$AI$446-$AI$447-$AI$448,0)</f>
        <v>0</v>
      </c>
      <c r="AJ449" s="721"/>
      <c r="AK449" s="721"/>
      <c r="AL449" s="722"/>
      <c r="AM449" s="521">
        <v>1256</v>
      </c>
      <c r="AN449" s="720">
        <f>+IF(($AN$439+$AN$441+$AN$444+$AN$445-$AN$440-$AN$442-$AN$443-$AN$446-$AN$447-$AN$448)&gt;0,$AN$439+$AN$441+$AN$444+$AN$445-$AN$440-$AN$442-$AN$443-$AN$446-$AN$447-$AN$448,0)</f>
        <v>0</v>
      </c>
      <c r="AO449" s="721"/>
      <c r="AP449" s="721"/>
      <c r="AQ449" s="722"/>
      <c r="AR449" s="521">
        <v>1269</v>
      </c>
      <c r="AS449" s="720">
        <f>+IF(($AS$439+$AS$441+$AS$444+$AS$445-$AS$440-$AS$442-$AS$443-$AS$446-$AS$447-$AS$448)&gt;0,$AS$439+$AS$441+$AS$444+$AS$445-$AS$440-$AS$442-$AS$443-$AS$446-$AS$447-$AS$448,0)</f>
        <v>0</v>
      </c>
      <c r="AT449" s="721"/>
      <c r="AU449" s="721"/>
      <c r="AV449" s="722"/>
      <c r="AW449" s="557" t="s">
        <v>4</v>
      </c>
      <c r="AX449" s="410"/>
      <c r="AY449" s="410"/>
      <c r="AZ449" s="410"/>
      <c r="BA449" s="410"/>
      <c r="BB449" s="410"/>
      <c r="BC449" s="410"/>
      <c r="BD449" s="410"/>
      <c r="BE449" s="410"/>
      <c r="BF449" s="410"/>
      <c r="BG449" s="410"/>
      <c r="BH449" s="410"/>
      <c r="BI449" s="410"/>
      <c r="BJ449" s="410"/>
      <c r="BK449" s="410"/>
      <c r="BL449" s="410"/>
      <c r="BM449" s="410"/>
      <c r="BN449" s="410"/>
      <c r="BO449" s="410"/>
      <c r="BP449" s="410"/>
      <c r="BQ449" s="410"/>
      <c r="BR449" s="410"/>
      <c r="BS449" s="410"/>
      <c r="BT449" s="410"/>
      <c r="BU449" s="410"/>
      <c r="BV449" s="410"/>
      <c r="BW449" s="410"/>
      <c r="BX449" s="410"/>
    </row>
    <row r="450" spans="1:76" ht="14.25">
      <c r="B450" s="491" t="s">
        <v>110</v>
      </c>
      <c r="C450" s="492"/>
      <c r="D450" s="492"/>
      <c r="E450" s="492"/>
      <c r="F450" s="492"/>
      <c r="G450" s="492"/>
      <c r="H450" s="493"/>
      <c r="I450" s="558"/>
      <c r="J450" s="559"/>
      <c r="K450" s="559"/>
      <c r="L450" s="559"/>
      <c r="M450" s="560"/>
      <c r="N450" s="558"/>
      <c r="O450" s="559"/>
      <c r="P450" s="559"/>
      <c r="Q450" s="559"/>
      <c r="R450" s="560"/>
      <c r="S450" s="521">
        <v>1233</v>
      </c>
      <c r="T450" s="720">
        <f>-IF(($T$439+$T$441+$T$444+$T$445-$T$440-$T$442-$T$443-$T$446-$T$447-$T$448)&lt;0,$T$439+$T$441+$T$444+$T$445-$T$440-$T$442-$T$443-$T$446-$T$447-$T$448,0)</f>
        <v>0</v>
      </c>
      <c r="U450" s="721"/>
      <c r="V450" s="721"/>
      <c r="W450" s="722"/>
      <c r="X450" s="558"/>
      <c r="Y450" s="559"/>
      <c r="Z450" s="559"/>
      <c r="AA450" s="559"/>
      <c r="AB450" s="560"/>
      <c r="AC450" s="521">
        <v>1844</v>
      </c>
      <c r="AD450" s="720">
        <f>-IF(($AD$439+$AD$441+$AD$444+$AD$445-$AD$440-$AD$442-$AD$443-$AD$446-$AD$447-$AD$448)&lt;0,$AD$439+$AD$441+$AD$444+$AD$445-$AD$440-$AD$442-$AD$443-$AD$446-$AD$447-$AD$448,0)</f>
        <v>0</v>
      </c>
      <c r="AE450" s="721"/>
      <c r="AF450" s="721"/>
      <c r="AG450" s="722"/>
      <c r="AH450" s="521">
        <v>1245</v>
      </c>
      <c r="AI450" s="720">
        <f>-IF(($AI$439+$AI$441+$AI$444+$AI$445-$AI$440-$AI$442-$AI$443-$AI$446-$AI$447-$AI$448)&lt;0,$AI$439+$AI$441+$AI$444+$AI$445-$AI$440-$AI$442-$AI$443-$AI$446-$AI$447-$AI$448,0)</f>
        <v>0</v>
      </c>
      <c r="AJ450" s="721"/>
      <c r="AK450" s="721"/>
      <c r="AL450" s="722"/>
      <c r="AM450" s="521">
        <v>1257</v>
      </c>
      <c r="AN450" s="720">
        <f>-IF(($AN$439+$AN$441+$AN$444+$AN$445-$AN$440-$AN$442-$AN$443-$AN$446-$AN$447-$AN$448)&lt;0,$AN$439+$AN$441+$AN$444+$AN$445-$AN$440-$AN$442-$AN$443-$AN$446-$AN$447-$AN$448,0)</f>
        <v>0</v>
      </c>
      <c r="AO450" s="721"/>
      <c r="AP450" s="721"/>
      <c r="AQ450" s="722"/>
      <c r="AR450" s="558"/>
      <c r="AS450" s="559"/>
      <c r="AT450" s="559"/>
      <c r="AU450" s="559"/>
      <c r="AV450" s="560"/>
      <c r="AW450" s="557" t="s">
        <v>4</v>
      </c>
      <c r="AX450" s="410"/>
      <c r="AY450" s="410"/>
      <c r="AZ450" s="410"/>
      <c r="BA450" s="410"/>
      <c r="BB450" s="410"/>
      <c r="BC450" s="410"/>
      <c r="BD450" s="410"/>
      <c r="BE450" s="410"/>
      <c r="BF450" s="410"/>
      <c r="BG450" s="410"/>
      <c r="BH450" s="410"/>
      <c r="BI450" s="410"/>
      <c r="BJ450" s="410"/>
      <c r="BK450" s="410"/>
      <c r="BL450" s="410"/>
      <c r="BM450" s="410"/>
      <c r="BN450" s="410"/>
      <c r="BO450" s="410"/>
      <c r="BP450" s="410"/>
      <c r="BQ450" s="410"/>
      <c r="BR450" s="410"/>
      <c r="BS450" s="410"/>
      <c r="BT450" s="410"/>
      <c r="BU450" s="410"/>
      <c r="BV450" s="410"/>
      <c r="BW450" s="410"/>
      <c r="BX450" s="410"/>
    </row>
    <row r="451" spans="1:76" s="411" customFormat="1">
      <c r="A451" s="409"/>
      <c r="B451" s="517"/>
      <c r="C451" s="517"/>
      <c r="D451" s="517"/>
      <c r="E451" s="517"/>
      <c r="F451" s="517"/>
      <c r="G451" s="517"/>
      <c r="H451" s="517"/>
      <c r="I451" s="517"/>
      <c r="J451" s="517"/>
      <c r="K451" s="517"/>
      <c r="L451" s="517"/>
      <c r="M451" s="517"/>
      <c r="N451" s="517"/>
      <c r="O451" s="517"/>
      <c r="P451" s="517"/>
      <c r="Q451" s="517"/>
      <c r="R451" s="517"/>
      <c r="S451" s="517"/>
      <c r="T451" s="517"/>
      <c r="U451" s="517"/>
      <c r="V451" s="517"/>
      <c r="W451" s="517"/>
      <c r="X451" s="517"/>
      <c r="Y451" s="517"/>
      <c r="Z451" s="517"/>
      <c r="AA451" s="517"/>
      <c r="AB451" s="517"/>
      <c r="AC451" s="517"/>
      <c r="AD451" s="517"/>
      <c r="AE451" s="517"/>
      <c r="AF451" s="517"/>
      <c r="AG451" s="517"/>
      <c r="AH451" s="517"/>
      <c r="AI451" s="517"/>
      <c r="AJ451" s="517"/>
      <c r="AK451" s="517"/>
      <c r="AL451" s="517"/>
      <c r="AM451" s="517"/>
      <c r="AN451" s="517"/>
      <c r="AO451" s="517"/>
      <c r="AP451" s="517"/>
      <c r="AQ451" s="517"/>
      <c r="AR451" s="517"/>
      <c r="AS451" s="517"/>
      <c r="AT451" s="517"/>
      <c r="AU451" s="517"/>
      <c r="AV451" s="517"/>
      <c r="AW451" s="517"/>
      <c r="AX451" s="410"/>
      <c r="AY451" s="410"/>
      <c r="AZ451" s="410"/>
      <c r="BA451" s="410"/>
      <c r="BB451" s="410"/>
      <c r="BC451" s="410"/>
      <c r="BD451" s="410"/>
      <c r="BE451" s="410"/>
      <c r="BF451" s="410"/>
      <c r="BG451" s="410"/>
      <c r="BH451" s="410"/>
      <c r="BI451" s="410"/>
      <c r="BJ451" s="410"/>
      <c r="BK451" s="410"/>
      <c r="BL451" s="410"/>
      <c r="BM451" s="410"/>
      <c r="BN451" s="410"/>
      <c r="BO451" s="410"/>
      <c r="BP451" s="410"/>
      <c r="BQ451" s="410"/>
      <c r="BR451" s="410"/>
      <c r="BS451" s="410"/>
      <c r="BT451" s="410"/>
      <c r="BU451" s="410"/>
      <c r="BV451" s="410"/>
      <c r="BW451" s="410"/>
      <c r="BX451" s="410"/>
    </row>
    <row r="452" spans="1:76" s="411" customFormat="1">
      <c r="A452" s="409"/>
      <c r="B452" s="810" t="s">
        <v>853</v>
      </c>
      <c r="C452" s="811"/>
      <c r="D452" s="811"/>
      <c r="E452" s="811"/>
      <c r="F452" s="811"/>
      <c r="G452" s="811"/>
      <c r="H452" s="811"/>
      <c r="I452" s="811"/>
      <c r="J452" s="811"/>
      <c r="K452" s="811"/>
      <c r="L452" s="811"/>
      <c r="M452" s="811"/>
      <c r="N452" s="811"/>
      <c r="O452" s="811"/>
      <c r="P452" s="811"/>
      <c r="Q452" s="811"/>
      <c r="R452" s="811"/>
      <c r="S452" s="811"/>
      <c r="T452" s="811"/>
      <c r="U452" s="811"/>
      <c r="V452" s="811"/>
      <c r="W452" s="811"/>
      <c r="X452" s="811"/>
      <c r="Y452" s="811"/>
      <c r="Z452" s="811"/>
      <c r="AA452" s="811"/>
      <c r="AB452" s="811"/>
      <c r="AC452" s="811"/>
      <c r="AD452" s="811"/>
      <c r="AE452" s="811"/>
      <c r="AF452" s="811"/>
      <c r="AG452" s="811"/>
      <c r="AH452" s="811"/>
      <c r="AI452" s="811"/>
      <c r="AJ452" s="811"/>
      <c r="AK452" s="811"/>
      <c r="AL452" s="811"/>
      <c r="AM452" s="811"/>
      <c r="AN452" s="811"/>
      <c r="AO452" s="811"/>
      <c r="AP452" s="811"/>
      <c r="AQ452" s="811"/>
      <c r="AR452" s="811"/>
      <c r="AS452" s="811"/>
      <c r="AT452" s="811"/>
      <c r="AU452" s="811"/>
      <c r="AV452" s="811"/>
      <c r="AW452" s="812"/>
      <c r="AX452" s="410"/>
      <c r="AY452" s="410"/>
      <c r="AZ452" s="410"/>
      <c r="BA452" s="410"/>
      <c r="BB452" s="410"/>
      <c r="BC452" s="410"/>
      <c r="BD452" s="410"/>
      <c r="BE452" s="410"/>
      <c r="BF452" s="410"/>
      <c r="BG452" s="410"/>
      <c r="BH452" s="410"/>
      <c r="BI452" s="410"/>
      <c r="BJ452" s="410"/>
      <c r="BK452" s="410"/>
      <c r="BL452" s="410"/>
      <c r="BM452" s="410"/>
      <c r="BN452" s="410"/>
      <c r="BO452" s="410"/>
      <c r="BP452" s="410"/>
      <c r="BQ452" s="410"/>
      <c r="BR452" s="410"/>
      <c r="BS452" s="410"/>
      <c r="BT452" s="410"/>
      <c r="BU452" s="410"/>
      <c r="BV452" s="410"/>
      <c r="BW452" s="410"/>
      <c r="BX452" s="410"/>
    </row>
    <row r="453" spans="1:76" s="411" customFormat="1">
      <c r="A453" s="409"/>
      <c r="B453" s="545"/>
      <c r="C453" s="546"/>
      <c r="D453" s="546"/>
      <c r="E453" s="546"/>
      <c r="F453" s="546"/>
      <c r="G453" s="546"/>
      <c r="H453" s="547"/>
      <c r="I453" s="810" t="s">
        <v>111</v>
      </c>
      <c r="J453" s="811"/>
      <c r="K453" s="811"/>
      <c r="L453" s="811"/>
      <c r="M453" s="811"/>
      <c r="N453" s="811"/>
      <c r="O453" s="811"/>
      <c r="P453" s="811"/>
      <c r="Q453" s="811"/>
      <c r="R453" s="811"/>
      <c r="S453" s="811"/>
      <c r="T453" s="811"/>
      <c r="U453" s="811"/>
      <c r="V453" s="811"/>
      <c r="W453" s="811"/>
      <c r="X453" s="811"/>
      <c r="Y453" s="811"/>
      <c r="Z453" s="811"/>
      <c r="AA453" s="811"/>
      <c r="AB453" s="811"/>
      <c r="AC453" s="811"/>
      <c r="AD453" s="811"/>
      <c r="AE453" s="811"/>
      <c r="AF453" s="811"/>
      <c r="AG453" s="812"/>
      <c r="AH453" s="810" t="s">
        <v>112</v>
      </c>
      <c r="AI453" s="811"/>
      <c r="AJ453" s="811"/>
      <c r="AK453" s="811"/>
      <c r="AL453" s="811"/>
      <c r="AM453" s="811"/>
      <c r="AN453" s="811"/>
      <c r="AO453" s="811"/>
      <c r="AP453" s="811"/>
      <c r="AQ453" s="811"/>
      <c r="AR453" s="811"/>
      <c r="AS453" s="811"/>
      <c r="AT453" s="811"/>
      <c r="AU453" s="811"/>
      <c r="AV453" s="812"/>
      <c r="AW453" s="548"/>
      <c r="AX453" s="410"/>
      <c r="AY453" s="410"/>
      <c r="AZ453" s="410"/>
      <c r="BA453" s="410"/>
      <c r="BB453" s="410"/>
      <c r="BC453" s="410"/>
      <c r="BD453" s="410"/>
      <c r="BE453" s="410"/>
      <c r="BF453" s="410"/>
      <c r="BG453" s="410"/>
      <c r="BH453" s="410"/>
      <c r="BI453" s="410"/>
      <c r="BJ453" s="410"/>
      <c r="BK453" s="410"/>
      <c r="BL453" s="410"/>
      <c r="BM453" s="410"/>
      <c r="BN453" s="410"/>
      <c r="BO453" s="410"/>
      <c r="BP453" s="410"/>
      <c r="BQ453" s="410"/>
      <c r="BR453" s="410"/>
      <c r="BS453" s="410"/>
      <c r="BT453" s="410"/>
      <c r="BU453" s="410"/>
      <c r="BV453" s="410"/>
      <c r="BW453" s="410"/>
      <c r="BX453" s="410"/>
    </row>
    <row r="454" spans="1:76" s="411" customFormat="1">
      <c r="A454" s="409"/>
      <c r="B454" s="549"/>
      <c r="C454" s="550"/>
      <c r="D454" s="550"/>
      <c r="E454" s="550"/>
      <c r="F454" s="550"/>
      <c r="G454" s="550"/>
      <c r="H454" s="551"/>
      <c r="I454" s="810" t="s">
        <v>32</v>
      </c>
      <c r="J454" s="811"/>
      <c r="K454" s="811"/>
      <c r="L454" s="811"/>
      <c r="M454" s="811"/>
      <c r="N454" s="811"/>
      <c r="O454" s="811"/>
      <c r="P454" s="811"/>
      <c r="Q454" s="811"/>
      <c r="R454" s="812"/>
      <c r="S454" s="810" t="s">
        <v>113</v>
      </c>
      <c r="T454" s="811"/>
      <c r="U454" s="811"/>
      <c r="V454" s="811"/>
      <c r="W454" s="811"/>
      <c r="X454" s="811"/>
      <c r="Y454" s="811"/>
      <c r="Z454" s="811"/>
      <c r="AA454" s="811"/>
      <c r="AB454" s="812"/>
      <c r="AC454" s="822" t="s">
        <v>114</v>
      </c>
      <c r="AD454" s="823"/>
      <c r="AE454" s="823"/>
      <c r="AF454" s="823"/>
      <c r="AG454" s="824"/>
      <c r="AH454" s="822" t="s">
        <v>115</v>
      </c>
      <c r="AI454" s="823"/>
      <c r="AJ454" s="823"/>
      <c r="AK454" s="823"/>
      <c r="AL454" s="824"/>
      <c r="AM454" s="822" t="s">
        <v>116</v>
      </c>
      <c r="AN454" s="823"/>
      <c r="AO454" s="823"/>
      <c r="AP454" s="823"/>
      <c r="AQ454" s="824"/>
      <c r="AR454" s="822" t="s">
        <v>114</v>
      </c>
      <c r="AS454" s="823"/>
      <c r="AT454" s="823"/>
      <c r="AU454" s="823"/>
      <c r="AV454" s="824"/>
      <c r="AW454" s="552"/>
      <c r="AX454" s="410"/>
      <c r="AY454" s="410"/>
      <c r="AZ454" s="410"/>
      <c r="BA454" s="410"/>
      <c r="BB454" s="410"/>
      <c r="BC454" s="410"/>
      <c r="BD454" s="410"/>
      <c r="BE454" s="410"/>
      <c r="BF454" s="410"/>
      <c r="BG454" s="410"/>
      <c r="BH454" s="410"/>
      <c r="BI454" s="410"/>
      <c r="BJ454" s="410"/>
      <c r="BK454" s="410"/>
      <c r="BL454" s="410"/>
      <c r="BM454" s="410"/>
      <c r="BN454" s="410"/>
      <c r="BO454" s="410"/>
      <c r="BP454" s="410"/>
      <c r="BQ454" s="410"/>
      <c r="BR454" s="410"/>
      <c r="BS454" s="410"/>
      <c r="BT454" s="410"/>
      <c r="BU454" s="410"/>
      <c r="BV454" s="410"/>
      <c r="BW454" s="410"/>
      <c r="BX454" s="410"/>
    </row>
    <row r="455" spans="1:76" s="411" customFormat="1">
      <c r="A455" s="409"/>
      <c r="B455" s="553"/>
      <c r="C455" s="554"/>
      <c r="D455" s="554"/>
      <c r="E455" s="554"/>
      <c r="F455" s="554"/>
      <c r="G455" s="554"/>
      <c r="H455" s="555"/>
      <c r="I455" s="810" t="s">
        <v>115</v>
      </c>
      <c r="J455" s="811"/>
      <c r="K455" s="811"/>
      <c r="L455" s="811"/>
      <c r="M455" s="811"/>
      <c r="N455" s="810" t="s">
        <v>32</v>
      </c>
      <c r="O455" s="811"/>
      <c r="P455" s="811"/>
      <c r="Q455" s="811"/>
      <c r="R455" s="812"/>
      <c r="S455" s="810" t="s">
        <v>115</v>
      </c>
      <c r="T455" s="811"/>
      <c r="U455" s="811"/>
      <c r="V455" s="811"/>
      <c r="W455" s="811"/>
      <c r="X455" s="810" t="s">
        <v>32</v>
      </c>
      <c r="Y455" s="811"/>
      <c r="Z455" s="811"/>
      <c r="AA455" s="811"/>
      <c r="AB455" s="812"/>
      <c r="AC455" s="828"/>
      <c r="AD455" s="829"/>
      <c r="AE455" s="829"/>
      <c r="AF455" s="829"/>
      <c r="AG455" s="830"/>
      <c r="AH455" s="828"/>
      <c r="AI455" s="829"/>
      <c r="AJ455" s="829"/>
      <c r="AK455" s="829"/>
      <c r="AL455" s="830"/>
      <c r="AM455" s="828"/>
      <c r="AN455" s="829"/>
      <c r="AO455" s="829"/>
      <c r="AP455" s="829"/>
      <c r="AQ455" s="830"/>
      <c r="AR455" s="828"/>
      <c r="AS455" s="829"/>
      <c r="AT455" s="829"/>
      <c r="AU455" s="829"/>
      <c r="AV455" s="830"/>
      <c r="AW455" s="556"/>
      <c r="AX455" s="410"/>
      <c r="AY455" s="410"/>
      <c r="AZ455" s="410"/>
      <c r="BA455" s="410"/>
      <c r="BB455" s="410"/>
      <c r="BC455" s="410"/>
      <c r="BD455" s="410"/>
      <c r="BE455" s="410"/>
      <c r="BF455" s="410"/>
      <c r="BG455" s="410"/>
      <c r="BH455" s="410"/>
      <c r="BI455" s="410"/>
      <c r="BJ455" s="410"/>
      <c r="BK455" s="410"/>
      <c r="BL455" s="410"/>
      <c r="BM455" s="410"/>
      <c r="BN455" s="410"/>
      <c r="BO455" s="410"/>
      <c r="BP455" s="410"/>
      <c r="BQ455" s="410"/>
      <c r="BR455" s="410"/>
      <c r="BS455" s="410"/>
      <c r="BT455" s="410"/>
      <c r="BU455" s="410"/>
      <c r="BV455" s="410"/>
      <c r="BW455" s="410"/>
      <c r="BX455" s="410"/>
    </row>
    <row r="456" spans="1:76" ht="14.25">
      <c r="B456" s="491" t="s">
        <v>854</v>
      </c>
      <c r="C456" s="492"/>
      <c r="D456" s="492"/>
      <c r="E456" s="492"/>
      <c r="F456" s="492"/>
      <c r="G456" s="492"/>
      <c r="H456" s="493"/>
      <c r="I456" s="521">
        <v>1270</v>
      </c>
      <c r="J456" s="720"/>
      <c r="K456" s="721"/>
      <c r="L456" s="721"/>
      <c r="M456" s="722"/>
      <c r="N456" s="521">
        <v>1279</v>
      </c>
      <c r="O456" s="720"/>
      <c r="P456" s="721"/>
      <c r="Q456" s="721"/>
      <c r="R456" s="722"/>
      <c r="S456" s="521">
        <v>1288</v>
      </c>
      <c r="T456" s="720"/>
      <c r="U456" s="721"/>
      <c r="V456" s="721"/>
      <c r="W456" s="722"/>
      <c r="X456" s="521">
        <v>1301</v>
      </c>
      <c r="Y456" s="720"/>
      <c r="Z456" s="721"/>
      <c r="AA456" s="721"/>
      <c r="AB456" s="722"/>
      <c r="AC456" s="521">
        <v>1313</v>
      </c>
      <c r="AD456" s="720"/>
      <c r="AE456" s="721"/>
      <c r="AF456" s="721"/>
      <c r="AG456" s="722"/>
      <c r="AH456" s="521">
        <v>1324</v>
      </c>
      <c r="AI456" s="720"/>
      <c r="AJ456" s="721"/>
      <c r="AK456" s="721"/>
      <c r="AL456" s="722"/>
      <c r="AM456" s="521">
        <v>1335</v>
      </c>
      <c r="AN456" s="720"/>
      <c r="AO456" s="721"/>
      <c r="AP456" s="721"/>
      <c r="AQ456" s="722"/>
      <c r="AR456" s="521">
        <v>1346</v>
      </c>
      <c r="AS456" s="720"/>
      <c r="AT456" s="721"/>
      <c r="AU456" s="721"/>
      <c r="AV456" s="722"/>
      <c r="AW456" s="557" t="s">
        <v>2</v>
      </c>
      <c r="AX456" s="410"/>
      <c r="AY456" s="410"/>
      <c r="AZ456" s="410"/>
      <c r="BA456" s="410"/>
      <c r="BB456" s="410"/>
      <c r="BC456" s="410"/>
      <c r="BD456" s="410"/>
      <c r="BE456" s="410"/>
      <c r="BF456" s="410"/>
      <c r="BG456" s="410"/>
      <c r="BH456" s="410"/>
      <c r="BI456" s="410"/>
      <c r="BJ456" s="410"/>
      <c r="BK456" s="410"/>
      <c r="BL456" s="410"/>
      <c r="BM456" s="410"/>
      <c r="BN456" s="410"/>
      <c r="BO456" s="410"/>
      <c r="BP456" s="410"/>
      <c r="BQ456" s="410"/>
      <c r="BR456" s="410"/>
      <c r="BS456" s="410"/>
      <c r="BT456" s="410"/>
      <c r="BU456" s="410"/>
      <c r="BV456" s="410"/>
      <c r="BW456" s="410"/>
      <c r="BX456" s="410"/>
    </row>
    <row r="457" spans="1:76" ht="14.25">
      <c r="B457" s="491" t="s">
        <v>855</v>
      </c>
      <c r="C457" s="492"/>
      <c r="D457" s="492"/>
      <c r="E457" s="492"/>
      <c r="F457" s="492"/>
      <c r="G457" s="492"/>
      <c r="H457" s="493"/>
      <c r="I457" s="521">
        <v>1821</v>
      </c>
      <c r="J457" s="720"/>
      <c r="K457" s="721"/>
      <c r="L457" s="721"/>
      <c r="M457" s="722"/>
      <c r="N457" s="521">
        <v>1822</v>
      </c>
      <c r="O457" s="720"/>
      <c r="P457" s="721"/>
      <c r="Q457" s="721"/>
      <c r="R457" s="722"/>
      <c r="S457" s="521">
        <v>1289</v>
      </c>
      <c r="T457" s="720"/>
      <c r="U457" s="721"/>
      <c r="V457" s="721"/>
      <c r="W457" s="722"/>
      <c r="X457" s="521">
        <v>1302</v>
      </c>
      <c r="Y457" s="720"/>
      <c r="Z457" s="721"/>
      <c r="AA457" s="721"/>
      <c r="AB457" s="722"/>
      <c r="AC457" s="558"/>
      <c r="AD457" s="559"/>
      <c r="AE457" s="559"/>
      <c r="AF457" s="559"/>
      <c r="AG457" s="560"/>
      <c r="AH457" s="558"/>
      <c r="AI457" s="559"/>
      <c r="AJ457" s="559"/>
      <c r="AK457" s="559"/>
      <c r="AL457" s="560"/>
      <c r="AM457" s="558"/>
      <c r="AN457" s="559"/>
      <c r="AO457" s="559"/>
      <c r="AP457" s="559"/>
      <c r="AQ457" s="560"/>
      <c r="AR457" s="558"/>
      <c r="AS457" s="559"/>
      <c r="AT457" s="559"/>
      <c r="AU457" s="559"/>
      <c r="AV457" s="560"/>
      <c r="AW457" s="557" t="s">
        <v>3</v>
      </c>
      <c r="AX457" s="410"/>
      <c r="AY457" s="410"/>
      <c r="AZ457" s="410"/>
      <c r="BA457" s="410"/>
      <c r="BB457" s="410"/>
      <c r="BC457" s="410"/>
      <c r="BD457" s="410"/>
      <c r="BE457" s="410"/>
      <c r="BF457" s="410"/>
      <c r="BG457" s="410"/>
      <c r="BH457" s="410"/>
      <c r="BI457" s="410"/>
      <c r="BJ457" s="410"/>
      <c r="BK457" s="410"/>
      <c r="BL457" s="410"/>
      <c r="BM457" s="410"/>
      <c r="BN457" s="410"/>
      <c r="BO457" s="410"/>
      <c r="BP457" s="410"/>
      <c r="BQ457" s="410"/>
      <c r="BR457" s="410"/>
      <c r="BS457" s="410"/>
      <c r="BT457" s="410"/>
      <c r="BU457" s="410"/>
      <c r="BV457" s="410"/>
      <c r="BW457" s="410"/>
      <c r="BX457" s="410"/>
    </row>
    <row r="458" spans="1:76" ht="14.25">
      <c r="B458" s="491" t="s">
        <v>92</v>
      </c>
      <c r="C458" s="492"/>
      <c r="D458" s="492"/>
      <c r="E458" s="492"/>
      <c r="F458" s="492"/>
      <c r="G458" s="492"/>
      <c r="H458" s="493"/>
      <c r="I458" s="521">
        <v>1271</v>
      </c>
      <c r="J458" s="720"/>
      <c r="K458" s="721"/>
      <c r="L458" s="721"/>
      <c r="M458" s="722"/>
      <c r="N458" s="521">
        <v>1280</v>
      </c>
      <c r="O458" s="720"/>
      <c r="P458" s="721"/>
      <c r="Q458" s="721"/>
      <c r="R458" s="722"/>
      <c r="S458" s="521">
        <v>1290</v>
      </c>
      <c r="T458" s="720"/>
      <c r="U458" s="721"/>
      <c r="V458" s="721"/>
      <c r="W458" s="722"/>
      <c r="X458" s="521">
        <v>1303</v>
      </c>
      <c r="Y458" s="720"/>
      <c r="Z458" s="721"/>
      <c r="AA458" s="721"/>
      <c r="AB458" s="722"/>
      <c r="AC458" s="521">
        <v>1314</v>
      </c>
      <c r="AD458" s="720"/>
      <c r="AE458" s="721"/>
      <c r="AF458" s="721"/>
      <c r="AG458" s="722"/>
      <c r="AH458" s="521">
        <v>1326</v>
      </c>
      <c r="AI458" s="720"/>
      <c r="AJ458" s="721"/>
      <c r="AK458" s="721"/>
      <c r="AL458" s="722"/>
      <c r="AM458" s="521">
        <v>1337</v>
      </c>
      <c r="AN458" s="720"/>
      <c r="AO458" s="721"/>
      <c r="AP458" s="721"/>
      <c r="AQ458" s="722"/>
      <c r="AR458" s="521">
        <v>1347</v>
      </c>
      <c r="AS458" s="720"/>
      <c r="AT458" s="721"/>
      <c r="AU458" s="721"/>
      <c r="AV458" s="722"/>
      <c r="AW458" s="557" t="s">
        <v>2</v>
      </c>
      <c r="AX458" s="410"/>
      <c r="AY458" s="410"/>
      <c r="AZ458" s="410"/>
      <c r="BA458" s="410"/>
      <c r="BB458" s="410"/>
      <c r="BC458" s="410"/>
      <c r="BD458" s="410"/>
      <c r="BE458" s="410"/>
      <c r="BF458" s="410"/>
      <c r="BG458" s="410"/>
      <c r="BH458" s="410"/>
      <c r="BI458" s="410"/>
      <c r="BJ458" s="410"/>
      <c r="BK458" s="410"/>
      <c r="BL458" s="410"/>
      <c r="BM458" s="410"/>
      <c r="BN458" s="410"/>
      <c r="BO458" s="410"/>
      <c r="BP458" s="410"/>
      <c r="BQ458" s="410"/>
      <c r="BR458" s="410"/>
      <c r="BS458" s="410"/>
      <c r="BT458" s="410"/>
      <c r="BU458" s="410"/>
      <c r="BV458" s="410"/>
      <c r="BW458" s="410"/>
      <c r="BX458" s="410"/>
    </row>
    <row r="459" spans="1:76" ht="14.25">
      <c r="B459" s="491" t="s">
        <v>93</v>
      </c>
      <c r="C459" s="492"/>
      <c r="D459" s="492"/>
      <c r="E459" s="492"/>
      <c r="F459" s="492"/>
      <c r="G459" s="492"/>
      <c r="H459" s="493"/>
      <c r="I459" s="521">
        <v>1272</v>
      </c>
      <c r="J459" s="720"/>
      <c r="K459" s="721"/>
      <c r="L459" s="721"/>
      <c r="M459" s="722"/>
      <c r="N459" s="521">
        <v>1281</v>
      </c>
      <c r="O459" s="720"/>
      <c r="P459" s="721"/>
      <c r="Q459" s="721"/>
      <c r="R459" s="722"/>
      <c r="S459" s="521">
        <v>1291</v>
      </c>
      <c r="T459" s="720"/>
      <c r="U459" s="721"/>
      <c r="V459" s="721"/>
      <c r="W459" s="722"/>
      <c r="X459" s="521">
        <v>1304</v>
      </c>
      <c r="Y459" s="720"/>
      <c r="Z459" s="721"/>
      <c r="AA459" s="721"/>
      <c r="AB459" s="722"/>
      <c r="AC459" s="521">
        <v>1315</v>
      </c>
      <c r="AD459" s="720"/>
      <c r="AE459" s="721"/>
      <c r="AF459" s="721"/>
      <c r="AG459" s="722"/>
      <c r="AH459" s="521">
        <v>1327</v>
      </c>
      <c r="AI459" s="720"/>
      <c r="AJ459" s="721"/>
      <c r="AK459" s="721"/>
      <c r="AL459" s="722"/>
      <c r="AM459" s="521">
        <v>1338</v>
      </c>
      <c r="AN459" s="720"/>
      <c r="AO459" s="721"/>
      <c r="AP459" s="721"/>
      <c r="AQ459" s="722"/>
      <c r="AR459" s="521">
        <v>1348</v>
      </c>
      <c r="AS459" s="720"/>
      <c r="AT459" s="721"/>
      <c r="AU459" s="721"/>
      <c r="AV459" s="722"/>
      <c r="AW459" s="557" t="s">
        <v>3</v>
      </c>
      <c r="AX459" s="410"/>
      <c r="AY459" s="410"/>
      <c r="AZ459" s="410"/>
      <c r="BA459" s="410"/>
      <c r="BB459" s="410"/>
      <c r="BC459" s="410"/>
      <c r="BD459" s="410"/>
      <c r="BE459" s="410"/>
      <c r="BF459" s="410"/>
      <c r="BG459" s="410"/>
      <c r="BH459" s="410"/>
      <c r="BI459" s="410"/>
      <c r="BJ459" s="410"/>
      <c r="BK459" s="410"/>
      <c r="BL459" s="410"/>
      <c r="BM459" s="410"/>
      <c r="BN459" s="410"/>
      <c r="BO459" s="410"/>
      <c r="BP459" s="410"/>
      <c r="BQ459" s="410"/>
      <c r="BR459" s="410"/>
      <c r="BS459" s="410"/>
      <c r="BT459" s="410"/>
      <c r="BU459" s="410"/>
      <c r="BV459" s="410"/>
      <c r="BW459" s="410"/>
      <c r="BX459" s="410"/>
    </row>
    <row r="460" spans="1:76" ht="14.25">
      <c r="B460" s="491" t="s">
        <v>856</v>
      </c>
      <c r="C460" s="492"/>
      <c r="D460" s="492"/>
      <c r="E460" s="492"/>
      <c r="F460" s="492"/>
      <c r="G460" s="492"/>
      <c r="H460" s="493"/>
      <c r="I460" s="558"/>
      <c r="J460" s="559"/>
      <c r="K460" s="559"/>
      <c r="L460" s="559"/>
      <c r="M460" s="560"/>
      <c r="N460" s="558"/>
      <c r="O460" s="559"/>
      <c r="P460" s="559"/>
      <c r="Q460" s="559"/>
      <c r="R460" s="560"/>
      <c r="S460" s="521">
        <v>1292</v>
      </c>
      <c r="T460" s="720"/>
      <c r="U460" s="721"/>
      <c r="V460" s="721"/>
      <c r="W460" s="722"/>
      <c r="X460" s="521">
        <v>1305</v>
      </c>
      <c r="Y460" s="720"/>
      <c r="Z460" s="721"/>
      <c r="AA460" s="721"/>
      <c r="AB460" s="722"/>
      <c r="AC460" s="521">
        <v>1316</v>
      </c>
      <c r="AD460" s="720"/>
      <c r="AE460" s="721"/>
      <c r="AF460" s="721"/>
      <c r="AG460" s="722"/>
      <c r="AH460" s="558"/>
      <c r="AI460" s="559"/>
      <c r="AJ460" s="559"/>
      <c r="AK460" s="559"/>
      <c r="AL460" s="560"/>
      <c r="AM460" s="558"/>
      <c r="AN460" s="559"/>
      <c r="AO460" s="559"/>
      <c r="AP460" s="559"/>
      <c r="AQ460" s="560"/>
      <c r="AR460" s="558"/>
      <c r="AS460" s="559"/>
      <c r="AT460" s="559"/>
      <c r="AU460" s="559"/>
      <c r="AV460" s="560"/>
      <c r="AW460" s="557" t="s">
        <v>2</v>
      </c>
      <c r="AX460" s="410"/>
      <c r="AY460" s="410"/>
      <c r="AZ460" s="410"/>
      <c r="BA460" s="410"/>
      <c r="BB460" s="410"/>
      <c r="BC460" s="410"/>
      <c r="BD460" s="410"/>
      <c r="BE460" s="410"/>
      <c r="BF460" s="410"/>
      <c r="BG460" s="410"/>
      <c r="BH460" s="410"/>
      <c r="BI460" s="410"/>
      <c r="BJ460" s="410"/>
      <c r="BK460" s="410"/>
      <c r="BL460" s="410"/>
      <c r="BM460" s="410"/>
      <c r="BN460" s="410"/>
      <c r="BO460" s="410"/>
      <c r="BP460" s="410"/>
      <c r="BQ460" s="410"/>
      <c r="BR460" s="410"/>
      <c r="BS460" s="410"/>
      <c r="BT460" s="410"/>
      <c r="BU460" s="410"/>
      <c r="BV460" s="410"/>
      <c r="BW460" s="410"/>
      <c r="BX460" s="410"/>
    </row>
    <row r="461" spans="1:76" ht="14.25">
      <c r="B461" s="491" t="s">
        <v>857</v>
      </c>
      <c r="C461" s="492"/>
      <c r="D461" s="492"/>
      <c r="E461" s="492"/>
      <c r="F461" s="492"/>
      <c r="G461" s="492"/>
      <c r="H461" s="493"/>
      <c r="I461" s="521">
        <v>1273</v>
      </c>
      <c r="J461" s="720"/>
      <c r="K461" s="721"/>
      <c r="L461" s="721"/>
      <c r="M461" s="722"/>
      <c r="N461" s="521">
        <v>1282</v>
      </c>
      <c r="O461" s="720"/>
      <c r="P461" s="721"/>
      <c r="Q461" s="721"/>
      <c r="R461" s="722"/>
      <c r="S461" s="521">
        <v>1293</v>
      </c>
      <c r="T461" s="720"/>
      <c r="U461" s="721"/>
      <c r="V461" s="721"/>
      <c r="W461" s="722"/>
      <c r="X461" s="521">
        <v>1306</v>
      </c>
      <c r="Y461" s="720"/>
      <c r="Z461" s="721"/>
      <c r="AA461" s="721"/>
      <c r="AB461" s="722"/>
      <c r="AC461" s="521">
        <v>1317</v>
      </c>
      <c r="AD461" s="720"/>
      <c r="AE461" s="721"/>
      <c r="AF461" s="721"/>
      <c r="AG461" s="722"/>
      <c r="AH461" s="521">
        <v>1328</v>
      </c>
      <c r="AI461" s="720"/>
      <c r="AJ461" s="721"/>
      <c r="AK461" s="721"/>
      <c r="AL461" s="722"/>
      <c r="AM461" s="521">
        <v>1339</v>
      </c>
      <c r="AN461" s="720"/>
      <c r="AO461" s="721"/>
      <c r="AP461" s="721"/>
      <c r="AQ461" s="722"/>
      <c r="AR461" s="561">
        <v>1349</v>
      </c>
      <c r="AS461" s="720"/>
      <c r="AT461" s="721"/>
      <c r="AU461" s="721"/>
      <c r="AV461" s="722"/>
      <c r="AW461" s="557" t="s">
        <v>2</v>
      </c>
      <c r="AX461" s="410"/>
      <c r="AY461" s="410"/>
      <c r="AZ461" s="410"/>
      <c r="BA461" s="410"/>
      <c r="BB461" s="410"/>
      <c r="BC461" s="410"/>
      <c r="BD461" s="410"/>
      <c r="BE461" s="410"/>
      <c r="BF461" s="410"/>
      <c r="BG461" s="410"/>
      <c r="BH461" s="410"/>
      <c r="BI461" s="410"/>
      <c r="BJ461" s="410"/>
      <c r="BK461" s="410"/>
      <c r="BL461" s="410"/>
      <c r="BM461" s="410"/>
      <c r="BN461" s="410"/>
      <c r="BO461" s="410"/>
      <c r="BP461" s="410"/>
      <c r="BQ461" s="410"/>
      <c r="BR461" s="410"/>
      <c r="BS461" s="410"/>
      <c r="BT461" s="410"/>
      <c r="BU461" s="410"/>
      <c r="BV461" s="410"/>
      <c r="BW461" s="410"/>
      <c r="BX461" s="410"/>
    </row>
    <row r="462" spans="1:76" ht="14.25">
      <c r="B462" s="491" t="s">
        <v>107</v>
      </c>
      <c r="C462" s="492"/>
      <c r="D462" s="492"/>
      <c r="E462" s="492"/>
      <c r="F462" s="492"/>
      <c r="G462" s="492"/>
      <c r="H462" s="493"/>
      <c r="I462" s="521">
        <v>1274</v>
      </c>
      <c r="J462" s="720"/>
      <c r="K462" s="721"/>
      <c r="L462" s="721"/>
      <c r="M462" s="722"/>
      <c r="N462" s="521">
        <v>1283</v>
      </c>
      <c r="O462" s="720"/>
      <c r="P462" s="721"/>
      <c r="Q462" s="721"/>
      <c r="R462" s="722"/>
      <c r="S462" s="521">
        <v>1294</v>
      </c>
      <c r="T462" s="720"/>
      <c r="U462" s="721"/>
      <c r="V462" s="721"/>
      <c r="W462" s="722"/>
      <c r="X462" s="521">
        <v>1307</v>
      </c>
      <c r="Y462" s="720"/>
      <c r="Z462" s="721"/>
      <c r="AA462" s="721"/>
      <c r="AB462" s="722"/>
      <c r="AC462" s="521">
        <v>1318</v>
      </c>
      <c r="AD462" s="720"/>
      <c r="AE462" s="721"/>
      <c r="AF462" s="721"/>
      <c r="AG462" s="722"/>
      <c r="AH462" s="521">
        <v>1329</v>
      </c>
      <c r="AI462" s="720"/>
      <c r="AJ462" s="721"/>
      <c r="AK462" s="721"/>
      <c r="AL462" s="722"/>
      <c r="AM462" s="521">
        <v>1340</v>
      </c>
      <c r="AN462" s="720"/>
      <c r="AO462" s="721"/>
      <c r="AP462" s="721"/>
      <c r="AQ462" s="722"/>
      <c r="AR462" s="521">
        <v>1350</v>
      </c>
      <c r="AS462" s="720"/>
      <c r="AT462" s="721"/>
      <c r="AU462" s="721"/>
      <c r="AV462" s="722"/>
      <c r="AW462" s="557" t="s">
        <v>2</v>
      </c>
      <c r="AX462" s="410"/>
      <c r="AY462" s="410"/>
      <c r="AZ462" s="410"/>
      <c r="BA462" s="410"/>
      <c r="BB462" s="410"/>
      <c r="BC462" s="410"/>
      <c r="BD462" s="410"/>
      <c r="BE462" s="410"/>
      <c r="BF462" s="410"/>
      <c r="BG462" s="410"/>
      <c r="BH462" s="410"/>
      <c r="BI462" s="410"/>
      <c r="BJ462" s="410"/>
      <c r="BK462" s="410"/>
      <c r="BL462" s="410"/>
      <c r="BM462" s="410"/>
      <c r="BN462" s="410"/>
      <c r="BO462" s="410"/>
      <c r="BP462" s="410"/>
      <c r="BQ462" s="410"/>
      <c r="BR462" s="410"/>
      <c r="BS462" s="410"/>
      <c r="BT462" s="410"/>
      <c r="BU462" s="410"/>
      <c r="BV462" s="410"/>
      <c r="BW462" s="410"/>
      <c r="BX462" s="410"/>
    </row>
    <row r="463" spans="1:76" ht="14.25">
      <c r="B463" s="491" t="s">
        <v>108</v>
      </c>
      <c r="C463" s="492"/>
      <c r="D463" s="492"/>
      <c r="E463" s="492"/>
      <c r="F463" s="492"/>
      <c r="G463" s="492"/>
      <c r="H463" s="493"/>
      <c r="I463" s="521">
        <v>1275</v>
      </c>
      <c r="J463" s="720"/>
      <c r="K463" s="721"/>
      <c r="L463" s="721"/>
      <c r="M463" s="722"/>
      <c r="N463" s="521">
        <v>1284</v>
      </c>
      <c r="O463" s="720"/>
      <c r="P463" s="721"/>
      <c r="Q463" s="721"/>
      <c r="R463" s="722"/>
      <c r="S463" s="521">
        <v>1295</v>
      </c>
      <c r="T463" s="720"/>
      <c r="U463" s="721"/>
      <c r="V463" s="721"/>
      <c r="W463" s="722"/>
      <c r="X463" s="521">
        <v>1308</v>
      </c>
      <c r="Y463" s="720"/>
      <c r="Z463" s="721"/>
      <c r="AA463" s="721"/>
      <c r="AB463" s="722"/>
      <c r="AC463" s="521">
        <v>1319</v>
      </c>
      <c r="AD463" s="720"/>
      <c r="AE463" s="721"/>
      <c r="AF463" s="721"/>
      <c r="AG463" s="722"/>
      <c r="AH463" s="521">
        <v>1330</v>
      </c>
      <c r="AI463" s="720"/>
      <c r="AJ463" s="721"/>
      <c r="AK463" s="721"/>
      <c r="AL463" s="722"/>
      <c r="AM463" s="521">
        <v>1341</v>
      </c>
      <c r="AN463" s="720"/>
      <c r="AO463" s="721"/>
      <c r="AP463" s="721"/>
      <c r="AQ463" s="722"/>
      <c r="AR463" s="521">
        <v>1351</v>
      </c>
      <c r="AS463" s="720"/>
      <c r="AT463" s="721"/>
      <c r="AU463" s="721"/>
      <c r="AV463" s="722"/>
      <c r="AW463" s="557" t="s">
        <v>3</v>
      </c>
      <c r="AX463" s="410"/>
      <c r="AY463" s="410"/>
      <c r="AZ463" s="410"/>
      <c r="BA463" s="410"/>
      <c r="BB463" s="410"/>
      <c r="BC463" s="410"/>
      <c r="BD463" s="410"/>
      <c r="BE463" s="410"/>
      <c r="BF463" s="410"/>
      <c r="BG463" s="410"/>
      <c r="BH463" s="410"/>
      <c r="BI463" s="410"/>
      <c r="BJ463" s="410"/>
      <c r="BK463" s="410"/>
      <c r="BL463" s="410"/>
      <c r="BM463" s="410"/>
      <c r="BN463" s="410"/>
      <c r="BO463" s="410"/>
      <c r="BP463" s="410"/>
      <c r="BQ463" s="410"/>
      <c r="BR463" s="410"/>
      <c r="BS463" s="410"/>
      <c r="BT463" s="410"/>
      <c r="BU463" s="410"/>
      <c r="BV463" s="410"/>
      <c r="BW463" s="410"/>
      <c r="BX463" s="410"/>
    </row>
    <row r="464" spans="1:76" ht="14.25">
      <c r="B464" s="491" t="s">
        <v>858</v>
      </c>
      <c r="C464" s="492"/>
      <c r="D464" s="492"/>
      <c r="E464" s="492"/>
      <c r="F464" s="492"/>
      <c r="G464" s="492"/>
      <c r="H464" s="493"/>
      <c r="I464" s="521">
        <v>1276</v>
      </c>
      <c r="J464" s="720"/>
      <c r="K464" s="721"/>
      <c r="L464" s="721"/>
      <c r="M464" s="722"/>
      <c r="N464" s="521">
        <v>1285</v>
      </c>
      <c r="O464" s="720"/>
      <c r="P464" s="721"/>
      <c r="Q464" s="721"/>
      <c r="R464" s="722"/>
      <c r="S464" s="521">
        <v>1296</v>
      </c>
      <c r="T464" s="720"/>
      <c r="U464" s="721"/>
      <c r="V464" s="721"/>
      <c r="W464" s="722"/>
      <c r="X464" s="521">
        <v>1309</v>
      </c>
      <c r="Y464" s="720"/>
      <c r="Z464" s="721"/>
      <c r="AA464" s="721"/>
      <c r="AB464" s="722"/>
      <c r="AC464" s="521">
        <v>1320</v>
      </c>
      <c r="AD464" s="720"/>
      <c r="AE464" s="721"/>
      <c r="AF464" s="721"/>
      <c r="AG464" s="722"/>
      <c r="AH464" s="521">
        <v>1331</v>
      </c>
      <c r="AI464" s="720"/>
      <c r="AJ464" s="721"/>
      <c r="AK464" s="721"/>
      <c r="AL464" s="722"/>
      <c r="AM464" s="521">
        <v>1342</v>
      </c>
      <c r="AN464" s="720"/>
      <c r="AO464" s="721"/>
      <c r="AP464" s="721"/>
      <c r="AQ464" s="722"/>
      <c r="AR464" s="521">
        <v>1352</v>
      </c>
      <c r="AS464" s="720"/>
      <c r="AT464" s="721"/>
      <c r="AU464" s="721"/>
      <c r="AV464" s="722"/>
      <c r="AW464" s="557" t="s">
        <v>3</v>
      </c>
      <c r="AX464" s="410"/>
      <c r="AY464" s="410"/>
      <c r="AZ464" s="410"/>
      <c r="BA464" s="410"/>
      <c r="BB464" s="410"/>
      <c r="BC464" s="410"/>
      <c r="BD464" s="410"/>
      <c r="BE464" s="410"/>
      <c r="BF464" s="410"/>
      <c r="BG464" s="410"/>
      <c r="BH464" s="410"/>
      <c r="BI464" s="410"/>
      <c r="BJ464" s="410"/>
      <c r="BK464" s="410"/>
      <c r="BL464" s="410"/>
      <c r="BM464" s="410"/>
      <c r="BN464" s="410"/>
      <c r="BO464" s="410"/>
      <c r="BP464" s="410"/>
      <c r="BQ464" s="410"/>
      <c r="BR464" s="410"/>
      <c r="BS464" s="410"/>
      <c r="BT464" s="410"/>
      <c r="BU464" s="410"/>
      <c r="BV464" s="410"/>
      <c r="BW464" s="410"/>
      <c r="BX464" s="410"/>
    </row>
    <row r="465" spans="1:107" ht="14.25">
      <c r="B465" s="491" t="s">
        <v>859</v>
      </c>
      <c r="C465" s="492"/>
      <c r="D465" s="492"/>
      <c r="E465" s="492"/>
      <c r="F465" s="492"/>
      <c r="G465" s="492"/>
      <c r="H465" s="493"/>
      <c r="I465" s="521">
        <v>1277</v>
      </c>
      <c r="J465" s="720"/>
      <c r="K465" s="721"/>
      <c r="L465" s="721"/>
      <c r="M465" s="722"/>
      <c r="N465" s="521">
        <v>1286</v>
      </c>
      <c r="O465" s="720"/>
      <c r="P465" s="721"/>
      <c r="Q465" s="721"/>
      <c r="R465" s="722"/>
      <c r="S465" s="521">
        <v>1297</v>
      </c>
      <c r="T465" s="720"/>
      <c r="U465" s="721"/>
      <c r="V465" s="721"/>
      <c r="W465" s="722"/>
      <c r="X465" s="521">
        <v>1310</v>
      </c>
      <c r="Y465" s="720"/>
      <c r="Z465" s="721"/>
      <c r="AA465" s="721"/>
      <c r="AB465" s="722"/>
      <c r="AC465" s="521">
        <v>1321</v>
      </c>
      <c r="AD465" s="720"/>
      <c r="AE465" s="721"/>
      <c r="AF465" s="721"/>
      <c r="AG465" s="722"/>
      <c r="AH465" s="521">
        <v>1332</v>
      </c>
      <c r="AI465" s="720"/>
      <c r="AJ465" s="721"/>
      <c r="AK465" s="721"/>
      <c r="AL465" s="722"/>
      <c r="AM465" s="521">
        <v>1343</v>
      </c>
      <c r="AN465" s="720"/>
      <c r="AO465" s="721"/>
      <c r="AP465" s="721"/>
      <c r="AQ465" s="722"/>
      <c r="AR465" s="521">
        <v>1353</v>
      </c>
      <c r="AS465" s="720"/>
      <c r="AT465" s="721"/>
      <c r="AU465" s="721"/>
      <c r="AV465" s="722"/>
      <c r="AW465" s="557" t="s">
        <v>3</v>
      </c>
      <c r="AX465" s="410"/>
      <c r="AY465" s="410"/>
      <c r="AZ465" s="410"/>
      <c r="BA465" s="410"/>
      <c r="BB465" s="410"/>
      <c r="BC465" s="410"/>
      <c r="BD465" s="410"/>
      <c r="BE465" s="410"/>
      <c r="BF465" s="410"/>
      <c r="BG465" s="410"/>
      <c r="BH465" s="410"/>
      <c r="BI465" s="410"/>
      <c r="BJ465" s="410"/>
      <c r="BK465" s="410"/>
      <c r="BL465" s="410"/>
      <c r="BM465" s="410"/>
      <c r="BN465" s="410"/>
      <c r="BO465" s="410"/>
      <c r="BP465" s="410"/>
      <c r="BQ465" s="410"/>
      <c r="BR465" s="410"/>
      <c r="BS465" s="410"/>
      <c r="BT465" s="410"/>
      <c r="BU465" s="410"/>
      <c r="BV465" s="410"/>
      <c r="BW465" s="410"/>
      <c r="BX465" s="410"/>
    </row>
    <row r="466" spans="1:107" ht="14.25">
      <c r="B466" s="491" t="s">
        <v>860</v>
      </c>
      <c r="C466" s="492"/>
      <c r="D466" s="492"/>
      <c r="E466" s="492"/>
      <c r="F466" s="492"/>
      <c r="G466" s="492"/>
      <c r="H466" s="493"/>
      <c r="I466" s="558"/>
      <c r="J466" s="559"/>
      <c r="K466" s="559"/>
      <c r="L466" s="559"/>
      <c r="M466" s="560"/>
      <c r="N466" s="558"/>
      <c r="O466" s="559"/>
      <c r="P466" s="559"/>
      <c r="Q466" s="559"/>
      <c r="R466" s="560"/>
      <c r="S466" s="521">
        <v>1298</v>
      </c>
      <c r="T466" s="720"/>
      <c r="U466" s="721"/>
      <c r="V466" s="721"/>
      <c r="W466" s="722"/>
      <c r="X466" s="521">
        <v>1311</v>
      </c>
      <c r="Y466" s="720"/>
      <c r="Z466" s="721"/>
      <c r="AA466" s="721"/>
      <c r="AB466" s="722"/>
      <c r="AC466" s="521">
        <v>1322</v>
      </c>
      <c r="AD466" s="720"/>
      <c r="AE466" s="721"/>
      <c r="AF466" s="721"/>
      <c r="AG466" s="722"/>
      <c r="AH466" s="521">
        <v>1333</v>
      </c>
      <c r="AI466" s="720"/>
      <c r="AJ466" s="721"/>
      <c r="AK466" s="721"/>
      <c r="AL466" s="722"/>
      <c r="AM466" s="521">
        <v>1344</v>
      </c>
      <c r="AN466" s="720"/>
      <c r="AO466" s="721"/>
      <c r="AP466" s="721"/>
      <c r="AQ466" s="722"/>
      <c r="AR466" s="521">
        <v>1354</v>
      </c>
      <c r="AS466" s="720"/>
      <c r="AT466" s="721"/>
      <c r="AU466" s="721"/>
      <c r="AV466" s="722"/>
      <c r="AW466" s="557" t="s">
        <v>3</v>
      </c>
      <c r="AX466" s="410"/>
      <c r="AY466" s="410"/>
      <c r="AZ466" s="410"/>
      <c r="BA466" s="410"/>
      <c r="BB466" s="410"/>
      <c r="BC466" s="410"/>
      <c r="BD466" s="410"/>
      <c r="BE466" s="410"/>
      <c r="BF466" s="410"/>
      <c r="BG466" s="410"/>
      <c r="BH466" s="410"/>
      <c r="BI466" s="410"/>
      <c r="BJ466" s="410"/>
      <c r="BK466" s="410"/>
      <c r="BL466" s="410"/>
      <c r="BM466" s="410"/>
      <c r="BN466" s="410"/>
      <c r="BO466" s="410"/>
      <c r="BP466" s="410"/>
      <c r="BQ466" s="410"/>
      <c r="BR466" s="410"/>
      <c r="BS466" s="410"/>
      <c r="BT466" s="410"/>
      <c r="BU466" s="410"/>
      <c r="BV466" s="410"/>
      <c r="BW466" s="410"/>
      <c r="BX466" s="410"/>
    </row>
    <row r="467" spans="1:107" ht="14.25">
      <c r="B467" s="491" t="s">
        <v>109</v>
      </c>
      <c r="C467" s="492"/>
      <c r="D467" s="492"/>
      <c r="E467" s="492"/>
      <c r="F467" s="492"/>
      <c r="G467" s="492"/>
      <c r="H467" s="493"/>
      <c r="I467" s="521">
        <v>1278</v>
      </c>
      <c r="J467" s="720">
        <f>+IF(($J$456+$J$458+$J$460+$J$461+$J$462-$J$457-$J$459-$J$463-$J$464-$J$465-$J$466)&gt;0,($J$456+$J$458+$J$460+$J$461+$J$462-$J$457-$J$459-$J$463-$J$464-$J$465-$J$466),0)</f>
        <v>0</v>
      </c>
      <c r="K467" s="721"/>
      <c r="L467" s="721"/>
      <c r="M467" s="722"/>
      <c r="N467" s="521">
        <v>1287</v>
      </c>
      <c r="O467" s="720">
        <f>+IF(($O$456+$O$458+$O$460+$O$461+$O$462-$O$457-$O$459-$O$463-$O$464-$O$465-$O$466)&gt;0,($O$456+$O$458+$O$460+$O$461+$O$462-$O$457-$O$459-$O$463-$O$464-$O$465-$O$466),0)</f>
        <v>0</v>
      </c>
      <c r="P467" s="721"/>
      <c r="Q467" s="721"/>
      <c r="R467" s="722"/>
      <c r="S467" s="521">
        <v>1312</v>
      </c>
      <c r="T467" s="720">
        <f>+IF(($T$456+$T$458+$T$460+$T$461+$T$462-$T$457-$T$459-$T$463-$T$464-$T$465-$T$466)&gt;0,($T$456+$T$458+$T$460+$T$461+$T$462-$T$457-$T$459-$T$463-$T$464-$T$465-$T$466),0)</f>
        <v>0</v>
      </c>
      <c r="U467" s="721"/>
      <c r="V467" s="721"/>
      <c r="W467" s="722"/>
      <c r="X467" s="521">
        <v>1300</v>
      </c>
      <c r="Y467" s="720">
        <f>+IF(($Y$456+$Y$458+$Y$460+$Y$461+$Y$462-$Y$457-$Y$459-$Y$463-$Y$464-$Y$465-$Y$466)&gt;0,($Y$456+$Y$458+$Y$460+$Y$461+$Y$462-$Y$457-$Y$459-$Y$463-$Y$464-$Y$465-$Y$466),0)</f>
        <v>0</v>
      </c>
      <c r="Z467" s="721"/>
      <c r="AA467" s="721"/>
      <c r="AB467" s="722"/>
      <c r="AC467" s="521">
        <v>1323</v>
      </c>
      <c r="AD467" s="720">
        <f>+IF(($AD$456+$AD$458+$AD$460+$AD$461+$AD$462-$AD$457-$AD$459-$AD$463-$AD$464-$AD$465-$AD$466)&gt;0,($AD$456+$AD$458+$AD$460+$AD$461+$AD$462-$AD$457-$AD$459-$AD$463-$AD$464-$AD$465-$AD$466),0)</f>
        <v>0</v>
      </c>
      <c r="AE467" s="721"/>
      <c r="AF467" s="721"/>
      <c r="AG467" s="722"/>
      <c r="AH467" s="521">
        <v>1334</v>
      </c>
      <c r="AI467" s="720">
        <f>+IF(($AI$456+$AI$458+$AI$460+$AI$461+$AI$462-$AI$457-$AI$459-$AI$463-$AI$464-$AI$465-$AI$466)&gt;0,($AI$456+$AI$458+$AI$460+$AI$461+$AI$462-$AI$457-$AI$459-$AI$463-$AI$464-$AI$465-$AI$466),0)</f>
        <v>0</v>
      </c>
      <c r="AJ467" s="721"/>
      <c r="AK467" s="721"/>
      <c r="AL467" s="722"/>
      <c r="AM467" s="521">
        <v>1345</v>
      </c>
      <c r="AN467" s="720">
        <f>+IF(($AN$456+$AN$458+$AN$460+$AN$461+$AN$462-$AN$457-$AN$459-$AN$463-$AN$464-$AN$465-$AN$466)&gt;0,($AN$456+$AN$458+$AN$460+$AN$461+$AN$462-$AN$457-$AN$459-$AN$463-$AN$464-$AN$465-$AN$466),0)</f>
        <v>0</v>
      </c>
      <c r="AO467" s="721"/>
      <c r="AP467" s="721"/>
      <c r="AQ467" s="722"/>
      <c r="AR467" s="521">
        <v>1355</v>
      </c>
      <c r="AS467" s="720">
        <f>+IF(($AS$456+$AS$458+$AS$460+$AS$461+$AS$462-$AS$457-$AS$459-$AS$463-$AS$464-$AS$465-$AS$466)&gt;0,($AS$456+$AS$458+$AS$460+$AS$461+$AS$462-$AS$457-$AS$459-$AS$463-$AS$464-$AS$465-$AS$466),0)</f>
        <v>0</v>
      </c>
      <c r="AT467" s="721"/>
      <c r="AU467" s="721"/>
      <c r="AV467" s="722"/>
      <c r="AW467" s="557" t="s">
        <v>4</v>
      </c>
      <c r="AX467" s="410"/>
      <c r="AY467" s="410"/>
      <c r="AZ467" s="410"/>
      <c r="BA467" s="410"/>
      <c r="BB467" s="410"/>
      <c r="BC467" s="410"/>
      <c r="BD467" s="410"/>
      <c r="BE467" s="410"/>
      <c r="BF467" s="410"/>
      <c r="BG467" s="410"/>
      <c r="BH467" s="410"/>
      <c r="BI467" s="410"/>
      <c r="BJ467" s="410"/>
      <c r="BK467" s="410"/>
      <c r="BL467" s="410"/>
      <c r="BM467" s="410"/>
      <c r="BN467" s="410"/>
      <c r="BO467" s="410"/>
      <c r="BP467" s="410"/>
      <c r="BQ467" s="410"/>
      <c r="BR467" s="410"/>
      <c r="BS467" s="410"/>
      <c r="BT467" s="410"/>
      <c r="BU467" s="410"/>
      <c r="BV467" s="410"/>
      <c r="BW467" s="410"/>
      <c r="BX467" s="410"/>
    </row>
    <row r="468" spans="1:107" ht="14.25">
      <c r="B468" s="491" t="s">
        <v>110</v>
      </c>
      <c r="C468" s="492"/>
      <c r="D468" s="492"/>
      <c r="E468" s="492"/>
      <c r="F468" s="492"/>
      <c r="G468" s="492"/>
      <c r="H468" s="493"/>
      <c r="I468" s="521">
        <v>1723</v>
      </c>
      <c r="J468" s="720">
        <f>-IF(($J$456+$J$458+$J$460+$J$461+$J$462-$J$457-$J$459-$J$463-$J$464-$J$465-$J$466)&lt;0,($J$456+$J$458+$J$460+$J$461+$J$462-$J$457-$J$459-$J$463-$J$464-$J$465-$J$466),0)</f>
        <v>0</v>
      </c>
      <c r="K468" s="721"/>
      <c r="L468" s="721"/>
      <c r="M468" s="722"/>
      <c r="N468" s="521">
        <v>1724</v>
      </c>
      <c r="O468" s="720">
        <f>-IF(($O$456+$O$458+$O$460+$O$461+$O$462-$O$457-$O$459-$O$463-$O$464-$O$465-$O$466)&lt;0,($O$456+$O$458+$O$460+$O$461+$O$462-$O$457-$O$459-$O$463-$O$464-$O$465-$O$466),0)</f>
        <v>0</v>
      </c>
      <c r="P468" s="721"/>
      <c r="Q468" s="721"/>
      <c r="R468" s="722"/>
      <c r="S468" s="521">
        <v>1299</v>
      </c>
      <c r="T468" s="720">
        <f>-IF(($T$456+$T$458+$T$460+$T$461+$T$462-$T$457-$T$459-$T$463-$T$464-$T$465-$T$466)&lt;0,($T$456+$T$458+$T$460+$T$461+$T$462-$T$457-$T$459-$T$463-$T$464-$T$465-$T$466),0)</f>
        <v>0</v>
      </c>
      <c r="U468" s="721"/>
      <c r="V468" s="721"/>
      <c r="W468" s="722"/>
      <c r="X468" s="521">
        <v>1373</v>
      </c>
      <c r="Y468" s="720">
        <f>-IF(($Y$456+$Y$458+$Y$460+$Y$461+$Y$462-$Y$457-$Y$459-$Y$463-$Y$464-$Y$465-$Y$466)&lt;0,($Y$456+$Y$458+$Y$460+$Y$461+$Y$462-$Y$457-$Y$459-$Y$463-$Y$464-$Y$465-$Y$466),0)</f>
        <v>0</v>
      </c>
      <c r="Z468" s="721"/>
      <c r="AA468" s="721"/>
      <c r="AB468" s="722"/>
      <c r="AC468" s="558"/>
      <c r="AD468" s="559"/>
      <c r="AE468" s="559"/>
      <c r="AF468" s="559"/>
      <c r="AG468" s="559"/>
      <c r="AH468" s="559"/>
      <c r="AI468" s="559"/>
      <c r="AJ468" s="559"/>
      <c r="AK468" s="559"/>
      <c r="AL468" s="559"/>
      <c r="AM468" s="559"/>
      <c r="AN468" s="559"/>
      <c r="AO468" s="559"/>
      <c r="AP468" s="559"/>
      <c r="AQ468" s="559"/>
      <c r="AR468" s="559"/>
      <c r="AS468" s="559"/>
      <c r="AT468" s="559"/>
      <c r="AU468" s="559"/>
      <c r="AV468" s="560"/>
      <c r="AW468" s="557" t="s">
        <v>4</v>
      </c>
      <c r="AX468" s="410"/>
      <c r="AY468" s="410"/>
      <c r="AZ468" s="410"/>
      <c r="BA468" s="410"/>
      <c r="BB468" s="410"/>
      <c r="BC468" s="410"/>
      <c r="BD468" s="410"/>
      <c r="BE468" s="410"/>
      <c r="BF468" s="410"/>
      <c r="BG468" s="410"/>
      <c r="BH468" s="410"/>
      <c r="BI468" s="410"/>
      <c r="BJ468" s="410"/>
      <c r="BK468" s="410"/>
      <c r="BL468" s="410"/>
      <c r="BM468" s="410"/>
      <c r="BN468" s="410"/>
      <c r="BO468" s="410"/>
      <c r="BP468" s="410"/>
      <c r="BQ468" s="410"/>
      <c r="BR468" s="410"/>
      <c r="BS468" s="410"/>
      <c r="BT468" s="410"/>
      <c r="BU468" s="410"/>
      <c r="BV468" s="410"/>
      <c r="BW468" s="410"/>
      <c r="BX468" s="410"/>
    </row>
    <row r="469" spans="1:107"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  <c r="AZ469" s="410"/>
      <c r="BA469" s="410"/>
      <c r="BB469" s="410"/>
      <c r="BC469" s="410"/>
      <c r="BD469" s="410"/>
      <c r="BE469" s="410"/>
      <c r="BF469" s="410"/>
      <c r="BG469" s="410"/>
      <c r="BH469" s="410"/>
      <c r="BI469" s="410"/>
      <c r="BJ469" s="410"/>
      <c r="BK469" s="410"/>
      <c r="BL469" s="410"/>
      <c r="BM469" s="410"/>
      <c r="BN469" s="410"/>
      <c r="BO469" s="410"/>
      <c r="BP469" s="410"/>
      <c r="BQ469" s="410"/>
      <c r="BR469" s="410"/>
      <c r="BS469" s="410"/>
      <c r="BT469" s="410"/>
      <c r="BU469" s="410"/>
      <c r="BV469" s="410"/>
      <c r="BW469" s="410"/>
      <c r="BX469" s="410"/>
      <c r="BY469" s="410"/>
      <c r="BZ469" s="410"/>
      <c r="CA469" s="410"/>
      <c r="CB469" s="410"/>
      <c r="CC469" s="410"/>
      <c r="CD469" s="410"/>
      <c r="CE469" s="410"/>
      <c r="CF469" s="410"/>
      <c r="CG469" s="410"/>
      <c r="CH469" s="410"/>
      <c r="CI469" s="410"/>
      <c r="CJ469" s="410"/>
      <c r="CK469" s="410"/>
      <c r="CL469" s="410"/>
      <c r="CM469" s="410"/>
      <c r="CN469" s="410"/>
      <c r="CO469" s="410"/>
      <c r="CP469" s="410"/>
      <c r="CQ469" s="410"/>
      <c r="CR469" s="410"/>
      <c r="CS469" s="410"/>
      <c r="CT469" s="410"/>
      <c r="CU469" s="410"/>
      <c r="CV469" s="410"/>
      <c r="CW469" s="410"/>
      <c r="CX469" s="410"/>
      <c r="CY469" s="410"/>
      <c r="CZ469" s="410"/>
      <c r="DA469" s="410"/>
      <c r="DB469" s="410"/>
      <c r="DC469" s="410"/>
    </row>
    <row r="470" spans="1:107">
      <c r="A470" s="409"/>
      <c r="B470" s="779" t="s">
        <v>861</v>
      </c>
      <c r="C470" s="780"/>
      <c r="D470" s="780"/>
      <c r="E470" s="780"/>
      <c r="F470" s="780"/>
      <c r="G470" s="780"/>
      <c r="H470" s="780"/>
      <c r="I470" s="780"/>
      <c r="J470" s="780"/>
      <c r="K470" s="780"/>
      <c r="L470" s="780"/>
      <c r="M470" s="780"/>
      <c r="N470" s="780"/>
      <c r="O470" s="780"/>
      <c r="P470" s="780"/>
      <c r="Q470" s="780"/>
      <c r="R470" s="781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  <c r="AZ470" s="410"/>
      <c r="BA470" s="410"/>
      <c r="BB470" s="410"/>
      <c r="BC470" s="410"/>
      <c r="BD470" s="410"/>
      <c r="BE470" s="410"/>
      <c r="BF470" s="410"/>
      <c r="BG470" s="410"/>
      <c r="BH470" s="410"/>
      <c r="BI470" s="410"/>
      <c r="BJ470" s="410"/>
      <c r="BK470" s="410"/>
      <c r="BL470" s="410"/>
      <c r="BM470" s="410"/>
      <c r="BN470" s="410"/>
      <c r="BO470" s="410"/>
      <c r="BP470" s="410"/>
      <c r="BQ470" s="410"/>
      <c r="BR470" s="410"/>
      <c r="BS470" s="410"/>
      <c r="BT470" s="410"/>
      <c r="BU470" s="410"/>
      <c r="BV470" s="410"/>
      <c r="BW470" s="410"/>
      <c r="BX470" s="410"/>
      <c r="BY470" s="410"/>
      <c r="BZ470" s="410"/>
      <c r="CA470" s="410"/>
      <c r="CB470" s="410"/>
      <c r="CC470" s="410"/>
      <c r="CD470" s="410"/>
      <c r="CE470" s="410"/>
      <c r="CF470" s="410"/>
      <c r="CG470" s="410"/>
      <c r="CH470" s="410"/>
      <c r="CI470" s="410"/>
      <c r="CJ470" s="410"/>
      <c r="CK470" s="410"/>
      <c r="CL470" s="410"/>
      <c r="CM470" s="410"/>
      <c r="CN470" s="410"/>
      <c r="CO470" s="410"/>
      <c r="CP470" s="410"/>
      <c r="CQ470" s="410"/>
      <c r="CR470" s="410"/>
      <c r="CS470" s="410"/>
      <c r="CT470" s="410"/>
      <c r="CU470" s="410"/>
      <c r="CV470" s="410"/>
      <c r="CW470" s="410"/>
      <c r="CX470" s="410"/>
      <c r="CY470" s="410"/>
      <c r="CZ470" s="410"/>
      <c r="DA470" s="410"/>
      <c r="DB470" s="410"/>
      <c r="DC470" s="410"/>
    </row>
    <row r="471" spans="1:107">
      <c r="A471" s="409"/>
      <c r="B471" s="782"/>
      <c r="C471" s="783"/>
      <c r="D471" s="783"/>
      <c r="E471" s="783"/>
      <c r="F471" s="783"/>
      <c r="G471" s="783"/>
      <c r="H471" s="783"/>
      <c r="I471" s="783"/>
      <c r="J471" s="783"/>
      <c r="K471" s="783"/>
      <c r="L471" s="783"/>
      <c r="M471" s="783"/>
      <c r="N471" s="783"/>
      <c r="O471" s="783"/>
      <c r="P471" s="783"/>
      <c r="Q471" s="783"/>
      <c r="R471" s="784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  <c r="AZ471" s="410"/>
      <c r="BA471" s="410"/>
      <c r="BB471" s="410"/>
      <c r="BC471" s="410"/>
      <c r="BD471" s="410"/>
      <c r="BE471" s="410"/>
      <c r="BF471" s="410"/>
      <c r="BG471" s="410"/>
      <c r="BH471" s="410"/>
      <c r="BI471" s="410"/>
      <c r="BJ471" s="410"/>
      <c r="BK471" s="410"/>
      <c r="BL471" s="410"/>
      <c r="BM471" s="410"/>
      <c r="BN471" s="410"/>
      <c r="BO471" s="410"/>
      <c r="BP471" s="410"/>
      <c r="BQ471" s="410"/>
      <c r="BR471" s="410"/>
      <c r="BS471" s="410"/>
      <c r="BT471" s="410"/>
      <c r="BU471" s="410"/>
      <c r="BV471" s="410"/>
      <c r="BW471" s="410"/>
      <c r="BX471" s="410"/>
      <c r="BY471" s="410"/>
      <c r="BZ471" s="410"/>
      <c r="CA471" s="410"/>
      <c r="CB471" s="410"/>
      <c r="CC471" s="410"/>
      <c r="CD471" s="410"/>
      <c r="CE471" s="410"/>
      <c r="CF471" s="410"/>
      <c r="CG471" s="410"/>
      <c r="CH471" s="410"/>
      <c r="CI471" s="410"/>
      <c r="CJ471" s="410"/>
      <c r="CK471" s="410"/>
      <c r="CL471" s="410"/>
      <c r="CM471" s="410"/>
      <c r="CN471" s="410"/>
      <c r="CO471" s="410"/>
      <c r="CP471" s="410"/>
      <c r="CQ471" s="410"/>
      <c r="CR471" s="410"/>
      <c r="CS471" s="410"/>
      <c r="CT471" s="410"/>
      <c r="CU471" s="410"/>
      <c r="CV471" s="410"/>
      <c r="CW471" s="410"/>
      <c r="CX471" s="410"/>
      <c r="CY471" s="410"/>
      <c r="CZ471" s="410"/>
      <c r="DA471" s="410"/>
      <c r="DB471" s="410"/>
      <c r="DC471" s="410"/>
    </row>
    <row r="472" spans="1:107">
      <c r="A472" s="409"/>
      <c r="B472" s="496"/>
      <c r="C472" s="497"/>
      <c r="D472" s="497"/>
      <c r="E472" s="497"/>
      <c r="F472" s="497"/>
      <c r="G472" s="497"/>
      <c r="H472" s="497"/>
      <c r="I472" s="497"/>
      <c r="J472" s="497"/>
      <c r="K472" s="497"/>
      <c r="L472" s="498"/>
      <c r="M472" s="520"/>
      <c r="N472" s="834" t="s">
        <v>862</v>
      </c>
      <c r="O472" s="835"/>
      <c r="P472" s="835"/>
      <c r="Q472" s="836"/>
      <c r="R472" s="542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  <c r="AZ472" s="410"/>
      <c r="BA472" s="410"/>
      <c r="BB472" s="410"/>
      <c r="BC472" s="410"/>
      <c r="BD472" s="410"/>
      <c r="BE472" s="410"/>
      <c r="BF472" s="410"/>
      <c r="BG472" s="410"/>
      <c r="BH472" s="410"/>
      <c r="BI472" s="410"/>
      <c r="BJ472" s="410"/>
      <c r="BK472" s="410"/>
      <c r="BL472" s="410"/>
      <c r="BM472" s="410"/>
      <c r="BN472" s="410"/>
      <c r="BO472" s="410"/>
      <c r="BP472" s="410"/>
      <c r="BQ472" s="410"/>
      <c r="BR472" s="410"/>
      <c r="BS472" s="410"/>
      <c r="BT472" s="410"/>
      <c r="BU472" s="410"/>
      <c r="BV472" s="410"/>
      <c r="BW472" s="410"/>
      <c r="BX472" s="410"/>
      <c r="BY472" s="410"/>
      <c r="BZ472" s="410"/>
      <c r="CA472" s="410"/>
      <c r="CB472" s="410"/>
      <c r="CC472" s="410"/>
      <c r="CD472" s="410"/>
      <c r="CE472" s="410"/>
      <c r="CF472" s="410"/>
      <c r="CG472" s="410"/>
      <c r="CH472" s="410"/>
      <c r="CI472" s="410"/>
      <c r="CJ472" s="410"/>
      <c r="CK472" s="410"/>
      <c r="CL472" s="410"/>
      <c r="CM472" s="410"/>
      <c r="CN472" s="410"/>
      <c r="CO472" s="410"/>
      <c r="CP472" s="410"/>
      <c r="CQ472" s="410"/>
      <c r="CR472" s="410"/>
      <c r="CS472" s="410"/>
      <c r="CT472" s="410"/>
      <c r="CU472" s="410"/>
      <c r="CV472" s="410"/>
      <c r="CW472" s="410"/>
      <c r="CX472" s="410"/>
      <c r="CY472" s="410"/>
      <c r="CZ472" s="410"/>
      <c r="DA472" s="410"/>
      <c r="DB472" s="410"/>
      <c r="DC472" s="410"/>
    </row>
    <row r="473" spans="1:107" ht="14.25">
      <c r="B473" s="491" t="s">
        <v>863</v>
      </c>
      <c r="C473" s="492"/>
      <c r="D473" s="492"/>
      <c r="E473" s="492"/>
      <c r="F473" s="492"/>
      <c r="G473" s="492"/>
      <c r="H473" s="492"/>
      <c r="I473" s="492"/>
      <c r="J473" s="492"/>
      <c r="K473" s="492"/>
      <c r="L473" s="493"/>
      <c r="M473" s="521">
        <v>1400</v>
      </c>
      <c r="N473" s="720"/>
      <c r="O473" s="721"/>
      <c r="P473" s="721"/>
      <c r="Q473" s="722"/>
      <c r="R473" s="543" t="s">
        <v>2</v>
      </c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  <c r="AZ473" s="410"/>
      <c r="BA473" s="410"/>
      <c r="BB473" s="410"/>
      <c r="BC473" s="410"/>
      <c r="BD473" s="410"/>
      <c r="BE473" s="410"/>
      <c r="BF473" s="410"/>
      <c r="BG473" s="410"/>
      <c r="BH473" s="410"/>
      <c r="BI473" s="410"/>
      <c r="BJ473" s="410"/>
      <c r="BK473" s="410"/>
      <c r="BL473" s="410"/>
      <c r="BM473" s="410"/>
      <c r="BN473" s="410"/>
      <c r="BO473" s="410"/>
      <c r="BP473" s="410"/>
      <c r="BQ473" s="410"/>
      <c r="BR473" s="410"/>
      <c r="BS473" s="410"/>
      <c r="BT473" s="410"/>
      <c r="BU473" s="410"/>
      <c r="BV473" s="410"/>
      <c r="BW473" s="410"/>
      <c r="BX473" s="410"/>
      <c r="BY473" s="410"/>
      <c r="BZ473" s="410"/>
      <c r="CA473" s="410"/>
      <c r="CB473" s="410"/>
      <c r="CC473" s="410"/>
      <c r="CD473" s="410"/>
      <c r="CE473" s="410"/>
      <c r="CF473" s="410"/>
      <c r="CG473" s="410"/>
      <c r="CH473" s="410"/>
      <c r="CI473" s="410"/>
      <c r="CJ473" s="410"/>
      <c r="CK473" s="410"/>
      <c r="CL473" s="410"/>
      <c r="CM473" s="410"/>
      <c r="CN473" s="410"/>
      <c r="CO473" s="410"/>
      <c r="CP473" s="410"/>
      <c r="CQ473" s="410"/>
      <c r="CR473" s="410"/>
      <c r="CS473" s="410"/>
      <c r="CT473" s="410"/>
      <c r="CU473" s="410"/>
      <c r="CV473" s="410"/>
      <c r="CW473" s="410"/>
      <c r="CX473" s="410"/>
      <c r="CY473" s="410"/>
      <c r="CZ473" s="410"/>
      <c r="DA473" s="410"/>
      <c r="DB473" s="410"/>
      <c r="DC473" s="410"/>
    </row>
    <row r="474" spans="1:107" ht="14.25">
      <c r="B474" s="491" t="s">
        <v>864</v>
      </c>
      <c r="C474" s="492"/>
      <c r="D474" s="492"/>
      <c r="E474" s="492"/>
      <c r="F474" s="492"/>
      <c r="G474" s="492"/>
      <c r="H474" s="492"/>
      <c r="I474" s="492"/>
      <c r="J474" s="492"/>
      <c r="K474" s="492"/>
      <c r="L474" s="493"/>
      <c r="M474" s="521">
        <v>1817</v>
      </c>
      <c r="N474" s="720"/>
      <c r="O474" s="721"/>
      <c r="P474" s="721"/>
      <c r="Q474" s="722"/>
      <c r="R474" s="543" t="s">
        <v>2</v>
      </c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  <c r="AZ474" s="410"/>
      <c r="BA474" s="410"/>
      <c r="BB474" s="410"/>
      <c r="BC474" s="410"/>
      <c r="BD474" s="410"/>
      <c r="BE474" s="410"/>
      <c r="BF474" s="410"/>
      <c r="BG474" s="410"/>
      <c r="BH474" s="410"/>
      <c r="BI474" s="410"/>
      <c r="BJ474" s="410"/>
      <c r="BK474" s="410"/>
      <c r="BL474" s="410"/>
      <c r="BM474" s="410"/>
      <c r="BN474" s="410"/>
      <c r="BO474" s="410"/>
      <c r="BP474" s="410"/>
      <c r="BQ474" s="410"/>
      <c r="BR474" s="410"/>
      <c r="BS474" s="410"/>
      <c r="BT474" s="410"/>
      <c r="BU474" s="410"/>
      <c r="BV474" s="410"/>
      <c r="BW474" s="410"/>
      <c r="BX474" s="410"/>
      <c r="BY474" s="410"/>
      <c r="BZ474" s="410"/>
      <c r="CA474" s="410"/>
      <c r="CB474" s="410"/>
      <c r="CC474" s="410"/>
      <c r="CD474" s="410"/>
      <c r="CE474" s="410"/>
      <c r="CF474" s="410"/>
      <c r="CG474" s="410"/>
      <c r="CH474" s="410"/>
      <c r="CI474" s="410"/>
      <c r="CJ474" s="410"/>
      <c r="CK474" s="410"/>
      <c r="CL474" s="410"/>
      <c r="CM474" s="410"/>
      <c r="CN474" s="410"/>
      <c r="CO474" s="410"/>
      <c r="CP474" s="410"/>
      <c r="CQ474" s="410"/>
      <c r="CR474" s="410"/>
      <c r="CS474" s="410"/>
      <c r="CT474" s="410"/>
      <c r="CU474" s="410"/>
      <c r="CV474" s="410"/>
      <c r="CW474" s="410"/>
      <c r="CX474" s="410"/>
      <c r="CY474" s="410"/>
      <c r="CZ474" s="410"/>
      <c r="DA474" s="410"/>
      <c r="DB474" s="410"/>
      <c r="DC474" s="410"/>
    </row>
    <row r="475" spans="1:107" ht="14.25">
      <c r="B475" s="491" t="s">
        <v>865</v>
      </c>
      <c r="C475" s="492"/>
      <c r="D475" s="492"/>
      <c r="E475" s="492"/>
      <c r="F475" s="492"/>
      <c r="G475" s="492"/>
      <c r="H475" s="492"/>
      <c r="I475" s="492"/>
      <c r="J475" s="492"/>
      <c r="K475" s="492"/>
      <c r="L475" s="493"/>
      <c r="M475" s="521">
        <v>1401</v>
      </c>
      <c r="N475" s="720"/>
      <c r="O475" s="721"/>
      <c r="P475" s="721"/>
      <c r="Q475" s="722"/>
      <c r="R475" s="543" t="s">
        <v>2</v>
      </c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  <c r="AZ475" s="410"/>
      <c r="BA475" s="410"/>
      <c r="BB475" s="410"/>
      <c r="BC475" s="410"/>
      <c r="BD475" s="410"/>
      <c r="BE475" s="410"/>
      <c r="BF475" s="410"/>
      <c r="BG475" s="410"/>
      <c r="BH475" s="410"/>
      <c r="BI475" s="410"/>
      <c r="BJ475" s="410"/>
      <c r="BK475" s="410"/>
      <c r="BL475" s="410"/>
      <c r="BM475" s="410"/>
      <c r="BN475" s="410"/>
      <c r="BO475" s="410"/>
      <c r="BP475" s="410"/>
      <c r="BQ475" s="410"/>
      <c r="BR475" s="410"/>
      <c r="BS475" s="410"/>
      <c r="BT475" s="410"/>
      <c r="BU475" s="410"/>
      <c r="BV475" s="410"/>
      <c r="BW475" s="410"/>
      <c r="BX475" s="410"/>
      <c r="BY475" s="410"/>
      <c r="BZ475" s="410"/>
      <c r="CA475" s="410"/>
      <c r="CB475" s="410"/>
      <c r="CC475" s="410"/>
      <c r="CD475" s="410"/>
      <c r="CE475" s="410"/>
      <c r="CF475" s="410"/>
      <c r="CG475" s="410"/>
      <c r="CH475" s="410"/>
      <c r="CI475" s="410"/>
      <c r="CJ475" s="410"/>
      <c r="CK475" s="410"/>
      <c r="CL475" s="410"/>
      <c r="CM475" s="410"/>
      <c r="CN475" s="410"/>
      <c r="CO475" s="410"/>
      <c r="CP475" s="410"/>
      <c r="CQ475" s="410"/>
      <c r="CR475" s="410"/>
      <c r="CS475" s="410"/>
      <c r="CT475" s="410"/>
      <c r="CU475" s="410"/>
      <c r="CV475" s="410"/>
      <c r="CW475" s="410"/>
      <c r="CX475" s="410"/>
      <c r="CY475" s="410"/>
      <c r="CZ475" s="410"/>
      <c r="DA475" s="410"/>
      <c r="DB475" s="410"/>
      <c r="DC475" s="410"/>
    </row>
    <row r="476" spans="1:107" ht="14.25">
      <c r="B476" s="491" t="s">
        <v>866</v>
      </c>
      <c r="C476" s="492"/>
      <c r="D476" s="492"/>
      <c r="E476" s="492"/>
      <c r="F476" s="492"/>
      <c r="G476" s="492"/>
      <c r="H476" s="492"/>
      <c r="I476" s="492"/>
      <c r="J476" s="492"/>
      <c r="K476" s="492"/>
      <c r="L476" s="493"/>
      <c r="M476" s="521">
        <v>1402</v>
      </c>
      <c r="N476" s="720"/>
      <c r="O476" s="721"/>
      <c r="P476" s="721"/>
      <c r="Q476" s="722"/>
      <c r="R476" s="543" t="s">
        <v>2</v>
      </c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  <c r="AZ476" s="410"/>
      <c r="BA476" s="410"/>
      <c r="BB476" s="410"/>
      <c r="BC476" s="410"/>
      <c r="BD476" s="410"/>
      <c r="BE476" s="410"/>
      <c r="BF476" s="410"/>
      <c r="BG476" s="410"/>
      <c r="BH476" s="410"/>
      <c r="BI476" s="410"/>
      <c r="BJ476" s="410"/>
      <c r="BK476" s="410"/>
      <c r="BL476" s="410"/>
      <c r="BM476" s="410"/>
      <c r="BN476" s="410"/>
      <c r="BO476" s="410"/>
      <c r="BP476" s="410"/>
      <c r="BQ476" s="410"/>
      <c r="BR476" s="410"/>
      <c r="BS476" s="410"/>
      <c r="BT476" s="410"/>
      <c r="BU476" s="410"/>
      <c r="BV476" s="410"/>
      <c r="BW476" s="410"/>
      <c r="BX476" s="410"/>
      <c r="BY476" s="410"/>
      <c r="BZ476" s="410"/>
      <c r="CA476" s="410"/>
      <c r="CB476" s="410"/>
      <c r="CC476" s="410"/>
      <c r="CD476" s="410"/>
      <c r="CE476" s="410"/>
      <c r="CF476" s="410"/>
      <c r="CG476" s="410"/>
      <c r="CH476" s="410"/>
      <c r="CI476" s="410"/>
      <c r="CJ476" s="410"/>
      <c r="CK476" s="410"/>
      <c r="CL476" s="410"/>
      <c r="CM476" s="410"/>
      <c r="CN476" s="410"/>
      <c r="CO476" s="410"/>
      <c r="CP476" s="410"/>
      <c r="CQ476" s="410"/>
      <c r="CR476" s="410"/>
      <c r="CS476" s="410"/>
      <c r="CT476" s="410"/>
      <c r="CU476" s="410"/>
      <c r="CV476" s="410"/>
      <c r="CW476" s="410"/>
      <c r="CX476" s="410"/>
      <c r="CY476" s="410"/>
      <c r="CZ476" s="410"/>
      <c r="DA476" s="410"/>
      <c r="DB476" s="410"/>
      <c r="DC476" s="410"/>
    </row>
    <row r="477" spans="1:107" ht="14.25">
      <c r="B477" s="491" t="s">
        <v>867</v>
      </c>
      <c r="C477" s="492"/>
      <c r="D477" s="492"/>
      <c r="E477" s="492"/>
      <c r="F477" s="492"/>
      <c r="G477" s="492"/>
      <c r="H477" s="492"/>
      <c r="I477" s="492"/>
      <c r="J477" s="492"/>
      <c r="K477" s="492"/>
      <c r="L477" s="493"/>
      <c r="M477" s="521">
        <v>1403</v>
      </c>
      <c r="N477" s="720"/>
      <c r="O477" s="721"/>
      <c r="P477" s="721"/>
      <c r="Q477" s="722"/>
      <c r="R477" s="543" t="s">
        <v>2</v>
      </c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  <c r="AZ477" s="410"/>
      <c r="BA477" s="410"/>
      <c r="BB477" s="410"/>
      <c r="BC477" s="410"/>
      <c r="BD477" s="410"/>
      <c r="BE477" s="410"/>
      <c r="BF477" s="410"/>
      <c r="BG477" s="410"/>
      <c r="BH477" s="410"/>
      <c r="BI477" s="410"/>
      <c r="BJ477" s="410"/>
      <c r="BK477" s="410"/>
      <c r="BL477" s="410"/>
      <c r="BM477" s="410"/>
      <c r="BN477" s="410"/>
      <c r="BO477" s="410"/>
      <c r="BP477" s="410"/>
      <c r="BQ477" s="410"/>
      <c r="BR477" s="410"/>
      <c r="BS477" s="410"/>
      <c r="BT477" s="410"/>
      <c r="BU477" s="410"/>
      <c r="BV477" s="410"/>
      <c r="BW477" s="410"/>
      <c r="BX477" s="410"/>
      <c r="BY477" s="410"/>
      <c r="BZ477" s="410"/>
      <c r="CA477" s="410"/>
      <c r="CB477" s="410"/>
      <c r="CC477" s="410"/>
      <c r="CD477" s="410"/>
      <c r="CE477" s="410"/>
      <c r="CF477" s="410"/>
      <c r="CG477" s="410"/>
      <c r="CH477" s="410"/>
      <c r="CI477" s="410"/>
      <c r="CJ477" s="410"/>
      <c r="CK477" s="410"/>
      <c r="CL477" s="410"/>
      <c r="CM477" s="410"/>
      <c r="CN477" s="410"/>
      <c r="CO477" s="410"/>
      <c r="CP477" s="410"/>
      <c r="CQ477" s="410"/>
      <c r="CR477" s="410"/>
      <c r="CS477" s="410"/>
      <c r="CT477" s="410"/>
      <c r="CU477" s="410"/>
      <c r="CV477" s="410"/>
      <c r="CW477" s="410"/>
      <c r="CX477" s="410"/>
      <c r="CY477" s="410"/>
      <c r="CZ477" s="410"/>
      <c r="DA477" s="410"/>
      <c r="DB477" s="410"/>
      <c r="DC477" s="410"/>
    </row>
    <row r="478" spans="1:107" ht="14.25">
      <c r="B478" s="491" t="s">
        <v>868</v>
      </c>
      <c r="C478" s="492"/>
      <c r="D478" s="492"/>
      <c r="E478" s="492"/>
      <c r="F478" s="492"/>
      <c r="G478" s="492"/>
      <c r="H478" s="492"/>
      <c r="I478" s="492"/>
      <c r="J478" s="492"/>
      <c r="K478" s="492"/>
      <c r="L478" s="493"/>
      <c r="M478" s="521">
        <v>1587</v>
      </c>
      <c r="N478" s="720"/>
      <c r="O478" s="721"/>
      <c r="P478" s="721"/>
      <c r="Q478" s="722"/>
      <c r="R478" s="543" t="s">
        <v>2</v>
      </c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  <c r="AZ478" s="410"/>
      <c r="BA478" s="410"/>
      <c r="BB478" s="410"/>
      <c r="BC478" s="410"/>
      <c r="BD478" s="410"/>
      <c r="BE478" s="410"/>
      <c r="BF478" s="410"/>
      <c r="BG478" s="410"/>
      <c r="BH478" s="410"/>
      <c r="BI478" s="410"/>
      <c r="BJ478" s="410"/>
      <c r="BK478" s="410"/>
      <c r="BL478" s="410"/>
      <c r="BM478" s="410"/>
      <c r="BN478" s="410"/>
      <c r="BO478" s="410"/>
      <c r="BP478" s="410"/>
      <c r="BQ478" s="410"/>
      <c r="BR478" s="410"/>
      <c r="BS478" s="410"/>
      <c r="BT478" s="410"/>
      <c r="BU478" s="410"/>
      <c r="BV478" s="410"/>
      <c r="BW478" s="410"/>
      <c r="BX478" s="410"/>
      <c r="BY478" s="410"/>
      <c r="BZ478" s="410"/>
      <c r="CA478" s="410"/>
      <c r="CB478" s="410"/>
      <c r="CC478" s="410"/>
      <c r="CD478" s="410"/>
      <c r="CE478" s="410"/>
      <c r="CF478" s="410"/>
      <c r="CG478" s="410"/>
      <c r="CH478" s="410"/>
      <c r="CI478" s="410"/>
      <c r="CJ478" s="410"/>
      <c r="CK478" s="410"/>
      <c r="CL478" s="410"/>
      <c r="CM478" s="410"/>
      <c r="CN478" s="410"/>
      <c r="CO478" s="410"/>
      <c r="CP478" s="410"/>
      <c r="CQ478" s="410"/>
      <c r="CR478" s="410"/>
      <c r="CS478" s="410"/>
      <c r="CT478" s="410"/>
      <c r="CU478" s="410"/>
      <c r="CV478" s="410"/>
      <c r="CW478" s="410"/>
      <c r="CX478" s="410"/>
      <c r="CY478" s="410"/>
      <c r="CZ478" s="410"/>
      <c r="DA478" s="410"/>
      <c r="DB478" s="410"/>
      <c r="DC478" s="410"/>
    </row>
    <row r="479" spans="1:107" ht="14.25">
      <c r="B479" s="491" t="s">
        <v>37</v>
      </c>
      <c r="C479" s="492"/>
      <c r="D479" s="492"/>
      <c r="E479" s="492"/>
      <c r="F479" s="492"/>
      <c r="G479" s="492"/>
      <c r="H479" s="492"/>
      <c r="I479" s="492"/>
      <c r="J479" s="492"/>
      <c r="K479" s="492"/>
      <c r="L479" s="493"/>
      <c r="M479" s="521">
        <v>1588</v>
      </c>
      <c r="N479" s="720"/>
      <c r="O479" s="721"/>
      <c r="P479" s="721"/>
      <c r="Q479" s="722"/>
      <c r="R479" s="543" t="s">
        <v>2</v>
      </c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  <c r="AZ479" s="410"/>
      <c r="BA479" s="410"/>
      <c r="BB479" s="410"/>
      <c r="BC479" s="410"/>
      <c r="BD479" s="410"/>
      <c r="BE479" s="410"/>
      <c r="BF479" s="410"/>
      <c r="BG479" s="410"/>
      <c r="BH479" s="410"/>
      <c r="BI479" s="410"/>
      <c r="BJ479" s="410"/>
      <c r="BK479" s="410"/>
      <c r="BL479" s="410"/>
      <c r="BM479" s="410"/>
      <c r="BN479" s="410"/>
      <c r="BO479" s="410"/>
      <c r="BP479" s="410"/>
      <c r="BQ479" s="410"/>
      <c r="BR479" s="410"/>
      <c r="BS479" s="410"/>
      <c r="BT479" s="410"/>
      <c r="BU479" s="410"/>
      <c r="BV479" s="410"/>
      <c r="BW479" s="410"/>
      <c r="BX479" s="410"/>
      <c r="BY479" s="410"/>
      <c r="BZ479" s="410"/>
      <c r="CA479" s="410"/>
      <c r="CB479" s="410"/>
      <c r="CC479" s="410"/>
      <c r="CD479" s="410"/>
      <c r="CE479" s="410"/>
      <c r="CF479" s="410"/>
      <c r="CG479" s="410"/>
      <c r="CH479" s="410"/>
      <c r="CI479" s="410"/>
      <c r="CJ479" s="410"/>
      <c r="CK479" s="410"/>
      <c r="CL479" s="410"/>
      <c r="CM479" s="410"/>
      <c r="CN479" s="410"/>
      <c r="CO479" s="410"/>
      <c r="CP479" s="410"/>
      <c r="CQ479" s="410"/>
      <c r="CR479" s="410"/>
      <c r="CS479" s="410"/>
      <c r="CT479" s="410"/>
      <c r="CU479" s="410"/>
      <c r="CV479" s="410"/>
      <c r="CW479" s="410"/>
      <c r="CX479" s="410"/>
      <c r="CY479" s="410"/>
      <c r="CZ479" s="410"/>
      <c r="DA479" s="410"/>
      <c r="DB479" s="410"/>
      <c r="DC479" s="410"/>
    </row>
    <row r="480" spans="1:107" ht="14.25">
      <c r="B480" s="491" t="s">
        <v>869</v>
      </c>
      <c r="C480" s="492"/>
      <c r="D480" s="492"/>
      <c r="E480" s="492"/>
      <c r="F480" s="492"/>
      <c r="G480" s="492"/>
      <c r="H480" s="492"/>
      <c r="I480" s="492"/>
      <c r="J480" s="492"/>
      <c r="K480" s="492"/>
      <c r="L480" s="493"/>
      <c r="M480" s="521">
        <v>1404</v>
      </c>
      <c r="N480" s="720"/>
      <c r="O480" s="721"/>
      <c r="P480" s="721"/>
      <c r="Q480" s="722"/>
      <c r="R480" s="543" t="s">
        <v>2</v>
      </c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  <c r="AZ480" s="410"/>
      <c r="BA480" s="410"/>
      <c r="BB480" s="410"/>
      <c r="BC480" s="410"/>
      <c r="BD480" s="410"/>
      <c r="BE480" s="410"/>
      <c r="BF480" s="410"/>
      <c r="BG480" s="410"/>
      <c r="BH480" s="410"/>
      <c r="BI480" s="410"/>
      <c r="BJ480" s="410"/>
      <c r="BK480" s="410"/>
      <c r="BL480" s="410"/>
      <c r="BM480" s="410"/>
      <c r="BN480" s="410"/>
      <c r="BO480" s="410"/>
      <c r="BP480" s="410"/>
      <c r="BQ480" s="410"/>
      <c r="BR480" s="410"/>
      <c r="BS480" s="410"/>
      <c r="BT480" s="410"/>
      <c r="BU480" s="410"/>
      <c r="BV480" s="410"/>
      <c r="BW480" s="410"/>
      <c r="BX480" s="410"/>
      <c r="BY480" s="410"/>
      <c r="BZ480" s="410"/>
      <c r="CA480" s="410"/>
      <c r="CB480" s="410"/>
      <c r="CC480" s="410"/>
      <c r="CD480" s="410"/>
      <c r="CE480" s="410"/>
      <c r="CF480" s="410"/>
      <c r="CG480" s="410"/>
      <c r="CH480" s="410"/>
      <c r="CI480" s="410"/>
      <c r="CJ480" s="410"/>
      <c r="CK480" s="410"/>
      <c r="CL480" s="410"/>
      <c r="CM480" s="410"/>
      <c r="CN480" s="410"/>
      <c r="CO480" s="410"/>
      <c r="CP480" s="410"/>
      <c r="CQ480" s="410"/>
      <c r="CR480" s="410"/>
      <c r="CS480" s="410"/>
      <c r="CT480" s="410"/>
      <c r="CU480" s="410"/>
      <c r="CV480" s="410"/>
      <c r="CW480" s="410"/>
      <c r="CX480" s="410"/>
      <c r="CY480" s="410"/>
      <c r="CZ480" s="410"/>
      <c r="DA480" s="410"/>
      <c r="DB480" s="410"/>
      <c r="DC480" s="410"/>
    </row>
    <row r="481" spans="2:107" ht="14.25">
      <c r="B481" s="491" t="s">
        <v>870</v>
      </c>
      <c r="C481" s="492"/>
      <c r="D481" s="492"/>
      <c r="E481" s="492"/>
      <c r="F481" s="492"/>
      <c r="G481" s="492"/>
      <c r="H481" s="492"/>
      <c r="I481" s="492"/>
      <c r="J481" s="492"/>
      <c r="K481" s="492"/>
      <c r="L481" s="493"/>
      <c r="M481" s="521">
        <v>1405</v>
      </c>
      <c r="N481" s="720"/>
      <c r="O481" s="721"/>
      <c r="P481" s="721"/>
      <c r="Q481" s="722"/>
      <c r="R481" s="543" t="s">
        <v>2</v>
      </c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  <c r="AZ481" s="410"/>
      <c r="BA481" s="410"/>
      <c r="BB481" s="410"/>
      <c r="BC481" s="410"/>
      <c r="BD481" s="410"/>
      <c r="BE481" s="410"/>
      <c r="BF481" s="410"/>
      <c r="BG481" s="410"/>
      <c r="BH481" s="410"/>
      <c r="BI481" s="410"/>
      <c r="BJ481" s="410"/>
      <c r="BK481" s="410"/>
      <c r="BL481" s="410"/>
      <c r="BM481" s="410"/>
      <c r="BN481" s="410"/>
      <c r="BO481" s="410"/>
      <c r="BP481" s="410"/>
      <c r="BQ481" s="410"/>
      <c r="BR481" s="410"/>
      <c r="BS481" s="410"/>
      <c r="BT481" s="410"/>
      <c r="BU481" s="410"/>
      <c r="BV481" s="410"/>
      <c r="BW481" s="410"/>
      <c r="BX481" s="410"/>
      <c r="BY481" s="410"/>
      <c r="BZ481" s="410"/>
      <c r="CA481" s="410"/>
      <c r="CB481" s="410"/>
      <c r="CC481" s="410"/>
      <c r="CD481" s="410"/>
      <c r="CE481" s="410"/>
      <c r="CF481" s="410"/>
      <c r="CG481" s="410"/>
      <c r="CH481" s="410"/>
      <c r="CI481" s="410"/>
      <c r="CJ481" s="410"/>
      <c r="CK481" s="410"/>
      <c r="CL481" s="410"/>
      <c r="CM481" s="410"/>
      <c r="CN481" s="410"/>
      <c r="CO481" s="410"/>
      <c r="CP481" s="410"/>
      <c r="CQ481" s="410"/>
      <c r="CR481" s="410"/>
      <c r="CS481" s="410"/>
      <c r="CT481" s="410"/>
      <c r="CU481" s="410"/>
      <c r="CV481" s="410"/>
      <c r="CW481" s="410"/>
      <c r="CX481" s="410"/>
      <c r="CY481" s="410"/>
      <c r="CZ481" s="410"/>
      <c r="DA481" s="410"/>
      <c r="DB481" s="410"/>
      <c r="DC481" s="410"/>
    </row>
    <row r="482" spans="2:107" ht="14.25">
      <c r="B482" s="491" t="s">
        <v>871</v>
      </c>
      <c r="C482" s="492"/>
      <c r="D482" s="492"/>
      <c r="E482" s="492"/>
      <c r="F482" s="492"/>
      <c r="G482" s="492"/>
      <c r="H482" s="492"/>
      <c r="I482" s="492"/>
      <c r="J482" s="492"/>
      <c r="K482" s="492"/>
      <c r="L482" s="493"/>
      <c r="M482" s="521">
        <v>1410</v>
      </c>
      <c r="N482" s="720">
        <f>+SUM($N$473:$Q$481)</f>
        <v>0</v>
      </c>
      <c r="O482" s="721"/>
      <c r="P482" s="721"/>
      <c r="Q482" s="722"/>
      <c r="R482" s="543" t="s">
        <v>4</v>
      </c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  <c r="AZ482" s="410"/>
      <c r="BA482" s="410"/>
      <c r="BB482" s="410"/>
      <c r="BC482" s="410"/>
      <c r="BD482" s="410"/>
      <c r="BE482" s="410"/>
      <c r="BF482" s="410"/>
      <c r="BG482" s="410"/>
      <c r="BH482" s="410"/>
      <c r="BI482" s="410"/>
      <c r="BJ482" s="410"/>
      <c r="BK482" s="410"/>
      <c r="BL482" s="410"/>
      <c r="BM482" s="410"/>
      <c r="BN482" s="410"/>
      <c r="BO482" s="410"/>
      <c r="BP482" s="410"/>
      <c r="BQ482" s="410"/>
      <c r="BR482" s="410"/>
      <c r="BS482" s="410"/>
      <c r="BT482" s="410"/>
      <c r="BU482" s="410"/>
      <c r="BV482" s="410"/>
      <c r="BW482" s="410"/>
      <c r="BX482" s="410"/>
      <c r="BY482" s="410"/>
      <c r="BZ482" s="410"/>
      <c r="CA482" s="410"/>
      <c r="CB482" s="410"/>
      <c r="CC482" s="410"/>
      <c r="CD482" s="410"/>
      <c r="CE482" s="410"/>
      <c r="CF482" s="410"/>
      <c r="CG482" s="410"/>
      <c r="CH482" s="410"/>
      <c r="CI482" s="410"/>
      <c r="CJ482" s="410"/>
      <c r="CK482" s="410"/>
      <c r="CL482" s="410"/>
      <c r="CM482" s="410"/>
      <c r="CN482" s="410"/>
      <c r="CO482" s="410"/>
      <c r="CP482" s="410"/>
      <c r="CQ482" s="410"/>
      <c r="CR482" s="410"/>
      <c r="CS482" s="410"/>
      <c r="CT482" s="410"/>
      <c r="CU482" s="410"/>
      <c r="CV482" s="410"/>
      <c r="CW482" s="410"/>
      <c r="CX482" s="410"/>
      <c r="CY482" s="410"/>
      <c r="CZ482" s="410"/>
      <c r="DA482" s="410"/>
      <c r="DB482" s="410"/>
      <c r="DC482" s="410"/>
    </row>
    <row r="483" spans="2:107" ht="14.25">
      <c r="B483" s="491" t="s">
        <v>872</v>
      </c>
      <c r="C483" s="492"/>
      <c r="D483" s="492"/>
      <c r="E483" s="492"/>
      <c r="F483" s="492"/>
      <c r="G483" s="492"/>
      <c r="H483" s="492"/>
      <c r="I483" s="492"/>
      <c r="J483" s="492"/>
      <c r="K483" s="492"/>
      <c r="L483" s="493"/>
      <c r="M483" s="521">
        <v>1406</v>
      </c>
      <c r="N483" s="720"/>
      <c r="O483" s="721"/>
      <c r="P483" s="721"/>
      <c r="Q483" s="722"/>
      <c r="R483" s="543" t="s">
        <v>3</v>
      </c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  <c r="AZ483" s="410"/>
      <c r="BA483" s="410"/>
      <c r="BB483" s="410"/>
      <c r="BC483" s="410"/>
      <c r="BD483" s="410"/>
      <c r="BE483" s="410"/>
      <c r="BF483" s="410"/>
      <c r="BG483" s="410"/>
      <c r="BH483" s="410"/>
      <c r="BI483" s="410"/>
      <c r="BJ483" s="410"/>
      <c r="BK483" s="410"/>
      <c r="BL483" s="410"/>
      <c r="BM483" s="410"/>
      <c r="BN483" s="410"/>
      <c r="BO483" s="410"/>
      <c r="BP483" s="410"/>
      <c r="BQ483" s="410"/>
      <c r="BR483" s="410"/>
      <c r="BS483" s="410"/>
      <c r="BT483" s="410"/>
      <c r="BU483" s="410"/>
      <c r="BV483" s="410"/>
      <c r="BW483" s="410"/>
      <c r="BX483" s="410"/>
      <c r="BY483" s="410"/>
      <c r="BZ483" s="410"/>
      <c r="CA483" s="410"/>
      <c r="CB483" s="410"/>
      <c r="CC483" s="410"/>
      <c r="CD483" s="410"/>
      <c r="CE483" s="410"/>
      <c r="CF483" s="410"/>
      <c r="CG483" s="410"/>
      <c r="CH483" s="410"/>
      <c r="CI483" s="410"/>
      <c r="CJ483" s="410"/>
      <c r="CK483" s="410"/>
      <c r="CL483" s="410"/>
      <c r="CM483" s="410"/>
      <c r="CN483" s="410"/>
      <c r="CO483" s="410"/>
      <c r="CP483" s="410"/>
      <c r="CQ483" s="410"/>
      <c r="CR483" s="410"/>
      <c r="CS483" s="410"/>
      <c r="CT483" s="410"/>
      <c r="CU483" s="410"/>
      <c r="CV483" s="410"/>
      <c r="CW483" s="410"/>
      <c r="CX483" s="410"/>
      <c r="CY483" s="410"/>
      <c r="CZ483" s="410"/>
      <c r="DA483" s="410"/>
      <c r="DB483" s="410"/>
      <c r="DC483" s="410"/>
    </row>
    <row r="484" spans="2:107" ht="14.25">
      <c r="B484" s="491" t="s">
        <v>873</v>
      </c>
      <c r="C484" s="492"/>
      <c r="D484" s="492"/>
      <c r="E484" s="492"/>
      <c r="F484" s="492"/>
      <c r="G484" s="492"/>
      <c r="H484" s="492"/>
      <c r="I484" s="492"/>
      <c r="J484" s="492"/>
      <c r="K484" s="492"/>
      <c r="L484" s="493"/>
      <c r="M484" s="521">
        <v>1407</v>
      </c>
      <c r="N484" s="720"/>
      <c r="O484" s="721"/>
      <c r="P484" s="721"/>
      <c r="Q484" s="722"/>
      <c r="R484" s="543" t="s">
        <v>3</v>
      </c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  <c r="AZ484" s="410"/>
      <c r="BA484" s="410"/>
      <c r="BB484" s="410"/>
      <c r="BC484" s="410"/>
      <c r="BD484" s="410"/>
      <c r="BE484" s="410"/>
      <c r="BF484" s="410"/>
      <c r="BG484" s="410"/>
      <c r="BH484" s="410"/>
      <c r="BI484" s="410"/>
      <c r="BJ484" s="410"/>
      <c r="BK484" s="410"/>
      <c r="BL484" s="410"/>
      <c r="BM484" s="410"/>
      <c r="BN484" s="410"/>
      <c r="BO484" s="410"/>
      <c r="BP484" s="410"/>
      <c r="BQ484" s="410"/>
      <c r="BR484" s="410"/>
      <c r="BS484" s="410"/>
      <c r="BT484" s="410"/>
      <c r="BU484" s="410"/>
      <c r="BV484" s="410"/>
      <c r="BW484" s="410"/>
      <c r="BX484" s="410"/>
      <c r="BY484" s="410"/>
      <c r="BZ484" s="410"/>
      <c r="CA484" s="410"/>
      <c r="CB484" s="410"/>
      <c r="CC484" s="410"/>
      <c r="CD484" s="410"/>
      <c r="CE484" s="410"/>
      <c r="CF484" s="410"/>
      <c r="CG484" s="410"/>
      <c r="CH484" s="410"/>
      <c r="CI484" s="410"/>
      <c r="CJ484" s="410"/>
      <c r="CK484" s="410"/>
      <c r="CL484" s="410"/>
      <c r="CM484" s="410"/>
      <c r="CN484" s="410"/>
      <c r="CO484" s="410"/>
      <c r="CP484" s="410"/>
      <c r="CQ484" s="410"/>
      <c r="CR484" s="410"/>
      <c r="CS484" s="410"/>
      <c r="CT484" s="410"/>
      <c r="CU484" s="410"/>
      <c r="CV484" s="410"/>
      <c r="CW484" s="410"/>
      <c r="CX484" s="410"/>
      <c r="CY484" s="410"/>
      <c r="CZ484" s="410"/>
      <c r="DA484" s="410"/>
      <c r="DB484" s="410"/>
      <c r="DC484" s="410"/>
    </row>
    <row r="485" spans="2:107" ht="14.25">
      <c r="B485" s="491" t="s">
        <v>874</v>
      </c>
      <c r="C485" s="492"/>
      <c r="D485" s="492"/>
      <c r="E485" s="492"/>
      <c r="F485" s="492"/>
      <c r="G485" s="492"/>
      <c r="H485" s="492"/>
      <c r="I485" s="492"/>
      <c r="J485" s="492"/>
      <c r="K485" s="492"/>
      <c r="L485" s="493"/>
      <c r="M485" s="521">
        <v>1408</v>
      </c>
      <c r="N485" s="720"/>
      <c r="O485" s="721"/>
      <c r="P485" s="721"/>
      <c r="Q485" s="722"/>
      <c r="R485" s="543" t="s">
        <v>3</v>
      </c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  <c r="AZ485" s="410"/>
      <c r="BA485" s="410"/>
      <c r="BB485" s="410"/>
      <c r="BC485" s="410"/>
      <c r="BD485" s="410"/>
      <c r="BE485" s="410"/>
      <c r="BF485" s="410"/>
      <c r="BG485" s="410"/>
      <c r="BH485" s="410"/>
      <c r="BI485" s="410"/>
      <c r="BJ485" s="410"/>
      <c r="BK485" s="410"/>
      <c r="BL485" s="410"/>
      <c r="BM485" s="410"/>
      <c r="BN485" s="410"/>
      <c r="BO485" s="410"/>
      <c r="BP485" s="410"/>
      <c r="BQ485" s="410"/>
      <c r="BR485" s="410"/>
      <c r="BS485" s="410"/>
      <c r="BT485" s="410"/>
      <c r="BU485" s="410"/>
      <c r="BV485" s="410"/>
      <c r="BW485" s="410"/>
      <c r="BX485" s="410"/>
      <c r="BY485" s="410"/>
      <c r="BZ485" s="410"/>
      <c r="CA485" s="410"/>
      <c r="CB485" s="410"/>
      <c r="CC485" s="410"/>
      <c r="CD485" s="410"/>
      <c r="CE485" s="410"/>
      <c r="CF485" s="410"/>
      <c r="CG485" s="410"/>
      <c r="CH485" s="410"/>
      <c r="CI485" s="410"/>
      <c r="CJ485" s="410"/>
      <c r="CK485" s="410"/>
      <c r="CL485" s="410"/>
      <c r="CM485" s="410"/>
      <c r="CN485" s="410"/>
      <c r="CO485" s="410"/>
      <c r="CP485" s="410"/>
      <c r="CQ485" s="410"/>
      <c r="CR485" s="410"/>
      <c r="CS485" s="410"/>
      <c r="CT485" s="410"/>
      <c r="CU485" s="410"/>
      <c r="CV485" s="410"/>
      <c r="CW485" s="410"/>
      <c r="CX485" s="410"/>
      <c r="CY485" s="410"/>
      <c r="CZ485" s="410"/>
      <c r="DA485" s="410"/>
      <c r="DB485" s="410"/>
      <c r="DC485" s="410"/>
    </row>
    <row r="486" spans="2:107" ht="14.25">
      <c r="B486" s="491" t="s">
        <v>875</v>
      </c>
      <c r="C486" s="492"/>
      <c r="D486" s="492"/>
      <c r="E486" s="492"/>
      <c r="F486" s="492"/>
      <c r="G486" s="492"/>
      <c r="H486" s="492"/>
      <c r="I486" s="492"/>
      <c r="J486" s="492"/>
      <c r="K486" s="492"/>
      <c r="L486" s="493"/>
      <c r="M486" s="521">
        <v>1409</v>
      </c>
      <c r="N486" s="720"/>
      <c r="O486" s="721"/>
      <c r="P486" s="721"/>
      <c r="Q486" s="722"/>
      <c r="R486" s="543" t="s">
        <v>3</v>
      </c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  <c r="AZ486" s="410"/>
      <c r="BA486" s="410"/>
      <c r="BB486" s="410"/>
      <c r="BC486" s="410"/>
      <c r="BD486" s="410"/>
      <c r="BE486" s="410"/>
      <c r="BF486" s="410"/>
      <c r="BG486" s="410"/>
      <c r="BH486" s="410"/>
      <c r="BI486" s="410"/>
      <c r="BJ486" s="410"/>
      <c r="BK486" s="410"/>
      <c r="BL486" s="410"/>
      <c r="BM486" s="410"/>
      <c r="BN486" s="410"/>
      <c r="BO486" s="410"/>
      <c r="BP486" s="410"/>
      <c r="BQ486" s="410"/>
      <c r="BR486" s="410"/>
      <c r="BS486" s="410"/>
      <c r="BT486" s="410"/>
      <c r="BU486" s="410"/>
      <c r="BV486" s="410"/>
      <c r="BW486" s="410"/>
      <c r="BX486" s="410"/>
      <c r="BY486" s="410"/>
      <c r="BZ486" s="410"/>
      <c r="CA486" s="410"/>
      <c r="CB486" s="410"/>
      <c r="CC486" s="410"/>
      <c r="CD486" s="410"/>
      <c r="CE486" s="410"/>
      <c r="CF486" s="410"/>
      <c r="CG486" s="410"/>
      <c r="CH486" s="410"/>
      <c r="CI486" s="410"/>
      <c r="CJ486" s="410"/>
      <c r="CK486" s="410"/>
      <c r="CL486" s="410"/>
      <c r="CM486" s="410"/>
      <c r="CN486" s="410"/>
      <c r="CO486" s="410"/>
      <c r="CP486" s="410"/>
      <c r="CQ486" s="410"/>
      <c r="CR486" s="410"/>
      <c r="CS486" s="410"/>
      <c r="CT486" s="410"/>
      <c r="CU486" s="410"/>
      <c r="CV486" s="410"/>
      <c r="CW486" s="410"/>
      <c r="CX486" s="410"/>
      <c r="CY486" s="410"/>
      <c r="CZ486" s="410"/>
      <c r="DA486" s="410"/>
      <c r="DB486" s="410"/>
      <c r="DC486" s="410"/>
    </row>
    <row r="487" spans="2:107" ht="14.25">
      <c r="B487" s="491" t="s">
        <v>876</v>
      </c>
      <c r="C487" s="492"/>
      <c r="D487" s="492"/>
      <c r="E487" s="492"/>
      <c r="F487" s="492"/>
      <c r="G487" s="492"/>
      <c r="H487" s="492"/>
      <c r="I487" s="492"/>
      <c r="J487" s="492"/>
      <c r="K487" s="492"/>
      <c r="L487" s="493"/>
      <c r="M487" s="521">
        <v>1818</v>
      </c>
      <c r="N487" s="720"/>
      <c r="O487" s="721"/>
      <c r="P487" s="721"/>
      <c r="Q487" s="722"/>
      <c r="R487" s="543" t="s">
        <v>3</v>
      </c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  <c r="AZ487" s="410"/>
      <c r="BA487" s="410"/>
      <c r="BB487" s="410"/>
      <c r="BC487" s="410"/>
      <c r="BD487" s="410"/>
      <c r="BE487" s="410"/>
      <c r="BF487" s="410"/>
      <c r="BG487" s="410"/>
      <c r="BH487" s="410"/>
      <c r="BI487" s="410"/>
      <c r="BJ487" s="410"/>
      <c r="BK487" s="410"/>
      <c r="BL487" s="410"/>
      <c r="BM487" s="410"/>
      <c r="BN487" s="410"/>
      <c r="BO487" s="410"/>
      <c r="BP487" s="410"/>
      <c r="BQ487" s="410"/>
      <c r="BR487" s="410"/>
      <c r="BS487" s="410"/>
      <c r="BT487" s="410"/>
      <c r="BU487" s="410"/>
      <c r="BV487" s="410"/>
      <c r="BW487" s="410"/>
      <c r="BX487" s="410"/>
      <c r="BY487" s="410"/>
      <c r="BZ487" s="410"/>
      <c r="CA487" s="410"/>
      <c r="CB487" s="410"/>
      <c r="CC487" s="410"/>
      <c r="CD487" s="410"/>
      <c r="CE487" s="410"/>
      <c r="CF487" s="410"/>
      <c r="CG487" s="410"/>
      <c r="CH487" s="410"/>
      <c r="CI487" s="410"/>
      <c r="CJ487" s="410"/>
      <c r="CK487" s="410"/>
      <c r="CL487" s="410"/>
      <c r="CM487" s="410"/>
      <c r="CN487" s="410"/>
      <c r="CO487" s="410"/>
      <c r="CP487" s="410"/>
      <c r="CQ487" s="410"/>
      <c r="CR487" s="410"/>
      <c r="CS487" s="410"/>
      <c r="CT487" s="410"/>
      <c r="CU487" s="410"/>
      <c r="CV487" s="410"/>
      <c r="CW487" s="410"/>
      <c r="CX487" s="410"/>
      <c r="CY487" s="410"/>
      <c r="CZ487" s="410"/>
      <c r="DA487" s="410"/>
      <c r="DB487" s="410"/>
      <c r="DC487" s="410"/>
    </row>
    <row r="488" spans="2:107" ht="14.25">
      <c r="B488" s="491" t="s">
        <v>877</v>
      </c>
      <c r="C488" s="492"/>
      <c r="D488" s="492"/>
      <c r="E488" s="492"/>
      <c r="F488" s="492"/>
      <c r="G488" s="492"/>
      <c r="H488" s="492"/>
      <c r="I488" s="492"/>
      <c r="J488" s="492"/>
      <c r="K488" s="492"/>
      <c r="L488" s="493"/>
      <c r="M488" s="521">
        <v>1429</v>
      </c>
      <c r="N488" s="720"/>
      <c r="O488" s="721"/>
      <c r="P488" s="721"/>
      <c r="Q488" s="722"/>
      <c r="R488" s="543" t="s">
        <v>3</v>
      </c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  <c r="AZ488" s="410"/>
      <c r="BA488" s="410"/>
      <c r="BB488" s="410"/>
      <c r="BC488" s="410"/>
      <c r="BD488" s="410"/>
      <c r="BE488" s="410"/>
      <c r="BF488" s="410"/>
      <c r="BG488" s="410"/>
      <c r="BH488" s="410"/>
      <c r="BI488" s="410"/>
      <c r="BJ488" s="410"/>
      <c r="BK488" s="410"/>
      <c r="BL488" s="410"/>
      <c r="BM488" s="410"/>
      <c r="BN488" s="410"/>
      <c r="BO488" s="410"/>
      <c r="BP488" s="410"/>
      <c r="BQ488" s="410"/>
      <c r="BR488" s="410"/>
      <c r="BS488" s="410"/>
      <c r="BT488" s="410"/>
      <c r="BU488" s="410"/>
      <c r="BV488" s="410"/>
      <c r="BW488" s="410"/>
      <c r="BX488" s="410"/>
      <c r="BY488" s="410"/>
      <c r="BZ488" s="410"/>
      <c r="CA488" s="410"/>
      <c r="CB488" s="410"/>
      <c r="CC488" s="410"/>
      <c r="CD488" s="410"/>
      <c r="CE488" s="410"/>
      <c r="CF488" s="410"/>
      <c r="CG488" s="410"/>
      <c r="CH488" s="410"/>
      <c r="CI488" s="410"/>
      <c r="CJ488" s="410"/>
      <c r="CK488" s="410"/>
      <c r="CL488" s="410"/>
      <c r="CM488" s="410"/>
      <c r="CN488" s="410"/>
      <c r="CO488" s="410"/>
      <c r="CP488" s="410"/>
      <c r="CQ488" s="410"/>
      <c r="CR488" s="410"/>
      <c r="CS488" s="410"/>
      <c r="CT488" s="410"/>
      <c r="CU488" s="410"/>
      <c r="CV488" s="410"/>
      <c r="CW488" s="410"/>
      <c r="CX488" s="410"/>
      <c r="CY488" s="410"/>
      <c r="CZ488" s="410"/>
      <c r="DA488" s="410"/>
      <c r="DB488" s="410"/>
      <c r="DC488" s="410"/>
    </row>
    <row r="489" spans="2:107" ht="14.25">
      <c r="B489" s="491" t="s">
        <v>878</v>
      </c>
      <c r="C489" s="492"/>
      <c r="D489" s="492"/>
      <c r="E489" s="492"/>
      <c r="F489" s="492"/>
      <c r="G489" s="492"/>
      <c r="H489" s="492"/>
      <c r="I489" s="492"/>
      <c r="J489" s="492"/>
      <c r="K489" s="492"/>
      <c r="L489" s="493"/>
      <c r="M489" s="521">
        <v>1411</v>
      </c>
      <c r="N489" s="720"/>
      <c r="O489" s="721"/>
      <c r="P489" s="721"/>
      <c r="Q489" s="722"/>
      <c r="R489" s="543" t="s">
        <v>3</v>
      </c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  <c r="AZ489" s="410"/>
      <c r="BA489" s="410"/>
      <c r="BB489" s="410"/>
      <c r="BC489" s="410"/>
      <c r="BD489" s="410"/>
      <c r="BE489" s="410"/>
      <c r="BF489" s="410"/>
      <c r="BG489" s="410"/>
      <c r="BH489" s="410"/>
      <c r="BI489" s="410"/>
      <c r="BJ489" s="410"/>
      <c r="BK489" s="410"/>
      <c r="BL489" s="410"/>
      <c r="BM489" s="410"/>
      <c r="BN489" s="410"/>
      <c r="BO489" s="410"/>
      <c r="BP489" s="410"/>
      <c r="BQ489" s="410"/>
      <c r="BR489" s="410"/>
      <c r="BS489" s="410"/>
      <c r="BT489" s="410"/>
      <c r="BU489" s="410"/>
      <c r="BV489" s="410"/>
      <c r="BW489" s="410"/>
      <c r="BX489" s="410"/>
      <c r="BY489" s="410"/>
      <c r="BZ489" s="410"/>
      <c r="CA489" s="410"/>
      <c r="CB489" s="410"/>
      <c r="CC489" s="410"/>
      <c r="CD489" s="410"/>
      <c r="CE489" s="410"/>
      <c r="CF489" s="410"/>
      <c r="CG489" s="410"/>
      <c r="CH489" s="410"/>
      <c r="CI489" s="410"/>
      <c r="CJ489" s="410"/>
      <c r="CK489" s="410"/>
      <c r="CL489" s="410"/>
      <c r="CM489" s="410"/>
      <c r="CN489" s="410"/>
      <c r="CO489" s="410"/>
      <c r="CP489" s="410"/>
      <c r="CQ489" s="410"/>
      <c r="CR489" s="410"/>
      <c r="CS489" s="410"/>
      <c r="CT489" s="410"/>
      <c r="CU489" s="410"/>
      <c r="CV489" s="410"/>
      <c r="CW489" s="410"/>
      <c r="CX489" s="410"/>
      <c r="CY489" s="410"/>
      <c r="CZ489" s="410"/>
      <c r="DA489" s="410"/>
      <c r="DB489" s="410"/>
      <c r="DC489" s="410"/>
    </row>
    <row r="490" spans="2:107" ht="14.25">
      <c r="B490" s="491" t="s">
        <v>879</v>
      </c>
      <c r="C490" s="492"/>
      <c r="D490" s="492"/>
      <c r="E490" s="492"/>
      <c r="F490" s="492"/>
      <c r="G490" s="492"/>
      <c r="H490" s="492"/>
      <c r="I490" s="492"/>
      <c r="J490" s="492"/>
      <c r="K490" s="492"/>
      <c r="L490" s="493"/>
      <c r="M490" s="521">
        <v>1412</v>
      </c>
      <c r="N490" s="720"/>
      <c r="O490" s="721"/>
      <c r="P490" s="721"/>
      <c r="Q490" s="722"/>
      <c r="R490" s="477" t="s">
        <v>3</v>
      </c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  <c r="AZ490" s="410"/>
      <c r="BA490" s="410"/>
      <c r="BB490" s="410"/>
      <c r="BC490" s="410"/>
      <c r="BD490" s="410"/>
      <c r="BE490" s="410"/>
      <c r="BF490" s="410"/>
      <c r="BG490" s="410"/>
      <c r="BH490" s="410"/>
      <c r="BI490" s="410"/>
      <c r="BJ490" s="410"/>
      <c r="BK490" s="410"/>
      <c r="BL490" s="410"/>
      <c r="BM490" s="410"/>
      <c r="BN490" s="410"/>
      <c r="BO490" s="410"/>
      <c r="BP490" s="410"/>
      <c r="BQ490" s="410"/>
      <c r="BR490" s="410"/>
      <c r="BS490" s="410"/>
      <c r="BT490" s="410"/>
      <c r="BU490" s="410"/>
      <c r="BV490" s="410"/>
      <c r="BW490" s="410"/>
      <c r="BX490" s="410"/>
      <c r="BY490" s="410"/>
      <c r="BZ490" s="410"/>
      <c r="CA490" s="410"/>
      <c r="CB490" s="410"/>
      <c r="CC490" s="410"/>
      <c r="CD490" s="410"/>
      <c r="CE490" s="410"/>
      <c r="CF490" s="410"/>
      <c r="CG490" s="410"/>
      <c r="CH490" s="410"/>
      <c r="CI490" s="410"/>
      <c r="CJ490" s="410"/>
      <c r="CK490" s="410"/>
      <c r="CL490" s="410"/>
      <c r="CM490" s="410"/>
      <c r="CN490" s="410"/>
      <c r="CO490" s="410"/>
      <c r="CP490" s="410"/>
      <c r="CQ490" s="410"/>
      <c r="CR490" s="410"/>
      <c r="CS490" s="410"/>
      <c r="CT490" s="410"/>
      <c r="CU490" s="410"/>
      <c r="CV490" s="410"/>
      <c r="CW490" s="410"/>
      <c r="CX490" s="410"/>
      <c r="CY490" s="410"/>
      <c r="CZ490" s="410"/>
      <c r="DA490" s="410"/>
      <c r="DB490" s="410"/>
      <c r="DC490" s="410"/>
    </row>
    <row r="491" spans="2:107" ht="14.25">
      <c r="B491" s="491" t="s">
        <v>880</v>
      </c>
      <c r="C491" s="492"/>
      <c r="D491" s="492"/>
      <c r="E491" s="492"/>
      <c r="F491" s="492"/>
      <c r="G491" s="492"/>
      <c r="H491" s="492"/>
      <c r="I491" s="492"/>
      <c r="J491" s="492"/>
      <c r="K491" s="492"/>
      <c r="L491" s="493"/>
      <c r="M491" s="521">
        <v>1413</v>
      </c>
      <c r="N491" s="720"/>
      <c r="O491" s="721"/>
      <c r="P491" s="721"/>
      <c r="Q491" s="722"/>
      <c r="R491" s="477" t="s">
        <v>3</v>
      </c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  <c r="AZ491" s="410"/>
      <c r="BA491" s="410"/>
      <c r="BB491" s="410"/>
      <c r="BC491" s="410"/>
      <c r="BD491" s="410"/>
      <c r="BE491" s="410"/>
      <c r="BF491" s="410"/>
      <c r="BG491" s="410"/>
      <c r="BH491" s="410"/>
      <c r="BI491" s="410"/>
      <c r="BJ491" s="410"/>
      <c r="BK491" s="410"/>
      <c r="BL491" s="410"/>
      <c r="BM491" s="410"/>
      <c r="BN491" s="410"/>
      <c r="BO491" s="410"/>
      <c r="BP491" s="410"/>
      <c r="BQ491" s="410"/>
      <c r="BR491" s="410"/>
      <c r="BS491" s="410"/>
      <c r="BT491" s="410"/>
      <c r="BU491" s="410"/>
      <c r="BV491" s="410"/>
      <c r="BW491" s="410"/>
      <c r="BX491" s="410"/>
      <c r="BY491" s="410"/>
      <c r="BZ491" s="410"/>
      <c r="CA491" s="410"/>
      <c r="CB491" s="410"/>
      <c r="CC491" s="410"/>
      <c r="CD491" s="410"/>
      <c r="CE491" s="410"/>
      <c r="CF491" s="410"/>
      <c r="CG491" s="410"/>
      <c r="CH491" s="410"/>
      <c r="CI491" s="410"/>
      <c r="CJ491" s="410"/>
      <c r="CK491" s="410"/>
      <c r="CL491" s="410"/>
      <c r="CM491" s="410"/>
      <c r="CN491" s="410"/>
      <c r="CO491" s="410"/>
      <c r="CP491" s="410"/>
      <c r="CQ491" s="410"/>
      <c r="CR491" s="410"/>
      <c r="CS491" s="410"/>
      <c r="CT491" s="410"/>
      <c r="CU491" s="410"/>
      <c r="CV491" s="410"/>
      <c r="CW491" s="410"/>
      <c r="CX491" s="410"/>
      <c r="CY491" s="410"/>
      <c r="CZ491" s="410"/>
      <c r="DA491" s="410"/>
      <c r="DB491" s="410"/>
      <c r="DC491" s="410"/>
    </row>
    <row r="492" spans="2:107" ht="14.25">
      <c r="B492" s="491" t="s">
        <v>881</v>
      </c>
      <c r="C492" s="492"/>
      <c r="D492" s="492"/>
      <c r="E492" s="492"/>
      <c r="F492" s="492"/>
      <c r="G492" s="492"/>
      <c r="H492" s="492"/>
      <c r="I492" s="492"/>
      <c r="J492" s="492"/>
      <c r="K492" s="492"/>
      <c r="L492" s="493"/>
      <c r="M492" s="521">
        <v>1415</v>
      </c>
      <c r="N492" s="720"/>
      <c r="O492" s="721"/>
      <c r="P492" s="721"/>
      <c r="Q492" s="722"/>
      <c r="R492" s="477" t="s">
        <v>3</v>
      </c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  <c r="AZ492" s="410"/>
      <c r="BA492" s="410"/>
      <c r="BB492" s="410"/>
      <c r="BC492" s="410"/>
      <c r="BD492" s="410"/>
      <c r="BE492" s="410"/>
      <c r="BF492" s="410"/>
      <c r="BG492" s="410"/>
      <c r="BH492" s="410"/>
      <c r="BI492" s="410"/>
      <c r="BJ492" s="410"/>
      <c r="BK492" s="410"/>
      <c r="BL492" s="410"/>
      <c r="BM492" s="410"/>
      <c r="BN492" s="410"/>
      <c r="BO492" s="410"/>
      <c r="BP492" s="410"/>
      <c r="BQ492" s="410"/>
      <c r="BR492" s="410"/>
      <c r="BS492" s="410"/>
      <c r="BT492" s="410"/>
      <c r="BU492" s="410"/>
      <c r="BV492" s="410"/>
      <c r="BW492" s="410"/>
      <c r="BX492" s="410"/>
      <c r="BY492" s="410"/>
      <c r="BZ492" s="410"/>
      <c r="CA492" s="410"/>
      <c r="CB492" s="410"/>
      <c r="CC492" s="410"/>
      <c r="CD492" s="410"/>
      <c r="CE492" s="410"/>
      <c r="CF492" s="410"/>
      <c r="CG492" s="410"/>
      <c r="CH492" s="410"/>
      <c r="CI492" s="410"/>
      <c r="CJ492" s="410"/>
      <c r="CK492" s="410"/>
      <c r="CL492" s="410"/>
      <c r="CM492" s="410"/>
      <c r="CN492" s="410"/>
      <c r="CO492" s="410"/>
      <c r="CP492" s="410"/>
      <c r="CQ492" s="410"/>
      <c r="CR492" s="410"/>
      <c r="CS492" s="410"/>
      <c r="CT492" s="410"/>
      <c r="CU492" s="410"/>
      <c r="CV492" s="410"/>
      <c r="CW492" s="410"/>
      <c r="CX492" s="410"/>
      <c r="CY492" s="410"/>
      <c r="CZ492" s="410"/>
      <c r="DA492" s="410"/>
      <c r="DB492" s="410"/>
      <c r="DC492" s="410"/>
    </row>
    <row r="493" spans="2:107" ht="14.25">
      <c r="B493" s="491" t="s">
        <v>882</v>
      </c>
      <c r="C493" s="492"/>
      <c r="D493" s="492"/>
      <c r="E493" s="492"/>
      <c r="F493" s="492"/>
      <c r="G493" s="492"/>
      <c r="H493" s="492"/>
      <c r="I493" s="492"/>
      <c r="J493" s="492"/>
      <c r="K493" s="492"/>
      <c r="L493" s="493"/>
      <c r="M493" s="521">
        <v>1416</v>
      </c>
      <c r="N493" s="720"/>
      <c r="O493" s="721"/>
      <c r="P493" s="721"/>
      <c r="Q493" s="722"/>
      <c r="R493" s="477" t="s">
        <v>3</v>
      </c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  <c r="AZ493" s="410"/>
      <c r="BA493" s="410"/>
      <c r="BB493" s="410"/>
      <c r="BC493" s="410"/>
      <c r="BD493" s="410"/>
      <c r="BE493" s="410"/>
      <c r="BF493" s="410"/>
      <c r="BG493" s="410"/>
      <c r="BH493" s="410"/>
      <c r="BI493" s="410"/>
      <c r="BJ493" s="410"/>
      <c r="BK493" s="410"/>
      <c r="BL493" s="410"/>
      <c r="BM493" s="410"/>
      <c r="BN493" s="410"/>
      <c r="BO493" s="410"/>
      <c r="BP493" s="410"/>
      <c r="BQ493" s="410"/>
      <c r="BR493" s="410"/>
      <c r="BS493" s="410"/>
      <c r="BT493" s="410"/>
      <c r="BU493" s="410"/>
      <c r="BV493" s="410"/>
      <c r="BW493" s="410"/>
      <c r="BX493" s="410"/>
      <c r="BY493" s="410"/>
      <c r="BZ493" s="410"/>
      <c r="CA493" s="410"/>
      <c r="CB493" s="410"/>
      <c r="CC493" s="410"/>
      <c r="CD493" s="410"/>
      <c r="CE493" s="410"/>
      <c r="CF493" s="410"/>
      <c r="CG493" s="410"/>
      <c r="CH493" s="410"/>
      <c r="CI493" s="410"/>
      <c r="CJ493" s="410"/>
      <c r="CK493" s="410"/>
      <c r="CL493" s="410"/>
      <c r="CM493" s="410"/>
      <c r="CN493" s="410"/>
      <c r="CO493" s="410"/>
      <c r="CP493" s="410"/>
      <c r="CQ493" s="410"/>
      <c r="CR493" s="410"/>
      <c r="CS493" s="410"/>
      <c r="CT493" s="410"/>
      <c r="CU493" s="410"/>
      <c r="CV493" s="410"/>
      <c r="CW493" s="410"/>
      <c r="CX493" s="410"/>
      <c r="CY493" s="410"/>
      <c r="CZ493" s="410"/>
      <c r="DA493" s="410"/>
      <c r="DB493" s="410"/>
      <c r="DC493" s="410"/>
    </row>
    <row r="494" spans="2:107" ht="14.25">
      <c r="B494" s="491" t="s">
        <v>883</v>
      </c>
      <c r="C494" s="492"/>
      <c r="D494" s="492"/>
      <c r="E494" s="492"/>
      <c r="F494" s="492"/>
      <c r="G494" s="492"/>
      <c r="H494" s="492"/>
      <c r="I494" s="492"/>
      <c r="J494" s="492"/>
      <c r="K494" s="492"/>
      <c r="L494" s="493"/>
      <c r="M494" s="521">
        <v>1417</v>
      </c>
      <c r="N494" s="720"/>
      <c r="O494" s="721"/>
      <c r="P494" s="721"/>
      <c r="Q494" s="722"/>
      <c r="R494" s="477" t="s">
        <v>3</v>
      </c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  <c r="AZ494" s="410"/>
      <c r="BA494" s="410"/>
      <c r="BB494" s="410"/>
      <c r="BC494" s="410"/>
      <c r="BD494" s="410"/>
      <c r="BE494" s="410"/>
      <c r="BF494" s="410"/>
      <c r="BG494" s="410"/>
      <c r="BH494" s="410"/>
      <c r="BI494" s="410"/>
      <c r="BJ494" s="410"/>
      <c r="BK494" s="410"/>
      <c r="BL494" s="410"/>
      <c r="BM494" s="410"/>
      <c r="BN494" s="410"/>
      <c r="BO494" s="410"/>
      <c r="BP494" s="410"/>
      <c r="BQ494" s="410"/>
      <c r="BR494" s="410"/>
      <c r="BS494" s="410"/>
      <c r="BT494" s="410"/>
      <c r="BU494" s="410"/>
      <c r="BV494" s="410"/>
      <c r="BW494" s="410"/>
      <c r="BX494" s="410"/>
      <c r="BY494" s="410"/>
      <c r="BZ494" s="410"/>
      <c r="CA494" s="410"/>
      <c r="CB494" s="410"/>
      <c r="CC494" s="410"/>
      <c r="CD494" s="410"/>
      <c r="CE494" s="410"/>
      <c r="CF494" s="410"/>
      <c r="CG494" s="410"/>
      <c r="CH494" s="410"/>
      <c r="CI494" s="410"/>
      <c r="CJ494" s="410"/>
      <c r="CK494" s="410"/>
      <c r="CL494" s="410"/>
      <c r="CM494" s="410"/>
      <c r="CN494" s="410"/>
      <c r="CO494" s="410"/>
      <c r="CP494" s="410"/>
      <c r="CQ494" s="410"/>
      <c r="CR494" s="410"/>
      <c r="CS494" s="410"/>
      <c r="CT494" s="410"/>
      <c r="CU494" s="410"/>
      <c r="CV494" s="410"/>
      <c r="CW494" s="410"/>
      <c r="CX494" s="410"/>
      <c r="CY494" s="410"/>
      <c r="CZ494" s="410"/>
      <c r="DA494" s="410"/>
      <c r="DB494" s="410"/>
      <c r="DC494" s="410"/>
    </row>
    <row r="495" spans="2:107" ht="14.25">
      <c r="B495" s="491" t="s">
        <v>815</v>
      </c>
      <c r="C495" s="492"/>
      <c r="D495" s="492"/>
      <c r="E495" s="492"/>
      <c r="F495" s="492"/>
      <c r="G495" s="492"/>
      <c r="H495" s="492"/>
      <c r="I495" s="492"/>
      <c r="J495" s="492"/>
      <c r="K495" s="492"/>
      <c r="L495" s="493"/>
      <c r="M495" s="521">
        <v>1418</v>
      </c>
      <c r="N495" s="720"/>
      <c r="O495" s="721"/>
      <c r="P495" s="721"/>
      <c r="Q495" s="722"/>
      <c r="R495" s="477" t="s">
        <v>3</v>
      </c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  <c r="AZ495" s="410"/>
      <c r="BA495" s="410"/>
      <c r="BB495" s="410"/>
      <c r="BC495" s="410"/>
      <c r="BD495" s="410"/>
      <c r="BE495" s="410"/>
      <c r="BF495" s="410"/>
      <c r="BG495" s="410"/>
      <c r="BH495" s="410"/>
      <c r="BI495" s="410"/>
      <c r="BJ495" s="410"/>
      <c r="BK495" s="410"/>
      <c r="BL495" s="410"/>
      <c r="BM495" s="410"/>
      <c r="BN495" s="410"/>
      <c r="BO495" s="410"/>
      <c r="BP495" s="410"/>
      <c r="BQ495" s="410"/>
      <c r="BR495" s="410"/>
      <c r="BS495" s="410"/>
      <c r="BT495" s="410"/>
      <c r="BU495" s="410"/>
      <c r="BV495" s="410"/>
      <c r="BW495" s="410"/>
      <c r="BX495" s="410"/>
      <c r="BY495" s="410"/>
      <c r="BZ495" s="410"/>
      <c r="CA495" s="410"/>
      <c r="CB495" s="410"/>
      <c r="CC495" s="410"/>
      <c r="CD495" s="410"/>
      <c r="CE495" s="410"/>
      <c r="CF495" s="410"/>
      <c r="CG495" s="410"/>
      <c r="CH495" s="410"/>
      <c r="CI495" s="410"/>
      <c r="CJ495" s="410"/>
      <c r="CK495" s="410"/>
      <c r="CL495" s="410"/>
      <c r="CM495" s="410"/>
      <c r="CN495" s="410"/>
      <c r="CO495" s="410"/>
      <c r="CP495" s="410"/>
      <c r="CQ495" s="410"/>
      <c r="CR495" s="410"/>
      <c r="CS495" s="410"/>
      <c r="CT495" s="410"/>
      <c r="CU495" s="410"/>
      <c r="CV495" s="410"/>
      <c r="CW495" s="410"/>
      <c r="CX495" s="410"/>
      <c r="CY495" s="410"/>
      <c r="CZ495" s="410"/>
      <c r="DA495" s="410"/>
      <c r="DB495" s="410"/>
      <c r="DC495" s="410"/>
    </row>
    <row r="496" spans="2:107" ht="14.25">
      <c r="B496" s="491" t="s">
        <v>884</v>
      </c>
      <c r="C496" s="492"/>
      <c r="D496" s="492"/>
      <c r="E496" s="492"/>
      <c r="F496" s="492"/>
      <c r="G496" s="492"/>
      <c r="H496" s="492"/>
      <c r="I496" s="492"/>
      <c r="J496" s="492"/>
      <c r="K496" s="492"/>
      <c r="L496" s="493"/>
      <c r="M496" s="521">
        <v>1419</v>
      </c>
      <c r="N496" s="720"/>
      <c r="O496" s="721"/>
      <c r="P496" s="721"/>
      <c r="Q496" s="722"/>
      <c r="R496" s="477" t="s">
        <v>3</v>
      </c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  <c r="AZ496" s="410"/>
      <c r="BA496" s="410"/>
      <c r="BB496" s="410"/>
      <c r="BC496" s="410"/>
      <c r="BD496" s="410"/>
      <c r="BE496" s="410"/>
      <c r="BF496" s="410"/>
      <c r="BG496" s="410"/>
      <c r="BH496" s="410"/>
      <c r="BI496" s="410"/>
      <c r="BJ496" s="410"/>
      <c r="BK496" s="410"/>
      <c r="BL496" s="410"/>
      <c r="BM496" s="410"/>
      <c r="BN496" s="410"/>
      <c r="BO496" s="410"/>
      <c r="BP496" s="410"/>
      <c r="BQ496" s="410"/>
      <c r="BR496" s="410"/>
      <c r="BS496" s="410"/>
      <c r="BT496" s="410"/>
      <c r="BU496" s="410"/>
      <c r="BV496" s="410"/>
      <c r="BW496" s="410"/>
      <c r="BX496" s="410"/>
      <c r="BY496" s="410"/>
      <c r="BZ496" s="410"/>
      <c r="CA496" s="410"/>
      <c r="CB496" s="410"/>
      <c r="CC496" s="410"/>
      <c r="CD496" s="410"/>
      <c r="CE496" s="410"/>
      <c r="CF496" s="410"/>
      <c r="CG496" s="410"/>
      <c r="CH496" s="410"/>
      <c r="CI496" s="410"/>
      <c r="CJ496" s="410"/>
      <c r="CK496" s="410"/>
      <c r="CL496" s="410"/>
      <c r="CM496" s="410"/>
      <c r="CN496" s="410"/>
      <c r="CO496" s="410"/>
      <c r="CP496" s="410"/>
      <c r="CQ496" s="410"/>
      <c r="CR496" s="410"/>
      <c r="CS496" s="410"/>
      <c r="CT496" s="410"/>
      <c r="CU496" s="410"/>
      <c r="CV496" s="410"/>
      <c r="CW496" s="410"/>
      <c r="CX496" s="410"/>
      <c r="CY496" s="410"/>
      <c r="CZ496" s="410"/>
      <c r="DA496" s="410"/>
      <c r="DB496" s="410"/>
      <c r="DC496" s="410"/>
    </row>
    <row r="497" spans="2:107" ht="14.25">
      <c r="B497" s="491" t="s">
        <v>885</v>
      </c>
      <c r="C497" s="492"/>
      <c r="D497" s="492"/>
      <c r="E497" s="492"/>
      <c r="F497" s="492"/>
      <c r="G497" s="492"/>
      <c r="H497" s="492"/>
      <c r="I497" s="492"/>
      <c r="J497" s="492"/>
      <c r="K497" s="492"/>
      <c r="L497" s="493"/>
      <c r="M497" s="521">
        <v>1421</v>
      </c>
      <c r="N497" s="720"/>
      <c r="O497" s="721"/>
      <c r="P497" s="721"/>
      <c r="Q497" s="722"/>
      <c r="R497" s="477" t="s">
        <v>3</v>
      </c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  <c r="AZ497" s="410"/>
      <c r="BA497" s="410"/>
      <c r="BB497" s="410"/>
      <c r="BC497" s="410"/>
      <c r="BD497" s="410"/>
      <c r="BE497" s="410"/>
      <c r="BF497" s="410"/>
      <c r="BG497" s="410"/>
      <c r="BH497" s="410"/>
      <c r="BI497" s="410"/>
      <c r="BJ497" s="410"/>
      <c r="BK497" s="410"/>
      <c r="BL497" s="410"/>
      <c r="BM497" s="410"/>
      <c r="BN497" s="410"/>
      <c r="BO497" s="410"/>
      <c r="BP497" s="410"/>
      <c r="BQ497" s="410"/>
      <c r="BR497" s="410"/>
      <c r="BS497" s="410"/>
      <c r="BT497" s="410"/>
      <c r="BU497" s="410"/>
      <c r="BV497" s="410"/>
      <c r="BW497" s="410"/>
      <c r="BX497" s="410"/>
      <c r="BY497" s="410"/>
      <c r="BZ497" s="410"/>
      <c r="CA497" s="410"/>
      <c r="CB497" s="410"/>
      <c r="CC497" s="410"/>
      <c r="CD497" s="410"/>
      <c r="CE497" s="410"/>
      <c r="CF497" s="410"/>
      <c r="CG497" s="410"/>
      <c r="CH497" s="410"/>
      <c r="CI497" s="410"/>
      <c r="CJ497" s="410"/>
      <c r="CK497" s="410"/>
      <c r="CL497" s="410"/>
      <c r="CM497" s="410"/>
      <c r="CN497" s="410"/>
      <c r="CO497" s="410"/>
      <c r="CP497" s="410"/>
      <c r="CQ497" s="410"/>
      <c r="CR497" s="410"/>
      <c r="CS497" s="410"/>
      <c r="CT497" s="410"/>
      <c r="CU497" s="410"/>
      <c r="CV497" s="410"/>
      <c r="CW497" s="410"/>
      <c r="CX497" s="410"/>
      <c r="CY497" s="410"/>
      <c r="CZ497" s="410"/>
      <c r="DA497" s="410"/>
      <c r="DB497" s="410"/>
      <c r="DC497" s="410"/>
    </row>
    <row r="498" spans="2:107" ht="14.25">
      <c r="B498" s="491" t="s">
        <v>886</v>
      </c>
      <c r="C498" s="492"/>
      <c r="D498" s="492"/>
      <c r="E498" s="492"/>
      <c r="F498" s="492"/>
      <c r="G498" s="492"/>
      <c r="H498" s="492"/>
      <c r="I498" s="492"/>
      <c r="J498" s="492"/>
      <c r="K498" s="492"/>
      <c r="L498" s="493"/>
      <c r="M498" s="521">
        <v>1422</v>
      </c>
      <c r="N498" s="720"/>
      <c r="O498" s="721"/>
      <c r="P498" s="721"/>
      <c r="Q498" s="722"/>
      <c r="R498" s="477" t="s">
        <v>3</v>
      </c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  <c r="AZ498" s="410"/>
      <c r="BA498" s="410"/>
      <c r="BB498" s="410"/>
      <c r="BC498" s="410"/>
      <c r="BD498" s="410"/>
      <c r="BE498" s="410"/>
      <c r="BF498" s="410"/>
      <c r="BG498" s="410"/>
      <c r="BH498" s="410"/>
      <c r="BI498" s="410"/>
      <c r="BJ498" s="410"/>
      <c r="BK498" s="410"/>
      <c r="BL498" s="410"/>
      <c r="BM498" s="410"/>
      <c r="BN498" s="410"/>
      <c r="BO498" s="410"/>
      <c r="BP498" s="410"/>
      <c r="BQ498" s="410"/>
      <c r="BR498" s="410"/>
      <c r="BS498" s="410"/>
      <c r="BT498" s="410"/>
      <c r="BU498" s="410"/>
      <c r="BV498" s="410"/>
      <c r="BW498" s="410"/>
      <c r="BX498" s="410"/>
      <c r="BY498" s="410"/>
      <c r="BZ498" s="410"/>
      <c r="CA498" s="410"/>
      <c r="CB498" s="410"/>
      <c r="CC498" s="410"/>
      <c r="CD498" s="410"/>
      <c r="CE498" s="410"/>
      <c r="CF498" s="410"/>
      <c r="CG498" s="410"/>
      <c r="CH498" s="410"/>
      <c r="CI498" s="410"/>
      <c r="CJ498" s="410"/>
      <c r="CK498" s="410"/>
      <c r="CL498" s="410"/>
      <c r="CM498" s="410"/>
      <c r="CN498" s="410"/>
      <c r="CO498" s="410"/>
      <c r="CP498" s="410"/>
      <c r="CQ498" s="410"/>
      <c r="CR498" s="410"/>
      <c r="CS498" s="410"/>
      <c r="CT498" s="410"/>
      <c r="CU498" s="410"/>
      <c r="CV498" s="410"/>
      <c r="CW498" s="410"/>
      <c r="CX498" s="410"/>
      <c r="CY498" s="410"/>
      <c r="CZ498" s="410"/>
      <c r="DA498" s="410"/>
      <c r="DB498" s="410"/>
      <c r="DC498" s="410"/>
    </row>
    <row r="499" spans="2:107" ht="14.25">
      <c r="B499" s="491" t="s">
        <v>887</v>
      </c>
      <c r="C499" s="492"/>
      <c r="D499" s="492"/>
      <c r="E499" s="492"/>
      <c r="F499" s="492"/>
      <c r="G499" s="492"/>
      <c r="H499" s="492"/>
      <c r="I499" s="492"/>
      <c r="J499" s="492"/>
      <c r="K499" s="492"/>
      <c r="L499" s="493"/>
      <c r="M499" s="521">
        <v>1423</v>
      </c>
      <c r="N499" s="720"/>
      <c r="O499" s="721"/>
      <c r="P499" s="721"/>
      <c r="Q499" s="722"/>
      <c r="R499" s="477" t="s">
        <v>3</v>
      </c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  <c r="AZ499" s="410"/>
      <c r="BA499" s="410"/>
      <c r="BB499" s="410"/>
      <c r="BC499" s="410"/>
      <c r="BD499" s="410"/>
      <c r="BE499" s="410"/>
      <c r="BF499" s="410"/>
      <c r="BG499" s="410"/>
      <c r="BH499" s="410"/>
      <c r="BI499" s="410"/>
      <c r="BJ499" s="410"/>
      <c r="BK499" s="410"/>
      <c r="BL499" s="410"/>
      <c r="BM499" s="410"/>
      <c r="BN499" s="410"/>
      <c r="BO499" s="410"/>
      <c r="BP499" s="410"/>
      <c r="BQ499" s="410"/>
      <c r="BR499" s="410"/>
      <c r="BS499" s="410"/>
      <c r="BT499" s="410"/>
      <c r="BU499" s="410"/>
      <c r="BV499" s="410"/>
      <c r="BW499" s="410"/>
      <c r="BX499" s="410"/>
      <c r="BY499" s="410"/>
      <c r="BZ499" s="410"/>
      <c r="CA499" s="410"/>
      <c r="CB499" s="410"/>
      <c r="CC499" s="410"/>
      <c r="CD499" s="410"/>
      <c r="CE499" s="410"/>
      <c r="CF499" s="410"/>
      <c r="CG499" s="410"/>
      <c r="CH499" s="410"/>
      <c r="CI499" s="410"/>
      <c r="CJ499" s="410"/>
      <c r="CK499" s="410"/>
      <c r="CL499" s="410"/>
      <c r="CM499" s="410"/>
      <c r="CN499" s="410"/>
      <c r="CO499" s="410"/>
      <c r="CP499" s="410"/>
      <c r="CQ499" s="410"/>
      <c r="CR499" s="410"/>
      <c r="CS499" s="410"/>
      <c r="CT499" s="410"/>
      <c r="CU499" s="410"/>
      <c r="CV499" s="410"/>
      <c r="CW499" s="410"/>
      <c r="CX499" s="410"/>
      <c r="CY499" s="410"/>
      <c r="CZ499" s="410"/>
      <c r="DA499" s="410"/>
      <c r="DB499" s="410"/>
      <c r="DC499" s="410"/>
    </row>
    <row r="500" spans="2:107" ht="14.25">
      <c r="B500" s="491" t="s">
        <v>888</v>
      </c>
      <c r="C500" s="492"/>
      <c r="D500" s="492"/>
      <c r="E500" s="492"/>
      <c r="F500" s="492"/>
      <c r="G500" s="492"/>
      <c r="H500" s="492"/>
      <c r="I500" s="492"/>
      <c r="J500" s="492"/>
      <c r="K500" s="492"/>
      <c r="L500" s="493"/>
      <c r="M500" s="521">
        <v>1424</v>
      </c>
      <c r="N500" s="720"/>
      <c r="O500" s="721"/>
      <c r="P500" s="721"/>
      <c r="Q500" s="722"/>
      <c r="R500" s="477" t="s">
        <v>3</v>
      </c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  <c r="AZ500" s="410"/>
      <c r="BA500" s="410"/>
      <c r="BB500" s="410"/>
      <c r="BC500" s="410"/>
      <c r="BD500" s="410"/>
      <c r="BE500" s="410"/>
      <c r="BF500" s="410"/>
      <c r="BG500" s="410"/>
      <c r="BH500" s="410"/>
      <c r="BI500" s="410"/>
      <c r="BJ500" s="410"/>
      <c r="BK500" s="410"/>
      <c r="BL500" s="410"/>
      <c r="BM500" s="410"/>
      <c r="BN500" s="410"/>
      <c r="BO500" s="410"/>
      <c r="BP500" s="410"/>
      <c r="BQ500" s="410"/>
      <c r="BR500" s="410"/>
      <c r="BS500" s="410"/>
      <c r="BT500" s="410"/>
      <c r="BU500" s="410"/>
      <c r="BV500" s="410"/>
      <c r="BW500" s="410"/>
      <c r="BX500" s="410"/>
      <c r="BY500" s="410"/>
      <c r="BZ500" s="410"/>
      <c r="CA500" s="410"/>
      <c r="CB500" s="410"/>
      <c r="CC500" s="410"/>
      <c r="CD500" s="410"/>
      <c r="CE500" s="410"/>
      <c r="CF500" s="410"/>
      <c r="CG500" s="410"/>
      <c r="CH500" s="410"/>
      <c r="CI500" s="410"/>
      <c r="CJ500" s="410"/>
      <c r="CK500" s="410"/>
      <c r="CL500" s="410"/>
      <c r="CM500" s="410"/>
      <c r="CN500" s="410"/>
      <c r="CO500" s="410"/>
      <c r="CP500" s="410"/>
      <c r="CQ500" s="410"/>
      <c r="CR500" s="410"/>
      <c r="CS500" s="410"/>
      <c r="CT500" s="410"/>
      <c r="CU500" s="410"/>
      <c r="CV500" s="410"/>
      <c r="CW500" s="410"/>
      <c r="CX500" s="410"/>
      <c r="CY500" s="410"/>
      <c r="CZ500" s="410"/>
      <c r="DA500" s="410"/>
      <c r="DB500" s="410"/>
      <c r="DC500" s="410"/>
    </row>
    <row r="501" spans="2:107" ht="14.25">
      <c r="B501" s="491" t="s">
        <v>889</v>
      </c>
      <c r="C501" s="492"/>
      <c r="D501" s="492"/>
      <c r="E501" s="492"/>
      <c r="F501" s="492"/>
      <c r="G501" s="492"/>
      <c r="H501" s="492"/>
      <c r="I501" s="492"/>
      <c r="J501" s="492"/>
      <c r="K501" s="492"/>
      <c r="L501" s="493"/>
      <c r="M501" s="521">
        <v>1425</v>
      </c>
      <c r="N501" s="720"/>
      <c r="O501" s="721"/>
      <c r="P501" s="721"/>
      <c r="Q501" s="722"/>
      <c r="R501" s="477" t="s">
        <v>3</v>
      </c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  <c r="AZ501" s="410"/>
      <c r="BA501" s="410"/>
      <c r="BB501" s="410"/>
      <c r="BC501" s="410"/>
      <c r="BD501" s="410"/>
      <c r="BE501" s="410"/>
      <c r="BF501" s="410"/>
      <c r="BG501" s="410"/>
      <c r="BH501" s="410"/>
      <c r="BI501" s="410"/>
      <c r="BJ501" s="410"/>
      <c r="BK501" s="410"/>
      <c r="BL501" s="410"/>
      <c r="BM501" s="410"/>
      <c r="BN501" s="410"/>
      <c r="BO501" s="410"/>
      <c r="BP501" s="410"/>
      <c r="BQ501" s="410"/>
      <c r="BR501" s="410"/>
      <c r="BS501" s="410"/>
      <c r="BT501" s="410"/>
      <c r="BU501" s="410"/>
      <c r="BV501" s="410"/>
      <c r="BW501" s="410"/>
      <c r="BX501" s="410"/>
      <c r="BY501" s="410"/>
      <c r="BZ501" s="410"/>
      <c r="CA501" s="410"/>
      <c r="CB501" s="410"/>
      <c r="CC501" s="410"/>
      <c r="CD501" s="410"/>
      <c r="CE501" s="410"/>
      <c r="CF501" s="410"/>
      <c r="CG501" s="410"/>
      <c r="CH501" s="410"/>
      <c r="CI501" s="410"/>
      <c r="CJ501" s="410"/>
      <c r="CK501" s="410"/>
      <c r="CL501" s="410"/>
      <c r="CM501" s="410"/>
      <c r="CN501" s="410"/>
      <c r="CO501" s="410"/>
      <c r="CP501" s="410"/>
      <c r="CQ501" s="410"/>
      <c r="CR501" s="410"/>
      <c r="CS501" s="410"/>
      <c r="CT501" s="410"/>
      <c r="CU501" s="410"/>
      <c r="CV501" s="410"/>
      <c r="CW501" s="410"/>
      <c r="CX501" s="410"/>
      <c r="CY501" s="410"/>
      <c r="CZ501" s="410"/>
      <c r="DA501" s="410"/>
      <c r="DB501" s="410"/>
      <c r="DC501" s="410"/>
    </row>
    <row r="502" spans="2:107" ht="14.25">
      <c r="B502" s="491" t="s">
        <v>890</v>
      </c>
      <c r="C502" s="492"/>
      <c r="D502" s="492"/>
      <c r="E502" s="492"/>
      <c r="F502" s="492"/>
      <c r="G502" s="492"/>
      <c r="H502" s="492"/>
      <c r="I502" s="492"/>
      <c r="J502" s="492"/>
      <c r="K502" s="492"/>
      <c r="L502" s="493"/>
      <c r="M502" s="521">
        <v>1426</v>
      </c>
      <c r="N502" s="720"/>
      <c r="O502" s="721"/>
      <c r="P502" s="721"/>
      <c r="Q502" s="722"/>
      <c r="R502" s="477" t="s">
        <v>3</v>
      </c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  <c r="AZ502" s="410"/>
      <c r="BA502" s="410"/>
      <c r="BB502" s="410"/>
      <c r="BC502" s="410"/>
      <c r="BD502" s="410"/>
      <c r="BE502" s="410"/>
      <c r="BF502" s="410"/>
      <c r="BG502" s="410"/>
      <c r="BH502" s="410"/>
      <c r="BI502" s="410"/>
      <c r="BJ502" s="410"/>
      <c r="BK502" s="410"/>
      <c r="BL502" s="410"/>
      <c r="BM502" s="410"/>
      <c r="BN502" s="410"/>
      <c r="BO502" s="410"/>
      <c r="BP502" s="410"/>
      <c r="BQ502" s="410"/>
      <c r="BR502" s="410"/>
      <c r="BS502" s="410"/>
      <c r="BT502" s="410"/>
      <c r="BU502" s="410"/>
      <c r="BV502" s="410"/>
      <c r="BW502" s="410"/>
      <c r="BX502" s="410"/>
      <c r="BY502" s="410"/>
      <c r="BZ502" s="410"/>
      <c r="CA502" s="410"/>
      <c r="CB502" s="410"/>
      <c r="CC502" s="410"/>
      <c r="CD502" s="410"/>
      <c r="CE502" s="410"/>
      <c r="CF502" s="410"/>
      <c r="CG502" s="410"/>
      <c r="CH502" s="410"/>
      <c r="CI502" s="410"/>
      <c r="CJ502" s="410"/>
      <c r="CK502" s="410"/>
      <c r="CL502" s="410"/>
      <c r="CM502" s="410"/>
      <c r="CN502" s="410"/>
      <c r="CO502" s="410"/>
      <c r="CP502" s="410"/>
      <c r="CQ502" s="410"/>
      <c r="CR502" s="410"/>
      <c r="CS502" s="410"/>
      <c r="CT502" s="410"/>
      <c r="CU502" s="410"/>
      <c r="CV502" s="410"/>
      <c r="CW502" s="410"/>
      <c r="CX502" s="410"/>
      <c r="CY502" s="410"/>
      <c r="CZ502" s="410"/>
      <c r="DA502" s="410"/>
      <c r="DB502" s="410"/>
      <c r="DC502" s="410"/>
    </row>
    <row r="503" spans="2:107" ht="14.25">
      <c r="B503" s="491" t="s">
        <v>891</v>
      </c>
      <c r="C503" s="492"/>
      <c r="D503" s="492"/>
      <c r="E503" s="492"/>
      <c r="F503" s="492"/>
      <c r="G503" s="492"/>
      <c r="H503" s="492"/>
      <c r="I503" s="492"/>
      <c r="J503" s="492"/>
      <c r="K503" s="492"/>
      <c r="L503" s="493"/>
      <c r="M503" s="521">
        <v>1427</v>
      </c>
      <c r="N503" s="720"/>
      <c r="O503" s="721"/>
      <c r="P503" s="721"/>
      <c r="Q503" s="722"/>
      <c r="R503" s="477" t="s">
        <v>3</v>
      </c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  <c r="AZ503" s="410"/>
      <c r="BA503" s="410"/>
      <c r="BB503" s="410"/>
      <c r="BC503" s="410"/>
      <c r="BD503" s="410"/>
      <c r="BE503" s="410"/>
      <c r="BF503" s="410"/>
      <c r="BG503" s="410"/>
      <c r="BH503" s="410"/>
      <c r="BI503" s="410"/>
      <c r="BJ503" s="410"/>
      <c r="BK503" s="410"/>
      <c r="BL503" s="410"/>
      <c r="BM503" s="410"/>
      <c r="BN503" s="410"/>
      <c r="BO503" s="410"/>
      <c r="BP503" s="410"/>
      <c r="BQ503" s="410"/>
      <c r="BR503" s="410"/>
      <c r="BS503" s="410"/>
      <c r="BT503" s="410"/>
      <c r="BU503" s="410"/>
      <c r="BV503" s="410"/>
      <c r="BW503" s="410"/>
      <c r="BX503" s="410"/>
      <c r="BY503" s="410"/>
      <c r="BZ503" s="410"/>
      <c r="CA503" s="410"/>
      <c r="CB503" s="410"/>
      <c r="CC503" s="410"/>
      <c r="CD503" s="410"/>
      <c r="CE503" s="410"/>
      <c r="CF503" s="410"/>
      <c r="CG503" s="410"/>
      <c r="CH503" s="410"/>
      <c r="CI503" s="410"/>
      <c r="CJ503" s="410"/>
      <c r="CK503" s="410"/>
      <c r="CL503" s="410"/>
      <c r="CM503" s="410"/>
      <c r="CN503" s="410"/>
      <c r="CO503" s="410"/>
      <c r="CP503" s="410"/>
      <c r="CQ503" s="410"/>
      <c r="CR503" s="410"/>
      <c r="CS503" s="410"/>
      <c r="CT503" s="410"/>
      <c r="CU503" s="410"/>
      <c r="CV503" s="410"/>
      <c r="CW503" s="410"/>
      <c r="CX503" s="410"/>
      <c r="CY503" s="410"/>
      <c r="CZ503" s="410"/>
      <c r="DA503" s="410"/>
      <c r="DB503" s="410"/>
      <c r="DC503" s="410"/>
    </row>
    <row r="504" spans="2:107" ht="14.25">
      <c r="B504" s="491" t="s">
        <v>66</v>
      </c>
      <c r="C504" s="492"/>
      <c r="D504" s="492"/>
      <c r="E504" s="492"/>
      <c r="F504" s="492"/>
      <c r="G504" s="492"/>
      <c r="H504" s="492"/>
      <c r="I504" s="492"/>
      <c r="J504" s="492"/>
      <c r="K504" s="492"/>
      <c r="L504" s="493"/>
      <c r="M504" s="521">
        <v>1428</v>
      </c>
      <c r="N504" s="720"/>
      <c r="O504" s="721"/>
      <c r="P504" s="721"/>
      <c r="Q504" s="722"/>
      <c r="R504" s="477" t="s">
        <v>3</v>
      </c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  <c r="AZ504" s="410"/>
      <c r="BA504" s="410"/>
      <c r="BB504" s="410"/>
      <c r="BC504" s="410"/>
      <c r="BD504" s="410"/>
      <c r="BE504" s="410"/>
      <c r="BF504" s="410"/>
      <c r="BG504" s="410"/>
      <c r="BH504" s="410"/>
      <c r="BI504" s="410"/>
      <c r="BJ504" s="410"/>
      <c r="BK504" s="410"/>
      <c r="BL504" s="410"/>
      <c r="BM504" s="410"/>
      <c r="BN504" s="410"/>
      <c r="BO504" s="410"/>
      <c r="BP504" s="410"/>
      <c r="BQ504" s="410"/>
      <c r="BR504" s="410"/>
      <c r="BS504" s="410"/>
      <c r="BT504" s="410"/>
      <c r="BU504" s="410"/>
      <c r="BV504" s="410"/>
      <c r="BW504" s="410"/>
      <c r="BX504" s="410"/>
      <c r="BY504" s="410"/>
      <c r="BZ504" s="410"/>
      <c r="CA504" s="410"/>
      <c r="CB504" s="410"/>
      <c r="CC504" s="410"/>
      <c r="CD504" s="410"/>
      <c r="CE504" s="410"/>
      <c r="CF504" s="410"/>
      <c r="CG504" s="410"/>
      <c r="CH504" s="410"/>
      <c r="CI504" s="410"/>
      <c r="CJ504" s="410"/>
      <c r="CK504" s="410"/>
      <c r="CL504" s="410"/>
      <c r="CM504" s="410"/>
      <c r="CN504" s="410"/>
      <c r="CO504" s="410"/>
      <c r="CP504" s="410"/>
      <c r="CQ504" s="410"/>
      <c r="CR504" s="410"/>
      <c r="CS504" s="410"/>
      <c r="CT504" s="410"/>
      <c r="CU504" s="410"/>
      <c r="CV504" s="410"/>
      <c r="CW504" s="410"/>
      <c r="CX504" s="410"/>
      <c r="CY504" s="410"/>
      <c r="CZ504" s="410"/>
      <c r="DA504" s="410"/>
      <c r="DB504" s="410"/>
      <c r="DC504" s="410"/>
    </row>
    <row r="505" spans="2:107" ht="14.25">
      <c r="B505" s="491" t="s">
        <v>892</v>
      </c>
      <c r="C505" s="492"/>
      <c r="D505" s="492"/>
      <c r="E505" s="492"/>
      <c r="F505" s="492"/>
      <c r="G505" s="492"/>
      <c r="H505" s="492"/>
      <c r="I505" s="492"/>
      <c r="J505" s="492"/>
      <c r="K505" s="492"/>
      <c r="L505" s="493"/>
      <c r="M505" s="521">
        <v>1430</v>
      </c>
      <c r="N505" s="720">
        <f>+SUM(N483:Q504)</f>
        <v>0</v>
      </c>
      <c r="O505" s="721"/>
      <c r="P505" s="721"/>
      <c r="Q505" s="722"/>
      <c r="R505" s="477" t="s">
        <v>4</v>
      </c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  <c r="AZ505" s="410"/>
      <c r="BA505" s="410"/>
      <c r="BB505" s="410"/>
      <c r="BC505" s="410"/>
      <c r="BD505" s="410"/>
      <c r="BE505" s="410"/>
      <c r="BF505" s="410"/>
      <c r="BG505" s="410"/>
      <c r="BH505" s="410"/>
      <c r="BI505" s="410"/>
      <c r="BJ505" s="410"/>
      <c r="BK505" s="410"/>
      <c r="BL505" s="410"/>
      <c r="BM505" s="410"/>
      <c r="BN505" s="410"/>
      <c r="BO505" s="410"/>
      <c r="BP505" s="410"/>
      <c r="BQ505" s="410"/>
      <c r="BR505" s="410"/>
      <c r="BS505" s="410"/>
      <c r="BT505" s="410"/>
      <c r="BU505" s="410"/>
      <c r="BV505" s="410"/>
      <c r="BW505" s="410"/>
      <c r="BX505" s="410"/>
      <c r="BY505" s="410"/>
      <c r="BZ505" s="410"/>
      <c r="CA505" s="410"/>
      <c r="CB505" s="410"/>
      <c r="CC505" s="410"/>
      <c r="CD505" s="410"/>
      <c r="CE505" s="410"/>
      <c r="CF505" s="410"/>
      <c r="CG505" s="410"/>
      <c r="CH505" s="410"/>
      <c r="CI505" s="410"/>
      <c r="CJ505" s="410"/>
      <c r="CK505" s="410"/>
      <c r="CL505" s="410"/>
      <c r="CM505" s="410"/>
      <c r="CN505" s="410"/>
      <c r="CO505" s="410"/>
      <c r="CP505" s="410"/>
      <c r="CQ505" s="410"/>
      <c r="CR505" s="410"/>
      <c r="CS505" s="410"/>
      <c r="CT505" s="410"/>
      <c r="CU505" s="410"/>
      <c r="CV505" s="410"/>
      <c r="CW505" s="410"/>
      <c r="CX505" s="410"/>
      <c r="CY505" s="410"/>
      <c r="CZ505" s="410"/>
      <c r="DA505" s="410"/>
      <c r="DB505" s="410"/>
      <c r="DC505" s="410"/>
    </row>
    <row r="506" spans="2:107" ht="14.25">
      <c r="B506" s="491" t="s">
        <v>893</v>
      </c>
      <c r="C506" s="492"/>
      <c r="D506" s="492"/>
      <c r="E506" s="492"/>
      <c r="F506" s="492"/>
      <c r="G506" s="492"/>
      <c r="H506" s="492"/>
      <c r="I506" s="492"/>
      <c r="J506" s="492"/>
      <c r="K506" s="492"/>
      <c r="L506" s="493"/>
      <c r="M506" s="521">
        <v>1431</v>
      </c>
      <c r="N506" s="720"/>
      <c r="O506" s="721"/>
      <c r="P506" s="721"/>
      <c r="Q506" s="722"/>
      <c r="R506" s="477" t="s">
        <v>2</v>
      </c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  <c r="AZ506" s="410"/>
      <c r="BA506" s="410"/>
      <c r="BB506" s="410"/>
      <c r="BC506" s="410"/>
      <c r="BD506" s="410"/>
      <c r="BE506" s="410"/>
      <c r="BF506" s="410"/>
      <c r="BG506" s="410"/>
      <c r="BH506" s="410"/>
      <c r="BI506" s="410"/>
      <c r="BJ506" s="410"/>
      <c r="BK506" s="410"/>
      <c r="BL506" s="410"/>
      <c r="BM506" s="410"/>
      <c r="BN506" s="410"/>
      <c r="BO506" s="410"/>
      <c r="BP506" s="410"/>
      <c r="BQ506" s="410"/>
      <c r="BR506" s="410"/>
      <c r="BS506" s="410"/>
      <c r="BT506" s="410"/>
      <c r="BU506" s="410"/>
      <c r="BV506" s="410"/>
      <c r="BW506" s="410"/>
      <c r="BX506" s="410"/>
      <c r="BY506" s="410"/>
      <c r="BZ506" s="410"/>
      <c r="CA506" s="410"/>
      <c r="CB506" s="410"/>
      <c r="CC506" s="410"/>
      <c r="CD506" s="410"/>
      <c r="CE506" s="410"/>
      <c r="CF506" s="410"/>
      <c r="CG506" s="410"/>
      <c r="CH506" s="410"/>
      <c r="CI506" s="410"/>
      <c r="CJ506" s="410"/>
      <c r="CK506" s="410"/>
      <c r="CL506" s="410"/>
      <c r="CM506" s="410"/>
      <c r="CN506" s="410"/>
      <c r="CO506" s="410"/>
      <c r="CP506" s="410"/>
      <c r="CQ506" s="410"/>
      <c r="CR506" s="410"/>
      <c r="CS506" s="410"/>
      <c r="CT506" s="410"/>
      <c r="CU506" s="410"/>
      <c r="CV506" s="410"/>
      <c r="CW506" s="410"/>
      <c r="CX506" s="410"/>
      <c r="CY506" s="410"/>
      <c r="CZ506" s="410"/>
      <c r="DA506" s="410"/>
      <c r="DB506" s="410"/>
      <c r="DC506" s="410"/>
    </row>
    <row r="507" spans="2:107" ht="14.25">
      <c r="B507" s="491" t="s">
        <v>894</v>
      </c>
      <c r="C507" s="492"/>
      <c r="D507" s="492"/>
      <c r="E507" s="492"/>
      <c r="F507" s="492"/>
      <c r="G507" s="492"/>
      <c r="H507" s="492"/>
      <c r="I507" s="492"/>
      <c r="J507" s="492"/>
      <c r="K507" s="492"/>
      <c r="L507" s="493"/>
      <c r="M507" s="521">
        <v>1729</v>
      </c>
      <c r="N507" s="720">
        <f>+$N$482-$N$505+$N$506</f>
        <v>0</v>
      </c>
      <c r="O507" s="721"/>
      <c r="P507" s="721"/>
      <c r="Q507" s="722"/>
      <c r="R507" s="477" t="s">
        <v>4</v>
      </c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  <c r="AZ507" s="410"/>
      <c r="BA507" s="410"/>
      <c r="BB507" s="410"/>
      <c r="BC507" s="410"/>
      <c r="BD507" s="410"/>
      <c r="BE507" s="410"/>
      <c r="BF507" s="410"/>
      <c r="BG507" s="410"/>
      <c r="BH507" s="410"/>
      <c r="BI507" s="410"/>
      <c r="BJ507" s="410"/>
      <c r="BK507" s="410"/>
      <c r="BL507" s="410"/>
      <c r="BM507" s="410"/>
      <c r="BN507" s="410"/>
      <c r="BO507" s="410"/>
      <c r="BP507" s="410"/>
      <c r="BQ507" s="410"/>
      <c r="BR507" s="410"/>
      <c r="BS507" s="410"/>
      <c r="BT507" s="410"/>
      <c r="BU507" s="410"/>
      <c r="BV507" s="410"/>
      <c r="BW507" s="410"/>
      <c r="BX507" s="410"/>
      <c r="BY507" s="410"/>
      <c r="BZ507" s="410"/>
      <c r="CA507" s="410"/>
      <c r="CB507" s="410"/>
      <c r="CC507" s="410"/>
      <c r="CD507" s="410"/>
      <c r="CE507" s="410"/>
      <c r="CF507" s="410"/>
      <c r="CG507" s="410"/>
      <c r="CH507" s="410"/>
      <c r="CI507" s="410"/>
      <c r="CJ507" s="410"/>
      <c r="CK507" s="410"/>
      <c r="CL507" s="410"/>
      <c r="CM507" s="410"/>
      <c r="CN507" s="410"/>
      <c r="CO507" s="410"/>
      <c r="CP507" s="410"/>
      <c r="CQ507" s="410"/>
      <c r="CR507" s="410"/>
      <c r="CS507" s="410"/>
      <c r="CT507" s="410"/>
      <c r="CU507" s="410"/>
      <c r="CV507" s="410"/>
      <c r="CW507" s="410"/>
      <c r="CX507" s="410"/>
      <c r="CY507" s="410"/>
      <c r="CZ507" s="410"/>
      <c r="DA507" s="410"/>
      <c r="DB507" s="410"/>
      <c r="DC507" s="410"/>
    </row>
    <row r="508" spans="2:107" ht="14.25">
      <c r="B508" s="491" t="s">
        <v>95</v>
      </c>
      <c r="C508" s="492"/>
      <c r="D508" s="492"/>
      <c r="E508" s="492"/>
      <c r="F508" s="492"/>
      <c r="G508" s="492"/>
      <c r="H508" s="492"/>
      <c r="I508" s="492"/>
      <c r="J508" s="492"/>
      <c r="K508" s="492"/>
      <c r="L508" s="493"/>
      <c r="M508" s="521">
        <v>1432</v>
      </c>
      <c r="N508" s="720"/>
      <c r="O508" s="721"/>
      <c r="P508" s="721"/>
      <c r="Q508" s="722"/>
      <c r="R508" s="477" t="s">
        <v>3</v>
      </c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  <c r="AZ508" s="410"/>
      <c r="BA508" s="410"/>
      <c r="BB508" s="410"/>
      <c r="BC508" s="410"/>
      <c r="BD508" s="410"/>
      <c r="BE508" s="410"/>
      <c r="BF508" s="410"/>
      <c r="BG508" s="410"/>
      <c r="BH508" s="410"/>
      <c r="BI508" s="410"/>
      <c r="BJ508" s="410"/>
      <c r="BK508" s="410"/>
      <c r="BL508" s="410"/>
      <c r="BM508" s="410"/>
      <c r="BN508" s="410"/>
      <c r="BO508" s="410"/>
      <c r="BP508" s="410"/>
      <c r="BQ508" s="410"/>
      <c r="BR508" s="410"/>
      <c r="BS508" s="410"/>
      <c r="BT508" s="410"/>
      <c r="BU508" s="410"/>
      <c r="BV508" s="410"/>
      <c r="BW508" s="410"/>
      <c r="BX508" s="410"/>
      <c r="BY508" s="410"/>
      <c r="BZ508" s="410"/>
      <c r="CA508" s="410"/>
      <c r="CB508" s="410"/>
      <c r="CC508" s="410"/>
      <c r="CD508" s="410"/>
      <c r="CE508" s="410"/>
      <c r="CF508" s="410"/>
      <c r="CG508" s="410"/>
      <c r="CH508" s="410"/>
      <c r="CI508" s="410"/>
      <c r="CJ508" s="410"/>
      <c r="CK508" s="410"/>
      <c r="CL508" s="410"/>
      <c r="CM508" s="410"/>
      <c r="CN508" s="410"/>
      <c r="CO508" s="410"/>
      <c r="CP508" s="410"/>
      <c r="CQ508" s="410"/>
      <c r="CR508" s="410"/>
      <c r="CS508" s="410"/>
      <c r="CT508" s="410"/>
      <c r="CU508" s="410"/>
      <c r="CV508" s="410"/>
      <c r="CW508" s="410"/>
      <c r="CX508" s="410"/>
      <c r="CY508" s="410"/>
      <c r="CZ508" s="410"/>
      <c r="DA508" s="410"/>
      <c r="DB508" s="410"/>
      <c r="DC508" s="410"/>
    </row>
    <row r="509" spans="2:107" ht="14.25">
      <c r="B509" s="491" t="s">
        <v>826</v>
      </c>
      <c r="C509" s="492"/>
      <c r="D509" s="492"/>
      <c r="E509" s="492"/>
      <c r="F509" s="492"/>
      <c r="G509" s="492"/>
      <c r="H509" s="492"/>
      <c r="I509" s="492"/>
      <c r="J509" s="492"/>
      <c r="K509" s="492"/>
      <c r="L509" s="493"/>
      <c r="M509" s="521">
        <v>1433</v>
      </c>
      <c r="N509" s="720"/>
      <c r="O509" s="721"/>
      <c r="P509" s="721"/>
      <c r="Q509" s="722"/>
      <c r="R509" s="477" t="s">
        <v>3</v>
      </c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  <c r="AZ509" s="410"/>
      <c r="BA509" s="410"/>
      <c r="BB509" s="410"/>
      <c r="BC509" s="410"/>
      <c r="BD509" s="410"/>
      <c r="BE509" s="410"/>
      <c r="BF509" s="410"/>
      <c r="BG509" s="410"/>
      <c r="BH509" s="410"/>
      <c r="BI509" s="410"/>
      <c r="BJ509" s="410"/>
      <c r="BK509" s="410"/>
      <c r="BL509" s="410"/>
      <c r="BM509" s="410"/>
      <c r="BN509" s="410"/>
      <c r="BO509" s="410"/>
      <c r="BP509" s="410"/>
      <c r="BQ509" s="410"/>
      <c r="BR509" s="410"/>
      <c r="BS509" s="410"/>
      <c r="BT509" s="410"/>
      <c r="BU509" s="410"/>
      <c r="BV509" s="410"/>
      <c r="BW509" s="410"/>
      <c r="BX509" s="410"/>
      <c r="BY509" s="410"/>
      <c r="BZ509" s="410"/>
      <c r="CA509" s="410"/>
      <c r="CB509" s="410"/>
      <c r="CC509" s="410"/>
      <c r="CD509" s="410"/>
      <c r="CE509" s="410"/>
      <c r="CF509" s="410"/>
      <c r="CG509" s="410"/>
      <c r="CH509" s="410"/>
      <c r="CI509" s="410"/>
      <c r="CJ509" s="410"/>
      <c r="CK509" s="410"/>
      <c r="CL509" s="410"/>
      <c r="CM509" s="410"/>
      <c r="CN509" s="410"/>
      <c r="CO509" s="410"/>
      <c r="CP509" s="410"/>
      <c r="CQ509" s="410"/>
      <c r="CR509" s="410"/>
      <c r="CS509" s="410"/>
      <c r="CT509" s="410"/>
      <c r="CU509" s="410"/>
      <c r="CV509" s="410"/>
      <c r="CW509" s="410"/>
      <c r="CX509" s="410"/>
      <c r="CY509" s="410"/>
      <c r="CZ509" s="410"/>
      <c r="DA509" s="410"/>
      <c r="DB509" s="410"/>
      <c r="DC509" s="410"/>
    </row>
    <row r="510" spans="2:107" ht="14.25">
      <c r="B510" s="491" t="s">
        <v>895</v>
      </c>
      <c r="C510" s="492"/>
      <c r="D510" s="492"/>
      <c r="E510" s="492"/>
      <c r="F510" s="492"/>
      <c r="G510" s="492"/>
      <c r="H510" s="492"/>
      <c r="I510" s="492"/>
      <c r="J510" s="492"/>
      <c r="K510" s="492"/>
      <c r="L510" s="493"/>
      <c r="M510" s="521">
        <v>1440</v>
      </c>
      <c r="N510" s="720">
        <f>+$N$507-$N$508-$N$509</f>
        <v>0</v>
      </c>
      <c r="O510" s="721"/>
      <c r="P510" s="721"/>
      <c r="Q510" s="722"/>
      <c r="R510" s="477" t="s">
        <v>4</v>
      </c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  <c r="AZ510" s="410"/>
      <c r="BA510" s="410"/>
      <c r="BB510" s="410"/>
      <c r="BC510" s="410"/>
      <c r="BD510" s="410"/>
      <c r="BE510" s="410"/>
      <c r="BF510" s="410"/>
      <c r="BG510" s="410"/>
      <c r="BH510" s="410"/>
      <c r="BI510" s="410"/>
      <c r="BJ510" s="410"/>
      <c r="BK510" s="410"/>
      <c r="BL510" s="410"/>
      <c r="BM510" s="410"/>
      <c r="BN510" s="410"/>
      <c r="BO510" s="410"/>
      <c r="BP510" s="410"/>
      <c r="BQ510" s="410"/>
      <c r="BR510" s="410"/>
      <c r="BS510" s="410"/>
      <c r="BT510" s="410"/>
      <c r="BU510" s="410"/>
      <c r="BV510" s="410"/>
      <c r="BW510" s="410"/>
      <c r="BX510" s="410"/>
      <c r="BY510" s="410"/>
      <c r="BZ510" s="410"/>
      <c r="CA510" s="410"/>
      <c r="CB510" s="410"/>
      <c r="CC510" s="410"/>
      <c r="CD510" s="410"/>
      <c r="CE510" s="410"/>
      <c r="CF510" s="410"/>
      <c r="CG510" s="410"/>
      <c r="CH510" s="410"/>
      <c r="CI510" s="410"/>
      <c r="CJ510" s="410"/>
      <c r="CK510" s="410"/>
      <c r="CL510" s="410"/>
      <c r="CM510" s="410"/>
      <c r="CN510" s="410"/>
      <c r="CO510" s="410"/>
      <c r="CP510" s="410"/>
      <c r="CQ510" s="410"/>
      <c r="CR510" s="410"/>
      <c r="CS510" s="410"/>
      <c r="CT510" s="410"/>
      <c r="CU510" s="410"/>
      <c r="CV510" s="410"/>
      <c r="CW510" s="410"/>
      <c r="CX510" s="410"/>
      <c r="CY510" s="410"/>
      <c r="CZ510" s="410"/>
      <c r="DA510" s="410"/>
      <c r="DB510" s="410"/>
      <c r="DC510" s="410"/>
    </row>
    <row r="511" spans="2:107">
      <c r="B511" s="837" t="s">
        <v>828</v>
      </c>
      <c r="C511" s="838"/>
      <c r="D511" s="838"/>
      <c r="E511" s="838"/>
      <c r="F511" s="838"/>
      <c r="G511" s="838"/>
      <c r="H511" s="838"/>
      <c r="I511" s="838"/>
      <c r="J511" s="838"/>
      <c r="K511" s="838"/>
      <c r="L511" s="838"/>
      <c r="M511" s="838"/>
      <c r="N511" s="838"/>
      <c r="O511" s="838"/>
      <c r="P511" s="838"/>
      <c r="Q511" s="838"/>
      <c r="R511" s="839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  <c r="AZ511" s="410"/>
      <c r="BA511" s="410"/>
      <c r="BB511" s="410"/>
      <c r="BC511" s="410"/>
      <c r="BD511" s="410"/>
      <c r="BE511" s="410"/>
      <c r="BF511" s="410"/>
      <c r="BG511" s="410"/>
      <c r="BH511" s="410"/>
      <c r="BI511" s="410"/>
      <c r="BJ511" s="410"/>
      <c r="BK511" s="410"/>
      <c r="BL511" s="410"/>
      <c r="BM511" s="410"/>
      <c r="BN511" s="410"/>
      <c r="BO511" s="410"/>
      <c r="BP511" s="410"/>
      <c r="BQ511" s="410"/>
      <c r="BR511" s="410"/>
      <c r="BS511" s="410"/>
      <c r="BT511" s="410"/>
      <c r="BU511" s="410"/>
      <c r="BV511" s="410"/>
      <c r="BW511" s="410"/>
      <c r="BX511" s="410"/>
      <c r="BY511" s="410"/>
      <c r="BZ511" s="410"/>
      <c r="CA511" s="410"/>
      <c r="CB511" s="410"/>
      <c r="CC511" s="410"/>
      <c r="CD511" s="410"/>
      <c r="CE511" s="410"/>
      <c r="CF511" s="410"/>
      <c r="CG511" s="410"/>
      <c r="CH511" s="410"/>
      <c r="CI511" s="410"/>
      <c r="CJ511" s="410"/>
      <c r="CK511" s="410"/>
      <c r="CL511" s="410"/>
      <c r="CM511" s="410"/>
      <c r="CN511" s="410"/>
      <c r="CO511" s="410"/>
      <c r="CP511" s="410"/>
      <c r="CQ511" s="410"/>
      <c r="CR511" s="410"/>
      <c r="CS511" s="410"/>
      <c r="CT511" s="410"/>
      <c r="CU511" s="410"/>
      <c r="CV511" s="410"/>
      <c r="CW511" s="410"/>
      <c r="CX511" s="410"/>
      <c r="CY511" s="410"/>
      <c r="CZ511" s="410"/>
      <c r="DA511" s="410"/>
      <c r="DB511" s="410"/>
      <c r="DC511" s="410"/>
    </row>
    <row r="512" spans="2:107" ht="14.25">
      <c r="B512" s="491" t="s">
        <v>829</v>
      </c>
      <c r="C512" s="492"/>
      <c r="D512" s="492"/>
      <c r="E512" s="492"/>
      <c r="F512" s="492"/>
      <c r="G512" s="492"/>
      <c r="H512" s="492"/>
      <c r="I512" s="492"/>
      <c r="J512" s="492"/>
      <c r="K512" s="492"/>
      <c r="L512" s="493"/>
      <c r="M512" s="521">
        <v>1434</v>
      </c>
      <c r="N512" s="720"/>
      <c r="O512" s="721"/>
      <c r="P512" s="721"/>
      <c r="Q512" s="722"/>
      <c r="R512" s="477" t="s">
        <v>2</v>
      </c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  <c r="AZ512" s="410"/>
      <c r="BA512" s="410"/>
      <c r="BB512" s="410"/>
      <c r="BC512" s="410"/>
      <c r="BD512" s="410"/>
      <c r="BE512" s="410"/>
      <c r="BF512" s="410"/>
      <c r="BG512" s="410"/>
      <c r="BH512" s="410"/>
      <c r="BI512" s="410"/>
      <c r="BJ512" s="410"/>
      <c r="BK512" s="410"/>
      <c r="BL512" s="410"/>
      <c r="BM512" s="410"/>
      <c r="BN512" s="410"/>
      <c r="BO512" s="410"/>
      <c r="BP512" s="410"/>
      <c r="BQ512" s="410"/>
      <c r="BR512" s="410"/>
      <c r="BS512" s="410"/>
      <c r="BT512" s="410"/>
      <c r="BU512" s="410"/>
      <c r="BV512" s="410"/>
      <c r="BW512" s="410"/>
      <c r="BX512" s="410"/>
      <c r="BY512" s="410"/>
      <c r="BZ512" s="410"/>
      <c r="CA512" s="410"/>
      <c r="CB512" s="410"/>
      <c r="CC512" s="410"/>
      <c r="CD512" s="410"/>
      <c r="CE512" s="410"/>
      <c r="CF512" s="410"/>
      <c r="CG512" s="410"/>
      <c r="CH512" s="410"/>
      <c r="CI512" s="410"/>
      <c r="CJ512" s="410"/>
      <c r="CK512" s="410"/>
      <c r="CL512" s="410"/>
      <c r="CM512" s="410"/>
      <c r="CN512" s="410"/>
      <c r="CO512" s="410"/>
      <c r="CP512" s="410"/>
      <c r="CQ512" s="410"/>
      <c r="CR512" s="410"/>
      <c r="CS512" s="410"/>
      <c r="CT512" s="410"/>
      <c r="CU512" s="410"/>
      <c r="CV512" s="410"/>
      <c r="CW512" s="410"/>
      <c r="CX512" s="410"/>
      <c r="CY512" s="410"/>
      <c r="CZ512" s="410"/>
      <c r="DA512" s="410"/>
      <c r="DB512" s="410"/>
      <c r="DC512" s="410"/>
    </row>
    <row r="513" spans="1:107" ht="14.25">
      <c r="B513" s="491" t="s">
        <v>830</v>
      </c>
      <c r="C513" s="492"/>
      <c r="D513" s="492"/>
      <c r="E513" s="492"/>
      <c r="F513" s="492"/>
      <c r="G513" s="492"/>
      <c r="H513" s="492"/>
      <c r="I513" s="492"/>
      <c r="J513" s="492"/>
      <c r="K513" s="492"/>
      <c r="L513" s="493"/>
      <c r="M513" s="521">
        <v>1435</v>
      </c>
      <c r="N513" s="720"/>
      <c r="O513" s="721"/>
      <c r="P513" s="721"/>
      <c r="Q513" s="722"/>
      <c r="R513" s="477" t="s">
        <v>2</v>
      </c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  <c r="AZ513" s="410"/>
      <c r="BA513" s="410"/>
      <c r="BB513" s="410"/>
      <c r="BC513" s="410"/>
      <c r="BD513" s="410"/>
      <c r="BE513" s="410"/>
      <c r="BF513" s="410"/>
      <c r="BG513" s="410"/>
      <c r="BH513" s="410"/>
      <c r="BI513" s="410"/>
      <c r="BJ513" s="410"/>
      <c r="BK513" s="410"/>
      <c r="BL513" s="410"/>
      <c r="BM513" s="410"/>
      <c r="BN513" s="410"/>
      <c r="BO513" s="410"/>
      <c r="BP513" s="410"/>
      <c r="BQ513" s="410"/>
      <c r="BR513" s="410"/>
      <c r="BS513" s="410"/>
      <c r="BT513" s="410"/>
      <c r="BU513" s="410"/>
      <c r="BV513" s="410"/>
      <c r="BW513" s="410"/>
      <c r="BX513" s="410"/>
      <c r="BY513" s="410"/>
      <c r="BZ513" s="410"/>
      <c r="CA513" s="410"/>
      <c r="CB513" s="410"/>
      <c r="CC513" s="410"/>
      <c r="CD513" s="410"/>
      <c r="CE513" s="410"/>
      <c r="CF513" s="410"/>
      <c r="CG513" s="410"/>
      <c r="CH513" s="410"/>
      <c r="CI513" s="410"/>
      <c r="CJ513" s="410"/>
      <c r="CK513" s="410"/>
      <c r="CL513" s="410"/>
      <c r="CM513" s="410"/>
      <c r="CN513" s="410"/>
      <c r="CO513" s="410"/>
      <c r="CP513" s="410"/>
      <c r="CQ513" s="410"/>
      <c r="CR513" s="410"/>
      <c r="CS513" s="410"/>
      <c r="CT513" s="410"/>
      <c r="CU513" s="410"/>
      <c r="CV513" s="410"/>
      <c r="CW513" s="410"/>
      <c r="CX513" s="410"/>
      <c r="CY513" s="410"/>
      <c r="CZ513" s="410"/>
      <c r="DA513" s="410"/>
      <c r="DB513" s="410"/>
      <c r="DC513" s="410"/>
    </row>
    <row r="514" spans="1:107" ht="14.25">
      <c r="B514" s="491" t="s">
        <v>831</v>
      </c>
      <c r="C514" s="492"/>
      <c r="D514" s="492"/>
      <c r="E514" s="492"/>
      <c r="F514" s="492"/>
      <c r="G514" s="492"/>
      <c r="H514" s="492"/>
      <c r="I514" s="492"/>
      <c r="J514" s="492"/>
      <c r="K514" s="492"/>
      <c r="L514" s="493"/>
      <c r="M514" s="521">
        <v>1450</v>
      </c>
      <c r="N514" s="720">
        <f>+IF((N510&lt;0),$N$510+N512+N513,0)</f>
        <v>0</v>
      </c>
      <c r="O514" s="721"/>
      <c r="P514" s="721"/>
      <c r="Q514" s="722"/>
      <c r="R514" s="477" t="s">
        <v>4</v>
      </c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  <c r="AZ514" s="410"/>
      <c r="BA514" s="410"/>
      <c r="BB514" s="410"/>
      <c r="BC514" s="410"/>
      <c r="BD514" s="410"/>
      <c r="BE514" s="410"/>
      <c r="BF514" s="410"/>
      <c r="BG514" s="410"/>
      <c r="BH514" s="410"/>
      <c r="BI514" s="410"/>
      <c r="BJ514" s="410"/>
      <c r="BK514" s="410"/>
      <c r="BL514" s="410"/>
      <c r="BM514" s="410"/>
      <c r="BN514" s="410"/>
      <c r="BO514" s="410"/>
      <c r="BP514" s="410"/>
      <c r="BQ514" s="410"/>
      <c r="BR514" s="410"/>
      <c r="BS514" s="410"/>
      <c r="BT514" s="410"/>
      <c r="BU514" s="410"/>
      <c r="BV514" s="410"/>
      <c r="BW514" s="410"/>
      <c r="BX514" s="410"/>
      <c r="BY514" s="410"/>
      <c r="BZ514" s="410"/>
      <c r="CA514" s="410"/>
      <c r="CB514" s="410"/>
      <c r="CC514" s="410"/>
      <c r="CD514" s="410"/>
      <c r="CE514" s="410"/>
      <c r="CF514" s="410"/>
      <c r="CG514" s="410"/>
      <c r="CH514" s="410"/>
      <c r="CI514" s="410"/>
      <c r="CJ514" s="410"/>
      <c r="CK514" s="410"/>
      <c r="CL514" s="410"/>
      <c r="CM514" s="410"/>
      <c r="CN514" s="410"/>
      <c r="CO514" s="410"/>
      <c r="CP514" s="410"/>
      <c r="CQ514" s="410"/>
      <c r="CR514" s="410"/>
      <c r="CS514" s="410"/>
      <c r="CT514" s="410"/>
      <c r="CU514" s="410"/>
      <c r="CV514" s="410"/>
      <c r="CW514" s="410"/>
      <c r="CX514" s="410"/>
      <c r="CY514" s="410"/>
      <c r="CZ514" s="410"/>
      <c r="DA514" s="410"/>
      <c r="DB514" s="410"/>
      <c r="DC514" s="410"/>
    </row>
    <row r="515" spans="1:107">
      <c r="A515" s="409"/>
      <c r="B515" s="517"/>
      <c r="C515" s="517"/>
      <c r="D515" s="517"/>
      <c r="E515" s="517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  <c r="AZ515" s="410"/>
      <c r="BA515" s="410"/>
      <c r="BB515" s="410"/>
      <c r="BC515" s="410"/>
      <c r="BD515" s="410"/>
      <c r="BE515" s="410"/>
      <c r="BF515" s="410"/>
      <c r="BG515" s="410"/>
      <c r="BH515" s="410"/>
      <c r="BI515" s="410"/>
      <c r="BJ515" s="410"/>
      <c r="BK515" s="410"/>
      <c r="BL515" s="410"/>
      <c r="BM515" s="410"/>
      <c r="BN515" s="410"/>
      <c r="BO515" s="410"/>
      <c r="BP515" s="410"/>
      <c r="BQ515" s="410"/>
      <c r="BR515" s="410"/>
      <c r="BS515" s="410"/>
      <c r="BT515" s="410"/>
      <c r="BU515" s="410"/>
      <c r="BV515" s="410"/>
      <c r="BW515" s="410"/>
      <c r="BX515" s="410"/>
      <c r="BY515" s="410"/>
      <c r="BZ515" s="410"/>
      <c r="CA515" s="410"/>
      <c r="CB515" s="410"/>
      <c r="CC515" s="410"/>
      <c r="CD515" s="410"/>
      <c r="CE515" s="410"/>
      <c r="CF515" s="410"/>
      <c r="CG515" s="410"/>
      <c r="CH515" s="410"/>
      <c r="CI515" s="410"/>
      <c r="CJ515" s="410"/>
      <c r="CK515" s="410"/>
      <c r="CL515" s="410"/>
      <c r="CM515" s="410"/>
      <c r="CN515" s="410"/>
      <c r="CO515" s="410"/>
      <c r="CP515" s="410"/>
      <c r="CQ515" s="410"/>
      <c r="CR515" s="410"/>
      <c r="CS515" s="410"/>
      <c r="CT515" s="410"/>
      <c r="CU515" s="410"/>
      <c r="CV515" s="410"/>
      <c r="CW515" s="410"/>
      <c r="CX515" s="410"/>
      <c r="CY515" s="410"/>
      <c r="CZ515" s="410"/>
      <c r="DA515" s="410"/>
      <c r="DB515" s="410"/>
      <c r="DC515" s="410"/>
    </row>
    <row r="516" spans="1:107">
      <c r="A516" s="409"/>
      <c r="B516" s="779" t="s">
        <v>896</v>
      </c>
      <c r="C516" s="780"/>
      <c r="D516" s="780"/>
      <c r="E516" s="780"/>
      <c r="F516" s="780"/>
      <c r="G516" s="780"/>
      <c r="H516" s="780"/>
      <c r="I516" s="780"/>
      <c r="J516" s="780"/>
      <c r="K516" s="780"/>
      <c r="L516" s="780"/>
      <c r="M516" s="780"/>
      <c r="N516" s="780"/>
      <c r="O516" s="780"/>
      <c r="P516" s="780"/>
      <c r="Q516" s="780"/>
      <c r="R516" s="781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  <c r="AZ516" s="410"/>
      <c r="BA516" s="410"/>
      <c r="BB516" s="410"/>
      <c r="BC516" s="410"/>
      <c r="BD516" s="410"/>
      <c r="BE516" s="410"/>
      <c r="BF516" s="410"/>
      <c r="BG516" s="410"/>
      <c r="BH516" s="410"/>
      <c r="BI516" s="410"/>
      <c r="BJ516" s="410"/>
      <c r="BK516" s="410"/>
      <c r="BL516" s="410"/>
      <c r="BM516" s="410"/>
      <c r="BN516" s="410"/>
      <c r="BO516" s="410"/>
      <c r="BP516" s="410"/>
      <c r="BQ516" s="410"/>
      <c r="BR516" s="410"/>
      <c r="BS516" s="410"/>
      <c r="BT516" s="410"/>
      <c r="BU516" s="410"/>
      <c r="BV516" s="410"/>
      <c r="BW516" s="410"/>
      <c r="BX516" s="410"/>
      <c r="BY516" s="410"/>
      <c r="BZ516" s="410"/>
      <c r="CA516" s="410"/>
      <c r="CB516" s="410"/>
      <c r="CC516" s="410"/>
      <c r="CD516" s="410"/>
      <c r="CE516" s="410"/>
      <c r="CF516" s="410"/>
      <c r="CG516" s="410"/>
      <c r="CH516" s="410"/>
      <c r="CI516" s="410"/>
      <c r="CJ516" s="410"/>
      <c r="CK516" s="410"/>
      <c r="CL516" s="410"/>
      <c r="CM516" s="410"/>
      <c r="CN516" s="410"/>
      <c r="CO516" s="410"/>
      <c r="CP516" s="410"/>
      <c r="CQ516" s="410"/>
      <c r="CR516" s="410"/>
      <c r="CS516" s="410"/>
      <c r="CT516" s="410"/>
      <c r="CU516" s="410"/>
      <c r="CV516" s="410"/>
      <c r="CW516" s="410"/>
      <c r="CX516" s="410"/>
      <c r="CY516" s="410"/>
      <c r="CZ516" s="410"/>
      <c r="DA516" s="410"/>
      <c r="DB516" s="410"/>
      <c r="DC516" s="410"/>
    </row>
    <row r="517" spans="1:107">
      <c r="A517" s="409"/>
      <c r="B517" s="782"/>
      <c r="C517" s="783"/>
      <c r="D517" s="783"/>
      <c r="E517" s="783"/>
      <c r="F517" s="783"/>
      <c r="G517" s="783"/>
      <c r="H517" s="783"/>
      <c r="I517" s="783"/>
      <c r="J517" s="783"/>
      <c r="K517" s="783"/>
      <c r="L517" s="783"/>
      <c r="M517" s="783"/>
      <c r="N517" s="783"/>
      <c r="O517" s="783"/>
      <c r="P517" s="783"/>
      <c r="Q517" s="783"/>
      <c r="R517" s="784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  <c r="AZ517" s="410"/>
      <c r="BA517" s="410"/>
      <c r="BB517" s="410"/>
      <c r="BC517" s="410"/>
      <c r="BD517" s="410"/>
      <c r="BE517" s="410"/>
      <c r="BF517" s="410"/>
      <c r="BG517" s="410"/>
      <c r="BH517" s="410"/>
      <c r="BI517" s="410"/>
      <c r="BJ517" s="410"/>
      <c r="BK517" s="410"/>
      <c r="BL517" s="410"/>
      <c r="BM517" s="410"/>
      <c r="BN517" s="410"/>
      <c r="BO517" s="410"/>
      <c r="BP517" s="410"/>
      <c r="BQ517" s="410"/>
      <c r="BR517" s="410"/>
      <c r="BS517" s="410"/>
      <c r="BT517" s="410"/>
      <c r="BU517" s="410"/>
      <c r="BV517" s="410"/>
      <c r="BW517" s="410"/>
      <c r="BX517" s="410"/>
      <c r="BY517" s="410"/>
      <c r="BZ517" s="410"/>
      <c r="CA517" s="410"/>
      <c r="CB517" s="410"/>
      <c r="CC517" s="410"/>
      <c r="CD517" s="410"/>
      <c r="CE517" s="410"/>
      <c r="CF517" s="410"/>
      <c r="CG517" s="410"/>
      <c r="CH517" s="410"/>
      <c r="CI517" s="410"/>
      <c r="CJ517" s="410"/>
      <c r="CK517" s="410"/>
      <c r="CL517" s="410"/>
      <c r="CM517" s="410"/>
      <c r="CN517" s="410"/>
      <c r="CO517" s="410"/>
      <c r="CP517" s="410"/>
      <c r="CQ517" s="410"/>
      <c r="CR517" s="410"/>
      <c r="CS517" s="410"/>
      <c r="CT517" s="410"/>
      <c r="CU517" s="410"/>
      <c r="CV517" s="410"/>
      <c r="CW517" s="410"/>
      <c r="CX517" s="410"/>
      <c r="CY517" s="410"/>
      <c r="CZ517" s="410"/>
      <c r="DA517" s="410"/>
      <c r="DB517" s="410"/>
      <c r="DC517" s="410"/>
    </row>
    <row r="518" spans="1:107" ht="14.25">
      <c r="B518" s="491" t="s">
        <v>897</v>
      </c>
      <c r="C518" s="492"/>
      <c r="D518" s="492"/>
      <c r="E518" s="492"/>
      <c r="F518" s="492"/>
      <c r="G518" s="492"/>
      <c r="H518" s="492"/>
      <c r="I518" s="492"/>
      <c r="J518" s="492"/>
      <c r="K518" s="492"/>
      <c r="L518" s="493"/>
      <c r="M518" s="520">
        <v>1703</v>
      </c>
      <c r="N518" s="720"/>
      <c r="O518" s="721"/>
      <c r="P518" s="721"/>
      <c r="Q518" s="722"/>
      <c r="R518" s="562" t="s">
        <v>2</v>
      </c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  <c r="AZ518" s="410"/>
      <c r="BA518" s="410"/>
      <c r="BB518" s="410"/>
      <c r="BC518" s="410"/>
      <c r="BD518" s="410"/>
      <c r="BE518" s="410"/>
      <c r="BF518" s="410"/>
      <c r="BG518" s="410"/>
      <c r="BH518" s="410"/>
      <c r="BI518" s="410"/>
      <c r="BJ518" s="410"/>
      <c r="BK518" s="410"/>
      <c r="BL518" s="410"/>
      <c r="BM518" s="410"/>
      <c r="BN518" s="410"/>
      <c r="BO518" s="410"/>
      <c r="BP518" s="410"/>
      <c r="BQ518" s="410"/>
      <c r="BR518" s="410"/>
      <c r="BS518" s="410"/>
      <c r="BT518" s="410"/>
      <c r="BU518" s="410"/>
      <c r="BV518" s="410"/>
      <c r="BW518" s="410"/>
      <c r="BX518" s="410"/>
      <c r="BY518" s="410"/>
      <c r="BZ518" s="410"/>
      <c r="CA518" s="410"/>
      <c r="CB518" s="410"/>
      <c r="CC518" s="410"/>
      <c r="CD518" s="410"/>
      <c r="CE518" s="410"/>
      <c r="CF518" s="410"/>
      <c r="CG518" s="410"/>
      <c r="CH518" s="410"/>
      <c r="CI518" s="410"/>
      <c r="CJ518" s="410"/>
      <c r="CK518" s="410"/>
      <c r="CL518" s="410"/>
      <c r="CM518" s="410"/>
      <c r="CN518" s="410"/>
      <c r="CO518" s="410"/>
      <c r="CP518" s="410"/>
      <c r="CQ518" s="410"/>
      <c r="CR518" s="410"/>
      <c r="CS518" s="410"/>
      <c r="CT518" s="410"/>
      <c r="CU518" s="410"/>
      <c r="CV518" s="410"/>
      <c r="CW518" s="410"/>
      <c r="CX518" s="410"/>
      <c r="CY518" s="410"/>
      <c r="CZ518" s="410"/>
      <c r="DA518" s="410"/>
      <c r="DB518" s="410"/>
      <c r="DC518" s="410"/>
    </row>
    <row r="519" spans="1:107" ht="14.25">
      <c r="B519" s="491" t="s">
        <v>898</v>
      </c>
      <c r="C519" s="492"/>
      <c r="D519" s="492"/>
      <c r="E519" s="492"/>
      <c r="F519" s="492"/>
      <c r="G519" s="492"/>
      <c r="H519" s="492"/>
      <c r="I519" s="492"/>
      <c r="J519" s="492"/>
      <c r="K519" s="492"/>
      <c r="L519" s="493"/>
      <c r="M519" s="521">
        <v>1719</v>
      </c>
      <c r="N519" s="720"/>
      <c r="O519" s="721"/>
      <c r="P519" s="721"/>
      <c r="Q519" s="722"/>
      <c r="R519" s="477" t="s">
        <v>3</v>
      </c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  <c r="AZ519" s="410"/>
      <c r="BA519" s="410"/>
      <c r="BB519" s="410"/>
      <c r="BC519" s="410"/>
      <c r="BD519" s="410"/>
      <c r="BE519" s="410"/>
      <c r="BF519" s="410"/>
      <c r="BG519" s="410"/>
      <c r="BH519" s="410"/>
      <c r="BI519" s="410"/>
      <c r="BJ519" s="410"/>
      <c r="BK519" s="410"/>
      <c r="BL519" s="410"/>
      <c r="BM519" s="410"/>
      <c r="BN519" s="410"/>
      <c r="BO519" s="410"/>
      <c r="BP519" s="410"/>
      <c r="BQ519" s="410"/>
      <c r="BR519" s="410"/>
      <c r="BS519" s="410"/>
      <c r="BT519" s="410"/>
      <c r="BU519" s="410"/>
      <c r="BV519" s="410"/>
      <c r="BW519" s="410"/>
      <c r="BX519" s="410"/>
      <c r="BY519" s="410"/>
      <c r="BZ519" s="410"/>
      <c r="CA519" s="410"/>
      <c r="CB519" s="410"/>
      <c r="CC519" s="410"/>
      <c r="CD519" s="410"/>
      <c r="CE519" s="410"/>
      <c r="CF519" s="410"/>
      <c r="CG519" s="410"/>
      <c r="CH519" s="410"/>
      <c r="CI519" s="410"/>
      <c r="CJ519" s="410"/>
      <c r="CK519" s="410"/>
      <c r="CL519" s="410"/>
      <c r="CM519" s="410"/>
      <c r="CN519" s="410"/>
      <c r="CO519" s="410"/>
      <c r="CP519" s="410"/>
      <c r="CQ519" s="410"/>
      <c r="CR519" s="410"/>
      <c r="CS519" s="410"/>
      <c r="CT519" s="410"/>
      <c r="CU519" s="410"/>
      <c r="CV519" s="410"/>
      <c r="CW519" s="410"/>
      <c r="CX519" s="410"/>
      <c r="CY519" s="410"/>
      <c r="CZ519" s="410"/>
      <c r="DA519" s="410"/>
      <c r="DB519" s="410"/>
      <c r="DC519" s="410"/>
    </row>
    <row r="520" spans="1:107" ht="14.25">
      <c r="B520" s="491" t="s">
        <v>835</v>
      </c>
      <c r="C520" s="492"/>
      <c r="D520" s="492"/>
      <c r="E520" s="492"/>
      <c r="F520" s="492"/>
      <c r="G520" s="492"/>
      <c r="H520" s="492"/>
      <c r="I520" s="492"/>
      <c r="J520" s="492"/>
      <c r="K520" s="492"/>
      <c r="L520" s="493"/>
      <c r="M520" s="521">
        <v>1492</v>
      </c>
      <c r="N520" s="720"/>
      <c r="O520" s="721"/>
      <c r="P520" s="721"/>
      <c r="Q520" s="722"/>
      <c r="R520" s="477" t="s">
        <v>2</v>
      </c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  <c r="AZ520" s="410"/>
      <c r="BA520" s="410"/>
      <c r="BB520" s="410"/>
      <c r="BC520" s="410"/>
      <c r="BD520" s="410"/>
      <c r="BE520" s="410"/>
      <c r="BF520" s="410"/>
      <c r="BG520" s="410"/>
      <c r="BH520" s="410"/>
      <c r="BI520" s="410"/>
      <c r="BJ520" s="410"/>
      <c r="BK520" s="410"/>
      <c r="BL520" s="410"/>
      <c r="BM520" s="410"/>
      <c r="BN520" s="410"/>
      <c r="BO520" s="410"/>
      <c r="BP520" s="410"/>
      <c r="BQ520" s="410"/>
      <c r="BR520" s="410"/>
      <c r="BS520" s="410"/>
      <c r="BT520" s="410"/>
      <c r="BU520" s="410"/>
      <c r="BV520" s="410"/>
      <c r="BW520" s="410"/>
      <c r="BX520" s="410"/>
      <c r="BY520" s="410"/>
      <c r="BZ520" s="410"/>
      <c r="CA520" s="410"/>
      <c r="CB520" s="410"/>
      <c r="CC520" s="410"/>
      <c r="CD520" s="410"/>
      <c r="CE520" s="410"/>
      <c r="CF520" s="410"/>
      <c r="CG520" s="410"/>
      <c r="CH520" s="410"/>
      <c r="CI520" s="410"/>
      <c r="CJ520" s="410"/>
      <c r="CK520" s="410"/>
      <c r="CL520" s="410"/>
      <c r="CM520" s="410"/>
      <c r="CN520" s="410"/>
      <c r="CO520" s="410"/>
      <c r="CP520" s="410"/>
      <c r="CQ520" s="410"/>
      <c r="CR520" s="410"/>
      <c r="CS520" s="410"/>
      <c r="CT520" s="410"/>
      <c r="CU520" s="410"/>
      <c r="CV520" s="410"/>
      <c r="CW520" s="410"/>
      <c r="CX520" s="410"/>
      <c r="CY520" s="410"/>
      <c r="CZ520" s="410"/>
      <c r="DA520" s="410"/>
      <c r="DB520" s="410"/>
      <c r="DC520" s="410"/>
    </row>
    <row r="521" spans="1:107" ht="14.25">
      <c r="B521" s="491" t="s">
        <v>899</v>
      </c>
      <c r="C521" s="492"/>
      <c r="D521" s="492"/>
      <c r="E521" s="492"/>
      <c r="F521" s="492"/>
      <c r="G521" s="492"/>
      <c r="H521" s="492"/>
      <c r="I521" s="492"/>
      <c r="J521" s="492"/>
      <c r="K521" s="492"/>
      <c r="L521" s="493"/>
      <c r="M521" s="521">
        <v>1704</v>
      </c>
      <c r="N521" s="720"/>
      <c r="O521" s="721"/>
      <c r="P521" s="721"/>
      <c r="Q521" s="722"/>
      <c r="R521" s="477" t="s">
        <v>2</v>
      </c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  <c r="AZ521" s="410"/>
      <c r="BA521" s="410"/>
      <c r="BB521" s="410"/>
      <c r="BC521" s="410"/>
      <c r="BD521" s="410"/>
      <c r="BE521" s="410"/>
      <c r="BF521" s="410"/>
      <c r="BG521" s="410"/>
      <c r="BH521" s="410"/>
      <c r="BI521" s="410"/>
      <c r="BJ521" s="410"/>
      <c r="BK521" s="410"/>
      <c r="BL521" s="410"/>
      <c r="BM521" s="410"/>
      <c r="BN521" s="410"/>
      <c r="BO521" s="410"/>
      <c r="BP521" s="410"/>
      <c r="BQ521" s="410"/>
      <c r="BR521" s="410"/>
      <c r="BS521" s="410"/>
      <c r="BT521" s="410"/>
      <c r="BU521" s="410"/>
      <c r="BV521" s="410"/>
      <c r="BW521" s="410"/>
      <c r="BX521" s="410"/>
      <c r="BY521" s="410"/>
      <c r="BZ521" s="410"/>
      <c r="CA521" s="410"/>
      <c r="CB521" s="410"/>
      <c r="CC521" s="410"/>
      <c r="CD521" s="410"/>
      <c r="CE521" s="410"/>
      <c r="CF521" s="410"/>
      <c r="CG521" s="410"/>
      <c r="CH521" s="410"/>
      <c r="CI521" s="410"/>
      <c r="CJ521" s="410"/>
      <c r="CK521" s="410"/>
      <c r="CL521" s="410"/>
      <c r="CM521" s="410"/>
      <c r="CN521" s="410"/>
      <c r="CO521" s="410"/>
      <c r="CP521" s="410"/>
      <c r="CQ521" s="410"/>
      <c r="CR521" s="410"/>
      <c r="CS521" s="410"/>
      <c r="CT521" s="410"/>
      <c r="CU521" s="410"/>
      <c r="CV521" s="410"/>
      <c r="CW521" s="410"/>
      <c r="CX521" s="410"/>
      <c r="CY521" s="410"/>
      <c r="CZ521" s="410"/>
      <c r="DA521" s="410"/>
      <c r="DB521" s="410"/>
      <c r="DC521" s="410"/>
    </row>
    <row r="522" spans="1:107" ht="14.25">
      <c r="B522" s="491" t="s">
        <v>75</v>
      </c>
      <c r="C522" s="492"/>
      <c r="D522" s="492"/>
      <c r="E522" s="492"/>
      <c r="F522" s="492"/>
      <c r="G522" s="492"/>
      <c r="H522" s="492"/>
      <c r="I522" s="492"/>
      <c r="J522" s="492"/>
      <c r="K522" s="492"/>
      <c r="L522" s="493"/>
      <c r="M522" s="521">
        <v>1720</v>
      </c>
      <c r="N522" s="720">
        <f>+IF(($N$518+$N$520+$N$521-$N$519)&gt;0,($N$518+$N$520+$N$521-$N$519),0)</f>
        <v>0</v>
      </c>
      <c r="O522" s="721"/>
      <c r="P522" s="721"/>
      <c r="Q522" s="722"/>
      <c r="R522" s="477" t="s">
        <v>4</v>
      </c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  <c r="AZ522" s="410"/>
      <c r="BA522" s="410"/>
      <c r="BB522" s="410"/>
      <c r="BC522" s="410"/>
      <c r="BD522" s="410"/>
      <c r="BE522" s="410"/>
      <c r="BF522" s="410"/>
      <c r="BG522" s="410"/>
      <c r="BH522" s="410"/>
      <c r="BI522" s="410"/>
      <c r="BJ522" s="410"/>
      <c r="BK522" s="410"/>
      <c r="BL522" s="410"/>
      <c r="BM522" s="410"/>
      <c r="BN522" s="410"/>
      <c r="BO522" s="410"/>
      <c r="BP522" s="410"/>
      <c r="BQ522" s="410"/>
      <c r="BR522" s="410"/>
      <c r="BS522" s="410"/>
      <c r="BT522" s="410"/>
      <c r="BU522" s="410"/>
      <c r="BV522" s="410"/>
      <c r="BW522" s="410"/>
      <c r="BX522" s="410"/>
      <c r="BY522" s="410"/>
      <c r="BZ522" s="410"/>
      <c r="CA522" s="410"/>
      <c r="CB522" s="410"/>
      <c r="CC522" s="410"/>
      <c r="CD522" s="410"/>
      <c r="CE522" s="410"/>
      <c r="CF522" s="410"/>
      <c r="CG522" s="410"/>
      <c r="CH522" s="410"/>
      <c r="CI522" s="410"/>
      <c r="CJ522" s="410"/>
      <c r="CK522" s="410"/>
      <c r="CL522" s="410"/>
      <c r="CM522" s="410"/>
      <c r="CN522" s="410"/>
      <c r="CO522" s="410"/>
      <c r="CP522" s="410"/>
      <c r="CQ522" s="410"/>
      <c r="CR522" s="410"/>
      <c r="CS522" s="410"/>
      <c r="CT522" s="410"/>
      <c r="CU522" s="410"/>
      <c r="CV522" s="410"/>
      <c r="CW522" s="410"/>
      <c r="CX522" s="410"/>
      <c r="CY522" s="410"/>
      <c r="CZ522" s="410"/>
      <c r="DA522" s="410"/>
      <c r="DB522" s="410"/>
      <c r="DC522" s="410"/>
    </row>
    <row r="523" spans="1:107" ht="14.25">
      <c r="B523" s="491" t="s">
        <v>837</v>
      </c>
      <c r="C523" s="492"/>
      <c r="D523" s="492"/>
      <c r="E523" s="492"/>
      <c r="F523" s="492"/>
      <c r="G523" s="492"/>
      <c r="H523" s="492"/>
      <c r="I523" s="492"/>
      <c r="J523" s="492"/>
      <c r="K523" s="492"/>
      <c r="L523" s="493"/>
      <c r="M523" s="521">
        <v>1493</v>
      </c>
      <c r="N523" s="720"/>
      <c r="O523" s="721"/>
      <c r="P523" s="721"/>
      <c r="Q523" s="722"/>
      <c r="R523" s="477" t="s">
        <v>3</v>
      </c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  <c r="AZ523" s="410"/>
      <c r="BA523" s="410"/>
      <c r="BB523" s="410"/>
      <c r="BC523" s="410"/>
      <c r="BD523" s="410"/>
      <c r="BE523" s="410"/>
      <c r="BF523" s="410"/>
      <c r="BG523" s="410"/>
      <c r="BH523" s="410"/>
      <c r="BI523" s="410"/>
      <c r="BJ523" s="410"/>
      <c r="BK523" s="410"/>
      <c r="BL523" s="410"/>
      <c r="BM523" s="410"/>
      <c r="BN523" s="410"/>
      <c r="BO523" s="410"/>
      <c r="BP523" s="410"/>
      <c r="BQ523" s="410"/>
      <c r="BR523" s="410"/>
      <c r="BS523" s="410"/>
      <c r="BT523" s="410"/>
      <c r="BU523" s="410"/>
      <c r="BV523" s="410"/>
      <c r="BW523" s="410"/>
      <c r="BX523" s="410"/>
      <c r="BY523" s="410"/>
      <c r="BZ523" s="410"/>
      <c r="CA523" s="410"/>
      <c r="CB523" s="410"/>
      <c r="CC523" s="410"/>
      <c r="CD523" s="410"/>
      <c r="CE523" s="410"/>
      <c r="CF523" s="410"/>
      <c r="CG523" s="410"/>
      <c r="CH523" s="410"/>
      <c r="CI523" s="410"/>
      <c r="CJ523" s="410"/>
      <c r="CK523" s="410"/>
      <c r="CL523" s="410"/>
      <c r="CM523" s="410"/>
      <c r="CN523" s="410"/>
      <c r="CO523" s="410"/>
      <c r="CP523" s="410"/>
      <c r="CQ523" s="410"/>
      <c r="CR523" s="410"/>
      <c r="CS523" s="410"/>
      <c r="CT523" s="410"/>
      <c r="CU523" s="410"/>
      <c r="CV523" s="410"/>
      <c r="CW523" s="410"/>
      <c r="CX523" s="410"/>
      <c r="CY523" s="410"/>
      <c r="CZ523" s="410"/>
      <c r="DA523" s="410"/>
      <c r="DB523" s="410"/>
      <c r="DC523" s="410"/>
    </row>
    <row r="524" spans="1:107" ht="14.25">
      <c r="B524" s="491" t="s">
        <v>900</v>
      </c>
      <c r="C524" s="492"/>
      <c r="D524" s="492"/>
      <c r="E524" s="492"/>
      <c r="F524" s="492"/>
      <c r="G524" s="492"/>
      <c r="H524" s="492"/>
      <c r="I524" s="492"/>
      <c r="J524" s="492"/>
      <c r="K524" s="492"/>
      <c r="L524" s="493"/>
      <c r="M524" s="521">
        <v>1494</v>
      </c>
      <c r="N524" s="720"/>
      <c r="O524" s="721"/>
      <c r="P524" s="721"/>
      <c r="Q524" s="722"/>
      <c r="R524" s="477" t="s">
        <v>3</v>
      </c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  <c r="AZ524" s="410"/>
      <c r="BA524" s="410"/>
      <c r="BB524" s="410"/>
      <c r="BC524" s="410"/>
      <c r="BD524" s="410"/>
      <c r="BE524" s="410"/>
      <c r="BF524" s="410"/>
      <c r="BG524" s="410"/>
      <c r="BH524" s="410"/>
      <c r="BI524" s="410"/>
      <c r="BJ524" s="410"/>
      <c r="BK524" s="410"/>
      <c r="BL524" s="410"/>
      <c r="BM524" s="410"/>
      <c r="BN524" s="410"/>
      <c r="BO524" s="410"/>
      <c r="BP524" s="410"/>
      <c r="BQ524" s="410"/>
      <c r="BR524" s="410"/>
      <c r="BS524" s="410"/>
      <c r="BT524" s="410"/>
      <c r="BU524" s="410"/>
      <c r="BV524" s="410"/>
      <c r="BW524" s="410"/>
      <c r="BX524" s="410"/>
      <c r="BY524" s="410"/>
      <c r="BZ524" s="410"/>
      <c r="CA524" s="410"/>
      <c r="CB524" s="410"/>
      <c r="CC524" s="410"/>
      <c r="CD524" s="410"/>
      <c r="CE524" s="410"/>
      <c r="CF524" s="410"/>
      <c r="CG524" s="410"/>
      <c r="CH524" s="410"/>
      <c r="CI524" s="410"/>
      <c r="CJ524" s="410"/>
      <c r="CK524" s="410"/>
      <c r="CL524" s="410"/>
      <c r="CM524" s="410"/>
      <c r="CN524" s="410"/>
      <c r="CO524" s="410"/>
      <c r="CP524" s="410"/>
      <c r="CQ524" s="410"/>
      <c r="CR524" s="410"/>
      <c r="CS524" s="410"/>
      <c r="CT524" s="410"/>
      <c r="CU524" s="410"/>
      <c r="CV524" s="410"/>
      <c r="CW524" s="410"/>
      <c r="CX524" s="410"/>
      <c r="CY524" s="410"/>
      <c r="CZ524" s="410"/>
      <c r="DA524" s="410"/>
      <c r="DB524" s="410"/>
      <c r="DC524" s="410"/>
    </row>
    <row r="525" spans="1:107" ht="14.25">
      <c r="B525" s="491" t="s">
        <v>78</v>
      </c>
      <c r="C525" s="492"/>
      <c r="D525" s="492"/>
      <c r="E525" s="492"/>
      <c r="F525" s="492"/>
      <c r="G525" s="492"/>
      <c r="H525" s="492"/>
      <c r="I525" s="492"/>
      <c r="J525" s="492"/>
      <c r="K525" s="492"/>
      <c r="L525" s="493"/>
      <c r="M525" s="521">
        <v>1725</v>
      </c>
      <c r="N525" s="720"/>
      <c r="O525" s="721"/>
      <c r="P525" s="721"/>
      <c r="Q525" s="722"/>
      <c r="R525" s="477" t="s">
        <v>3</v>
      </c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  <c r="AZ525" s="410"/>
      <c r="BA525" s="410"/>
      <c r="BB525" s="410"/>
      <c r="BC525" s="410"/>
      <c r="BD525" s="410"/>
      <c r="BE525" s="410"/>
      <c r="BF525" s="410"/>
      <c r="BG525" s="410"/>
      <c r="BH525" s="410"/>
      <c r="BI525" s="410"/>
      <c r="BJ525" s="410"/>
      <c r="BK525" s="410"/>
      <c r="BL525" s="410"/>
      <c r="BM525" s="410"/>
      <c r="BN525" s="410"/>
      <c r="BO525" s="410"/>
      <c r="BP525" s="410"/>
      <c r="BQ525" s="410"/>
      <c r="BR525" s="410"/>
      <c r="BS525" s="410"/>
      <c r="BT525" s="410"/>
      <c r="BU525" s="410"/>
      <c r="BV525" s="410"/>
      <c r="BW525" s="410"/>
      <c r="BX525" s="410"/>
      <c r="BY525" s="410"/>
      <c r="BZ525" s="410"/>
      <c r="CA525" s="410"/>
      <c r="CB525" s="410"/>
      <c r="CC525" s="410"/>
      <c r="CD525" s="410"/>
      <c r="CE525" s="410"/>
      <c r="CF525" s="410"/>
      <c r="CG525" s="410"/>
      <c r="CH525" s="410"/>
      <c r="CI525" s="410"/>
      <c r="CJ525" s="410"/>
      <c r="CK525" s="410"/>
      <c r="CL525" s="410"/>
      <c r="CM525" s="410"/>
      <c r="CN525" s="410"/>
      <c r="CO525" s="410"/>
      <c r="CP525" s="410"/>
      <c r="CQ525" s="410"/>
      <c r="CR525" s="410"/>
      <c r="CS525" s="410"/>
      <c r="CT525" s="410"/>
      <c r="CU525" s="410"/>
      <c r="CV525" s="410"/>
      <c r="CW525" s="410"/>
      <c r="CX525" s="410"/>
      <c r="CY525" s="410"/>
      <c r="CZ525" s="410"/>
      <c r="DA525" s="410"/>
      <c r="DB525" s="410"/>
      <c r="DC525" s="410"/>
    </row>
    <row r="526" spans="1:107" ht="14.25">
      <c r="B526" s="491" t="s">
        <v>901</v>
      </c>
      <c r="C526" s="492"/>
      <c r="D526" s="492"/>
      <c r="E526" s="492"/>
      <c r="F526" s="492"/>
      <c r="G526" s="492"/>
      <c r="H526" s="492"/>
      <c r="I526" s="492"/>
      <c r="J526" s="492"/>
      <c r="K526" s="492"/>
      <c r="L526" s="493"/>
      <c r="M526" s="521">
        <v>1727</v>
      </c>
      <c r="N526" s="720"/>
      <c r="O526" s="721"/>
      <c r="P526" s="721"/>
      <c r="Q526" s="722"/>
      <c r="R526" s="477" t="s">
        <v>3</v>
      </c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  <c r="AZ526" s="410"/>
      <c r="BA526" s="410"/>
      <c r="BB526" s="410"/>
      <c r="BC526" s="410"/>
      <c r="BD526" s="410"/>
      <c r="BE526" s="410"/>
      <c r="BF526" s="410"/>
      <c r="BG526" s="410"/>
      <c r="BH526" s="410"/>
      <c r="BI526" s="410"/>
      <c r="BJ526" s="410"/>
      <c r="BK526" s="410"/>
      <c r="BL526" s="410"/>
      <c r="BM526" s="410"/>
      <c r="BN526" s="410"/>
      <c r="BO526" s="410"/>
      <c r="BP526" s="410"/>
      <c r="BQ526" s="410"/>
      <c r="BR526" s="410"/>
      <c r="BS526" s="410"/>
      <c r="BT526" s="410"/>
      <c r="BU526" s="410"/>
      <c r="BV526" s="410"/>
      <c r="BW526" s="410"/>
      <c r="BX526" s="410"/>
      <c r="BY526" s="410"/>
      <c r="BZ526" s="410"/>
      <c r="CA526" s="410"/>
      <c r="CB526" s="410"/>
      <c r="CC526" s="410"/>
      <c r="CD526" s="410"/>
      <c r="CE526" s="410"/>
      <c r="CF526" s="410"/>
      <c r="CG526" s="410"/>
      <c r="CH526" s="410"/>
      <c r="CI526" s="410"/>
      <c r="CJ526" s="410"/>
      <c r="CK526" s="410"/>
      <c r="CL526" s="410"/>
      <c r="CM526" s="410"/>
      <c r="CN526" s="410"/>
      <c r="CO526" s="410"/>
      <c r="CP526" s="410"/>
      <c r="CQ526" s="410"/>
      <c r="CR526" s="410"/>
      <c r="CS526" s="410"/>
      <c r="CT526" s="410"/>
      <c r="CU526" s="410"/>
      <c r="CV526" s="410"/>
      <c r="CW526" s="410"/>
      <c r="CX526" s="410"/>
      <c r="CY526" s="410"/>
      <c r="CZ526" s="410"/>
      <c r="DA526" s="410"/>
      <c r="DB526" s="410"/>
      <c r="DC526" s="410"/>
    </row>
    <row r="527" spans="1:107" ht="14.25">
      <c r="B527" s="491" t="s">
        <v>80</v>
      </c>
      <c r="C527" s="492"/>
      <c r="D527" s="492"/>
      <c r="E527" s="492"/>
      <c r="F527" s="492"/>
      <c r="G527" s="492"/>
      <c r="H527" s="492"/>
      <c r="I527" s="492"/>
      <c r="J527" s="492"/>
      <c r="K527" s="492"/>
      <c r="L527" s="493"/>
      <c r="M527" s="521">
        <v>1500</v>
      </c>
      <c r="N527" s="720">
        <f>+IF(($N$522-$N$523-$N$524-$N$525-$N$526)&gt;0,($N$522-$N$523-$N$524-$N$525-$N$526),0)</f>
        <v>0</v>
      </c>
      <c r="O527" s="721"/>
      <c r="P527" s="721"/>
      <c r="Q527" s="722"/>
      <c r="R527" s="477" t="s">
        <v>4</v>
      </c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  <c r="AZ527" s="410"/>
      <c r="BA527" s="410"/>
      <c r="BB527" s="410"/>
      <c r="BC527" s="410"/>
      <c r="BD527" s="410"/>
      <c r="BE527" s="410"/>
      <c r="BF527" s="410"/>
      <c r="BG527" s="410"/>
      <c r="BH527" s="410"/>
      <c r="BI527" s="410"/>
      <c r="BJ527" s="410"/>
      <c r="BK527" s="410"/>
      <c r="BL527" s="410"/>
      <c r="BM527" s="410"/>
      <c r="BN527" s="410"/>
      <c r="BO527" s="410"/>
      <c r="BP527" s="410"/>
      <c r="BQ527" s="410"/>
      <c r="BR527" s="410"/>
      <c r="BS527" s="410"/>
      <c r="BT527" s="410"/>
      <c r="BU527" s="410"/>
      <c r="BV527" s="410"/>
      <c r="BW527" s="410"/>
      <c r="BX527" s="410"/>
      <c r="BY527" s="410"/>
      <c r="BZ527" s="410"/>
      <c r="CA527" s="410"/>
      <c r="CB527" s="410"/>
      <c r="CC527" s="410"/>
      <c r="CD527" s="410"/>
      <c r="CE527" s="410"/>
      <c r="CF527" s="410"/>
      <c r="CG527" s="410"/>
      <c r="CH527" s="410"/>
      <c r="CI527" s="410"/>
      <c r="CJ527" s="410"/>
      <c r="CK527" s="410"/>
      <c r="CL527" s="410"/>
      <c r="CM527" s="410"/>
      <c r="CN527" s="410"/>
      <c r="CO527" s="410"/>
      <c r="CP527" s="410"/>
      <c r="CQ527" s="410"/>
      <c r="CR527" s="410"/>
      <c r="CS527" s="410"/>
      <c r="CT527" s="410"/>
      <c r="CU527" s="410"/>
      <c r="CV527" s="410"/>
      <c r="CW527" s="410"/>
      <c r="CX527" s="410"/>
      <c r="CY527" s="410"/>
      <c r="CZ527" s="410"/>
      <c r="DA527" s="410"/>
      <c r="DB527" s="410"/>
      <c r="DC527" s="410"/>
    </row>
    <row r="528" spans="1:107">
      <c r="A528" s="409"/>
      <c r="B528" s="517"/>
      <c r="C528" s="517"/>
      <c r="D528" s="517"/>
      <c r="E528" s="517"/>
      <c r="F528" s="517"/>
      <c r="G528" s="517"/>
      <c r="H528" s="517"/>
      <c r="I528" s="517"/>
      <c r="J528" s="517"/>
      <c r="K528" s="517"/>
      <c r="L528" s="517"/>
      <c r="M528" s="517"/>
      <c r="N528" s="517"/>
      <c r="O528" s="517"/>
      <c r="P528" s="517"/>
      <c r="Q528" s="517"/>
      <c r="R528" s="517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  <c r="AZ528" s="410"/>
      <c r="BA528" s="410"/>
      <c r="BB528" s="410"/>
      <c r="BC528" s="410"/>
      <c r="BD528" s="410"/>
      <c r="BE528" s="410"/>
      <c r="BF528" s="410"/>
      <c r="BG528" s="410"/>
      <c r="BH528" s="410"/>
      <c r="BI528" s="410"/>
      <c r="BJ528" s="410"/>
      <c r="BK528" s="410"/>
      <c r="BL528" s="410"/>
      <c r="BM528" s="410"/>
      <c r="BN528" s="410"/>
      <c r="BO528" s="410"/>
      <c r="BP528" s="410"/>
      <c r="BQ528" s="410"/>
      <c r="BR528" s="410"/>
      <c r="BS528" s="410"/>
      <c r="BT528" s="410"/>
      <c r="BU528" s="410"/>
      <c r="BV528" s="410"/>
      <c r="BW528" s="410"/>
      <c r="BX528" s="410"/>
      <c r="BY528" s="410"/>
      <c r="BZ528" s="410"/>
      <c r="CA528" s="410"/>
      <c r="CB528" s="410"/>
      <c r="CC528" s="410"/>
      <c r="CD528" s="410"/>
      <c r="CE528" s="410"/>
      <c r="CF528" s="410"/>
      <c r="CG528" s="410"/>
      <c r="CH528" s="410"/>
      <c r="CI528" s="410"/>
      <c r="CJ528" s="410"/>
      <c r="CK528" s="410"/>
      <c r="CL528" s="410"/>
      <c r="CM528" s="410"/>
      <c r="CN528" s="410"/>
      <c r="CO528" s="410"/>
      <c r="CP528" s="410"/>
      <c r="CQ528" s="410"/>
      <c r="CR528" s="410"/>
      <c r="CS528" s="410"/>
      <c r="CT528" s="410"/>
      <c r="CU528" s="410"/>
      <c r="CV528" s="410"/>
      <c r="CW528" s="410"/>
      <c r="CX528" s="410"/>
      <c r="CY528" s="410"/>
      <c r="CZ528" s="410"/>
      <c r="DA528" s="410"/>
      <c r="DB528" s="410"/>
      <c r="DC528" s="410"/>
    </row>
    <row r="529" spans="1:107">
      <c r="A529" s="409"/>
      <c r="B529" s="804" t="s">
        <v>902</v>
      </c>
      <c r="C529" s="805"/>
      <c r="D529" s="805"/>
      <c r="E529" s="805"/>
      <c r="F529" s="805"/>
      <c r="G529" s="805"/>
      <c r="H529" s="805"/>
      <c r="I529" s="805"/>
      <c r="J529" s="805"/>
      <c r="K529" s="805"/>
      <c r="L529" s="805"/>
      <c r="M529" s="805"/>
      <c r="N529" s="805"/>
      <c r="O529" s="805"/>
      <c r="P529" s="805"/>
      <c r="Q529" s="805"/>
      <c r="R529" s="806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  <c r="AZ529" s="410"/>
      <c r="BA529" s="410"/>
      <c r="BB529" s="410"/>
      <c r="BC529" s="410"/>
      <c r="BD529" s="410"/>
      <c r="BE529" s="410"/>
      <c r="BF529" s="410"/>
      <c r="BG529" s="410"/>
      <c r="BH529" s="410"/>
      <c r="BI529" s="410"/>
      <c r="BJ529" s="410"/>
      <c r="BK529" s="410"/>
      <c r="BL529" s="410"/>
      <c r="BM529" s="410"/>
      <c r="BN529" s="410"/>
      <c r="BO529" s="410"/>
      <c r="BP529" s="410"/>
      <c r="BQ529" s="410"/>
      <c r="BR529" s="410"/>
      <c r="BS529" s="410"/>
      <c r="BT529" s="410"/>
      <c r="BU529" s="410"/>
      <c r="BV529" s="410"/>
      <c r="BW529" s="410"/>
      <c r="BX529" s="410"/>
      <c r="BY529" s="410"/>
      <c r="BZ529" s="410"/>
      <c r="CA529" s="410"/>
      <c r="CB529" s="410"/>
      <c r="CC529" s="410"/>
      <c r="CD529" s="410"/>
      <c r="CE529" s="410"/>
      <c r="CF529" s="410"/>
      <c r="CG529" s="410"/>
      <c r="CH529" s="410"/>
      <c r="CI529" s="410"/>
      <c r="CJ529" s="410"/>
      <c r="CK529" s="410"/>
      <c r="CL529" s="410"/>
      <c r="CM529" s="410"/>
      <c r="CN529" s="410"/>
      <c r="CO529" s="410"/>
      <c r="CP529" s="410"/>
      <c r="CQ529" s="410"/>
      <c r="CR529" s="410"/>
      <c r="CS529" s="410"/>
      <c r="CT529" s="410"/>
      <c r="CU529" s="410"/>
      <c r="CV529" s="410"/>
      <c r="CW529" s="410"/>
      <c r="CX529" s="410"/>
      <c r="CY529" s="410"/>
      <c r="CZ529" s="410"/>
      <c r="DA529" s="410"/>
      <c r="DB529" s="410"/>
      <c r="DC529" s="410"/>
    </row>
    <row r="530" spans="1:107">
      <c r="A530" s="409"/>
      <c r="B530" s="807"/>
      <c r="C530" s="808"/>
      <c r="D530" s="808"/>
      <c r="E530" s="808"/>
      <c r="F530" s="808"/>
      <c r="G530" s="808"/>
      <c r="H530" s="808"/>
      <c r="I530" s="808"/>
      <c r="J530" s="808"/>
      <c r="K530" s="808"/>
      <c r="L530" s="808"/>
      <c r="M530" s="808"/>
      <c r="N530" s="808"/>
      <c r="O530" s="808"/>
      <c r="P530" s="808"/>
      <c r="Q530" s="808"/>
      <c r="R530" s="809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  <c r="AZ530" s="410"/>
      <c r="BA530" s="410"/>
      <c r="BB530" s="410"/>
      <c r="BC530" s="410"/>
      <c r="BD530" s="410"/>
      <c r="BE530" s="410"/>
      <c r="BF530" s="410"/>
      <c r="BG530" s="410"/>
      <c r="BH530" s="410"/>
      <c r="BI530" s="410"/>
      <c r="BJ530" s="410"/>
      <c r="BK530" s="410"/>
      <c r="BL530" s="410"/>
      <c r="BM530" s="410"/>
      <c r="BN530" s="410"/>
      <c r="BO530" s="410"/>
      <c r="BP530" s="410"/>
      <c r="BQ530" s="410"/>
      <c r="BR530" s="410"/>
      <c r="BS530" s="410"/>
      <c r="BT530" s="410"/>
      <c r="BU530" s="410"/>
      <c r="BV530" s="410"/>
      <c r="BW530" s="410"/>
      <c r="BX530" s="410"/>
      <c r="BY530" s="410"/>
      <c r="BZ530" s="410"/>
      <c r="CA530" s="410"/>
      <c r="CB530" s="410"/>
      <c r="CC530" s="410"/>
      <c r="CD530" s="410"/>
      <c r="CE530" s="410"/>
      <c r="CF530" s="410"/>
      <c r="CG530" s="410"/>
      <c r="CH530" s="410"/>
      <c r="CI530" s="410"/>
      <c r="CJ530" s="410"/>
      <c r="CK530" s="410"/>
      <c r="CL530" s="410"/>
      <c r="CM530" s="410"/>
      <c r="CN530" s="410"/>
      <c r="CO530" s="410"/>
      <c r="CP530" s="410"/>
      <c r="CQ530" s="410"/>
      <c r="CR530" s="410"/>
      <c r="CS530" s="410"/>
      <c r="CT530" s="410"/>
      <c r="CU530" s="410"/>
      <c r="CV530" s="410"/>
      <c r="CW530" s="410"/>
      <c r="CX530" s="410"/>
      <c r="CY530" s="410"/>
      <c r="CZ530" s="410"/>
      <c r="DA530" s="410"/>
      <c r="DB530" s="410"/>
      <c r="DC530" s="410"/>
    </row>
    <row r="531" spans="1:107" ht="14.25">
      <c r="B531" s="491" t="s">
        <v>903</v>
      </c>
      <c r="C531" s="492"/>
      <c r="D531" s="492"/>
      <c r="E531" s="492"/>
      <c r="F531" s="492"/>
      <c r="G531" s="492"/>
      <c r="H531" s="492"/>
      <c r="I531" s="492"/>
      <c r="J531" s="492"/>
      <c r="K531" s="492"/>
      <c r="L531" s="493"/>
      <c r="M531" s="520">
        <v>1445</v>
      </c>
      <c r="N531" s="720"/>
      <c r="O531" s="721"/>
      <c r="P531" s="721"/>
      <c r="Q531" s="722"/>
      <c r="R531" s="542" t="s">
        <v>2</v>
      </c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  <c r="AZ531" s="410"/>
      <c r="BA531" s="410"/>
      <c r="BB531" s="410"/>
      <c r="BC531" s="410"/>
      <c r="BD531" s="410"/>
      <c r="BE531" s="410"/>
      <c r="BF531" s="410"/>
      <c r="BG531" s="410"/>
      <c r="BH531" s="410"/>
      <c r="BI531" s="410"/>
      <c r="BJ531" s="410"/>
      <c r="BK531" s="410"/>
      <c r="BL531" s="410"/>
      <c r="BM531" s="410"/>
      <c r="BN531" s="410"/>
      <c r="BO531" s="410"/>
      <c r="BP531" s="410"/>
      <c r="BQ531" s="410"/>
      <c r="BR531" s="410"/>
      <c r="BS531" s="410"/>
      <c r="BT531" s="410"/>
      <c r="BU531" s="410"/>
      <c r="BV531" s="410"/>
      <c r="BW531" s="410"/>
      <c r="BX531" s="410"/>
      <c r="BY531" s="410"/>
      <c r="BZ531" s="410"/>
      <c r="CA531" s="410"/>
      <c r="CB531" s="410"/>
      <c r="CC531" s="410"/>
      <c r="CD531" s="410"/>
      <c r="CE531" s="410"/>
      <c r="CF531" s="410"/>
      <c r="CG531" s="410"/>
      <c r="CH531" s="410"/>
      <c r="CI531" s="410"/>
      <c r="CJ531" s="410"/>
      <c r="CK531" s="410"/>
      <c r="CL531" s="410"/>
      <c r="CM531" s="410"/>
      <c r="CN531" s="410"/>
      <c r="CO531" s="410"/>
      <c r="CP531" s="410"/>
      <c r="CQ531" s="410"/>
      <c r="CR531" s="410"/>
      <c r="CS531" s="410"/>
      <c r="CT531" s="410"/>
      <c r="CU531" s="410"/>
      <c r="CV531" s="410"/>
      <c r="CW531" s="410"/>
      <c r="CX531" s="410"/>
      <c r="CY531" s="410"/>
      <c r="CZ531" s="410"/>
      <c r="DA531" s="410"/>
      <c r="DB531" s="410"/>
      <c r="DC531" s="410"/>
    </row>
    <row r="532" spans="1:107" ht="14.25">
      <c r="B532" s="491" t="s">
        <v>904</v>
      </c>
      <c r="C532" s="492"/>
      <c r="D532" s="492"/>
      <c r="E532" s="492"/>
      <c r="F532" s="492"/>
      <c r="G532" s="492"/>
      <c r="H532" s="492"/>
      <c r="I532" s="492"/>
      <c r="J532" s="492"/>
      <c r="K532" s="492"/>
      <c r="L532" s="493"/>
      <c r="M532" s="521">
        <v>1446</v>
      </c>
      <c r="N532" s="720"/>
      <c r="O532" s="721"/>
      <c r="P532" s="721"/>
      <c r="Q532" s="722"/>
      <c r="R532" s="543" t="s">
        <v>3</v>
      </c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  <c r="AZ532" s="410"/>
      <c r="BA532" s="410"/>
      <c r="BB532" s="410"/>
      <c r="BC532" s="410"/>
      <c r="BD532" s="410"/>
      <c r="BE532" s="410"/>
      <c r="BF532" s="410"/>
      <c r="BG532" s="410"/>
      <c r="BH532" s="410"/>
      <c r="BI532" s="410"/>
      <c r="BJ532" s="410"/>
      <c r="BK532" s="410"/>
      <c r="BL532" s="410"/>
      <c r="BM532" s="410"/>
      <c r="BN532" s="410"/>
      <c r="BO532" s="410"/>
      <c r="BP532" s="410"/>
      <c r="BQ532" s="410"/>
      <c r="BR532" s="410"/>
      <c r="BS532" s="410"/>
      <c r="BT532" s="410"/>
      <c r="BU532" s="410"/>
      <c r="BV532" s="410"/>
      <c r="BW532" s="410"/>
      <c r="BX532" s="410"/>
      <c r="BY532" s="410"/>
      <c r="BZ532" s="410"/>
      <c r="CA532" s="410"/>
      <c r="CB532" s="410"/>
      <c r="CC532" s="410"/>
      <c r="CD532" s="410"/>
      <c r="CE532" s="410"/>
      <c r="CF532" s="410"/>
      <c r="CG532" s="410"/>
      <c r="CH532" s="410"/>
      <c r="CI532" s="410"/>
      <c r="CJ532" s="410"/>
      <c r="CK532" s="410"/>
      <c r="CL532" s="410"/>
      <c r="CM532" s="410"/>
      <c r="CN532" s="410"/>
      <c r="CO532" s="410"/>
      <c r="CP532" s="410"/>
      <c r="CQ532" s="410"/>
      <c r="CR532" s="410"/>
      <c r="CS532" s="410"/>
      <c r="CT532" s="410"/>
      <c r="CU532" s="410"/>
      <c r="CV532" s="410"/>
      <c r="CW532" s="410"/>
      <c r="CX532" s="410"/>
      <c r="CY532" s="410"/>
      <c r="CZ532" s="410"/>
      <c r="DA532" s="410"/>
      <c r="DB532" s="410"/>
      <c r="DC532" s="410"/>
    </row>
    <row r="533" spans="1:107" ht="14.25">
      <c r="B533" s="491" t="s">
        <v>905</v>
      </c>
      <c r="C533" s="492"/>
      <c r="D533" s="492"/>
      <c r="E533" s="492"/>
      <c r="F533" s="492"/>
      <c r="G533" s="492"/>
      <c r="H533" s="492"/>
      <c r="I533" s="492"/>
      <c r="J533" s="492"/>
      <c r="K533" s="492"/>
      <c r="L533" s="493"/>
      <c r="M533" s="521">
        <v>1374</v>
      </c>
      <c r="N533" s="720"/>
      <c r="O533" s="721"/>
      <c r="P533" s="721"/>
      <c r="Q533" s="722"/>
      <c r="R533" s="543" t="s">
        <v>2</v>
      </c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  <c r="AZ533" s="410"/>
      <c r="BA533" s="410"/>
      <c r="BB533" s="410"/>
      <c r="BC533" s="410"/>
      <c r="BD533" s="410"/>
      <c r="BE533" s="410"/>
      <c r="BF533" s="410"/>
      <c r="BG533" s="410"/>
      <c r="BH533" s="410"/>
      <c r="BI533" s="410"/>
      <c r="BJ533" s="410"/>
      <c r="BK533" s="410"/>
      <c r="BL533" s="410"/>
      <c r="BM533" s="410"/>
      <c r="BN533" s="410"/>
      <c r="BO533" s="410"/>
      <c r="BP533" s="410"/>
      <c r="BQ533" s="410"/>
      <c r="BR533" s="410"/>
      <c r="BS533" s="410"/>
      <c r="BT533" s="410"/>
      <c r="BU533" s="410"/>
      <c r="BV533" s="410"/>
      <c r="BW533" s="410"/>
      <c r="BX533" s="410"/>
      <c r="BY533" s="410"/>
      <c r="BZ533" s="410"/>
      <c r="CA533" s="410"/>
      <c r="CB533" s="410"/>
      <c r="CC533" s="410"/>
      <c r="CD533" s="410"/>
      <c r="CE533" s="410"/>
      <c r="CF533" s="410"/>
      <c r="CG533" s="410"/>
      <c r="CH533" s="410"/>
      <c r="CI533" s="410"/>
      <c r="CJ533" s="410"/>
      <c r="CK533" s="410"/>
      <c r="CL533" s="410"/>
      <c r="CM533" s="410"/>
      <c r="CN533" s="410"/>
      <c r="CO533" s="410"/>
      <c r="CP533" s="410"/>
      <c r="CQ533" s="410"/>
      <c r="CR533" s="410"/>
      <c r="CS533" s="410"/>
      <c r="CT533" s="410"/>
      <c r="CU533" s="410"/>
      <c r="CV533" s="410"/>
      <c r="CW533" s="410"/>
      <c r="CX533" s="410"/>
      <c r="CY533" s="410"/>
      <c r="CZ533" s="410"/>
      <c r="DA533" s="410"/>
      <c r="DB533" s="410"/>
      <c r="DC533" s="410"/>
    </row>
    <row r="534" spans="1:107" ht="14.25">
      <c r="B534" s="491" t="s">
        <v>906</v>
      </c>
      <c r="C534" s="492"/>
      <c r="D534" s="492"/>
      <c r="E534" s="492"/>
      <c r="F534" s="492"/>
      <c r="G534" s="492"/>
      <c r="H534" s="492"/>
      <c r="I534" s="492"/>
      <c r="J534" s="492"/>
      <c r="K534" s="492"/>
      <c r="L534" s="493"/>
      <c r="M534" s="521">
        <v>1375</v>
      </c>
      <c r="N534" s="720"/>
      <c r="O534" s="721"/>
      <c r="P534" s="721"/>
      <c r="Q534" s="722"/>
      <c r="R534" s="543" t="s">
        <v>2</v>
      </c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  <c r="AZ534" s="410"/>
      <c r="BA534" s="410"/>
      <c r="BB534" s="410"/>
      <c r="BC534" s="410"/>
      <c r="BD534" s="410"/>
      <c r="BE534" s="410"/>
      <c r="BF534" s="410"/>
      <c r="BG534" s="410"/>
      <c r="BH534" s="410"/>
      <c r="BI534" s="410"/>
      <c r="BJ534" s="410"/>
      <c r="BK534" s="410"/>
      <c r="BL534" s="410"/>
      <c r="BM534" s="410"/>
      <c r="BN534" s="410"/>
      <c r="BO534" s="410"/>
      <c r="BP534" s="410"/>
      <c r="BQ534" s="410"/>
      <c r="BR534" s="410"/>
      <c r="BS534" s="410"/>
      <c r="BT534" s="410"/>
      <c r="BU534" s="410"/>
      <c r="BV534" s="410"/>
      <c r="BW534" s="410"/>
      <c r="BX534" s="410"/>
      <c r="BY534" s="410"/>
      <c r="BZ534" s="410"/>
      <c r="CA534" s="410"/>
      <c r="CB534" s="410"/>
      <c r="CC534" s="410"/>
      <c r="CD534" s="410"/>
      <c r="CE534" s="410"/>
      <c r="CF534" s="410"/>
      <c r="CG534" s="410"/>
      <c r="CH534" s="410"/>
      <c r="CI534" s="410"/>
      <c r="CJ534" s="410"/>
      <c r="CK534" s="410"/>
      <c r="CL534" s="410"/>
      <c r="CM534" s="410"/>
      <c r="CN534" s="410"/>
      <c r="CO534" s="410"/>
      <c r="CP534" s="410"/>
      <c r="CQ534" s="410"/>
      <c r="CR534" s="410"/>
      <c r="CS534" s="410"/>
      <c r="CT534" s="410"/>
      <c r="CU534" s="410"/>
      <c r="CV534" s="410"/>
      <c r="CW534" s="410"/>
      <c r="CX534" s="410"/>
      <c r="CY534" s="410"/>
      <c r="CZ534" s="410"/>
      <c r="DA534" s="410"/>
      <c r="DB534" s="410"/>
      <c r="DC534" s="410"/>
    </row>
    <row r="535" spans="1:107" ht="14.25">
      <c r="B535" s="491" t="s">
        <v>907</v>
      </c>
      <c r="C535" s="492"/>
      <c r="D535" s="492"/>
      <c r="E535" s="492"/>
      <c r="F535" s="492"/>
      <c r="G535" s="492"/>
      <c r="H535" s="492"/>
      <c r="I535" s="492"/>
      <c r="J535" s="492"/>
      <c r="K535" s="492"/>
      <c r="L535" s="493"/>
      <c r="M535" s="521">
        <v>1376</v>
      </c>
      <c r="N535" s="720"/>
      <c r="O535" s="721"/>
      <c r="P535" s="721"/>
      <c r="Q535" s="722"/>
      <c r="R535" s="543" t="s">
        <v>3</v>
      </c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  <c r="AZ535" s="410"/>
      <c r="BA535" s="410"/>
      <c r="BB535" s="410"/>
      <c r="BC535" s="410"/>
      <c r="BD535" s="410"/>
      <c r="BE535" s="410"/>
      <c r="BF535" s="410"/>
      <c r="BG535" s="410"/>
      <c r="BH535" s="410"/>
      <c r="BI535" s="410"/>
      <c r="BJ535" s="410"/>
      <c r="BK535" s="410"/>
      <c r="BL535" s="410"/>
      <c r="BM535" s="410"/>
      <c r="BN535" s="410"/>
      <c r="BO535" s="410"/>
      <c r="BP535" s="410"/>
      <c r="BQ535" s="410"/>
      <c r="BR535" s="410"/>
      <c r="BS535" s="410"/>
      <c r="BT535" s="410"/>
      <c r="BU535" s="410"/>
      <c r="BV535" s="410"/>
      <c r="BW535" s="410"/>
      <c r="BX535" s="410"/>
      <c r="BY535" s="410"/>
      <c r="BZ535" s="410"/>
      <c r="CA535" s="410"/>
      <c r="CB535" s="410"/>
      <c r="CC535" s="410"/>
      <c r="CD535" s="410"/>
      <c r="CE535" s="410"/>
      <c r="CF535" s="410"/>
      <c r="CG535" s="410"/>
      <c r="CH535" s="410"/>
      <c r="CI535" s="410"/>
      <c r="CJ535" s="410"/>
      <c r="CK535" s="410"/>
      <c r="CL535" s="410"/>
      <c r="CM535" s="410"/>
      <c r="CN535" s="410"/>
      <c r="CO535" s="410"/>
      <c r="CP535" s="410"/>
      <c r="CQ535" s="410"/>
      <c r="CR535" s="410"/>
      <c r="CS535" s="410"/>
      <c r="CT535" s="410"/>
      <c r="CU535" s="410"/>
      <c r="CV535" s="410"/>
      <c r="CW535" s="410"/>
      <c r="CX535" s="410"/>
      <c r="CY535" s="410"/>
      <c r="CZ535" s="410"/>
      <c r="DA535" s="410"/>
      <c r="DB535" s="410"/>
      <c r="DC535" s="410"/>
    </row>
    <row r="536" spans="1:107" ht="14.25">
      <c r="B536" s="491" t="s">
        <v>908</v>
      </c>
      <c r="C536" s="492"/>
      <c r="D536" s="492"/>
      <c r="E536" s="492"/>
      <c r="F536" s="492"/>
      <c r="G536" s="492"/>
      <c r="H536" s="492"/>
      <c r="I536" s="492"/>
      <c r="J536" s="492"/>
      <c r="K536" s="492"/>
      <c r="L536" s="493"/>
      <c r="M536" s="521">
        <v>1705</v>
      </c>
      <c r="N536" s="720"/>
      <c r="O536" s="721"/>
      <c r="P536" s="721"/>
      <c r="Q536" s="722"/>
      <c r="R536" s="543" t="s">
        <v>2</v>
      </c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  <c r="AZ536" s="410"/>
      <c r="BA536" s="410"/>
      <c r="BB536" s="410"/>
      <c r="BC536" s="410"/>
      <c r="BD536" s="410"/>
      <c r="BE536" s="410"/>
      <c r="BF536" s="410"/>
      <c r="BG536" s="410"/>
      <c r="BH536" s="410"/>
      <c r="BI536" s="410"/>
      <c r="BJ536" s="410"/>
      <c r="BK536" s="410"/>
      <c r="BL536" s="410"/>
      <c r="BM536" s="410"/>
      <c r="BN536" s="410"/>
      <c r="BO536" s="410"/>
      <c r="BP536" s="410"/>
      <c r="BQ536" s="410"/>
      <c r="BR536" s="410"/>
      <c r="BS536" s="410"/>
      <c r="BT536" s="410"/>
      <c r="BU536" s="410"/>
      <c r="BV536" s="410"/>
      <c r="BW536" s="410"/>
      <c r="BX536" s="410"/>
      <c r="BY536" s="410"/>
      <c r="BZ536" s="410"/>
      <c r="CA536" s="410"/>
      <c r="CB536" s="410"/>
      <c r="CC536" s="410"/>
      <c r="CD536" s="410"/>
      <c r="CE536" s="410"/>
      <c r="CF536" s="410"/>
      <c r="CG536" s="410"/>
      <c r="CH536" s="410"/>
      <c r="CI536" s="410"/>
      <c r="CJ536" s="410"/>
      <c r="CK536" s="410"/>
      <c r="CL536" s="410"/>
      <c r="CM536" s="410"/>
      <c r="CN536" s="410"/>
      <c r="CO536" s="410"/>
      <c r="CP536" s="410"/>
      <c r="CQ536" s="410"/>
      <c r="CR536" s="410"/>
      <c r="CS536" s="410"/>
      <c r="CT536" s="410"/>
      <c r="CU536" s="410"/>
      <c r="CV536" s="410"/>
      <c r="CW536" s="410"/>
      <c r="CX536" s="410"/>
      <c r="CY536" s="410"/>
      <c r="CZ536" s="410"/>
      <c r="DA536" s="410"/>
      <c r="DB536" s="410"/>
      <c r="DC536" s="410"/>
    </row>
    <row r="537" spans="1:107" ht="14.25">
      <c r="B537" s="491" t="s">
        <v>831</v>
      </c>
      <c r="C537" s="492"/>
      <c r="D537" s="492"/>
      <c r="E537" s="492"/>
      <c r="F537" s="492"/>
      <c r="G537" s="492"/>
      <c r="H537" s="492"/>
      <c r="I537" s="492"/>
      <c r="J537" s="492"/>
      <c r="K537" s="492"/>
      <c r="L537" s="493"/>
      <c r="M537" s="521">
        <v>1706</v>
      </c>
      <c r="N537" s="720"/>
      <c r="O537" s="721"/>
      <c r="P537" s="721"/>
      <c r="Q537" s="722"/>
      <c r="R537" s="543" t="s">
        <v>3</v>
      </c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  <c r="AZ537" s="410"/>
      <c r="BA537" s="410"/>
      <c r="BB537" s="410"/>
      <c r="BC537" s="410"/>
      <c r="BD537" s="410"/>
      <c r="BE537" s="410"/>
      <c r="BF537" s="410"/>
      <c r="BG537" s="410"/>
      <c r="BH537" s="410"/>
      <c r="BI537" s="410"/>
      <c r="BJ537" s="410"/>
      <c r="BK537" s="410"/>
      <c r="BL537" s="410"/>
      <c r="BM537" s="410"/>
      <c r="BN537" s="410"/>
      <c r="BO537" s="410"/>
      <c r="BP537" s="410"/>
      <c r="BQ537" s="410"/>
      <c r="BR537" s="410"/>
      <c r="BS537" s="410"/>
      <c r="BT537" s="410"/>
      <c r="BU537" s="410"/>
      <c r="BV537" s="410"/>
      <c r="BW537" s="410"/>
      <c r="BX537" s="410"/>
      <c r="BY537" s="410"/>
      <c r="BZ537" s="410"/>
      <c r="CA537" s="410"/>
      <c r="CB537" s="410"/>
      <c r="CC537" s="410"/>
      <c r="CD537" s="410"/>
      <c r="CE537" s="410"/>
      <c r="CF537" s="410"/>
      <c r="CG537" s="410"/>
      <c r="CH537" s="410"/>
      <c r="CI537" s="410"/>
      <c r="CJ537" s="410"/>
      <c r="CK537" s="410"/>
      <c r="CL537" s="410"/>
      <c r="CM537" s="410"/>
      <c r="CN537" s="410"/>
      <c r="CO537" s="410"/>
      <c r="CP537" s="410"/>
      <c r="CQ537" s="410"/>
      <c r="CR537" s="410"/>
      <c r="CS537" s="410"/>
      <c r="CT537" s="410"/>
      <c r="CU537" s="410"/>
      <c r="CV537" s="410"/>
      <c r="CW537" s="410"/>
      <c r="CX537" s="410"/>
      <c r="CY537" s="410"/>
      <c r="CZ537" s="410"/>
      <c r="DA537" s="410"/>
      <c r="DB537" s="410"/>
      <c r="DC537" s="410"/>
    </row>
    <row r="538" spans="1:107" ht="14.25">
      <c r="B538" s="491" t="s">
        <v>890</v>
      </c>
      <c r="C538" s="492"/>
      <c r="D538" s="492"/>
      <c r="E538" s="492"/>
      <c r="F538" s="492"/>
      <c r="G538" s="492"/>
      <c r="H538" s="492"/>
      <c r="I538" s="492"/>
      <c r="J538" s="492"/>
      <c r="K538" s="492"/>
      <c r="L538" s="493"/>
      <c r="M538" s="521">
        <v>1707</v>
      </c>
      <c r="N538" s="720"/>
      <c r="O538" s="721"/>
      <c r="P538" s="721"/>
      <c r="Q538" s="722"/>
      <c r="R538" s="543" t="s">
        <v>2</v>
      </c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  <c r="AZ538" s="410"/>
      <c r="BA538" s="410"/>
      <c r="BB538" s="410"/>
      <c r="BC538" s="410"/>
      <c r="BD538" s="410"/>
      <c r="BE538" s="410"/>
      <c r="BF538" s="410"/>
      <c r="BG538" s="410"/>
      <c r="BH538" s="410"/>
      <c r="BI538" s="410"/>
      <c r="BJ538" s="410"/>
      <c r="BK538" s="410"/>
      <c r="BL538" s="410"/>
      <c r="BM538" s="410"/>
      <c r="BN538" s="410"/>
      <c r="BO538" s="410"/>
      <c r="BP538" s="410"/>
      <c r="BQ538" s="410"/>
      <c r="BR538" s="410"/>
      <c r="BS538" s="410"/>
      <c r="BT538" s="410"/>
      <c r="BU538" s="410"/>
      <c r="BV538" s="410"/>
      <c r="BW538" s="410"/>
      <c r="BX538" s="410"/>
      <c r="BY538" s="410"/>
      <c r="BZ538" s="410"/>
      <c r="CA538" s="410"/>
      <c r="CB538" s="410"/>
      <c r="CC538" s="410"/>
      <c r="CD538" s="410"/>
      <c r="CE538" s="410"/>
      <c r="CF538" s="410"/>
      <c r="CG538" s="410"/>
      <c r="CH538" s="410"/>
      <c r="CI538" s="410"/>
      <c r="CJ538" s="410"/>
      <c r="CK538" s="410"/>
      <c r="CL538" s="410"/>
      <c r="CM538" s="410"/>
      <c r="CN538" s="410"/>
      <c r="CO538" s="410"/>
      <c r="CP538" s="410"/>
      <c r="CQ538" s="410"/>
      <c r="CR538" s="410"/>
      <c r="CS538" s="410"/>
      <c r="CT538" s="410"/>
      <c r="CU538" s="410"/>
      <c r="CV538" s="410"/>
      <c r="CW538" s="410"/>
      <c r="CX538" s="410"/>
      <c r="CY538" s="410"/>
      <c r="CZ538" s="410"/>
      <c r="DA538" s="410"/>
      <c r="DB538" s="410"/>
      <c r="DC538" s="410"/>
    </row>
    <row r="539" spans="1:107" ht="14.25">
      <c r="B539" s="491" t="s">
        <v>88</v>
      </c>
      <c r="C539" s="492"/>
      <c r="D539" s="492"/>
      <c r="E539" s="492"/>
      <c r="F539" s="492"/>
      <c r="G539" s="492"/>
      <c r="H539" s="492"/>
      <c r="I539" s="492"/>
      <c r="J539" s="492"/>
      <c r="K539" s="492"/>
      <c r="L539" s="493"/>
      <c r="M539" s="521">
        <v>1377</v>
      </c>
      <c r="N539" s="720"/>
      <c r="O539" s="721"/>
      <c r="P539" s="721"/>
      <c r="Q539" s="722"/>
      <c r="R539" s="543" t="s">
        <v>2</v>
      </c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  <c r="AZ539" s="410"/>
      <c r="BA539" s="410"/>
      <c r="BB539" s="410"/>
      <c r="BC539" s="410"/>
      <c r="BD539" s="410"/>
      <c r="BE539" s="410"/>
      <c r="BF539" s="410"/>
      <c r="BG539" s="410"/>
      <c r="BH539" s="410"/>
      <c r="BI539" s="410"/>
      <c r="BJ539" s="410"/>
      <c r="BK539" s="410"/>
      <c r="BL539" s="410"/>
      <c r="BM539" s="410"/>
      <c r="BN539" s="410"/>
      <c r="BO539" s="410"/>
      <c r="BP539" s="410"/>
      <c r="BQ539" s="410"/>
      <c r="BR539" s="410"/>
      <c r="BS539" s="410"/>
      <c r="BT539" s="410"/>
      <c r="BU539" s="410"/>
      <c r="BV539" s="410"/>
      <c r="BW539" s="410"/>
      <c r="BX539" s="410"/>
      <c r="BY539" s="410"/>
      <c r="BZ539" s="410"/>
      <c r="CA539" s="410"/>
      <c r="CB539" s="410"/>
      <c r="CC539" s="410"/>
      <c r="CD539" s="410"/>
      <c r="CE539" s="410"/>
      <c r="CF539" s="410"/>
      <c r="CG539" s="410"/>
      <c r="CH539" s="410"/>
      <c r="CI539" s="410"/>
      <c r="CJ539" s="410"/>
      <c r="CK539" s="410"/>
      <c r="CL539" s="410"/>
      <c r="CM539" s="410"/>
      <c r="CN539" s="410"/>
      <c r="CO539" s="410"/>
      <c r="CP539" s="410"/>
      <c r="CQ539" s="410"/>
      <c r="CR539" s="410"/>
      <c r="CS539" s="410"/>
      <c r="CT539" s="410"/>
      <c r="CU539" s="410"/>
      <c r="CV539" s="410"/>
      <c r="CW539" s="410"/>
      <c r="CX539" s="410"/>
      <c r="CY539" s="410"/>
      <c r="CZ539" s="410"/>
      <c r="DA539" s="410"/>
      <c r="DB539" s="410"/>
      <c r="DC539" s="410"/>
    </row>
    <row r="540" spans="1:107" ht="14.25">
      <c r="B540" s="491" t="s">
        <v>89</v>
      </c>
      <c r="C540" s="492"/>
      <c r="D540" s="492"/>
      <c r="E540" s="492"/>
      <c r="F540" s="492"/>
      <c r="G540" s="492"/>
      <c r="H540" s="492"/>
      <c r="I540" s="492"/>
      <c r="J540" s="492"/>
      <c r="K540" s="492"/>
      <c r="L540" s="493"/>
      <c r="M540" s="521">
        <v>1378</v>
      </c>
      <c r="N540" s="720"/>
      <c r="O540" s="721"/>
      <c r="P540" s="721"/>
      <c r="Q540" s="722"/>
      <c r="R540" s="543" t="s">
        <v>3</v>
      </c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  <c r="AZ540" s="410"/>
      <c r="BA540" s="410"/>
      <c r="BB540" s="410"/>
      <c r="BC540" s="410"/>
      <c r="BD540" s="410"/>
      <c r="BE540" s="410"/>
      <c r="BF540" s="410"/>
      <c r="BG540" s="410"/>
      <c r="BH540" s="410"/>
      <c r="BI540" s="410"/>
      <c r="BJ540" s="410"/>
      <c r="BK540" s="410"/>
      <c r="BL540" s="410"/>
      <c r="BM540" s="410"/>
      <c r="BN540" s="410"/>
      <c r="BO540" s="410"/>
      <c r="BP540" s="410"/>
      <c r="BQ540" s="410"/>
      <c r="BR540" s="410"/>
      <c r="BS540" s="410"/>
      <c r="BT540" s="410"/>
      <c r="BU540" s="410"/>
      <c r="BV540" s="410"/>
      <c r="BW540" s="410"/>
      <c r="BX540" s="410"/>
      <c r="BY540" s="410"/>
      <c r="BZ540" s="410"/>
      <c r="CA540" s="410"/>
      <c r="CB540" s="410"/>
      <c r="CC540" s="410"/>
      <c r="CD540" s="410"/>
      <c r="CE540" s="410"/>
      <c r="CF540" s="410"/>
      <c r="CG540" s="410"/>
      <c r="CH540" s="410"/>
      <c r="CI540" s="410"/>
      <c r="CJ540" s="410"/>
      <c r="CK540" s="410"/>
      <c r="CL540" s="410"/>
      <c r="CM540" s="410"/>
      <c r="CN540" s="410"/>
      <c r="CO540" s="410"/>
      <c r="CP540" s="410"/>
      <c r="CQ540" s="410"/>
      <c r="CR540" s="410"/>
      <c r="CS540" s="410"/>
      <c r="CT540" s="410"/>
      <c r="CU540" s="410"/>
      <c r="CV540" s="410"/>
      <c r="CW540" s="410"/>
      <c r="CX540" s="410"/>
      <c r="CY540" s="410"/>
      <c r="CZ540" s="410"/>
      <c r="DA540" s="410"/>
      <c r="DB540" s="410"/>
      <c r="DC540" s="410"/>
    </row>
    <row r="541" spans="1:107" ht="14.25">
      <c r="B541" s="491" t="s">
        <v>90</v>
      </c>
      <c r="C541" s="492"/>
      <c r="D541" s="492"/>
      <c r="E541" s="492"/>
      <c r="F541" s="492"/>
      <c r="G541" s="492"/>
      <c r="H541" s="492"/>
      <c r="I541" s="492"/>
      <c r="J541" s="492"/>
      <c r="K541" s="492"/>
      <c r="L541" s="493"/>
      <c r="M541" s="521">
        <v>1726</v>
      </c>
      <c r="N541" s="720"/>
      <c r="O541" s="721"/>
      <c r="P541" s="721"/>
      <c r="Q541" s="722"/>
      <c r="R541" s="543" t="s">
        <v>2</v>
      </c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  <c r="AZ541" s="410"/>
      <c r="BA541" s="410"/>
      <c r="BB541" s="410"/>
      <c r="BC541" s="410"/>
      <c r="BD541" s="410"/>
      <c r="BE541" s="410"/>
      <c r="BF541" s="410"/>
      <c r="BG541" s="410"/>
      <c r="BH541" s="410"/>
      <c r="BI541" s="410"/>
      <c r="BJ541" s="410"/>
      <c r="BK541" s="410"/>
      <c r="BL541" s="410"/>
      <c r="BM541" s="410"/>
      <c r="BN541" s="410"/>
      <c r="BO541" s="410"/>
      <c r="BP541" s="410"/>
      <c r="BQ541" s="410"/>
      <c r="BR541" s="410"/>
      <c r="BS541" s="410"/>
      <c r="BT541" s="410"/>
      <c r="BU541" s="410"/>
      <c r="BV541" s="410"/>
      <c r="BW541" s="410"/>
      <c r="BX541" s="410"/>
      <c r="BY541" s="410"/>
      <c r="BZ541" s="410"/>
      <c r="CA541" s="410"/>
      <c r="CB541" s="410"/>
      <c r="CC541" s="410"/>
      <c r="CD541" s="410"/>
      <c r="CE541" s="410"/>
      <c r="CF541" s="410"/>
      <c r="CG541" s="410"/>
      <c r="CH541" s="410"/>
      <c r="CI541" s="410"/>
      <c r="CJ541" s="410"/>
      <c r="CK541" s="410"/>
      <c r="CL541" s="410"/>
      <c r="CM541" s="410"/>
      <c r="CN541" s="410"/>
      <c r="CO541" s="410"/>
      <c r="CP541" s="410"/>
      <c r="CQ541" s="410"/>
      <c r="CR541" s="410"/>
      <c r="CS541" s="410"/>
      <c r="CT541" s="410"/>
      <c r="CU541" s="410"/>
      <c r="CV541" s="410"/>
      <c r="CW541" s="410"/>
      <c r="CX541" s="410"/>
      <c r="CY541" s="410"/>
      <c r="CZ541" s="410"/>
      <c r="DA541" s="410"/>
      <c r="DB541" s="410"/>
      <c r="DC541" s="410"/>
    </row>
    <row r="542" spans="1:107" ht="14.25">
      <c r="B542" s="491" t="s">
        <v>91</v>
      </c>
      <c r="C542" s="492"/>
      <c r="D542" s="492"/>
      <c r="E542" s="492"/>
      <c r="F542" s="492"/>
      <c r="G542" s="492"/>
      <c r="H542" s="492"/>
      <c r="I542" s="492"/>
      <c r="J542" s="492"/>
      <c r="K542" s="492"/>
      <c r="L542" s="493"/>
      <c r="M542" s="521">
        <v>1591</v>
      </c>
      <c r="N542" s="720"/>
      <c r="O542" s="721"/>
      <c r="P542" s="721"/>
      <c r="Q542" s="722"/>
      <c r="R542" s="543" t="s">
        <v>3</v>
      </c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  <c r="AZ542" s="410"/>
      <c r="BA542" s="410"/>
      <c r="BB542" s="410"/>
      <c r="BC542" s="410"/>
      <c r="BD542" s="410"/>
      <c r="BE542" s="410"/>
      <c r="BF542" s="410"/>
      <c r="BG542" s="410"/>
      <c r="BH542" s="410"/>
      <c r="BI542" s="410"/>
      <c r="BJ542" s="410"/>
      <c r="BK542" s="410"/>
      <c r="BL542" s="410"/>
      <c r="BM542" s="410"/>
      <c r="BN542" s="410"/>
      <c r="BO542" s="410"/>
      <c r="BP542" s="410"/>
      <c r="BQ542" s="410"/>
      <c r="BR542" s="410"/>
      <c r="BS542" s="410"/>
      <c r="BT542" s="410"/>
      <c r="BU542" s="410"/>
      <c r="BV542" s="410"/>
      <c r="BW542" s="410"/>
      <c r="BX542" s="410"/>
      <c r="BY542" s="410"/>
      <c r="BZ542" s="410"/>
      <c r="CA542" s="410"/>
      <c r="CB542" s="410"/>
      <c r="CC542" s="410"/>
      <c r="CD542" s="410"/>
      <c r="CE542" s="410"/>
      <c r="CF542" s="410"/>
      <c r="CG542" s="410"/>
      <c r="CH542" s="410"/>
      <c r="CI542" s="410"/>
      <c r="CJ542" s="410"/>
      <c r="CK542" s="410"/>
      <c r="CL542" s="410"/>
      <c r="CM542" s="410"/>
      <c r="CN542" s="410"/>
      <c r="CO542" s="410"/>
      <c r="CP542" s="410"/>
      <c r="CQ542" s="410"/>
      <c r="CR542" s="410"/>
      <c r="CS542" s="410"/>
      <c r="CT542" s="410"/>
      <c r="CU542" s="410"/>
      <c r="CV542" s="410"/>
      <c r="CW542" s="410"/>
      <c r="CX542" s="410"/>
      <c r="CY542" s="410"/>
      <c r="CZ542" s="410"/>
      <c r="DA542" s="410"/>
      <c r="DB542" s="410"/>
      <c r="DC542" s="410"/>
    </row>
    <row r="543" spans="1:107" ht="14.25">
      <c r="B543" s="491" t="s">
        <v>909</v>
      </c>
      <c r="C543" s="492"/>
      <c r="D543" s="492"/>
      <c r="E543" s="492"/>
      <c r="F543" s="492"/>
      <c r="G543" s="492"/>
      <c r="H543" s="492"/>
      <c r="I543" s="492"/>
      <c r="J543" s="492"/>
      <c r="K543" s="492"/>
      <c r="L543" s="493"/>
      <c r="M543" s="521">
        <v>1479</v>
      </c>
      <c r="N543" s="720"/>
      <c r="O543" s="721"/>
      <c r="P543" s="721"/>
      <c r="Q543" s="722"/>
      <c r="R543" s="543" t="s">
        <v>3</v>
      </c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  <c r="AZ543" s="410"/>
      <c r="BA543" s="410"/>
      <c r="BB543" s="410"/>
      <c r="BC543" s="410"/>
      <c r="BD543" s="410"/>
      <c r="BE543" s="410"/>
      <c r="BF543" s="410"/>
      <c r="BG543" s="410"/>
      <c r="BH543" s="410"/>
      <c r="BI543" s="410"/>
      <c r="BJ543" s="410"/>
      <c r="BK543" s="410"/>
      <c r="BL543" s="410"/>
      <c r="BM543" s="410"/>
      <c r="BN543" s="410"/>
      <c r="BO543" s="410"/>
      <c r="BP543" s="410"/>
      <c r="BQ543" s="410"/>
      <c r="BR543" s="410"/>
      <c r="BS543" s="410"/>
      <c r="BT543" s="410"/>
      <c r="BU543" s="410"/>
      <c r="BV543" s="410"/>
      <c r="BW543" s="410"/>
      <c r="BX543" s="410"/>
      <c r="BY543" s="410"/>
      <c r="BZ543" s="410"/>
      <c r="CA543" s="410"/>
      <c r="CB543" s="410"/>
      <c r="CC543" s="410"/>
      <c r="CD543" s="410"/>
      <c r="CE543" s="410"/>
      <c r="CF543" s="410"/>
      <c r="CG543" s="410"/>
      <c r="CH543" s="410"/>
      <c r="CI543" s="410"/>
      <c r="CJ543" s="410"/>
      <c r="CK543" s="410"/>
      <c r="CL543" s="410"/>
      <c r="CM543" s="410"/>
      <c r="CN543" s="410"/>
      <c r="CO543" s="410"/>
      <c r="CP543" s="410"/>
      <c r="CQ543" s="410"/>
      <c r="CR543" s="410"/>
      <c r="CS543" s="410"/>
      <c r="CT543" s="410"/>
      <c r="CU543" s="410"/>
      <c r="CV543" s="410"/>
      <c r="CW543" s="410"/>
      <c r="CX543" s="410"/>
      <c r="CY543" s="410"/>
      <c r="CZ543" s="410"/>
      <c r="DA543" s="410"/>
      <c r="DB543" s="410"/>
      <c r="DC543" s="410"/>
    </row>
    <row r="544" spans="1:107" ht="14.25">
      <c r="B544" s="491" t="s">
        <v>910</v>
      </c>
      <c r="C544" s="492"/>
      <c r="D544" s="492"/>
      <c r="E544" s="492"/>
      <c r="F544" s="492"/>
      <c r="G544" s="492"/>
      <c r="H544" s="492"/>
      <c r="I544" s="492"/>
      <c r="J544" s="492"/>
      <c r="K544" s="492"/>
      <c r="L544" s="493"/>
      <c r="M544" s="521">
        <v>1708</v>
      </c>
      <c r="N544" s="720"/>
      <c r="O544" s="721"/>
      <c r="P544" s="721"/>
      <c r="Q544" s="722"/>
      <c r="R544" s="543" t="s">
        <v>3</v>
      </c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  <c r="AZ544" s="410"/>
      <c r="BA544" s="410"/>
      <c r="BB544" s="410"/>
      <c r="BC544" s="410"/>
      <c r="BD544" s="410"/>
      <c r="BE544" s="410"/>
      <c r="BF544" s="410"/>
      <c r="BG544" s="410"/>
      <c r="BH544" s="410"/>
      <c r="BI544" s="410"/>
      <c r="BJ544" s="410"/>
      <c r="BK544" s="410"/>
      <c r="BL544" s="410"/>
      <c r="BM544" s="410"/>
      <c r="BN544" s="410"/>
      <c r="BO544" s="410"/>
      <c r="BP544" s="410"/>
      <c r="BQ544" s="410"/>
      <c r="BR544" s="410"/>
      <c r="BS544" s="410"/>
      <c r="BT544" s="410"/>
      <c r="BU544" s="410"/>
      <c r="BV544" s="410"/>
      <c r="BW544" s="410"/>
      <c r="BX544" s="410"/>
      <c r="BY544" s="410"/>
      <c r="BZ544" s="410"/>
      <c r="CA544" s="410"/>
      <c r="CB544" s="410"/>
      <c r="CC544" s="410"/>
      <c r="CD544" s="410"/>
      <c r="CE544" s="410"/>
      <c r="CF544" s="410"/>
      <c r="CG544" s="410"/>
      <c r="CH544" s="410"/>
      <c r="CI544" s="410"/>
      <c r="CJ544" s="410"/>
      <c r="CK544" s="410"/>
      <c r="CL544" s="410"/>
      <c r="CM544" s="410"/>
      <c r="CN544" s="410"/>
      <c r="CO544" s="410"/>
      <c r="CP544" s="410"/>
      <c r="CQ544" s="410"/>
      <c r="CR544" s="410"/>
      <c r="CS544" s="410"/>
      <c r="CT544" s="410"/>
      <c r="CU544" s="410"/>
      <c r="CV544" s="410"/>
      <c r="CW544" s="410"/>
      <c r="CX544" s="410"/>
      <c r="CY544" s="410"/>
      <c r="CZ544" s="410"/>
      <c r="DA544" s="410"/>
      <c r="DB544" s="410"/>
      <c r="DC544" s="410"/>
    </row>
    <row r="545" spans="1:107" ht="14.25">
      <c r="B545" s="491" t="s">
        <v>869</v>
      </c>
      <c r="C545" s="492"/>
      <c r="D545" s="492"/>
      <c r="E545" s="492"/>
      <c r="F545" s="492"/>
      <c r="G545" s="492"/>
      <c r="H545" s="492"/>
      <c r="I545" s="492"/>
      <c r="J545" s="492"/>
      <c r="K545" s="492"/>
      <c r="L545" s="493"/>
      <c r="M545" s="521">
        <v>1709</v>
      </c>
      <c r="N545" s="720"/>
      <c r="O545" s="721"/>
      <c r="P545" s="721"/>
      <c r="Q545" s="722"/>
      <c r="R545" s="543" t="s">
        <v>3</v>
      </c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  <c r="AZ545" s="410"/>
      <c r="BA545" s="410"/>
      <c r="BB545" s="410"/>
      <c r="BC545" s="410"/>
      <c r="BD545" s="410"/>
      <c r="BE545" s="410"/>
      <c r="BF545" s="410"/>
      <c r="BG545" s="410"/>
      <c r="BH545" s="410"/>
      <c r="BI545" s="410"/>
      <c r="BJ545" s="410"/>
      <c r="BK545" s="410"/>
      <c r="BL545" s="410"/>
      <c r="BM545" s="410"/>
      <c r="BN545" s="410"/>
      <c r="BO545" s="410"/>
      <c r="BP545" s="410"/>
      <c r="BQ545" s="410"/>
      <c r="BR545" s="410"/>
      <c r="BS545" s="410"/>
      <c r="BT545" s="410"/>
      <c r="BU545" s="410"/>
      <c r="BV545" s="410"/>
      <c r="BW545" s="410"/>
      <c r="BX545" s="410"/>
      <c r="BY545" s="410"/>
      <c r="BZ545" s="410"/>
      <c r="CA545" s="410"/>
      <c r="CB545" s="410"/>
      <c r="CC545" s="410"/>
      <c r="CD545" s="410"/>
      <c r="CE545" s="410"/>
      <c r="CF545" s="410"/>
      <c r="CG545" s="410"/>
      <c r="CH545" s="410"/>
      <c r="CI545" s="410"/>
      <c r="CJ545" s="410"/>
      <c r="CK545" s="410"/>
      <c r="CL545" s="410"/>
      <c r="CM545" s="410"/>
      <c r="CN545" s="410"/>
      <c r="CO545" s="410"/>
      <c r="CP545" s="410"/>
      <c r="CQ545" s="410"/>
      <c r="CR545" s="410"/>
      <c r="CS545" s="410"/>
      <c r="CT545" s="410"/>
      <c r="CU545" s="410"/>
      <c r="CV545" s="410"/>
      <c r="CW545" s="410"/>
      <c r="CX545" s="410"/>
      <c r="CY545" s="410"/>
      <c r="CZ545" s="410"/>
      <c r="DA545" s="410"/>
      <c r="DB545" s="410"/>
      <c r="DC545" s="410"/>
    </row>
    <row r="546" spans="1:107" ht="14.25">
      <c r="B546" s="491" t="s">
        <v>94</v>
      </c>
      <c r="C546" s="492"/>
      <c r="D546" s="492"/>
      <c r="E546" s="492"/>
      <c r="F546" s="492"/>
      <c r="G546" s="492"/>
      <c r="H546" s="492"/>
      <c r="I546" s="492"/>
      <c r="J546" s="492"/>
      <c r="K546" s="492"/>
      <c r="L546" s="493"/>
      <c r="M546" s="521">
        <v>1379</v>
      </c>
      <c r="N546" s="720"/>
      <c r="O546" s="721"/>
      <c r="P546" s="721"/>
      <c r="Q546" s="722"/>
      <c r="R546" s="543" t="s">
        <v>3</v>
      </c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  <c r="AZ546" s="410"/>
      <c r="BA546" s="410"/>
      <c r="BB546" s="410"/>
      <c r="BC546" s="410"/>
      <c r="BD546" s="410"/>
      <c r="BE546" s="410"/>
      <c r="BF546" s="410"/>
      <c r="BG546" s="410"/>
      <c r="BH546" s="410"/>
      <c r="BI546" s="410"/>
      <c r="BJ546" s="410"/>
      <c r="BK546" s="410"/>
      <c r="BL546" s="410"/>
      <c r="BM546" s="410"/>
      <c r="BN546" s="410"/>
      <c r="BO546" s="410"/>
      <c r="BP546" s="410"/>
      <c r="BQ546" s="410"/>
      <c r="BR546" s="410"/>
      <c r="BS546" s="410"/>
      <c r="BT546" s="410"/>
      <c r="BU546" s="410"/>
      <c r="BV546" s="410"/>
      <c r="BW546" s="410"/>
      <c r="BX546" s="410"/>
      <c r="BY546" s="410"/>
      <c r="BZ546" s="410"/>
      <c r="CA546" s="410"/>
      <c r="CB546" s="410"/>
      <c r="CC546" s="410"/>
      <c r="CD546" s="410"/>
      <c r="CE546" s="410"/>
      <c r="CF546" s="410"/>
      <c r="CG546" s="410"/>
      <c r="CH546" s="410"/>
      <c r="CI546" s="410"/>
      <c r="CJ546" s="410"/>
      <c r="CK546" s="410"/>
      <c r="CL546" s="410"/>
      <c r="CM546" s="410"/>
      <c r="CN546" s="410"/>
      <c r="CO546" s="410"/>
      <c r="CP546" s="410"/>
      <c r="CQ546" s="410"/>
      <c r="CR546" s="410"/>
      <c r="CS546" s="410"/>
      <c r="CT546" s="410"/>
      <c r="CU546" s="410"/>
      <c r="CV546" s="410"/>
      <c r="CW546" s="410"/>
      <c r="CX546" s="410"/>
      <c r="CY546" s="410"/>
      <c r="CZ546" s="410"/>
      <c r="DA546" s="410"/>
      <c r="DB546" s="410"/>
      <c r="DC546" s="410"/>
    </row>
    <row r="547" spans="1:107" ht="14.25">
      <c r="B547" s="491" t="s">
        <v>95</v>
      </c>
      <c r="C547" s="492"/>
      <c r="D547" s="492"/>
      <c r="E547" s="492"/>
      <c r="F547" s="492"/>
      <c r="G547" s="492"/>
      <c r="H547" s="492"/>
      <c r="I547" s="492"/>
      <c r="J547" s="492"/>
      <c r="K547" s="492"/>
      <c r="L547" s="493"/>
      <c r="M547" s="521">
        <v>1710</v>
      </c>
      <c r="N547" s="720"/>
      <c r="O547" s="721"/>
      <c r="P547" s="721"/>
      <c r="Q547" s="722"/>
      <c r="R547" s="543" t="s">
        <v>2</v>
      </c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  <c r="AZ547" s="410"/>
      <c r="BA547" s="410"/>
      <c r="BB547" s="410"/>
      <c r="BC547" s="410"/>
      <c r="BD547" s="410"/>
      <c r="BE547" s="410"/>
      <c r="BF547" s="410"/>
      <c r="BG547" s="410"/>
      <c r="BH547" s="410"/>
      <c r="BI547" s="410"/>
      <c r="BJ547" s="410"/>
      <c r="BK547" s="410"/>
      <c r="BL547" s="410"/>
      <c r="BM547" s="410"/>
      <c r="BN547" s="410"/>
      <c r="BO547" s="410"/>
      <c r="BP547" s="410"/>
      <c r="BQ547" s="410"/>
      <c r="BR547" s="410"/>
      <c r="BS547" s="410"/>
      <c r="BT547" s="410"/>
      <c r="BU547" s="410"/>
      <c r="BV547" s="410"/>
      <c r="BW547" s="410"/>
      <c r="BX547" s="410"/>
      <c r="BY547" s="410"/>
      <c r="BZ547" s="410"/>
      <c r="CA547" s="410"/>
      <c r="CB547" s="410"/>
      <c r="CC547" s="410"/>
      <c r="CD547" s="410"/>
      <c r="CE547" s="410"/>
      <c r="CF547" s="410"/>
      <c r="CG547" s="410"/>
      <c r="CH547" s="410"/>
      <c r="CI547" s="410"/>
      <c r="CJ547" s="410"/>
      <c r="CK547" s="410"/>
      <c r="CL547" s="410"/>
      <c r="CM547" s="410"/>
      <c r="CN547" s="410"/>
      <c r="CO547" s="410"/>
      <c r="CP547" s="410"/>
      <c r="CQ547" s="410"/>
      <c r="CR547" s="410"/>
      <c r="CS547" s="410"/>
      <c r="CT547" s="410"/>
      <c r="CU547" s="410"/>
      <c r="CV547" s="410"/>
      <c r="CW547" s="410"/>
      <c r="CX547" s="410"/>
      <c r="CY547" s="410"/>
      <c r="CZ547" s="410"/>
      <c r="DA547" s="410"/>
      <c r="DB547" s="410"/>
      <c r="DC547" s="410"/>
    </row>
    <row r="548" spans="1:107" ht="14.25">
      <c r="B548" s="491" t="s">
        <v>911</v>
      </c>
      <c r="C548" s="492"/>
      <c r="D548" s="492"/>
      <c r="E548" s="492"/>
      <c r="F548" s="492"/>
      <c r="G548" s="492"/>
      <c r="H548" s="492"/>
      <c r="I548" s="492"/>
      <c r="J548" s="492"/>
      <c r="K548" s="492"/>
      <c r="L548" s="493"/>
      <c r="M548" s="521">
        <v>1711</v>
      </c>
      <c r="N548" s="720"/>
      <c r="O548" s="721"/>
      <c r="P548" s="721"/>
      <c r="Q548" s="722"/>
      <c r="R548" s="543" t="s">
        <v>2</v>
      </c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  <c r="AZ548" s="410"/>
      <c r="BA548" s="410"/>
      <c r="BB548" s="410"/>
      <c r="BC548" s="410"/>
      <c r="BD548" s="410"/>
      <c r="BE548" s="410"/>
      <c r="BF548" s="410"/>
      <c r="BG548" s="410"/>
      <c r="BH548" s="410"/>
      <c r="BI548" s="410"/>
      <c r="BJ548" s="410"/>
      <c r="BK548" s="410"/>
      <c r="BL548" s="410"/>
      <c r="BM548" s="410"/>
      <c r="BN548" s="410"/>
      <c r="BO548" s="410"/>
      <c r="BP548" s="410"/>
      <c r="BQ548" s="410"/>
      <c r="BR548" s="410"/>
      <c r="BS548" s="410"/>
      <c r="BT548" s="410"/>
      <c r="BU548" s="410"/>
      <c r="BV548" s="410"/>
      <c r="BW548" s="410"/>
      <c r="BX548" s="410"/>
      <c r="BY548" s="410"/>
      <c r="BZ548" s="410"/>
      <c r="CA548" s="410"/>
      <c r="CB548" s="410"/>
      <c r="CC548" s="410"/>
      <c r="CD548" s="410"/>
      <c r="CE548" s="410"/>
      <c r="CF548" s="410"/>
      <c r="CG548" s="410"/>
      <c r="CH548" s="410"/>
      <c r="CI548" s="410"/>
      <c r="CJ548" s="410"/>
      <c r="CK548" s="410"/>
      <c r="CL548" s="410"/>
      <c r="CM548" s="410"/>
      <c r="CN548" s="410"/>
      <c r="CO548" s="410"/>
      <c r="CP548" s="410"/>
      <c r="CQ548" s="410"/>
      <c r="CR548" s="410"/>
      <c r="CS548" s="410"/>
      <c r="CT548" s="410"/>
      <c r="CU548" s="410"/>
      <c r="CV548" s="410"/>
      <c r="CW548" s="410"/>
      <c r="CX548" s="410"/>
      <c r="CY548" s="410"/>
      <c r="CZ548" s="410"/>
      <c r="DA548" s="410"/>
      <c r="DB548" s="410"/>
      <c r="DC548" s="410"/>
    </row>
    <row r="549" spans="1:107" ht="14.25">
      <c r="B549" s="491" t="s">
        <v>97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3"/>
      <c r="M549" s="521">
        <v>1380</v>
      </c>
      <c r="N549" s="720"/>
      <c r="O549" s="721"/>
      <c r="P549" s="721"/>
      <c r="Q549" s="722"/>
      <c r="R549" s="543" t="s">
        <v>2</v>
      </c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  <c r="AZ549" s="410"/>
      <c r="BA549" s="410"/>
      <c r="BB549" s="410"/>
      <c r="BC549" s="410"/>
      <c r="BD549" s="410"/>
      <c r="BE549" s="410"/>
      <c r="BF549" s="410"/>
      <c r="BG549" s="410"/>
      <c r="BH549" s="410"/>
      <c r="BI549" s="410"/>
      <c r="BJ549" s="410"/>
      <c r="BK549" s="410"/>
      <c r="BL549" s="410"/>
      <c r="BM549" s="410"/>
      <c r="BN549" s="410"/>
      <c r="BO549" s="410"/>
      <c r="BP549" s="410"/>
      <c r="BQ549" s="410"/>
      <c r="BR549" s="410"/>
      <c r="BS549" s="410"/>
      <c r="BT549" s="410"/>
      <c r="BU549" s="410"/>
      <c r="BV549" s="410"/>
      <c r="BW549" s="410"/>
      <c r="BX549" s="410"/>
      <c r="BY549" s="410"/>
      <c r="BZ549" s="410"/>
      <c r="CA549" s="410"/>
      <c r="CB549" s="410"/>
      <c r="CC549" s="410"/>
      <c r="CD549" s="410"/>
      <c r="CE549" s="410"/>
      <c r="CF549" s="410"/>
      <c r="CG549" s="410"/>
      <c r="CH549" s="410"/>
      <c r="CI549" s="410"/>
      <c r="CJ549" s="410"/>
      <c r="CK549" s="410"/>
      <c r="CL549" s="410"/>
      <c r="CM549" s="410"/>
      <c r="CN549" s="410"/>
      <c r="CO549" s="410"/>
      <c r="CP549" s="410"/>
      <c r="CQ549" s="410"/>
      <c r="CR549" s="410"/>
      <c r="CS549" s="410"/>
      <c r="CT549" s="410"/>
      <c r="CU549" s="410"/>
      <c r="CV549" s="410"/>
      <c r="CW549" s="410"/>
      <c r="CX549" s="410"/>
      <c r="CY549" s="410"/>
      <c r="CZ549" s="410"/>
      <c r="DA549" s="410"/>
      <c r="DB549" s="410"/>
      <c r="DC549" s="410"/>
    </row>
    <row r="550" spans="1:107" ht="14.25">
      <c r="B550" s="491" t="s">
        <v>98</v>
      </c>
      <c r="C550" s="492"/>
      <c r="D550" s="492"/>
      <c r="E550" s="492"/>
      <c r="F550" s="492"/>
      <c r="G550" s="492"/>
      <c r="H550" s="492"/>
      <c r="I550" s="492"/>
      <c r="J550" s="492"/>
      <c r="K550" s="492"/>
      <c r="L550" s="493"/>
      <c r="M550" s="521">
        <v>1381</v>
      </c>
      <c r="N550" s="720"/>
      <c r="O550" s="721"/>
      <c r="P550" s="721"/>
      <c r="Q550" s="722"/>
      <c r="R550" s="543" t="s">
        <v>3</v>
      </c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  <c r="AZ550" s="410"/>
      <c r="BA550" s="410"/>
      <c r="BB550" s="410"/>
      <c r="BC550" s="410"/>
      <c r="BD550" s="410"/>
      <c r="BE550" s="410"/>
      <c r="BF550" s="410"/>
      <c r="BG550" s="410"/>
      <c r="BH550" s="410"/>
      <c r="BI550" s="410"/>
      <c r="BJ550" s="410"/>
      <c r="BK550" s="410"/>
      <c r="BL550" s="410"/>
      <c r="BM550" s="410"/>
      <c r="BN550" s="410"/>
      <c r="BO550" s="410"/>
      <c r="BP550" s="410"/>
      <c r="BQ550" s="410"/>
      <c r="BR550" s="410"/>
      <c r="BS550" s="410"/>
      <c r="BT550" s="410"/>
      <c r="BU550" s="410"/>
      <c r="BV550" s="410"/>
      <c r="BW550" s="410"/>
      <c r="BX550" s="410"/>
      <c r="BY550" s="410"/>
      <c r="BZ550" s="410"/>
      <c r="CA550" s="410"/>
      <c r="CB550" s="410"/>
      <c r="CC550" s="410"/>
      <c r="CD550" s="410"/>
      <c r="CE550" s="410"/>
      <c r="CF550" s="410"/>
      <c r="CG550" s="410"/>
      <c r="CH550" s="410"/>
      <c r="CI550" s="410"/>
      <c r="CJ550" s="410"/>
      <c r="CK550" s="410"/>
      <c r="CL550" s="410"/>
      <c r="CM550" s="410"/>
      <c r="CN550" s="410"/>
      <c r="CO550" s="410"/>
      <c r="CP550" s="410"/>
      <c r="CQ550" s="410"/>
      <c r="CR550" s="410"/>
      <c r="CS550" s="410"/>
      <c r="CT550" s="410"/>
      <c r="CU550" s="410"/>
      <c r="CV550" s="410"/>
      <c r="CW550" s="410"/>
      <c r="CX550" s="410"/>
      <c r="CY550" s="410"/>
      <c r="CZ550" s="410"/>
      <c r="DA550" s="410"/>
      <c r="DB550" s="410"/>
      <c r="DC550" s="410"/>
    </row>
    <row r="551" spans="1:107" ht="14.25">
      <c r="B551" s="491" t="s">
        <v>912</v>
      </c>
      <c r="C551" s="492"/>
      <c r="D551" s="492"/>
      <c r="E551" s="492"/>
      <c r="F551" s="492"/>
      <c r="G551" s="492"/>
      <c r="H551" s="492"/>
      <c r="I551" s="492"/>
      <c r="J551" s="492"/>
      <c r="K551" s="492"/>
      <c r="L551" s="493"/>
      <c r="M551" s="521">
        <v>1545</v>
      </c>
      <c r="N551" s="720">
        <f>+IF((N531+N533+N534+N536+N538+N539+N541+N547+N548+N549-N532-N535-N537-N540-N542-N543-N544-N545-N546-N550)&gt;0,(N531+N533+N534+N536+N538+N539+N541+N547+N548+N549-N532-N535-N537-N540-N542-N543-N544-N545-N546-N550),0)</f>
        <v>0</v>
      </c>
      <c r="O551" s="721"/>
      <c r="P551" s="721"/>
      <c r="Q551" s="722"/>
      <c r="R551" s="543" t="s">
        <v>4</v>
      </c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  <c r="AZ551" s="410"/>
      <c r="BA551" s="410"/>
      <c r="BB551" s="410"/>
      <c r="BC551" s="410"/>
      <c r="BD551" s="410"/>
      <c r="BE551" s="410"/>
      <c r="BF551" s="410"/>
      <c r="BG551" s="410"/>
      <c r="BH551" s="410"/>
      <c r="BI551" s="410"/>
      <c r="BJ551" s="410"/>
      <c r="BK551" s="410"/>
      <c r="BL551" s="410"/>
      <c r="BM551" s="410"/>
      <c r="BN551" s="410"/>
      <c r="BO551" s="410"/>
      <c r="BP551" s="410"/>
      <c r="BQ551" s="410"/>
      <c r="BR551" s="410"/>
      <c r="BS551" s="410"/>
      <c r="BT551" s="410"/>
      <c r="BU551" s="410"/>
      <c r="BV551" s="410"/>
      <c r="BW551" s="410"/>
      <c r="BX551" s="410"/>
      <c r="BY551" s="410"/>
      <c r="BZ551" s="410"/>
      <c r="CA551" s="410"/>
      <c r="CB551" s="410"/>
      <c r="CC551" s="410"/>
      <c r="CD551" s="410"/>
      <c r="CE551" s="410"/>
      <c r="CF551" s="410"/>
      <c r="CG551" s="410"/>
      <c r="CH551" s="410"/>
      <c r="CI551" s="410"/>
      <c r="CJ551" s="410"/>
      <c r="CK551" s="410"/>
      <c r="CL551" s="410"/>
      <c r="CM551" s="410"/>
      <c r="CN551" s="410"/>
      <c r="CO551" s="410"/>
      <c r="CP551" s="410"/>
      <c r="CQ551" s="410"/>
      <c r="CR551" s="410"/>
      <c r="CS551" s="410"/>
      <c r="CT551" s="410"/>
      <c r="CU551" s="410"/>
      <c r="CV551" s="410"/>
      <c r="CW551" s="410"/>
      <c r="CX551" s="410"/>
      <c r="CY551" s="410"/>
      <c r="CZ551" s="410"/>
      <c r="DA551" s="410"/>
      <c r="DB551" s="410"/>
      <c r="DC551" s="410"/>
    </row>
    <row r="552" spans="1:107" ht="14.25">
      <c r="B552" s="491" t="s">
        <v>913</v>
      </c>
      <c r="C552" s="492"/>
      <c r="D552" s="492"/>
      <c r="E552" s="492"/>
      <c r="F552" s="492"/>
      <c r="G552" s="492"/>
      <c r="H552" s="492"/>
      <c r="I552" s="492"/>
      <c r="J552" s="492"/>
      <c r="K552" s="492"/>
      <c r="L552" s="493"/>
      <c r="M552" s="521">
        <v>1546</v>
      </c>
      <c r="N552" s="720">
        <f>-IF((N531+N533+N534+N536+N538+N539+N541+N547+N548+N549-N532-N535-N537-N540-N542-N543-N544-N545-N546-N550)&lt;0,(N531+N533+N534+N536+N538+N539+N541+N547+N548+N549-N532-N535-N537-N540-N542-N543-N544-N545-N546-N550),0)</f>
        <v>0</v>
      </c>
      <c r="O552" s="721"/>
      <c r="P552" s="721"/>
      <c r="Q552" s="722"/>
      <c r="R552" s="563" t="s">
        <v>4</v>
      </c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  <c r="AZ552" s="410"/>
      <c r="BA552" s="410"/>
      <c r="BB552" s="410"/>
      <c r="BC552" s="410"/>
      <c r="BD552" s="410"/>
      <c r="BE552" s="410"/>
      <c r="BF552" s="410"/>
      <c r="BG552" s="410"/>
      <c r="BH552" s="410"/>
      <c r="BI552" s="410"/>
      <c r="BJ552" s="410"/>
      <c r="BK552" s="410"/>
      <c r="BL552" s="410"/>
      <c r="BM552" s="410"/>
      <c r="BN552" s="410"/>
      <c r="BO552" s="410"/>
      <c r="BP552" s="410"/>
      <c r="BQ552" s="410"/>
      <c r="BR552" s="410"/>
      <c r="BS552" s="410"/>
      <c r="BT552" s="410"/>
      <c r="BU552" s="410"/>
      <c r="BV552" s="410"/>
      <c r="BW552" s="410"/>
      <c r="BX552" s="410"/>
      <c r="BY552" s="410"/>
      <c r="BZ552" s="410"/>
      <c r="CA552" s="410"/>
      <c r="CB552" s="410"/>
      <c r="CC552" s="410"/>
      <c r="CD552" s="410"/>
      <c r="CE552" s="410"/>
      <c r="CF552" s="410"/>
      <c r="CG552" s="410"/>
      <c r="CH552" s="410"/>
      <c r="CI552" s="410"/>
      <c r="CJ552" s="410"/>
      <c r="CK552" s="410"/>
      <c r="CL552" s="410"/>
      <c r="CM552" s="410"/>
      <c r="CN552" s="410"/>
      <c r="CO552" s="410"/>
      <c r="CP552" s="410"/>
      <c r="CQ552" s="410"/>
      <c r="CR552" s="410"/>
      <c r="CS552" s="410"/>
      <c r="CT552" s="410"/>
      <c r="CU552" s="410"/>
      <c r="CV552" s="410"/>
      <c r="CW552" s="410"/>
      <c r="CX552" s="410"/>
      <c r="CY552" s="410"/>
      <c r="CZ552" s="410"/>
      <c r="DA552" s="410"/>
      <c r="DB552" s="410"/>
      <c r="DC552" s="410"/>
    </row>
    <row r="553" spans="1:107">
      <c r="A553" s="409"/>
      <c r="B553" s="517"/>
      <c r="C553" s="517"/>
      <c r="D553" s="517"/>
      <c r="E553" s="517"/>
      <c r="F553" s="517"/>
      <c r="G553" s="517"/>
      <c r="H553" s="517"/>
      <c r="I553" s="517"/>
      <c r="J553" s="517"/>
      <c r="K553" s="517"/>
      <c r="L553" s="517"/>
      <c r="M553" s="517"/>
      <c r="N553" s="517"/>
      <c r="O553" s="517"/>
      <c r="P553" s="517"/>
      <c r="Q553" s="517"/>
      <c r="R553" s="517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  <c r="AZ553" s="410"/>
      <c r="BA553" s="410"/>
      <c r="BB553" s="410"/>
      <c r="BC553" s="410"/>
      <c r="BD553" s="410"/>
      <c r="BE553" s="410"/>
      <c r="BF553" s="410"/>
      <c r="BG553" s="410"/>
      <c r="BH553" s="410"/>
      <c r="BI553" s="410"/>
      <c r="BJ553" s="410"/>
      <c r="BK553" s="410"/>
      <c r="BL553" s="410"/>
      <c r="BM553" s="410"/>
      <c r="BN553" s="410"/>
      <c r="BO553" s="410"/>
      <c r="BP553" s="410"/>
      <c r="BQ553" s="410"/>
      <c r="BR553" s="410"/>
      <c r="BS553" s="410"/>
      <c r="BT553" s="410"/>
      <c r="BU553" s="410"/>
      <c r="BV553" s="410"/>
      <c r="BW553" s="410"/>
      <c r="BX553" s="410"/>
      <c r="BY553" s="410"/>
      <c r="BZ553" s="410"/>
      <c r="CA553" s="410"/>
      <c r="CB553" s="410"/>
      <c r="CC553" s="410"/>
      <c r="CD553" s="410"/>
      <c r="CE553" s="410"/>
      <c r="CF553" s="410"/>
      <c r="CG553" s="410"/>
      <c r="CH553" s="410"/>
      <c r="CI553" s="410"/>
      <c r="CJ553" s="410"/>
      <c r="CK553" s="410"/>
      <c r="CL553" s="410"/>
      <c r="CM553" s="410"/>
      <c r="CN553" s="410"/>
      <c r="CO553" s="410"/>
      <c r="CP553" s="410"/>
      <c r="CQ553" s="410"/>
      <c r="CR553" s="410"/>
      <c r="CS553" s="410"/>
      <c r="CT553" s="410"/>
      <c r="CU553" s="410"/>
      <c r="CV553" s="410"/>
      <c r="CW553" s="410"/>
      <c r="CX553" s="410"/>
      <c r="CY553" s="410"/>
      <c r="CZ553" s="410"/>
      <c r="DA553" s="410"/>
      <c r="DB553" s="410"/>
      <c r="DC553" s="410"/>
    </row>
    <row r="554" spans="1:107">
      <c r="A554" s="409"/>
      <c r="B554" s="810" t="s">
        <v>914</v>
      </c>
      <c r="C554" s="811"/>
      <c r="D554" s="811"/>
      <c r="E554" s="811"/>
      <c r="F554" s="811"/>
      <c r="G554" s="811"/>
      <c r="H554" s="811"/>
      <c r="I554" s="811"/>
      <c r="J554" s="811"/>
      <c r="K554" s="811"/>
      <c r="L554" s="811"/>
      <c r="M554" s="811"/>
      <c r="N554" s="811"/>
      <c r="O554" s="811"/>
      <c r="P554" s="811"/>
      <c r="Q554" s="811"/>
      <c r="R554" s="811"/>
      <c r="S554" s="811"/>
      <c r="T554" s="811"/>
      <c r="U554" s="811"/>
      <c r="V554" s="811"/>
      <c r="W554" s="811"/>
      <c r="X554" s="811"/>
      <c r="Y554" s="811"/>
      <c r="Z554" s="811"/>
      <c r="AA554" s="811"/>
      <c r="AB554" s="811"/>
      <c r="AC554" s="811"/>
      <c r="AD554" s="811"/>
      <c r="AE554" s="811"/>
      <c r="AF554" s="811"/>
      <c r="AG554" s="811"/>
      <c r="AH554" s="811"/>
      <c r="AI554" s="811"/>
      <c r="AJ554" s="811"/>
      <c r="AK554" s="811"/>
      <c r="AL554" s="811"/>
      <c r="AM554" s="811"/>
      <c r="AN554" s="811"/>
      <c r="AO554" s="811"/>
      <c r="AP554" s="811"/>
      <c r="AQ554" s="811"/>
      <c r="AR554" s="812"/>
    </row>
    <row r="555" spans="1:107">
      <c r="A555" s="409"/>
      <c r="B555" s="545"/>
      <c r="C555" s="546"/>
      <c r="D555" s="546"/>
      <c r="E555" s="546"/>
      <c r="F555" s="546"/>
      <c r="G555" s="546"/>
      <c r="H555" s="547"/>
      <c r="I555" s="813" t="s">
        <v>100</v>
      </c>
      <c r="J555" s="814"/>
      <c r="K555" s="814"/>
      <c r="L555" s="814"/>
      <c r="M555" s="815"/>
      <c r="N555" s="810" t="s">
        <v>102</v>
      </c>
      <c r="O555" s="811"/>
      <c r="P555" s="811"/>
      <c r="Q555" s="811"/>
      <c r="R555" s="811"/>
      <c r="S555" s="811"/>
      <c r="T555" s="811"/>
      <c r="U555" s="811"/>
      <c r="V555" s="811"/>
      <c r="W555" s="811"/>
      <c r="X555" s="811"/>
      <c r="Y555" s="811"/>
      <c r="Z555" s="811"/>
      <c r="AA555" s="811"/>
      <c r="AB555" s="811"/>
      <c r="AC555" s="811"/>
      <c r="AD555" s="811"/>
      <c r="AE555" s="811"/>
      <c r="AF555" s="811"/>
      <c r="AG555" s="811"/>
      <c r="AH555" s="811"/>
      <c r="AI555" s="811"/>
      <c r="AJ555" s="811"/>
      <c r="AK555" s="811"/>
      <c r="AL555" s="812"/>
      <c r="AM555" s="822" t="s">
        <v>103</v>
      </c>
      <c r="AN555" s="823"/>
      <c r="AO555" s="823"/>
      <c r="AP555" s="823"/>
      <c r="AQ555" s="824"/>
      <c r="AR555" s="548"/>
    </row>
    <row r="556" spans="1:107">
      <c r="A556" s="409"/>
      <c r="B556" s="549"/>
      <c r="C556" s="550"/>
      <c r="D556" s="550"/>
      <c r="E556" s="550"/>
      <c r="F556" s="550"/>
      <c r="G556" s="550"/>
      <c r="H556" s="551"/>
      <c r="I556" s="816"/>
      <c r="J556" s="817"/>
      <c r="K556" s="817"/>
      <c r="L556" s="817"/>
      <c r="M556" s="818"/>
      <c r="N556" s="810" t="s">
        <v>846</v>
      </c>
      <c r="O556" s="811"/>
      <c r="P556" s="811"/>
      <c r="Q556" s="811"/>
      <c r="R556" s="811"/>
      <c r="S556" s="811"/>
      <c r="T556" s="811"/>
      <c r="U556" s="811"/>
      <c r="V556" s="811"/>
      <c r="W556" s="811"/>
      <c r="X556" s="811"/>
      <c r="Y556" s="811"/>
      <c r="Z556" s="811"/>
      <c r="AA556" s="811"/>
      <c r="AB556" s="812"/>
      <c r="AC556" s="822" t="s">
        <v>125</v>
      </c>
      <c r="AD556" s="823"/>
      <c r="AE556" s="823"/>
      <c r="AF556" s="823"/>
      <c r="AG556" s="824"/>
      <c r="AH556" s="822" t="s">
        <v>104</v>
      </c>
      <c r="AI556" s="823"/>
      <c r="AJ556" s="823"/>
      <c r="AK556" s="823"/>
      <c r="AL556" s="824"/>
      <c r="AM556" s="825"/>
      <c r="AN556" s="826"/>
      <c r="AO556" s="826"/>
      <c r="AP556" s="826"/>
      <c r="AQ556" s="827"/>
      <c r="AR556" s="552"/>
    </row>
    <row r="557" spans="1:107">
      <c r="A557" s="409"/>
      <c r="B557" s="553"/>
      <c r="C557" s="554"/>
      <c r="D557" s="554"/>
      <c r="E557" s="554"/>
      <c r="F557" s="554"/>
      <c r="G557" s="554"/>
      <c r="H557" s="555"/>
      <c r="I557" s="819"/>
      <c r="J557" s="820"/>
      <c r="K557" s="820"/>
      <c r="L557" s="820"/>
      <c r="M557" s="821"/>
      <c r="N557" s="831" t="s">
        <v>847</v>
      </c>
      <c r="O557" s="832"/>
      <c r="P557" s="832"/>
      <c r="Q557" s="832"/>
      <c r="R557" s="833"/>
      <c r="S557" s="810" t="s">
        <v>105</v>
      </c>
      <c r="T557" s="811"/>
      <c r="U557" s="811"/>
      <c r="V557" s="811"/>
      <c r="W557" s="812"/>
      <c r="X557" s="810" t="s">
        <v>848</v>
      </c>
      <c r="Y557" s="811"/>
      <c r="Z557" s="811"/>
      <c r="AA557" s="811"/>
      <c r="AB557" s="812"/>
      <c r="AC557" s="828"/>
      <c r="AD557" s="829"/>
      <c r="AE557" s="829"/>
      <c r="AF557" s="829"/>
      <c r="AG557" s="830"/>
      <c r="AH557" s="828"/>
      <c r="AI557" s="829"/>
      <c r="AJ557" s="829"/>
      <c r="AK557" s="829"/>
      <c r="AL557" s="830"/>
      <c r="AM557" s="828"/>
      <c r="AN557" s="829"/>
      <c r="AO557" s="829"/>
      <c r="AP557" s="829"/>
      <c r="AQ557" s="830"/>
      <c r="AR557" s="556"/>
    </row>
    <row r="558" spans="1:107" ht="14.25">
      <c r="B558" s="496" t="s">
        <v>854</v>
      </c>
      <c r="C558" s="497"/>
      <c r="D558" s="497"/>
      <c r="E558" s="497"/>
      <c r="F558" s="497"/>
      <c r="G558" s="497"/>
      <c r="H558" s="498"/>
      <c r="I558" s="521">
        <v>1451</v>
      </c>
      <c r="J558" s="720"/>
      <c r="K558" s="721"/>
      <c r="L558" s="721"/>
      <c r="M558" s="722"/>
      <c r="N558" s="521">
        <v>1452</v>
      </c>
      <c r="O558" s="720"/>
      <c r="P558" s="721"/>
      <c r="Q558" s="721"/>
      <c r="R558" s="722"/>
      <c r="S558" s="521">
        <v>1752</v>
      </c>
      <c r="T558" s="720"/>
      <c r="U558" s="721"/>
      <c r="V558" s="721"/>
      <c r="W558" s="722"/>
      <c r="X558" s="521">
        <v>1753</v>
      </c>
      <c r="Y558" s="720"/>
      <c r="Z558" s="721"/>
      <c r="AA558" s="721"/>
      <c r="AB558" s="722"/>
      <c r="AC558" s="521">
        <v>1453</v>
      </c>
      <c r="AD558" s="720"/>
      <c r="AE558" s="721"/>
      <c r="AF558" s="721"/>
      <c r="AG558" s="722"/>
      <c r="AH558" s="521">
        <v>1454</v>
      </c>
      <c r="AI558" s="720"/>
      <c r="AJ558" s="721"/>
      <c r="AK558" s="721"/>
      <c r="AL558" s="722"/>
      <c r="AM558" s="521">
        <v>1382</v>
      </c>
      <c r="AN558" s="720"/>
      <c r="AO558" s="721"/>
      <c r="AP558" s="721"/>
      <c r="AQ558" s="722"/>
      <c r="AR558" s="557" t="s">
        <v>2</v>
      </c>
    </row>
    <row r="559" spans="1:107" ht="14.25">
      <c r="B559" s="491" t="s">
        <v>855</v>
      </c>
      <c r="C559" s="492"/>
      <c r="D559" s="492"/>
      <c r="E559" s="492"/>
      <c r="F559" s="492"/>
      <c r="G559" s="492"/>
      <c r="H559" s="493"/>
      <c r="I559" s="558"/>
      <c r="J559" s="559"/>
      <c r="K559" s="559"/>
      <c r="L559" s="559"/>
      <c r="M559" s="560"/>
      <c r="N559" s="521">
        <v>1589</v>
      </c>
      <c r="O559" s="720"/>
      <c r="P559" s="721"/>
      <c r="Q559" s="721"/>
      <c r="R559" s="722"/>
      <c r="S559" s="558"/>
      <c r="T559" s="559"/>
      <c r="U559" s="559"/>
      <c r="V559" s="559"/>
      <c r="W559" s="560"/>
      <c r="X559" s="521">
        <v>1845</v>
      </c>
      <c r="Y559" s="720"/>
      <c r="Z559" s="721"/>
      <c r="AA559" s="721"/>
      <c r="AB559" s="722"/>
      <c r="AC559" s="521">
        <v>1455</v>
      </c>
      <c r="AD559" s="720"/>
      <c r="AE559" s="721"/>
      <c r="AF559" s="721"/>
      <c r="AG559" s="722"/>
      <c r="AH559" s="521">
        <v>1456</v>
      </c>
      <c r="AI559" s="720"/>
      <c r="AJ559" s="721"/>
      <c r="AK559" s="721"/>
      <c r="AL559" s="722"/>
      <c r="AM559" s="558"/>
      <c r="AN559" s="559"/>
      <c r="AO559" s="559"/>
      <c r="AP559" s="559"/>
      <c r="AQ559" s="560"/>
      <c r="AR559" s="557" t="s">
        <v>3</v>
      </c>
    </row>
    <row r="560" spans="1:107" ht="14.25">
      <c r="B560" s="496" t="s">
        <v>92</v>
      </c>
      <c r="C560" s="497"/>
      <c r="D560" s="497"/>
      <c r="E560" s="497"/>
      <c r="F560" s="497"/>
      <c r="G560" s="497"/>
      <c r="H560" s="498"/>
      <c r="I560" s="521">
        <v>1392</v>
      </c>
      <c r="J560" s="720"/>
      <c r="K560" s="721"/>
      <c r="L560" s="721"/>
      <c r="M560" s="722"/>
      <c r="N560" s="521">
        <v>1393</v>
      </c>
      <c r="O560" s="720"/>
      <c r="P560" s="721"/>
      <c r="Q560" s="721"/>
      <c r="R560" s="722"/>
      <c r="S560" s="521">
        <v>1755</v>
      </c>
      <c r="T560" s="720"/>
      <c r="U560" s="721"/>
      <c r="V560" s="721"/>
      <c r="W560" s="722"/>
      <c r="X560" s="521">
        <v>1756</v>
      </c>
      <c r="Y560" s="720"/>
      <c r="Z560" s="721"/>
      <c r="AA560" s="721"/>
      <c r="AB560" s="722"/>
      <c r="AC560" s="521">
        <v>1394</v>
      </c>
      <c r="AD560" s="720"/>
      <c r="AE560" s="721"/>
      <c r="AF560" s="721"/>
      <c r="AG560" s="722"/>
      <c r="AH560" s="521">
        <v>1395</v>
      </c>
      <c r="AI560" s="720"/>
      <c r="AJ560" s="721"/>
      <c r="AK560" s="721"/>
      <c r="AL560" s="722"/>
      <c r="AM560" s="521">
        <v>1384</v>
      </c>
      <c r="AN560" s="720"/>
      <c r="AO560" s="721"/>
      <c r="AP560" s="721"/>
      <c r="AQ560" s="722"/>
      <c r="AR560" s="557" t="s">
        <v>2</v>
      </c>
    </row>
    <row r="561" spans="1:92" ht="14.25">
      <c r="B561" s="496" t="s">
        <v>93</v>
      </c>
      <c r="C561" s="497"/>
      <c r="D561" s="497"/>
      <c r="E561" s="497"/>
      <c r="F561" s="497"/>
      <c r="G561" s="497"/>
      <c r="H561" s="498"/>
      <c r="I561" s="521">
        <v>1396</v>
      </c>
      <c r="J561" s="720"/>
      <c r="K561" s="721"/>
      <c r="L561" s="721"/>
      <c r="M561" s="722"/>
      <c r="N561" s="521">
        <v>1397</v>
      </c>
      <c r="O561" s="720"/>
      <c r="P561" s="721"/>
      <c r="Q561" s="721"/>
      <c r="R561" s="722"/>
      <c r="S561" s="521">
        <v>1757</v>
      </c>
      <c r="T561" s="720"/>
      <c r="U561" s="721"/>
      <c r="V561" s="721"/>
      <c r="W561" s="722"/>
      <c r="X561" s="521">
        <v>1758</v>
      </c>
      <c r="Y561" s="720"/>
      <c r="Z561" s="721"/>
      <c r="AA561" s="721"/>
      <c r="AB561" s="722"/>
      <c r="AC561" s="521">
        <v>1398</v>
      </c>
      <c r="AD561" s="720"/>
      <c r="AE561" s="721"/>
      <c r="AF561" s="721"/>
      <c r="AG561" s="722"/>
      <c r="AH561" s="521">
        <v>1399</v>
      </c>
      <c r="AI561" s="720"/>
      <c r="AJ561" s="721"/>
      <c r="AK561" s="721"/>
      <c r="AL561" s="722"/>
      <c r="AM561" s="521">
        <v>1385</v>
      </c>
      <c r="AN561" s="720"/>
      <c r="AO561" s="721"/>
      <c r="AP561" s="721"/>
      <c r="AQ561" s="722"/>
      <c r="AR561" s="557" t="s">
        <v>3</v>
      </c>
    </row>
    <row r="562" spans="1:92" ht="14.25">
      <c r="B562" s="496" t="s">
        <v>851</v>
      </c>
      <c r="C562" s="497"/>
      <c r="D562" s="497"/>
      <c r="E562" s="497"/>
      <c r="F562" s="497"/>
      <c r="G562" s="497"/>
      <c r="H562" s="498"/>
      <c r="I562" s="521">
        <v>1459</v>
      </c>
      <c r="J562" s="720"/>
      <c r="K562" s="721"/>
      <c r="L562" s="721"/>
      <c r="M562" s="722"/>
      <c r="N562" s="521">
        <v>1460</v>
      </c>
      <c r="O562" s="720"/>
      <c r="P562" s="721"/>
      <c r="Q562" s="721"/>
      <c r="R562" s="722"/>
      <c r="S562" s="521">
        <v>1759</v>
      </c>
      <c r="T562" s="720"/>
      <c r="U562" s="721"/>
      <c r="V562" s="721"/>
      <c r="W562" s="722"/>
      <c r="X562" s="521">
        <v>1760</v>
      </c>
      <c r="Y562" s="720"/>
      <c r="Z562" s="721"/>
      <c r="AA562" s="721"/>
      <c r="AB562" s="722"/>
      <c r="AC562" s="521">
        <v>1461</v>
      </c>
      <c r="AD562" s="720"/>
      <c r="AE562" s="721"/>
      <c r="AF562" s="721"/>
      <c r="AG562" s="722"/>
      <c r="AH562" s="521">
        <v>1462</v>
      </c>
      <c r="AI562" s="720"/>
      <c r="AJ562" s="721"/>
      <c r="AK562" s="721"/>
      <c r="AL562" s="722"/>
      <c r="AM562" s="521">
        <v>1386</v>
      </c>
      <c r="AN562" s="720"/>
      <c r="AO562" s="721"/>
      <c r="AP562" s="721"/>
      <c r="AQ562" s="722"/>
      <c r="AR562" s="557" t="s">
        <v>3</v>
      </c>
    </row>
    <row r="563" spans="1:92" ht="14.25">
      <c r="B563" s="496" t="s">
        <v>106</v>
      </c>
      <c r="C563" s="497"/>
      <c r="D563" s="497"/>
      <c r="E563" s="497"/>
      <c r="F563" s="497"/>
      <c r="G563" s="497"/>
      <c r="H563" s="498"/>
      <c r="I563" s="521">
        <v>1463</v>
      </c>
      <c r="J563" s="720"/>
      <c r="K563" s="721"/>
      <c r="L563" s="721"/>
      <c r="M563" s="722"/>
      <c r="N563" s="558"/>
      <c r="O563" s="559"/>
      <c r="P563" s="559"/>
      <c r="Q563" s="559"/>
      <c r="R563" s="560"/>
      <c r="S563" s="558"/>
      <c r="T563" s="559"/>
      <c r="U563" s="559"/>
      <c r="V563" s="559"/>
      <c r="W563" s="560"/>
      <c r="X563" s="521">
        <v>1762</v>
      </c>
      <c r="Y563" s="720"/>
      <c r="Z563" s="721"/>
      <c r="AA563" s="721"/>
      <c r="AB563" s="722"/>
      <c r="AC563" s="521">
        <v>1465</v>
      </c>
      <c r="AD563" s="720"/>
      <c r="AE563" s="721"/>
      <c r="AF563" s="721"/>
      <c r="AG563" s="722"/>
      <c r="AH563" s="521">
        <v>1466</v>
      </c>
      <c r="AI563" s="720"/>
      <c r="AJ563" s="721"/>
      <c r="AK563" s="721"/>
      <c r="AL563" s="722"/>
      <c r="AM563" s="558"/>
      <c r="AN563" s="559"/>
      <c r="AO563" s="559"/>
      <c r="AP563" s="559"/>
      <c r="AQ563" s="560"/>
      <c r="AR563" s="557" t="s">
        <v>2</v>
      </c>
    </row>
    <row r="564" spans="1:92" ht="14.25">
      <c r="B564" s="496" t="s">
        <v>107</v>
      </c>
      <c r="C564" s="497"/>
      <c r="D564" s="497"/>
      <c r="E564" s="497"/>
      <c r="F564" s="497"/>
      <c r="G564" s="497"/>
      <c r="H564" s="498"/>
      <c r="I564" s="521">
        <v>1467</v>
      </c>
      <c r="J564" s="720"/>
      <c r="K564" s="721"/>
      <c r="L564" s="721"/>
      <c r="M564" s="722"/>
      <c r="N564" s="521">
        <v>1468</v>
      </c>
      <c r="O564" s="720"/>
      <c r="P564" s="721"/>
      <c r="Q564" s="721"/>
      <c r="R564" s="722"/>
      <c r="S564" s="521">
        <v>1763</v>
      </c>
      <c r="T564" s="720"/>
      <c r="U564" s="721"/>
      <c r="V564" s="721"/>
      <c r="W564" s="722"/>
      <c r="X564" s="521">
        <v>1764</v>
      </c>
      <c r="Y564" s="720"/>
      <c r="Z564" s="721"/>
      <c r="AA564" s="721"/>
      <c r="AB564" s="722"/>
      <c r="AC564" s="521">
        <v>1469</v>
      </c>
      <c r="AD564" s="720"/>
      <c r="AE564" s="721"/>
      <c r="AF564" s="721"/>
      <c r="AG564" s="722"/>
      <c r="AH564" s="521">
        <v>1470</v>
      </c>
      <c r="AI564" s="720"/>
      <c r="AJ564" s="721"/>
      <c r="AK564" s="721"/>
      <c r="AL564" s="722"/>
      <c r="AM564" s="521">
        <v>1387</v>
      </c>
      <c r="AN564" s="720"/>
      <c r="AO564" s="721"/>
      <c r="AP564" s="721"/>
      <c r="AQ564" s="722"/>
      <c r="AR564" s="557" t="s">
        <v>2</v>
      </c>
    </row>
    <row r="565" spans="1:92" ht="14.25">
      <c r="B565" s="496" t="s">
        <v>108</v>
      </c>
      <c r="C565" s="497"/>
      <c r="D565" s="497"/>
      <c r="E565" s="497"/>
      <c r="F565" s="497"/>
      <c r="G565" s="497"/>
      <c r="H565" s="498"/>
      <c r="I565" s="521">
        <v>1471</v>
      </c>
      <c r="J565" s="720"/>
      <c r="K565" s="721"/>
      <c r="L565" s="721"/>
      <c r="M565" s="722"/>
      <c r="N565" s="521">
        <v>1472</v>
      </c>
      <c r="O565" s="720"/>
      <c r="P565" s="721"/>
      <c r="Q565" s="721"/>
      <c r="R565" s="722"/>
      <c r="S565" s="521">
        <v>1765</v>
      </c>
      <c r="T565" s="720"/>
      <c r="U565" s="721"/>
      <c r="V565" s="721"/>
      <c r="W565" s="722"/>
      <c r="X565" s="521">
        <v>1766</v>
      </c>
      <c r="Y565" s="720"/>
      <c r="Z565" s="721"/>
      <c r="AA565" s="721"/>
      <c r="AB565" s="722"/>
      <c r="AC565" s="521">
        <v>1473</v>
      </c>
      <c r="AD565" s="720"/>
      <c r="AE565" s="721"/>
      <c r="AF565" s="721"/>
      <c r="AG565" s="722"/>
      <c r="AH565" s="521">
        <v>1474</v>
      </c>
      <c r="AI565" s="720"/>
      <c r="AJ565" s="721"/>
      <c r="AK565" s="721"/>
      <c r="AL565" s="722"/>
      <c r="AM565" s="521">
        <v>1388</v>
      </c>
      <c r="AN565" s="720"/>
      <c r="AO565" s="721"/>
      <c r="AP565" s="721"/>
      <c r="AQ565" s="722"/>
      <c r="AR565" s="557" t="s">
        <v>3</v>
      </c>
    </row>
    <row r="566" spans="1:92" ht="14.25">
      <c r="B566" s="496" t="s">
        <v>915</v>
      </c>
      <c r="C566" s="497"/>
      <c r="D566" s="497"/>
      <c r="E566" s="497"/>
      <c r="F566" s="497"/>
      <c r="G566" s="497"/>
      <c r="H566" s="498"/>
      <c r="I566" s="521">
        <v>1475</v>
      </c>
      <c r="J566" s="720"/>
      <c r="K566" s="721"/>
      <c r="L566" s="721"/>
      <c r="M566" s="722"/>
      <c r="N566" s="521">
        <v>1476</v>
      </c>
      <c r="O566" s="720"/>
      <c r="P566" s="721"/>
      <c r="Q566" s="721"/>
      <c r="R566" s="722"/>
      <c r="S566" s="521">
        <v>1767</v>
      </c>
      <c r="T566" s="720"/>
      <c r="U566" s="721"/>
      <c r="V566" s="721"/>
      <c r="W566" s="722"/>
      <c r="X566" s="521">
        <v>1768</v>
      </c>
      <c r="Y566" s="720"/>
      <c r="Z566" s="721"/>
      <c r="AA566" s="721"/>
      <c r="AB566" s="722"/>
      <c r="AC566" s="521">
        <v>1477</v>
      </c>
      <c r="AD566" s="720"/>
      <c r="AE566" s="721"/>
      <c r="AF566" s="721"/>
      <c r="AG566" s="722"/>
      <c r="AH566" s="521">
        <v>1478</v>
      </c>
      <c r="AI566" s="720"/>
      <c r="AJ566" s="721"/>
      <c r="AK566" s="721"/>
      <c r="AL566" s="722"/>
      <c r="AM566" s="521">
        <v>1389</v>
      </c>
      <c r="AN566" s="720"/>
      <c r="AO566" s="721"/>
      <c r="AP566" s="721"/>
      <c r="AQ566" s="722"/>
      <c r="AR566" s="557" t="s">
        <v>3</v>
      </c>
    </row>
    <row r="567" spans="1:92" ht="14.25">
      <c r="B567" s="496" t="s">
        <v>916</v>
      </c>
      <c r="C567" s="497"/>
      <c r="D567" s="497"/>
      <c r="E567" s="497"/>
      <c r="F567" s="497"/>
      <c r="G567" s="497"/>
      <c r="H567" s="498"/>
      <c r="I567" s="521">
        <v>1480</v>
      </c>
      <c r="J567" s="720"/>
      <c r="K567" s="721"/>
      <c r="L567" s="721"/>
      <c r="M567" s="722"/>
      <c r="N567" s="521">
        <v>1481</v>
      </c>
      <c r="O567" s="720"/>
      <c r="P567" s="721"/>
      <c r="Q567" s="721"/>
      <c r="R567" s="722"/>
      <c r="S567" s="521">
        <v>1769</v>
      </c>
      <c r="T567" s="720"/>
      <c r="U567" s="721"/>
      <c r="V567" s="721"/>
      <c r="W567" s="722"/>
      <c r="X567" s="521">
        <v>1770</v>
      </c>
      <c r="Y567" s="720"/>
      <c r="Z567" s="721"/>
      <c r="AA567" s="721"/>
      <c r="AB567" s="722"/>
      <c r="AC567" s="521">
        <v>1482</v>
      </c>
      <c r="AD567" s="720"/>
      <c r="AE567" s="721"/>
      <c r="AF567" s="721"/>
      <c r="AG567" s="722"/>
      <c r="AH567" s="521">
        <v>1483</v>
      </c>
      <c r="AI567" s="720"/>
      <c r="AJ567" s="721"/>
      <c r="AK567" s="721"/>
      <c r="AL567" s="722"/>
      <c r="AM567" s="521">
        <v>1390</v>
      </c>
      <c r="AN567" s="720"/>
      <c r="AO567" s="721"/>
      <c r="AP567" s="721"/>
      <c r="AQ567" s="722"/>
      <c r="AR567" s="557" t="s">
        <v>3</v>
      </c>
    </row>
    <row r="568" spans="1:92" ht="14.25">
      <c r="B568" s="496" t="s">
        <v>109</v>
      </c>
      <c r="C568" s="497"/>
      <c r="D568" s="497"/>
      <c r="E568" s="497"/>
      <c r="F568" s="497"/>
      <c r="G568" s="497"/>
      <c r="H568" s="498"/>
      <c r="I568" s="521">
        <v>1484</v>
      </c>
      <c r="J568" s="720">
        <f>+IF(($J$558-$J$559+$J$560-$J$561-$J$562+$J$563+$J$564-$J$565-$J$566-$J$567)&gt;0,($J$558-$J$559+$J$560-$J$561-$J$562+$J$563+$J$564-$J$565-$J$566-$J$567),)</f>
        <v>0</v>
      </c>
      <c r="K568" s="721"/>
      <c r="L568" s="721"/>
      <c r="M568" s="722"/>
      <c r="N568" s="521">
        <v>1485</v>
      </c>
      <c r="O568" s="720">
        <f>+IF(($O$558-$O$559+$O$560-$O$561-$O$562+$O$563+$O$564-$O$565-$O$566-$O$567)&gt;0,($O$558-$O$559+$O$560-$O$561-$O$562+$O$563+$O$564-$O$565-$O$566-$O$567),)</f>
        <v>0</v>
      </c>
      <c r="P568" s="721"/>
      <c r="Q568" s="721"/>
      <c r="R568" s="722"/>
      <c r="S568" s="521">
        <v>1771</v>
      </c>
      <c r="T568" s="720">
        <f>+IF(($T$558-$T$559+$T$560-$T$561-$T$562+$T$563+$T$564-$T$565-$T$566-$T$567)&gt;0,($T$558-$T$559+$T$560-$T$561-$T$562+$T$563+$T$564-$T$565-$T$566-$T$567),)</f>
        <v>0</v>
      </c>
      <c r="U568" s="721"/>
      <c r="V568" s="721"/>
      <c r="W568" s="722"/>
      <c r="X568" s="521">
        <v>1772</v>
      </c>
      <c r="Y568" s="720">
        <f>+IF(($Y$558-$Y$559+$Y$560-$Y$561-$Y$562+$Y$563+$Y$564-$Y$565-$Y$566-$Y$567)&gt;0,($Y$558-$Y$559+$Y$560-$Y$561-$Y$562+$Y$563+$Y$564-$Y$565-$Y$566-$Y$567),)</f>
        <v>0</v>
      </c>
      <c r="Z568" s="721"/>
      <c r="AA568" s="721"/>
      <c r="AB568" s="722"/>
      <c r="AC568" s="521">
        <v>1486</v>
      </c>
      <c r="AD568" s="720">
        <f>+IF(($AD$558-$AD$559+$AD$560-$AD$561-$AD$562+$AD$563+$AD$564-$AD$565-$AD$566-$AD$567)&gt;0,($AD$558-$AD$559+$AD$560-$AD$561-$AD$562+$AD$563+$AD$564-$AD$565-$AD$566-$AD$567),)</f>
        <v>0</v>
      </c>
      <c r="AE568" s="721"/>
      <c r="AF568" s="721"/>
      <c r="AG568" s="722"/>
      <c r="AH568" s="521">
        <v>1487</v>
      </c>
      <c r="AI568" s="720">
        <f>+IF(($AI$558-$AI$559+$AI$560-$AI$561-$AI$562+$AI$563+$AI$564-$AI$565-$AI$566-$AI$567)&gt;0,($AI$558-$AI$559+$AI$560-$AI$561-$AI$562+$AI$563+$AI$564-$AI$565-$AI$566-$AI$567),)</f>
        <v>0</v>
      </c>
      <c r="AJ568" s="721"/>
      <c r="AK568" s="721"/>
      <c r="AL568" s="722"/>
      <c r="AM568" s="521">
        <v>1391</v>
      </c>
      <c r="AN568" s="720">
        <f>+IF(($AN$558-$AN$559+$AN$560-$AN$561-$AN$562+$AN$563+$AN$564-$AN$565-$AN$566-$AN$567)&gt;0,($AN$558-$AN$559+$AN$560-$AN$561-$AN$562+$AN$563+$AN$564-$AN$565-$AN$566-$AN$567),)</f>
        <v>0</v>
      </c>
      <c r="AO568" s="721"/>
      <c r="AP568" s="721"/>
      <c r="AQ568" s="722"/>
      <c r="AR568" s="557" t="s">
        <v>4</v>
      </c>
    </row>
    <row r="569" spans="1:92" ht="14.25">
      <c r="B569" s="491" t="s">
        <v>110</v>
      </c>
      <c r="C569" s="492"/>
      <c r="D569" s="492"/>
      <c r="E569" s="492"/>
      <c r="F569" s="492"/>
      <c r="G569" s="492"/>
      <c r="H569" s="493"/>
      <c r="I569" s="558"/>
      <c r="J569" s="559"/>
      <c r="K569" s="559"/>
      <c r="L569" s="559"/>
      <c r="M569" s="560"/>
      <c r="N569" s="521">
        <v>1489</v>
      </c>
      <c r="O569" s="720">
        <f>-IF(($O$558-$O$559+$O$560-$O$561-$O$562+$O$563+$O$564-$O$565-$O$566-$O$567)&lt;0,($O$558-$O$559+$O$560-$O$561-$O$562+$O$563+$O$564-$O$565-$O$566-$O$567),)</f>
        <v>0</v>
      </c>
      <c r="P569" s="721"/>
      <c r="Q569" s="721"/>
      <c r="R569" s="722"/>
      <c r="S569" s="558"/>
      <c r="T569" s="559"/>
      <c r="U569" s="559"/>
      <c r="V569" s="559"/>
      <c r="W569" s="560"/>
      <c r="X569" s="521">
        <v>1846</v>
      </c>
      <c r="Y569" s="720">
        <f>-IF(($Y$558-$Y$559+$Y$560-$Y$561-$Y$562+$Y$563+$Y$564-$Y$565-$Y$566-$Y$567)&lt;0,($Y$558-$Y$559+$Y$560-$Y$561-$Y$562+$Y$563+$Y$564-$Y$565-$Y$566-$Y$567),)</f>
        <v>0</v>
      </c>
      <c r="Z569" s="721"/>
      <c r="AA569" s="721"/>
      <c r="AB569" s="722"/>
      <c r="AC569" s="521">
        <v>1490</v>
      </c>
      <c r="AD569" s="720">
        <f>-IF(($AD$558-$AD$559+$AD$560-$AD$561-$AD$562+$AD$563+$AD$564-$AD$565-$AD$566-$AD$567)&lt;0,($AD$558-$AD$559+$AD$560-$AD$561-$AD$562+$AD$563+$AD$564-$AD$565-$AD$566-$AD$567),)</f>
        <v>0</v>
      </c>
      <c r="AE569" s="721"/>
      <c r="AF569" s="721"/>
      <c r="AG569" s="722"/>
      <c r="AH569" s="521">
        <v>1491</v>
      </c>
      <c r="AI569" s="720">
        <f>-IF(($AI$558-$AI$559+$AI$560-$AI$561-$AI$562+$AI$563+$AI$564-$AI$565-$AI$566-$AI$567)&lt;0,($AI$558-$AI$559+$AI$560-$AI$561-$AI$562+$AI$563+$AI$564-$AI$565-$AI$566-$AI$567),)</f>
        <v>0</v>
      </c>
      <c r="AJ569" s="721"/>
      <c r="AK569" s="721"/>
      <c r="AL569" s="722"/>
      <c r="AM569" s="558"/>
      <c r="AN569" s="559"/>
      <c r="AO569" s="559"/>
      <c r="AP569" s="559"/>
      <c r="AQ569" s="560"/>
      <c r="AR569" s="557" t="s">
        <v>4</v>
      </c>
    </row>
    <row r="570" spans="1:92">
      <c r="A570" s="409"/>
      <c r="B570" s="517"/>
      <c r="C570" s="517"/>
      <c r="D570" s="517"/>
      <c r="E570" s="517"/>
      <c r="F570" s="517"/>
      <c r="G570" s="517"/>
      <c r="H570" s="517"/>
      <c r="I570" s="517"/>
      <c r="J570" s="517"/>
      <c r="K570" s="517"/>
      <c r="L570" s="517"/>
      <c r="M570" s="517"/>
      <c r="N570" s="517"/>
      <c r="O570" s="517"/>
      <c r="P570" s="517"/>
      <c r="Q570" s="517"/>
      <c r="R570" s="517"/>
      <c r="S570" s="517"/>
      <c r="T570" s="517"/>
      <c r="U570" s="517"/>
      <c r="V570" s="517"/>
      <c r="W570" s="517"/>
      <c r="X570" s="517"/>
      <c r="Y570" s="517"/>
      <c r="Z570" s="517"/>
      <c r="AA570" s="517"/>
      <c r="AB570" s="517"/>
      <c r="AC570" s="517"/>
      <c r="AD570" s="517"/>
      <c r="AE570" s="517"/>
      <c r="AF570" s="517"/>
      <c r="AG570" s="517"/>
      <c r="AH570" s="517"/>
      <c r="AI570" s="517"/>
      <c r="AJ570" s="517"/>
      <c r="AK570" s="517"/>
      <c r="AL570" s="517"/>
      <c r="AM570" s="517"/>
      <c r="AN570" s="517"/>
      <c r="AO570" s="517"/>
      <c r="AP570" s="517"/>
      <c r="AQ570" s="517"/>
      <c r="AR570" s="517"/>
    </row>
    <row r="571" spans="1:92" s="411" customFormat="1">
      <c r="A571" s="409"/>
      <c r="B571" s="810" t="s">
        <v>917</v>
      </c>
      <c r="C571" s="811"/>
      <c r="D571" s="811"/>
      <c r="E571" s="811"/>
      <c r="F571" s="811"/>
      <c r="G571" s="811"/>
      <c r="H571" s="811"/>
      <c r="I571" s="811"/>
      <c r="J571" s="811"/>
      <c r="K571" s="811"/>
      <c r="L571" s="811"/>
      <c r="M571" s="811"/>
      <c r="N571" s="811"/>
      <c r="O571" s="811"/>
      <c r="P571" s="811"/>
      <c r="Q571" s="811"/>
      <c r="R571" s="811"/>
      <c r="S571" s="811"/>
      <c r="T571" s="811"/>
      <c r="U571" s="811"/>
      <c r="V571" s="811"/>
      <c r="W571" s="811"/>
      <c r="X571" s="811"/>
      <c r="Y571" s="811"/>
      <c r="Z571" s="811"/>
      <c r="AA571" s="811"/>
      <c r="AB571" s="811"/>
      <c r="AC571" s="811"/>
      <c r="AD571" s="811"/>
      <c r="AE571" s="811"/>
      <c r="AF571" s="811"/>
      <c r="AG571" s="811"/>
      <c r="AH571" s="811"/>
      <c r="AI571" s="811"/>
      <c r="AJ571" s="811"/>
      <c r="AK571" s="811"/>
      <c r="AL571" s="811"/>
      <c r="AM571" s="811"/>
      <c r="AN571" s="811"/>
      <c r="AO571" s="811"/>
      <c r="AP571" s="811"/>
      <c r="AQ571" s="811"/>
      <c r="AR571" s="811"/>
      <c r="AS571" s="811"/>
      <c r="AT571" s="811"/>
      <c r="AU571" s="811"/>
      <c r="AV571" s="811"/>
      <c r="AW571" s="812"/>
      <c r="AX571" s="402"/>
      <c r="AY571" s="402"/>
      <c r="AZ571" s="402"/>
      <c r="BA571" s="402"/>
      <c r="BB571" s="402"/>
      <c r="BC571" s="402"/>
      <c r="BD571" s="402"/>
      <c r="BE571" s="402"/>
      <c r="BF571" s="402"/>
      <c r="BG571" s="402"/>
      <c r="BH571" s="402"/>
      <c r="BI571" s="402"/>
      <c r="BJ571" s="402"/>
      <c r="BK571" s="402"/>
      <c r="BL571" s="402"/>
      <c r="BM571" s="402"/>
      <c r="BN571" s="402"/>
      <c r="BO571" s="402"/>
      <c r="BP571" s="402"/>
      <c r="BQ571" s="402"/>
      <c r="BR571" s="402"/>
      <c r="BS571" s="402"/>
      <c r="BT571" s="402"/>
      <c r="BU571" s="402"/>
      <c r="BV571" s="402"/>
      <c r="BW571" s="402"/>
      <c r="BX571" s="402"/>
      <c r="BY571" s="402"/>
      <c r="BZ571" s="402"/>
      <c r="CA571" s="402"/>
      <c r="CB571" s="402"/>
      <c r="CC571" s="402"/>
      <c r="CD571" s="402"/>
      <c r="CE571" s="402"/>
      <c r="CF571" s="402"/>
      <c r="CG571" s="402"/>
      <c r="CH571" s="402"/>
      <c r="CI571" s="402"/>
      <c r="CJ571" s="402"/>
      <c r="CK571" s="402"/>
      <c r="CL571" s="402"/>
      <c r="CM571" s="402"/>
      <c r="CN571" s="402"/>
    </row>
    <row r="572" spans="1:92" s="411" customFormat="1">
      <c r="A572" s="409"/>
      <c r="B572" s="545"/>
      <c r="C572" s="546"/>
      <c r="D572" s="546"/>
      <c r="E572" s="546"/>
      <c r="F572" s="546"/>
      <c r="G572" s="546"/>
      <c r="H572" s="547"/>
      <c r="I572" s="810" t="s">
        <v>111</v>
      </c>
      <c r="J572" s="811"/>
      <c r="K572" s="811"/>
      <c r="L572" s="811"/>
      <c r="M572" s="811"/>
      <c r="N572" s="811"/>
      <c r="O572" s="811"/>
      <c r="P572" s="811"/>
      <c r="Q572" s="811"/>
      <c r="R572" s="811"/>
      <c r="S572" s="811"/>
      <c r="T572" s="811"/>
      <c r="U572" s="811"/>
      <c r="V572" s="811"/>
      <c r="W572" s="811"/>
      <c r="X572" s="811"/>
      <c r="Y572" s="811"/>
      <c r="Z572" s="811"/>
      <c r="AA572" s="811"/>
      <c r="AB572" s="811"/>
      <c r="AC572" s="811"/>
      <c r="AD572" s="811"/>
      <c r="AE572" s="811"/>
      <c r="AF572" s="811"/>
      <c r="AG572" s="812"/>
      <c r="AH572" s="810" t="s">
        <v>112</v>
      </c>
      <c r="AI572" s="811"/>
      <c r="AJ572" s="811"/>
      <c r="AK572" s="811"/>
      <c r="AL572" s="811"/>
      <c r="AM572" s="811"/>
      <c r="AN572" s="811"/>
      <c r="AO572" s="811"/>
      <c r="AP572" s="811"/>
      <c r="AQ572" s="811"/>
      <c r="AR572" s="811"/>
      <c r="AS572" s="811"/>
      <c r="AT572" s="811"/>
      <c r="AU572" s="811"/>
      <c r="AV572" s="812"/>
      <c r="AW572" s="548"/>
      <c r="AX572" s="402"/>
      <c r="AY572" s="402"/>
      <c r="AZ572" s="402"/>
      <c r="BA572" s="402"/>
      <c r="BB572" s="402"/>
      <c r="BC572" s="402"/>
      <c r="BD572" s="402"/>
      <c r="BE572" s="402"/>
      <c r="BF572" s="402"/>
      <c r="BG572" s="402"/>
      <c r="BH572" s="402"/>
      <c r="BI572" s="402"/>
      <c r="BJ572" s="402"/>
      <c r="BK572" s="402"/>
      <c r="BL572" s="402"/>
      <c r="BM572" s="402"/>
      <c r="BN572" s="402"/>
      <c r="BO572" s="402"/>
      <c r="BP572" s="402"/>
      <c r="BQ572" s="402"/>
      <c r="BR572" s="402"/>
      <c r="BS572" s="402"/>
      <c r="BT572" s="402"/>
      <c r="BU572" s="402"/>
      <c r="BV572" s="402"/>
      <c r="BW572" s="402"/>
      <c r="BX572" s="402"/>
      <c r="BY572" s="402"/>
      <c r="BZ572" s="402"/>
      <c r="CA572" s="402"/>
      <c r="CB572" s="402"/>
      <c r="CC572" s="402"/>
      <c r="CD572" s="402"/>
      <c r="CE572" s="402"/>
      <c r="CF572" s="402"/>
      <c r="CG572" s="402"/>
      <c r="CH572" s="402"/>
      <c r="CI572" s="402"/>
      <c r="CJ572" s="402"/>
      <c r="CK572" s="402"/>
      <c r="CL572" s="402"/>
      <c r="CM572" s="402"/>
      <c r="CN572" s="402"/>
    </row>
    <row r="573" spans="1:92" s="411" customFormat="1">
      <c r="A573" s="409"/>
      <c r="B573" s="549"/>
      <c r="C573" s="550"/>
      <c r="D573" s="550"/>
      <c r="E573" s="550"/>
      <c r="F573" s="550"/>
      <c r="G573" s="550"/>
      <c r="H573" s="551"/>
      <c r="I573" s="810" t="s">
        <v>32</v>
      </c>
      <c r="J573" s="811"/>
      <c r="K573" s="811"/>
      <c r="L573" s="811"/>
      <c r="M573" s="811"/>
      <c r="N573" s="811"/>
      <c r="O573" s="811"/>
      <c r="P573" s="811"/>
      <c r="Q573" s="811"/>
      <c r="R573" s="812"/>
      <c r="S573" s="810" t="s">
        <v>113</v>
      </c>
      <c r="T573" s="811"/>
      <c r="U573" s="811"/>
      <c r="V573" s="811"/>
      <c r="W573" s="811"/>
      <c r="X573" s="811"/>
      <c r="Y573" s="811"/>
      <c r="Z573" s="811"/>
      <c r="AA573" s="811"/>
      <c r="AB573" s="812"/>
      <c r="AC573" s="822" t="s">
        <v>114</v>
      </c>
      <c r="AD573" s="823"/>
      <c r="AE573" s="823"/>
      <c r="AF573" s="823"/>
      <c r="AG573" s="824"/>
      <c r="AH573" s="822" t="s">
        <v>115</v>
      </c>
      <c r="AI573" s="823"/>
      <c r="AJ573" s="823"/>
      <c r="AK573" s="823"/>
      <c r="AL573" s="824"/>
      <c r="AM573" s="822" t="s">
        <v>116</v>
      </c>
      <c r="AN573" s="823"/>
      <c r="AO573" s="823"/>
      <c r="AP573" s="823"/>
      <c r="AQ573" s="824"/>
      <c r="AR573" s="822" t="s">
        <v>114</v>
      </c>
      <c r="AS573" s="823"/>
      <c r="AT573" s="823"/>
      <c r="AU573" s="823"/>
      <c r="AV573" s="824"/>
      <c r="AW573" s="552"/>
      <c r="AX573" s="402"/>
      <c r="AY573" s="402"/>
      <c r="AZ573" s="402"/>
      <c r="BA573" s="402"/>
      <c r="BB573" s="402"/>
      <c r="BC573" s="402"/>
      <c r="BD573" s="402"/>
      <c r="BE573" s="402"/>
      <c r="BF573" s="402"/>
      <c r="BG573" s="402"/>
      <c r="BH573" s="402"/>
      <c r="BI573" s="402"/>
      <c r="BJ573" s="402"/>
      <c r="BK573" s="402"/>
      <c r="BL573" s="402"/>
      <c r="BM573" s="402"/>
      <c r="BN573" s="402"/>
      <c r="BO573" s="402"/>
      <c r="BP573" s="402"/>
      <c r="BQ573" s="402"/>
      <c r="BR573" s="402"/>
      <c r="BS573" s="402"/>
      <c r="BT573" s="402"/>
      <c r="BU573" s="402"/>
      <c r="BV573" s="402"/>
      <c r="BW573" s="402"/>
      <c r="BX573" s="402"/>
      <c r="BY573" s="402"/>
      <c r="BZ573" s="402"/>
      <c r="CA573" s="402"/>
      <c r="CB573" s="402"/>
      <c r="CC573" s="402"/>
      <c r="CD573" s="402"/>
      <c r="CE573" s="402"/>
      <c r="CF573" s="402"/>
      <c r="CG573" s="402"/>
      <c r="CH573" s="402"/>
      <c r="CI573" s="402"/>
      <c r="CJ573" s="402"/>
      <c r="CK573" s="402"/>
      <c r="CL573" s="402"/>
      <c r="CM573" s="402"/>
      <c r="CN573" s="402"/>
    </row>
    <row r="574" spans="1:92" s="411" customFormat="1">
      <c r="A574" s="409"/>
      <c r="B574" s="553"/>
      <c r="C574" s="554"/>
      <c r="D574" s="554"/>
      <c r="E574" s="554"/>
      <c r="F574" s="554"/>
      <c r="G574" s="554"/>
      <c r="H574" s="555"/>
      <c r="I574" s="810" t="s">
        <v>115</v>
      </c>
      <c r="J574" s="811"/>
      <c r="K574" s="811"/>
      <c r="L574" s="811"/>
      <c r="M574" s="811"/>
      <c r="N574" s="810" t="s">
        <v>32</v>
      </c>
      <c r="O574" s="811"/>
      <c r="P574" s="811"/>
      <c r="Q574" s="811"/>
      <c r="R574" s="812"/>
      <c r="S574" s="810" t="s">
        <v>115</v>
      </c>
      <c r="T574" s="811"/>
      <c r="U574" s="811"/>
      <c r="V574" s="811"/>
      <c r="W574" s="811"/>
      <c r="X574" s="810" t="s">
        <v>32</v>
      </c>
      <c r="Y574" s="811"/>
      <c r="Z574" s="811"/>
      <c r="AA574" s="811"/>
      <c r="AB574" s="812"/>
      <c r="AC574" s="828"/>
      <c r="AD574" s="829"/>
      <c r="AE574" s="829"/>
      <c r="AF574" s="829"/>
      <c r="AG574" s="830"/>
      <c r="AH574" s="828"/>
      <c r="AI574" s="829"/>
      <c r="AJ574" s="829"/>
      <c r="AK574" s="829"/>
      <c r="AL574" s="830"/>
      <c r="AM574" s="828"/>
      <c r="AN574" s="829"/>
      <c r="AO574" s="829"/>
      <c r="AP574" s="829"/>
      <c r="AQ574" s="830"/>
      <c r="AR574" s="828"/>
      <c r="AS574" s="829"/>
      <c r="AT574" s="829"/>
      <c r="AU574" s="829"/>
      <c r="AV574" s="830"/>
      <c r="AW574" s="556"/>
      <c r="AX574" s="402"/>
      <c r="AY574" s="402"/>
      <c r="AZ574" s="402"/>
      <c r="BA574" s="402"/>
      <c r="BB574" s="402"/>
      <c r="BC574" s="402"/>
      <c r="BD574" s="402"/>
      <c r="BE574" s="402"/>
      <c r="BF574" s="402"/>
      <c r="BG574" s="402"/>
      <c r="BH574" s="402"/>
      <c r="BI574" s="402"/>
      <c r="BJ574" s="402"/>
      <c r="BK574" s="402"/>
      <c r="BL574" s="402"/>
      <c r="BM574" s="402"/>
      <c r="BN574" s="402"/>
      <c r="BO574" s="402"/>
      <c r="BP574" s="402"/>
      <c r="BQ574" s="402"/>
      <c r="BR574" s="402"/>
      <c r="BS574" s="402"/>
      <c r="BT574" s="402"/>
      <c r="BU574" s="402"/>
      <c r="BV574" s="402"/>
      <c r="BW574" s="402"/>
      <c r="BX574" s="402"/>
      <c r="BY574" s="402"/>
      <c r="BZ574" s="402"/>
      <c r="CA574" s="402"/>
      <c r="CB574" s="402"/>
      <c r="CC574" s="402"/>
      <c r="CD574" s="402"/>
      <c r="CE574" s="402"/>
      <c r="CF574" s="402"/>
      <c r="CG574" s="402"/>
      <c r="CH574" s="402"/>
      <c r="CI574" s="402"/>
      <c r="CJ574" s="402"/>
      <c r="CK574" s="402"/>
      <c r="CL574" s="402"/>
      <c r="CM574" s="402"/>
      <c r="CN574" s="402"/>
    </row>
    <row r="575" spans="1:92" ht="14.25">
      <c r="B575" s="491" t="s">
        <v>854</v>
      </c>
      <c r="C575" s="492"/>
      <c r="D575" s="492"/>
      <c r="E575" s="492"/>
      <c r="F575" s="492"/>
      <c r="G575" s="492"/>
      <c r="H575" s="493"/>
      <c r="I575" s="521">
        <v>1495</v>
      </c>
      <c r="J575" s="720"/>
      <c r="K575" s="721"/>
      <c r="L575" s="721"/>
      <c r="M575" s="722"/>
      <c r="N575" s="521">
        <v>1496</v>
      </c>
      <c r="O575" s="720"/>
      <c r="P575" s="721"/>
      <c r="Q575" s="721"/>
      <c r="R575" s="722"/>
      <c r="S575" s="521">
        <v>1497</v>
      </c>
      <c r="T575" s="720"/>
      <c r="U575" s="721"/>
      <c r="V575" s="721"/>
      <c r="W575" s="722"/>
      <c r="X575" s="521">
        <v>1498</v>
      </c>
      <c r="Y575" s="720"/>
      <c r="Z575" s="721"/>
      <c r="AA575" s="721"/>
      <c r="AB575" s="722"/>
      <c r="AC575" s="521">
        <v>1499</v>
      </c>
      <c r="AD575" s="720"/>
      <c r="AE575" s="721"/>
      <c r="AF575" s="721"/>
      <c r="AG575" s="722"/>
      <c r="AH575" s="521">
        <v>1501</v>
      </c>
      <c r="AI575" s="720"/>
      <c r="AJ575" s="721"/>
      <c r="AK575" s="721"/>
      <c r="AL575" s="722"/>
      <c r="AM575" s="521">
        <v>1502</v>
      </c>
      <c r="AN575" s="720"/>
      <c r="AO575" s="721"/>
      <c r="AP575" s="721"/>
      <c r="AQ575" s="722"/>
      <c r="AR575" s="521">
        <v>1503</v>
      </c>
      <c r="AS575" s="720"/>
      <c r="AT575" s="721"/>
      <c r="AU575" s="721"/>
      <c r="AV575" s="722"/>
      <c r="AW575" s="557" t="s">
        <v>2</v>
      </c>
    </row>
    <row r="576" spans="1:92" ht="14.25">
      <c r="B576" s="491" t="s">
        <v>855</v>
      </c>
      <c r="C576" s="492"/>
      <c r="D576" s="492"/>
      <c r="E576" s="492"/>
      <c r="F576" s="492"/>
      <c r="G576" s="492"/>
      <c r="H576" s="493"/>
      <c r="I576" s="521">
        <v>1655</v>
      </c>
      <c r="J576" s="720"/>
      <c r="K576" s="721"/>
      <c r="L576" s="721"/>
      <c r="M576" s="722"/>
      <c r="N576" s="521">
        <v>1656</v>
      </c>
      <c r="O576" s="720"/>
      <c r="P576" s="721"/>
      <c r="Q576" s="721"/>
      <c r="R576" s="722"/>
      <c r="S576" s="521">
        <v>1504</v>
      </c>
      <c r="T576" s="720"/>
      <c r="U576" s="721"/>
      <c r="V576" s="721"/>
      <c r="W576" s="722"/>
      <c r="X576" s="521">
        <v>1505</v>
      </c>
      <c r="Y576" s="720"/>
      <c r="Z576" s="721"/>
      <c r="AA576" s="721"/>
      <c r="AB576" s="722"/>
      <c r="AC576" s="558"/>
      <c r="AD576" s="559"/>
      <c r="AE576" s="559"/>
      <c r="AF576" s="559"/>
      <c r="AG576" s="560"/>
      <c r="AH576" s="558"/>
      <c r="AI576" s="559"/>
      <c r="AJ576" s="559"/>
      <c r="AK576" s="559"/>
      <c r="AL576" s="560"/>
      <c r="AM576" s="558"/>
      <c r="AN576" s="559"/>
      <c r="AO576" s="559"/>
      <c r="AP576" s="559"/>
      <c r="AQ576" s="560"/>
      <c r="AR576" s="558"/>
      <c r="AS576" s="559"/>
      <c r="AT576" s="559"/>
      <c r="AU576" s="559"/>
      <c r="AV576" s="560"/>
      <c r="AW576" s="557" t="s">
        <v>3</v>
      </c>
    </row>
    <row r="577" spans="1:49" ht="14.25">
      <c r="B577" s="491" t="s">
        <v>92</v>
      </c>
      <c r="C577" s="492"/>
      <c r="D577" s="492"/>
      <c r="E577" s="492"/>
      <c r="F577" s="492"/>
      <c r="G577" s="492"/>
      <c r="H577" s="493"/>
      <c r="I577" s="521">
        <v>1590</v>
      </c>
      <c r="J577" s="720"/>
      <c r="K577" s="721"/>
      <c r="L577" s="721"/>
      <c r="M577" s="722"/>
      <c r="N577" s="521">
        <v>1436</v>
      </c>
      <c r="O577" s="720"/>
      <c r="P577" s="721"/>
      <c r="Q577" s="721"/>
      <c r="R577" s="722"/>
      <c r="S577" s="521">
        <v>1437</v>
      </c>
      <c r="T577" s="720"/>
      <c r="U577" s="721"/>
      <c r="V577" s="721"/>
      <c r="W577" s="722"/>
      <c r="X577" s="521">
        <v>1438</v>
      </c>
      <c r="Y577" s="720"/>
      <c r="Z577" s="721"/>
      <c r="AA577" s="721"/>
      <c r="AB577" s="722"/>
      <c r="AC577" s="521">
        <v>1439</v>
      </c>
      <c r="AD577" s="720"/>
      <c r="AE577" s="721"/>
      <c r="AF577" s="721"/>
      <c r="AG577" s="722"/>
      <c r="AH577" s="521">
        <v>1441</v>
      </c>
      <c r="AI577" s="720"/>
      <c r="AJ577" s="721"/>
      <c r="AK577" s="721"/>
      <c r="AL577" s="722"/>
      <c r="AM577" s="521">
        <v>1442</v>
      </c>
      <c r="AN577" s="720"/>
      <c r="AO577" s="721"/>
      <c r="AP577" s="721"/>
      <c r="AQ577" s="722"/>
      <c r="AR577" s="521">
        <v>1443</v>
      </c>
      <c r="AS577" s="720"/>
      <c r="AT577" s="721"/>
      <c r="AU577" s="721"/>
      <c r="AV577" s="722"/>
      <c r="AW577" s="557" t="s">
        <v>2</v>
      </c>
    </row>
    <row r="578" spans="1:49" ht="14.25">
      <c r="B578" s="491" t="s">
        <v>93</v>
      </c>
      <c r="C578" s="492"/>
      <c r="D578" s="492"/>
      <c r="E578" s="492"/>
      <c r="F578" s="492"/>
      <c r="G578" s="492"/>
      <c r="H578" s="493"/>
      <c r="I578" s="521">
        <v>1444</v>
      </c>
      <c r="J578" s="720"/>
      <c r="K578" s="721"/>
      <c r="L578" s="721"/>
      <c r="M578" s="722"/>
      <c r="N578" s="521">
        <v>1447</v>
      </c>
      <c r="O578" s="720"/>
      <c r="P578" s="721"/>
      <c r="Q578" s="721"/>
      <c r="R578" s="722"/>
      <c r="S578" s="521">
        <v>1448</v>
      </c>
      <c r="T578" s="720"/>
      <c r="U578" s="721"/>
      <c r="V578" s="721"/>
      <c r="W578" s="722"/>
      <c r="X578" s="521">
        <v>1449</v>
      </c>
      <c r="Y578" s="720"/>
      <c r="Z578" s="721"/>
      <c r="AA578" s="721"/>
      <c r="AB578" s="722"/>
      <c r="AC578" s="521">
        <v>1508</v>
      </c>
      <c r="AD578" s="720"/>
      <c r="AE578" s="721"/>
      <c r="AF578" s="721"/>
      <c r="AG578" s="722"/>
      <c r="AH578" s="521">
        <v>1509</v>
      </c>
      <c r="AI578" s="720"/>
      <c r="AJ578" s="721"/>
      <c r="AK578" s="721"/>
      <c r="AL578" s="722"/>
      <c r="AM578" s="521">
        <v>1510</v>
      </c>
      <c r="AN578" s="720"/>
      <c r="AO578" s="721"/>
      <c r="AP578" s="721"/>
      <c r="AQ578" s="722"/>
      <c r="AR578" s="521">
        <v>1511</v>
      </c>
      <c r="AS578" s="720"/>
      <c r="AT578" s="721"/>
      <c r="AU578" s="721"/>
      <c r="AV578" s="722"/>
      <c r="AW578" s="557" t="s">
        <v>3</v>
      </c>
    </row>
    <row r="579" spans="1:49" ht="14.25">
      <c r="B579" s="491" t="s">
        <v>918</v>
      </c>
      <c r="C579" s="492"/>
      <c r="D579" s="492"/>
      <c r="E579" s="492"/>
      <c r="F579" s="492"/>
      <c r="G579" s="492"/>
      <c r="H579" s="493"/>
      <c r="I579" s="521">
        <v>1512</v>
      </c>
      <c r="J579" s="720"/>
      <c r="K579" s="721"/>
      <c r="L579" s="721"/>
      <c r="M579" s="722"/>
      <c r="N579" s="521">
        <v>1513</v>
      </c>
      <c r="O579" s="720"/>
      <c r="P579" s="721"/>
      <c r="Q579" s="721"/>
      <c r="R579" s="722"/>
      <c r="S579" s="558"/>
      <c r="T579" s="559"/>
      <c r="U579" s="559"/>
      <c r="V579" s="559"/>
      <c r="W579" s="560"/>
      <c r="X579" s="558"/>
      <c r="Y579" s="559"/>
      <c r="Z579" s="559"/>
      <c r="AA579" s="559"/>
      <c r="AB579" s="560"/>
      <c r="AC579" s="521">
        <v>1514</v>
      </c>
      <c r="AD579" s="720"/>
      <c r="AE579" s="721"/>
      <c r="AF579" s="721"/>
      <c r="AG579" s="722"/>
      <c r="AH579" s="558"/>
      <c r="AI579" s="559"/>
      <c r="AJ579" s="559"/>
      <c r="AK579" s="559"/>
      <c r="AL579" s="560"/>
      <c r="AM579" s="558"/>
      <c r="AN579" s="559"/>
      <c r="AO579" s="559"/>
      <c r="AP579" s="559"/>
      <c r="AQ579" s="560"/>
      <c r="AR579" s="558"/>
      <c r="AS579" s="559"/>
      <c r="AT579" s="559"/>
      <c r="AU579" s="559"/>
      <c r="AV579" s="560"/>
      <c r="AW579" s="557" t="s">
        <v>2</v>
      </c>
    </row>
    <row r="580" spans="1:49" ht="14.25">
      <c r="B580" s="491" t="s">
        <v>857</v>
      </c>
      <c r="C580" s="492"/>
      <c r="D580" s="492"/>
      <c r="E580" s="492"/>
      <c r="F580" s="492"/>
      <c r="G580" s="492"/>
      <c r="H580" s="493"/>
      <c r="I580" s="521">
        <v>1515</v>
      </c>
      <c r="J580" s="720"/>
      <c r="K580" s="721"/>
      <c r="L580" s="721"/>
      <c r="M580" s="722"/>
      <c r="N580" s="521">
        <v>1516</v>
      </c>
      <c r="O580" s="720"/>
      <c r="P580" s="721"/>
      <c r="Q580" s="721"/>
      <c r="R580" s="722"/>
      <c r="S580" s="521">
        <v>1517</v>
      </c>
      <c r="T580" s="720"/>
      <c r="U580" s="721"/>
      <c r="V580" s="721"/>
      <c r="W580" s="722"/>
      <c r="X580" s="521">
        <v>1518</v>
      </c>
      <c r="Y580" s="720"/>
      <c r="Z580" s="721"/>
      <c r="AA580" s="721"/>
      <c r="AB580" s="722"/>
      <c r="AC580" s="521">
        <v>1519</v>
      </c>
      <c r="AD580" s="720"/>
      <c r="AE580" s="721"/>
      <c r="AF580" s="721"/>
      <c r="AG580" s="722"/>
      <c r="AH580" s="521">
        <v>1520</v>
      </c>
      <c r="AI580" s="720"/>
      <c r="AJ580" s="721"/>
      <c r="AK580" s="721"/>
      <c r="AL580" s="722"/>
      <c r="AM580" s="521">
        <v>1521</v>
      </c>
      <c r="AN580" s="720"/>
      <c r="AO580" s="721"/>
      <c r="AP580" s="721"/>
      <c r="AQ580" s="722"/>
      <c r="AR580" s="561">
        <v>1522</v>
      </c>
      <c r="AS580" s="720"/>
      <c r="AT580" s="721"/>
      <c r="AU580" s="721"/>
      <c r="AV580" s="722"/>
      <c r="AW580" s="557" t="s">
        <v>2</v>
      </c>
    </row>
    <row r="581" spans="1:49" ht="14.25">
      <c r="B581" s="491" t="s">
        <v>107</v>
      </c>
      <c r="C581" s="492"/>
      <c r="D581" s="492"/>
      <c r="E581" s="492"/>
      <c r="F581" s="492"/>
      <c r="G581" s="492"/>
      <c r="H581" s="493"/>
      <c r="I581" s="521">
        <v>1523</v>
      </c>
      <c r="J581" s="720"/>
      <c r="K581" s="721"/>
      <c r="L581" s="721"/>
      <c r="M581" s="722"/>
      <c r="N581" s="521">
        <v>1524</v>
      </c>
      <c r="O581" s="720"/>
      <c r="P581" s="721"/>
      <c r="Q581" s="721"/>
      <c r="R581" s="722"/>
      <c r="S581" s="521">
        <v>1525</v>
      </c>
      <c r="T581" s="720"/>
      <c r="U581" s="721"/>
      <c r="V581" s="721"/>
      <c r="W581" s="722"/>
      <c r="X581" s="521">
        <v>1526</v>
      </c>
      <c r="Y581" s="720"/>
      <c r="Z581" s="721"/>
      <c r="AA581" s="721"/>
      <c r="AB581" s="722"/>
      <c r="AC581" s="521">
        <v>1527</v>
      </c>
      <c r="AD581" s="720"/>
      <c r="AE581" s="721"/>
      <c r="AF581" s="721"/>
      <c r="AG581" s="722"/>
      <c r="AH581" s="521">
        <v>1528</v>
      </c>
      <c r="AI581" s="720"/>
      <c r="AJ581" s="721"/>
      <c r="AK581" s="721"/>
      <c r="AL581" s="722"/>
      <c r="AM581" s="521">
        <v>1529</v>
      </c>
      <c r="AN581" s="720"/>
      <c r="AO581" s="721"/>
      <c r="AP581" s="721"/>
      <c r="AQ581" s="722"/>
      <c r="AR581" s="521">
        <v>1530</v>
      </c>
      <c r="AS581" s="720"/>
      <c r="AT581" s="721"/>
      <c r="AU581" s="721"/>
      <c r="AV581" s="722"/>
      <c r="AW581" s="557" t="s">
        <v>2</v>
      </c>
    </row>
    <row r="582" spans="1:49" ht="14.25">
      <c r="B582" s="491" t="s">
        <v>108</v>
      </c>
      <c r="C582" s="492"/>
      <c r="D582" s="492"/>
      <c r="E582" s="492"/>
      <c r="F582" s="492"/>
      <c r="G582" s="492"/>
      <c r="H582" s="493"/>
      <c r="I582" s="521">
        <v>1531</v>
      </c>
      <c r="J582" s="720"/>
      <c r="K582" s="721"/>
      <c r="L582" s="721"/>
      <c r="M582" s="722"/>
      <c r="N582" s="521">
        <v>1532</v>
      </c>
      <c r="O582" s="720"/>
      <c r="P582" s="721"/>
      <c r="Q582" s="721"/>
      <c r="R582" s="722"/>
      <c r="S582" s="521">
        <v>1533</v>
      </c>
      <c r="T582" s="720"/>
      <c r="U582" s="721"/>
      <c r="V582" s="721"/>
      <c r="W582" s="722"/>
      <c r="X582" s="521">
        <v>1534</v>
      </c>
      <c r="Y582" s="720"/>
      <c r="Z582" s="721"/>
      <c r="AA582" s="721"/>
      <c r="AB582" s="722"/>
      <c r="AC582" s="521">
        <v>1535</v>
      </c>
      <c r="AD582" s="720"/>
      <c r="AE582" s="721"/>
      <c r="AF582" s="721"/>
      <c r="AG582" s="722"/>
      <c r="AH582" s="521">
        <v>1536</v>
      </c>
      <c r="AI582" s="720"/>
      <c r="AJ582" s="721"/>
      <c r="AK582" s="721"/>
      <c r="AL582" s="722"/>
      <c r="AM582" s="521">
        <v>1537</v>
      </c>
      <c r="AN582" s="720"/>
      <c r="AO582" s="721"/>
      <c r="AP582" s="721"/>
      <c r="AQ582" s="722"/>
      <c r="AR582" s="521">
        <v>1538</v>
      </c>
      <c r="AS582" s="720"/>
      <c r="AT582" s="721"/>
      <c r="AU582" s="721"/>
      <c r="AV582" s="722"/>
      <c r="AW582" s="557" t="s">
        <v>3</v>
      </c>
    </row>
    <row r="583" spans="1:49" ht="14.25">
      <c r="B583" s="491" t="s">
        <v>919</v>
      </c>
      <c r="C583" s="492"/>
      <c r="D583" s="492"/>
      <c r="E583" s="492"/>
      <c r="F583" s="492"/>
      <c r="G583" s="492"/>
      <c r="H583" s="493"/>
      <c r="I583" s="521">
        <v>1539</v>
      </c>
      <c r="J583" s="720"/>
      <c r="K583" s="721"/>
      <c r="L583" s="721"/>
      <c r="M583" s="722"/>
      <c r="N583" s="521">
        <v>1540</v>
      </c>
      <c r="O583" s="720"/>
      <c r="P583" s="721"/>
      <c r="Q583" s="721"/>
      <c r="R583" s="722"/>
      <c r="S583" s="521">
        <v>1541</v>
      </c>
      <c r="T583" s="720"/>
      <c r="U583" s="721"/>
      <c r="V583" s="721"/>
      <c r="W583" s="722"/>
      <c r="X583" s="521">
        <v>1542</v>
      </c>
      <c r="Y583" s="720"/>
      <c r="Z583" s="721"/>
      <c r="AA583" s="721"/>
      <c r="AB583" s="722"/>
      <c r="AC583" s="521">
        <v>1543</v>
      </c>
      <c r="AD583" s="720"/>
      <c r="AE583" s="721"/>
      <c r="AF583" s="721"/>
      <c r="AG583" s="722"/>
      <c r="AH583" s="521">
        <v>1544</v>
      </c>
      <c r="AI583" s="720"/>
      <c r="AJ583" s="721"/>
      <c r="AK583" s="721"/>
      <c r="AL583" s="722"/>
      <c r="AM583" s="521">
        <v>1547</v>
      </c>
      <c r="AN583" s="720"/>
      <c r="AO583" s="721"/>
      <c r="AP583" s="721"/>
      <c r="AQ583" s="722"/>
      <c r="AR583" s="521">
        <v>1548</v>
      </c>
      <c r="AS583" s="720"/>
      <c r="AT583" s="721"/>
      <c r="AU583" s="721"/>
      <c r="AV583" s="722"/>
      <c r="AW583" s="557" t="s">
        <v>3</v>
      </c>
    </row>
    <row r="584" spans="1:49" ht="14.25">
      <c r="B584" s="491" t="s">
        <v>920</v>
      </c>
      <c r="C584" s="492"/>
      <c r="D584" s="492"/>
      <c r="E584" s="492"/>
      <c r="F584" s="492"/>
      <c r="G584" s="492"/>
      <c r="H584" s="493"/>
      <c r="I584" s="521">
        <v>1549</v>
      </c>
      <c r="J584" s="720"/>
      <c r="K584" s="721"/>
      <c r="L584" s="721"/>
      <c r="M584" s="722"/>
      <c r="N584" s="521">
        <v>1550</v>
      </c>
      <c r="O584" s="720"/>
      <c r="P584" s="721"/>
      <c r="Q584" s="721"/>
      <c r="R584" s="722"/>
      <c r="S584" s="521">
        <v>1551</v>
      </c>
      <c r="T584" s="720"/>
      <c r="U584" s="721"/>
      <c r="V584" s="721"/>
      <c r="W584" s="722"/>
      <c r="X584" s="521">
        <v>1552</v>
      </c>
      <c r="Y584" s="720"/>
      <c r="Z584" s="721"/>
      <c r="AA584" s="721"/>
      <c r="AB584" s="722"/>
      <c r="AC584" s="521">
        <v>1553</v>
      </c>
      <c r="AD584" s="720"/>
      <c r="AE584" s="721"/>
      <c r="AF584" s="721"/>
      <c r="AG584" s="722"/>
      <c r="AH584" s="521">
        <v>1554</v>
      </c>
      <c r="AI584" s="720"/>
      <c r="AJ584" s="721"/>
      <c r="AK584" s="721"/>
      <c r="AL584" s="722"/>
      <c r="AM584" s="521">
        <v>1555</v>
      </c>
      <c r="AN584" s="720"/>
      <c r="AO584" s="721"/>
      <c r="AP584" s="721"/>
      <c r="AQ584" s="722"/>
      <c r="AR584" s="521">
        <v>1556</v>
      </c>
      <c r="AS584" s="720"/>
      <c r="AT584" s="721"/>
      <c r="AU584" s="721"/>
      <c r="AV584" s="722"/>
      <c r="AW584" s="557" t="s">
        <v>3</v>
      </c>
    </row>
    <row r="585" spans="1:49" ht="14.25">
      <c r="B585" s="491" t="s">
        <v>921</v>
      </c>
      <c r="C585" s="492"/>
      <c r="D585" s="492"/>
      <c r="E585" s="492"/>
      <c r="F585" s="492"/>
      <c r="G585" s="492"/>
      <c r="H585" s="493"/>
      <c r="I585" s="521">
        <v>1557</v>
      </c>
      <c r="J585" s="720"/>
      <c r="K585" s="721"/>
      <c r="L585" s="721"/>
      <c r="M585" s="722"/>
      <c r="N585" s="521">
        <v>1558</v>
      </c>
      <c r="O585" s="720"/>
      <c r="P585" s="721"/>
      <c r="Q585" s="721"/>
      <c r="R585" s="722"/>
      <c r="S585" s="558"/>
      <c r="T585" s="559"/>
      <c r="U585" s="559"/>
      <c r="V585" s="559"/>
      <c r="W585" s="560"/>
      <c r="X585" s="558"/>
      <c r="Y585" s="559"/>
      <c r="Z585" s="559"/>
      <c r="AA585" s="559"/>
      <c r="AB585" s="560"/>
      <c r="AC585" s="521">
        <v>1559</v>
      </c>
      <c r="AD585" s="720"/>
      <c r="AE585" s="721"/>
      <c r="AF585" s="721"/>
      <c r="AG585" s="722"/>
      <c r="AH585" s="521">
        <v>1560</v>
      </c>
      <c r="AI585" s="720"/>
      <c r="AJ585" s="721"/>
      <c r="AK585" s="721"/>
      <c r="AL585" s="722"/>
      <c r="AM585" s="521">
        <v>1561</v>
      </c>
      <c r="AN585" s="720"/>
      <c r="AO585" s="721"/>
      <c r="AP585" s="721"/>
      <c r="AQ585" s="722"/>
      <c r="AR585" s="521">
        <v>1562</v>
      </c>
      <c r="AS585" s="720"/>
      <c r="AT585" s="721"/>
      <c r="AU585" s="721"/>
      <c r="AV585" s="722"/>
      <c r="AW585" s="557" t="s">
        <v>3</v>
      </c>
    </row>
    <row r="586" spans="1:49" ht="14.25">
      <c r="B586" s="491" t="s">
        <v>109</v>
      </c>
      <c r="C586" s="492"/>
      <c r="D586" s="492"/>
      <c r="E586" s="492"/>
      <c r="F586" s="492"/>
      <c r="G586" s="492"/>
      <c r="H586" s="493"/>
      <c r="I586" s="521">
        <v>1563</v>
      </c>
      <c r="J586" s="720">
        <f>IF(($J$575+$J$577+$J$579+$J$580+$J$581-$J$576-$J$578-$J$582-$J$583-$J$584-$J$585)&gt;0,($J$575+$J$577+$J$579+$J$580+$J$581-$J$576-$J$578-$J$582-$J$583-$J$584-$J$585),0)</f>
        <v>0</v>
      </c>
      <c r="K586" s="721"/>
      <c r="L586" s="721"/>
      <c r="M586" s="722"/>
      <c r="N586" s="521">
        <v>1564</v>
      </c>
      <c r="O586" s="720">
        <f>IF(($O$575+$O$577+$O$579+$O$580+$O$581-$O$576-$O$578-$O$582-$O$583-$O$584-$O$585)&gt;0,($O$575+$O$577+$O$579+$O$580+$O$581-$O$576-$O$578-$O$582-$O$583-$O$584-$O$585),0)</f>
        <v>0</v>
      </c>
      <c r="P586" s="721"/>
      <c r="Q586" s="721"/>
      <c r="R586" s="722"/>
      <c r="S586" s="521">
        <v>1565</v>
      </c>
      <c r="T586" s="720">
        <f>IF(($T$575+$T$577+$T$579+$T$580+$T$581-$T$576-$T$578-$T$582-$T$583-$T$584-$S$585)&gt;0,($T$575+$T$577+$T$579+$T$580+$T$581-$T$576-$T$578-$T$582-$T$583-$T$584-$S$585),0)</f>
        <v>0</v>
      </c>
      <c r="U586" s="721"/>
      <c r="V586" s="721"/>
      <c r="W586" s="722"/>
      <c r="X586" s="521">
        <v>1566</v>
      </c>
      <c r="Y586" s="720">
        <f>IF(($Y$575+$Y$577+$Y$579+$Y$580+$Y$581-$Y$576-$Y$578-$Y$582-$Y$583-$Y$584-$Y$585)&gt;0,($Y$575+$Y$577+$Y$579+$Y$580+$Y$581-$Y$576-$Y$578-$Y$582-$Y$583-$Y$584-$Y$585),0)</f>
        <v>0</v>
      </c>
      <c r="Z586" s="721"/>
      <c r="AA586" s="721"/>
      <c r="AB586" s="722"/>
      <c r="AC586" s="521">
        <v>1567</v>
      </c>
      <c r="AD586" s="720">
        <f>IF(($AD$575+$AD$577+$AD$579+$AD$580+$AD$581-$AD$576-$AD$578-$AD$582-$AD$583-$AD$584-$AD$585)&gt;0,($AD$575+$AD$577+$AD$579+$AD$580+$AD$581-$AD$576-$AD$578-$AD$582-$AD$583-$AD$584-$AD$585),0)</f>
        <v>0</v>
      </c>
      <c r="AE586" s="721"/>
      <c r="AF586" s="721"/>
      <c r="AG586" s="722"/>
      <c r="AH586" s="521">
        <v>1568</v>
      </c>
      <c r="AI586" s="720">
        <f>IF(($AI$575+$AI$577+$AI$579+$AI$580+$AI$581-$AI$576-$AI$578-$AI$582-$AI$583-$AI$584-$AI$585)&gt;0,($AI$575+$AI$577+$AI$579+$AI$580+$AI$581-$AI$576-$AI$578-$AI$582-$AI$583-$AI$584-$AI$585),0)</f>
        <v>0</v>
      </c>
      <c r="AJ586" s="721"/>
      <c r="AK586" s="721"/>
      <c r="AL586" s="722"/>
      <c r="AM586" s="521">
        <v>1569</v>
      </c>
      <c r="AN586" s="720">
        <f>IF(($AN$575+$AN$577+$AN$579+$AN$580+$AN$581-$AN$576-$AN$578-$AN$582-$AN$583-$AN$584-$AN$585)&gt;0,($AN$575+$AN$577+$AN$579+$AN$580+$AN$581-$AN$576-$AN$578-$AN$582-$AN$583-$AN$584-$AN$585),0)</f>
        <v>0</v>
      </c>
      <c r="AO586" s="721"/>
      <c r="AP586" s="721"/>
      <c r="AQ586" s="722"/>
      <c r="AR586" s="521">
        <v>1570</v>
      </c>
      <c r="AS586" s="720">
        <f>IF(($AS$575+$AS$577+$AS$579+$AS$580+$AS$581-$AS$576-$AS$578-$AS$582-$AS$583-$AS$584-$AS$585)&gt;0,($AS$575+$AS$577+$AS$579+$AS$580+$AS$581-$AS$576-$AS$578-$AS$582-$AS$583-$AS$584-$AS$585),0)</f>
        <v>0</v>
      </c>
      <c r="AT586" s="721"/>
      <c r="AU586" s="721"/>
      <c r="AV586" s="722"/>
      <c r="AW586" s="557" t="s">
        <v>4</v>
      </c>
    </row>
    <row r="587" spans="1:49" ht="14.25">
      <c r="B587" s="491" t="s">
        <v>110</v>
      </c>
      <c r="C587" s="492"/>
      <c r="D587" s="492"/>
      <c r="E587" s="492"/>
      <c r="F587" s="492"/>
      <c r="G587" s="492"/>
      <c r="H587" s="493"/>
      <c r="I587" s="521">
        <v>1368</v>
      </c>
      <c r="J587" s="720">
        <f>-IF(($J$575+$J$577+$J$579+$J$580+$J$581-$J$576-$J$578-$J$582-$J$583-$J$584-$J$585)&lt;0,($J$575+$J$577+$J$579+$J$580+$J$581-$J$576-$J$578-$J$582-$J$583-$J$584-$J$585),0)</f>
        <v>0</v>
      </c>
      <c r="K587" s="721"/>
      <c r="L587" s="721"/>
      <c r="M587" s="722"/>
      <c r="N587" s="521">
        <v>1371</v>
      </c>
      <c r="O587" s="720">
        <f>-IF(($O$575+$O$577+$O$579+$O$580+$O$581-$O$576-$O$578-$O$582-$O$583-$O$584-$O$585)&lt;0,($O$575+$O$577+$O$579+$O$580+$O$581-$O$576-$O$578-$O$582-$O$583-$O$584-$O$585),0)</f>
        <v>0</v>
      </c>
      <c r="P587" s="721"/>
      <c r="Q587" s="721"/>
      <c r="R587" s="722"/>
      <c r="S587" s="521">
        <v>1571</v>
      </c>
      <c r="T587" s="720">
        <f>-IF(($T$575+$T$577+$T$579+$T$580+$T$581-$T$576-$T$578-$T$582-$T$583-$T$584-$S$585)&lt;0,($T$575+$T$577+$T$579+$T$580+$T$581-$T$576-$T$578-$T$582-$T$583-$T$584-$S$585),0)</f>
        <v>0</v>
      </c>
      <c r="U587" s="721"/>
      <c r="V587" s="721"/>
      <c r="W587" s="722"/>
      <c r="X587" s="521">
        <v>1572</v>
      </c>
      <c r="Y587" s="720">
        <f>-IF(($Y$575+$Y$577+$Y$579+$Y$580+$Y$581-$Y$576-$Y$578-$Y$582-$Y$583-$Y$584-$Y$585)&lt;0,($Y$575+$Y$577+$Y$579+$Y$580+$Y$581-$Y$576-$Y$578-$Y$582-$Y$583-$Y$584-$Y$585),0)</f>
        <v>0</v>
      </c>
      <c r="Z587" s="721"/>
      <c r="AA587" s="721"/>
      <c r="AB587" s="722"/>
      <c r="AC587" s="558"/>
      <c r="AD587" s="559"/>
      <c r="AE587" s="559"/>
      <c r="AF587" s="559"/>
      <c r="AG587" s="559"/>
      <c r="AH587" s="559"/>
      <c r="AI587" s="559"/>
      <c r="AJ587" s="559"/>
      <c r="AK587" s="559"/>
      <c r="AL587" s="559"/>
      <c r="AM587" s="559"/>
      <c r="AN587" s="559"/>
      <c r="AO587" s="559"/>
      <c r="AP587" s="559"/>
      <c r="AQ587" s="559"/>
      <c r="AR587" s="559"/>
      <c r="AS587" s="559"/>
      <c r="AT587" s="559"/>
      <c r="AU587" s="559"/>
      <c r="AV587" s="560"/>
      <c r="AW587" s="557" t="s">
        <v>4</v>
      </c>
    </row>
    <row r="588" spans="1:49">
      <c r="A588" s="409"/>
      <c r="B588" s="517"/>
      <c r="C588" s="517"/>
      <c r="D588" s="517"/>
      <c r="E588" s="517"/>
      <c r="F588" s="517"/>
      <c r="G588" s="517"/>
      <c r="H588" s="517"/>
      <c r="I588" s="517"/>
      <c r="J588" s="517"/>
      <c r="K588" s="517"/>
      <c r="L588" s="517"/>
      <c r="M588" s="517"/>
      <c r="N588" s="517"/>
      <c r="O588" s="517"/>
      <c r="P588" s="517"/>
      <c r="Q588" s="517"/>
      <c r="R588" s="517"/>
    </row>
    <row r="589" spans="1:49">
      <c r="A589" s="409"/>
      <c r="B589" s="779" t="s">
        <v>922</v>
      </c>
      <c r="C589" s="780"/>
      <c r="D589" s="780"/>
      <c r="E589" s="780"/>
      <c r="F589" s="780"/>
      <c r="G589" s="780"/>
      <c r="H589" s="780"/>
      <c r="I589" s="780"/>
      <c r="J589" s="780"/>
      <c r="K589" s="780"/>
      <c r="L589" s="780"/>
      <c r="M589" s="780"/>
      <c r="N589" s="780"/>
      <c r="O589" s="780"/>
      <c r="P589" s="780"/>
      <c r="Q589" s="780"/>
      <c r="R589" s="781"/>
    </row>
    <row r="590" spans="1:49">
      <c r="A590" s="409"/>
      <c r="B590" s="782"/>
      <c r="C590" s="783"/>
      <c r="D590" s="783"/>
      <c r="E590" s="783"/>
      <c r="F590" s="783"/>
      <c r="G590" s="783"/>
      <c r="H590" s="783"/>
      <c r="I590" s="783"/>
      <c r="J590" s="783"/>
      <c r="K590" s="783"/>
      <c r="L590" s="783"/>
      <c r="M590" s="783"/>
      <c r="N590" s="783"/>
      <c r="O590" s="783"/>
      <c r="P590" s="783"/>
      <c r="Q590" s="783"/>
      <c r="R590" s="784"/>
    </row>
    <row r="591" spans="1:49">
      <c r="B591" s="491"/>
      <c r="C591" s="492"/>
      <c r="D591" s="492"/>
      <c r="E591" s="492"/>
      <c r="F591" s="492"/>
      <c r="G591" s="492"/>
      <c r="H591" s="492"/>
      <c r="I591" s="492"/>
      <c r="J591" s="492"/>
      <c r="K591" s="492"/>
      <c r="L591" s="493"/>
      <c r="M591" s="520"/>
      <c r="N591" s="834" t="s">
        <v>862</v>
      </c>
      <c r="O591" s="835"/>
      <c r="P591" s="835"/>
      <c r="Q591" s="836"/>
      <c r="R591" s="542"/>
    </row>
    <row r="592" spans="1:49" ht="14.25">
      <c r="B592" s="491" t="s">
        <v>863</v>
      </c>
      <c r="C592" s="492"/>
      <c r="D592" s="492"/>
      <c r="E592" s="492"/>
      <c r="F592" s="492"/>
      <c r="G592" s="492"/>
      <c r="H592" s="492"/>
      <c r="I592" s="492"/>
      <c r="J592" s="492"/>
      <c r="K592" s="492"/>
      <c r="L592" s="493"/>
      <c r="M592" s="521">
        <v>1600</v>
      </c>
      <c r="N592" s="720"/>
      <c r="O592" s="721"/>
      <c r="P592" s="721"/>
      <c r="Q592" s="722"/>
      <c r="R592" s="543" t="s">
        <v>2</v>
      </c>
    </row>
    <row r="593" spans="2:18" ht="14.25">
      <c r="B593" s="491" t="s">
        <v>864</v>
      </c>
      <c r="C593" s="492"/>
      <c r="D593" s="492"/>
      <c r="E593" s="492"/>
      <c r="F593" s="492"/>
      <c r="G593" s="492"/>
      <c r="H593" s="492"/>
      <c r="I593" s="492"/>
      <c r="J593" s="492"/>
      <c r="K593" s="492"/>
      <c r="L593" s="493"/>
      <c r="M593" s="521">
        <v>1819</v>
      </c>
      <c r="N593" s="720"/>
      <c r="O593" s="721"/>
      <c r="P593" s="721"/>
      <c r="Q593" s="722"/>
      <c r="R593" s="543" t="s">
        <v>2</v>
      </c>
    </row>
    <row r="594" spans="2:18" ht="14.25">
      <c r="B594" s="491" t="s">
        <v>865</v>
      </c>
      <c r="C594" s="492"/>
      <c r="D594" s="492"/>
      <c r="E594" s="492"/>
      <c r="F594" s="492"/>
      <c r="G594" s="492"/>
      <c r="H594" s="492"/>
      <c r="I594" s="492"/>
      <c r="J594" s="492"/>
      <c r="K594" s="492"/>
      <c r="L594" s="493"/>
      <c r="M594" s="521">
        <v>1601</v>
      </c>
      <c r="N594" s="720"/>
      <c r="O594" s="721"/>
      <c r="P594" s="721"/>
      <c r="Q594" s="722"/>
      <c r="R594" s="543" t="s">
        <v>2</v>
      </c>
    </row>
    <row r="595" spans="2:18" ht="14.25">
      <c r="B595" s="491" t="s">
        <v>866</v>
      </c>
      <c r="C595" s="492"/>
      <c r="D595" s="492"/>
      <c r="E595" s="492"/>
      <c r="F595" s="492"/>
      <c r="G595" s="492"/>
      <c r="H595" s="492"/>
      <c r="I595" s="492"/>
      <c r="J595" s="492"/>
      <c r="K595" s="492"/>
      <c r="L595" s="493"/>
      <c r="M595" s="521">
        <v>1602</v>
      </c>
      <c r="N595" s="720"/>
      <c r="O595" s="721"/>
      <c r="P595" s="721"/>
      <c r="Q595" s="722"/>
      <c r="R595" s="543" t="s">
        <v>2</v>
      </c>
    </row>
    <row r="596" spans="2:18" ht="14.25">
      <c r="B596" s="491" t="s">
        <v>867</v>
      </c>
      <c r="C596" s="492"/>
      <c r="D596" s="492"/>
      <c r="E596" s="492"/>
      <c r="F596" s="492"/>
      <c r="G596" s="492"/>
      <c r="H596" s="492"/>
      <c r="I596" s="492"/>
      <c r="J596" s="492"/>
      <c r="K596" s="492"/>
      <c r="L596" s="493"/>
      <c r="M596" s="521">
        <v>1603</v>
      </c>
      <c r="N596" s="720"/>
      <c r="O596" s="721"/>
      <c r="P596" s="721"/>
      <c r="Q596" s="722"/>
      <c r="R596" s="543" t="s">
        <v>2</v>
      </c>
    </row>
    <row r="597" spans="2:18" ht="14.25">
      <c r="B597" s="491" t="s">
        <v>923</v>
      </c>
      <c r="C597" s="492"/>
      <c r="D597" s="492"/>
      <c r="E597" s="492"/>
      <c r="F597" s="492"/>
      <c r="G597" s="492"/>
      <c r="H597" s="492"/>
      <c r="I597" s="492"/>
      <c r="J597" s="492"/>
      <c r="K597" s="492"/>
      <c r="L597" s="493"/>
      <c r="M597" s="521">
        <v>1604</v>
      </c>
      <c r="N597" s="720"/>
      <c r="O597" s="721"/>
      <c r="P597" s="721"/>
      <c r="Q597" s="722"/>
      <c r="R597" s="543" t="s">
        <v>2</v>
      </c>
    </row>
    <row r="598" spans="2:18" ht="14.25">
      <c r="B598" s="491" t="s">
        <v>924</v>
      </c>
      <c r="C598" s="492"/>
      <c r="D598" s="492"/>
      <c r="E598" s="492"/>
      <c r="F598" s="492"/>
      <c r="G598" s="492"/>
      <c r="H598" s="492"/>
      <c r="I598" s="492"/>
      <c r="J598" s="492"/>
      <c r="K598" s="492"/>
      <c r="L598" s="493"/>
      <c r="M598" s="521">
        <v>1605</v>
      </c>
      <c r="N598" s="720"/>
      <c r="O598" s="721"/>
      <c r="P598" s="721"/>
      <c r="Q598" s="722"/>
      <c r="R598" s="543" t="s">
        <v>2</v>
      </c>
    </row>
    <row r="599" spans="2:18" ht="14.25">
      <c r="B599" s="491" t="s">
        <v>868</v>
      </c>
      <c r="C599" s="492"/>
      <c r="D599" s="492"/>
      <c r="E599" s="492"/>
      <c r="F599" s="492"/>
      <c r="G599" s="492"/>
      <c r="H599" s="492"/>
      <c r="I599" s="492"/>
      <c r="J599" s="492"/>
      <c r="K599" s="492"/>
      <c r="L599" s="493"/>
      <c r="M599" s="521">
        <v>1606</v>
      </c>
      <c r="N599" s="720"/>
      <c r="O599" s="721"/>
      <c r="P599" s="721"/>
      <c r="Q599" s="722"/>
      <c r="R599" s="543" t="s">
        <v>2</v>
      </c>
    </row>
    <row r="600" spans="2:18" ht="14.25">
      <c r="B600" s="491" t="s">
        <v>37</v>
      </c>
      <c r="C600" s="492"/>
      <c r="D600" s="492"/>
      <c r="E600" s="492"/>
      <c r="F600" s="492"/>
      <c r="G600" s="492"/>
      <c r="H600" s="492"/>
      <c r="I600" s="492"/>
      <c r="J600" s="492"/>
      <c r="K600" s="492"/>
      <c r="L600" s="493"/>
      <c r="M600" s="521">
        <v>1607</v>
      </c>
      <c r="N600" s="720"/>
      <c r="O600" s="721"/>
      <c r="P600" s="721"/>
      <c r="Q600" s="722"/>
      <c r="R600" s="543" t="s">
        <v>2</v>
      </c>
    </row>
    <row r="601" spans="2:18" ht="14.25">
      <c r="B601" s="491" t="s">
        <v>925</v>
      </c>
      <c r="C601" s="492"/>
      <c r="D601" s="492"/>
      <c r="E601" s="492"/>
      <c r="F601" s="492"/>
      <c r="G601" s="492"/>
      <c r="H601" s="492"/>
      <c r="I601" s="492"/>
      <c r="J601" s="492"/>
      <c r="K601" s="492"/>
      <c r="L601" s="493"/>
      <c r="M601" s="521">
        <v>1608</v>
      </c>
      <c r="N601" s="720"/>
      <c r="O601" s="721"/>
      <c r="P601" s="721"/>
      <c r="Q601" s="722"/>
      <c r="R601" s="543" t="s">
        <v>2</v>
      </c>
    </row>
    <row r="602" spans="2:18" ht="14.25">
      <c r="B602" s="491" t="s">
        <v>926</v>
      </c>
      <c r="C602" s="492"/>
      <c r="D602" s="492"/>
      <c r="E602" s="492"/>
      <c r="F602" s="492"/>
      <c r="G602" s="492"/>
      <c r="H602" s="492"/>
      <c r="I602" s="492"/>
      <c r="J602" s="492"/>
      <c r="K602" s="492"/>
      <c r="L602" s="493"/>
      <c r="M602" s="521">
        <v>1609</v>
      </c>
      <c r="N602" s="720"/>
      <c r="O602" s="721"/>
      <c r="P602" s="721"/>
      <c r="Q602" s="722"/>
      <c r="R602" s="543" t="s">
        <v>2</v>
      </c>
    </row>
    <row r="603" spans="2:18" ht="14.25">
      <c r="B603" s="491" t="s">
        <v>871</v>
      </c>
      <c r="C603" s="492"/>
      <c r="D603" s="492"/>
      <c r="E603" s="492"/>
      <c r="F603" s="492"/>
      <c r="G603" s="492"/>
      <c r="H603" s="492"/>
      <c r="I603" s="492"/>
      <c r="J603" s="492"/>
      <c r="K603" s="492"/>
      <c r="L603" s="493"/>
      <c r="M603" s="521">
        <v>1610</v>
      </c>
      <c r="N603" s="720">
        <f>+SUM(N592:$Q$602)</f>
        <v>0</v>
      </c>
      <c r="O603" s="721"/>
      <c r="P603" s="721"/>
      <c r="Q603" s="722"/>
      <c r="R603" s="543" t="s">
        <v>4</v>
      </c>
    </row>
    <row r="604" spans="2:18" ht="14.25">
      <c r="B604" s="491" t="s">
        <v>872</v>
      </c>
      <c r="C604" s="492"/>
      <c r="D604" s="492"/>
      <c r="E604" s="492"/>
      <c r="F604" s="492"/>
      <c r="G604" s="492"/>
      <c r="H604" s="492"/>
      <c r="I604" s="492"/>
      <c r="J604" s="492"/>
      <c r="K604" s="492"/>
      <c r="L604" s="493"/>
      <c r="M604" s="521">
        <v>1611</v>
      </c>
      <c r="N604" s="720"/>
      <c r="O604" s="721"/>
      <c r="P604" s="721"/>
      <c r="Q604" s="722"/>
      <c r="R604" s="543" t="s">
        <v>3</v>
      </c>
    </row>
    <row r="605" spans="2:18" ht="14.25">
      <c r="B605" s="491" t="s">
        <v>873</v>
      </c>
      <c r="C605" s="492"/>
      <c r="D605" s="492"/>
      <c r="E605" s="492"/>
      <c r="F605" s="492"/>
      <c r="G605" s="492"/>
      <c r="H605" s="492"/>
      <c r="I605" s="492"/>
      <c r="J605" s="492"/>
      <c r="K605" s="492"/>
      <c r="L605" s="493"/>
      <c r="M605" s="521">
        <v>1612</v>
      </c>
      <c r="N605" s="720"/>
      <c r="O605" s="721"/>
      <c r="P605" s="721"/>
      <c r="Q605" s="722"/>
      <c r="R605" s="543" t="s">
        <v>3</v>
      </c>
    </row>
    <row r="606" spans="2:18" ht="14.25">
      <c r="B606" s="491" t="s">
        <v>874</v>
      </c>
      <c r="C606" s="492"/>
      <c r="D606" s="492"/>
      <c r="E606" s="492"/>
      <c r="F606" s="492"/>
      <c r="G606" s="492"/>
      <c r="H606" s="492"/>
      <c r="I606" s="492"/>
      <c r="J606" s="492"/>
      <c r="K606" s="492"/>
      <c r="L606" s="493"/>
      <c r="M606" s="521">
        <v>1613</v>
      </c>
      <c r="N606" s="720"/>
      <c r="O606" s="721"/>
      <c r="P606" s="721"/>
      <c r="Q606" s="722"/>
      <c r="R606" s="543" t="s">
        <v>3</v>
      </c>
    </row>
    <row r="607" spans="2:18" ht="14.25">
      <c r="B607" s="491" t="s">
        <v>875</v>
      </c>
      <c r="C607" s="492"/>
      <c r="D607" s="492"/>
      <c r="E607" s="492"/>
      <c r="F607" s="492"/>
      <c r="G607" s="492"/>
      <c r="H607" s="492"/>
      <c r="I607" s="492"/>
      <c r="J607" s="492"/>
      <c r="K607" s="492"/>
      <c r="L607" s="493"/>
      <c r="M607" s="521">
        <v>1614</v>
      </c>
      <c r="N607" s="720"/>
      <c r="O607" s="721"/>
      <c r="P607" s="721"/>
      <c r="Q607" s="722"/>
      <c r="R607" s="543" t="s">
        <v>3</v>
      </c>
    </row>
    <row r="608" spans="2:18" ht="14.25">
      <c r="B608" s="491" t="s">
        <v>876</v>
      </c>
      <c r="C608" s="492"/>
      <c r="D608" s="492"/>
      <c r="E608" s="492"/>
      <c r="F608" s="492"/>
      <c r="G608" s="492"/>
      <c r="H608" s="492"/>
      <c r="I608" s="492"/>
      <c r="J608" s="492"/>
      <c r="K608" s="492"/>
      <c r="L608" s="493"/>
      <c r="M608" s="521">
        <v>1820</v>
      </c>
      <c r="N608" s="720"/>
      <c r="O608" s="721"/>
      <c r="P608" s="721"/>
      <c r="Q608" s="722"/>
      <c r="R608" s="543" t="s">
        <v>3</v>
      </c>
    </row>
    <row r="609" spans="1:18" ht="14.25">
      <c r="B609" s="491" t="s">
        <v>877</v>
      </c>
      <c r="C609" s="492"/>
      <c r="D609" s="492"/>
      <c r="E609" s="492"/>
      <c r="F609" s="492"/>
      <c r="G609" s="492"/>
      <c r="H609" s="492"/>
      <c r="I609" s="492"/>
      <c r="J609" s="492"/>
      <c r="K609" s="492"/>
      <c r="L609" s="493"/>
      <c r="M609" s="521">
        <v>1615</v>
      </c>
      <c r="N609" s="720"/>
      <c r="O609" s="721"/>
      <c r="P609" s="721"/>
      <c r="Q609" s="722"/>
      <c r="R609" s="477" t="s">
        <v>3</v>
      </c>
    </row>
    <row r="610" spans="1:18" ht="14.25">
      <c r="B610" s="491" t="s">
        <v>878</v>
      </c>
      <c r="C610" s="492"/>
      <c r="D610" s="492"/>
      <c r="E610" s="492"/>
      <c r="F610" s="492"/>
      <c r="G610" s="492"/>
      <c r="H610" s="492"/>
      <c r="I610" s="492"/>
      <c r="J610" s="492"/>
      <c r="K610" s="492"/>
      <c r="L610" s="493"/>
      <c r="M610" s="521">
        <v>1616</v>
      </c>
      <c r="N610" s="720"/>
      <c r="O610" s="721"/>
      <c r="P610" s="721"/>
      <c r="Q610" s="722"/>
      <c r="R610" s="477" t="s">
        <v>3</v>
      </c>
    </row>
    <row r="611" spans="1:18" ht="14.25">
      <c r="B611" s="491" t="s">
        <v>879</v>
      </c>
      <c r="C611" s="492"/>
      <c r="D611" s="492"/>
      <c r="E611" s="492"/>
      <c r="F611" s="492"/>
      <c r="G611" s="492"/>
      <c r="H611" s="492"/>
      <c r="I611" s="492"/>
      <c r="J611" s="492"/>
      <c r="K611" s="492"/>
      <c r="L611" s="493"/>
      <c r="M611" s="521">
        <v>1617</v>
      </c>
      <c r="N611" s="720"/>
      <c r="O611" s="721"/>
      <c r="P611" s="721"/>
      <c r="Q611" s="722"/>
      <c r="R611" s="477" t="s">
        <v>3</v>
      </c>
    </row>
    <row r="612" spans="1:18" ht="14.25">
      <c r="B612" s="491" t="s">
        <v>880</v>
      </c>
      <c r="C612" s="492"/>
      <c r="D612" s="492"/>
      <c r="E612" s="492"/>
      <c r="F612" s="492"/>
      <c r="G612" s="492"/>
      <c r="H612" s="492"/>
      <c r="I612" s="492"/>
      <c r="J612" s="492"/>
      <c r="K612" s="492"/>
      <c r="L612" s="493"/>
      <c r="M612" s="521">
        <v>1618</v>
      </c>
      <c r="N612" s="720"/>
      <c r="O612" s="721"/>
      <c r="P612" s="721"/>
      <c r="Q612" s="722"/>
      <c r="R612" s="477" t="s">
        <v>3</v>
      </c>
    </row>
    <row r="613" spans="1:18" ht="14.25">
      <c r="B613" s="491" t="s">
        <v>881</v>
      </c>
      <c r="C613" s="492"/>
      <c r="D613" s="492"/>
      <c r="E613" s="492"/>
      <c r="F613" s="492"/>
      <c r="G613" s="492"/>
      <c r="H613" s="492"/>
      <c r="I613" s="492"/>
      <c r="J613" s="492"/>
      <c r="K613" s="492"/>
      <c r="L613" s="493"/>
      <c r="M613" s="521">
        <v>1620</v>
      </c>
      <c r="N613" s="720"/>
      <c r="O613" s="721"/>
      <c r="P613" s="721"/>
      <c r="Q613" s="722"/>
      <c r="R613" s="477" t="s">
        <v>3</v>
      </c>
    </row>
    <row r="614" spans="1:18" ht="14.25">
      <c r="B614" s="491" t="s">
        <v>882</v>
      </c>
      <c r="C614" s="492"/>
      <c r="D614" s="492"/>
      <c r="E614" s="492"/>
      <c r="F614" s="492"/>
      <c r="G614" s="492"/>
      <c r="H614" s="492"/>
      <c r="I614" s="492"/>
      <c r="J614" s="492"/>
      <c r="K614" s="492"/>
      <c r="L614" s="493"/>
      <c r="M614" s="521">
        <v>1621</v>
      </c>
      <c r="N614" s="720"/>
      <c r="O614" s="721"/>
      <c r="P614" s="721"/>
      <c r="Q614" s="722"/>
      <c r="R614" s="477" t="s">
        <v>3</v>
      </c>
    </row>
    <row r="615" spans="1:18" ht="14.25">
      <c r="B615" s="491" t="s">
        <v>884</v>
      </c>
      <c r="C615" s="492"/>
      <c r="D615" s="492"/>
      <c r="E615" s="492"/>
      <c r="F615" s="492"/>
      <c r="G615" s="492"/>
      <c r="H615" s="492"/>
      <c r="I615" s="492"/>
      <c r="J615" s="492"/>
      <c r="K615" s="492"/>
      <c r="L615" s="493"/>
      <c r="M615" s="521">
        <v>1622</v>
      </c>
      <c r="N615" s="720"/>
      <c r="O615" s="721"/>
      <c r="P615" s="721"/>
      <c r="Q615" s="722"/>
      <c r="R615" s="477" t="s">
        <v>3</v>
      </c>
    </row>
    <row r="616" spans="1:18" ht="14.25">
      <c r="B616" s="491" t="s">
        <v>887</v>
      </c>
      <c r="C616" s="492"/>
      <c r="D616" s="492"/>
      <c r="E616" s="492"/>
      <c r="F616" s="492"/>
      <c r="G616" s="492"/>
      <c r="H616" s="492"/>
      <c r="I616" s="492"/>
      <c r="J616" s="492"/>
      <c r="K616" s="492"/>
      <c r="L616" s="493"/>
      <c r="M616" s="521">
        <v>1624</v>
      </c>
      <c r="N616" s="720"/>
      <c r="O616" s="721"/>
      <c r="P616" s="721"/>
      <c r="Q616" s="722"/>
      <c r="R616" s="477" t="s">
        <v>3</v>
      </c>
    </row>
    <row r="617" spans="1:18" ht="14.25">
      <c r="B617" s="491" t="s">
        <v>888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3"/>
      <c r="M617" s="521">
        <v>1625</v>
      </c>
      <c r="N617" s="720"/>
      <c r="O617" s="721"/>
      <c r="P617" s="721"/>
      <c r="Q617" s="722"/>
      <c r="R617" s="477" t="s">
        <v>3</v>
      </c>
    </row>
    <row r="618" spans="1:18" ht="14.25">
      <c r="B618" s="491" t="s">
        <v>889</v>
      </c>
      <c r="C618" s="492"/>
      <c r="D618" s="492"/>
      <c r="E618" s="492"/>
      <c r="F618" s="492"/>
      <c r="G618" s="492"/>
      <c r="H618" s="492"/>
      <c r="I618" s="492"/>
      <c r="J618" s="492"/>
      <c r="K618" s="492"/>
      <c r="L618" s="493"/>
      <c r="M618" s="521">
        <v>1626</v>
      </c>
      <c r="N618" s="720"/>
      <c r="O618" s="721"/>
      <c r="P618" s="721"/>
      <c r="Q618" s="722"/>
      <c r="R618" s="477" t="s">
        <v>3</v>
      </c>
    </row>
    <row r="619" spans="1:18" ht="14.25">
      <c r="B619" s="491" t="s">
        <v>890</v>
      </c>
      <c r="C619" s="492"/>
      <c r="D619" s="492"/>
      <c r="E619" s="492"/>
      <c r="F619" s="492"/>
      <c r="G619" s="492"/>
      <c r="H619" s="492"/>
      <c r="I619" s="492"/>
      <c r="J619" s="492"/>
      <c r="K619" s="492"/>
      <c r="L619" s="493"/>
      <c r="M619" s="521">
        <v>1627</v>
      </c>
      <c r="N619" s="720"/>
      <c r="O619" s="721"/>
      <c r="P619" s="721"/>
      <c r="Q619" s="722"/>
      <c r="R619" s="477" t="s">
        <v>3</v>
      </c>
    </row>
    <row r="620" spans="1:18" ht="14.25">
      <c r="B620" s="491" t="s">
        <v>891</v>
      </c>
      <c r="C620" s="492"/>
      <c r="D620" s="492"/>
      <c r="E620" s="492"/>
      <c r="F620" s="492"/>
      <c r="G620" s="492"/>
      <c r="H620" s="492"/>
      <c r="I620" s="492"/>
      <c r="J620" s="492"/>
      <c r="K620" s="492"/>
      <c r="L620" s="493"/>
      <c r="M620" s="521">
        <v>1628</v>
      </c>
      <c r="N620" s="720"/>
      <c r="O620" s="721"/>
      <c r="P620" s="721"/>
      <c r="Q620" s="722"/>
      <c r="R620" s="477" t="s">
        <v>3</v>
      </c>
    </row>
    <row r="621" spans="1:18" ht="14.25">
      <c r="B621" s="535" t="s">
        <v>66</v>
      </c>
      <c r="C621" s="536"/>
      <c r="D621" s="536"/>
      <c r="E621" s="536"/>
      <c r="F621" s="536"/>
      <c r="G621" s="536"/>
      <c r="H621" s="536"/>
      <c r="I621" s="536"/>
      <c r="J621" s="536"/>
      <c r="K621" s="536"/>
      <c r="L621" s="537"/>
      <c r="M621" s="564">
        <v>1909</v>
      </c>
      <c r="N621" s="724"/>
      <c r="O621" s="725"/>
      <c r="P621" s="725"/>
      <c r="Q621" s="726"/>
      <c r="R621" s="477" t="s">
        <v>3</v>
      </c>
    </row>
    <row r="622" spans="1:18" ht="14.25">
      <c r="B622" s="491" t="s">
        <v>892</v>
      </c>
      <c r="C622" s="492"/>
      <c r="D622" s="492"/>
      <c r="E622" s="492"/>
      <c r="F622" s="492"/>
      <c r="G622" s="492"/>
      <c r="H622" s="492"/>
      <c r="I622" s="492"/>
      <c r="J622" s="492"/>
      <c r="K622" s="492"/>
      <c r="L622" s="493"/>
      <c r="M622" s="521">
        <v>1629</v>
      </c>
      <c r="N622" s="720">
        <f>+SUM(N604:$Q$621)</f>
        <v>0</v>
      </c>
      <c r="O622" s="721"/>
      <c r="P622" s="721"/>
      <c r="Q622" s="722"/>
      <c r="R622" s="477" t="s">
        <v>4</v>
      </c>
    </row>
    <row r="623" spans="1:18" ht="14.25">
      <c r="B623" s="491" t="s">
        <v>927</v>
      </c>
      <c r="C623" s="492"/>
      <c r="D623" s="492"/>
      <c r="E623" s="492"/>
      <c r="F623" s="492"/>
      <c r="G623" s="492"/>
      <c r="H623" s="492"/>
      <c r="I623" s="492"/>
      <c r="J623" s="492"/>
      <c r="K623" s="492"/>
      <c r="L623" s="493"/>
      <c r="M623" s="521">
        <v>1630</v>
      </c>
      <c r="N623" s="720">
        <f>+N603-$N$622</f>
        <v>0</v>
      </c>
      <c r="O623" s="721"/>
      <c r="P623" s="721"/>
      <c r="Q623" s="722"/>
      <c r="R623" s="477" t="s">
        <v>4</v>
      </c>
    </row>
    <row r="624" spans="1:18">
      <c r="A624" s="409"/>
      <c r="B624" s="517"/>
      <c r="C624" s="517"/>
      <c r="D624" s="517"/>
      <c r="E624" s="517"/>
      <c r="F624" s="517"/>
      <c r="G624" s="517"/>
      <c r="H624" s="517"/>
      <c r="I624" s="517"/>
      <c r="J624" s="517"/>
      <c r="K624" s="517"/>
      <c r="L624" s="517"/>
      <c r="M624" s="517"/>
      <c r="N624" s="517"/>
      <c r="O624" s="517"/>
      <c r="P624" s="517"/>
      <c r="Q624" s="517"/>
      <c r="R624" s="517"/>
    </row>
    <row r="625" spans="1:18">
      <c r="A625" s="409"/>
      <c r="B625" s="779" t="s">
        <v>928</v>
      </c>
      <c r="C625" s="780"/>
      <c r="D625" s="780"/>
      <c r="E625" s="780"/>
      <c r="F625" s="780"/>
      <c r="G625" s="780"/>
      <c r="H625" s="780"/>
      <c r="I625" s="780"/>
      <c r="J625" s="780"/>
      <c r="K625" s="780"/>
      <c r="L625" s="780"/>
      <c r="M625" s="780"/>
      <c r="N625" s="780"/>
      <c r="O625" s="780"/>
      <c r="P625" s="780"/>
      <c r="Q625" s="780"/>
      <c r="R625" s="781"/>
    </row>
    <row r="626" spans="1:18">
      <c r="A626" s="409"/>
      <c r="B626" s="782"/>
      <c r="C626" s="783"/>
      <c r="D626" s="783"/>
      <c r="E626" s="783"/>
      <c r="F626" s="783"/>
      <c r="G626" s="783"/>
      <c r="H626" s="783"/>
      <c r="I626" s="783"/>
      <c r="J626" s="783"/>
      <c r="K626" s="783"/>
      <c r="L626" s="783"/>
      <c r="M626" s="783"/>
      <c r="N626" s="783"/>
      <c r="O626" s="783"/>
      <c r="P626" s="783"/>
      <c r="Q626" s="783"/>
      <c r="R626" s="784"/>
    </row>
    <row r="627" spans="1:18" ht="14.25">
      <c r="B627" s="491" t="s">
        <v>903</v>
      </c>
      <c r="C627" s="492"/>
      <c r="D627" s="492"/>
      <c r="E627" s="492"/>
      <c r="F627" s="492"/>
      <c r="G627" s="492"/>
      <c r="H627" s="492"/>
      <c r="I627" s="492"/>
      <c r="J627" s="492"/>
      <c r="K627" s="492"/>
      <c r="L627" s="493"/>
      <c r="M627" s="520">
        <v>1580</v>
      </c>
      <c r="N627" s="720"/>
      <c r="O627" s="721"/>
      <c r="P627" s="721"/>
      <c r="Q627" s="722"/>
      <c r="R627" s="542" t="s">
        <v>2</v>
      </c>
    </row>
    <row r="628" spans="1:18" ht="14.25">
      <c r="B628" s="491" t="s">
        <v>904</v>
      </c>
      <c r="C628" s="492"/>
      <c r="D628" s="492"/>
      <c r="E628" s="492"/>
      <c r="F628" s="492"/>
      <c r="G628" s="492"/>
      <c r="H628" s="492"/>
      <c r="I628" s="492"/>
      <c r="J628" s="492"/>
      <c r="K628" s="492"/>
      <c r="L628" s="493"/>
      <c r="M628" s="521">
        <v>1582</v>
      </c>
      <c r="N628" s="720"/>
      <c r="O628" s="721"/>
      <c r="P628" s="721"/>
      <c r="Q628" s="722"/>
      <c r="R628" s="543" t="s">
        <v>3</v>
      </c>
    </row>
    <row r="629" spans="1:18" ht="14.25">
      <c r="B629" s="491" t="s">
        <v>905</v>
      </c>
      <c r="C629" s="492"/>
      <c r="D629" s="492"/>
      <c r="E629" s="492"/>
      <c r="F629" s="492"/>
      <c r="G629" s="492"/>
      <c r="H629" s="492"/>
      <c r="I629" s="492"/>
      <c r="J629" s="492"/>
      <c r="K629" s="492"/>
      <c r="L629" s="493"/>
      <c r="M629" s="521">
        <v>1573</v>
      </c>
      <c r="N629" s="720"/>
      <c r="O629" s="721"/>
      <c r="P629" s="721"/>
      <c r="Q629" s="722"/>
      <c r="R629" s="543" t="s">
        <v>2</v>
      </c>
    </row>
    <row r="630" spans="1:18" ht="14.25">
      <c r="B630" s="491" t="s">
        <v>906</v>
      </c>
      <c r="C630" s="492"/>
      <c r="D630" s="492"/>
      <c r="E630" s="492"/>
      <c r="F630" s="492"/>
      <c r="G630" s="492"/>
      <c r="H630" s="492"/>
      <c r="I630" s="492"/>
      <c r="J630" s="492"/>
      <c r="K630" s="492"/>
      <c r="L630" s="493"/>
      <c r="M630" s="521">
        <v>1574</v>
      </c>
      <c r="N630" s="720"/>
      <c r="O630" s="721"/>
      <c r="P630" s="721"/>
      <c r="Q630" s="722"/>
      <c r="R630" s="543" t="s">
        <v>2</v>
      </c>
    </row>
    <row r="631" spans="1:18" ht="14.25">
      <c r="B631" s="491" t="s">
        <v>907</v>
      </c>
      <c r="C631" s="492"/>
      <c r="D631" s="492"/>
      <c r="E631" s="492"/>
      <c r="F631" s="492"/>
      <c r="G631" s="492"/>
      <c r="H631" s="492"/>
      <c r="I631" s="492"/>
      <c r="J631" s="492"/>
      <c r="K631" s="492"/>
      <c r="L631" s="493"/>
      <c r="M631" s="521">
        <v>1575</v>
      </c>
      <c r="N631" s="720"/>
      <c r="O631" s="721"/>
      <c r="P631" s="721"/>
      <c r="Q631" s="722"/>
      <c r="R631" s="543" t="s">
        <v>3</v>
      </c>
    </row>
    <row r="632" spans="1:18" ht="14.25">
      <c r="B632" s="491" t="s">
        <v>929</v>
      </c>
      <c r="C632" s="492"/>
      <c r="D632" s="492"/>
      <c r="E632" s="492"/>
      <c r="F632" s="492"/>
      <c r="G632" s="492"/>
      <c r="H632" s="492"/>
      <c r="I632" s="492"/>
      <c r="J632" s="492"/>
      <c r="K632" s="492"/>
      <c r="L632" s="493"/>
      <c r="M632" s="521">
        <v>1712</v>
      </c>
      <c r="N632" s="720"/>
      <c r="O632" s="721"/>
      <c r="P632" s="721"/>
      <c r="Q632" s="722"/>
      <c r="R632" s="543" t="s">
        <v>2</v>
      </c>
    </row>
    <row r="633" spans="1:18" ht="14.25">
      <c r="B633" s="491" t="s">
        <v>831</v>
      </c>
      <c r="C633" s="492"/>
      <c r="D633" s="492"/>
      <c r="E633" s="492"/>
      <c r="F633" s="492"/>
      <c r="G633" s="492"/>
      <c r="H633" s="492"/>
      <c r="I633" s="492"/>
      <c r="J633" s="492"/>
      <c r="K633" s="492"/>
      <c r="L633" s="493"/>
      <c r="M633" s="521">
        <v>1713</v>
      </c>
      <c r="N633" s="720"/>
      <c r="O633" s="721"/>
      <c r="P633" s="721"/>
      <c r="Q633" s="722"/>
      <c r="R633" s="543" t="s">
        <v>3</v>
      </c>
    </row>
    <row r="634" spans="1:18" ht="14.25">
      <c r="B634" s="491" t="s">
        <v>890</v>
      </c>
      <c r="C634" s="492"/>
      <c r="D634" s="492"/>
      <c r="E634" s="492"/>
      <c r="F634" s="492"/>
      <c r="G634" s="492"/>
      <c r="H634" s="492"/>
      <c r="I634" s="492"/>
      <c r="J634" s="492"/>
      <c r="K634" s="492"/>
      <c r="L634" s="493"/>
      <c r="M634" s="521">
        <v>1714</v>
      </c>
      <c r="N634" s="720"/>
      <c r="O634" s="721"/>
      <c r="P634" s="721"/>
      <c r="Q634" s="722"/>
      <c r="R634" s="543" t="s">
        <v>2</v>
      </c>
    </row>
    <row r="635" spans="1:18" ht="14.25">
      <c r="B635" s="491" t="s">
        <v>909</v>
      </c>
      <c r="C635" s="492"/>
      <c r="D635" s="492"/>
      <c r="E635" s="492"/>
      <c r="F635" s="492"/>
      <c r="G635" s="492"/>
      <c r="H635" s="492"/>
      <c r="I635" s="492"/>
      <c r="J635" s="492"/>
      <c r="K635" s="492"/>
      <c r="L635" s="493"/>
      <c r="M635" s="521">
        <v>1576</v>
      </c>
      <c r="N635" s="720"/>
      <c r="O635" s="721"/>
      <c r="P635" s="721"/>
      <c r="Q635" s="722"/>
      <c r="R635" s="543" t="s">
        <v>3</v>
      </c>
    </row>
    <row r="636" spans="1:18" ht="14.25">
      <c r="B636" s="491" t="s">
        <v>925</v>
      </c>
      <c r="C636" s="492"/>
      <c r="D636" s="492"/>
      <c r="E636" s="492"/>
      <c r="F636" s="492"/>
      <c r="G636" s="492"/>
      <c r="H636" s="492"/>
      <c r="I636" s="492"/>
      <c r="J636" s="492"/>
      <c r="K636" s="492"/>
      <c r="L636" s="493"/>
      <c r="M636" s="521">
        <v>1715</v>
      </c>
      <c r="N636" s="720"/>
      <c r="O636" s="721"/>
      <c r="P636" s="721"/>
      <c r="Q636" s="722"/>
      <c r="R636" s="543" t="s">
        <v>3</v>
      </c>
    </row>
    <row r="637" spans="1:18" ht="14.25">
      <c r="B637" s="491" t="s">
        <v>930</v>
      </c>
      <c r="C637" s="492"/>
      <c r="D637" s="492"/>
      <c r="E637" s="492"/>
      <c r="F637" s="492"/>
      <c r="G637" s="492"/>
      <c r="H637" s="492"/>
      <c r="I637" s="492"/>
      <c r="J637" s="492"/>
      <c r="K637" s="492"/>
      <c r="L637" s="493"/>
      <c r="M637" s="521">
        <v>1577</v>
      </c>
      <c r="N637" s="720"/>
      <c r="O637" s="721"/>
      <c r="P637" s="721"/>
      <c r="Q637" s="722"/>
      <c r="R637" s="543" t="s">
        <v>3</v>
      </c>
    </row>
    <row r="638" spans="1:18" ht="14.25">
      <c r="B638" s="491" t="s">
        <v>926</v>
      </c>
      <c r="C638" s="492"/>
      <c r="D638" s="492"/>
      <c r="E638" s="492"/>
      <c r="F638" s="492"/>
      <c r="G638" s="492"/>
      <c r="H638" s="492"/>
      <c r="I638" s="492"/>
      <c r="J638" s="492"/>
      <c r="K638" s="492"/>
      <c r="L638" s="493"/>
      <c r="M638" s="521">
        <v>1716</v>
      </c>
      <c r="N638" s="720"/>
      <c r="O638" s="721"/>
      <c r="P638" s="721"/>
      <c r="Q638" s="722"/>
      <c r="R638" s="543" t="s">
        <v>3</v>
      </c>
    </row>
    <row r="639" spans="1:18" ht="14.25">
      <c r="B639" s="491" t="s">
        <v>931</v>
      </c>
      <c r="C639" s="492"/>
      <c r="D639" s="492"/>
      <c r="E639" s="492"/>
      <c r="F639" s="492"/>
      <c r="G639" s="492"/>
      <c r="H639" s="492"/>
      <c r="I639" s="492"/>
      <c r="J639" s="492"/>
      <c r="K639" s="492"/>
      <c r="L639" s="493"/>
      <c r="M639" s="521">
        <v>1578</v>
      </c>
      <c r="N639" s="720"/>
      <c r="O639" s="721"/>
      <c r="P639" s="721"/>
      <c r="Q639" s="722"/>
      <c r="R639" s="543" t="s">
        <v>3</v>
      </c>
    </row>
    <row r="640" spans="1:18" ht="14.25">
      <c r="B640" s="491" t="s">
        <v>97</v>
      </c>
      <c r="C640" s="492"/>
      <c r="D640" s="492"/>
      <c r="E640" s="492"/>
      <c r="F640" s="492"/>
      <c r="G640" s="492"/>
      <c r="H640" s="492"/>
      <c r="I640" s="492"/>
      <c r="J640" s="492"/>
      <c r="K640" s="492"/>
      <c r="L640" s="493"/>
      <c r="M640" s="521">
        <v>1584</v>
      </c>
      <c r="N640" s="720"/>
      <c r="O640" s="721"/>
      <c r="P640" s="721"/>
      <c r="Q640" s="722"/>
      <c r="R640" s="543" t="s">
        <v>2</v>
      </c>
    </row>
    <row r="641" spans="1:80" ht="14.25">
      <c r="B641" s="491" t="s">
        <v>98</v>
      </c>
      <c r="C641" s="492"/>
      <c r="D641" s="492"/>
      <c r="E641" s="492"/>
      <c r="F641" s="492"/>
      <c r="G641" s="492"/>
      <c r="H641" s="492"/>
      <c r="I641" s="492"/>
      <c r="J641" s="492"/>
      <c r="K641" s="492"/>
      <c r="L641" s="493"/>
      <c r="M641" s="521">
        <v>1585</v>
      </c>
      <c r="N641" s="720"/>
      <c r="O641" s="721"/>
      <c r="P641" s="721"/>
      <c r="Q641" s="722"/>
      <c r="R641" s="543" t="s">
        <v>3</v>
      </c>
    </row>
    <row r="642" spans="1:80" ht="14.25">
      <c r="B642" s="491" t="s">
        <v>912</v>
      </c>
      <c r="C642" s="492"/>
      <c r="D642" s="492"/>
      <c r="E642" s="492"/>
      <c r="F642" s="492"/>
      <c r="G642" s="492"/>
      <c r="H642" s="492"/>
      <c r="I642" s="492"/>
      <c r="J642" s="492"/>
      <c r="K642" s="492"/>
      <c r="L642" s="493"/>
      <c r="M642" s="521">
        <v>1581</v>
      </c>
      <c r="N642" s="720">
        <f>+IF((+$N$627+$N$629+$N$630+$N$632+$N$634+$N$640-$N$628-$N$631-$N$633-$N$635-$N$636-$N$637-$N$638-$N$639-$N$641)&gt;0,(+$N$627+$N$629+$N$630+$N$632+$N$634+$N$640-$N$628-$N$631-$N$633-$N$635-$N$636-$N$637-$N$638-$N$639-$N$641),0)</f>
        <v>0</v>
      </c>
      <c r="O642" s="721"/>
      <c r="P642" s="721"/>
      <c r="Q642" s="722"/>
      <c r="R642" s="543" t="s">
        <v>4</v>
      </c>
    </row>
    <row r="643" spans="1:80" ht="14.25">
      <c r="B643" s="491" t="s">
        <v>913</v>
      </c>
      <c r="C643" s="492"/>
      <c r="D643" s="492"/>
      <c r="E643" s="492"/>
      <c r="F643" s="492"/>
      <c r="G643" s="492"/>
      <c r="H643" s="492"/>
      <c r="I643" s="492"/>
      <c r="J643" s="492"/>
      <c r="K643" s="492"/>
      <c r="L643" s="493"/>
      <c r="M643" s="521">
        <v>1583</v>
      </c>
      <c r="N643" s="720">
        <f>-IF((+$N$627+$N$629+$N$630+$N$632+$N$634+$N$640-$N$628-$N$631-$N$633-$N$635-$N$636-$N$637-$N$638-$N$639-$N$641)&lt;0,(+$N$627+$N$629+$N$630+$N$632+$N$634+$N$640-$N$628-$N$631-$N$633-$N$635-$N$636-$N$637-$N$638-$N$639-$N$641),0)</f>
        <v>0</v>
      </c>
      <c r="O643" s="721"/>
      <c r="P643" s="721"/>
      <c r="Q643" s="722"/>
      <c r="R643" s="543" t="s">
        <v>4</v>
      </c>
    </row>
    <row r="644" spans="1:80">
      <c r="A644" s="409"/>
      <c r="B644" s="517"/>
      <c r="C644" s="517"/>
      <c r="D644" s="517"/>
      <c r="E644" s="517"/>
      <c r="F644" s="517"/>
      <c r="G644" s="517"/>
      <c r="H644" s="517"/>
      <c r="I644" s="517"/>
      <c r="J644" s="517"/>
      <c r="K644" s="517"/>
      <c r="L644" s="517"/>
      <c r="M644" s="517"/>
      <c r="N644" s="517"/>
      <c r="O644" s="517"/>
      <c r="P644" s="517"/>
      <c r="Q644" s="517"/>
      <c r="R644" s="517"/>
    </row>
    <row r="645" spans="1:80">
      <c r="A645" s="409"/>
      <c r="B645" s="779" t="s">
        <v>932</v>
      </c>
      <c r="C645" s="780"/>
      <c r="D645" s="780"/>
      <c r="E645" s="780"/>
      <c r="F645" s="780"/>
      <c r="G645" s="780"/>
      <c r="H645" s="780"/>
      <c r="I645" s="780"/>
      <c r="J645" s="780"/>
      <c r="K645" s="780"/>
      <c r="L645" s="780"/>
      <c r="M645" s="780"/>
      <c r="N645" s="780"/>
      <c r="O645" s="780"/>
      <c r="P645" s="780"/>
      <c r="Q645" s="780"/>
      <c r="R645" s="780"/>
      <c r="S645" s="780"/>
      <c r="T645" s="780"/>
      <c r="U645" s="780"/>
      <c r="V645" s="780"/>
      <c r="W645" s="781"/>
    </row>
    <row r="646" spans="1:80">
      <c r="A646" s="409"/>
      <c r="B646" s="782"/>
      <c r="C646" s="783"/>
      <c r="D646" s="783"/>
      <c r="E646" s="783"/>
      <c r="F646" s="783"/>
      <c r="G646" s="783"/>
      <c r="H646" s="783"/>
      <c r="I646" s="783"/>
      <c r="J646" s="783"/>
      <c r="K646" s="783"/>
      <c r="L646" s="783"/>
      <c r="M646" s="783"/>
      <c r="N646" s="783"/>
      <c r="O646" s="783"/>
      <c r="P646" s="783"/>
      <c r="Q646" s="783"/>
      <c r="R646" s="783"/>
      <c r="S646" s="783"/>
      <c r="T646" s="783"/>
      <c r="U646" s="783"/>
      <c r="V646" s="783"/>
      <c r="W646" s="784"/>
    </row>
    <row r="647" spans="1:80" ht="14.25">
      <c r="B647" s="565" t="s">
        <v>933</v>
      </c>
      <c r="C647" s="566"/>
      <c r="D647" s="566"/>
      <c r="E647" s="566"/>
      <c r="F647" s="566"/>
      <c r="G647" s="566"/>
      <c r="H647" s="566"/>
      <c r="I647" s="566"/>
      <c r="J647" s="566"/>
      <c r="K647" s="566"/>
      <c r="L647" s="566"/>
      <c r="M647" s="520">
        <v>1784</v>
      </c>
      <c r="N647" s="720"/>
      <c r="O647" s="721"/>
      <c r="P647" s="721"/>
      <c r="Q647" s="722"/>
      <c r="R647" s="566"/>
      <c r="S647" s="566"/>
      <c r="T647" s="566"/>
      <c r="U647" s="566"/>
      <c r="V647" s="567"/>
      <c r="W647" s="568"/>
    </row>
    <row r="648" spans="1:80">
      <c r="B648" s="491" t="s">
        <v>934</v>
      </c>
      <c r="C648" s="492"/>
      <c r="D648" s="492"/>
      <c r="E648" s="492"/>
      <c r="F648" s="492"/>
      <c r="G648" s="492"/>
      <c r="H648" s="492"/>
      <c r="I648" s="492"/>
      <c r="J648" s="492"/>
      <c r="K648" s="492"/>
      <c r="L648" s="492"/>
      <c r="M648" s="801" t="s">
        <v>935</v>
      </c>
      <c r="N648" s="802"/>
      <c r="O648" s="802"/>
      <c r="P648" s="802"/>
      <c r="Q648" s="803"/>
      <c r="R648" s="801" t="s">
        <v>936</v>
      </c>
      <c r="S648" s="802"/>
      <c r="T648" s="802"/>
      <c r="U648" s="802"/>
      <c r="V648" s="803"/>
      <c r="W648" s="568"/>
    </row>
    <row r="649" spans="1:80" ht="14.25">
      <c r="B649" s="491" t="s">
        <v>937</v>
      </c>
      <c r="C649" s="492"/>
      <c r="D649" s="492"/>
      <c r="E649" s="492"/>
      <c r="F649" s="492"/>
      <c r="G649" s="492"/>
      <c r="H649" s="492"/>
      <c r="I649" s="492"/>
      <c r="J649" s="492"/>
      <c r="K649" s="492"/>
      <c r="L649" s="492"/>
      <c r="M649" s="521">
        <v>1785</v>
      </c>
      <c r="N649" s="720"/>
      <c r="O649" s="721"/>
      <c r="P649" s="721"/>
      <c r="Q649" s="722"/>
      <c r="R649" s="521">
        <v>1801</v>
      </c>
      <c r="S649" s="720"/>
      <c r="T649" s="721"/>
      <c r="U649" s="721"/>
      <c r="V649" s="722"/>
      <c r="W649" s="568"/>
    </row>
    <row r="650" spans="1:80" ht="14.25">
      <c r="B650" s="491" t="s">
        <v>938</v>
      </c>
      <c r="C650" s="492"/>
      <c r="D650" s="492"/>
      <c r="E650" s="492"/>
      <c r="F650" s="492"/>
      <c r="G650" s="492"/>
      <c r="H650" s="492"/>
      <c r="I650" s="492"/>
      <c r="J650" s="492"/>
      <c r="K650" s="492"/>
      <c r="L650" s="492"/>
      <c r="M650" s="521">
        <v>1798</v>
      </c>
      <c r="N650" s="720"/>
      <c r="O650" s="721"/>
      <c r="P650" s="721"/>
      <c r="Q650" s="722"/>
      <c r="R650" s="521">
        <v>1799</v>
      </c>
      <c r="S650" s="720"/>
      <c r="T650" s="721"/>
      <c r="U650" s="721"/>
      <c r="V650" s="722"/>
      <c r="W650" s="557" t="s">
        <v>2</v>
      </c>
    </row>
    <row r="651" spans="1:80" s="571" customFormat="1" ht="14.25">
      <c r="A651" s="569"/>
      <c r="B651" s="491" t="s">
        <v>939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521">
        <v>1786</v>
      </c>
      <c r="N651" s="720"/>
      <c r="O651" s="721"/>
      <c r="P651" s="721"/>
      <c r="Q651" s="722"/>
      <c r="R651" s="521">
        <v>1802</v>
      </c>
      <c r="S651" s="720"/>
      <c r="T651" s="721"/>
      <c r="U651" s="721"/>
      <c r="V651" s="722"/>
      <c r="W651" s="570" t="s">
        <v>2</v>
      </c>
      <c r="X651" s="402"/>
      <c r="Y651" s="402"/>
      <c r="Z651" s="402"/>
      <c r="AA651" s="402"/>
      <c r="AB651" s="402"/>
      <c r="AC651" s="402"/>
      <c r="AD651" s="402"/>
      <c r="AE651" s="402"/>
      <c r="AF651" s="402"/>
      <c r="AG651" s="402"/>
      <c r="AH651" s="402"/>
      <c r="AI651" s="402"/>
      <c r="AJ651" s="402"/>
      <c r="AK651" s="402"/>
      <c r="AL651" s="402"/>
      <c r="AM651" s="402"/>
      <c r="AN651" s="402"/>
      <c r="AO651" s="402"/>
      <c r="AP651" s="402"/>
      <c r="AQ651" s="402"/>
      <c r="AR651" s="402"/>
      <c r="AS651" s="402"/>
      <c r="AT651" s="402"/>
      <c r="AU651" s="402"/>
      <c r="AV651" s="402"/>
      <c r="AW651" s="402"/>
      <c r="AX651" s="402"/>
      <c r="AY651" s="402"/>
      <c r="AZ651" s="402"/>
      <c r="BA651" s="402"/>
      <c r="BB651" s="402"/>
      <c r="BC651" s="402"/>
      <c r="BD651" s="402"/>
      <c r="BE651" s="402"/>
      <c r="BF651" s="402"/>
      <c r="BG651" s="402"/>
      <c r="BH651" s="402"/>
      <c r="BI651" s="402"/>
      <c r="BJ651" s="402"/>
      <c r="BK651" s="402"/>
      <c r="BL651" s="402"/>
      <c r="BM651" s="402"/>
      <c r="BN651" s="402"/>
      <c r="BO651" s="402"/>
      <c r="BP651" s="402"/>
      <c r="BQ651" s="402"/>
      <c r="BR651" s="402"/>
      <c r="BS651" s="402"/>
      <c r="BT651" s="402"/>
      <c r="BU651" s="402"/>
      <c r="BV651" s="402"/>
      <c r="BW651" s="402"/>
      <c r="BX651" s="402"/>
      <c r="BY651" s="402"/>
      <c r="BZ651" s="402"/>
      <c r="CA651" s="402"/>
      <c r="CB651" s="402"/>
    </row>
    <row r="652" spans="1:80">
      <c r="B652" s="770" t="s">
        <v>940</v>
      </c>
      <c r="C652" s="771"/>
      <c r="D652" s="771"/>
      <c r="E652" s="771"/>
      <c r="F652" s="771"/>
      <c r="G652" s="771"/>
      <c r="H652" s="771"/>
      <c r="I652" s="771"/>
      <c r="J652" s="771"/>
      <c r="K652" s="771"/>
      <c r="L652" s="771"/>
      <c r="M652" s="771"/>
      <c r="N652" s="771"/>
      <c r="O652" s="771"/>
      <c r="P652" s="771"/>
      <c r="Q652" s="771"/>
      <c r="R652" s="771"/>
      <c r="S652" s="771"/>
      <c r="T652" s="771"/>
      <c r="U652" s="771"/>
      <c r="V652" s="771"/>
      <c r="W652" s="772"/>
    </row>
    <row r="653" spans="1:80" s="571" customFormat="1" ht="14.25">
      <c r="A653" s="569"/>
      <c r="B653" s="491" t="s">
        <v>941</v>
      </c>
      <c r="C653" s="492"/>
      <c r="D653" s="492"/>
      <c r="E653" s="492"/>
      <c r="F653" s="492"/>
      <c r="G653" s="492"/>
      <c r="H653" s="492"/>
      <c r="I653" s="492"/>
      <c r="J653" s="492"/>
      <c r="K653" s="492"/>
      <c r="L653" s="492"/>
      <c r="M653" s="492"/>
      <c r="N653" s="492"/>
      <c r="O653" s="492"/>
      <c r="P653" s="492"/>
      <c r="Q653" s="492"/>
      <c r="R653" s="521">
        <v>1787</v>
      </c>
      <c r="S653" s="720"/>
      <c r="T653" s="721"/>
      <c r="U653" s="721"/>
      <c r="V653" s="722"/>
      <c r="W653" s="570" t="s">
        <v>3</v>
      </c>
      <c r="X653" s="402"/>
      <c r="Y653" s="402"/>
      <c r="Z653" s="402"/>
      <c r="AA653" s="402"/>
      <c r="AB653" s="402"/>
      <c r="AC653" s="402"/>
      <c r="AD653" s="402"/>
      <c r="AE653" s="402"/>
      <c r="AF653" s="402"/>
      <c r="AG653" s="402"/>
      <c r="AH653" s="402"/>
      <c r="AI653" s="402"/>
      <c r="AJ653" s="402"/>
      <c r="AK653" s="402"/>
      <c r="AL653" s="402"/>
      <c r="AM653" s="402"/>
      <c r="AN653" s="402"/>
      <c r="AO653" s="402"/>
      <c r="AP653" s="402"/>
      <c r="AQ653" s="402"/>
      <c r="AR653" s="402"/>
      <c r="AS653" s="402"/>
      <c r="AT653" s="402"/>
      <c r="AU653" s="402"/>
      <c r="AV653" s="402"/>
      <c r="AW653" s="402"/>
      <c r="AX653" s="402"/>
      <c r="AY653" s="402"/>
      <c r="AZ653" s="402"/>
      <c r="BA653" s="402"/>
      <c r="BB653" s="402"/>
      <c r="BC653" s="402"/>
      <c r="BD653" s="402"/>
      <c r="BE653" s="402"/>
      <c r="BF653" s="402"/>
      <c r="BG653" s="402"/>
      <c r="BH653" s="402"/>
      <c r="BI653" s="402"/>
      <c r="BJ653" s="402"/>
      <c r="BK653" s="402"/>
      <c r="BL653" s="402"/>
      <c r="BM653" s="402"/>
      <c r="BN653" s="402"/>
      <c r="BO653" s="402"/>
      <c r="BP653" s="402"/>
      <c r="BQ653" s="402"/>
      <c r="BR653" s="402"/>
      <c r="BS653" s="402"/>
      <c r="BT653" s="402"/>
      <c r="BU653" s="402"/>
      <c r="BV653" s="402"/>
      <c r="BW653" s="402"/>
      <c r="BX653" s="402"/>
      <c r="BY653" s="402"/>
      <c r="BZ653" s="402"/>
      <c r="CA653" s="402"/>
      <c r="CB653" s="402"/>
    </row>
    <row r="654" spans="1:80" s="571" customFormat="1" ht="14.25">
      <c r="A654" s="569"/>
      <c r="B654" s="491" t="s">
        <v>942</v>
      </c>
      <c r="C654" s="492"/>
      <c r="D654" s="492"/>
      <c r="E654" s="492"/>
      <c r="F654" s="492"/>
      <c r="G654" s="492"/>
      <c r="H654" s="492"/>
      <c r="I654" s="492"/>
      <c r="J654" s="492"/>
      <c r="K654" s="492"/>
      <c r="L654" s="492"/>
      <c r="M654" s="492"/>
      <c r="N654" s="492"/>
      <c r="O654" s="492"/>
      <c r="P654" s="492"/>
      <c r="Q654" s="492"/>
      <c r="R654" s="521">
        <v>1788</v>
      </c>
      <c r="S654" s="720">
        <f>+$N$650+$S$650+$N$651+$S$651-$S$653</f>
        <v>0</v>
      </c>
      <c r="T654" s="721"/>
      <c r="U654" s="721"/>
      <c r="V654" s="722"/>
      <c r="W654" s="570" t="s">
        <v>4</v>
      </c>
      <c r="X654" s="402"/>
      <c r="Y654" s="402"/>
      <c r="Z654" s="402"/>
      <c r="AA654" s="402"/>
      <c r="AB654" s="402"/>
      <c r="AC654" s="402"/>
      <c r="AD654" s="402"/>
      <c r="AE654" s="402"/>
      <c r="AF654" s="402"/>
      <c r="AG654" s="402"/>
      <c r="AH654" s="402"/>
      <c r="AI654" s="402"/>
      <c r="AJ654" s="402"/>
      <c r="AK654" s="402"/>
      <c r="AL654" s="402"/>
      <c r="AM654" s="402"/>
      <c r="AN654" s="402"/>
      <c r="AO654" s="402"/>
      <c r="AP654" s="402"/>
      <c r="AQ654" s="402"/>
      <c r="AR654" s="402"/>
      <c r="AS654" s="402"/>
      <c r="AT654" s="402"/>
      <c r="AU654" s="402"/>
      <c r="AV654" s="402"/>
      <c r="AW654" s="402"/>
      <c r="AX654" s="402"/>
      <c r="AY654" s="402"/>
      <c r="AZ654" s="402"/>
      <c r="BA654" s="402"/>
      <c r="BB654" s="402"/>
      <c r="BC654" s="402"/>
      <c r="BD654" s="402"/>
      <c r="BE654" s="402"/>
      <c r="BF654" s="402"/>
      <c r="BG654" s="402"/>
      <c r="BH654" s="402"/>
      <c r="BI654" s="402"/>
      <c r="BJ654" s="402"/>
      <c r="BK654" s="402"/>
      <c r="BL654" s="402"/>
      <c r="BM654" s="402"/>
      <c r="BN654" s="402"/>
      <c r="BO654" s="402"/>
      <c r="BP654" s="402"/>
      <c r="BQ654" s="402"/>
      <c r="BR654" s="402"/>
      <c r="BS654" s="402"/>
      <c r="BT654" s="402"/>
      <c r="BU654" s="402"/>
      <c r="BV654" s="402"/>
      <c r="BW654" s="402"/>
      <c r="BX654" s="402"/>
      <c r="BY654" s="402"/>
      <c r="BZ654" s="402"/>
      <c r="CA654" s="402"/>
      <c r="CB654" s="402"/>
    </row>
    <row r="655" spans="1:80">
      <c r="B655" s="770" t="s">
        <v>943</v>
      </c>
      <c r="C655" s="771"/>
      <c r="D655" s="771"/>
      <c r="E655" s="771"/>
      <c r="F655" s="771"/>
      <c r="G655" s="771"/>
      <c r="H655" s="771"/>
      <c r="I655" s="771"/>
      <c r="J655" s="771"/>
      <c r="K655" s="771"/>
      <c r="L655" s="771"/>
      <c r="M655" s="771"/>
      <c r="N655" s="771"/>
      <c r="O655" s="771"/>
      <c r="P655" s="771"/>
      <c r="Q655" s="771"/>
      <c r="R655" s="771"/>
      <c r="S655" s="771"/>
      <c r="T655" s="771"/>
      <c r="U655" s="771"/>
      <c r="V655" s="771"/>
      <c r="W655" s="772"/>
    </row>
    <row r="656" spans="1:80" s="571" customFormat="1" ht="14.25">
      <c r="A656" s="569"/>
      <c r="B656" s="491" t="s">
        <v>356</v>
      </c>
      <c r="C656" s="492"/>
      <c r="D656" s="492"/>
      <c r="E656" s="492"/>
      <c r="F656" s="492"/>
      <c r="G656" s="492"/>
      <c r="H656" s="492"/>
      <c r="I656" s="492"/>
      <c r="J656" s="492"/>
      <c r="K656" s="492"/>
      <c r="L656" s="492"/>
      <c r="M656" s="492"/>
      <c r="N656" s="492"/>
      <c r="O656" s="492"/>
      <c r="P656" s="492"/>
      <c r="Q656" s="492"/>
      <c r="R656" s="521">
        <v>1789</v>
      </c>
      <c r="S656" s="720"/>
      <c r="T656" s="721"/>
      <c r="U656" s="721"/>
      <c r="V656" s="722"/>
      <c r="W656" s="570" t="s">
        <v>3</v>
      </c>
      <c r="X656" s="402"/>
      <c r="Y656" s="402"/>
      <c r="Z656" s="402"/>
      <c r="AA656" s="402"/>
      <c r="AB656" s="402"/>
      <c r="AC656" s="402"/>
      <c r="AD656" s="402"/>
      <c r="AE656" s="402"/>
      <c r="AF656" s="402"/>
      <c r="AG656" s="402"/>
      <c r="AH656" s="402"/>
      <c r="AI656" s="402"/>
      <c r="AJ656" s="402"/>
      <c r="AK656" s="402"/>
      <c r="AL656" s="402"/>
      <c r="AM656" s="402"/>
      <c r="AN656" s="402"/>
      <c r="AO656" s="402"/>
      <c r="AP656" s="402"/>
      <c r="AQ656" s="402"/>
      <c r="AR656" s="402"/>
      <c r="AS656" s="402"/>
      <c r="AT656" s="402"/>
      <c r="AU656" s="402"/>
      <c r="AV656" s="402"/>
      <c r="AW656" s="402"/>
      <c r="AX656" s="402"/>
      <c r="AY656" s="402"/>
      <c r="AZ656" s="402"/>
      <c r="BA656" s="402"/>
      <c r="BB656" s="402"/>
      <c r="BC656" s="402"/>
      <c r="BD656" s="402"/>
      <c r="BE656" s="402"/>
      <c r="BF656" s="402"/>
      <c r="BG656" s="402"/>
      <c r="BH656" s="402"/>
      <c r="BI656" s="402"/>
      <c r="BJ656" s="402"/>
      <c r="BK656" s="402"/>
      <c r="BL656" s="402"/>
      <c r="BM656" s="402"/>
      <c r="BN656" s="402"/>
      <c r="BO656" s="402"/>
      <c r="BP656" s="402"/>
      <c r="BQ656" s="402"/>
      <c r="BR656" s="402"/>
      <c r="BS656" s="402"/>
      <c r="BT656" s="402"/>
      <c r="BU656" s="402"/>
      <c r="BV656" s="402"/>
      <c r="BW656" s="402"/>
      <c r="BX656" s="402"/>
      <c r="BY656" s="402"/>
      <c r="BZ656" s="402"/>
      <c r="CA656" s="402"/>
      <c r="CB656" s="402"/>
    </row>
    <row r="657" spans="1:80" s="571" customFormat="1" ht="14.25">
      <c r="A657" s="569"/>
      <c r="B657" s="491" t="s">
        <v>944</v>
      </c>
      <c r="C657" s="492"/>
      <c r="D657" s="492"/>
      <c r="E657" s="492"/>
      <c r="F657" s="492"/>
      <c r="G657" s="492"/>
      <c r="H657" s="492"/>
      <c r="I657" s="492"/>
      <c r="J657" s="492"/>
      <c r="K657" s="492"/>
      <c r="L657" s="492"/>
      <c r="M657" s="492"/>
      <c r="N657" s="492"/>
      <c r="O657" s="492"/>
      <c r="P657" s="492"/>
      <c r="Q657" s="492"/>
      <c r="R657" s="521">
        <v>1790</v>
      </c>
      <c r="S657" s="720"/>
      <c r="T657" s="721"/>
      <c r="U657" s="721"/>
      <c r="V657" s="722"/>
      <c r="W657" s="570" t="s">
        <v>3</v>
      </c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2"/>
      <c r="AI657" s="402"/>
      <c r="AJ657" s="402"/>
      <c r="AK657" s="402"/>
      <c r="AL657" s="402"/>
      <c r="AM657" s="402"/>
      <c r="AN657" s="402"/>
      <c r="AO657" s="402"/>
      <c r="AP657" s="402"/>
      <c r="AQ657" s="402"/>
      <c r="AR657" s="402"/>
      <c r="AS657" s="402"/>
      <c r="AT657" s="402"/>
      <c r="AU657" s="402"/>
      <c r="AV657" s="402"/>
      <c r="AW657" s="402"/>
      <c r="AX657" s="402"/>
      <c r="AY657" s="402"/>
      <c r="AZ657" s="402"/>
      <c r="BA657" s="402"/>
      <c r="BB657" s="402"/>
      <c r="BC657" s="402"/>
      <c r="BD657" s="402"/>
      <c r="BE657" s="402"/>
      <c r="BF657" s="402"/>
      <c r="BG657" s="402"/>
      <c r="BH657" s="402"/>
      <c r="BI657" s="402"/>
      <c r="BJ657" s="402"/>
      <c r="BK657" s="402"/>
      <c r="BL657" s="402"/>
      <c r="BM657" s="402"/>
      <c r="BN657" s="402"/>
      <c r="BO657" s="402"/>
      <c r="BP657" s="402"/>
      <c r="BQ657" s="402"/>
      <c r="BR657" s="402"/>
      <c r="BS657" s="402"/>
      <c r="BT657" s="402"/>
      <c r="BU657" s="402"/>
      <c r="BV657" s="402"/>
      <c r="BW657" s="402"/>
      <c r="BX657" s="402"/>
      <c r="BY657" s="402"/>
      <c r="BZ657" s="402"/>
      <c r="CA657" s="402"/>
      <c r="CB657" s="402"/>
    </row>
    <row r="658" spans="1:80" s="571" customFormat="1" ht="14.25">
      <c r="A658" s="569"/>
      <c r="B658" s="491" t="s">
        <v>945</v>
      </c>
      <c r="C658" s="492"/>
      <c r="D658" s="492"/>
      <c r="E658" s="492"/>
      <c r="F658" s="492"/>
      <c r="G658" s="492"/>
      <c r="H658" s="492"/>
      <c r="I658" s="492"/>
      <c r="J658" s="492"/>
      <c r="K658" s="492"/>
      <c r="L658" s="492"/>
      <c r="M658" s="492"/>
      <c r="N658" s="492"/>
      <c r="O658" s="492"/>
      <c r="P658" s="492"/>
      <c r="Q658" s="492"/>
      <c r="R658" s="521">
        <v>1791</v>
      </c>
      <c r="S658" s="720"/>
      <c r="T658" s="721"/>
      <c r="U658" s="721"/>
      <c r="V658" s="722"/>
      <c r="W658" s="570" t="s">
        <v>3</v>
      </c>
      <c r="X658" s="402"/>
      <c r="Y658" s="402"/>
      <c r="Z658" s="402"/>
      <c r="AA658" s="402"/>
      <c r="AB658" s="402"/>
      <c r="AC658" s="402"/>
      <c r="AD658" s="402"/>
      <c r="AE658" s="402"/>
      <c r="AF658" s="402"/>
      <c r="AG658" s="402"/>
      <c r="AH658" s="402"/>
      <c r="AI658" s="402"/>
      <c r="AJ658" s="402"/>
      <c r="AK658" s="402"/>
      <c r="AL658" s="402"/>
      <c r="AM658" s="402"/>
      <c r="AN658" s="402"/>
      <c r="AO658" s="402"/>
      <c r="AP658" s="402"/>
      <c r="AQ658" s="402"/>
      <c r="AR658" s="402"/>
      <c r="AS658" s="402"/>
      <c r="AT658" s="402"/>
      <c r="AU658" s="402"/>
      <c r="AV658" s="402"/>
      <c r="AW658" s="402"/>
      <c r="AX658" s="402"/>
      <c r="AY658" s="402"/>
      <c r="AZ658" s="402"/>
      <c r="BA658" s="402"/>
      <c r="BB658" s="402"/>
      <c r="BC658" s="402"/>
      <c r="BD658" s="402"/>
      <c r="BE658" s="402"/>
      <c r="BF658" s="402"/>
      <c r="BG658" s="402"/>
      <c r="BH658" s="402"/>
      <c r="BI658" s="402"/>
      <c r="BJ658" s="402"/>
      <c r="BK658" s="402"/>
      <c r="BL658" s="402"/>
      <c r="BM658" s="402"/>
      <c r="BN658" s="402"/>
      <c r="BO658" s="402"/>
      <c r="BP658" s="402"/>
      <c r="BQ658" s="402"/>
      <c r="BR658" s="402"/>
      <c r="BS658" s="402"/>
      <c r="BT658" s="402"/>
      <c r="BU658" s="402"/>
      <c r="BV658" s="402"/>
      <c r="BW658" s="402"/>
      <c r="BX658" s="402"/>
      <c r="BY658" s="402"/>
      <c r="BZ658" s="402"/>
      <c r="CA658" s="402"/>
      <c r="CB658" s="402"/>
    </row>
    <row r="659" spans="1:80" s="571" customFormat="1" ht="14.25">
      <c r="A659" s="569"/>
      <c r="B659" s="491" t="s">
        <v>946</v>
      </c>
      <c r="C659" s="492"/>
      <c r="D659" s="492"/>
      <c r="E659" s="492"/>
      <c r="F659" s="492"/>
      <c r="G659" s="492"/>
      <c r="H659" s="492"/>
      <c r="I659" s="492"/>
      <c r="J659" s="492"/>
      <c r="K659" s="492"/>
      <c r="L659" s="492"/>
      <c r="M659" s="492"/>
      <c r="N659" s="492"/>
      <c r="O659" s="492"/>
      <c r="P659" s="492"/>
      <c r="Q659" s="492"/>
      <c r="R659" s="521">
        <v>1792</v>
      </c>
      <c r="S659" s="720"/>
      <c r="T659" s="721"/>
      <c r="U659" s="721"/>
      <c r="V659" s="722"/>
      <c r="W659" s="570" t="s">
        <v>3</v>
      </c>
      <c r="X659" s="402"/>
      <c r="Y659" s="402"/>
      <c r="Z659" s="402"/>
      <c r="AA659" s="402"/>
      <c r="AB659" s="402"/>
      <c r="AC659" s="402"/>
      <c r="AD659" s="402"/>
      <c r="AE659" s="402"/>
      <c r="AF659" s="402"/>
      <c r="AG659" s="402"/>
      <c r="AH659" s="402"/>
      <c r="AI659" s="402"/>
      <c r="AJ659" s="402"/>
      <c r="AK659" s="402"/>
      <c r="AL659" s="402"/>
      <c r="AM659" s="402"/>
      <c r="AN659" s="402"/>
      <c r="AO659" s="402"/>
      <c r="AP659" s="402"/>
      <c r="AQ659" s="402"/>
      <c r="AR659" s="402"/>
      <c r="AS659" s="402"/>
      <c r="AT659" s="402"/>
      <c r="AU659" s="402"/>
      <c r="AV659" s="402"/>
      <c r="AW659" s="402"/>
      <c r="AX659" s="402"/>
      <c r="AY659" s="402"/>
      <c r="AZ659" s="402"/>
      <c r="BA659" s="402"/>
      <c r="BB659" s="402"/>
      <c r="BC659" s="402"/>
      <c r="BD659" s="402"/>
      <c r="BE659" s="402"/>
      <c r="BF659" s="402"/>
      <c r="BG659" s="402"/>
      <c r="BH659" s="402"/>
      <c r="BI659" s="402"/>
      <c r="BJ659" s="402"/>
      <c r="BK659" s="402"/>
      <c r="BL659" s="402"/>
      <c r="BM659" s="402"/>
      <c r="BN659" s="402"/>
      <c r="BO659" s="402"/>
      <c r="BP659" s="402"/>
      <c r="BQ659" s="402"/>
      <c r="BR659" s="402"/>
      <c r="BS659" s="402"/>
      <c r="BT659" s="402"/>
      <c r="BU659" s="402"/>
      <c r="BV659" s="402"/>
      <c r="BW659" s="402"/>
      <c r="BX659" s="402"/>
      <c r="BY659" s="402"/>
      <c r="BZ659" s="402"/>
      <c r="CA659" s="402"/>
      <c r="CB659" s="402"/>
    </row>
    <row r="660" spans="1:80" s="571" customFormat="1" ht="14.25">
      <c r="A660" s="569"/>
      <c r="B660" s="491" t="s">
        <v>947</v>
      </c>
      <c r="C660" s="492"/>
      <c r="D660" s="492"/>
      <c r="E660" s="492"/>
      <c r="F660" s="492"/>
      <c r="G660" s="492"/>
      <c r="H660" s="492"/>
      <c r="I660" s="492"/>
      <c r="J660" s="492"/>
      <c r="K660" s="492"/>
      <c r="L660" s="492"/>
      <c r="M660" s="492"/>
      <c r="N660" s="492"/>
      <c r="O660" s="492"/>
      <c r="P660" s="492"/>
      <c r="Q660" s="492"/>
      <c r="R660" s="521">
        <v>1793</v>
      </c>
      <c r="S660" s="720">
        <f>+$S$654-S656-S657-S658-S659</f>
        <v>0</v>
      </c>
      <c r="T660" s="721"/>
      <c r="U660" s="721"/>
      <c r="V660" s="722"/>
      <c r="W660" s="570" t="s">
        <v>4</v>
      </c>
      <c r="X660" s="402"/>
      <c r="Y660" s="402"/>
      <c r="Z660" s="402"/>
      <c r="AA660" s="402"/>
      <c r="AB660" s="402"/>
      <c r="AC660" s="402"/>
      <c r="AD660" s="402"/>
      <c r="AE660" s="402"/>
      <c r="AF660" s="402"/>
      <c r="AG660" s="402"/>
      <c r="AH660" s="402"/>
      <c r="AI660" s="402"/>
      <c r="AJ660" s="402"/>
      <c r="AK660" s="402"/>
      <c r="AL660" s="402"/>
      <c r="AM660" s="402"/>
      <c r="AN660" s="402"/>
      <c r="AO660" s="402"/>
      <c r="AP660" s="402"/>
      <c r="AQ660" s="402"/>
      <c r="AR660" s="402"/>
      <c r="AS660" s="402"/>
      <c r="AT660" s="402"/>
      <c r="AU660" s="402"/>
      <c r="AV660" s="402"/>
      <c r="AW660" s="402"/>
      <c r="AX660" s="402"/>
      <c r="AY660" s="402"/>
      <c r="AZ660" s="402"/>
      <c r="BA660" s="402"/>
      <c r="BB660" s="402"/>
      <c r="BC660" s="402"/>
      <c r="BD660" s="402"/>
      <c r="BE660" s="402"/>
      <c r="BF660" s="402"/>
      <c r="BG660" s="402"/>
      <c r="BH660" s="402"/>
      <c r="BI660" s="402"/>
      <c r="BJ660" s="402"/>
      <c r="BK660" s="402"/>
      <c r="BL660" s="402"/>
      <c r="BM660" s="402"/>
      <c r="BN660" s="402"/>
      <c r="BO660" s="402"/>
      <c r="BP660" s="402"/>
      <c r="BQ660" s="402"/>
      <c r="BR660" s="402"/>
      <c r="BS660" s="402"/>
      <c r="BT660" s="402"/>
      <c r="BU660" s="402"/>
      <c r="BV660" s="402"/>
      <c r="BW660" s="402"/>
      <c r="BX660" s="402"/>
      <c r="BY660" s="402"/>
      <c r="BZ660" s="402"/>
      <c r="CA660" s="402"/>
      <c r="CB660" s="402"/>
    </row>
    <row r="661" spans="1:80">
      <c r="B661" s="770" t="s">
        <v>948</v>
      </c>
      <c r="C661" s="771"/>
      <c r="D661" s="771"/>
      <c r="E661" s="771"/>
      <c r="F661" s="771"/>
      <c r="G661" s="771"/>
      <c r="H661" s="771"/>
      <c r="I661" s="771"/>
      <c r="J661" s="771"/>
      <c r="K661" s="771"/>
      <c r="L661" s="771"/>
      <c r="M661" s="771"/>
      <c r="N661" s="771"/>
      <c r="O661" s="771"/>
      <c r="P661" s="771"/>
      <c r="Q661" s="771"/>
      <c r="R661" s="771"/>
      <c r="S661" s="771"/>
      <c r="T661" s="771"/>
      <c r="U661" s="771"/>
      <c r="V661" s="771"/>
      <c r="W661" s="772"/>
    </row>
    <row r="662" spans="1:80" ht="14.25">
      <c r="B662" s="572" t="s">
        <v>949</v>
      </c>
      <c r="C662" s="573"/>
      <c r="D662" s="573"/>
      <c r="E662" s="573"/>
      <c r="F662" s="573"/>
      <c r="G662" s="573"/>
      <c r="H662" s="573"/>
      <c r="I662" s="573"/>
      <c r="J662" s="573"/>
      <c r="K662" s="573"/>
      <c r="L662" s="573"/>
      <c r="M662" s="573"/>
      <c r="N662" s="573"/>
      <c r="O662" s="573"/>
      <c r="P662" s="573"/>
      <c r="Q662" s="573"/>
      <c r="R662" s="574">
        <v>1794</v>
      </c>
      <c r="S662" s="720">
        <f>+S660</f>
        <v>0</v>
      </c>
      <c r="T662" s="721"/>
      <c r="U662" s="721"/>
      <c r="V662" s="722"/>
      <c r="W662" s="570" t="s">
        <v>4</v>
      </c>
    </row>
    <row r="663" spans="1:80" s="571" customFormat="1" ht="14.25">
      <c r="A663" s="569"/>
      <c r="B663" s="575" t="s">
        <v>950</v>
      </c>
      <c r="C663" s="492"/>
      <c r="D663" s="492"/>
      <c r="E663" s="492"/>
      <c r="F663" s="492"/>
      <c r="G663" s="492"/>
      <c r="H663" s="492"/>
      <c r="I663" s="492"/>
      <c r="J663" s="492"/>
      <c r="K663" s="492"/>
      <c r="L663" s="492"/>
      <c r="M663" s="492"/>
      <c r="N663" s="492"/>
      <c r="O663" s="492"/>
      <c r="P663" s="492"/>
      <c r="Q663" s="492"/>
      <c r="R663" s="521">
        <v>1795</v>
      </c>
      <c r="S663" s="720"/>
      <c r="T663" s="721"/>
      <c r="U663" s="721"/>
      <c r="V663" s="722"/>
      <c r="W663" s="570"/>
      <c r="X663" s="402"/>
      <c r="Y663" s="402"/>
      <c r="Z663" s="402"/>
      <c r="AA663" s="402"/>
      <c r="AB663" s="402"/>
      <c r="AC663" s="402"/>
      <c r="AD663" s="402"/>
      <c r="AE663" s="402"/>
      <c r="AF663" s="402"/>
      <c r="AG663" s="402"/>
      <c r="AH663" s="402"/>
      <c r="AI663" s="402"/>
      <c r="AJ663" s="402"/>
      <c r="AK663" s="402"/>
      <c r="AL663" s="402"/>
      <c r="AM663" s="402"/>
      <c r="AN663" s="402"/>
      <c r="AO663" s="402"/>
      <c r="AP663" s="402"/>
      <c r="AQ663" s="402"/>
      <c r="AR663" s="402"/>
      <c r="AS663" s="402"/>
      <c r="AT663" s="402"/>
      <c r="AU663" s="402"/>
      <c r="AV663" s="402"/>
      <c r="AW663" s="402"/>
      <c r="AX663" s="402"/>
      <c r="AY663" s="402"/>
      <c r="AZ663" s="402"/>
      <c r="BA663" s="402"/>
      <c r="BB663" s="402"/>
      <c r="BC663" s="402"/>
      <c r="BD663" s="402"/>
      <c r="BE663" s="402"/>
      <c r="BF663" s="402"/>
      <c r="BG663" s="402"/>
      <c r="BH663" s="402"/>
      <c r="BI663" s="402"/>
      <c r="BJ663" s="402"/>
      <c r="BK663" s="402"/>
      <c r="BL663" s="402"/>
      <c r="BM663" s="402"/>
      <c r="BN663" s="402"/>
      <c r="BO663" s="402"/>
      <c r="BP663" s="402"/>
      <c r="BQ663" s="402"/>
      <c r="BR663" s="402"/>
      <c r="BS663" s="402"/>
      <c r="BT663" s="402"/>
      <c r="BU663" s="402"/>
      <c r="BV663" s="402"/>
      <c r="BW663" s="402"/>
      <c r="BX663" s="402"/>
      <c r="BY663" s="402"/>
      <c r="BZ663" s="402"/>
      <c r="CA663" s="402"/>
      <c r="CB663" s="402"/>
    </row>
    <row r="664" spans="1:80">
      <c r="B664" s="576"/>
      <c r="C664" s="577"/>
      <c r="D664" s="577"/>
      <c r="E664" s="577"/>
      <c r="F664" s="577"/>
      <c r="G664" s="577"/>
      <c r="H664" s="577"/>
      <c r="I664" s="577"/>
      <c r="J664" s="577"/>
      <c r="K664" s="577"/>
      <c r="L664" s="577"/>
      <c r="M664" s="577"/>
      <c r="N664" s="577"/>
      <c r="O664" s="577"/>
      <c r="P664" s="577"/>
      <c r="Q664" s="577"/>
      <c r="R664" s="577"/>
      <c r="S664" s="577"/>
      <c r="T664" s="577"/>
      <c r="U664" s="577"/>
      <c r="V664" s="577"/>
      <c r="W664" s="578"/>
    </row>
    <row r="665" spans="1:80" ht="14.25">
      <c r="B665" s="572" t="s">
        <v>951</v>
      </c>
      <c r="C665" s="573"/>
      <c r="D665" s="573"/>
      <c r="E665" s="573"/>
      <c r="F665" s="573"/>
      <c r="G665" s="573"/>
      <c r="H665" s="573"/>
      <c r="I665" s="573"/>
      <c r="J665" s="573"/>
      <c r="K665" s="573"/>
      <c r="L665" s="573"/>
      <c r="M665" s="521">
        <v>1797</v>
      </c>
      <c r="N665" s="720"/>
      <c r="O665" s="721"/>
      <c r="P665" s="721"/>
      <c r="Q665" s="722"/>
      <c r="R665" s="521">
        <v>1842</v>
      </c>
      <c r="S665" s="720"/>
      <c r="T665" s="721"/>
      <c r="U665" s="721"/>
      <c r="V665" s="722"/>
      <c r="W665" s="570"/>
    </row>
  </sheetData>
  <sheetProtection formatCells="0" formatColumns="0" formatRows="0" insertColumns="0" insertRows="0" insertHyperlinks="0" deleteColumns="0" deleteRows="0" selectLockedCells="1" sort="0" autoFilter="0" pivotTables="0"/>
  <mergeCells count="1149">
    <mergeCell ref="S662:V662"/>
    <mergeCell ref="S663:V663"/>
    <mergeCell ref="N665:Q665"/>
    <mergeCell ref="S665:V665"/>
    <mergeCell ref="S656:V656"/>
    <mergeCell ref="S657:V657"/>
    <mergeCell ref="S658:V658"/>
    <mergeCell ref="S659:V659"/>
    <mergeCell ref="S660:V660"/>
    <mergeCell ref="B661:W661"/>
    <mergeCell ref="N651:Q651"/>
    <mergeCell ref="S651:V651"/>
    <mergeCell ref="B652:W652"/>
    <mergeCell ref="S653:V653"/>
    <mergeCell ref="S654:V654"/>
    <mergeCell ref="B655:W655"/>
    <mergeCell ref="M648:Q648"/>
    <mergeCell ref="R648:V648"/>
    <mergeCell ref="N649:Q649"/>
    <mergeCell ref="S649:V649"/>
    <mergeCell ref="N650:Q650"/>
    <mergeCell ref="S650:V650"/>
    <mergeCell ref="N640:Q640"/>
    <mergeCell ref="N641:Q641"/>
    <mergeCell ref="N642:Q642"/>
    <mergeCell ref="N643:Q643"/>
    <mergeCell ref="B645:W646"/>
    <mergeCell ref="N647:Q647"/>
    <mergeCell ref="N634:Q634"/>
    <mergeCell ref="N635:Q635"/>
    <mergeCell ref="N636:Q636"/>
    <mergeCell ref="N637:Q637"/>
    <mergeCell ref="N638:Q638"/>
    <mergeCell ref="N639:Q639"/>
    <mergeCell ref="N628:Q628"/>
    <mergeCell ref="N629:Q629"/>
    <mergeCell ref="N630:Q630"/>
    <mergeCell ref="N631:Q631"/>
    <mergeCell ref="N632:Q632"/>
    <mergeCell ref="N633:Q633"/>
    <mergeCell ref="N620:Q620"/>
    <mergeCell ref="N621:Q621"/>
    <mergeCell ref="N622:Q622"/>
    <mergeCell ref="N623:Q623"/>
    <mergeCell ref="B625:R626"/>
    <mergeCell ref="N627:Q627"/>
    <mergeCell ref="N614:Q614"/>
    <mergeCell ref="N615:Q615"/>
    <mergeCell ref="N616:Q616"/>
    <mergeCell ref="N617:Q617"/>
    <mergeCell ref="N618:Q618"/>
    <mergeCell ref="N619:Q619"/>
    <mergeCell ref="N608:Q608"/>
    <mergeCell ref="N609:Q609"/>
    <mergeCell ref="N610:Q610"/>
    <mergeCell ref="N611:Q611"/>
    <mergeCell ref="N612:Q612"/>
    <mergeCell ref="N613:Q613"/>
    <mergeCell ref="N602:Q602"/>
    <mergeCell ref="N603:Q603"/>
    <mergeCell ref="N604:Q604"/>
    <mergeCell ref="N605:Q605"/>
    <mergeCell ref="N606:Q606"/>
    <mergeCell ref="N607:Q607"/>
    <mergeCell ref="N596:Q596"/>
    <mergeCell ref="N597:Q597"/>
    <mergeCell ref="N598:Q598"/>
    <mergeCell ref="N599:Q599"/>
    <mergeCell ref="N600:Q600"/>
    <mergeCell ref="N601:Q601"/>
    <mergeCell ref="B589:R590"/>
    <mergeCell ref="N591:Q591"/>
    <mergeCell ref="N592:Q592"/>
    <mergeCell ref="N593:Q593"/>
    <mergeCell ref="N594:Q594"/>
    <mergeCell ref="N595:Q595"/>
    <mergeCell ref="AN586:AQ586"/>
    <mergeCell ref="AS586:AV586"/>
    <mergeCell ref="J587:M587"/>
    <mergeCell ref="O587:R587"/>
    <mergeCell ref="T587:W587"/>
    <mergeCell ref="Y587:AB587"/>
    <mergeCell ref="J586:M586"/>
    <mergeCell ref="O586:R586"/>
    <mergeCell ref="T586:W586"/>
    <mergeCell ref="Y586:AB586"/>
    <mergeCell ref="AD586:AG586"/>
    <mergeCell ref="AI586:AL586"/>
    <mergeCell ref="J585:M585"/>
    <mergeCell ref="O585:R585"/>
    <mergeCell ref="AD585:AG585"/>
    <mergeCell ref="AI585:AL585"/>
    <mergeCell ref="AN585:AQ585"/>
    <mergeCell ref="AS585:AV585"/>
    <mergeCell ref="AN583:AQ583"/>
    <mergeCell ref="AS583:AV583"/>
    <mergeCell ref="J584:M584"/>
    <mergeCell ref="O584:R584"/>
    <mergeCell ref="T584:W584"/>
    <mergeCell ref="Y584:AB584"/>
    <mergeCell ref="AD584:AG584"/>
    <mergeCell ref="AI584:AL584"/>
    <mergeCell ref="AN584:AQ584"/>
    <mergeCell ref="AS584:AV584"/>
    <mergeCell ref="J583:M583"/>
    <mergeCell ref="O583:R583"/>
    <mergeCell ref="T583:W583"/>
    <mergeCell ref="Y583:AB583"/>
    <mergeCell ref="AD583:AG583"/>
    <mergeCell ref="AI583:AL583"/>
    <mergeCell ref="AS581:AV581"/>
    <mergeCell ref="J582:M582"/>
    <mergeCell ref="O582:R582"/>
    <mergeCell ref="T582:W582"/>
    <mergeCell ref="Y582:AB582"/>
    <mergeCell ref="AD582:AG582"/>
    <mergeCell ref="AI582:AL582"/>
    <mergeCell ref="AN582:AQ582"/>
    <mergeCell ref="AS582:AV582"/>
    <mergeCell ref="AI580:AL580"/>
    <mergeCell ref="AN580:AQ580"/>
    <mergeCell ref="AS580:AV580"/>
    <mergeCell ref="J581:M581"/>
    <mergeCell ref="O581:R581"/>
    <mergeCell ref="T581:W581"/>
    <mergeCell ref="Y581:AB581"/>
    <mergeCell ref="AD581:AG581"/>
    <mergeCell ref="AI581:AL581"/>
    <mergeCell ref="AN581:AQ581"/>
    <mergeCell ref="J579:M579"/>
    <mergeCell ref="O579:R579"/>
    <mergeCell ref="AD579:AG579"/>
    <mergeCell ref="J580:M580"/>
    <mergeCell ref="O580:R580"/>
    <mergeCell ref="T580:W580"/>
    <mergeCell ref="Y580:AB580"/>
    <mergeCell ref="AD580:AG580"/>
    <mergeCell ref="AN577:AQ577"/>
    <mergeCell ref="AS577:AV577"/>
    <mergeCell ref="J578:M578"/>
    <mergeCell ref="O578:R578"/>
    <mergeCell ref="T578:W578"/>
    <mergeCell ref="Y578:AB578"/>
    <mergeCell ref="AD578:AG578"/>
    <mergeCell ref="AI578:AL578"/>
    <mergeCell ref="AN578:AQ578"/>
    <mergeCell ref="AS578:AV578"/>
    <mergeCell ref="J577:M577"/>
    <mergeCell ref="O577:R577"/>
    <mergeCell ref="T577:W577"/>
    <mergeCell ref="Y577:AB577"/>
    <mergeCell ref="AD577:AG577"/>
    <mergeCell ref="AI577:AL577"/>
    <mergeCell ref="AD575:AG575"/>
    <mergeCell ref="AI575:AL575"/>
    <mergeCell ref="AN575:AQ575"/>
    <mergeCell ref="AS575:AV575"/>
    <mergeCell ref="J576:M576"/>
    <mergeCell ref="O576:R576"/>
    <mergeCell ref="T576:W576"/>
    <mergeCell ref="Y576:AB576"/>
    <mergeCell ref="S574:W574"/>
    <mergeCell ref="X574:AB574"/>
    <mergeCell ref="J575:M575"/>
    <mergeCell ref="O575:R575"/>
    <mergeCell ref="T575:W575"/>
    <mergeCell ref="Y575:AB575"/>
    <mergeCell ref="I572:AG572"/>
    <mergeCell ref="AH572:AV572"/>
    <mergeCell ref="I573:R573"/>
    <mergeCell ref="S573:AB573"/>
    <mergeCell ref="AC573:AG574"/>
    <mergeCell ref="AH573:AL574"/>
    <mergeCell ref="AM573:AQ574"/>
    <mergeCell ref="AR573:AV574"/>
    <mergeCell ref="I574:M574"/>
    <mergeCell ref="N574:R574"/>
    <mergeCell ref="AN568:AQ568"/>
    <mergeCell ref="O569:R569"/>
    <mergeCell ref="Y569:AB569"/>
    <mergeCell ref="AD569:AG569"/>
    <mergeCell ref="AI569:AL569"/>
    <mergeCell ref="B571:AW571"/>
    <mergeCell ref="J568:M568"/>
    <mergeCell ref="O568:R568"/>
    <mergeCell ref="T568:W568"/>
    <mergeCell ref="Y568:AB568"/>
    <mergeCell ref="AD568:AG568"/>
    <mergeCell ref="AI568:AL568"/>
    <mergeCell ref="AN566:AQ566"/>
    <mergeCell ref="J567:M567"/>
    <mergeCell ref="O567:R567"/>
    <mergeCell ref="T567:W567"/>
    <mergeCell ref="Y567:AB567"/>
    <mergeCell ref="AD567:AG567"/>
    <mergeCell ref="AI567:AL567"/>
    <mergeCell ref="AN567:AQ567"/>
    <mergeCell ref="J566:M566"/>
    <mergeCell ref="O566:R566"/>
    <mergeCell ref="T566:W566"/>
    <mergeCell ref="Y566:AB566"/>
    <mergeCell ref="AD566:AG566"/>
    <mergeCell ref="AI566:AL566"/>
    <mergeCell ref="AI564:AL564"/>
    <mergeCell ref="AN564:AQ564"/>
    <mergeCell ref="J565:M565"/>
    <mergeCell ref="O565:R565"/>
    <mergeCell ref="T565:W565"/>
    <mergeCell ref="Y565:AB565"/>
    <mergeCell ref="AD565:AG565"/>
    <mergeCell ref="AI565:AL565"/>
    <mergeCell ref="AN565:AQ565"/>
    <mergeCell ref="AN562:AQ562"/>
    <mergeCell ref="J563:M563"/>
    <mergeCell ref="Y563:AB563"/>
    <mergeCell ref="AD563:AG563"/>
    <mergeCell ref="AI563:AL563"/>
    <mergeCell ref="J564:M564"/>
    <mergeCell ref="O564:R564"/>
    <mergeCell ref="T564:W564"/>
    <mergeCell ref="Y564:AB564"/>
    <mergeCell ref="AD564:AG564"/>
    <mergeCell ref="J562:M562"/>
    <mergeCell ref="O562:R562"/>
    <mergeCell ref="T562:W562"/>
    <mergeCell ref="Y562:AB562"/>
    <mergeCell ref="AD562:AG562"/>
    <mergeCell ref="AI562:AL562"/>
    <mergeCell ref="AI560:AL560"/>
    <mergeCell ref="AN560:AQ560"/>
    <mergeCell ref="J561:M561"/>
    <mergeCell ref="O561:R561"/>
    <mergeCell ref="T561:W561"/>
    <mergeCell ref="Y561:AB561"/>
    <mergeCell ref="AD561:AG561"/>
    <mergeCell ref="AI561:AL561"/>
    <mergeCell ref="AN561:AQ561"/>
    <mergeCell ref="AN558:AQ558"/>
    <mergeCell ref="O559:R559"/>
    <mergeCell ref="Y559:AB559"/>
    <mergeCell ref="AD559:AG559"/>
    <mergeCell ref="AI559:AL559"/>
    <mergeCell ref="J560:M560"/>
    <mergeCell ref="O560:R560"/>
    <mergeCell ref="T560:W560"/>
    <mergeCell ref="Y560:AB560"/>
    <mergeCell ref="AD560:AG560"/>
    <mergeCell ref="J558:M558"/>
    <mergeCell ref="O558:R558"/>
    <mergeCell ref="T558:W558"/>
    <mergeCell ref="Y558:AB558"/>
    <mergeCell ref="AD558:AG558"/>
    <mergeCell ref="AI558:AL558"/>
    <mergeCell ref="B554:AR554"/>
    <mergeCell ref="I555:M557"/>
    <mergeCell ref="N555:AL555"/>
    <mergeCell ref="AM555:AQ557"/>
    <mergeCell ref="N556:AB556"/>
    <mergeCell ref="AC556:AG557"/>
    <mergeCell ref="AH556:AL557"/>
    <mergeCell ref="N557:R557"/>
    <mergeCell ref="S557:W557"/>
    <mergeCell ref="X557:AB557"/>
    <mergeCell ref="N547:Q547"/>
    <mergeCell ref="N548:Q548"/>
    <mergeCell ref="N549:Q549"/>
    <mergeCell ref="N550:Q550"/>
    <mergeCell ref="N551:Q551"/>
    <mergeCell ref="N552:Q552"/>
    <mergeCell ref="N541:Q541"/>
    <mergeCell ref="N542:Q542"/>
    <mergeCell ref="N543:Q543"/>
    <mergeCell ref="N544:Q544"/>
    <mergeCell ref="N545:Q545"/>
    <mergeCell ref="N546:Q546"/>
    <mergeCell ref="N535:Q535"/>
    <mergeCell ref="N536:Q536"/>
    <mergeCell ref="N537:Q537"/>
    <mergeCell ref="N538:Q538"/>
    <mergeCell ref="N539:Q539"/>
    <mergeCell ref="N540:Q540"/>
    <mergeCell ref="N527:Q527"/>
    <mergeCell ref="B529:R530"/>
    <mergeCell ref="N531:Q531"/>
    <mergeCell ref="N532:Q532"/>
    <mergeCell ref="N533:Q533"/>
    <mergeCell ref="N534:Q534"/>
    <mergeCell ref="N521:Q521"/>
    <mergeCell ref="N522:Q522"/>
    <mergeCell ref="N523:Q523"/>
    <mergeCell ref="N524:Q524"/>
    <mergeCell ref="N525:Q525"/>
    <mergeCell ref="N526:Q526"/>
    <mergeCell ref="N513:Q513"/>
    <mergeCell ref="N514:Q514"/>
    <mergeCell ref="B516:R517"/>
    <mergeCell ref="N518:Q518"/>
    <mergeCell ref="N519:Q519"/>
    <mergeCell ref="N520:Q520"/>
    <mergeCell ref="N507:Q507"/>
    <mergeCell ref="N508:Q508"/>
    <mergeCell ref="N509:Q509"/>
    <mergeCell ref="N510:Q510"/>
    <mergeCell ref="B511:R511"/>
    <mergeCell ref="N512:Q512"/>
    <mergeCell ref="N501:Q501"/>
    <mergeCell ref="N502:Q502"/>
    <mergeCell ref="N503:Q503"/>
    <mergeCell ref="N504:Q504"/>
    <mergeCell ref="N505:Q505"/>
    <mergeCell ref="N506:Q506"/>
    <mergeCell ref="N495:Q495"/>
    <mergeCell ref="N496:Q496"/>
    <mergeCell ref="N497:Q497"/>
    <mergeCell ref="N498:Q498"/>
    <mergeCell ref="N499:Q499"/>
    <mergeCell ref="N500:Q500"/>
    <mergeCell ref="N489:Q489"/>
    <mergeCell ref="N490:Q490"/>
    <mergeCell ref="N491:Q491"/>
    <mergeCell ref="N492:Q492"/>
    <mergeCell ref="N493:Q493"/>
    <mergeCell ref="N494:Q494"/>
    <mergeCell ref="N483:Q483"/>
    <mergeCell ref="N484:Q484"/>
    <mergeCell ref="N485:Q485"/>
    <mergeCell ref="N486:Q486"/>
    <mergeCell ref="N487:Q487"/>
    <mergeCell ref="N488:Q488"/>
    <mergeCell ref="N477:Q477"/>
    <mergeCell ref="N478:Q478"/>
    <mergeCell ref="N479:Q479"/>
    <mergeCell ref="N480:Q480"/>
    <mergeCell ref="N481:Q481"/>
    <mergeCell ref="N482:Q482"/>
    <mergeCell ref="B470:R471"/>
    <mergeCell ref="N472:Q472"/>
    <mergeCell ref="N473:Q473"/>
    <mergeCell ref="N474:Q474"/>
    <mergeCell ref="N475:Q475"/>
    <mergeCell ref="N476:Q476"/>
    <mergeCell ref="AN467:AQ467"/>
    <mergeCell ref="AS467:AV467"/>
    <mergeCell ref="J468:M468"/>
    <mergeCell ref="O468:R468"/>
    <mergeCell ref="T468:W468"/>
    <mergeCell ref="Y468:AB468"/>
    <mergeCell ref="J467:M467"/>
    <mergeCell ref="O467:R467"/>
    <mergeCell ref="T467:W467"/>
    <mergeCell ref="Y467:AB467"/>
    <mergeCell ref="AD467:AG467"/>
    <mergeCell ref="AI467:AL467"/>
    <mergeCell ref="T466:W466"/>
    <mergeCell ref="Y466:AB466"/>
    <mergeCell ref="AD466:AG466"/>
    <mergeCell ref="AI466:AL466"/>
    <mergeCell ref="AN466:AQ466"/>
    <mergeCell ref="AS466:AV466"/>
    <mergeCell ref="AN464:AQ464"/>
    <mergeCell ref="AS464:AV464"/>
    <mergeCell ref="J465:M465"/>
    <mergeCell ref="O465:R465"/>
    <mergeCell ref="T465:W465"/>
    <mergeCell ref="Y465:AB465"/>
    <mergeCell ref="AD465:AG465"/>
    <mergeCell ref="AI465:AL465"/>
    <mergeCell ref="AN465:AQ465"/>
    <mergeCell ref="AS465:AV465"/>
    <mergeCell ref="J464:M464"/>
    <mergeCell ref="O464:R464"/>
    <mergeCell ref="T464:W464"/>
    <mergeCell ref="Y464:AB464"/>
    <mergeCell ref="AD464:AG464"/>
    <mergeCell ref="AI464:AL464"/>
    <mergeCell ref="AS462:AV462"/>
    <mergeCell ref="J463:M463"/>
    <mergeCell ref="O463:R463"/>
    <mergeCell ref="T463:W463"/>
    <mergeCell ref="Y463:AB463"/>
    <mergeCell ref="AD463:AG463"/>
    <mergeCell ref="AI463:AL463"/>
    <mergeCell ref="AN463:AQ463"/>
    <mergeCell ref="AS463:AV463"/>
    <mergeCell ref="AI461:AL461"/>
    <mergeCell ref="AN461:AQ461"/>
    <mergeCell ref="AS461:AV461"/>
    <mergeCell ref="J462:M462"/>
    <mergeCell ref="O462:R462"/>
    <mergeCell ref="T462:W462"/>
    <mergeCell ref="Y462:AB462"/>
    <mergeCell ref="AD462:AG462"/>
    <mergeCell ref="AI462:AL462"/>
    <mergeCell ref="AN462:AQ462"/>
    <mergeCell ref="T460:W460"/>
    <mergeCell ref="Y460:AB460"/>
    <mergeCell ref="AD460:AG460"/>
    <mergeCell ref="J461:M461"/>
    <mergeCell ref="O461:R461"/>
    <mergeCell ref="T461:W461"/>
    <mergeCell ref="Y461:AB461"/>
    <mergeCell ref="AD461:AG461"/>
    <mergeCell ref="AN458:AQ458"/>
    <mergeCell ref="AS458:AV458"/>
    <mergeCell ref="J459:M459"/>
    <mergeCell ref="O459:R459"/>
    <mergeCell ref="T459:W459"/>
    <mergeCell ref="Y459:AB459"/>
    <mergeCell ref="AD459:AG459"/>
    <mergeCell ref="AI459:AL459"/>
    <mergeCell ref="AN459:AQ459"/>
    <mergeCell ref="AS459:AV459"/>
    <mergeCell ref="J458:M458"/>
    <mergeCell ref="O458:R458"/>
    <mergeCell ref="T458:W458"/>
    <mergeCell ref="Y458:AB458"/>
    <mergeCell ref="AD458:AG458"/>
    <mergeCell ref="AI458:AL458"/>
    <mergeCell ref="AD456:AG456"/>
    <mergeCell ref="AI456:AL456"/>
    <mergeCell ref="AN456:AQ456"/>
    <mergeCell ref="AS456:AV456"/>
    <mergeCell ref="J457:M457"/>
    <mergeCell ref="O457:R457"/>
    <mergeCell ref="T457:W457"/>
    <mergeCell ref="Y457:AB457"/>
    <mergeCell ref="N455:R455"/>
    <mergeCell ref="S455:W455"/>
    <mergeCell ref="X455:AB455"/>
    <mergeCell ref="J456:M456"/>
    <mergeCell ref="O456:R456"/>
    <mergeCell ref="T456:W456"/>
    <mergeCell ref="Y456:AB456"/>
    <mergeCell ref="B452:AW452"/>
    <mergeCell ref="I453:AG453"/>
    <mergeCell ref="AH453:AV453"/>
    <mergeCell ref="I454:R454"/>
    <mergeCell ref="S454:AB454"/>
    <mergeCell ref="AC454:AG455"/>
    <mergeCell ref="AH454:AL455"/>
    <mergeCell ref="AM454:AQ455"/>
    <mergeCell ref="AR454:AV455"/>
    <mergeCell ref="I455:M455"/>
    <mergeCell ref="AN449:AQ449"/>
    <mergeCell ref="AS449:AV449"/>
    <mergeCell ref="T450:W450"/>
    <mergeCell ref="AD450:AG450"/>
    <mergeCell ref="AI450:AL450"/>
    <mergeCell ref="AN450:AQ450"/>
    <mergeCell ref="J449:M449"/>
    <mergeCell ref="O449:R449"/>
    <mergeCell ref="T449:W449"/>
    <mergeCell ref="Y449:AB449"/>
    <mergeCell ref="AD449:AG449"/>
    <mergeCell ref="AI449:AL449"/>
    <mergeCell ref="AN447:AQ447"/>
    <mergeCell ref="AS447:AV447"/>
    <mergeCell ref="J448:M448"/>
    <mergeCell ref="O448:R448"/>
    <mergeCell ref="T448:W448"/>
    <mergeCell ref="Y448:AB448"/>
    <mergeCell ref="AD448:AG448"/>
    <mergeCell ref="AI448:AL448"/>
    <mergeCell ref="AN448:AQ448"/>
    <mergeCell ref="AS448:AV448"/>
    <mergeCell ref="J447:M447"/>
    <mergeCell ref="O447:R447"/>
    <mergeCell ref="T447:W447"/>
    <mergeCell ref="Y447:AB447"/>
    <mergeCell ref="AD447:AG447"/>
    <mergeCell ref="AI447:AL447"/>
    <mergeCell ref="AN445:AQ445"/>
    <mergeCell ref="AS445:AV445"/>
    <mergeCell ref="J446:M446"/>
    <mergeCell ref="O446:R446"/>
    <mergeCell ref="T446:W446"/>
    <mergeCell ref="Y446:AB446"/>
    <mergeCell ref="AD446:AG446"/>
    <mergeCell ref="AI446:AL446"/>
    <mergeCell ref="AN446:AQ446"/>
    <mergeCell ref="AS446:AV446"/>
    <mergeCell ref="J445:M445"/>
    <mergeCell ref="O445:R445"/>
    <mergeCell ref="T445:W445"/>
    <mergeCell ref="Y445:AB445"/>
    <mergeCell ref="AD445:AG445"/>
    <mergeCell ref="AI445:AL445"/>
    <mergeCell ref="AN443:AQ443"/>
    <mergeCell ref="AS443:AV443"/>
    <mergeCell ref="J444:M444"/>
    <mergeCell ref="O444:R444"/>
    <mergeCell ref="AD444:AG444"/>
    <mergeCell ref="AI444:AL444"/>
    <mergeCell ref="AN444:AQ444"/>
    <mergeCell ref="J443:M443"/>
    <mergeCell ref="O443:R443"/>
    <mergeCell ref="T443:W443"/>
    <mergeCell ref="Y443:AB443"/>
    <mergeCell ref="AD443:AG443"/>
    <mergeCell ref="AI443:AL443"/>
    <mergeCell ref="AN441:AQ441"/>
    <mergeCell ref="AS441:AV441"/>
    <mergeCell ref="J442:M442"/>
    <mergeCell ref="O442:R442"/>
    <mergeCell ref="T442:W442"/>
    <mergeCell ref="Y442:AB442"/>
    <mergeCell ref="AD442:AG442"/>
    <mergeCell ref="AI442:AL442"/>
    <mergeCell ref="AN442:AQ442"/>
    <mergeCell ref="AS442:AV442"/>
    <mergeCell ref="J441:M441"/>
    <mergeCell ref="O441:R441"/>
    <mergeCell ref="T441:W441"/>
    <mergeCell ref="Y441:AB441"/>
    <mergeCell ref="AD441:AG441"/>
    <mergeCell ref="AI441:AL441"/>
    <mergeCell ref="AI439:AL439"/>
    <mergeCell ref="AN439:AQ439"/>
    <mergeCell ref="AS439:AV439"/>
    <mergeCell ref="T440:W440"/>
    <mergeCell ref="AD440:AG440"/>
    <mergeCell ref="AI440:AL440"/>
    <mergeCell ref="AN440:AQ440"/>
    <mergeCell ref="X438:AB438"/>
    <mergeCell ref="AC438:AG438"/>
    <mergeCell ref="J439:M439"/>
    <mergeCell ref="O439:R439"/>
    <mergeCell ref="T439:W439"/>
    <mergeCell ref="Y439:AB439"/>
    <mergeCell ref="AD439:AG439"/>
    <mergeCell ref="N433:Q433"/>
    <mergeCell ref="B435:AW435"/>
    <mergeCell ref="I436:M438"/>
    <mergeCell ref="N436:R438"/>
    <mergeCell ref="S436:AQ436"/>
    <mergeCell ref="AR436:AV438"/>
    <mergeCell ref="S437:AG437"/>
    <mergeCell ref="AH437:AL438"/>
    <mergeCell ref="AM437:AQ438"/>
    <mergeCell ref="S438:W438"/>
    <mergeCell ref="N427:Q427"/>
    <mergeCell ref="N428:Q428"/>
    <mergeCell ref="N429:Q429"/>
    <mergeCell ref="N430:Q430"/>
    <mergeCell ref="N431:Q431"/>
    <mergeCell ref="N432:Q432"/>
    <mergeCell ref="N421:Q421"/>
    <mergeCell ref="N422:Q422"/>
    <mergeCell ref="N423:Q423"/>
    <mergeCell ref="N424:Q424"/>
    <mergeCell ref="N425:Q425"/>
    <mergeCell ref="N426:Q426"/>
    <mergeCell ref="N415:Q415"/>
    <mergeCell ref="N416:Q416"/>
    <mergeCell ref="N417:Q417"/>
    <mergeCell ref="N418:Q418"/>
    <mergeCell ref="N419:Q419"/>
    <mergeCell ref="N420:Q420"/>
    <mergeCell ref="B408:R409"/>
    <mergeCell ref="N410:Q410"/>
    <mergeCell ref="N411:Q411"/>
    <mergeCell ref="N412:Q412"/>
    <mergeCell ref="N413:Q413"/>
    <mergeCell ref="N414:Q414"/>
    <mergeCell ref="N401:Q401"/>
    <mergeCell ref="N402:Q402"/>
    <mergeCell ref="N403:Q403"/>
    <mergeCell ref="N404:Q404"/>
    <mergeCell ref="N405:Q405"/>
    <mergeCell ref="N406:Q406"/>
    <mergeCell ref="N393:Q393"/>
    <mergeCell ref="B395:R396"/>
    <mergeCell ref="N397:Q397"/>
    <mergeCell ref="N398:Q398"/>
    <mergeCell ref="N399:Q399"/>
    <mergeCell ref="N400:Q400"/>
    <mergeCell ref="B359:B393"/>
    <mergeCell ref="N387:Q387"/>
    <mergeCell ref="N388:Q388"/>
    <mergeCell ref="N389:Q389"/>
    <mergeCell ref="C390:R390"/>
    <mergeCell ref="N391:Q391"/>
    <mergeCell ref="N392:Q392"/>
    <mergeCell ref="N381:Q381"/>
    <mergeCell ref="N382:Q382"/>
    <mergeCell ref="N383:Q383"/>
    <mergeCell ref="N384:Q384"/>
    <mergeCell ref="N385:Q385"/>
    <mergeCell ref="N386:Q386"/>
    <mergeCell ref="N375:Q375"/>
    <mergeCell ref="N376:Q376"/>
    <mergeCell ref="N377:Q377"/>
    <mergeCell ref="N378:Q378"/>
    <mergeCell ref="N379:Q379"/>
    <mergeCell ref="N380:Q380"/>
    <mergeCell ref="N369:Q369"/>
    <mergeCell ref="N370:Q370"/>
    <mergeCell ref="N371:Q371"/>
    <mergeCell ref="N372:Q372"/>
    <mergeCell ref="N373:Q373"/>
    <mergeCell ref="N374:Q374"/>
    <mergeCell ref="N363:Q363"/>
    <mergeCell ref="N364:Q364"/>
    <mergeCell ref="N365:Q365"/>
    <mergeCell ref="N366:Q366"/>
    <mergeCell ref="N367:Q367"/>
    <mergeCell ref="N368:Q368"/>
    <mergeCell ref="N354:Q354"/>
    <mergeCell ref="N355:Q355"/>
    <mergeCell ref="N356:Q356"/>
    <mergeCell ref="N357:Q357"/>
    <mergeCell ref="N358:Q358"/>
    <mergeCell ref="N359:Q359"/>
    <mergeCell ref="N360:Q360"/>
    <mergeCell ref="N361:Q361"/>
    <mergeCell ref="N362:Q362"/>
    <mergeCell ref="N348:Q348"/>
    <mergeCell ref="N349:Q349"/>
    <mergeCell ref="N350:Q350"/>
    <mergeCell ref="N351:Q351"/>
    <mergeCell ref="N352:Q352"/>
    <mergeCell ref="N353:Q353"/>
    <mergeCell ref="B338:R339"/>
    <mergeCell ref="B340:B358"/>
    <mergeCell ref="N340:Q340"/>
    <mergeCell ref="N341:Q341"/>
    <mergeCell ref="N342:Q342"/>
    <mergeCell ref="N343:Q343"/>
    <mergeCell ref="N344:Q344"/>
    <mergeCell ref="N345:Q345"/>
    <mergeCell ref="N346:Q346"/>
    <mergeCell ref="N347:Q347"/>
    <mergeCell ref="B330:R331"/>
    <mergeCell ref="N332:Q332"/>
    <mergeCell ref="N333:Q333"/>
    <mergeCell ref="N334:Q334"/>
    <mergeCell ref="N335:Q335"/>
    <mergeCell ref="N336:Q336"/>
    <mergeCell ref="B322:R323"/>
    <mergeCell ref="N324:Q324"/>
    <mergeCell ref="N325:Q325"/>
    <mergeCell ref="N326:Q326"/>
    <mergeCell ref="N327:Q327"/>
    <mergeCell ref="N328:Q328"/>
    <mergeCell ref="N315:Q315"/>
    <mergeCell ref="N316:Q316"/>
    <mergeCell ref="N317:Q317"/>
    <mergeCell ref="N318:Q318"/>
    <mergeCell ref="N319:Q319"/>
    <mergeCell ref="N320:Q320"/>
    <mergeCell ref="B308:R309"/>
    <mergeCell ref="N310:Q310"/>
    <mergeCell ref="N311:Q311"/>
    <mergeCell ref="N312:Q312"/>
    <mergeCell ref="N313:Q313"/>
    <mergeCell ref="N314:Q314"/>
    <mergeCell ref="B305:P306"/>
    <mergeCell ref="Q305:U305"/>
    <mergeCell ref="V305:Z305"/>
    <mergeCell ref="AA305:AE305"/>
    <mergeCell ref="R306:U306"/>
    <mergeCell ref="W306:Z306"/>
    <mergeCell ref="AB306:AE306"/>
    <mergeCell ref="R301:U301"/>
    <mergeCell ref="W301:Z301"/>
    <mergeCell ref="R302:U302"/>
    <mergeCell ref="W302:Z302"/>
    <mergeCell ref="R303:U303"/>
    <mergeCell ref="R304:U304"/>
    <mergeCell ref="B297:B304"/>
    <mergeCell ref="C297:P297"/>
    <mergeCell ref="Q297:U297"/>
    <mergeCell ref="V297:Z297"/>
    <mergeCell ref="R298:U298"/>
    <mergeCell ref="W298:Z298"/>
    <mergeCell ref="R299:U299"/>
    <mergeCell ref="W299:Z299"/>
    <mergeCell ref="R300:U300"/>
    <mergeCell ref="W300:Z300"/>
    <mergeCell ref="AB293:AE293"/>
    <mergeCell ref="AB294:AE294"/>
    <mergeCell ref="AB295:AE295"/>
    <mergeCell ref="H296:K296"/>
    <mergeCell ref="R296:U296"/>
    <mergeCell ref="AB296:AE296"/>
    <mergeCell ref="AB288:AE288"/>
    <mergeCell ref="AB289:AE289"/>
    <mergeCell ref="B290:B295"/>
    <mergeCell ref="AB290:AE290"/>
    <mergeCell ref="R291:U291"/>
    <mergeCell ref="W291:Z291"/>
    <mergeCell ref="AB291:AE291"/>
    <mergeCell ref="W292:Z292"/>
    <mergeCell ref="AB292:AE292"/>
    <mergeCell ref="W293:Z293"/>
    <mergeCell ref="R284:U284"/>
    <mergeCell ref="W284:Z284"/>
    <mergeCell ref="AB284:AE284"/>
    <mergeCell ref="AB285:AE285"/>
    <mergeCell ref="AB286:AE286"/>
    <mergeCell ref="AB287:AE287"/>
    <mergeCell ref="R282:U282"/>
    <mergeCell ref="W282:Z282"/>
    <mergeCell ref="AB282:AE282"/>
    <mergeCell ref="R283:U283"/>
    <mergeCell ref="W283:Z283"/>
    <mergeCell ref="AB283:AE283"/>
    <mergeCell ref="R280:U280"/>
    <mergeCell ref="W280:Z280"/>
    <mergeCell ref="AB280:AE280"/>
    <mergeCell ref="R281:U281"/>
    <mergeCell ref="W281:Z281"/>
    <mergeCell ref="AB281:AE281"/>
    <mergeCell ref="M275:P275"/>
    <mergeCell ref="R275:U275"/>
    <mergeCell ref="W275:Z275"/>
    <mergeCell ref="AB275:AE275"/>
    <mergeCell ref="B277:AE278"/>
    <mergeCell ref="B279:B289"/>
    <mergeCell ref="C279:P279"/>
    <mergeCell ref="Q279:U279"/>
    <mergeCell ref="V279:Z279"/>
    <mergeCell ref="AA279:AE279"/>
    <mergeCell ref="M273:P273"/>
    <mergeCell ref="R273:U273"/>
    <mergeCell ref="W273:Z273"/>
    <mergeCell ref="M274:P274"/>
    <mergeCell ref="R274:U274"/>
    <mergeCell ref="W274:Z274"/>
    <mergeCell ref="M271:P271"/>
    <mergeCell ref="R271:U271"/>
    <mergeCell ref="W271:Z271"/>
    <mergeCell ref="AB271:AE271"/>
    <mergeCell ref="M272:P272"/>
    <mergeCell ref="R272:U272"/>
    <mergeCell ref="W272:Z272"/>
    <mergeCell ref="AB272:AE272"/>
    <mergeCell ref="B269:K270"/>
    <mergeCell ref="L269:P270"/>
    <mergeCell ref="Q269:U270"/>
    <mergeCell ref="V269:AF269"/>
    <mergeCell ref="V270:Z270"/>
    <mergeCell ref="AA270:AE270"/>
    <mergeCell ref="B262:B265"/>
    <mergeCell ref="O262:R262"/>
    <mergeCell ref="O263:R263"/>
    <mergeCell ref="O264:R264"/>
    <mergeCell ref="O265:R265"/>
    <mergeCell ref="B267:AF268"/>
    <mergeCell ref="O254:R254"/>
    <mergeCell ref="O255:R255"/>
    <mergeCell ref="B256:B261"/>
    <mergeCell ref="O256:R256"/>
    <mergeCell ref="O257:R257"/>
    <mergeCell ref="O258:R258"/>
    <mergeCell ref="O259:R259"/>
    <mergeCell ref="O260:R260"/>
    <mergeCell ref="O261:R261"/>
    <mergeCell ref="O245:R245"/>
    <mergeCell ref="O246:R246"/>
    <mergeCell ref="B247:B255"/>
    <mergeCell ref="O247:R247"/>
    <mergeCell ref="O248:R248"/>
    <mergeCell ref="O249:R249"/>
    <mergeCell ref="O250:R250"/>
    <mergeCell ref="O251:R251"/>
    <mergeCell ref="O252:R252"/>
    <mergeCell ref="O253:R253"/>
    <mergeCell ref="B236:B246"/>
    <mergeCell ref="O236:R236"/>
    <mergeCell ref="O237:R237"/>
    <mergeCell ref="O238:R238"/>
    <mergeCell ref="O239:R239"/>
    <mergeCell ref="O240:R240"/>
    <mergeCell ref="O241:R241"/>
    <mergeCell ref="O242:R242"/>
    <mergeCell ref="O243:R243"/>
    <mergeCell ref="O244:R244"/>
    <mergeCell ref="B230:B235"/>
    <mergeCell ref="O230:R230"/>
    <mergeCell ref="O231:R231"/>
    <mergeCell ref="O232:R232"/>
    <mergeCell ref="O233:R233"/>
    <mergeCell ref="O234:R234"/>
    <mergeCell ref="O235:R235"/>
    <mergeCell ref="B221:N222"/>
    <mergeCell ref="J223:M223"/>
    <mergeCell ref="J224:M224"/>
    <mergeCell ref="J225:M225"/>
    <mergeCell ref="J226:M226"/>
    <mergeCell ref="B228:R229"/>
    <mergeCell ref="B214:B219"/>
    <mergeCell ref="C214:M214"/>
    <mergeCell ref="N214:R214"/>
    <mergeCell ref="O215:R215"/>
    <mergeCell ref="O216:R216"/>
    <mergeCell ref="O217:R217"/>
    <mergeCell ref="O218:R218"/>
    <mergeCell ref="O219:R219"/>
    <mergeCell ref="B208:B210"/>
    <mergeCell ref="C208:M208"/>
    <mergeCell ref="N208:R208"/>
    <mergeCell ref="O209:R209"/>
    <mergeCell ref="O210:R210"/>
    <mergeCell ref="B211:B213"/>
    <mergeCell ref="C211:M211"/>
    <mergeCell ref="N211:R211"/>
    <mergeCell ref="O212:R212"/>
    <mergeCell ref="O213:R213"/>
    <mergeCell ref="J198:M198"/>
    <mergeCell ref="J199:M199"/>
    <mergeCell ref="J200:M200"/>
    <mergeCell ref="J201:M201"/>
    <mergeCell ref="B203:R204"/>
    <mergeCell ref="B205:B207"/>
    <mergeCell ref="C205:M205"/>
    <mergeCell ref="N205:R205"/>
    <mergeCell ref="O206:R206"/>
    <mergeCell ref="O207:R207"/>
    <mergeCell ref="N190:Q190"/>
    <mergeCell ref="N191:Q191"/>
    <mergeCell ref="N192:Q192"/>
    <mergeCell ref="B194:N195"/>
    <mergeCell ref="J196:M196"/>
    <mergeCell ref="J197:M197"/>
    <mergeCell ref="N184:Q184"/>
    <mergeCell ref="N185:Q185"/>
    <mergeCell ref="N186:Q186"/>
    <mergeCell ref="N187:Q187"/>
    <mergeCell ref="N188:Q188"/>
    <mergeCell ref="B189:R189"/>
    <mergeCell ref="N178:Q178"/>
    <mergeCell ref="N179:Q179"/>
    <mergeCell ref="N180:Q180"/>
    <mergeCell ref="N181:Q181"/>
    <mergeCell ref="N182:Q182"/>
    <mergeCell ref="N183:Q183"/>
    <mergeCell ref="N171:Q171"/>
    <mergeCell ref="N172:Q172"/>
    <mergeCell ref="T172:W172"/>
    <mergeCell ref="N173:Q173"/>
    <mergeCell ref="T173:W173"/>
    <mergeCell ref="B176:R177"/>
    <mergeCell ref="N165:Q165"/>
    <mergeCell ref="N166:Q166"/>
    <mergeCell ref="N167:Q167"/>
    <mergeCell ref="N168:Q168"/>
    <mergeCell ref="N169:Q169"/>
    <mergeCell ref="N170:Q170"/>
    <mergeCell ref="N160:Q160"/>
    <mergeCell ref="T160:W160"/>
    <mergeCell ref="N161:Q161"/>
    <mergeCell ref="N162:Q162"/>
    <mergeCell ref="N163:Q163"/>
    <mergeCell ref="N164:Q164"/>
    <mergeCell ref="C151:C155"/>
    <mergeCell ref="D151:M155"/>
    <mergeCell ref="T151:AM154"/>
    <mergeCell ref="T155:AM155"/>
    <mergeCell ref="B157:X158"/>
    <mergeCell ref="B159:L159"/>
    <mergeCell ref="M159:R159"/>
    <mergeCell ref="S159:X159"/>
    <mergeCell ref="O147:R147"/>
    <mergeCell ref="Z147:AM147"/>
    <mergeCell ref="D148:S148"/>
    <mergeCell ref="AI148:AL148"/>
    <mergeCell ref="AI149:AL149"/>
    <mergeCell ref="N150:S150"/>
    <mergeCell ref="AI150:AL150"/>
    <mergeCell ref="C142:T142"/>
    <mergeCell ref="V142:AM142"/>
    <mergeCell ref="B144:B155"/>
    <mergeCell ref="O144:R144"/>
    <mergeCell ref="T144:T150"/>
    <mergeCell ref="AI144:AL144"/>
    <mergeCell ref="O145:R145"/>
    <mergeCell ref="AI145:AL145"/>
    <mergeCell ref="C146:S146"/>
    <mergeCell ref="AI146:AL146"/>
    <mergeCell ref="C136:C139"/>
    <mergeCell ref="AI136:AL136"/>
    <mergeCell ref="AI137:AL137"/>
    <mergeCell ref="AI138:AL138"/>
    <mergeCell ref="AI139:AL139"/>
    <mergeCell ref="B141:T141"/>
    <mergeCell ref="U141:AM141"/>
    <mergeCell ref="AI130:AL130"/>
    <mergeCell ref="AI131:AL131"/>
    <mergeCell ref="AI132:AL132"/>
    <mergeCell ref="AI133:AL133"/>
    <mergeCell ref="AI134:AL134"/>
    <mergeCell ref="AI135:AL135"/>
    <mergeCell ref="O126:R126"/>
    <mergeCell ref="AD126:AG126"/>
    <mergeCell ref="AI126:AL126"/>
    <mergeCell ref="AI127:AL127"/>
    <mergeCell ref="AI128:AL128"/>
    <mergeCell ref="AI129:AL129"/>
    <mergeCell ref="AI120:AL120"/>
    <mergeCell ref="AI121:AL121"/>
    <mergeCell ref="AI122:AL122"/>
    <mergeCell ref="AI123:AL123"/>
    <mergeCell ref="AI124:AL124"/>
    <mergeCell ref="O125:R125"/>
    <mergeCell ref="AD125:AG125"/>
    <mergeCell ref="AI125:AL125"/>
    <mergeCell ref="AI114:AL114"/>
    <mergeCell ref="AI115:AL115"/>
    <mergeCell ref="AI116:AL116"/>
    <mergeCell ref="AI117:AL117"/>
    <mergeCell ref="AI118:AL118"/>
    <mergeCell ref="AI119:AL119"/>
    <mergeCell ref="C108:C135"/>
    <mergeCell ref="Y108:AB108"/>
    <mergeCell ref="AD108:AG108"/>
    <mergeCell ref="AI108:AL108"/>
    <mergeCell ref="D109:D113"/>
    <mergeCell ref="AI109:AL109"/>
    <mergeCell ref="AI110:AL110"/>
    <mergeCell ref="AI111:AL111"/>
    <mergeCell ref="AI112:AL112"/>
    <mergeCell ref="AI113:AL113"/>
    <mergeCell ref="AI102:AL102"/>
    <mergeCell ref="AI103:AL103"/>
    <mergeCell ref="AI104:AL104"/>
    <mergeCell ref="AI105:AL105"/>
    <mergeCell ref="AI106:AL106"/>
    <mergeCell ref="AI107:AL107"/>
    <mergeCell ref="Y97:AB97"/>
    <mergeCell ref="AI97:AL97"/>
    <mergeCell ref="AI98:AL98"/>
    <mergeCell ref="AI99:AL99"/>
    <mergeCell ref="AI100:AL100"/>
    <mergeCell ref="AI101:AL101"/>
    <mergeCell ref="Y95:AB95"/>
    <mergeCell ref="AD95:AG95"/>
    <mergeCell ref="AI95:AL95"/>
    <mergeCell ref="Y96:AB96"/>
    <mergeCell ref="AD96:AG96"/>
    <mergeCell ref="AI96:AL96"/>
    <mergeCell ref="AD94:AG94"/>
    <mergeCell ref="AI94:AL94"/>
    <mergeCell ref="Y89:AB89"/>
    <mergeCell ref="AD89:AG89"/>
    <mergeCell ref="AI89:AL89"/>
    <mergeCell ref="Y90:AB90"/>
    <mergeCell ref="AI90:AL90"/>
    <mergeCell ref="Y91:AB91"/>
    <mergeCell ref="AD91:AG91"/>
    <mergeCell ref="AI91:AL91"/>
    <mergeCell ref="Y85:AB85"/>
    <mergeCell ref="AI85:AL85"/>
    <mergeCell ref="AI86:AL86"/>
    <mergeCell ref="Y87:AB87"/>
    <mergeCell ref="AI87:AL87"/>
    <mergeCell ref="Y88:AB88"/>
    <mergeCell ref="AD88:AG88"/>
    <mergeCell ref="AI88:AL88"/>
    <mergeCell ref="B73:B139"/>
    <mergeCell ref="C73:C107"/>
    <mergeCell ref="E73:W73"/>
    <mergeCell ref="Y73:AB73"/>
    <mergeCell ref="AD73:AG73"/>
    <mergeCell ref="Y76:AB76"/>
    <mergeCell ref="AD76:AG76"/>
    <mergeCell ref="Y82:AB82"/>
    <mergeCell ref="AD82:AG82"/>
    <mergeCell ref="AI82:AL82"/>
    <mergeCell ref="Y83:AB83"/>
    <mergeCell ref="AD83:AG83"/>
    <mergeCell ref="AI83:AL83"/>
    <mergeCell ref="Y84:AB84"/>
    <mergeCell ref="AD84:AG84"/>
    <mergeCell ref="AI84:AL84"/>
    <mergeCell ref="AI79:AL79"/>
    <mergeCell ref="Y80:AB80"/>
    <mergeCell ref="AD80:AG80"/>
    <mergeCell ref="AI80:AL80"/>
    <mergeCell ref="Y81:AB81"/>
    <mergeCell ref="AD81:AG81"/>
    <mergeCell ref="AI81:AL81"/>
    <mergeCell ref="AI76:AL76"/>
    <mergeCell ref="Y77:AB77"/>
    <mergeCell ref="AD77:AG77"/>
    <mergeCell ref="AI77:AL77"/>
    <mergeCell ref="Y92:AB92"/>
    <mergeCell ref="AI92:AL92"/>
    <mergeCell ref="Y93:AB93"/>
    <mergeCell ref="AI93:AL93"/>
    <mergeCell ref="Y94:AB94"/>
    <mergeCell ref="AD63:AG63"/>
    <mergeCell ref="AD64:AG64"/>
    <mergeCell ref="AD50:AG50"/>
    <mergeCell ref="C51:C71"/>
    <mergeCell ref="AD51:AG51"/>
    <mergeCell ref="AD52:AG52"/>
    <mergeCell ref="AD53:AG53"/>
    <mergeCell ref="AD54:AG54"/>
    <mergeCell ref="AD55:AG55"/>
    <mergeCell ref="AD56:AG56"/>
    <mergeCell ref="AD57:AG57"/>
    <mergeCell ref="AD58:AG58"/>
    <mergeCell ref="D78:D83"/>
    <mergeCell ref="Y78:AB78"/>
    <mergeCell ref="AD78:AG78"/>
    <mergeCell ref="AI78:AL78"/>
    <mergeCell ref="Y79:AB79"/>
    <mergeCell ref="AD79:AG79"/>
    <mergeCell ref="AI73:AL73"/>
    <mergeCell ref="Y74:AB74"/>
    <mergeCell ref="AD74:AG74"/>
    <mergeCell ref="AI74:AL74"/>
    <mergeCell ref="Y75:AB75"/>
    <mergeCell ref="AD75:AG75"/>
    <mergeCell ref="AI75:AL75"/>
    <mergeCell ref="AD71:AG71"/>
    <mergeCell ref="AD72:AG72"/>
    <mergeCell ref="AI42:AL42"/>
    <mergeCell ref="AI43:AL43"/>
    <mergeCell ref="AI44:AL44"/>
    <mergeCell ref="B45:B71"/>
    <mergeCell ref="C45:C50"/>
    <mergeCell ref="AD45:AG45"/>
    <mergeCell ref="AD46:AG46"/>
    <mergeCell ref="AD47:AG47"/>
    <mergeCell ref="AD48:AG48"/>
    <mergeCell ref="AD49:AG49"/>
    <mergeCell ref="C35:C43"/>
    <mergeCell ref="AI35:AL35"/>
    <mergeCell ref="AI36:AL36"/>
    <mergeCell ref="AI37:AL37"/>
    <mergeCell ref="AI38:AL38"/>
    <mergeCell ref="AI39:AL39"/>
    <mergeCell ref="AI40:AL40"/>
    <mergeCell ref="O41:R41"/>
    <mergeCell ref="AD41:AG41"/>
    <mergeCell ref="AI41:AL41"/>
    <mergeCell ref="B8:B43"/>
    <mergeCell ref="C8:C34"/>
    <mergeCell ref="AD65:AG65"/>
    <mergeCell ref="AD66:AG66"/>
    <mergeCell ref="AD67:AG67"/>
    <mergeCell ref="AD68:AG68"/>
    <mergeCell ref="AD69:AG69"/>
    <mergeCell ref="AD70:AG70"/>
    <mergeCell ref="AD59:AG59"/>
    <mergeCell ref="AD60:AG60"/>
    <mergeCell ref="AD61:AG61"/>
    <mergeCell ref="AD62:AG62"/>
    <mergeCell ref="O33:R33"/>
    <mergeCell ref="AD33:AG33"/>
    <mergeCell ref="AI33:AL33"/>
    <mergeCell ref="O34:R34"/>
    <mergeCell ref="AD34:AG34"/>
    <mergeCell ref="AI34:AL34"/>
    <mergeCell ref="Y30:AB30"/>
    <mergeCell ref="AD30:AG30"/>
    <mergeCell ref="AI30:AL30"/>
    <mergeCell ref="AD31:AG31"/>
    <mergeCell ref="AI31:AL31"/>
    <mergeCell ref="AD32:AG32"/>
    <mergeCell ref="AI32:AL32"/>
    <mergeCell ref="AI28:AL28"/>
    <mergeCell ref="O29:R29"/>
    <mergeCell ref="T29:W29"/>
    <mergeCell ref="Y29:AB29"/>
    <mergeCell ref="AD29:AG29"/>
    <mergeCell ref="AI29:AL29"/>
    <mergeCell ref="AI26:AL26"/>
    <mergeCell ref="O27:R27"/>
    <mergeCell ref="T27:W27"/>
    <mergeCell ref="Y27:AB27"/>
    <mergeCell ref="AD27:AG27"/>
    <mergeCell ref="AI27:AL27"/>
    <mergeCell ref="D25:D29"/>
    <mergeCell ref="O25:R25"/>
    <mergeCell ref="T25:W25"/>
    <mergeCell ref="Y25:AB25"/>
    <mergeCell ref="AD25:AG25"/>
    <mergeCell ref="AI25:AL25"/>
    <mergeCell ref="O26:R26"/>
    <mergeCell ref="T26:W26"/>
    <mergeCell ref="Y26:AB26"/>
    <mergeCell ref="AD26:AG26"/>
    <mergeCell ref="D21:D24"/>
    <mergeCell ref="AD21:AG21"/>
    <mergeCell ref="AI21:AL21"/>
    <mergeCell ref="AD22:AG22"/>
    <mergeCell ref="AI22:AL22"/>
    <mergeCell ref="AI23:AL23"/>
    <mergeCell ref="AI24:AL24"/>
    <mergeCell ref="O16:R16"/>
    <mergeCell ref="T16:W16"/>
    <mergeCell ref="O19:R19"/>
    <mergeCell ref="T19:W19"/>
    <mergeCell ref="Y19:AB19"/>
    <mergeCell ref="AD19:AG19"/>
    <mergeCell ref="AI19:AL19"/>
    <mergeCell ref="AI20:AL20"/>
    <mergeCell ref="Y16:AB16"/>
    <mergeCell ref="AD16:AG16"/>
    <mergeCell ref="AI16:AL16"/>
    <mergeCell ref="AD17:AG17"/>
    <mergeCell ref="AI17:AL17"/>
    <mergeCell ref="Y18:AB18"/>
    <mergeCell ref="AD18:AG18"/>
    <mergeCell ref="AI18:AL18"/>
    <mergeCell ref="AI13:AL13"/>
    <mergeCell ref="Y14:AB14"/>
    <mergeCell ref="AD14:AG14"/>
    <mergeCell ref="AI14:AL14"/>
    <mergeCell ref="O15:R15"/>
    <mergeCell ref="T15:W15"/>
    <mergeCell ref="Y15:AB15"/>
    <mergeCell ref="AD15:AG15"/>
    <mergeCell ref="AI15:AL15"/>
    <mergeCell ref="O2:AA3"/>
    <mergeCell ref="B5:C7"/>
    <mergeCell ref="D5:M7"/>
    <mergeCell ref="N5:AG5"/>
    <mergeCell ref="AH5:AM7"/>
    <mergeCell ref="N6:W6"/>
    <mergeCell ref="X6:AG6"/>
    <mergeCell ref="N7:R7"/>
    <mergeCell ref="S7:W7"/>
    <mergeCell ref="X7:AB7"/>
    <mergeCell ref="AI10:AL10"/>
    <mergeCell ref="AD11:AG11"/>
    <mergeCell ref="AI11:AL11"/>
    <mergeCell ref="D12:D18"/>
    <mergeCell ref="O12:R12"/>
    <mergeCell ref="T12:W12"/>
    <mergeCell ref="Y12:AB12"/>
    <mergeCell ref="AD12:AG12"/>
    <mergeCell ref="AI12:AL12"/>
    <mergeCell ref="Y13:AB13"/>
    <mergeCell ref="AI8:AL8"/>
    <mergeCell ref="O9:R9"/>
    <mergeCell ref="T9:W9"/>
    <mergeCell ref="Y9:AB9"/>
    <mergeCell ref="AD9:AG9"/>
    <mergeCell ref="AI9:AL9"/>
    <mergeCell ref="AC7:AG7"/>
    <mergeCell ref="O8:R8"/>
    <mergeCell ref="T8:W8"/>
    <mergeCell ref="Y8:AB8"/>
    <mergeCell ref="AD8:AG8"/>
    <mergeCell ref="AD13:AG13"/>
  </mergeCells>
  <conditionalFormatting sqref="I450">
    <cfRule type="cellIs" dxfId="179" priority="31" operator="lessThan">
      <formula>0</formula>
    </cfRule>
  </conditionalFormatting>
  <conditionalFormatting sqref="I467:I468">
    <cfRule type="cellIs" dxfId="178" priority="23" operator="lessThan">
      <formula>0</formula>
    </cfRule>
  </conditionalFormatting>
  <conditionalFormatting sqref="I569">
    <cfRule type="cellIs" dxfId="177" priority="15" operator="lessThan">
      <formula>0</formula>
    </cfRule>
  </conditionalFormatting>
  <conditionalFormatting sqref="I586:I587">
    <cfRule type="cellIs" dxfId="176" priority="8" operator="lessThan">
      <formula>0</formula>
    </cfRule>
  </conditionalFormatting>
  <conditionalFormatting sqref="N450">
    <cfRule type="cellIs" dxfId="175" priority="30" operator="lessThan">
      <formula>0</formula>
    </cfRule>
  </conditionalFormatting>
  <conditionalFormatting sqref="N467:N468">
    <cfRule type="cellIs" dxfId="174" priority="22" operator="lessThan">
      <formula>0</formula>
    </cfRule>
  </conditionalFormatting>
  <conditionalFormatting sqref="N569">
    <cfRule type="cellIs" dxfId="173" priority="14" operator="lessThan">
      <formula>0</formula>
    </cfRule>
  </conditionalFormatting>
  <conditionalFormatting sqref="N586:N587">
    <cfRule type="cellIs" dxfId="172" priority="7" operator="lessThan">
      <formula>0</formula>
    </cfRule>
  </conditionalFormatting>
  <conditionalFormatting sqref="R397">
    <cfRule type="cellIs" dxfId="171" priority="36" operator="equal">
      <formula>0</formula>
    </cfRule>
  </conditionalFormatting>
  <conditionalFormatting sqref="R406">
    <cfRule type="cellIs" dxfId="170" priority="34" operator="equal">
      <formula>0</formula>
    </cfRule>
  </conditionalFormatting>
  <conditionalFormatting sqref="R432">
    <cfRule type="cellIs" dxfId="169" priority="33" operator="equal">
      <formula>0</formula>
    </cfRule>
  </conditionalFormatting>
  <conditionalFormatting sqref="S147">
    <cfRule type="cellIs" dxfId="168" priority="35" operator="equal">
      <formula>0</formula>
    </cfRule>
  </conditionalFormatting>
  <conditionalFormatting sqref="S450">
    <cfRule type="cellIs" dxfId="167" priority="29" operator="lessThan">
      <formula>0</formula>
    </cfRule>
  </conditionalFormatting>
  <conditionalFormatting sqref="S467:S468">
    <cfRule type="cellIs" dxfId="166" priority="21" operator="lessThan">
      <formula>0</formula>
    </cfRule>
  </conditionalFormatting>
  <conditionalFormatting sqref="S569">
    <cfRule type="cellIs" dxfId="165" priority="13" operator="lessThan">
      <formula>0</formula>
    </cfRule>
  </conditionalFormatting>
  <conditionalFormatting sqref="S586:S587">
    <cfRule type="cellIs" dxfId="164" priority="6" operator="lessThan">
      <formula>0</formula>
    </cfRule>
  </conditionalFormatting>
  <conditionalFormatting sqref="X450">
    <cfRule type="cellIs" dxfId="163" priority="28" operator="lessThan">
      <formula>0</formula>
    </cfRule>
  </conditionalFormatting>
  <conditionalFormatting sqref="X467:X468">
    <cfRule type="cellIs" dxfId="162" priority="17" operator="lessThan">
      <formula>0</formula>
    </cfRule>
  </conditionalFormatting>
  <conditionalFormatting sqref="X569">
    <cfRule type="cellIs" dxfId="161" priority="12" operator="lessThan">
      <formula>0</formula>
    </cfRule>
  </conditionalFormatting>
  <conditionalFormatting sqref="X586:X587">
    <cfRule type="cellIs" dxfId="160" priority="2" operator="lessThan">
      <formula>0</formula>
    </cfRule>
  </conditionalFormatting>
  <conditionalFormatting sqref="AC450">
    <cfRule type="cellIs" dxfId="159" priority="27" operator="lessThan">
      <formula>0</formula>
    </cfRule>
  </conditionalFormatting>
  <conditionalFormatting sqref="AC467:AC468">
    <cfRule type="cellIs" dxfId="158" priority="16" operator="lessThan">
      <formula>0</formula>
    </cfRule>
  </conditionalFormatting>
  <conditionalFormatting sqref="AC569">
    <cfRule type="cellIs" dxfId="157" priority="11" operator="lessThan">
      <formula>0</formula>
    </cfRule>
  </conditionalFormatting>
  <conditionalFormatting sqref="AC586:AC587">
    <cfRule type="cellIs" dxfId="156" priority="1" operator="lessThan">
      <formula>0</formula>
    </cfRule>
  </conditionalFormatting>
  <conditionalFormatting sqref="AH450">
    <cfRule type="cellIs" dxfId="155" priority="26" operator="lessThan">
      <formula>0</formula>
    </cfRule>
  </conditionalFormatting>
  <conditionalFormatting sqref="AH467">
    <cfRule type="cellIs" dxfId="154" priority="20" operator="lessThan">
      <formula>0</formula>
    </cfRule>
  </conditionalFormatting>
  <conditionalFormatting sqref="AH569">
    <cfRule type="cellIs" dxfId="153" priority="10" operator="lessThan">
      <formula>0</formula>
    </cfRule>
  </conditionalFormatting>
  <conditionalFormatting sqref="AH586">
    <cfRule type="cellIs" dxfId="152" priority="5" operator="lessThan">
      <formula>0</formula>
    </cfRule>
  </conditionalFormatting>
  <conditionalFormatting sqref="AM139">
    <cfRule type="cellIs" dxfId="151" priority="32" operator="equal">
      <formula>0</formula>
    </cfRule>
  </conditionalFormatting>
  <conditionalFormatting sqref="AM450">
    <cfRule type="cellIs" dxfId="150" priority="25" operator="lessThan">
      <formula>0</formula>
    </cfRule>
  </conditionalFormatting>
  <conditionalFormatting sqref="AM467">
    <cfRule type="cellIs" dxfId="149" priority="19" operator="lessThan">
      <formula>0</formula>
    </cfRule>
  </conditionalFormatting>
  <conditionalFormatting sqref="AM569">
    <cfRule type="cellIs" dxfId="148" priority="9" operator="lessThan">
      <formula>0</formula>
    </cfRule>
  </conditionalFormatting>
  <conditionalFormatting sqref="AM586">
    <cfRule type="cellIs" dxfId="147" priority="4" operator="lessThan">
      <formula>0</formula>
    </cfRule>
  </conditionalFormatting>
  <conditionalFormatting sqref="AR450">
    <cfRule type="cellIs" dxfId="146" priority="24" operator="lessThan">
      <formula>0</formula>
    </cfRule>
  </conditionalFormatting>
  <conditionalFormatting sqref="AR467">
    <cfRule type="cellIs" dxfId="145" priority="18" operator="lessThan">
      <formula>0</formula>
    </cfRule>
  </conditionalFormatting>
  <conditionalFormatting sqref="AR586">
    <cfRule type="cellIs" dxfId="144" priority="3" operator="lessThan">
      <formula>0</formula>
    </cfRule>
  </conditionalFormatting>
  <hyperlinks>
    <hyperlink ref="AE3" r:id="rId1"/>
  </hyperlinks>
  <pageMargins left="0.70866141732283472" right="0.70866141732283472" top="0.74803149606299213" bottom="0.74803149606299213" header="0.31496062992125984" footer="0.31496062992125984"/>
  <pageSetup scale="47" orientation="portrait" r:id="rId2"/>
  <rowBreaks count="3" manualBreakCount="3">
    <brk id="155" max="53" man="1"/>
    <brk id="265" max="53" man="1"/>
    <brk id="336" max="53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40"/>
  <sheetViews>
    <sheetView topLeftCell="A7" zoomScale="87" zoomScaleNormal="87" workbookViewId="0">
      <pane ySplit="7" topLeftCell="A14" activePane="bottomLeft" state="frozen"/>
      <selection activeCell="A7" sqref="A7"/>
      <selection pane="bottomLeft" activeCell="C15" sqref="C15"/>
    </sheetView>
  </sheetViews>
  <sheetFormatPr baseColWidth="10" defaultRowHeight="15"/>
  <cols>
    <col min="1" max="1" width="7" customWidth="1"/>
    <col min="2" max="2" width="67.7109375" customWidth="1"/>
    <col min="3" max="3" width="16.140625" style="1" bestFit="1" customWidth="1"/>
    <col min="4" max="4" width="14.42578125" style="1" customWidth="1"/>
    <col min="5" max="5" width="16" style="1" customWidth="1"/>
    <col min="6" max="6" width="14.85546875" style="1" bestFit="1" customWidth="1"/>
    <col min="7" max="7" width="25.42578125" style="1" customWidth="1"/>
  </cols>
  <sheetData>
    <row r="2" spans="1:7">
      <c r="B2" s="854" t="s">
        <v>119</v>
      </c>
      <c r="C2" s="585"/>
    </row>
    <row r="9" spans="1:7" ht="15.75" thickBot="1"/>
    <row r="10" spans="1:7" ht="26.25" customHeight="1">
      <c r="B10" s="661" t="s">
        <v>966</v>
      </c>
      <c r="C10" s="586" t="s">
        <v>193</v>
      </c>
      <c r="D10" s="586" t="s">
        <v>967</v>
      </c>
      <c r="E10" s="586" t="s">
        <v>146</v>
      </c>
      <c r="F10" s="586" t="s">
        <v>146</v>
      </c>
      <c r="G10" s="586" t="s">
        <v>968</v>
      </c>
    </row>
    <row r="11" spans="1:7" ht="26.25" customHeight="1">
      <c r="B11" s="662"/>
      <c r="C11" s="587" t="s">
        <v>146</v>
      </c>
      <c r="D11" s="587" t="s">
        <v>969</v>
      </c>
      <c r="E11" s="587" t="s">
        <v>970</v>
      </c>
      <c r="F11" s="587" t="s">
        <v>971</v>
      </c>
      <c r="G11" s="587" t="s">
        <v>972</v>
      </c>
    </row>
    <row r="12" spans="1:7" ht="27.75" customHeight="1">
      <c r="B12" s="662"/>
      <c r="C12" s="587" t="s">
        <v>984</v>
      </c>
      <c r="D12" s="587" t="s">
        <v>973</v>
      </c>
      <c r="E12" s="587" t="s">
        <v>967</v>
      </c>
      <c r="F12" s="587" t="s">
        <v>974</v>
      </c>
      <c r="G12" s="587" t="s">
        <v>975</v>
      </c>
    </row>
    <row r="13" spans="1:7" s="3" customFormat="1" ht="15.75" thickBot="1">
      <c r="B13" s="663"/>
      <c r="C13" s="855"/>
      <c r="D13" s="587" t="s">
        <v>976</v>
      </c>
      <c r="E13" s="587" t="s">
        <v>969</v>
      </c>
      <c r="F13" s="587">
        <v>2023</v>
      </c>
      <c r="G13" s="587" t="s">
        <v>977</v>
      </c>
    </row>
    <row r="14" spans="1:7" ht="18.75">
      <c r="B14" s="856" t="s">
        <v>260</v>
      </c>
      <c r="C14" s="857"/>
      <c r="D14" s="857"/>
      <c r="E14" s="857"/>
      <c r="F14" s="857"/>
      <c r="G14" s="857"/>
    </row>
    <row r="15" spans="1:7" ht="18.75">
      <c r="A15" s="858"/>
      <c r="B15" s="859" t="s">
        <v>978</v>
      </c>
      <c r="C15" s="860">
        <f>+'RREE ALT 1'!C61</f>
        <v>4893500</v>
      </c>
      <c r="D15" s="861">
        <v>0.9</v>
      </c>
      <c r="E15" s="860">
        <f>+C15*D15</f>
        <v>4404150</v>
      </c>
      <c r="F15" s="860">
        <v>0</v>
      </c>
      <c r="G15" s="860">
        <f>+E15-F15</f>
        <v>4404150</v>
      </c>
    </row>
    <row r="16" spans="1:7" ht="18.75">
      <c r="B16" s="859" t="s">
        <v>979</v>
      </c>
      <c r="C16" s="860">
        <f>+C15</f>
        <v>4893500</v>
      </c>
      <c r="D16" s="861">
        <v>0.1</v>
      </c>
      <c r="E16" s="860">
        <f>+C16*D16</f>
        <v>489350</v>
      </c>
      <c r="F16" s="860">
        <f>+C16</f>
        <v>4893500</v>
      </c>
      <c r="G16" s="860">
        <f>+E16-F16</f>
        <v>-4404150</v>
      </c>
    </row>
    <row r="17" spans="2:7" ht="19.5" thickBot="1">
      <c r="B17" s="862" t="s">
        <v>281</v>
      </c>
      <c r="C17" s="863"/>
      <c r="D17" s="861">
        <f>SUM(D15:D16)</f>
        <v>1</v>
      </c>
      <c r="E17" s="863">
        <f>SUM(E15:E16)</f>
        <v>4893500</v>
      </c>
      <c r="F17" s="863">
        <f>SUM(F15:F16)</f>
        <v>4893500</v>
      </c>
      <c r="G17" s="863">
        <f>SUM(G15:G16)</f>
        <v>0</v>
      </c>
    </row>
    <row r="18" spans="2:7" ht="18.75">
      <c r="B18" s="864"/>
      <c r="C18" s="865"/>
      <c r="D18" s="865"/>
      <c r="E18" s="865"/>
      <c r="F18" s="865"/>
      <c r="G18" s="865"/>
    </row>
    <row r="19" spans="2:7" ht="18.75">
      <c r="B19" s="866" t="s">
        <v>980</v>
      </c>
      <c r="C19" s="867"/>
      <c r="D19" s="867"/>
      <c r="E19" s="867"/>
      <c r="F19" s="867"/>
      <c r="G19" s="867"/>
    </row>
    <row r="20" spans="2:7" s="3" customFormat="1" ht="18.75">
      <c r="B20" s="868" t="s">
        <v>981</v>
      </c>
      <c r="C20" s="869"/>
      <c r="D20" s="869"/>
      <c r="E20" s="869"/>
      <c r="F20" s="870"/>
      <c r="G20" s="871">
        <f>+G15</f>
        <v>4404150</v>
      </c>
    </row>
    <row r="21" spans="2:7" s="3" customFormat="1" ht="18.75">
      <c r="B21" s="872" t="s">
        <v>982</v>
      </c>
      <c r="C21" s="873"/>
      <c r="D21" s="873"/>
      <c r="E21" s="873"/>
      <c r="F21" s="874">
        <v>0.4</v>
      </c>
      <c r="G21" s="871">
        <f>+G20*F21</f>
        <v>1761660</v>
      </c>
    </row>
    <row r="22" spans="2:7" s="3" customFormat="1" ht="18.75">
      <c r="B22" s="875" t="s">
        <v>983</v>
      </c>
      <c r="C22" s="876"/>
      <c r="D22" s="876"/>
      <c r="E22" s="876"/>
      <c r="F22" s="877">
        <v>0.36879000000000001</v>
      </c>
      <c r="G22" s="225">
        <f>+G20*F22</f>
        <v>1624206.4785</v>
      </c>
    </row>
    <row r="23" spans="2:7" s="3" customFormat="1" ht="18.75">
      <c r="B23" s="878"/>
      <c r="C23" s="865"/>
      <c r="D23" s="865"/>
      <c r="E23" s="865"/>
      <c r="F23" s="865"/>
      <c r="G23" s="865"/>
    </row>
    <row r="24" spans="2:7" s="3" customFormat="1" ht="18.75">
      <c r="B24" s="878"/>
      <c r="C24" s="865"/>
      <c r="D24" s="865"/>
      <c r="E24" s="865"/>
      <c r="F24" s="865" t="s">
        <v>985</v>
      </c>
      <c r="G24" s="865" t="s">
        <v>986</v>
      </c>
    </row>
    <row r="25" spans="2:7" s="3" customFormat="1" ht="18.75">
      <c r="B25" s="866"/>
      <c r="C25" s="865"/>
      <c r="D25" s="865"/>
      <c r="E25" s="865"/>
      <c r="F25" s="865" t="s">
        <v>987</v>
      </c>
      <c r="G25" s="865" t="s">
        <v>988</v>
      </c>
    </row>
    <row r="26" spans="2:7" s="3" customFormat="1" ht="18.75">
      <c r="B26" s="864"/>
      <c r="C26" s="865"/>
      <c r="D26" s="865"/>
      <c r="E26" s="865"/>
      <c r="F26" s="865" t="s">
        <v>989</v>
      </c>
      <c r="G26" s="865" t="s">
        <v>990</v>
      </c>
    </row>
    <row r="27" spans="2:7" s="3" customFormat="1" ht="18.75">
      <c r="B27" s="864"/>
      <c r="C27" s="865"/>
      <c r="D27" s="865"/>
      <c r="E27" s="865"/>
      <c r="F27" s="865"/>
      <c r="G27" s="865"/>
    </row>
    <row r="28" spans="2:7" s="3" customFormat="1" ht="18.75">
      <c r="B28" s="864"/>
      <c r="C28" s="865"/>
      <c r="D28" s="865"/>
      <c r="E28" s="865"/>
      <c r="F28" s="865"/>
      <c r="G28" s="865"/>
    </row>
    <row r="29" spans="2:7" s="3" customFormat="1" ht="18.75">
      <c r="B29" s="864"/>
      <c r="C29" s="865"/>
      <c r="D29" s="865"/>
      <c r="E29" s="865"/>
      <c r="F29" s="865"/>
      <c r="G29" s="865"/>
    </row>
    <row r="30" spans="2:7" s="3" customFormat="1" ht="18.75">
      <c r="B30" s="866"/>
      <c r="C30" s="865"/>
      <c r="D30" s="865"/>
      <c r="E30" s="865"/>
      <c r="F30" s="865"/>
      <c r="G30" s="865"/>
    </row>
    <row r="31" spans="2:7" s="3" customFormat="1" ht="18.75">
      <c r="B31" s="878"/>
      <c r="C31" s="879"/>
      <c r="D31" s="879"/>
      <c r="E31" s="879"/>
      <c r="F31" s="879"/>
      <c r="G31" s="879"/>
    </row>
    <row r="32" spans="2:7" ht="18.75">
      <c r="B32" s="878"/>
      <c r="C32" s="879"/>
      <c r="D32" s="879"/>
      <c r="E32" s="879"/>
      <c r="F32" s="879"/>
      <c r="G32" s="879"/>
    </row>
    <row r="33" spans="2:7" s="3" customFormat="1" ht="18.75">
      <c r="B33" s="864"/>
      <c r="C33" s="584"/>
      <c r="D33" s="584"/>
      <c r="E33" s="584"/>
      <c r="F33" s="584"/>
      <c r="G33" s="584"/>
    </row>
    <row r="34" spans="2:7" ht="18.75">
      <c r="B34" s="880"/>
      <c r="C34" s="867"/>
    </row>
    <row r="35" spans="2:7">
      <c r="B35" s="881"/>
      <c r="C35" s="867"/>
    </row>
    <row r="36" spans="2:7">
      <c r="B36" s="881"/>
      <c r="C36" s="867"/>
    </row>
    <row r="37" spans="2:7">
      <c r="B37" s="881"/>
      <c r="C37" s="867"/>
    </row>
    <row r="38" spans="2:7">
      <c r="B38" s="881"/>
      <c r="C38" s="867"/>
    </row>
    <row r="39" spans="2:7">
      <c r="B39" s="881"/>
      <c r="C39" s="867"/>
    </row>
    <row r="40" spans="2:7">
      <c r="B40" s="881"/>
      <c r="C40" s="867"/>
    </row>
  </sheetData>
  <mergeCells count="1">
    <mergeCell ref="B10:B13"/>
  </mergeCells>
  <printOptions gridLines="1"/>
  <pageMargins left="0.78740157480314965" right="0.70866141732283472" top="0.74803149606299213" bottom="0.74803149606299213" header="0.31496062992125984" footer="0.31496062992125984"/>
  <pageSetup scale="39" orientation="landscape" r:id="rId1"/>
  <headerFoot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topLeftCell="B1" zoomScale="128" zoomScaleNormal="128" workbookViewId="0">
      <selection activeCell="D10" sqref="D10"/>
    </sheetView>
  </sheetViews>
  <sheetFormatPr baseColWidth="10" defaultRowHeight="15"/>
  <cols>
    <col min="1" max="1" width="0" hidden="1" customWidth="1"/>
    <col min="2" max="2" width="38" customWidth="1"/>
    <col min="3" max="3" width="14" customWidth="1"/>
    <col min="4" max="4" width="15.28515625" customWidth="1"/>
    <col min="5" max="10" width="13.140625" bestFit="1" customWidth="1"/>
    <col min="262" max="262" width="31.42578125" customWidth="1"/>
    <col min="518" max="518" width="31.42578125" customWidth="1"/>
    <col min="774" max="774" width="31.42578125" customWidth="1"/>
    <col min="1030" max="1030" width="31.42578125" customWidth="1"/>
    <col min="1286" max="1286" width="31.42578125" customWidth="1"/>
    <col min="1542" max="1542" width="31.42578125" customWidth="1"/>
    <col min="1798" max="1798" width="31.42578125" customWidth="1"/>
    <col min="2054" max="2054" width="31.42578125" customWidth="1"/>
    <col min="2310" max="2310" width="31.42578125" customWidth="1"/>
    <col min="2566" max="2566" width="31.42578125" customWidth="1"/>
    <col min="2822" max="2822" width="31.42578125" customWidth="1"/>
    <col min="3078" max="3078" width="31.42578125" customWidth="1"/>
    <col min="3334" max="3334" width="31.42578125" customWidth="1"/>
    <col min="3590" max="3590" width="31.42578125" customWidth="1"/>
    <col min="3846" max="3846" width="31.42578125" customWidth="1"/>
    <col min="4102" max="4102" width="31.42578125" customWidth="1"/>
    <col min="4358" max="4358" width="31.42578125" customWidth="1"/>
    <col min="4614" max="4614" width="31.42578125" customWidth="1"/>
    <col min="4870" max="4870" width="31.42578125" customWidth="1"/>
    <col min="5126" max="5126" width="31.42578125" customWidth="1"/>
    <col min="5382" max="5382" width="31.42578125" customWidth="1"/>
    <col min="5638" max="5638" width="31.42578125" customWidth="1"/>
    <col min="5894" max="5894" width="31.42578125" customWidth="1"/>
    <col min="6150" max="6150" width="31.42578125" customWidth="1"/>
    <col min="6406" max="6406" width="31.42578125" customWidth="1"/>
    <col min="6662" max="6662" width="31.42578125" customWidth="1"/>
    <col min="6918" max="6918" width="31.42578125" customWidth="1"/>
    <col min="7174" max="7174" width="31.42578125" customWidth="1"/>
    <col min="7430" max="7430" width="31.42578125" customWidth="1"/>
    <col min="7686" max="7686" width="31.42578125" customWidth="1"/>
    <col min="7942" max="7942" width="31.42578125" customWidth="1"/>
    <col min="8198" max="8198" width="31.42578125" customWidth="1"/>
    <col min="8454" max="8454" width="31.42578125" customWidth="1"/>
    <col min="8710" max="8710" width="31.42578125" customWidth="1"/>
    <col min="8966" max="8966" width="31.42578125" customWidth="1"/>
    <col min="9222" max="9222" width="31.42578125" customWidth="1"/>
    <col min="9478" max="9478" width="31.42578125" customWidth="1"/>
    <col min="9734" max="9734" width="31.42578125" customWidth="1"/>
    <col min="9990" max="9990" width="31.42578125" customWidth="1"/>
    <col min="10246" max="10246" width="31.42578125" customWidth="1"/>
    <col min="10502" max="10502" width="31.42578125" customWidth="1"/>
    <col min="10758" max="10758" width="31.42578125" customWidth="1"/>
    <col min="11014" max="11014" width="31.42578125" customWidth="1"/>
    <col min="11270" max="11270" width="31.42578125" customWidth="1"/>
    <col min="11526" max="11526" width="31.42578125" customWidth="1"/>
    <col min="11782" max="11782" width="31.42578125" customWidth="1"/>
    <col min="12038" max="12038" width="31.42578125" customWidth="1"/>
    <col min="12294" max="12294" width="31.42578125" customWidth="1"/>
    <col min="12550" max="12550" width="31.42578125" customWidth="1"/>
    <col min="12806" max="12806" width="31.42578125" customWidth="1"/>
    <col min="13062" max="13062" width="31.42578125" customWidth="1"/>
    <col min="13318" max="13318" width="31.42578125" customWidth="1"/>
    <col min="13574" max="13574" width="31.42578125" customWidth="1"/>
    <col min="13830" max="13830" width="31.42578125" customWidth="1"/>
    <col min="14086" max="14086" width="31.42578125" customWidth="1"/>
    <col min="14342" max="14342" width="31.42578125" customWidth="1"/>
    <col min="14598" max="14598" width="31.42578125" customWidth="1"/>
    <col min="14854" max="14854" width="31.42578125" customWidth="1"/>
    <col min="15110" max="15110" width="31.42578125" customWidth="1"/>
    <col min="15366" max="15366" width="31.42578125" customWidth="1"/>
    <col min="15622" max="15622" width="31.42578125" customWidth="1"/>
    <col min="15878" max="15878" width="31.42578125" customWidth="1"/>
    <col min="16134" max="16134" width="31.42578125" customWidth="1"/>
  </cols>
  <sheetData>
    <row r="1" spans="1:10">
      <c r="A1" s="156"/>
      <c r="B1" s="243" t="s">
        <v>473</v>
      </c>
      <c r="C1" s="243" t="s">
        <v>472</v>
      </c>
      <c r="D1" s="243"/>
      <c r="E1" s="243"/>
      <c r="F1" s="243"/>
      <c r="G1" s="244"/>
      <c r="H1" s="244"/>
      <c r="I1" s="244"/>
      <c r="J1" s="152"/>
    </row>
    <row r="2" spans="1:10">
      <c r="A2" s="141"/>
      <c r="B2" s="165" t="s">
        <v>289</v>
      </c>
      <c r="C2" s="165" t="s">
        <v>342</v>
      </c>
      <c r="D2" s="165" t="s">
        <v>343</v>
      </c>
      <c r="E2" s="165" t="s">
        <v>344</v>
      </c>
      <c r="F2" s="165" t="s">
        <v>345</v>
      </c>
      <c r="G2" s="165" t="s">
        <v>290</v>
      </c>
      <c r="H2" s="165" t="s">
        <v>291</v>
      </c>
      <c r="I2" s="165" t="s">
        <v>292</v>
      </c>
      <c r="J2" s="245" t="s">
        <v>293</v>
      </c>
    </row>
    <row r="3" spans="1:10">
      <c r="A3" s="246">
        <v>101101010</v>
      </c>
      <c r="B3" s="174" t="s">
        <v>294</v>
      </c>
      <c r="C3" s="238">
        <f>+D18</f>
        <v>200000000</v>
      </c>
      <c r="D3" s="238">
        <f>+C4+C8+C10+C13+C17+C7</f>
        <v>94665366.239999995</v>
      </c>
      <c r="E3" s="238">
        <f t="shared" ref="E3:E12" si="0">IF(C3&gt;D3,(C3-D3),0)</f>
        <v>105334633.76000001</v>
      </c>
      <c r="F3" s="238">
        <f t="shared" ref="F3:F18" si="1">IF(D3&gt;C3,D3-C3,0)</f>
        <v>0</v>
      </c>
      <c r="G3" s="238">
        <f t="shared" ref="G3:G12" si="2">IF(E3&gt;F3,E3,0)</f>
        <v>105334633.76000001</v>
      </c>
      <c r="H3" s="238">
        <f t="shared" ref="H3:H12" si="3">IF(F3&gt;E3,F3,0)</f>
        <v>0</v>
      </c>
      <c r="I3" s="239"/>
      <c r="J3" s="247"/>
    </row>
    <row r="4" spans="1:10">
      <c r="A4" s="246">
        <v>103101018</v>
      </c>
      <c r="B4" s="174" t="s">
        <v>295</v>
      </c>
      <c r="C4" s="238">
        <f>+D18*0.125</f>
        <v>25000000</v>
      </c>
      <c r="D4" s="238"/>
      <c r="E4" s="238">
        <f t="shared" si="0"/>
        <v>25000000</v>
      </c>
      <c r="F4" s="238">
        <f t="shared" si="1"/>
        <v>0</v>
      </c>
      <c r="G4" s="238">
        <f t="shared" si="2"/>
        <v>25000000</v>
      </c>
      <c r="H4" s="238">
        <f t="shared" si="3"/>
        <v>0</v>
      </c>
      <c r="I4" s="239"/>
      <c r="J4" s="247"/>
    </row>
    <row r="5" spans="1:10">
      <c r="A5" s="246">
        <v>120101012</v>
      </c>
      <c r="B5" s="174" t="s">
        <v>362</v>
      </c>
      <c r="C5" s="238">
        <v>100000000</v>
      </c>
      <c r="D5" s="238"/>
      <c r="E5" s="238">
        <f t="shared" si="0"/>
        <v>100000000</v>
      </c>
      <c r="F5" s="238">
        <f t="shared" si="1"/>
        <v>0</v>
      </c>
      <c r="G5" s="238">
        <f t="shared" si="2"/>
        <v>100000000</v>
      </c>
      <c r="H5" s="238">
        <f t="shared" si="3"/>
        <v>0</v>
      </c>
      <c r="I5" s="239"/>
      <c r="J5" s="247"/>
    </row>
    <row r="6" spans="1:10">
      <c r="A6" s="246"/>
      <c r="B6" s="174" t="s">
        <v>474</v>
      </c>
      <c r="C6" s="238"/>
      <c r="D6" s="238"/>
      <c r="E6" s="238">
        <f t="shared" si="0"/>
        <v>0</v>
      </c>
      <c r="F6" s="238">
        <f t="shared" si="1"/>
        <v>0</v>
      </c>
      <c r="G6" s="238">
        <f t="shared" si="2"/>
        <v>0</v>
      </c>
      <c r="H6" s="238">
        <f t="shared" si="3"/>
        <v>0</v>
      </c>
      <c r="I6" s="239"/>
      <c r="J6" s="247"/>
    </row>
    <row r="7" spans="1:10">
      <c r="A7" s="246"/>
      <c r="B7" s="174" t="s">
        <v>475</v>
      </c>
      <c r="C7" s="238">
        <f>+'ALTERNATIVA 3 '!C17</f>
        <v>4800000</v>
      </c>
      <c r="D7" s="238"/>
      <c r="E7" s="238">
        <f t="shared" si="0"/>
        <v>4800000</v>
      </c>
      <c r="F7" s="238">
        <f t="shared" si="1"/>
        <v>0</v>
      </c>
      <c r="G7" s="238">
        <f t="shared" si="2"/>
        <v>4800000</v>
      </c>
      <c r="H7" s="238">
        <f t="shared" si="3"/>
        <v>0</v>
      </c>
      <c r="I7" s="239"/>
      <c r="J7" s="247"/>
    </row>
    <row r="8" spans="1:10">
      <c r="A8" s="246"/>
      <c r="B8" s="174" t="s">
        <v>479</v>
      </c>
      <c r="C8" s="238">
        <f>+D8</f>
        <v>40473256.990000002</v>
      </c>
      <c r="D8" s="238">
        <f>+'ALTERNATIVA 2'!O37+'ALTERNATIVA 2'!T37-'ALTERNATIVA 2'!R37</f>
        <v>40473256.990000002</v>
      </c>
      <c r="E8" s="238">
        <f t="shared" si="0"/>
        <v>0</v>
      </c>
      <c r="F8" s="238">
        <f t="shared" si="1"/>
        <v>0</v>
      </c>
      <c r="G8" s="238">
        <f t="shared" si="2"/>
        <v>0</v>
      </c>
      <c r="H8" s="238">
        <f t="shared" si="3"/>
        <v>0</v>
      </c>
      <c r="I8" s="239"/>
      <c r="J8" s="247"/>
    </row>
    <row r="9" spans="1:10">
      <c r="A9" s="246"/>
      <c r="B9" s="174" t="s">
        <v>480</v>
      </c>
      <c r="C9" s="238"/>
      <c r="D9" s="238"/>
      <c r="E9" s="238">
        <f t="shared" si="0"/>
        <v>0</v>
      </c>
      <c r="F9" s="238">
        <f t="shared" si="1"/>
        <v>0</v>
      </c>
      <c r="G9" s="238">
        <f t="shared" si="2"/>
        <v>0</v>
      </c>
      <c r="H9" s="238">
        <f t="shared" si="3"/>
        <v>0</v>
      </c>
      <c r="I9" s="239"/>
      <c r="J9" s="247"/>
    </row>
    <row r="10" spans="1:10">
      <c r="A10" s="246"/>
      <c r="B10" s="174" t="s">
        <v>481</v>
      </c>
      <c r="C10" s="238">
        <f>+'ALTERNATIVA 2'!R37-'ALTERNATIVA 2'!R35</f>
        <v>1992109.2499999998</v>
      </c>
      <c r="D10" s="238">
        <f>+'ALTERNATIVA 2'!R37</f>
        <v>2426743.0099999998</v>
      </c>
      <c r="E10" s="238">
        <f t="shared" si="0"/>
        <v>0</v>
      </c>
      <c r="F10" s="238">
        <f t="shared" si="1"/>
        <v>434633.76</v>
      </c>
      <c r="G10" s="238">
        <f t="shared" si="2"/>
        <v>0</v>
      </c>
      <c r="H10" s="238">
        <f t="shared" si="3"/>
        <v>434633.76</v>
      </c>
      <c r="I10" s="239"/>
      <c r="J10" s="247"/>
    </row>
    <row r="11" spans="1:10">
      <c r="A11" s="246">
        <v>260101013</v>
      </c>
      <c r="B11" s="174" t="s">
        <v>296</v>
      </c>
      <c r="C11" s="238"/>
      <c r="D11" s="238">
        <v>100000000</v>
      </c>
      <c r="E11" s="238">
        <f t="shared" si="0"/>
        <v>0</v>
      </c>
      <c r="F11" s="238">
        <f t="shared" si="1"/>
        <v>100000000</v>
      </c>
      <c r="G11" s="238">
        <f t="shared" si="2"/>
        <v>0</v>
      </c>
      <c r="H11" s="238">
        <f t="shared" si="3"/>
        <v>100000000</v>
      </c>
      <c r="I11" s="239"/>
      <c r="J11" s="247"/>
    </row>
    <row r="12" spans="1:10">
      <c r="A12" s="246">
        <v>262101010</v>
      </c>
      <c r="B12" s="174" t="s">
        <v>346</v>
      </c>
      <c r="C12" s="238"/>
      <c r="D12" s="238"/>
      <c r="E12" s="238">
        <f t="shared" si="0"/>
        <v>0</v>
      </c>
      <c r="F12" s="238">
        <f t="shared" si="1"/>
        <v>0</v>
      </c>
      <c r="G12" s="238">
        <f t="shared" si="2"/>
        <v>0</v>
      </c>
      <c r="H12" s="238">
        <f t="shared" si="3"/>
        <v>0</v>
      </c>
      <c r="I12" s="239"/>
      <c r="J12" s="247"/>
    </row>
    <row r="13" spans="1:10">
      <c r="A13" s="246">
        <v>580101011</v>
      </c>
      <c r="B13" s="174" t="s">
        <v>350</v>
      </c>
      <c r="C13" s="238">
        <v>20000000</v>
      </c>
      <c r="D13" s="238"/>
      <c r="E13" s="238">
        <f t="shared" ref="E13:E17" si="4">IF(C13&gt;D13,C13-D13,0)</f>
        <v>20000000</v>
      </c>
      <c r="F13" s="238">
        <f t="shared" si="1"/>
        <v>0</v>
      </c>
      <c r="G13" s="238"/>
      <c r="H13" s="238"/>
      <c r="I13" s="238">
        <f t="shared" ref="I13:J18" si="5">IF(E13&gt;0,E13,0)</f>
        <v>20000000</v>
      </c>
      <c r="J13" s="248">
        <f t="shared" si="5"/>
        <v>0</v>
      </c>
    </row>
    <row r="14" spans="1:10">
      <c r="A14" s="246"/>
      <c r="B14" s="174" t="s">
        <v>476</v>
      </c>
      <c r="C14" s="238">
        <f>+'ALTERNATIVA 2'!O37</f>
        <v>40500000</v>
      </c>
      <c r="D14" s="238"/>
      <c r="E14" s="238">
        <f t="shared" si="4"/>
        <v>40500000</v>
      </c>
      <c r="F14" s="238">
        <f t="shared" si="1"/>
        <v>0</v>
      </c>
      <c r="G14" s="238"/>
      <c r="H14" s="238"/>
      <c r="I14" s="238">
        <f t="shared" si="5"/>
        <v>40500000</v>
      </c>
      <c r="J14" s="248">
        <f t="shared" si="5"/>
        <v>0</v>
      </c>
    </row>
    <row r="15" spans="1:10">
      <c r="A15" s="246"/>
      <c r="B15" s="174" t="s">
        <v>477</v>
      </c>
      <c r="C15" s="238">
        <f>+'ALTERNATIVA 2'!T37</f>
        <v>2400000</v>
      </c>
      <c r="D15" s="238"/>
      <c r="E15" s="238">
        <f t="shared" si="4"/>
        <v>2400000</v>
      </c>
      <c r="F15" s="238">
        <f t="shared" si="1"/>
        <v>0</v>
      </c>
      <c r="G15" s="238"/>
      <c r="H15" s="238"/>
      <c r="I15" s="238">
        <f t="shared" si="5"/>
        <v>2400000</v>
      </c>
      <c r="J15" s="248">
        <f t="shared" si="5"/>
        <v>0</v>
      </c>
    </row>
    <row r="16" spans="1:10">
      <c r="A16" s="246"/>
      <c r="B16" s="174" t="s">
        <v>478</v>
      </c>
      <c r="C16" s="238"/>
      <c r="D16" s="238"/>
      <c r="E16" s="238">
        <f t="shared" si="4"/>
        <v>0</v>
      </c>
      <c r="F16" s="238">
        <f t="shared" si="1"/>
        <v>0</v>
      </c>
      <c r="G16" s="238"/>
      <c r="H16" s="238"/>
      <c r="I16" s="238">
        <f t="shared" si="5"/>
        <v>0</v>
      </c>
      <c r="J16" s="248">
        <f t="shared" si="5"/>
        <v>0</v>
      </c>
    </row>
    <row r="17" spans="1:10">
      <c r="A17" s="246">
        <v>583101014</v>
      </c>
      <c r="B17" s="174" t="s">
        <v>349</v>
      </c>
      <c r="C17" s="238">
        <v>2400000</v>
      </c>
      <c r="D17" s="238"/>
      <c r="E17" s="238">
        <f t="shared" si="4"/>
        <v>2400000</v>
      </c>
      <c r="F17" s="238">
        <f t="shared" si="1"/>
        <v>0</v>
      </c>
      <c r="G17" s="238"/>
      <c r="H17" s="238"/>
      <c r="I17" s="238">
        <f t="shared" si="5"/>
        <v>2400000</v>
      </c>
      <c r="J17" s="248">
        <f t="shared" si="5"/>
        <v>0</v>
      </c>
    </row>
    <row r="18" spans="1:10">
      <c r="A18" s="249">
        <v>601101018</v>
      </c>
      <c r="B18" s="174" t="s">
        <v>363</v>
      </c>
      <c r="C18" s="238"/>
      <c r="D18" s="238">
        <v>200000000</v>
      </c>
      <c r="E18" s="238">
        <f>IF(C18&gt;D18,C18-D18,0)</f>
        <v>0</v>
      </c>
      <c r="F18" s="238">
        <f t="shared" si="1"/>
        <v>200000000</v>
      </c>
      <c r="G18" s="238"/>
      <c r="H18" s="238"/>
      <c r="I18" s="238">
        <f t="shared" si="5"/>
        <v>0</v>
      </c>
      <c r="J18" s="248">
        <f t="shared" si="5"/>
        <v>200000000</v>
      </c>
    </row>
    <row r="19" spans="1:10">
      <c r="A19" s="141"/>
      <c r="B19" s="166" t="s">
        <v>297</v>
      </c>
      <c r="C19" s="167">
        <f t="shared" ref="C19:J19" si="6">SUM(C3:C18)</f>
        <v>437565366.24000001</v>
      </c>
      <c r="D19" s="167">
        <f t="shared" si="6"/>
        <v>437565366.24000001</v>
      </c>
      <c r="E19" s="167">
        <f t="shared" si="6"/>
        <v>300434633.75999999</v>
      </c>
      <c r="F19" s="167">
        <f t="shared" si="6"/>
        <v>300434633.75999999</v>
      </c>
      <c r="G19" s="167">
        <f t="shared" si="6"/>
        <v>235134633.75999999</v>
      </c>
      <c r="H19" s="167">
        <f t="shared" si="6"/>
        <v>100434633.76000001</v>
      </c>
      <c r="I19" s="167">
        <f t="shared" si="6"/>
        <v>65300000</v>
      </c>
      <c r="J19" s="250">
        <f t="shared" si="6"/>
        <v>200000000</v>
      </c>
    </row>
    <row r="20" spans="1:10">
      <c r="A20" s="141"/>
      <c r="B20" s="166" t="s">
        <v>298</v>
      </c>
      <c r="C20" s="167"/>
      <c r="D20" s="167"/>
      <c r="E20" s="167"/>
      <c r="F20" s="167"/>
      <c r="G20" s="167"/>
      <c r="H20" s="167">
        <f>G19-H19</f>
        <v>134700000</v>
      </c>
      <c r="I20" s="167">
        <f>J19-I19</f>
        <v>134700000</v>
      </c>
      <c r="J20" s="250"/>
    </row>
    <row r="21" spans="1:10" ht="15.75" thickBot="1">
      <c r="A21" s="157"/>
      <c r="B21" s="251" t="s">
        <v>299</v>
      </c>
      <c r="C21" s="252">
        <f t="shared" ref="C21:F21" si="7">SUM(C19:C20)</f>
        <v>437565366.24000001</v>
      </c>
      <c r="D21" s="252">
        <f t="shared" si="7"/>
        <v>437565366.24000001</v>
      </c>
      <c r="E21" s="252">
        <f t="shared" si="7"/>
        <v>300434633.75999999</v>
      </c>
      <c r="F21" s="252">
        <f t="shared" si="7"/>
        <v>300434633.75999999</v>
      </c>
      <c r="G21" s="252">
        <f>SUM(G19:G20)</f>
        <v>235134633.75999999</v>
      </c>
      <c r="H21" s="252">
        <f>SUM(H19:H20)</f>
        <v>235134633.75999999</v>
      </c>
      <c r="I21" s="252">
        <f>SUM(I19:I20)</f>
        <v>200000000</v>
      </c>
      <c r="J21" s="253">
        <f>SUM(J19:J20)</f>
        <v>200000000</v>
      </c>
    </row>
    <row r="22" spans="1:10">
      <c r="D22" s="168">
        <f>+C21-D21</f>
        <v>0</v>
      </c>
    </row>
    <row r="23" spans="1:10">
      <c r="I23" s="168"/>
    </row>
    <row r="24" spans="1:10">
      <c r="C24" s="4"/>
      <c r="H24" s="4"/>
    </row>
    <row r="25" spans="1:10">
      <c r="I25" s="4"/>
    </row>
    <row r="26" spans="1:10">
      <c r="D26" s="4"/>
    </row>
    <row r="27" spans="1:10">
      <c r="D27" s="4"/>
      <c r="H27" s="4"/>
    </row>
    <row r="28" spans="1:10">
      <c r="H28" s="4"/>
    </row>
    <row r="29" spans="1:10">
      <c r="I29" s="4"/>
    </row>
    <row r="32" spans="1:10">
      <c r="H32" s="4"/>
    </row>
    <row r="33" spans="9:9">
      <c r="I33" s="4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96"/>
  <sheetViews>
    <sheetView showGridLines="0" topLeftCell="A7" zoomScale="112" zoomScaleNormal="112" workbookViewId="0">
      <selection activeCell="E90" sqref="E90"/>
    </sheetView>
  </sheetViews>
  <sheetFormatPr baseColWidth="10" defaultColWidth="14.5703125" defaultRowHeight="15"/>
  <cols>
    <col min="1" max="1" width="2.7109375" customWidth="1"/>
    <col min="2" max="2" width="49.5703125" customWidth="1"/>
    <col min="3" max="3" width="55.28515625" customWidth="1"/>
    <col min="4" max="4" width="16.42578125" customWidth="1"/>
    <col min="5" max="5" width="14.5703125" customWidth="1"/>
    <col min="6" max="6" width="3.42578125" customWidth="1"/>
    <col min="7" max="240" width="11.42578125" customWidth="1"/>
    <col min="241" max="242" width="2.7109375" customWidth="1"/>
    <col min="247" max="247" width="2.7109375" customWidth="1"/>
    <col min="248" max="248" width="48.28515625" customWidth="1"/>
    <col min="249" max="249" width="34.28515625" customWidth="1"/>
    <col min="250" max="250" width="24.28515625" customWidth="1"/>
    <col min="251" max="251" width="16.5703125" customWidth="1"/>
    <col min="252" max="253" width="3.42578125" customWidth="1"/>
    <col min="254" max="254" width="11.42578125" customWidth="1"/>
    <col min="255" max="255" width="21.42578125" customWidth="1"/>
    <col min="256" max="496" width="11.42578125" customWidth="1"/>
    <col min="497" max="498" width="2.7109375" customWidth="1"/>
    <col min="503" max="503" width="2.7109375" customWidth="1"/>
    <col min="504" max="504" width="48.28515625" customWidth="1"/>
    <col min="505" max="505" width="34.28515625" customWidth="1"/>
    <col min="506" max="506" width="24.28515625" customWidth="1"/>
    <col min="507" max="507" width="16.5703125" customWidth="1"/>
    <col min="508" max="509" width="3.42578125" customWidth="1"/>
    <col min="510" max="510" width="11.42578125" customWidth="1"/>
    <col min="511" max="511" width="21.42578125" customWidth="1"/>
    <col min="512" max="752" width="11.42578125" customWidth="1"/>
    <col min="753" max="754" width="2.7109375" customWidth="1"/>
    <col min="759" max="759" width="2.7109375" customWidth="1"/>
    <col min="760" max="760" width="48.28515625" customWidth="1"/>
    <col min="761" max="761" width="34.28515625" customWidth="1"/>
    <col min="762" max="762" width="24.28515625" customWidth="1"/>
    <col min="763" max="763" width="16.5703125" customWidth="1"/>
    <col min="764" max="765" width="3.42578125" customWidth="1"/>
    <col min="766" max="766" width="11.42578125" customWidth="1"/>
    <col min="767" max="767" width="21.42578125" customWidth="1"/>
    <col min="768" max="1008" width="11.42578125" customWidth="1"/>
    <col min="1009" max="1010" width="2.7109375" customWidth="1"/>
    <col min="1015" max="1015" width="2.7109375" customWidth="1"/>
    <col min="1016" max="1016" width="48.28515625" customWidth="1"/>
    <col min="1017" max="1017" width="34.28515625" customWidth="1"/>
    <col min="1018" max="1018" width="24.28515625" customWidth="1"/>
    <col min="1019" max="1019" width="16.5703125" customWidth="1"/>
    <col min="1020" max="1021" width="3.42578125" customWidth="1"/>
    <col min="1022" max="1022" width="11.42578125" customWidth="1"/>
    <col min="1023" max="1023" width="21.42578125" customWidth="1"/>
    <col min="1024" max="1264" width="11.42578125" customWidth="1"/>
    <col min="1265" max="1266" width="2.7109375" customWidth="1"/>
    <col min="1271" max="1271" width="2.7109375" customWidth="1"/>
    <col min="1272" max="1272" width="48.28515625" customWidth="1"/>
    <col min="1273" max="1273" width="34.28515625" customWidth="1"/>
    <col min="1274" max="1274" width="24.28515625" customWidth="1"/>
    <col min="1275" max="1275" width="16.5703125" customWidth="1"/>
    <col min="1276" max="1277" width="3.42578125" customWidth="1"/>
    <col min="1278" max="1278" width="11.42578125" customWidth="1"/>
    <col min="1279" max="1279" width="21.42578125" customWidth="1"/>
    <col min="1280" max="1520" width="11.42578125" customWidth="1"/>
    <col min="1521" max="1522" width="2.7109375" customWidth="1"/>
    <col min="1527" max="1527" width="2.7109375" customWidth="1"/>
    <col min="1528" max="1528" width="48.28515625" customWidth="1"/>
    <col min="1529" max="1529" width="34.28515625" customWidth="1"/>
    <col min="1530" max="1530" width="24.28515625" customWidth="1"/>
    <col min="1531" max="1531" width="16.5703125" customWidth="1"/>
    <col min="1532" max="1533" width="3.42578125" customWidth="1"/>
    <col min="1534" max="1534" width="11.42578125" customWidth="1"/>
    <col min="1535" max="1535" width="21.42578125" customWidth="1"/>
    <col min="1536" max="1776" width="11.42578125" customWidth="1"/>
    <col min="1777" max="1778" width="2.7109375" customWidth="1"/>
    <col min="1783" max="1783" width="2.7109375" customWidth="1"/>
    <col min="1784" max="1784" width="48.28515625" customWidth="1"/>
    <col min="1785" max="1785" width="34.28515625" customWidth="1"/>
    <col min="1786" max="1786" width="24.28515625" customWidth="1"/>
    <col min="1787" max="1787" width="16.5703125" customWidth="1"/>
    <col min="1788" max="1789" width="3.42578125" customWidth="1"/>
    <col min="1790" max="1790" width="11.42578125" customWidth="1"/>
    <col min="1791" max="1791" width="21.42578125" customWidth="1"/>
    <col min="1792" max="2032" width="11.42578125" customWidth="1"/>
    <col min="2033" max="2034" width="2.7109375" customWidth="1"/>
    <col min="2039" max="2039" width="2.7109375" customWidth="1"/>
    <col min="2040" max="2040" width="48.28515625" customWidth="1"/>
    <col min="2041" max="2041" width="34.28515625" customWidth="1"/>
    <col min="2042" max="2042" width="24.28515625" customWidth="1"/>
    <col min="2043" max="2043" width="16.5703125" customWidth="1"/>
    <col min="2044" max="2045" width="3.42578125" customWidth="1"/>
    <col min="2046" max="2046" width="11.42578125" customWidth="1"/>
    <col min="2047" max="2047" width="21.42578125" customWidth="1"/>
    <col min="2048" max="2288" width="11.42578125" customWidth="1"/>
    <col min="2289" max="2290" width="2.7109375" customWidth="1"/>
    <col min="2295" max="2295" width="2.7109375" customWidth="1"/>
    <col min="2296" max="2296" width="48.28515625" customWidth="1"/>
    <col min="2297" max="2297" width="34.28515625" customWidth="1"/>
    <col min="2298" max="2298" width="24.28515625" customWidth="1"/>
    <col min="2299" max="2299" width="16.5703125" customWidth="1"/>
    <col min="2300" max="2301" width="3.42578125" customWidth="1"/>
    <col min="2302" max="2302" width="11.42578125" customWidth="1"/>
    <col min="2303" max="2303" width="21.42578125" customWidth="1"/>
    <col min="2304" max="2544" width="11.42578125" customWidth="1"/>
    <col min="2545" max="2546" width="2.7109375" customWidth="1"/>
    <col min="2551" max="2551" width="2.7109375" customWidth="1"/>
    <col min="2552" max="2552" width="48.28515625" customWidth="1"/>
    <col min="2553" max="2553" width="34.28515625" customWidth="1"/>
    <col min="2554" max="2554" width="24.28515625" customWidth="1"/>
    <col min="2555" max="2555" width="16.5703125" customWidth="1"/>
    <col min="2556" max="2557" width="3.42578125" customWidth="1"/>
    <col min="2558" max="2558" width="11.42578125" customWidth="1"/>
    <col min="2559" max="2559" width="21.42578125" customWidth="1"/>
    <col min="2560" max="2800" width="11.42578125" customWidth="1"/>
    <col min="2801" max="2802" width="2.7109375" customWidth="1"/>
    <col min="2807" max="2807" width="2.7109375" customWidth="1"/>
    <col min="2808" max="2808" width="48.28515625" customWidth="1"/>
    <col min="2809" max="2809" width="34.28515625" customWidth="1"/>
    <col min="2810" max="2810" width="24.28515625" customWidth="1"/>
    <col min="2811" max="2811" width="16.5703125" customWidth="1"/>
    <col min="2812" max="2813" width="3.42578125" customWidth="1"/>
    <col min="2814" max="2814" width="11.42578125" customWidth="1"/>
    <col min="2815" max="2815" width="21.42578125" customWidth="1"/>
    <col min="2816" max="3056" width="11.42578125" customWidth="1"/>
    <col min="3057" max="3058" width="2.7109375" customWidth="1"/>
    <col min="3063" max="3063" width="2.7109375" customWidth="1"/>
    <col min="3064" max="3064" width="48.28515625" customWidth="1"/>
    <col min="3065" max="3065" width="34.28515625" customWidth="1"/>
    <col min="3066" max="3066" width="24.28515625" customWidth="1"/>
    <col min="3067" max="3067" width="16.5703125" customWidth="1"/>
    <col min="3068" max="3069" width="3.42578125" customWidth="1"/>
    <col min="3070" max="3070" width="11.42578125" customWidth="1"/>
    <col min="3071" max="3071" width="21.42578125" customWidth="1"/>
    <col min="3072" max="3312" width="11.42578125" customWidth="1"/>
    <col min="3313" max="3314" width="2.7109375" customWidth="1"/>
    <col min="3319" max="3319" width="2.7109375" customWidth="1"/>
    <col min="3320" max="3320" width="48.28515625" customWidth="1"/>
    <col min="3321" max="3321" width="34.28515625" customWidth="1"/>
    <col min="3322" max="3322" width="24.28515625" customWidth="1"/>
    <col min="3323" max="3323" width="16.5703125" customWidth="1"/>
    <col min="3324" max="3325" width="3.42578125" customWidth="1"/>
    <col min="3326" max="3326" width="11.42578125" customWidth="1"/>
    <col min="3327" max="3327" width="21.42578125" customWidth="1"/>
    <col min="3328" max="3568" width="11.42578125" customWidth="1"/>
    <col min="3569" max="3570" width="2.7109375" customWidth="1"/>
    <col min="3575" max="3575" width="2.7109375" customWidth="1"/>
    <col min="3576" max="3576" width="48.28515625" customWidth="1"/>
    <col min="3577" max="3577" width="34.28515625" customWidth="1"/>
    <col min="3578" max="3578" width="24.28515625" customWidth="1"/>
    <col min="3579" max="3579" width="16.5703125" customWidth="1"/>
    <col min="3580" max="3581" width="3.42578125" customWidth="1"/>
    <col min="3582" max="3582" width="11.42578125" customWidth="1"/>
    <col min="3583" max="3583" width="21.42578125" customWidth="1"/>
    <col min="3584" max="3824" width="11.42578125" customWidth="1"/>
    <col min="3825" max="3826" width="2.7109375" customWidth="1"/>
    <col min="3831" max="3831" width="2.7109375" customWidth="1"/>
    <col min="3832" max="3832" width="48.28515625" customWidth="1"/>
    <col min="3833" max="3833" width="34.28515625" customWidth="1"/>
    <col min="3834" max="3834" width="24.28515625" customWidth="1"/>
    <col min="3835" max="3835" width="16.5703125" customWidth="1"/>
    <col min="3836" max="3837" width="3.42578125" customWidth="1"/>
    <col min="3838" max="3838" width="11.42578125" customWidth="1"/>
    <col min="3839" max="3839" width="21.42578125" customWidth="1"/>
    <col min="3840" max="4080" width="11.42578125" customWidth="1"/>
    <col min="4081" max="4082" width="2.7109375" customWidth="1"/>
    <col min="4087" max="4087" width="2.7109375" customWidth="1"/>
    <col min="4088" max="4088" width="48.28515625" customWidth="1"/>
    <col min="4089" max="4089" width="34.28515625" customWidth="1"/>
    <col min="4090" max="4090" width="24.28515625" customWidth="1"/>
    <col min="4091" max="4091" width="16.5703125" customWidth="1"/>
    <col min="4092" max="4093" width="3.42578125" customWidth="1"/>
    <col min="4094" max="4094" width="11.42578125" customWidth="1"/>
    <col min="4095" max="4095" width="21.42578125" customWidth="1"/>
    <col min="4096" max="4336" width="11.42578125" customWidth="1"/>
    <col min="4337" max="4338" width="2.7109375" customWidth="1"/>
    <col min="4343" max="4343" width="2.7109375" customWidth="1"/>
    <col min="4344" max="4344" width="48.28515625" customWidth="1"/>
    <col min="4345" max="4345" width="34.28515625" customWidth="1"/>
    <col min="4346" max="4346" width="24.28515625" customWidth="1"/>
    <col min="4347" max="4347" width="16.5703125" customWidth="1"/>
    <col min="4348" max="4349" width="3.42578125" customWidth="1"/>
    <col min="4350" max="4350" width="11.42578125" customWidth="1"/>
    <col min="4351" max="4351" width="21.42578125" customWidth="1"/>
    <col min="4352" max="4592" width="11.42578125" customWidth="1"/>
    <col min="4593" max="4594" width="2.7109375" customWidth="1"/>
    <col min="4599" max="4599" width="2.7109375" customWidth="1"/>
    <col min="4600" max="4600" width="48.28515625" customWidth="1"/>
    <col min="4601" max="4601" width="34.28515625" customWidth="1"/>
    <col min="4602" max="4602" width="24.28515625" customWidth="1"/>
    <col min="4603" max="4603" width="16.5703125" customWidth="1"/>
    <col min="4604" max="4605" width="3.42578125" customWidth="1"/>
    <col min="4606" max="4606" width="11.42578125" customWidth="1"/>
    <col min="4607" max="4607" width="21.42578125" customWidth="1"/>
    <col min="4608" max="4848" width="11.42578125" customWidth="1"/>
    <col min="4849" max="4850" width="2.7109375" customWidth="1"/>
    <col min="4855" max="4855" width="2.7109375" customWidth="1"/>
    <col min="4856" max="4856" width="48.28515625" customWidth="1"/>
    <col min="4857" max="4857" width="34.28515625" customWidth="1"/>
    <col min="4858" max="4858" width="24.28515625" customWidth="1"/>
    <col min="4859" max="4859" width="16.5703125" customWidth="1"/>
    <col min="4860" max="4861" width="3.42578125" customWidth="1"/>
    <col min="4862" max="4862" width="11.42578125" customWidth="1"/>
    <col min="4863" max="4863" width="21.42578125" customWidth="1"/>
    <col min="4864" max="5104" width="11.42578125" customWidth="1"/>
    <col min="5105" max="5106" width="2.7109375" customWidth="1"/>
    <col min="5111" max="5111" width="2.7109375" customWidth="1"/>
    <col min="5112" max="5112" width="48.28515625" customWidth="1"/>
    <col min="5113" max="5113" width="34.28515625" customWidth="1"/>
    <col min="5114" max="5114" width="24.28515625" customWidth="1"/>
    <col min="5115" max="5115" width="16.5703125" customWidth="1"/>
    <col min="5116" max="5117" width="3.42578125" customWidth="1"/>
    <col min="5118" max="5118" width="11.42578125" customWidth="1"/>
    <col min="5119" max="5119" width="21.42578125" customWidth="1"/>
    <col min="5120" max="5360" width="11.42578125" customWidth="1"/>
    <col min="5361" max="5362" width="2.7109375" customWidth="1"/>
    <col min="5367" max="5367" width="2.7109375" customWidth="1"/>
    <col min="5368" max="5368" width="48.28515625" customWidth="1"/>
    <col min="5369" max="5369" width="34.28515625" customWidth="1"/>
    <col min="5370" max="5370" width="24.28515625" customWidth="1"/>
    <col min="5371" max="5371" width="16.5703125" customWidth="1"/>
    <col min="5372" max="5373" width="3.42578125" customWidth="1"/>
    <col min="5374" max="5374" width="11.42578125" customWidth="1"/>
    <col min="5375" max="5375" width="21.42578125" customWidth="1"/>
    <col min="5376" max="5616" width="11.42578125" customWidth="1"/>
    <col min="5617" max="5618" width="2.7109375" customWidth="1"/>
    <col min="5623" max="5623" width="2.7109375" customWidth="1"/>
    <col min="5624" max="5624" width="48.28515625" customWidth="1"/>
    <col min="5625" max="5625" width="34.28515625" customWidth="1"/>
    <col min="5626" max="5626" width="24.28515625" customWidth="1"/>
    <col min="5627" max="5627" width="16.5703125" customWidth="1"/>
    <col min="5628" max="5629" width="3.42578125" customWidth="1"/>
    <col min="5630" max="5630" width="11.42578125" customWidth="1"/>
    <col min="5631" max="5631" width="21.42578125" customWidth="1"/>
    <col min="5632" max="5872" width="11.42578125" customWidth="1"/>
    <col min="5873" max="5874" width="2.7109375" customWidth="1"/>
    <col min="5879" max="5879" width="2.7109375" customWidth="1"/>
    <col min="5880" max="5880" width="48.28515625" customWidth="1"/>
    <col min="5881" max="5881" width="34.28515625" customWidth="1"/>
    <col min="5882" max="5882" width="24.28515625" customWidth="1"/>
    <col min="5883" max="5883" width="16.5703125" customWidth="1"/>
    <col min="5884" max="5885" width="3.42578125" customWidth="1"/>
    <col min="5886" max="5886" width="11.42578125" customWidth="1"/>
    <col min="5887" max="5887" width="21.42578125" customWidth="1"/>
    <col min="5888" max="6128" width="11.42578125" customWidth="1"/>
    <col min="6129" max="6130" width="2.7109375" customWidth="1"/>
    <col min="6135" max="6135" width="2.7109375" customWidth="1"/>
    <col min="6136" max="6136" width="48.28515625" customWidth="1"/>
    <col min="6137" max="6137" width="34.28515625" customWidth="1"/>
    <col min="6138" max="6138" width="24.28515625" customWidth="1"/>
    <col min="6139" max="6139" width="16.5703125" customWidth="1"/>
    <col min="6140" max="6141" width="3.42578125" customWidth="1"/>
    <col min="6142" max="6142" width="11.42578125" customWidth="1"/>
    <col min="6143" max="6143" width="21.42578125" customWidth="1"/>
    <col min="6144" max="6384" width="11.42578125" customWidth="1"/>
    <col min="6385" max="6386" width="2.7109375" customWidth="1"/>
    <col min="6391" max="6391" width="2.7109375" customWidth="1"/>
    <col min="6392" max="6392" width="48.28515625" customWidth="1"/>
    <col min="6393" max="6393" width="34.28515625" customWidth="1"/>
    <col min="6394" max="6394" width="24.28515625" customWidth="1"/>
    <col min="6395" max="6395" width="16.5703125" customWidth="1"/>
    <col min="6396" max="6397" width="3.42578125" customWidth="1"/>
    <col min="6398" max="6398" width="11.42578125" customWidth="1"/>
    <col min="6399" max="6399" width="21.42578125" customWidth="1"/>
    <col min="6400" max="6640" width="11.42578125" customWidth="1"/>
    <col min="6641" max="6642" width="2.7109375" customWidth="1"/>
    <col min="6647" max="6647" width="2.7109375" customWidth="1"/>
    <col min="6648" max="6648" width="48.28515625" customWidth="1"/>
    <col min="6649" max="6649" width="34.28515625" customWidth="1"/>
    <col min="6650" max="6650" width="24.28515625" customWidth="1"/>
    <col min="6651" max="6651" width="16.5703125" customWidth="1"/>
    <col min="6652" max="6653" width="3.42578125" customWidth="1"/>
    <col min="6654" max="6654" width="11.42578125" customWidth="1"/>
    <col min="6655" max="6655" width="21.42578125" customWidth="1"/>
    <col min="6656" max="6896" width="11.42578125" customWidth="1"/>
    <col min="6897" max="6898" width="2.7109375" customWidth="1"/>
    <col min="6903" max="6903" width="2.7109375" customWidth="1"/>
    <col min="6904" max="6904" width="48.28515625" customWidth="1"/>
    <col min="6905" max="6905" width="34.28515625" customWidth="1"/>
    <col min="6906" max="6906" width="24.28515625" customWidth="1"/>
    <col min="6907" max="6907" width="16.5703125" customWidth="1"/>
    <col min="6908" max="6909" width="3.42578125" customWidth="1"/>
    <col min="6910" max="6910" width="11.42578125" customWidth="1"/>
    <col min="6911" max="6911" width="21.42578125" customWidth="1"/>
    <col min="6912" max="7152" width="11.42578125" customWidth="1"/>
    <col min="7153" max="7154" width="2.7109375" customWidth="1"/>
    <col min="7159" max="7159" width="2.7109375" customWidth="1"/>
    <col min="7160" max="7160" width="48.28515625" customWidth="1"/>
    <col min="7161" max="7161" width="34.28515625" customWidth="1"/>
    <col min="7162" max="7162" width="24.28515625" customWidth="1"/>
    <col min="7163" max="7163" width="16.5703125" customWidth="1"/>
    <col min="7164" max="7165" width="3.42578125" customWidth="1"/>
    <col min="7166" max="7166" width="11.42578125" customWidth="1"/>
    <col min="7167" max="7167" width="21.42578125" customWidth="1"/>
    <col min="7168" max="7408" width="11.42578125" customWidth="1"/>
    <col min="7409" max="7410" width="2.7109375" customWidth="1"/>
    <col min="7415" max="7415" width="2.7109375" customWidth="1"/>
    <col min="7416" max="7416" width="48.28515625" customWidth="1"/>
    <col min="7417" max="7417" width="34.28515625" customWidth="1"/>
    <col min="7418" max="7418" width="24.28515625" customWidth="1"/>
    <col min="7419" max="7419" width="16.5703125" customWidth="1"/>
    <col min="7420" max="7421" width="3.42578125" customWidth="1"/>
    <col min="7422" max="7422" width="11.42578125" customWidth="1"/>
    <col min="7423" max="7423" width="21.42578125" customWidth="1"/>
    <col min="7424" max="7664" width="11.42578125" customWidth="1"/>
    <col min="7665" max="7666" width="2.7109375" customWidth="1"/>
    <col min="7671" max="7671" width="2.7109375" customWidth="1"/>
    <col min="7672" max="7672" width="48.28515625" customWidth="1"/>
    <col min="7673" max="7673" width="34.28515625" customWidth="1"/>
    <col min="7674" max="7674" width="24.28515625" customWidth="1"/>
    <col min="7675" max="7675" width="16.5703125" customWidth="1"/>
    <col min="7676" max="7677" width="3.42578125" customWidth="1"/>
    <col min="7678" max="7678" width="11.42578125" customWidth="1"/>
    <col min="7679" max="7679" width="21.42578125" customWidth="1"/>
    <col min="7680" max="7920" width="11.42578125" customWidth="1"/>
    <col min="7921" max="7922" width="2.7109375" customWidth="1"/>
    <col min="7927" max="7927" width="2.7109375" customWidth="1"/>
    <col min="7928" max="7928" width="48.28515625" customWidth="1"/>
    <col min="7929" max="7929" width="34.28515625" customWidth="1"/>
    <col min="7930" max="7930" width="24.28515625" customWidth="1"/>
    <col min="7931" max="7931" width="16.5703125" customWidth="1"/>
    <col min="7932" max="7933" width="3.42578125" customWidth="1"/>
    <col min="7934" max="7934" width="11.42578125" customWidth="1"/>
    <col min="7935" max="7935" width="21.42578125" customWidth="1"/>
    <col min="7936" max="8176" width="11.42578125" customWidth="1"/>
    <col min="8177" max="8178" width="2.7109375" customWidth="1"/>
    <col min="8183" max="8183" width="2.7109375" customWidth="1"/>
    <col min="8184" max="8184" width="48.28515625" customWidth="1"/>
    <col min="8185" max="8185" width="34.28515625" customWidth="1"/>
    <col min="8186" max="8186" width="24.28515625" customWidth="1"/>
    <col min="8187" max="8187" width="16.5703125" customWidth="1"/>
    <col min="8188" max="8189" width="3.42578125" customWidth="1"/>
    <col min="8190" max="8190" width="11.42578125" customWidth="1"/>
    <col min="8191" max="8191" width="21.42578125" customWidth="1"/>
    <col min="8192" max="8432" width="11.42578125" customWidth="1"/>
    <col min="8433" max="8434" width="2.7109375" customWidth="1"/>
    <col min="8439" max="8439" width="2.7109375" customWidth="1"/>
    <col min="8440" max="8440" width="48.28515625" customWidth="1"/>
    <col min="8441" max="8441" width="34.28515625" customWidth="1"/>
    <col min="8442" max="8442" width="24.28515625" customWidth="1"/>
    <col min="8443" max="8443" width="16.5703125" customWidth="1"/>
    <col min="8444" max="8445" width="3.42578125" customWidth="1"/>
    <col min="8446" max="8446" width="11.42578125" customWidth="1"/>
    <col min="8447" max="8447" width="21.42578125" customWidth="1"/>
    <col min="8448" max="8688" width="11.42578125" customWidth="1"/>
    <col min="8689" max="8690" width="2.7109375" customWidth="1"/>
    <col min="8695" max="8695" width="2.7109375" customWidth="1"/>
    <col min="8696" max="8696" width="48.28515625" customWidth="1"/>
    <col min="8697" max="8697" width="34.28515625" customWidth="1"/>
    <col min="8698" max="8698" width="24.28515625" customWidth="1"/>
    <col min="8699" max="8699" width="16.5703125" customWidth="1"/>
    <col min="8700" max="8701" width="3.42578125" customWidth="1"/>
    <col min="8702" max="8702" width="11.42578125" customWidth="1"/>
    <col min="8703" max="8703" width="21.42578125" customWidth="1"/>
    <col min="8704" max="8944" width="11.42578125" customWidth="1"/>
    <col min="8945" max="8946" width="2.7109375" customWidth="1"/>
    <col min="8951" max="8951" width="2.7109375" customWidth="1"/>
    <col min="8952" max="8952" width="48.28515625" customWidth="1"/>
    <col min="8953" max="8953" width="34.28515625" customWidth="1"/>
    <col min="8954" max="8954" width="24.28515625" customWidth="1"/>
    <col min="8955" max="8955" width="16.5703125" customWidth="1"/>
    <col min="8956" max="8957" width="3.42578125" customWidth="1"/>
    <col min="8958" max="8958" width="11.42578125" customWidth="1"/>
    <col min="8959" max="8959" width="21.42578125" customWidth="1"/>
    <col min="8960" max="9200" width="11.42578125" customWidth="1"/>
    <col min="9201" max="9202" width="2.7109375" customWidth="1"/>
    <col min="9207" max="9207" width="2.7109375" customWidth="1"/>
    <col min="9208" max="9208" width="48.28515625" customWidth="1"/>
    <col min="9209" max="9209" width="34.28515625" customWidth="1"/>
    <col min="9210" max="9210" width="24.28515625" customWidth="1"/>
    <col min="9211" max="9211" width="16.5703125" customWidth="1"/>
    <col min="9212" max="9213" width="3.42578125" customWidth="1"/>
    <col min="9214" max="9214" width="11.42578125" customWidth="1"/>
    <col min="9215" max="9215" width="21.42578125" customWidth="1"/>
    <col min="9216" max="9456" width="11.42578125" customWidth="1"/>
    <col min="9457" max="9458" width="2.7109375" customWidth="1"/>
    <col min="9463" max="9463" width="2.7109375" customWidth="1"/>
    <col min="9464" max="9464" width="48.28515625" customWidth="1"/>
    <col min="9465" max="9465" width="34.28515625" customWidth="1"/>
    <col min="9466" max="9466" width="24.28515625" customWidth="1"/>
    <col min="9467" max="9467" width="16.5703125" customWidth="1"/>
    <col min="9468" max="9469" width="3.42578125" customWidth="1"/>
    <col min="9470" max="9470" width="11.42578125" customWidth="1"/>
    <col min="9471" max="9471" width="21.42578125" customWidth="1"/>
    <col min="9472" max="9712" width="11.42578125" customWidth="1"/>
    <col min="9713" max="9714" width="2.7109375" customWidth="1"/>
    <col min="9719" max="9719" width="2.7109375" customWidth="1"/>
    <col min="9720" max="9720" width="48.28515625" customWidth="1"/>
    <col min="9721" max="9721" width="34.28515625" customWidth="1"/>
    <col min="9722" max="9722" width="24.28515625" customWidth="1"/>
    <col min="9723" max="9723" width="16.5703125" customWidth="1"/>
    <col min="9724" max="9725" width="3.42578125" customWidth="1"/>
    <col min="9726" max="9726" width="11.42578125" customWidth="1"/>
    <col min="9727" max="9727" width="21.42578125" customWidth="1"/>
    <col min="9728" max="9968" width="11.42578125" customWidth="1"/>
    <col min="9969" max="9970" width="2.7109375" customWidth="1"/>
    <col min="9975" max="9975" width="2.7109375" customWidth="1"/>
    <col min="9976" max="9976" width="48.28515625" customWidth="1"/>
    <col min="9977" max="9977" width="34.28515625" customWidth="1"/>
    <col min="9978" max="9978" width="24.28515625" customWidth="1"/>
    <col min="9979" max="9979" width="16.5703125" customWidth="1"/>
    <col min="9980" max="9981" width="3.42578125" customWidth="1"/>
    <col min="9982" max="9982" width="11.42578125" customWidth="1"/>
    <col min="9983" max="9983" width="21.42578125" customWidth="1"/>
    <col min="9984" max="10224" width="11.42578125" customWidth="1"/>
    <col min="10225" max="10226" width="2.7109375" customWidth="1"/>
    <col min="10231" max="10231" width="2.7109375" customWidth="1"/>
    <col min="10232" max="10232" width="48.28515625" customWidth="1"/>
    <col min="10233" max="10233" width="34.28515625" customWidth="1"/>
    <col min="10234" max="10234" width="24.28515625" customWidth="1"/>
    <col min="10235" max="10235" width="16.5703125" customWidth="1"/>
    <col min="10236" max="10237" width="3.42578125" customWidth="1"/>
    <col min="10238" max="10238" width="11.42578125" customWidth="1"/>
    <col min="10239" max="10239" width="21.42578125" customWidth="1"/>
    <col min="10240" max="10480" width="11.42578125" customWidth="1"/>
    <col min="10481" max="10482" width="2.7109375" customWidth="1"/>
    <col min="10487" max="10487" width="2.7109375" customWidth="1"/>
    <col min="10488" max="10488" width="48.28515625" customWidth="1"/>
    <col min="10489" max="10489" width="34.28515625" customWidth="1"/>
    <col min="10490" max="10490" width="24.28515625" customWidth="1"/>
    <col min="10491" max="10491" width="16.5703125" customWidth="1"/>
    <col min="10492" max="10493" width="3.42578125" customWidth="1"/>
    <col min="10494" max="10494" width="11.42578125" customWidth="1"/>
    <col min="10495" max="10495" width="21.42578125" customWidth="1"/>
    <col min="10496" max="10736" width="11.42578125" customWidth="1"/>
    <col min="10737" max="10738" width="2.7109375" customWidth="1"/>
    <col min="10743" max="10743" width="2.7109375" customWidth="1"/>
    <col min="10744" max="10744" width="48.28515625" customWidth="1"/>
    <col min="10745" max="10745" width="34.28515625" customWidth="1"/>
    <col min="10746" max="10746" width="24.28515625" customWidth="1"/>
    <col min="10747" max="10747" width="16.5703125" customWidth="1"/>
    <col min="10748" max="10749" width="3.42578125" customWidth="1"/>
    <col min="10750" max="10750" width="11.42578125" customWidth="1"/>
    <col min="10751" max="10751" width="21.42578125" customWidth="1"/>
    <col min="10752" max="10992" width="11.42578125" customWidth="1"/>
    <col min="10993" max="10994" width="2.7109375" customWidth="1"/>
    <col min="10999" max="10999" width="2.7109375" customWidth="1"/>
    <col min="11000" max="11000" width="48.28515625" customWidth="1"/>
    <col min="11001" max="11001" width="34.28515625" customWidth="1"/>
    <col min="11002" max="11002" width="24.28515625" customWidth="1"/>
    <col min="11003" max="11003" width="16.5703125" customWidth="1"/>
    <col min="11004" max="11005" width="3.42578125" customWidth="1"/>
    <col min="11006" max="11006" width="11.42578125" customWidth="1"/>
    <col min="11007" max="11007" width="21.42578125" customWidth="1"/>
    <col min="11008" max="11248" width="11.42578125" customWidth="1"/>
    <col min="11249" max="11250" width="2.7109375" customWidth="1"/>
    <col min="11255" max="11255" width="2.7109375" customWidth="1"/>
    <col min="11256" max="11256" width="48.28515625" customWidth="1"/>
    <col min="11257" max="11257" width="34.28515625" customWidth="1"/>
    <col min="11258" max="11258" width="24.28515625" customWidth="1"/>
    <col min="11259" max="11259" width="16.5703125" customWidth="1"/>
    <col min="11260" max="11261" width="3.42578125" customWidth="1"/>
    <col min="11262" max="11262" width="11.42578125" customWidth="1"/>
    <col min="11263" max="11263" width="21.42578125" customWidth="1"/>
    <col min="11264" max="11504" width="11.42578125" customWidth="1"/>
    <col min="11505" max="11506" width="2.7109375" customWidth="1"/>
    <col min="11511" max="11511" width="2.7109375" customWidth="1"/>
    <col min="11512" max="11512" width="48.28515625" customWidth="1"/>
    <col min="11513" max="11513" width="34.28515625" customWidth="1"/>
    <col min="11514" max="11514" width="24.28515625" customWidth="1"/>
    <col min="11515" max="11515" width="16.5703125" customWidth="1"/>
    <col min="11516" max="11517" width="3.42578125" customWidth="1"/>
    <col min="11518" max="11518" width="11.42578125" customWidth="1"/>
    <col min="11519" max="11519" width="21.42578125" customWidth="1"/>
    <col min="11520" max="11760" width="11.42578125" customWidth="1"/>
    <col min="11761" max="11762" width="2.7109375" customWidth="1"/>
    <col min="11767" max="11767" width="2.7109375" customWidth="1"/>
    <col min="11768" max="11768" width="48.28515625" customWidth="1"/>
    <col min="11769" max="11769" width="34.28515625" customWidth="1"/>
    <col min="11770" max="11770" width="24.28515625" customWidth="1"/>
    <col min="11771" max="11771" width="16.5703125" customWidth="1"/>
    <col min="11772" max="11773" width="3.42578125" customWidth="1"/>
    <col min="11774" max="11774" width="11.42578125" customWidth="1"/>
    <col min="11775" max="11775" width="21.42578125" customWidth="1"/>
    <col min="11776" max="12016" width="11.42578125" customWidth="1"/>
    <col min="12017" max="12018" width="2.7109375" customWidth="1"/>
    <col min="12023" max="12023" width="2.7109375" customWidth="1"/>
    <col min="12024" max="12024" width="48.28515625" customWidth="1"/>
    <col min="12025" max="12025" width="34.28515625" customWidth="1"/>
    <col min="12026" max="12026" width="24.28515625" customWidth="1"/>
    <col min="12027" max="12027" width="16.5703125" customWidth="1"/>
    <col min="12028" max="12029" width="3.42578125" customWidth="1"/>
    <col min="12030" max="12030" width="11.42578125" customWidth="1"/>
    <col min="12031" max="12031" width="21.42578125" customWidth="1"/>
    <col min="12032" max="12272" width="11.42578125" customWidth="1"/>
    <col min="12273" max="12274" width="2.7109375" customWidth="1"/>
    <col min="12279" max="12279" width="2.7109375" customWidth="1"/>
    <col min="12280" max="12280" width="48.28515625" customWidth="1"/>
    <col min="12281" max="12281" width="34.28515625" customWidth="1"/>
    <col min="12282" max="12282" width="24.28515625" customWidth="1"/>
    <col min="12283" max="12283" width="16.5703125" customWidth="1"/>
    <col min="12284" max="12285" width="3.42578125" customWidth="1"/>
    <col min="12286" max="12286" width="11.42578125" customWidth="1"/>
    <col min="12287" max="12287" width="21.42578125" customWidth="1"/>
    <col min="12288" max="12528" width="11.42578125" customWidth="1"/>
    <col min="12529" max="12530" width="2.7109375" customWidth="1"/>
    <col min="12535" max="12535" width="2.7109375" customWidth="1"/>
    <col min="12536" max="12536" width="48.28515625" customWidth="1"/>
    <col min="12537" max="12537" width="34.28515625" customWidth="1"/>
    <col min="12538" max="12538" width="24.28515625" customWidth="1"/>
    <col min="12539" max="12539" width="16.5703125" customWidth="1"/>
    <col min="12540" max="12541" width="3.42578125" customWidth="1"/>
    <col min="12542" max="12542" width="11.42578125" customWidth="1"/>
    <col min="12543" max="12543" width="21.42578125" customWidth="1"/>
    <col min="12544" max="12784" width="11.42578125" customWidth="1"/>
    <col min="12785" max="12786" width="2.7109375" customWidth="1"/>
    <col min="12791" max="12791" width="2.7109375" customWidth="1"/>
    <col min="12792" max="12792" width="48.28515625" customWidth="1"/>
    <col min="12793" max="12793" width="34.28515625" customWidth="1"/>
    <col min="12794" max="12794" width="24.28515625" customWidth="1"/>
    <col min="12795" max="12795" width="16.5703125" customWidth="1"/>
    <col min="12796" max="12797" width="3.42578125" customWidth="1"/>
    <col min="12798" max="12798" width="11.42578125" customWidth="1"/>
    <col min="12799" max="12799" width="21.42578125" customWidth="1"/>
    <col min="12800" max="13040" width="11.42578125" customWidth="1"/>
    <col min="13041" max="13042" width="2.7109375" customWidth="1"/>
    <col min="13047" max="13047" width="2.7109375" customWidth="1"/>
    <col min="13048" max="13048" width="48.28515625" customWidth="1"/>
    <col min="13049" max="13049" width="34.28515625" customWidth="1"/>
    <col min="13050" max="13050" width="24.28515625" customWidth="1"/>
    <col min="13051" max="13051" width="16.5703125" customWidth="1"/>
    <col min="13052" max="13053" width="3.42578125" customWidth="1"/>
    <col min="13054" max="13054" width="11.42578125" customWidth="1"/>
    <col min="13055" max="13055" width="21.42578125" customWidth="1"/>
    <col min="13056" max="13296" width="11.42578125" customWidth="1"/>
    <col min="13297" max="13298" width="2.7109375" customWidth="1"/>
    <col min="13303" max="13303" width="2.7109375" customWidth="1"/>
    <col min="13304" max="13304" width="48.28515625" customWidth="1"/>
    <col min="13305" max="13305" width="34.28515625" customWidth="1"/>
    <col min="13306" max="13306" width="24.28515625" customWidth="1"/>
    <col min="13307" max="13307" width="16.5703125" customWidth="1"/>
    <col min="13308" max="13309" width="3.42578125" customWidth="1"/>
    <col min="13310" max="13310" width="11.42578125" customWidth="1"/>
    <col min="13311" max="13311" width="21.42578125" customWidth="1"/>
    <col min="13312" max="13552" width="11.42578125" customWidth="1"/>
    <col min="13553" max="13554" width="2.7109375" customWidth="1"/>
    <col min="13559" max="13559" width="2.7109375" customWidth="1"/>
    <col min="13560" max="13560" width="48.28515625" customWidth="1"/>
    <col min="13561" max="13561" width="34.28515625" customWidth="1"/>
    <col min="13562" max="13562" width="24.28515625" customWidth="1"/>
    <col min="13563" max="13563" width="16.5703125" customWidth="1"/>
    <col min="13564" max="13565" width="3.42578125" customWidth="1"/>
    <col min="13566" max="13566" width="11.42578125" customWidth="1"/>
    <col min="13567" max="13567" width="21.42578125" customWidth="1"/>
    <col min="13568" max="13808" width="11.42578125" customWidth="1"/>
    <col min="13809" max="13810" width="2.7109375" customWidth="1"/>
    <col min="13815" max="13815" width="2.7109375" customWidth="1"/>
    <col min="13816" max="13816" width="48.28515625" customWidth="1"/>
    <col min="13817" max="13817" width="34.28515625" customWidth="1"/>
    <col min="13818" max="13818" width="24.28515625" customWidth="1"/>
    <col min="13819" max="13819" width="16.5703125" customWidth="1"/>
    <col min="13820" max="13821" width="3.42578125" customWidth="1"/>
    <col min="13822" max="13822" width="11.42578125" customWidth="1"/>
    <col min="13823" max="13823" width="21.42578125" customWidth="1"/>
    <col min="13824" max="14064" width="11.42578125" customWidth="1"/>
    <col min="14065" max="14066" width="2.7109375" customWidth="1"/>
    <col min="14071" max="14071" width="2.7109375" customWidth="1"/>
    <col min="14072" max="14072" width="48.28515625" customWidth="1"/>
    <col min="14073" max="14073" width="34.28515625" customWidth="1"/>
    <col min="14074" max="14074" width="24.28515625" customWidth="1"/>
    <col min="14075" max="14075" width="16.5703125" customWidth="1"/>
    <col min="14076" max="14077" width="3.42578125" customWidth="1"/>
    <col min="14078" max="14078" width="11.42578125" customWidth="1"/>
    <col min="14079" max="14079" width="21.42578125" customWidth="1"/>
    <col min="14080" max="14320" width="11.42578125" customWidth="1"/>
    <col min="14321" max="14322" width="2.7109375" customWidth="1"/>
    <col min="14327" max="14327" width="2.7109375" customWidth="1"/>
    <col min="14328" max="14328" width="48.28515625" customWidth="1"/>
    <col min="14329" max="14329" width="34.28515625" customWidth="1"/>
    <col min="14330" max="14330" width="24.28515625" customWidth="1"/>
    <col min="14331" max="14331" width="16.5703125" customWidth="1"/>
    <col min="14332" max="14333" width="3.42578125" customWidth="1"/>
    <col min="14334" max="14334" width="11.42578125" customWidth="1"/>
    <col min="14335" max="14335" width="21.42578125" customWidth="1"/>
    <col min="14336" max="14576" width="11.42578125" customWidth="1"/>
    <col min="14577" max="14578" width="2.7109375" customWidth="1"/>
    <col min="14583" max="14583" width="2.7109375" customWidth="1"/>
    <col min="14584" max="14584" width="48.28515625" customWidth="1"/>
    <col min="14585" max="14585" width="34.28515625" customWidth="1"/>
    <col min="14586" max="14586" width="24.28515625" customWidth="1"/>
    <col min="14587" max="14587" width="16.5703125" customWidth="1"/>
    <col min="14588" max="14589" width="3.42578125" customWidth="1"/>
    <col min="14590" max="14590" width="11.42578125" customWidth="1"/>
    <col min="14591" max="14591" width="21.42578125" customWidth="1"/>
    <col min="14592" max="14832" width="11.42578125" customWidth="1"/>
    <col min="14833" max="14834" width="2.7109375" customWidth="1"/>
    <col min="14839" max="14839" width="2.7109375" customWidth="1"/>
    <col min="14840" max="14840" width="48.28515625" customWidth="1"/>
    <col min="14841" max="14841" width="34.28515625" customWidth="1"/>
    <col min="14842" max="14842" width="24.28515625" customWidth="1"/>
    <col min="14843" max="14843" width="16.5703125" customWidth="1"/>
    <col min="14844" max="14845" width="3.42578125" customWidth="1"/>
    <col min="14846" max="14846" width="11.42578125" customWidth="1"/>
    <col min="14847" max="14847" width="21.42578125" customWidth="1"/>
    <col min="14848" max="15088" width="11.42578125" customWidth="1"/>
    <col min="15089" max="15090" width="2.7109375" customWidth="1"/>
    <col min="15095" max="15095" width="2.7109375" customWidth="1"/>
    <col min="15096" max="15096" width="48.28515625" customWidth="1"/>
    <col min="15097" max="15097" width="34.28515625" customWidth="1"/>
    <col min="15098" max="15098" width="24.28515625" customWidth="1"/>
    <col min="15099" max="15099" width="16.5703125" customWidth="1"/>
    <col min="15100" max="15101" width="3.42578125" customWidth="1"/>
    <col min="15102" max="15102" width="11.42578125" customWidth="1"/>
    <col min="15103" max="15103" width="21.42578125" customWidth="1"/>
    <col min="15104" max="15344" width="11.42578125" customWidth="1"/>
    <col min="15345" max="15346" width="2.7109375" customWidth="1"/>
    <col min="15351" max="15351" width="2.7109375" customWidth="1"/>
    <col min="15352" max="15352" width="48.28515625" customWidth="1"/>
    <col min="15353" max="15353" width="34.28515625" customWidth="1"/>
    <col min="15354" max="15354" width="24.28515625" customWidth="1"/>
    <col min="15355" max="15355" width="16.5703125" customWidth="1"/>
    <col min="15356" max="15357" width="3.42578125" customWidth="1"/>
    <col min="15358" max="15358" width="11.42578125" customWidth="1"/>
    <col min="15359" max="15359" width="21.42578125" customWidth="1"/>
    <col min="15360" max="15600" width="11.42578125" customWidth="1"/>
    <col min="15601" max="15602" width="2.7109375" customWidth="1"/>
    <col min="15607" max="15607" width="2.7109375" customWidth="1"/>
    <col min="15608" max="15608" width="48.28515625" customWidth="1"/>
    <col min="15609" max="15609" width="34.28515625" customWidth="1"/>
    <col min="15610" max="15610" width="24.28515625" customWidth="1"/>
    <col min="15611" max="15611" width="16.5703125" customWidth="1"/>
    <col min="15612" max="15613" width="3.42578125" customWidth="1"/>
    <col min="15614" max="15614" width="11.42578125" customWidth="1"/>
    <col min="15615" max="15615" width="21.42578125" customWidth="1"/>
    <col min="15616" max="15856" width="11.42578125" customWidth="1"/>
    <col min="15857" max="15858" width="2.7109375" customWidth="1"/>
    <col min="15863" max="15863" width="2.7109375" customWidth="1"/>
    <col min="15864" max="15864" width="48.28515625" customWidth="1"/>
    <col min="15865" max="15865" width="34.28515625" customWidth="1"/>
    <col min="15866" max="15866" width="24.28515625" customWidth="1"/>
    <col min="15867" max="15867" width="16.5703125" customWidth="1"/>
    <col min="15868" max="15869" width="3.42578125" customWidth="1"/>
    <col min="15870" max="15870" width="11.42578125" customWidth="1"/>
    <col min="15871" max="15871" width="21.42578125" customWidth="1"/>
    <col min="15872" max="16112" width="11.42578125" customWidth="1"/>
    <col min="16113" max="16114" width="2.7109375" customWidth="1"/>
    <col min="16119" max="16119" width="2.7109375" customWidth="1"/>
    <col min="16120" max="16120" width="48.28515625" customWidth="1"/>
    <col min="16121" max="16121" width="34.28515625" customWidth="1"/>
    <col min="16122" max="16122" width="24.28515625" customWidth="1"/>
    <col min="16123" max="16123" width="16.5703125" customWidth="1"/>
    <col min="16124" max="16125" width="3.42578125" customWidth="1"/>
    <col min="16126" max="16126" width="11.42578125" customWidth="1"/>
    <col min="16127" max="16127" width="21.42578125" customWidth="1"/>
    <col min="16128" max="16368" width="11.42578125" customWidth="1"/>
    <col min="16369" max="16370" width="2.7109375" customWidth="1"/>
  </cols>
  <sheetData>
    <row r="1" spans="1:6" ht="15.75" thickBot="1"/>
    <row r="2" spans="1:6" ht="22.5" customHeight="1" thickBot="1">
      <c r="A2" s="11"/>
      <c r="B2" s="612" t="s">
        <v>359</v>
      </c>
      <c r="C2" s="613"/>
      <c r="D2" s="613"/>
      <c r="E2" s="614"/>
      <c r="F2" s="10"/>
    </row>
    <row r="3" spans="1:6">
      <c r="A3" s="11"/>
      <c r="B3" s="12" t="s">
        <v>135</v>
      </c>
      <c r="C3" s="72"/>
      <c r="D3" s="10"/>
      <c r="E3" s="13"/>
      <c r="F3" s="10"/>
    </row>
    <row r="4" spans="1:6" ht="15.75" thickBot="1">
      <c r="A4" s="11"/>
      <c r="B4" s="12"/>
      <c r="C4" s="72"/>
      <c r="D4" s="10"/>
      <c r="E4" s="13"/>
      <c r="F4" s="10"/>
    </row>
    <row r="5" spans="1:6" ht="19.5" thickBot="1">
      <c r="A5" s="11"/>
      <c r="B5" s="14" t="s">
        <v>360</v>
      </c>
      <c r="C5" s="73"/>
      <c r="D5" s="10"/>
      <c r="E5" s="15">
        <f>+'BALANCE ALTERNATIVA 2'!I20</f>
        <v>134700000</v>
      </c>
      <c r="F5" s="10"/>
    </row>
    <row r="6" spans="1:6" ht="16.5" thickBot="1">
      <c r="A6" s="11"/>
      <c r="B6" s="16" t="s">
        <v>351</v>
      </c>
      <c r="C6" s="74"/>
      <c r="D6" s="17"/>
      <c r="E6" s="15">
        <f>SUM(D7:D36)</f>
        <v>5357783</v>
      </c>
      <c r="F6" s="10"/>
    </row>
    <row r="7" spans="1:6">
      <c r="A7" s="11"/>
      <c r="B7" s="83" t="s">
        <v>137</v>
      </c>
      <c r="C7" s="86" t="s">
        <v>215</v>
      </c>
      <c r="D7" s="35">
        <f>+'BALANCE ALTERNATIVA 1'!C5*4.7%</f>
        <v>4700000</v>
      </c>
      <c r="E7" s="18"/>
      <c r="F7" s="10"/>
    </row>
    <row r="8" spans="1:6">
      <c r="A8" s="11"/>
      <c r="B8" s="84" t="s">
        <v>165</v>
      </c>
      <c r="C8" s="86" t="s">
        <v>215</v>
      </c>
      <c r="D8" s="36">
        <v>564583</v>
      </c>
      <c r="E8" s="18"/>
      <c r="F8" s="10"/>
    </row>
    <row r="9" spans="1:6" ht="15.75" thickBot="1">
      <c r="A9" s="11"/>
      <c r="B9" s="132" t="s">
        <v>232</v>
      </c>
      <c r="C9" s="136" t="s">
        <v>215</v>
      </c>
      <c r="D9" s="137">
        <v>93200</v>
      </c>
      <c r="E9" s="18"/>
      <c r="F9" s="10"/>
    </row>
    <row r="10" spans="1:6" ht="15.75" hidden="1" thickBot="1">
      <c r="A10" s="11"/>
      <c r="B10" s="84" t="s">
        <v>230</v>
      </c>
      <c r="C10" s="86" t="s">
        <v>216</v>
      </c>
      <c r="D10" s="36"/>
      <c r="E10" s="18"/>
      <c r="F10" s="10"/>
    </row>
    <row r="11" spans="1:6" ht="15.75" hidden="1" thickBot="1">
      <c r="A11" s="11"/>
      <c r="B11" s="84"/>
      <c r="C11" s="86" t="s">
        <v>216</v>
      </c>
      <c r="D11" s="36"/>
      <c r="E11" s="18"/>
      <c r="F11" s="10"/>
    </row>
    <row r="12" spans="1:6" ht="15.75" hidden="1" thickBot="1">
      <c r="A12" s="11"/>
      <c r="B12" s="84" t="s">
        <v>365</v>
      </c>
      <c r="C12" s="86" t="s">
        <v>217</v>
      </c>
      <c r="D12" s="36"/>
      <c r="E12" s="18"/>
      <c r="F12" s="10"/>
    </row>
    <row r="13" spans="1:6" ht="15.75" hidden="1" thickBot="1">
      <c r="A13" s="11"/>
      <c r="B13" s="84" t="s">
        <v>347</v>
      </c>
      <c r="C13" s="86" t="s">
        <v>217</v>
      </c>
      <c r="D13" s="36"/>
      <c r="E13" s="18"/>
      <c r="F13" s="10"/>
    </row>
    <row r="14" spans="1:6" ht="15.75" hidden="1" thickBot="1">
      <c r="A14" s="11"/>
      <c r="B14" s="84" t="s">
        <v>348</v>
      </c>
      <c r="C14" s="86" t="s">
        <v>217</v>
      </c>
      <c r="D14" s="36"/>
      <c r="E14" s="18"/>
      <c r="F14" s="10"/>
    </row>
    <row r="15" spans="1:6" ht="15.75" hidden="1" thickBot="1">
      <c r="A15" s="11"/>
      <c r="B15" s="84" t="s">
        <v>231</v>
      </c>
      <c r="C15" s="86" t="s">
        <v>217</v>
      </c>
      <c r="D15" s="36"/>
      <c r="E15" s="18"/>
      <c r="F15" s="10"/>
    </row>
    <row r="16" spans="1:6" ht="15.75" hidden="1" thickBot="1">
      <c r="A16" s="11"/>
      <c r="B16" s="84" t="s">
        <v>352</v>
      </c>
      <c r="C16" s="86" t="s">
        <v>217</v>
      </c>
      <c r="D16" s="36"/>
      <c r="E16" s="18"/>
      <c r="F16" s="10"/>
    </row>
    <row r="17" spans="1:6" ht="15.75" hidden="1" thickBot="1">
      <c r="A17" s="11"/>
      <c r="B17" s="84" t="s">
        <v>136</v>
      </c>
      <c r="C17" s="86" t="s">
        <v>169</v>
      </c>
      <c r="D17" s="36"/>
      <c r="E17" s="18"/>
      <c r="F17" s="10"/>
    </row>
    <row r="18" spans="1:6" ht="15.75" hidden="1" thickBot="1">
      <c r="A18" s="11"/>
      <c r="B18" s="84" t="s">
        <v>162</v>
      </c>
      <c r="C18" s="86" t="s">
        <v>169</v>
      </c>
      <c r="D18" s="36"/>
      <c r="E18" s="18"/>
      <c r="F18" s="10"/>
    </row>
    <row r="19" spans="1:6" ht="15.75" hidden="1" thickBot="1">
      <c r="A19" s="11"/>
      <c r="B19" s="84" t="s">
        <v>234</v>
      </c>
      <c r="C19" s="86" t="s">
        <v>210</v>
      </c>
      <c r="D19" s="36"/>
      <c r="E19" s="18"/>
      <c r="F19" s="10"/>
    </row>
    <row r="20" spans="1:6" ht="15.75" hidden="1" thickBot="1">
      <c r="A20" s="11"/>
      <c r="B20" s="84" t="s">
        <v>161</v>
      </c>
      <c r="C20" s="86" t="s">
        <v>170</v>
      </c>
      <c r="D20" s="36"/>
      <c r="E20" s="18"/>
      <c r="F20" s="10"/>
    </row>
    <row r="21" spans="1:6" ht="15.75" hidden="1" thickBot="1">
      <c r="A21" s="11"/>
      <c r="B21" s="84" t="s">
        <v>280</v>
      </c>
      <c r="C21" s="86" t="s">
        <v>171</v>
      </c>
      <c r="D21" s="36"/>
      <c r="E21" s="18"/>
      <c r="F21" s="10"/>
    </row>
    <row r="22" spans="1:6" ht="15.75" hidden="1" thickBot="1">
      <c r="A22" s="11"/>
      <c r="B22" s="84" t="s">
        <v>163</v>
      </c>
      <c r="C22" s="86" t="s">
        <v>218</v>
      </c>
      <c r="D22" s="36"/>
      <c r="E22" s="18"/>
      <c r="F22" s="10"/>
    </row>
    <row r="23" spans="1:6" ht="15.75" hidden="1" thickBot="1">
      <c r="A23" s="11"/>
      <c r="B23" s="84" t="s">
        <v>164</v>
      </c>
      <c r="C23" s="86" t="s">
        <v>218</v>
      </c>
      <c r="D23" s="36"/>
      <c r="E23" s="18"/>
      <c r="F23" s="10"/>
    </row>
    <row r="24" spans="1:6" ht="15.75" hidden="1" thickBot="1">
      <c r="A24" s="11"/>
      <c r="B24" s="132" t="s">
        <v>358</v>
      </c>
      <c r="C24" s="136" t="s">
        <v>218</v>
      </c>
      <c r="D24" s="137"/>
      <c r="E24" s="18"/>
      <c r="F24" s="10"/>
    </row>
    <row r="25" spans="1:6" ht="15.75" hidden="1" thickBot="1">
      <c r="A25" s="11"/>
      <c r="B25" s="132" t="s">
        <v>282</v>
      </c>
      <c r="C25" s="136" t="s">
        <v>218</v>
      </c>
      <c r="D25" s="137"/>
      <c r="E25" s="18"/>
      <c r="F25" s="10"/>
    </row>
    <row r="26" spans="1:6" ht="15.75" hidden="1" thickBot="1">
      <c r="A26" s="11"/>
      <c r="B26" s="84" t="s">
        <v>235</v>
      </c>
      <c r="C26" s="86" t="s">
        <v>218</v>
      </c>
      <c r="D26" s="36"/>
      <c r="E26" s="18"/>
      <c r="F26" s="10"/>
    </row>
    <row r="27" spans="1:6" ht="15.75" hidden="1" thickBot="1">
      <c r="A27" s="11"/>
      <c r="B27" s="84"/>
      <c r="C27" s="86" t="s">
        <v>218</v>
      </c>
      <c r="D27" s="36"/>
      <c r="E27" s="18"/>
      <c r="F27" s="10"/>
    </row>
    <row r="28" spans="1:6" ht="15.75" hidden="1" thickBot="1">
      <c r="A28" s="11"/>
      <c r="B28" s="84"/>
      <c r="C28" s="86" t="s">
        <v>218</v>
      </c>
      <c r="D28" s="36"/>
      <c r="E28" s="18"/>
      <c r="F28" s="10"/>
    </row>
    <row r="29" spans="1:6" ht="15.75" hidden="1" thickBot="1">
      <c r="A29" s="11"/>
      <c r="B29" s="84" t="s">
        <v>236</v>
      </c>
      <c r="C29" s="86" t="s">
        <v>218</v>
      </c>
      <c r="D29" s="36"/>
      <c r="E29" s="18"/>
      <c r="F29" s="10"/>
    </row>
    <row r="30" spans="1:6" ht="15.75" hidden="1" thickBot="1">
      <c r="A30" s="11"/>
      <c r="B30" s="84"/>
      <c r="C30" s="86" t="s">
        <v>218</v>
      </c>
      <c r="D30" s="36"/>
      <c r="E30" s="18"/>
      <c r="F30" s="10"/>
    </row>
    <row r="31" spans="1:6" ht="15.75" hidden="1" thickBot="1">
      <c r="A31" s="11"/>
      <c r="B31" s="84"/>
      <c r="C31" s="86" t="s">
        <v>218</v>
      </c>
      <c r="D31" s="36"/>
      <c r="E31" s="18"/>
      <c r="F31" s="10"/>
    </row>
    <row r="32" spans="1:6" ht="15.75" hidden="1" thickBot="1">
      <c r="A32" s="11"/>
      <c r="B32" s="84"/>
      <c r="C32" s="86" t="s">
        <v>57</v>
      </c>
      <c r="D32" s="36"/>
      <c r="E32" s="18"/>
      <c r="F32" s="10"/>
    </row>
    <row r="33" spans="1:6" ht="15.75" hidden="1" thickBot="1">
      <c r="A33" s="11"/>
      <c r="B33" s="84"/>
      <c r="C33" s="86" t="s">
        <v>211</v>
      </c>
      <c r="D33" s="36"/>
      <c r="E33" s="18"/>
      <c r="F33" s="10"/>
    </row>
    <row r="34" spans="1:6" ht="15.75" hidden="1" thickBot="1">
      <c r="A34" s="11"/>
      <c r="B34" s="84"/>
      <c r="C34" s="86" t="s">
        <v>212</v>
      </c>
      <c r="D34" s="36"/>
      <c r="E34" s="18"/>
      <c r="F34" s="10"/>
    </row>
    <row r="35" spans="1:6" ht="15.75" hidden="1" thickBot="1">
      <c r="A35" s="11"/>
      <c r="B35" s="84"/>
      <c r="C35" s="86" t="s">
        <v>213</v>
      </c>
      <c r="D35" s="36"/>
      <c r="E35" s="18"/>
      <c r="F35" s="10"/>
    </row>
    <row r="36" spans="1:6" ht="15.75" hidden="1" thickBot="1">
      <c r="A36" s="11"/>
      <c r="B36" s="84"/>
      <c r="C36" s="87" t="s">
        <v>58</v>
      </c>
      <c r="D36" s="36"/>
      <c r="E36" s="18"/>
      <c r="F36" s="10"/>
    </row>
    <row r="37" spans="1:6" ht="16.5" thickBot="1">
      <c r="A37" s="11"/>
      <c r="B37" s="16" t="s">
        <v>138</v>
      </c>
      <c r="C37" s="74"/>
      <c r="D37" s="20"/>
      <c r="E37" s="15">
        <f>-SUM(D38:D59)</f>
        <v>-4700000</v>
      </c>
      <c r="F37" s="10"/>
    </row>
    <row r="38" spans="1:6" ht="15.75" thickBot="1">
      <c r="A38" s="11"/>
      <c r="B38" s="138" t="s">
        <v>139</v>
      </c>
      <c r="C38" s="139" t="s">
        <v>214</v>
      </c>
      <c r="D38" s="140">
        <f>+'BALANCE ALTERNATIVA 1'!D11*4.7%</f>
        <v>4700000</v>
      </c>
      <c r="E38" s="18"/>
      <c r="F38" s="10"/>
    </row>
    <row r="39" spans="1:6" ht="15.75" hidden="1" thickBot="1">
      <c r="A39" s="11"/>
      <c r="B39" s="68" t="s">
        <v>140</v>
      </c>
      <c r="C39" s="71" t="s">
        <v>214</v>
      </c>
      <c r="D39" s="82"/>
      <c r="E39" s="18"/>
      <c r="F39" s="10"/>
    </row>
    <row r="40" spans="1:6" ht="15.75" hidden="1" thickBot="1">
      <c r="A40" s="11"/>
      <c r="B40" s="68" t="s">
        <v>141</v>
      </c>
      <c r="C40" s="71" t="s">
        <v>214</v>
      </c>
      <c r="D40" s="82"/>
      <c r="E40" s="18"/>
      <c r="F40" s="10"/>
    </row>
    <row r="41" spans="1:6" ht="15.75" hidden="1" thickBot="1">
      <c r="A41" s="11"/>
      <c r="B41" s="68"/>
      <c r="C41" s="71" t="s">
        <v>219</v>
      </c>
      <c r="D41" s="82"/>
      <c r="E41" s="21"/>
      <c r="F41" s="10"/>
    </row>
    <row r="42" spans="1:6" ht="15.75" hidden="1" thickBot="1">
      <c r="A42" s="11"/>
      <c r="B42" s="68" t="s">
        <v>237</v>
      </c>
      <c r="C42" s="71" t="s">
        <v>220</v>
      </c>
      <c r="D42" s="82"/>
      <c r="E42" s="21"/>
      <c r="F42" s="10"/>
    </row>
    <row r="43" spans="1:6" ht="15.75" hidden="1" thickBot="1">
      <c r="A43" s="11"/>
      <c r="B43" s="68"/>
      <c r="C43" s="71" t="s">
        <v>221</v>
      </c>
      <c r="D43" s="82"/>
      <c r="E43" s="21"/>
      <c r="F43" s="10"/>
    </row>
    <row r="44" spans="1:6" ht="15.75" hidden="1" thickBot="1">
      <c r="A44" s="11"/>
      <c r="B44" s="135" t="s">
        <v>142</v>
      </c>
      <c r="C44" s="133" t="s">
        <v>172</v>
      </c>
      <c r="D44" s="134"/>
      <c r="E44" s="21"/>
      <c r="F44" s="10"/>
    </row>
    <row r="45" spans="1:6" ht="15.75" hidden="1" thickBot="1">
      <c r="A45" s="11"/>
      <c r="B45" s="68"/>
      <c r="C45" s="71" t="s">
        <v>222</v>
      </c>
      <c r="D45" s="82"/>
      <c r="E45" s="21"/>
      <c r="F45" s="10"/>
    </row>
    <row r="46" spans="1:6" ht="15.75" hidden="1" thickBot="1">
      <c r="A46" s="11"/>
      <c r="B46" s="68"/>
      <c r="C46" s="71" t="s">
        <v>173</v>
      </c>
      <c r="D46" s="82"/>
      <c r="E46" s="21"/>
      <c r="F46" s="10"/>
    </row>
    <row r="47" spans="1:6" ht="15.75" hidden="1" thickBot="1">
      <c r="A47" s="11"/>
      <c r="B47" s="132" t="s">
        <v>235</v>
      </c>
      <c r="C47" s="133" t="s">
        <v>223</v>
      </c>
      <c r="D47" s="134">
        <f>+D26</f>
        <v>0</v>
      </c>
      <c r="E47" s="21"/>
      <c r="F47" s="10"/>
    </row>
    <row r="48" spans="1:6" ht="15.75" hidden="1" thickBot="1">
      <c r="A48" s="11"/>
      <c r="B48" s="132" t="s">
        <v>230</v>
      </c>
      <c r="C48" s="133" t="s">
        <v>223</v>
      </c>
      <c r="D48" s="134"/>
      <c r="E48" s="21"/>
      <c r="F48" s="10"/>
    </row>
    <row r="49" spans="1:6" ht="15.75" hidden="1" thickBot="1">
      <c r="A49" s="11"/>
      <c r="B49" s="135"/>
      <c r="C49" s="133" t="s">
        <v>223</v>
      </c>
      <c r="D49" s="134">
        <f t="shared" ref="D49:D52" si="0">+D28</f>
        <v>0</v>
      </c>
      <c r="E49" s="21"/>
      <c r="F49" s="10"/>
    </row>
    <row r="50" spans="1:6" ht="15.75" hidden="1" thickBot="1">
      <c r="A50" s="11"/>
      <c r="B50" s="132" t="s">
        <v>236</v>
      </c>
      <c r="C50" s="133" t="s">
        <v>224</v>
      </c>
      <c r="D50" s="134">
        <f t="shared" si="0"/>
        <v>0</v>
      </c>
      <c r="E50" s="21"/>
      <c r="F50" s="10"/>
    </row>
    <row r="51" spans="1:6" ht="15.75" hidden="1" thickBot="1">
      <c r="A51" s="11"/>
      <c r="B51" s="135"/>
      <c r="C51" s="133" t="s">
        <v>224</v>
      </c>
      <c r="D51" s="134">
        <f t="shared" si="0"/>
        <v>0</v>
      </c>
      <c r="E51" s="21"/>
      <c r="F51" s="10"/>
    </row>
    <row r="52" spans="1:6" ht="15.75" hidden="1" thickBot="1">
      <c r="A52" s="11"/>
      <c r="B52" s="135"/>
      <c r="C52" s="133" t="s">
        <v>224</v>
      </c>
      <c r="D52" s="134">
        <f t="shared" si="0"/>
        <v>0</v>
      </c>
      <c r="E52" s="21"/>
      <c r="F52" s="10"/>
    </row>
    <row r="53" spans="1:6" ht="15.75" hidden="1" thickBot="1">
      <c r="A53" s="11"/>
      <c r="B53" s="68" t="s">
        <v>166</v>
      </c>
      <c r="C53" s="71" t="s">
        <v>174</v>
      </c>
      <c r="D53" s="82"/>
      <c r="E53" s="21"/>
      <c r="F53" s="10"/>
    </row>
    <row r="54" spans="1:6" ht="15.75" hidden="1" thickBot="1">
      <c r="A54" s="11"/>
      <c r="B54" s="68"/>
      <c r="C54" s="71" t="s">
        <v>225</v>
      </c>
      <c r="D54" s="82"/>
      <c r="E54" s="21"/>
      <c r="F54" s="10"/>
    </row>
    <row r="55" spans="1:6" ht="15.75" hidden="1" thickBot="1">
      <c r="A55" s="11"/>
      <c r="B55" s="68" t="s">
        <v>233</v>
      </c>
      <c r="C55" s="71" t="s">
        <v>226</v>
      </c>
      <c r="D55" s="82"/>
      <c r="E55" s="21"/>
      <c r="F55" s="10"/>
    </row>
    <row r="56" spans="1:6" ht="15.75" hidden="1" thickBot="1">
      <c r="A56" s="11"/>
      <c r="B56" s="68"/>
      <c r="C56" s="71" t="s">
        <v>227</v>
      </c>
      <c r="D56" s="82"/>
      <c r="E56" s="21"/>
      <c r="F56" s="10"/>
    </row>
    <row r="57" spans="1:6" ht="15.75" hidden="1" thickBot="1">
      <c r="A57" s="11"/>
      <c r="B57" s="68"/>
      <c r="C57" s="71" t="s">
        <v>175</v>
      </c>
      <c r="D57" s="82"/>
      <c r="E57" s="21"/>
      <c r="F57" s="10"/>
    </row>
    <row r="58" spans="1:6" ht="15.75" hidden="1" thickBot="1">
      <c r="A58" s="11"/>
      <c r="B58" s="174" t="s">
        <v>353</v>
      </c>
      <c r="C58" s="71" t="s">
        <v>228</v>
      </c>
      <c r="D58" s="82"/>
      <c r="E58" s="21"/>
      <c r="F58" s="10"/>
    </row>
    <row r="59" spans="1:6" ht="15.75" hidden="1" thickBot="1">
      <c r="A59" s="11"/>
      <c r="B59" s="88" t="s">
        <v>117</v>
      </c>
      <c r="C59" s="89" t="s">
        <v>229</v>
      </c>
      <c r="D59" s="82"/>
      <c r="E59" s="21"/>
      <c r="F59" s="10"/>
    </row>
    <row r="60" spans="1:6" ht="15.75" thickBot="1">
      <c r="A60" s="11"/>
      <c r="B60" s="69" t="s">
        <v>75</v>
      </c>
      <c r="C60" s="75"/>
      <c r="D60" s="70"/>
      <c r="E60" s="23">
        <f>+E5+E6+E37</f>
        <v>135357783</v>
      </c>
      <c r="F60" s="10"/>
    </row>
    <row r="61" spans="1:6" ht="16.5" thickBot="1">
      <c r="A61" s="11"/>
      <c r="B61" s="24" t="s">
        <v>238</v>
      </c>
      <c r="C61" s="76"/>
      <c r="D61" s="10"/>
      <c r="E61" s="23">
        <f>-D67</f>
        <v>0</v>
      </c>
      <c r="F61" s="10"/>
    </row>
    <row r="62" spans="1:6" ht="15.75">
      <c r="A62" s="11"/>
      <c r="B62" s="26" t="s">
        <v>144</v>
      </c>
      <c r="C62" s="77"/>
      <c r="D62" s="10"/>
      <c r="E62" s="18"/>
      <c r="F62" s="10"/>
    </row>
    <row r="63" spans="1:6">
      <c r="A63" s="11"/>
      <c r="B63" s="102" t="s">
        <v>145</v>
      </c>
      <c r="C63" s="105"/>
      <c r="D63" s="104">
        <f>+E60</f>
        <v>135357783</v>
      </c>
      <c r="E63" s="18"/>
      <c r="F63" s="10"/>
    </row>
    <row r="64" spans="1:6">
      <c r="A64" s="11"/>
      <c r="B64" s="108" t="s">
        <v>146</v>
      </c>
      <c r="C64" s="112"/>
      <c r="D64" s="78"/>
      <c r="E64" s="18"/>
      <c r="F64" s="10"/>
    </row>
    <row r="65" spans="1:6">
      <c r="A65" s="11"/>
      <c r="B65" s="108" t="s">
        <v>147</v>
      </c>
      <c r="C65" s="112"/>
      <c r="D65" s="78"/>
      <c r="E65" s="18"/>
      <c r="F65" s="10"/>
    </row>
    <row r="66" spans="1:6">
      <c r="A66" s="11"/>
      <c r="B66" s="102" t="s">
        <v>148</v>
      </c>
      <c r="C66" s="113"/>
      <c r="D66" s="104"/>
      <c r="E66" s="18"/>
      <c r="F66" s="10"/>
    </row>
    <row r="67" spans="1:6" ht="15.75" thickBot="1">
      <c r="A67" s="11"/>
      <c r="B67" s="109">
        <v>0.5</v>
      </c>
      <c r="C67" s="114"/>
      <c r="D67" s="110"/>
      <c r="E67" s="18"/>
      <c r="F67" s="10"/>
    </row>
    <row r="68" spans="1:6" ht="15.75" thickBot="1">
      <c r="A68" s="11"/>
      <c r="B68" s="69" t="s">
        <v>75</v>
      </c>
      <c r="C68" s="111"/>
      <c r="D68" s="70"/>
      <c r="E68" s="23">
        <f>+E60+E61</f>
        <v>135357783</v>
      </c>
      <c r="F68" s="10"/>
    </row>
    <row r="69" spans="1:6" ht="16.5" thickBot="1">
      <c r="A69" s="11"/>
      <c r="B69" s="28" t="s">
        <v>239</v>
      </c>
      <c r="C69" s="79"/>
      <c r="D69" s="1"/>
      <c r="E69" s="101">
        <f>+D71</f>
        <v>0</v>
      </c>
      <c r="F69" s="10"/>
    </row>
    <row r="70" spans="1:6" ht="15.75">
      <c r="A70" s="11"/>
      <c r="B70" s="29" t="s">
        <v>149</v>
      </c>
      <c r="C70" s="80"/>
      <c r="D70" s="10"/>
      <c r="E70" s="30"/>
      <c r="F70" s="10"/>
    </row>
    <row r="71" spans="1:6">
      <c r="A71" s="11"/>
      <c r="B71" s="102" t="s">
        <v>357</v>
      </c>
      <c r="C71" s="105"/>
      <c r="D71" s="78"/>
      <c r="E71" s="30"/>
      <c r="F71" s="10"/>
    </row>
    <row r="72" spans="1:6">
      <c r="A72" s="11"/>
      <c r="B72" s="103" t="s">
        <v>167</v>
      </c>
      <c r="C72" s="106"/>
      <c r="D72" s="104">
        <f>+E68</f>
        <v>135357783</v>
      </c>
      <c r="E72" s="30"/>
      <c r="F72" s="10"/>
    </row>
    <row r="73" spans="1:6">
      <c r="A73" s="11"/>
      <c r="B73" s="102" t="s">
        <v>168</v>
      </c>
      <c r="C73" s="107"/>
      <c r="D73" s="78"/>
      <c r="E73" s="30"/>
      <c r="F73" s="10"/>
    </row>
    <row r="74" spans="1:6" ht="16.5" thickBot="1">
      <c r="A74" s="11"/>
      <c r="B74" s="29"/>
      <c r="C74" s="80"/>
      <c r="D74" s="10"/>
      <c r="E74" s="30"/>
      <c r="F74" s="10"/>
    </row>
    <row r="75" spans="1:6" ht="15.75" thickBot="1">
      <c r="A75" s="11"/>
      <c r="B75" s="22" t="s">
        <v>75</v>
      </c>
      <c r="C75" s="81"/>
      <c r="D75" s="10"/>
      <c r="E75" s="23">
        <f>+E68-E69</f>
        <v>135357783</v>
      </c>
      <c r="F75" s="10"/>
    </row>
    <row r="76" spans="1:6" ht="16.5" thickBot="1">
      <c r="A76" s="11"/>
      <c r="B76" s="28" t="s">
        <v>240</v>
      </c>
      <c r="C76" s="79"/>
      <c r="D76" s="10"/>
      <c r="E76" s="23">
        <f>+C86</f>
        <v>0</v>
      </c>
      <c r="F76" s="10"/>
    </row>
    <row r="77" spans="1:6" ht="16.5" hidden="1" thickBot="1">
      <c r="A77" s="11"/>
      <c r="B77" s="28"/>
      <c r="C77" s="79"/>
      <c r="D77" s="10"/>
      <c r="E77" s="21"/>
      <c r="F77" s="10"/>
    </row>
    <row r="78" spans="1:6" ht="16.5" hidden="1" thickBot="1">
      <c r="A78" s="11"/>
      <c r="B78" s="28" t="s">
        <v>150</v>
      </c>
      <c r="C78" s="163"/>
      <c r="D78" s="90"/>
      <c r="E78" s="21"/>
      <c r="F78" s="10"/>
    </row>
    <row r="79" spans="1:6" ht="15.75" hidden="1" thickBot="1">
      <c r="A79" s="11"/>
      <c r="B79" s="11" t="s">
        <v>283</v>
      </c>
      <c r="C79" s="164"/>
      <c r="D79" s="90"/>
      <c r="E79" s="21"/>
      <c r="F79" s="10"/>
    </row>
    <row r="80" spans="1:6" ht="15.75" hidden="1" thickBot="1">
      <c r="A80" s="11"/>
      <c r="B80" s="31" t="s">
        <v>151</v>
      </c>
      <c r="C80" s="164">
        <f>+C79*0.33333</f>
        <v>0</v>
      </c>
      <c r="D80" s="90"/>
      <c r="E80" s="21"/>
      <c r="F80" s="10"/>
    </row>
    <row r="81" spans="1:6" ht="15.75" hidden="1" thickBot="1">
      <c r="A81" s="11"/>
      <c r="B81" s="31" t="s">
        <v>284</v>
      </c>
      <c r="C81" s="164">
        <f>+C79+C80</f>
        <v>0</v>
      </c>
      <c r="D81" s="90"/>
      <c r="E81" s="21"/>
      <c r="F81" s="10"/>
    </row>
    <row r="82" spans="1:6" ht="15.75" hidden="1" thickBot="1">
      <c r="A82" s="11"/>
      <c r="B82" s="31" t="s">
        <v>285</v>
      </c>
      <c r="C82" s="164"/>
      <c r="D82" s="90"/>
      <c r="E82" s="21"/>
      <c r="F82" s="10"/>
    </row>
    <row r="83" spans="1:6" ht="15.75" hidden="1" thickBot="1">
      <c r="A83" s="11"/>
      <c r="B83" s="31" t="s">
        <v>286</v>
      </c>
      <c r="C83" s="164">
        <f>-C78*90%</f>
        <v>0</v>
      </c>
      <c r="D83" s="90"/>
      <c r="E83" s="21"/>
      <c r="F83" s="10"/>
    </row>
    <row r="84" spans="1:6" ht="15.75" hidden="1" thickBot="1">
      <c r="A84" s="11"/>
      <c r="B84" s="31" t="s">
        <v>287</v>
      </c>
      <c r="C84" s="19">
        <f>+C78+C83</f>
        <v>0</v>
      </c>
      <c r="E84" s="21"/>
      <c r="F84" s="10"/>
    </row>
    <row r="85" spans="1:6" ht="18" hidden="1" customHeight="1">
      <c r="A85" s="11"/>
      <c r="B85" s="32" t="s">
        <v>152</v>
      </c>
      <c r="E85" s="21"/>
      <c r="F85" s="10"/>
    </row>
    <row r="86" spans="1:6" ht="18" hidden="1" customHeight="1" thickBot="1">
      <c r="A86" s="11"/>
      <c r="B86" s="11" t="s">
        <v>288</v>
      </c>
      <c r="C86" s="33">
        <f>-C78+C84</f>
        <v>0</v>
      </c>
      <c r="E86" s="21"/>
      <c r="F86" s="10"/>
    </row>
    <row r="87" spans="1:6" ht="18" hidden="1" customHeight="1" thickBot="1">
      <c r="A87" s="11"/>
      <c r="B87" s="11" t="s">
        <v>153</v>
      </c>
      <c r="C87" s="15">
        <f>+C86*25%</f>
        <v>0</v>
      </c>
      <c r="E87" s="21"/>
      <c r="F87" s="10"/>
    </row>
    <row r="88" spans="1:6" ht="15.75" hidden="1" thickBot="1">
      <c r="A88" s="11"/>
      <c r="B88" s="11" t="s">
        <v>154</v>
      </c>
      <c r="C88" s="15">
        <f>+C80-C87</f>
        <v>0</v>
      </c>
      <c r="E88" s="21"/>
      <c r="F88" s="10"/>
    </row>
    <row r="89" spans="1:6" ht="16.5" thickBot="1">
      <c r="A89" s="11"/>
      <c r="B89" s="26" t="s">
        <v>155</v>
      </c>
      <c r="C89" s="77"/>
      <c r="D89" s="10"/>
      <c r="E89" s="23">
        <f>+E75-E76</f>
        <v>135357783</v>
      </c>
      <c r="F89" s="10"/>
    </row>
    <row r="90" spans="1:6" ht="15.75" thickBot="1">
      <c r="A90" s="11"/>
      <c r="B90" s="32" t="s">
        <v>156</v>
      </c>
      <c r="C90" s="25"/>
      <c r="D90" s="34">
        <v>0.27</v>
      </c>
      <c r="E90" s="23">
        <f>+E89*D90</f>
        <v>36546601.410000004</v>
      </c>
      <c r="F90" s="10"/>
    </row>
    <row r="91" spans="1:6">
      <c r="A91" s="11"/>
      <c r="B91" s="32"/>
      <c r="C91" s="25"/>
      <c r="D91" s="34"/>
      <c r="E91" s="30"/>
      <c r="F91" s="10"/>
    </row>
    <row r="92" spans="1:6" ht="15.75" thickBot="1">
      <c r="A92" s="11"/>
      <c r="B92" s="12" t="s">
        <v>157</v>
      </c>
      <c r="C92" s="72"/>
      <c r="D92" s="10"/>
      <c r="E92" s="21"/>
      <c r="F92" s="10"/>
    </row>
    <row r="93" spans="1:6" ht="15.75" thickBot="1">
      <c r="A93" s="11"/>
      <c r="B93" s="11" t="s">
        <v>143</v>
      </c>
      <c r="C93" s="11"/>
      <c r="D93" s="23"/>
      <c r="E93" s="21"/>
      <c r="F93" s="10"/>
    </row>
    <row r="94" spans="1:6" ht="16.5" thickBot="1">
      <c r="A94" s="11"/>
      <c r="B94" s="29" t="s">
        <v>158</v>
      </c>
      <c r="C94" s="29"/>
      <c r="D94" s="23">
        <f>+D93</f>
        <v>0</v>
      </c>
      <c r="E94" s="21"/>
      <c r="F94" s="10"/>
    </row>
    <row r="95" spans="1:6" ht="15.75">
      <c r="A95" s="11"/>
      <c r="B95" s="29" t="s">
        <v>159</v>
      </c>
      <c r="C95" s="85">
        <v>0.4</v>
      </c>
      <c r="D95" s="27">
        <f>+D94*C95</f>
        <v>0</v>
      </c>
      <c r="E95" s="21"/>
      <c r="F95" s="10"/>
    </row>
    <row r="96" spans="1:6" ht="15.75" thickBot="1">
      <c r="A96" s="11"/>
      <c r="B96" s="97"/>
      <c r="C96" s="98"/>
      <c r="D96" s="99"/>
      <c r="E96" s="100"/>
      <c r="F96" s="10"/>
    </row>
  </sheetData>
  <mergeCells count="1">
    <mergeCell ref="B2:E2"/>
  </mergeCells>
  <pageMargins left="0.70866141732283472" right="0.70866141732283472" top="0.74803149606299213" bottom="0.74803149606299213" header="0.31496062992125984" footer="0.31496062992125984"/>
  <pageSetup scale="10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7"/>
  <sheetViews>
    <sheetView showGridLines="0" topLeftCell="C10" zoomScaleNormal="100" workbookViewId="0">
      <selection activeCell="K26" sqref="K26:O26"/>
    </sheetView>
  </sheetViews>
  <sheetFormatPr baseColWidth="10" defaultColWidth="11.5703125" defaultRowHeight="14.25"/>
  <cols>
    <col min="1" max="1" width="1.85546875" style="44" customWidth="1"/>
    <col min="2" max="2" width="22.28515625" style="44" customWidth="1"/>
    <col min="3" max="4" width="4.5703125" style="44" customWidth="1"/>
    <col min="5" max="5" width="7.140625" style="44" customWidth="1"/>
    <col min="6" max="6" width="7.85546875" style="44" customWidth="1"/>
    <col min="7" max="7" width="4.5703125" style="44" customWidth="1"/>
    <col min="8" max="8" width="8.140625" style="44" customWidth="1"/>
    <col min="9" max="9" width="27.140625" style="44" customWidth="1"/>
    <col min="10" max="10" width="7.140625" style="44" customWidth="1"/>
    <col min="11" max="12" width="8.5703125" style="44" customWidth="1"/>
    <col min="13" max="13" width="4.5703125" style="44" customWidth="1"/>
    <col min="14" max="14" width="7.42578125" style="44" customWidth="1"/>
    <col min="15" max="16" width="4.5703125" style="44" customWidth="1"/>
    <col min="17" max="17" width="7" style="44" customWidth="1"/>
    <col min="18" max="18" width="15.5703125" style="44" bestFit="1" customWidth="1"/>
    <col min="19" max="19" width="14.7109375" style="44" bestFit="1" customWidth="1"/>
    <col min="20" max="20" width="7.140625" style="44" customWidth="1"/>
    <col min="21" max="21" width="6.5703125" style="44" customWidth="1"/>
    <col min="22" max="22" width="4.5703125" style="44" customWidth="1"/>
    <col min="23" max="23" width="7.85546875" style="44" customWidth="1"/>
    <col min="24" max="24" width="8.140625" style="44" customWidth="1"/>
    <col min="25" max="28" width="4.5703125" style="44" customWidth="1"/>
    <col min="29" max="29" width="11.5703125" style="44"/>
    <col min="30" max="30" width="8.42578125" style="44" customWidth="1"/>
    <col min="31" max="31" width="5.42578125" style="44" customWidth="1"/>
    <col min="32" max="33" width="5.140625" style="44" customWidth="1"/>
    <col min="34" max="34" width="6.42578125" style="44" customWidth="1"/>
    <col min="35" max="35" width="11.5703125" style="44"/>
    <col min="36" max="36" width="8.42578125" style="44" customWidth="1"/>
    <col min="37" max="37" width="3.140625" style="44" customWidth="1"/>
    <col min="38" max="38" width="5.140625" style="44" customWidth="1"/>
    <col min="39" max="39" width="7.42578125" style="44" customWidth="1"/>
    <col min="40" max="40" width="4.5703125" style="44" customWidth="1"/>
    <col min="41" max="256" width="11.5703125" style="44"/>
    <col min="257" max="257" width="1.85546875" style="44" customWidth="1"/>
    <col min="258" max="258" width="22.28515625" style="44" customWidth="1"/>
    <col min="259" max="260" width="4.5703125" style="44" customWidth="1"/>
    <col min="261" max="261" width="7.140625" style="44" customWidth="1"/>
    <col min="262" max="262" width="7.85546875" style="44" customWidth="1"/>
    <col min="263" max="263" width="4.5703125" style="44" customWidth="1"/>
    <col min="264" max="264" width="8.140625" style="44" customWidth="1"/>
    <col min="265" max="265" width="27.140625" style="44" customWidth="1"/>
    <col min="266" max="266" width="7.140625" style="44" customWidth="1"/>
    <col min="267" max="268" width="8.5703125" style="44" customWidth="1"/>
    <col min="269" max="269" width="4.5703125" style="44" customWidth="1"/>
    <col min="270" max="270" width="7.42578125" style="44" customWidth="1"/>
    <col min="271" max="272" width="4.5703125" style="44" customWidth="1"/>
    <col min="273" max="273" width="7" style="44" customWidth="1"/>
    <col min="274" max="274" width="8.140625" style="44" customWidth="1"/>
    <col min="275" max="275" width="8" style="44" customWidth="1"/>
    <col min="276" max="276" width="7.140625" style="44" customWidth="1"/>
    <col min="277" max="277" width="6.5703125" style="44" customWidth="1"/>
    <col min="278" max="278" width="4.5703125" style="44" customWidth="1"/>
    <col min="279" max="279" width="7.85546875" style="44" customWidth="1"/>
    <col min="280" max="280" width="8.140625" style="44" customWidth="1"/>
    <col min="281" max="284" width="4.5703125" style="44" customWidth="1"/>
    <col min="285" max="285" width="11.5703125" style="44"/>
    <col min="286" max="286" width="8.42578125" style="44" customWidth="1"/>
    <col min="287" max="287" width="5.42578125" style="44" customWidth="1"/>
    <col min="288" max="289" width="5.140625" style="44" customWidth="1"/>
    <col min="290" max="290" width="6.42578125" style="44" customWidth="1"/>
    <col min="291" max="291" width="11.5703125" style="44"/>
    <col min="292" max="292" width="8.42578125" style="44" customWidth="1"/>
    <col min="293" max="293" width="3.140625" style="44" customWidth="1"/>
    <col min="294" max="294" width="5.140625" style="44" customWidth="1"/>
    <col min="295" max="295" width="7.42578125" style="44" customWidth="1"/>
    <col min="296" max="296" width="4.5703125" style="44" customWidth="1"/>
    <col min="297" max="512" width="11.5703125" style="44"/>
    <col min="513" max="513" width="1.85546875" style="44" customWidth="1"/>
    <col min="514" max="514" width="22.28515625" style="44" customWidth="1"/>
    <col min="515" max="516" width="4.5703125" style="44" customWidth="1"/>
    <col min="517" max="517" width="7.140625" style="44" customWidth="1"/>
    <col min="518" max="518" width="7.85546875" style="44" customWidth="1"/>
    <col min="519" max="519" width="4.5703125" style="44" customWidth="1"/>
    <col min="520" max="520" width="8.140625" style="44" customWidth="1"/>
    <col min="521" max="521" width="27.140625" style="44" customWidth="1"/>
    <col min="522" max="522" width="7.140625" style="44" customWidth="1"/>
    <col min="523" max="524" width="8.5703125" style="44" customWidth="1"/>
    <col min="525" max="525" width="4.5703125" style="44" customWidth="1"/>
    <col min="526" max="526" width="7.42578125" style="44" customWidth="1"/>
    <col min="527" max="528" width="4.5703125" style="44" customWidth="1"/>
    <col min="529" max="529" width="7" style="44" customWidth="1"/>
    <col min="530" max="530" width="8.140625" style="44" customWidth="1"/>
    <col min="531" max="531" width="8" style="44" customWidth="1"/>
    <col min="532" max="532" width="7.140625" style="44" customWidth="1"/>
    <col min="533" max="533" width="6.5703125" style="44" customWidth="1"/>
    <col min="534" max="534" width="4.5703125" style="44" customWidth="1"/>
    <col min="535" max="535" width="7.85546875" style="44" customWidth="1"/>
    <col min="536" max="536" width="8.140625" style="44" customWidth="1"/>
    <col min="537" max="540" width="4.5703125" style="44" customWidth="1"/>
    <col min="541" max="541" width="11.5703125" style="44"/>
    <col min="542" max="542" width="8.42578125" style="44" customWidth="1"/>
    <col min="543" max="543" width="5.42578125" style="44" customWidth="1"/>
    <col min="544" max="545" width="5.140625" style="44" customWidth="1"/>
    <col min="546" max="546" width="6.42578125" style="44" customWidth="1"/>
    <col min="547" max="547" width="11.5703125" style="44"/>
    <col min="548" max="548" width="8.42578125" style="44" customWidth="1"/>
    <col min="549" max="549" width="3.140625" style="44" customWidth="1"/>
    <col min="550" max="550" width="5.140625" style="44" customWidth="1"/>
    <col min="551" max="551" width="7.42578125" style="44" customWidth="1"/>
    <col min="552" max="552" width="4.5703125" style="44" customWidth="1"/>
    <col min="553" max="768" width="11.5703125" style="44"/>
    <col min="769" max="769" width="1.85546875" style="44" customWidth="1"/>
    <col min="770" max="770" width="22.28515625" style="44" customWidth="1"/>
    <col min="771" max="772" width="4.5703125" style="44" customWidth="1"/>
    <col min="773" max="773" width="7.140625" style="44" customWidth="1"/>
    <col min="774" max="774" width="7.85546875" style="44" customWidth="1"/>
    <col min="775" max="775" width="4.5703125" style="44" customWidth="1"/>
    <col min="776" max="776" width="8.140625" style="44" customWidth="1"/>
    <col min="777" max="777" width="27.140625" style="44" customWidth="1"/>
    <col min="778" max="778" width="7.140625" style="44" customWidth="1"/>
    <col min="779" max="780" width="8.5703125" style="44" customWidth="1"/>
    <col min="781" max="781" width="4.5703125" style="44" customWidth="1"/>
    <col min="782" max="782" width="7.42578125" style="44" customWidth="1"/>
    <col min="783" max="784" width="4.5703125" style="44" customWidth="1"/>
    <col min="785" max="785" width="7" style="44" customWidth="1"/>
    <col min="786" max="786" width="8.140625" style="44" customWidth="1"/>
    <col min="787" max="787" width="8" style="44" customWidth="1"/>
    <col min="788" max="788" width="7.140625" style="44" customWidth="1"/>
    <col min="789" max="789" width="6.5703125" style="44" customWidth="1"/>
    <col min="790" max="790" width="4.5703125" style="44" customWidth="1"/>
    <col min="791" max="791" width="7.85546875" style="44" customWidth="1"/>
    <col min="792" max="792" width="8.140625" style="44" customWidth="1"/>
    <col min="793" max="796" width="4.5703125" style="44" customWidth="1"/>
    <col min="797" max="797" width="11.5703125" style="44"/>
    <col min="798" max="798" width="8.42578125" style="44" customWidth="1"/>
    <col min="799" max="799" width="5.42578125" style="44" customWidth="1"/>
    <col min="800" max="801" width="5.140625" style="44" customWidth="1"/>
    <col min="802" max="802" width="6.42578125" style="44" customWidth="1"/>
    <col min="803" max="803" width="11.5703125" style="44"/>
    <col min="804" max="804" width="8.42578125" style="44" customWidth="1"/>
    <col min="805" max="805" width="3.140625" style="44" customWidth="1"/>
    <col min="806" max="806" width="5.140625" style="44" customWidth="1"/>
    <col min="807" max="807" width="7.42578125" style="44" customWidth="1"/>
    <col min="808" max="808" width="4.5703125" style="44" customWidth="1"/>
    <col min="809" max="1024" width="11.5703125" style="44"/>
    <col min="1025" max="1025" width="1.85546875" style="44" customWidth="1"/>
    <col min="1026" max="1026" width="22.28515625" style="44" customWidth="1"/>
    <col min="1027" max="1028" width="4.5703125" style="44" customWidth="1"/>
    <col min="1029" max="1029" width="7.140625" style="44" customWidth="1"/>
    <col min="1030" max="1030" width="7.85546875" style="44" customWidth="1"/>
    <col min="1031" max="1031" width="4.5703125" style="44" customWidth="1"/>
    <col min="1032" max="1032" width="8.140625" style="44" customWidth="1"/>
    <col min="1033" max="1033" width="27.140625" style="44" customWidth="1"/>
    <col min="1034" max="1034" width="7.140625" style="44" customWidth="1"/>
    <col min="1035" max="1036" width="8.5703125" style="44" customWidth="1"/>
    <col min="1037" max="1037" width="4.5703125" style="44" customWidth="1"/>
    <col min="1038" max="1038" width="7.42578125" style="44" customWidth="1"/>
    <col min="1039" max="1040" width="4.5703125" style="44" customWidth="1"/>
    <col min="1041" max="1041" width="7" style="44" customWidth="1"/>
    <col min="1042" max="1042" width="8.140625" style="44" customWidth="1"/>
    <col min="1043" max="1043" width="8" style="44" customWidth="1"/>
    <col min="1044" max="1044" width="7.140625" style="44" customWidth="1"/>
    <col min="1045" max="1045" width="6.5703125" style="44" customWidth="1"/>
    <col min="1046" max="1046" width="4.5703125" style="44" customWidth="1"/>
    <col min="1047" max="1047" width="7.85546875" style="44" customWidth="1"/>
    <col min="1048" max="1048" width="8.140625" style="44" customWidth="1"/>
    <col min="1049" max="1052" width="4.5703125" style="44" customWidth="1"/>
    <col min="1053" max="1053" width="11.5703125" style="44"/>
    <col min="1054" max="1054" width="8.42578125" style="44" customWidth="1"/>
    <col min="1055" max="1055" width="5.42578125" style="44" customWidth="1"/>
    <col min="1056" max="1057" width="5.140625" style="44" customWidth="1"/>
    <col min="1058" max="1058" width="6.42578125" style="44" customWidth="1"/>
    <col min="1059" max="1059" width="11.5703125" style="44"/>
    <col min="1060" max="1060" width="8.42578125" style="44" customWidth="1"/>
    <col min="1061" max="1061" width="3.140625" style="44" customWidth="1"/>
    <col min="1062" max="1062" width="5.140625" style="44" customWidth="1"/>
    <col min="1063" max="1063" width="7.42578125" style="44" customWidth="1"/>
    <col min="1064" max="1064" width="4.5703125" style="44" customWidth="1"/>
    <col min="1065" max="1280" width="11.5703125" style="44"/>
    <col min="1281" max="1281" width="1.85546875" style="44" customWidth="1"/>
    <col min="1282" max="1282" width="22.28515625" style="44" customWidth="1"/>
    <col min="1283" max="1284" width="4.5703125" style="44" customWidth="1"/>
    <col min="1285" max="1285" width="7.140625" style="44" customWidth="1"/>
    <col min="1286" max="1286" width="7.85546875" style="44" customWidth="1"/>
    <col min="1287" max="1287" width="4.5703125" style="44" customWidth="1"/>
    <col min="1288" max="1288" width="8.140625" style="44" customWidth="1"/>
    <col min="1289" max="1289" width="27.140625" style="44" customWidth="1"/>
    <col min="1290" max="1290" width="7.140625" style="44" customWidth="1"/>
    <col min="1291" max="1292" width="8.5703125" style="44" customWidth="1"/>
    <col min="1293" max="1293" width="4.5703125" style="44" customWidth="1"/>
    <col min="1294" max="1294" width="7.42578125" style="44" customWidth="1"/>
    <col min="1295" max="1296" width="4.5703125" style="44" customWidth="1"/>
    <col min="1297" max="1297" width="7" style="44" customWidth="1"/>
    <col min="1298" max="1298" width="8.140625" style="44" customWidth="1"/>
    <col min="1299" max="1299" width="8" style="44" customWidth="1"/>
    <col min="1300" max="1300" width="7.140625" style="44" customWidth="1"/>
    <col min="1301" max="1301" width="6.5703125" style="44" customWidth="1"/>
    <col min="1302" max="1302" width="4.5703125" style="44" customWidth="1"/>
    <col min="1303" max="1303" width="7.85546875" style="44" customWidth="1"/>
    <col min="1304" max="1304" width="8.140625" style="44" customWidth="1"/>
    <col min="1305" max="1308" width="4.5703125" style="44" customWidth="1"/>
    <col min="1309" max="1309" width="11.5703125" style="44"/>
    <col min="1310" max="1310" width="8.42578125" style="44" customWidth="1"/>
    <col min="1311" max="1311" width="5.42578125" style="44" customWidth="1"/>
    <col min="1312" max="1313" width="5.140625" style="44" customWidth="1"/>
    <col min="1314" max="1314" width="6.42578125" style="44" customWidth="1"/>
    <col min="1315" max="1315" width="11.5703125" style="44"/>
    <col min="1316" max="1316" width="8.42578125" style="44" customWidth="1"/>
    <col min="1317" max="1317" width="3.140625" style="44" customWidth="1"/>
    <col min="1318" max="1318" width="5.140625" style="44" customWidth="1"/>
    <col min="1319" max="1319" width="7.42578125" style="44" customWidth="1"/>
    <col min="1320" max="1320" width="4.5703125" style="44" customWidth="1"/>
    <col min="1321" max="1536" width="11.5703125" style="44"/>
    <col min="1537" max="1537" width="1.85546875" style="44" customWidth="1"/>
    <col min="1538" max="1538" width="22.28515625" style="44" customWidth="1"/>
    <col min="1539" max="1540" width="4.5703125" style="44" customWidth="1"/>
    <col min="1541" max="1541" width="7.140625" style="44" customWidth="1"/>
    <col min="1542" max="1542" width="7.85546875" style="44" customWidth="1"/>
    <col min="1543" max="1543" width="4.5703125" style="44" customWidth="1"/>
    <col min="1544" max="1544" width="8.140625" style="44" customWidth="1"/>
    <col min="1545" max="1545" width="27.140625" style="44" customWidth="1"/>
    <col min="1546" max="1546" width="7.140625" style="44" customWidth="1"/>
    <col min="1547" max="1548" width="8.5703125" style="44" customWidth="1"/>
    <col min="1549" max="1549" width="4.5703125" style="44" customWidth="1"/>
    <col min="1550" max="1550" width="7.42578125" style="44" customWidth="1"/>
    <col min="1551" max="1552" width="4.5703125" style="44" customWidth="1"/>
    <col min="1553" max="1553" width="7" style="44" customWidth="1"/>
    <col min="1554" max="1554" width="8.140625" style="44" customWidth="1"/>
    <col min="1555" max="1555" width="8" style="44" customWidth="1"/>
    <col min="1556" max="1556" width="7.140625" style="44" customWidth="1"/>
    <col min="1557" max="1557" width="6.5703125" style="44" customWidth="1"/>
    <col min="1558" max="1558" width="4.5703125" style="44" customWidth="1"/>
    <col min="1559" max="1559" width="7.85546875" style="44" customWidth="1"/>
    <col min="1560" max="1560" width="8.140625" style="44" customWidth="1"/>
    <col min="1561" max="1564" width="4.5703125" style="44" customWidth="1"/>
    <col min="1565" max="1565" width="11.5703125" style="44"/>
    <col min="1566" max="1566" width="8.42578125" style="44" customWidth="1"/>
    <col min="1567" max="1567" width="5.42578125" style="44" customWidth="1"/>
    <col min="1568" max="1569" width="5.140625" style="44" customWidth="1"/>
    <col min="1570" max="1570" width="6.42578125" style="44" customWidth="1"/>
    <col min="1571" max="1571" width="11.5703125" style="44"/>
    <col min="1572" max="1572" width="8.42578125" style="44" customWidth="1"/>
    <col min="1573" max="1573" width="3.140625" style="44" customWidth="1"/>
    <col min="1574" max="1574" width="5.140625" style="44" customWidth="1"/>
    <col min="1575" max="1575" width="7.42578125" style="44" customWidth="1"/>
    <col min="1576" max="1576" width="4.5703125" style="44" customWidth="1"/>
    <col min="1577" max="1792" width="11.5703125" style="44"/>
    <col min="1793" max="1793" width="1.85546875" style="44" customWidth="1"/>
    <col min="1794" max="1794" width="22.28515625" style="44" customWidth="1"/>
    <col min="1795" max="1796" width="4.5703125" style="44" customWidth="1"/>
    <col min="1797" max="1797" width="7.140625" style="44" customWidth="1"/>
    <col min="1798" max="1798" width="7.85546875" style="44" customWidth="1"/>
    <col min="1799" max="1799" width="4.5703125" style="44" customWidth="1"/>
    <col min="1800" max="1800" width="8.140625" style="44" customWidth="1"/>
    <col min="1801" max="1801" width="27.140625" style="44" customWidth="1"/>
    <col min="1802" max="1802" width="7.140625" style="44" customWidth="1"/>
    <col min="1803" max="1804" width="8.5703125" style="44" customWidth="1"/>
    <col min="1805" max="1805" width="4.5703125" style="44" customWidth="1"/>
    <col min="1806" max="1806" width="7.42578125" style="44" customWidth="1"/>
    <col min="1807" max="1808" width="4.5703125" style="44" customWidth="1"/>
    <col min="1809" max="1809" width="7" style="44" customWidth="1"/>
    <col min="1810" max="1810" width="8.140625" style="44" customWidth="1"/>
    <col min="1811" max="1811" width="8" style="44" customWidth="1"/>
    <col min="1812" max="1812" width="7.140625" style="44" customWidth="1"/>
    <col min="1813" max="1813" width="6.5703125" style="44" customWidth="1"/>
    <col min="1814" max="1814" width="4.5703125" style="44" customWidth="1"/>
    <col min="1815" max="1815" width="7.85546875" style="44" customWidth="1"/>
    <col min="1816" max="1816" width="8.140625" style="44" customWidth="1"/>
    <col min="1817" max="1820" width="4.5703125" style="44" customWidth="1"/>
    <col min="1821" max="1821" width="11.5703125" style="44"/>
    <col min="1822" max="1822" width="8.42578125" style="44" customWidth="1"/>
    <col min="1823" max="1823" width="5.42578125" style="44" customWidth="1"/>
    <col min="1824" max="1825" width="5.140625" style="44" customWidth="1"/>
    <col min="1826" max="1826" width="6.42578125" style="44" customWidth="1"/>
    <col min="1827" max="1827" width="11.5703125" style="44"/>
    <col min="1828" max="1828" width="8.42578125" style="44" customWidth="1"/>
    <col min="1829" max="1829" width="3.140625" style="44" customWidth="1"/>
    <col min="1830" max="1830" width="5.140625" style="44" customWidth="1"/>
    <col min="1831" max="1831" width="7.42578125" style="44" customWidth="1"/>
    <col min="1832" max="1832" width="4.5703125" style="44" customWidth="1"/>
    <col min="1833" max="2048" width="11.5703125" style="44"/>
    <col min="2049" max="2049" width="1.85546875" style="44" customWidth="1"/>
    <col min="2050" max="2050" width="22.28515625" style="44" customWidth="1"/>
    <col min="2051" max="2052" width="4.5703125" style="44" customWidth="1"/>
    <col min="2053" max="2053" width="7.140625" style="44" customWidth="1"/>
    <col min="2054" max="2054" width="7.85546875" style="44" customWidth="1"/>
    <col min="2055" max="2055" width="4.5703125" style="44" customWidth="1"/>
    <col min="2056" max="2056" width="8.140625" style="44" customWidth="1"/>
    <col min="2057" max="2057" width="27.140625" style="44" customWidth="1"/>
    <col min="2058" max="2058" width="7.140625" style="44" customWidth="1"/>
    <col min="2059" max="2060" width="8.5703125" style="44" customWidth="1"/>
    <col min="2061" max="2061" width="4.5703125" style="44" customWidth="1"/>
    <col min="2062" max="2062" width="7.42578125" style="44" customWidth="1"/>
    <col min="2063" max="2064" width="4.5703125" style="44" customWidth="1"/>
    <col min="2065" max="2065" width="7" style="44" customWidth="1"/>
    <col min="2066" max="2066" width="8.140625" style="44" customWidth="1"/>
    <col min="2067" max="2067" width="8" style="44" customWidth="1"/>
    <col min="2068" max="2068" width="7.140625" style="44" customWidth="1"/>
    <col min="2069" max="2069" width="6.5703125" style="44" customWidth="1"/>
    <col min="2070" max="2070" width="4.5703125" style="44" customWidth="1"/>
    <col min="2071" max="2071" width="7.85546875" style="44" customWidth="1"/>
    <col min="2072" max="2072" width="8.140625" style="44" customWidth="1"/>
    <col min="2073" max="2076" width="4.5703125" style="44" customWidth="1"/>
    <col min="2077" max="2077" width="11.5703125" style="44"/>
    <col min="2078" max="2078" width="8.42578125" style="44" customWidth="1"/>
    <col min="2079" max="2079" width="5.42578125" style="44" customWidth="1"/>
    <col min="2080" max="2081" width="5.140625" style="44" customWidth="1"/>
    <col min="2082" max="2082" width="6.42578125" style="44" customWidth="1"/>
    <col min="2083" max="2083" width="11.5703125" style="44"/>
    <col min="2084" max="2084" width="8.42578125" style="44" customWidth="1"/>
    <col min="2085" max="2085" width="3.140625" style="44" customWidth="1"/>
    <col min="2086" max="2086" width="5.140625" style="44" customWidth="1"/>
    <col min="2087" max="2087" width="7.42578125" style="44" customWidth="1"/>
    <col min="2088" max="2088" width="4.5703125" style="44" customWidth="1"/>
    <col min="2089" max="2304" width="11.5703125" style="44"/>
    <col min="2305" max="2305" width="1.85546875" style="44" customWidth="1"/>
    <col min="2306" max="2306" width="22.28515625" style="44" customWidth="1"/>
    <col min="2307" max="2308" width="4.5703125" style="44" customWidth="1"/>
    <col min="2309" max="2309" width="7.140625" style="44" customWidth="1"/>
    <col min="2310" max="2310" width="7.85546875" style="44" customWidth="1"/>
    <col min="2311" max="2311" width="4.5703125" style="44" customWidth="1"/>
    <col min="2312" max="2312" width="8.140625" style="44" customWidth="1"/>
    <col min="2313" max="2313" width="27.140625" style="44" customWidth="1"/>
    <col min="2314" max="2314" width="7.140625" style="44" customWidth="1"/>
    <col min="2315" max="2316" width="8.5703125" style="44" customWidth="1"/>
    <col min="2317" max="2317" width="4.5703125" style="44" customWidth="1"/>
    <col min="2318" max="2318" width="7.42578125" style="44" customWidth="1"/>
    <col min="2319" max="2320" width="4.5703125" style="44" customWidth="1"/>
    <col min="2321" max="2321" width="7" style="44" customWidth="1"/>
    <col min="2322" max="2322" width="8.140625" style="44" customWidth="1"/>
    <col min="2323" max="2323" width="8" style="44" customWidth="1"/>
    <col min="2324" max="2324" width="7.140625" style="44" customWidth="1"/>
    <col min="2325" max="2325" width="6.5703125" style="44" customWidth="1"/>
    <col min="2326" max="2326" width="4.5703125" style="44" customWidth="1"/>
    <col min="2327" max="2327" width="7.85546875" style="44" customWidth="1"/>
    <col min="2328" max="2328" width="8.140625" style="44" customWidth="1"/>
    <col min="2329" max="2332" width="4.5703125" style="44" customWidth="1"/>
    <col min="2333" max="2333" width="11.5703125" style="44"/>
    <col min="2334" max="2334" width="8.42578125" style="44" customWidth="1"/>
    <col min="2335" max="2335" width="5.42578125" style="44" customWidth="1"/>
    <col min="2336" max="2337" width="5.140625" style="44" customWidth="1"/>
    <col min="2338" max="2338" width="6.42578125" style="44" customWidth="1"/>
    <col min="2339" max="2339" width="11.5703125" style="44"/>
    <col min="2340" max="2340" width="8.42578125" style="44" customWidth="1"/>
    <col min="2341" max="2341" width="3.140625" style="44" customWidth="1"/>
    <col min="2342" max="2342" width="5.140625" style="44" customWidth="1"/>
    <col min="2343" max="2343" width="7.42578125" style="44" customWidth="1"/>
    <col min="2344" max="2344" width="4.5703125" style="44" customWidth="1"/>
    <col min="2345" max="2560" width="11.5703125" style="44"/>
    <col min="2561" max="2561" width="1.85546875" style="44" customWidth="1"/>
    <col min="2562" max="2562" width="22.28515625" style="44" customWidth="1"/>
    <col min="2563" max="2564" width="4.5703125" style="44" customWidth="1"/>
    <col min="2565" max="2565" width="7.140625" style="44" customWidth="1"/>
    <col min="2566" max="2566" width="7.85546875" style="44" customWidth="1"/>
    <col min="2567" max="2567" width="4.5703125" style="44" customWidth="1"/>
    <col min="2568" max="2568" width="8.140625" style="44" customWidth="1"/>
    <col min="2569" max="2569" width="27.140625" style="44" customWidth="1"/>
    <col min="2570" max="2570" width="7.140625" style="44" customWidth="1"/>
    <col min="2571" max="2572" width="8.5703125" style="44" customWidth="1"/>
    <col min="2573" max="2573" width="4.5703125" style="44" customWidth="1"/>
    <col min="2574" max="2574" width="7.42578125" style="44" customWidth="1"/>
    <col min="2575" max="2576" width="4.5703125" style="44" customWidth="1"/>
    <col min="2577" max="2577" width="7" style="44" customWidth="1"/>
    <col min="2578" max="2578" width="8.140625" style="44" customWidth="1"/>
    <col min="2579" max="2579" width="8" style="44" customWidth="1"/>
    <col min="2580" max="2580" width="7.140625" style="44" customWidth="1"/>
    <col min="2581" max="2581" width="6.5703125" style="44" customWidth="1"/>
    <col min="2582" max="2582" width="4.5703125" style="44" customWidth="1"/>
    <col min="2583" max="2583" width="7.85546875" style="44" customWidth="1"/>
    <col min="2584" max="2584" width="8.140625" style="44" customWidth="1"/>
    <col min="2585" max="2588" width="4.5703125" style="44" customWidth="1"/>
    <col min="2589" max="2589" width="11.5703125" style="44"/>
    <col min="2590" max="2590" width="8.42578125" style="44" customWidth="1"/>
    <col min="2591" max="2591" width="5.42578125" style="44" customWidth="1"/>
    <col min="2592" max="2593" width="5.140625" style="44" customWidth="1"/>
    <col min="2594" max="2594" width="6.42578125" style="44" customWidth="1"/>
    <col min="2595" max="2595" width="11.5703125" style="44"/>
    <col min="2596" max="2596" width="8.42578125" style="44" customWidth="1"/>
    <col min="2597" max="2597" width="3.140625" style="44" customWidth="1"/>
    <col min="2598" max="2598" width="5.140625" style="44" customWidth="1"/>
    <col min="2599" max="2599" width="7.42578125" style="44" customWidth="1"/>
    <col min="2600" max="2600" width="4.5703125" style="44" customWidth="1"/>
    <col min="2601" max="2816" width="11.5703125" style="44"/>
    <col min="2817" max="2817" width="1.85546875" style="44" customWidth="1"/>
    <col min="2818" max="2818" width="22.28515625" style="44" customWidth="1"/>
    <col min="2819" max="2820" width="4.5703125" style="44" customWidth="1"/>
    <col min="2821" max="2821" width="7.140625" style="44" customWidth="1"/>
    <col min="2822" max="2822" width="7.85546875" style="44" customWidth="1"/>
    <col min="2823" max="2823" width="4.5703125" style="44" customWidth="1"/>
    <col min="2824" max="2824" width="8.140625" style="44" customWidth="1"/>
    <col min="2825" max="2825" width="27.140625" style="44" customWidth="1"/>
    <col min="2826" max="2826" width="7.140625" style="44" customWidth="1"/>
    <col min="2827" max="2828" width="8.5703125" style="44" customWidth="1"/>
    <col min="2829" max="2829" width="4.5703125" style="44" customWidth="1"/>
    <col min="2830" max="2830" width="7.42578125" style="44" customWidth="1"/>
    <col min="2831" max="2832" width="4.5703125" style="44" customWidth="1"/>
    <col min="2833" max="2833" width="7" style="44" customWidth="1"/>
    <col min="2834" max="2834" width="8.140625" style="44" customWidth="1"/>
    <col min="2835" max="2835" width="8" style="44" customWidth="1"/>
    <col min="2836" max="2836" width="7.140625" style="44" customWidth="1"/>
    <col min="2837" max="2837" width="6.5703125" style="44" customWidth="1"/>
    <col min="2838" max="2838" width="4.5703125" style="44" customWidth="1"/>
    <col min="2839" max="2839" width="7.85546875" style="44" customWidth="1"/>
    <col min="2840" max="2840" width="8.140625" style="44" customWidth="1"/>
    <col min="2841" max="2844" width="4.5703125" style="44" customWidth="1"/>
    <col min="2845" max="2845" width="11.5703125" style="44"/>
    <col min="2846" max="2846" width="8.42578125" style="44" customWidth="1"/>
    <col min="2847" max="2847" width="5.42578125" style="44" customWidth="1"/>
    <col min="2848" max="2849" width="5.140625" style="44" customWidth="1"/>
    <col min="2850" max="2850" width="6.42578125" style="44" customWidth="1"/>
    <col min="2851" max="2851" width="11.5703125" style="44"/>
    <col min="2852" max="2852" width="8.42578125" style="44" customWidth="1"/>
    <col min="2853" max="2853" width="3.140625" style="44" customWidth="1"/>
    <col min="2854" max="2854" width="5.140625" style="44" customWidth="1"/>
    <col min="2855" max="2855" width="7.42578125" style="44" customWidth="1"/>
    <col min="2856" max="2856" width="4.5703125" style="44" customWidth="1"/>
    <col min="2857" max="3072" width="11.5703125" style="44"/>
    <col min="3073" max="3073" width="1.85546875" style="44" customWidth="1"/>
    <col min="3074" max="3074" width="22.28515625" style="44" customWidth="1"/>
    <col min="3075" max="3076" width="4.5703125" style="44" customWidth="1"/>
    <col min="3077" max="3077" width="7.140625" style="44" customWidth="1"/>
    <col min="3078" max="3078" width="7.85546875" style="44" customWidth="1"/>
    <col min="3079" max="3079" width="4.5703125" style="44" customWidth="1"/>
    <col min="3080" max="3080" width="8.140625" style="44" customWidth="1"/>
    <col min="3081" max="3081" width="27.140625" style="44" customWidth="1"/>
    <col min="3082" max="3082" width="7.140625" style="44" customWidth="1"/>
    <col min="3083" max="3084" width="8.5703125" style="44" customWidth="1"/>
    <col min="3085" max="3085" width="4.5703125" style="44" customWidth="1"/>
    <col min="3086" max="3086" width="7.42578125" style="44" customWidth="1"/>
    <col min="3087" max="3088" width="4.5703125" style="44" customWidth="1"/>
    <col min="3089" max="3089" width="7" style="44" customWidth="1"/>
    <col min="3090" max="3090" width="8.140625" style="44" customWidth="1"/>
    <col min="3091" max="3091" width="8" style="44" customWidth="1"/>
    <col min="3092" max="3092" width="7.140625" style="44" customWidth="1"/>
    <col min="3093" max="3093" width="6.5703125" style="44" customWidth="1"/>
    <col min="3094" max="3094" width="4.5703125" style="44" customWidth="1"/>
    <col min="3095" max="3095" width="7.85546875" style="44" customWidth="1"/>
    <col min="3096" max="3096" width="8.140625" style="44" customWidth="1"/>
    <col min="3097" max="3100" width="4.5703125" style="44" customWidth="1"/>
    <col min="3101" max="3101" width="11.5703125" style="44"/>
    <col min="3102" max="3102" width="8.42578125" style="44" customWidth="1"/>
    <col min="3103" max="3103" width="5.42578125" style="44" customWidth="1"/>
    <col min="3104" max="3105" width="5.140625" style="44" customWidth="1"/>
    <col min="3106" max="3106" width="6.42578125" style="44" customWidth="1"/>
    <col min="3107" max="3107" width="11.5703125" style="44"/>
    <col min="3108" max="3108" width="8.42578125" style="44" customWidth="1"/>
    <col min="3109" max="3109" width="3.140625" style="44" customWidth="1"/>
    <col min="3110" max="3110" width="5.140625" style="44" customWidth="1"/>
    <col min="3111" max="3111" width="7.42578125" style="44" customWidth="1"/>
    <col min="3112" max="3112" width="4.5703125" style="44" customWidth="1"/>
    <col min="3113" max="3328" width="11.5703125" style="44"/>
    <col min="3329" max="3329" width="1.85546875" style="44" customWidth="1"/>
    <col min="3330" max="3330" width="22.28515625" style="44" customWidth="1"/>
    <col min="3331" max="3332" width="4.5703125" style="44" customWidth="1"/>
    <col min="3333" max="3333" width="7.140625" style="44" customWidth="1"/>
    <col min="3334" max="3334" width="7.85546875" style="44" customWidth="1"/>
    <col min="3335" max="3335" width="4.5703125" style="44" customWidth="1"/>
    <col min="3336" max="3336" width="8.140625" style="44" customWidth="1"/>
    <col min="3337" max="3337" width="27.140625" style="44" customWidth="1"/>
    <col min="3338" max="3338" width="7.140625" style="44" customWidth="1"/>
    <col min="3339" max="3340" width="8.5703125" style="44" customWidth="1"/>
    <col min="3341" max="3341" width="4.5703125" style="44" customWidth="1"/>
    <col min="3342" max="3342" width="7.42578125" style="44" customWidth="1"/>
    <col min="3343" max="3344" width="4.5703125" style="44" customWidth="1"/>
    <col min="3345" max="3345" width="7" style="44" customWidth="1"/>
    <col min="3346" max="3346" width="8.140625" style="44" customWidth="1"/>
    <col min="3347" max="3347" width="8" style="44" customWidth="1"/>
    <col min="3348" max="3348" width="7.140625" style="44" customWidth="1"/>
    <col min="3349" max="3349" width="6.5703125" style="44" customWidth="1"/>
    <col min="3350" max="3350" width="4.5703125" style="44" customWidth="1"/>
    <col min="3351" max="3351" width="7.85546875" style="44" customWidth="1"/>
    <col min="3352" max="3352" width="8.140625" style="44" customWidth="1"/>
    <col min="3353" max="3356" width="4.5703125" style="44" customWidth="1"/>
    <col min="3357" max="3357" width="11.5703125" style="44"/>
    <col min="3358" max="3358" width="8.42578125" style="44" customWidth="1"/>
    <col min="3359" max="3359" width="5.42578125" style="44" customWidth="1"/>
    <col min="3360" max="3361" width="5.140625" style="44" customWidth="1"/>
    <col min="3362" max="3362" width="6.42578125" style="44" customWidth="1"/>
    <col min="3363" max="3363" width="11.5703125" style="44"/>
    <col min="3364" max="3364" width="8.42578125" style="44" customWidth="1"/>
    <col min="3365" max="3365" width="3.140625" style="44" customWidth="1"/>
    <col min="3366" max="3366" width="5.140625" style="44" customWidth="1"/>
    <col min="3367" max="3367" width="7.42578125" style="44" customWidth="1"/>
    <col min="3368" max="3368" width="4.5703125" style="44" customWidth="1"/>
    <col min="3369" max="3584" width="11.5703125" style="44"/>
    <col min="3585" max="3585" width="1.85546875" style="44" customWidth="1"/>
    <col min="3586" max="3586" width="22.28515625" style="44" customWidth="1"/>
    <col min="3587" max="3588" width="4.5703125" style="44" customWidth="1"/>
    <col min="3589" max="3589" width="7.140625" style="44" customWidth="1"/>
    <col min="3590" max="3590" width="7.85546875" style="44" customWidth="1"/>
    <col min="3591" max="3591" width="4.5703125" style="44" customWidth="1"/>
    <col min="3592" max="3592" width="8.140625" style="44" customWidth="1"/>
    <col min="3593" max="3593" width="27.140625" style="44" customWidth="1"/>
    <col min="3594" max="3594" width="7.140625" style="44" customWidth="1"/>
    <col min="3595" max="3596" width="8.5703125" style="44" customWidth="1"/>
    <col min="3597" max="3597" width="4.5703125" style="44" customWidth="1"/>
    <col min="3598" max="3598" width="7.42578125" style="44" customWidth="1"/>
    <col min="3599" max="3600" width="4.5703125" style="44" customWidth="1"/>
    <col min="3601" max="3601" width="7" style="44" customWidth="1"/>
    <col min="3602" max="3602" width="8.140625" style="44" customWidth="1"/>
    <col min="3603" max="3603" width="8" style="44" customWidth="1"/>
    <col min="3604" max="3604" width="7.140625" style="44" customWidth="1"/>
    <col min="3605" max="3605" width="6.5703125" style="44" customWidth="1"/>
    <col min="3606" max="3606" width="4.5703125" style="44" customWidth="1"/>
    <col min="3607" max="3607" width="7.85546875" style="44" customWidth="1"/>
    <col min="3608" max="3608" width="8.140625" style="44" customWidth="1"/>
    <col min="3609" max="3612" width="4.5703125" style="44" customWidth="1"/>
    <col min="3613" max="3613" width="11.5703125" style="44"/>
    <col min="3614" max="3614" width="8.42578125" style="44" customWidth="1"/>
    <col min="3615" max="3615" width="5.42578125" style="44" customWidth="1"/>
    <col min="3616" max="3617" width="5.140625" style="44" customWidth="1"/>
    <col min="3618" max="3618" width="6.42578125" style="44" customWidth="1"/>
    <col min="3619" max="3619" width="11.5703125" style="44"/>
    <col min="3620" max="3620" width="8.42578125" style="44" customWidth="1"/>
    <col min="3621" max="3621" width="3.140625" style="44" customWidth="1"/>
    <col min="3622" max="3622" width="5.140625" style="44" customWidth="1"/>
    <col min="3623" max="3623" width="7.42578125" style="44" customWidth="1"/>
    <col min="3624" max="3624" width="4.5703125" style="44" customWidth="1"/>
    <col min="3625" max="3840" width="11.5703125" style="44"/>
    <col min="3841" max="3841" width="1.85546875" style="44" customWidth="1"/>
    <col min="3842" max="3842" width="22.28515625" style="44" customWidth="1"/>
    <col min="3843" max="3844" width="4.5703125" style="44" customWidth="1"/>
    <col min="3845" max="3845" width="7.140625" style="44" customWidth="1"/>
    <col min="3846" max="3846" width="7.85546875" style="44" customWidth="1"/>
    <col min="3847" max="3847" width="4.5703125" style="44" customWidth="1"/>
    <col min="3848" max="3848" width="8.140625" style="44" customWidth="1"/>
    <col min="3849" max="3849" width="27.140625" style="44" customWidth="1"/>
    <col min="3850" max="3850" width="7.140625" style="44" customWidth="1"/>
    <col min="3851" max="3852" width="8.5703125" style="44" customWidth="1"/>
    <col min="3853" max="3853" width="4.5703125" style="44" customWidth="1"/>
    <col min="3854" max="3854" width="7.42578125" style="44" customWidth="1"/>
    <col min="3855" max="3856" width="4.5703125" style="44" customWidth="1"/>
    <col min="3857" max="3857" width="7" style="44" customWidth="1"/>
    <col min="3858" max="3858" width="8.140625" style="44" customWidth="1"/>
    <col min="3859" max="3859" width="8" style="44" customWidth="1"/>
    <col min="3860" max="3860" width="7.140625" style="44" customWidth="1"/>
    <col min="3861" max="3861" width="6.5703125" style="44" customWidth="1"/>
    <col min="3862" max="3862" width="4.5703125" style="44" customWidth="1"/>
    <col min="3863" max="3863" width="7.85546875" style="44" customWidth="1"/>
    <col min="3864" max="3864" width="8.140625" style="44" customWidth="1"/>
    <col min="3865" max="3868" width="4.5703125" style="44" customWidth="1"/>
    <col min="3869" max="3869" width="11.5703125" style="44"/>
    <col min="3870" max="3870" width="8.42578125" style="44" customWidth="1"/>
    <col min="3871" max="3871" width="5.42578125" style="44" customWidth="1"/>
    <col min="3872" max="3873" width="5.140625" style="44" customWidth="1"/>
    <col min="3874" max="3874" width="6.42578125" style="44" customWidth="1"/>
    <col min="3875" max="3875" width="11.5703125" style="44"/>
    <col min="3876" max="3876" width="8.42578125" style="44" customWidth="1"/>
    <col min="3877" max="3877" width="3.140625" style="44" customWidth="1"/>
    <col min="3878" max="3878" width="5.140625" style="44" customWidth="1"/>
    <col min="3879" max="3879" width="7.42578125" style="44" customWidth="1"/>
    <col min="3880" max="3880" width="4.5703125" style="44" customWidth="1"/>
    <col min="3881" max="4096" width="11.5703125" style="44"/>
    <col min="4097" max="4097" width="1.85546875" style="44" customWidth="1"/>
    <col min="4098" max="4098" width="22.28515625" style="44" customWidth="1"/>
    <col min="4099" max="4100" width="4.5703125" style="44" customWidth="1"/>
    <col min="4101" max="4101" width="7.140625" style="44" customWidth="1"/>
    <col min="4102" max="4102" width="7.85546875" style="44" customWidth="1"/>
    <col min="4103" max="4103" width="4.5703125" style="44" customWidth="1"/>
    <col min="4104" max="4104" width="8.140625" style="44" customWidth="1"/>
    <col min="4105" max="4105" width="27.140625" style="44" customWidth="1"/>
    <col min="4106" max="4106" width="7.140625" style="44" customWidth="1"/>
    <col min="4107" max="4108" width="8.5703125" style="44" customWidth="1"/>
    <col min="4109" max="4109" width="4.5703125" style="44" customWidth="1"/>
    <col min="4110" max="4110" width="7.42578125" style="44" customWidth="1"/>
    <col min="4111" max="4112" width="4.5703125" style="44" customWidth="1"/>
    <col min="4113" max="4113" width="7" style="44" customWidth="1"/>
    <col min="4114" max="4114" width="8.140625" style="44" customWidth="1"/>
    <col min="4115" max="4115" width="8" style="44" customWidth="1"/>
    <col min="4116" max="4116" width="7.140625" style="44" customWidth="1"/>
    <col min="4117" max="4117" width="6.5703125" style="44" customWidth="1"/>
    <col min="4118" max="4118" width="4.5703125" style="44" customWidth="1"/>
    <col min="4119" max="4119" width="7.85546875" style="44" customWidth="1"/>
    <col min="4120" max="4120" width="8.140625" style="44" customWidth="1"/>
    <col min="4121" max="4124" width="4.5703125" style="44" customWidth="1"/>
    <col min="4125" max="4125" width="11.5703125" style="44"/>
    <col min="4126" max="4126" width="8.42578125" style="44" customWidth="1"/>
    <col min="4127" max="4127" width="5.42578125" style="44" customWidth="1"/>
    <col min="4128" max="4129" width="5.140625" style="44" customWidth="1"/>
    <col min="4130" max="4130" width="6.42578125" style="44" customWidth="1"/>
    <col min="4131" max="4131" width="11.5703125" style="44"/>
    <col min="4132" max="4132" width="8.42578125" style="44" customWidth="1"/>
    <col min="4133" max="4133" width="3.140625" style="44" customWidth="1"/>
    <col min="4134" max="4134" width="5.140625" style="44" customWidth="1"/>
    <col min="4135" max="4135" width="7.42578125" style="44" customWidth="1"/>
    <col min="4136" max="4136" width="4.5703125" style="44" customWidth="1"/>
    <col min="4137" max="4352" width="11.5703125" style="44"/>
    <col min="4353" max="4353" width="1.85546875" style="44" customWidth="1"/>
    <col min="4354" max="4354" width="22.28515625" style="44" customWidth="1"/>
    <col min="4355" max="4356" width="4.5703125" style="44" customWidth="1"/>
    <col min="4357" max="4357" width="7.140625" style="44" customWidth="1"/>
    <col min="4358" max="4358" width="7.85546875" style="44" customWidth="1"/>
    <col min="4359" max="4359" width="4.5703125" style="44" customWidth="1"/>
    <col min="4360" max="4360" width="8.140625" style="44" customWidth="1"/>
    <col min="4361" max="4361" width="27.140625" style="44" customWidth="1"/>
    <col min="4362" max="4362" width="7.140625" style="44" customWidth="1"/>
    <col min="4363" max="4364" width="8.5703125" style="44" customWidth="1"/>
    <col min="4365" max="4365" width="4.5703125" style="44" customWidth="1"/>
    <col min="4366" max="4366" width="7.42578125" style="44" customWidth="1"/>
    <col min="4367" max="4368" width="4.5703125" style="44" customWidth="1"/>
    <col min="4369" max="4369" width="7" style="44" customWidth="1"/>
    <col min="4370" max="4370" width="8.140625" style="44" customWidth="1"/>
    <col min="4371" max="4371" width="8" style="44" customWidth="1"/>
    <col min="4372" max="4372" width="7.140625" style="44" customWidth="1"/>
    <col min="4373" max="4373" width="6.5703125" style="44" customWidth="1"/>
    <col min="4374" max="4374" width="4.5703125" style="44" customWidth="1"/>
    <col min="4375" max="4375" width="7.85546875" style="44" customWidth="1"/>
    <col min="4376" max="4376" width="8.140625" style="44" customWidth="1"/>
    <col min="4377" max="4380" width="4.5703125" style="44" customWidth="1"/>
    <col min="4381" max="4381" width="11.5703125" style="44"/>
    <col min="4382" max="4382" width="8.42578125" style="44" customWidth="1"/>
    <col min="4383" max="4383" width="5.42578125" style="44" customWidth="1"/>
    <col min="4384" max="4385" width="5.140625" style="44" customWidth="1"/>
    <col min="4386" max="4386" width="6.42578125" style="44" customWidth="1"/>
    <col min="4387" max="4387" width="11.5703125" style="44"/>
    <col min="4388" max="4388" width="8.42578125" style="44" customWidth="1"/>
    <col min="4389" max="4389" width="3.140625" style="44" customWidth="1"/>
    <col min="4390" max="4390" width="5.140625" style="44" customWidth="1"/>
    <col min="4391" max="4391" width="7.42578125" style="44" customWidth="1"/>
    <col min="4392" max="4392" width="4.5703125" style="44" customWidth="1"/>
    <col min="4393" max="4608" width="11.5703125" style="44"/>
    <col min="4609" max="4609" width="1.85546875" style="44" customWidth="1"/>
    <col min="4610" max="4610" width="22.28515625" style="44" customWidth="1"/>
    <col min="4611" max="4612" width="4.5703125" style="44" customWidth="1"/>
    <col min="4613" max="4613" width="7.140625" style="44" customWidth="1"/>
    <col min="4614" max="4614" width="7.85546875" style="44" customWidth="1"/>
    <col min="4615" max="4615" width="4.5703125" style="44" customWidth="1"/>
    <col min="4616" max="4616" width="8.140625" style="44" customWidth="1"/>
    <col min="4617" max="4617" width="27.140625" style="44" customWidth="1"/>
    <col min="4618" max="4618" width="7.140625" style="44" customWidth="1"/>
    <col min="4619" max="4620" width="8.5703125" style="44" customWidth="1"/>
    <col min="4621" max="4621" width="4.5703125" style="44" customWidth="1"/>
    <col min="4622" max="4622" width="7.42578125" style="44" customWidth="1"/>
    <col min="4623" max="4624" width="4.5703125" style="44" customWidth="1"/>
    <col min="4625" max="4625" width="7" style="44" customWidth="1"/>
    <col min="4626" max="4626" width="8.140625" style="44" customWidth="1"/>
    <col min="4627" max="4627" width="8" style="44" customWidth="1"/>
    <col min="4628" max="4628" width="7.140625" style="44" customWidth="1"/>
    <col min="4629" max="4629" width="6.5703125" style="44" customWidth="1"/>
    <col min="4630" max="4630" width="4.5703125" style="44" customWidth="1"/>
    <col min="4631" max="4631" width="7.85546875" style="44" customWidth="1"/>
    <col min="4632" max="4632" width="8.140625" style="44" customWidth="1"/>
    <col min="4633" max="4636" width="4.5703125" style="44" customWidth="1"/>
    <col min="4637" max="4637" width="11.5703125" style="44"/>
    <col min="4638" max="4638" width="8.42578125" style="44" customWidth="1"/>
    <col min="4639" max="4639" width="5.42578125" style="44" customWidth="1"/>
    <col min="4640" max="4641" width="5.140625" style="44" customWidth="1"/>
    <col min="4642" max="4642" width="6.42578125" style="44" customWidth="1"/>
    <col min="4643" max="4643" width="11.5703125" style="44"/>
    <col min="4644" max="4644" width="8.42578125" style="44" customWidth="1"/>
    <col min="4645" max="4645" width="3.140625" style="44" customWidth="1"/>
    <col min="4646" max="4646" width="5.140625" style="44" customWidth="1"/>
    <col min="4647" max="4647" width="7.42578125" style="44" customWidth="1"/>
    <col min="4648" max="4648" width="4.5703125" style="44" customWidth="1"/>
    <col min="4649" max="4864" width="11.5703125" style="44"/>
    <col min="4865" max="4865" width="1.85546875" style="44" customWidth="1"/>
    <col min="4866" max="4866" width="22.28515625" style="44" customWidth="1"/>
    <col min="4867" max="4868" width="4.5703125" style="44" customWidth="1"/>
    <col min="4869" max="4869" width="7.140625" style="44" customWidth="1"/>
    <col min="4870" max="4870" width="7.85546875" style="44" customWidth="1"/>
    <col min="4871" max="4871" width="4.5703125" style="44" customWidth="1"/>
    <col min="4872" max="4872" width="8.140625" style="44" customWidth="1"/>
    <col min="4873" max="4873" width="27.140625" style="44" customWidth="1"/>
    <col min="4874" max="4874" width="7.140625" style="44" customWidth="1"/>
    <col min="4875" max="4876" width="8.5703125" style="44" customWidth="1"/>
    <col min="4877" max="4877" width="4.5703125" style="44" customWidth="1"/>
    <col min="4878" max="4878" width="7.42578125" style="44" customWidth="1"/>
    <col min="4879" max="4880" width="4.5703125" style="44" customWidth="1"/>
    <col min="4881" max="4881" width="7" style="44" customWidth="1"/>
    <col min="4882" max="4882" width="8.140625" style="44" customWidth="1"/>
    <col min="4883" max="4883" width="8" style="44" customWidth="1"/>
    <col min="4884" max="4884" width="7.140625" style="44" customWidth="1"/>
    <col min="4885" max="4885" width="6.5703125" style="44" customWidth="1"/>
    <col min="4886" max="4886" width="4.5703125" style="44" customWidth="1"/>
    <col min="4887" max="4887" width="7.85546875" style="44" customWidth="1"/>
    <col min="4888" max="4888" width="8.140625" style="44" customWidth="1"/>
    <col min="4889" max="4892" width="4.5703125" style="44" customWidth="1"/>
    <col min="4893" max="4893" width="11.5703125" style="44"/>
    <col min="4894" max="4894" width="8.42578125" style="44" customWidth="1"/>
    <col min="4895" max="4895" width="5.42578125" style="44" customWidth="1"/>
    <col min="4896" max="4897" width="5.140625" style="44" customWidth="1"/>
    <col min="4898" max="4898" width="6.42578125" style="44" customWidth="1"/>
    <col min="4899" max="4899" width="11.5703125" style="44"/>
    <col min="4900" max="4900" width="8.42578125" style="44" customWidth="1"/>
    <col min="4901" max="4901" width="3.140625" style="44" customWidth="1"/>
    <col min="4902" max="4902" width="5.140625" style="44" customWidth="1"/>
    <col min="4903" max="4903" width="7.42578125" style="44" customWidth="1"/>
    <col min="4904" max="4904" width="4.5703125" style="44" customWidth="1"/>
    <col min="4905" max="5120" width="11.5703125" style="44"/>
    <col min="5121" max="5121" width="1.85546875" style="44" customWidth="1"/>
    <col min="5122" max="5122" width="22.28515625" style="44" customWidth="1"/>
    <col min="5123" max="5124" width="4.5703125" style="44" customWidth="1"/>
    <col min="5125" max="5125" width="7.140625" style="44" customWidth="1"/>
    <col min="5126" max="5126" width="7.85546875" style="44" customWidth="1"/>
    <col min="5127" max="5127" width="4.5703125" style="44" customWidth="1"/>
    <col min="5128" max="5128" width="8.140625" style="44" customWidth="1"/>
    <col min="5129" max="5129" width="27.140625" style="44" customWidth="1"/>
    <col min="5130" max="5130" width="7.140625" style="44" customWidth="1"/>
    <col min="5131" max="5132" width="8.5703125" style="44" customWidth="1"/>
    <col min="5133" max="5133" width="4.5703125" style="44" customWidth="1"/>
    <col min="5134" max="5134" width="7.42578125" style="44" customWidth="1"/>
    <col min="5135" max="5136" width="4.5703125" style="44" customWidth="1"/>
    <col min="5137" max="5137" width="7" style="44" customWidth="1"/>
    <col min="5138" max="5138" width="8.140625" style="44" customWidth="1"/>
    <col min="5139" max="5139" width="8" style="44" customWidth="1"/>
    <col min="5140" max="5140" width="7.140625" style="44" customWidth="1"/>
    <col min="5141" max="5141" width="6.5703125" style="44" customWidth="1"/>
    <col min="5142" max="5142" width="4.5703125" style="44" customWidth="1"/>
    <col min="5143" max="5143" width="7.85546875" style="44" customWidth="1"/>
    <col min="5144" max="5144" width="8.140625" style="44" customWidth="1"/>
    <col min="5145" max="5148" width="4.5703125" style="44" customWidth="1"/>
    <col min="5149" max="5149" width="11.5703125" style="44"/>
    <col min="5150" max="5150" width="8.42578125" style="44" customWidth="1"/>
    <col min="5151" max="5151" width="5.42578125" style="44" customWidth="1"/>
    <col min="5152" max="5153" width="5.140625" style="44" customWidth="1"/>
    <col min="5154" max="5154" width="6.42578125" style="44" customWidth="1"/>
    <col min="5155" max="5155" width="11.5703125" style="44"/>
    <col min="5156" max="5156" width="8.42578125" style="44" customWidth="1"/>
    <col min="5157" max="5157" width="3.140625" style="44" customWidth="1"/>
    <col min="5158" max="5158" width="5.140625" style="44" customWidth="1"/>
    <col min="5159" max="5159" width="7.42578125" style="44" customWidth="1"/>
    <col min="5160" max="5160" width="4.5703125" style="44" customWidth="1"/>
    <col min="5161" max="5376" width="11.5703125" style="44"/>
    <col min="5377" max="5377" width="1.85546875" style="44" customWidth="1"/>
    <col min="5378" max="5378" width="22.28515625" style="44" customWidth="1"/>
    <col min="5379" max="5380" width="4.5703125" style="44" customWidth="1"/>
    <col min="5381" max="5381" width="7.140625" style="44" customWidth="1"/>
    <col min="5382" max="5382" width="7.85546875" style="44" customWidth="1"/>
    <col min="5383" max="5383" width="4.5703125" style="44" customWidth="1"/>
    <col min="5384" max="5384" width="8.140625" style="44" customWidth="1"/>
    <col min="5385" max="5385" width="27.140625" style="44" customWidth="1"/>
    <col min="5386" max="5386" width="7.140625" style="44" customWidth="1"/>
    <col min="5387" max="5388" width="8.5703125" style="44" customWidth="1"/>
    <col min="5389" max="5389" width="4.5703125" style="44" customWidth="1"/>
    <col min="5390" max="5390" width="7.42578125" style="44" customWidth="1"/>
    <col min="5391" max="5392" width="4.5703125" style="44" customWidth="1"/>
    <col min="5393" max="5393" width="7" style="44" customWidth="1"/>
    <col min="5394" max="5394" width="8.140625" style="44" customWidth="1"/>
    <col min="5395" max="5395" width="8" style="44" customWidth="1"/>
    <col min="5396" max="5396" width="7.140625" style="44" customWidth="1"/>
    <col min="5397" max="5397" width="6.5703125" style="44" customWidth="1"/>
    <col min="5398" max="5398" width="4.5703125" style="44" customWidth="1"/>
    <col min="5399" max="5399" width="7.85546875" style="44" customWidth="1"/>
    <col min="5400" max="5400" width="8.140625" style="44" customWidth="1"/>
    <col min="5401" max="5404" width="4.5703125" style="44" customWidth="1"/>
    <col min="5405" max="5405" width="11.5703125" style="44"/>
    <col min="5406" max="5406" width="8.42578125" style="44" customWidth="1"/>
    <col min="5407" max="5407" width="5.42578125" style="44" customWidth="1"/>
    <col min="5408" max="5409" width="5.140625" style="44" customWidth="1"/>
    <col min="5410" max="5410" width="6.42578125" style="44" customWidth="1"/>
    <col min="5411" max="5411" width="11.5703125" style="44"/>
    <col min="5412" max="5412" width="8.42578125" style="44" customWidth="1"/>
    <col min="5413" max="5413" width="3.140625" style="44" customWidth="1"/>
    <col min="5414" max="5414" width="5.140625" style="44" customWidth="1"/>
    <col min="5415" max="5415" width="7.42578125" style="44" customWidth="1"/>
    <col min="5416" max="5416" width="4.5703125" style="44" customWidth="1"/>
    <col min="5417" max="5632" width="11.5703125" style="44"/>
    <col min="5633" max="5633" width="1.85546875" style="44" customWidth="1"/>
    <col min="5634" max="5634" width="22.28515625" style="44" customWidth="1"/>
    <col min="5635" max="5636" width="4.5703125" style="44" customWidth="1"/>
    <col min="5637" max="5637" width="7.140625" style="44" customWidth="1"/>
    <col min="5638" max="5638" width="7.85546875" style="44" customWidth="1"/>
    <col min="5639" max="5639" width="4.5703125" style="44" customWidth="1"/>
    <col min="5640" max="5640" width="8.140625" style="44" customWidth="1"/>
    <col min="5641" max="5641" width="27.140625" style="44" customWidth="1"/>
    <col min="5642" max="5642" width="7.140625" style="44" customWidth="1"/>
    <col min="5643" max="5644" width="8.5703125" style="44" customWidth="1"/>
    <col min="5645" max="5645" width="4.5703125" style="44" customWidth="1"/>
    <col min="5646" max="5646" width="7.42578125" style="44" customWidth="1"/>
    <col min="5647" max="5648" width="4.5703125" style="44" customWidth="1"/>
    <col min="5649" max="5649" width="7" style="44" customWidth="1"/>
    <col min="5650" max="5650" width="8.140625" style="44" customWidth="1"/>
    <col min="5651" max="5651" width="8" style="44" customWidth="1"/>
    <col min="5652" max="5652" width="7.140625" style="44" customWidth="1"/>
    <col min="5653" max="5653" width="6.5703125" style="44" customWidth="1"/>
    <col min="5654" max="5654" width="4.5703125" style="44" customWidth="1"/>
    <col min="5655" max="5655" width="7.85546875" style="44" customWidth="1"/>
    <col min="5656" max="5656" width="8.140625" style="44" customWidth="1"/>
    <col min="5657" max="5660" width="4.5703125" style="44" customWidth="1"/>
    <col min="5661" max="5661" width="11.5703125" style="44"/>
    <col min="5662" max="5662" width="8.42578125" style="44" customWidth="1"/>
    <col min="5663" max="5663" width="5.42578125" style="44" customWidth="1"/>
    <col min="5664" max="5665" width="5.140625" style="44" customWidth="1"/>
    <col min="5666" max="5666" width="6.42578125" style="44" customWidth="1"/>
    <col min="5667" max="5667" width="11.5703125" style="44"/>
    <col min="5668" max="5668" width="8.42578125" style="44" customWidth="1"/>
    <col min="5669" max="5669" width="3.140625" style="44" customWidth="1"/>
    <col min="5670" max="5670" width="5.140625" style="44" customWidth="1"/>
    <col min="5671" max="5671" width="7.42578125" style="44" customWidth="1"/>
    <col min="5672" max="5672" width="4.5703125" style="44" customWidth="1"/>
    <col min="5673" max="5888" width="11.5703125" style="44"/>
    <col min="5889" max="5889" width="1.85546875" style="44" customWidth="1"/>
    <col min="5890" max="5890" width="22.28515625" style="44" customWidth="1"/>
    <col min="5891" max="5892" width="4.5703125" style="44" customWidth="1"/>
    <col min="5893" max="5893" width="7.140625" style="44" customWidth="1"/>
    <col min="5894" max="5894" width="7.85546875" style="44" customWidth="1"/>
    <col min="5895" max="5895" width="4.5703125" style="44" customWidth="1"/>
    <col min="5896" max="5896" width="8.140625" style="44" customWidth="1"/>
    <col min="5897" max="5897" width="27.140625" style="44" customWidth="1"/>
    <col min="5898" max="5898" width="7.140625" style="44" customWidth="1"/>
    <col min="5899" max="5900" width="8.5703125" style="44" customWidth="1"/>
    <col min="5901" max="5901" width="4.5703125" style="44" customWidth="1"/>
    <col min="5902" max="5902" width="7.42578125" style="44" customWidth="1"/>
    <col min="5903" max="5904" width="4.5703125" style="44" customWidth="1"/>
    <col min="5905" max="5905" width="7" style="44" customWidth="1"/>
    <col min="5906" max="5906" width="8.140625" style="44" customWidth="1"/>
    <col min="5907" max="5907" width="8" style="44" customWidth="1"/>
    <col min="5908" max="5908" width="7.140625" style="44" customWidth="1"/>
    <col min="5909" max="5909" width="6.5703125" style="44" customWidth="1"/>
    <col min="5910" max="5910" width="4.5703125" style="44" customWidth="1"/>
    <col min="5911" max="5911" width="7.85546875" style="44" customWidth="1"/>
    <col min="5912" max="5912" width="8.140625" style="44" customWidth="1"/>
    <col min="5913" max="5916" width="4.5703125" style="44" customWidth="1"/>
    <col min="5917" max="5917" width="11.5703125" style="44"/>
    <col min="5918" max="5918" width="8.42578125" style="44" customWidth="1"/>
    <col min="5919" max="5919" width="5.42578125" style="44" customWidth="1"/>
    <col min="5920" max="5921" width="5.140625" style="44" customWidth="1"/>
    <col min="5922" max="5922" width="6.42578125" style="44" customWidth="1"/>
    <col min="5923" max="5923" width="11.5703125" style="44"/>
    <col min="5924" max="5924" width="8.42578125" style="44" customWidth="1"/>
    <col min="5925" max="5925" width="3.140625" style="44" customWidth="1"/>
    <col min="5926" max="5926" width="5.140625" style="44" customWidth="1"/>
    <col min="5927" max="5927" width="7.42578125" style="44" customWidth="1"/>
    <col min="5928" max="5928" width="4.5703125" style="44" customWidth="1"/>
    <col min="5929" max="6144" width="11.5703125" style="44"/>
    <col min="6145" max="6145" width="1.85546875" style="44" customWidth="1"/>
    <col min="6146" max="6146" width="22.28515625" style="44" customWidth="1"/>
    <col min="6147" max="6148" width="4.5703125" style="44" customWidth="1"/>
    <col min="6149" max="6149" width="7.140625" style="44" customWidth="1"/>
    <col min="6150" max="6150" width="7.85546875" style="44" customWidth="1"/>
    <col min="6151" max="6151" width="4.5703125" style="44" customWidth="1"/>
    <col min="6152" max="6152" width="8.140625" style="44" customWidth="1"/>
    <col min="6153" max="6153" width="27.140625" style="44" customWidth="1"/>
    <col min="6154" max="6154" width="7.140625" style="44" customWidth="1"/>
    <col min="6155" max="6156" width="8.5703125" style="44" customWidth="1"/>
    <col min="6157" max="6157" width="4.5703125" style="44" customWidth="1"/>
    <col min="6158" max="6158" width="7.42578125" style="44" customWidth="1"/>
    <col min="6159" max="6160" width="4.5703125" style="44" customWidth="1"/>
    <col min="6161" max="6161" width="7" style="44" customWidth="1"/>
    <col min="6162" max="6162" width="8.140625" style="44" customWidth="1"/>
    <col min="6163" max="6163" width="8" style="44" customWidth="1"/>
    <col min="6164" max="6164" width="7.140625" style="44" customWidth="1"/>
    <col min="6165" max="6165" width="6.5703125" style="44" customWidth="1"/>
    <col min="6166" max="6166" width="4.5703125" style="44" customWidth="1"/>
    <col min="6167" max="6167" width="7.85546875" style="44" customWidth="1"/>
    <col min="6168" max="6168" width="8.140625" style="44" customWidth="1"/>
    <col min="6169" max="6172" width="4.5703125" style="44" customWidth="1"/>
    <col min="6173" max="6173" width="11.5703125" style="44"/>
    <col min="6174" max="6174" width="8.42578125" style="44" customWidth="1"/>
    <col min="6175" max="6175" width="5.42578125" style="44" customWidth="1"/>
    <col min="6176" max="6177" width="5.140625" style="44" customWidth="1"/>
    <col min="6178" max="6178" width="6.42578125" style="44" customWidth="1"/>
    <col min="6179" max="6179" width="11.5703125" style="44"/>
    <col min="6180" max="6180" width="8.42578125" style="44" customWidth="1"/>
    <col min="6181" max="6181" width="3.140625" style="44" customWidth="1"/>
    <col min="6182" max="6182" width="5.140625" style="44" customWidth="1"/>
    <col min="6183" max="6183" width="7.42578125" style="44" customWidth="1"/>
    <col min="6184" max="6184" width="4.5703125" style="44" customWidth="1"/>
    <col min="6185" max="6400" width="11.5703125" style="44"/>
    <col min="6401" max="6401" width="1.85546875" style="44" customWidth="1"/>
    <col min="6402" max="6402" width="22.28515625" style="44" customWidth="1"/>
    <col min="6403" max="6404" width="4.5703125" style="44" customWidth="1"/>
    <col min="6405" max="6405" width="7.140625" style="44" customWidth="1"/>
    <col min="6406" max="6406" width="7.85546875" style="44" customWidth="1"/>
    <col min="6407" max="6407" width="4.5703125" style="44" customWidth="1"/>
    <col min="6408" max="6408" width="8.140625" style="44" customWidth="1"/>
    <col min="6409" max="6409" width="27.140625" style="44" customWidth="1"/>
    <col min="6410" max="6410" width="7.140625" style="44" customWidth="1"/>
    <col min="6411" max="6412" width="8.5703125" style="44" customWidth="1"/>
    <col min="6413" max="6413" width="4.5703125" style="44" customWidth="1"/>
    <col min="6414" max="6414" width="7.42578125" style="44" customWidth="1"/>
    <col min="6415" max="6416" width="4.5703125" style="44" customWidth="1"/>
    <col min="6417" max="6417" width="7" style="44" customWidth="1"/>
    <col min="6418" max="6418" width="8.140625" style="44" customWidth="1"/>
    <col min="6419" max="6419" width="8" style="44" customWidth="1"/>
    <col min="6420" max="6420" width="7.140625" style="44" customWidth="1"/>
    <col min="6421" max="6421" width="6.5703125" style="44" customWidth="1"/>
    <col min="6422" max="6422" width="4.5703125" style="44" customWidth="1"/>
    <col min="6423" max="6423" width="7.85546875" style="44" customWidth="1"/>
    <col min="6424" max="6424" width="8.140625" style="44" customWidth="1"/>
    <col min="6425" max="6428" width="4.5703125" style="44" customWidth="1"/>
    <col min="6429" max="6429" width="11.5703125" style="44"/>
    <col min="6430" max="6430" width="8.42578125" style="44" customWidth="1"/>
    <col min="6431" max="6431" width="5.42578125" style="44" customWidth="1"/>
    <col min="6432" max="6433" width="5.140625" style="44" customWidth="1"/>
    <col min="6434" max="6434" width="6.42578125" style="44" customWidth="1"/>
    <col min="6435" max="6435" width="11.5703125" style="44"/>
    <col min="6436" max="6436" width="8.42578125" style="44" customWidth="1"/>
    <col min="6437" max="6437" width="3.140625" style="44" customWidth="1"/>
    <col min="6438" max="6438" width="5.140625" style="44" customWidth="1"/>
    <col min="6439" max="6439" width="7.42578125" style="44" customWidth="1"/>
    <col min="6440" max="6440" width="4.5703125" style="44" customWidth="1"/>
    <col min="6441" max="6656" width="11.5703125" style="44"/>
    <col min="6657" max="6657" width="1.85546875" style="44" customWidth="1"/>
    <col min="6658" max="6658" width="22.28515625" style="44" customWidth="1"/>
    <col min="6659" max="6660" width="4.5703125" style="44" customWidth="1"/>
    <col min="6661" max="6661" width="7.140625" style="44" customWidth="1"/>
    <col min="6662" max="6662" width="7.85546875" style="44" customWidth="1"/>
    <col min="6663" max="6663" width="4.5703125" style="44" customWidth="1"/>
    <col min="6664" max="6664" width="8.140625" style="44" customWidth="1"/>
    <col min="6665" max="6665" width="27.140625" style="44" customWidth="1"/>
    <col min="6666" max="6666" width="7.140625" style="44" customWidth="1"/>
    <col min="6667" max="6668" width="8.5703125" style="44" customWidth="1"/>
    <col min="6669" max="6669" width="4.5703125" style="44" customWidth="1"/>
    <col min="6670" max="6670" width="7.42578125" style="44" customWidth="1"/>
    <col min="6671" max="6672" width="4.5703125" style="44" customWidth="1"/>
    <col min="6673" max="6673" width="7" style="44" customWidth="1"/>
    <col min="6674" max="6674" width="8.140625" style="44" customWidth="1"/>
    <col min="6675" max="6675" width="8" style="44" customWidth="1"/>
    <col min="6676" max="6676" width="7.140625" style="44" customWidth="1"/>
    <col min="6677" max="6677" width="6.5703125" style="44" customWidth="1"/>
    <col min="6678" max="6678" width="4.5703125" style="44" customWidth="1"/>
    <col min="6679" max="6679" width="7.85546875" style="44" customWidth="1"/>
    <col min="6680" max="6680" width="8.140625" style="44" customWidth="1"/>
    <col min="6681" max="6684" width="4.5703125" style="44" customWidth="1"/>
    <col min="6685" max="6685" width="11.5703125" style="44"/>
    <col min="6686" max="6686" width="8.42578125" style="44" customWidth="1"/>
    <col min="6687" max="6687" width="5.42578125" style="44" customWidth="1"/>
    <col min="6688" max="6689" width="5.140625" style="44" customWidth="1"/>
    <col min="6690" max="6690" width="6.42578125" style="44" customWidth="1"/>
    <col min="6691" max="6691" width="11.5703125" style="44"/>
    <col min="6692" max="6692" width="8.42578125" style="44" customWidth="1"/>
    <col min="6693" max="6693" width="3.140625" style="44" customWidth="1"/>
    <col min="6694" max="6694" width="5.140625" style="44" customWidth="1"/>
    <col min="6695" max="6695" width="7.42578125" style="44" customWidth="1"/>
    <col min="6696" max="6696" width="4.5703125" style="44" customWidth="1"/>
    <col min="6697" max="6912" width="11.5703125" style="44"/>
    <col min="6913" max="6913" width="1.85546875" style="44" customWidth="1"/>
    <col min="6914" max="6914" width="22.28515625" style="44" customWidth="1"/>
    <col min="6915" max="6916" width="4.5703125" style="44" customWidth="1"/>
    <col min="6917" max="6917" width="7.140625" style="44" customWidth="1"/>
    <col min="6918" max="6918" width="7.85546875" style="44" customWidth="1"/>
    <col min="6919" max="6919" width="4.5703125" style="44" customWidth="1"/>
    <col min="6920" max="6920" width="8.140625" style="44" customWidth="1"/>
    <col min="6921" max="6921" width="27.140625" style="44" customWidth="1"/>
    <col min="6922" max="6922" width="7.140625" style="44" customWidth="1"/>
    <col min="6923" max="6924" width="8.5703125" style="44" customWidth="1"/>
    <col min="6925" max="6925" width="4.5703125" style="44" customWidth="1"/>
    <col min="6926" max="6926" width="7.42578125" style="44" customWidth="1"/>
    <col min="6927" max="6928" width="4.5703125" style="44" customWidth="1"/>
    <col min="6929" max="6929" width="7" style="44" customWidth="1"/>
    <col min="6930" max="6930" width="8.140625" style="44" customWidth="1"/>
    <col min="6931" max="6931" width="8" style="44" customWidth="1"/>
    <col min="6932" max="6932" width="7.140625" style="44" customWidth="1"/>
    <col min="6933" max="6933" width="6.5703125" style="44" customWidth="1"/>
    <col min="6934" max="6934" width="4.5703125" style="44" customWidth="1"/>
    <col min="6935" max="6935" width="7.85546875" style="44" customWidth="1"/>
    <col min="6936" max="6936" width="8.140625" style="44" customWidth="1"/>
    <col min="6937" max="6940" width="4.5703125" style="44" customWidth="1"/>
    <col min="6941" max="6941" width="11.5703125" style="44"/>
    <col min="6942" max="6942" width="8.42578125" style="44" customWidth="1"/>
    <col min="6943" max="6943" width="5.42578125" style="44" customWidth="1"/>
    <col min="6944" max="6945" width="5.140625" style="44" customWidth="1"/>
    <col min="6946" max="6946" width="6.42578125" style="44" customWidth="1"/>
    <col min="6947" max="6947" width="11.5703125" style="44"/>
    <col min="6948" max="6948" width="8.42578125" style="44" customWidth="1"/>
    <col min="6949" max="6949" width="3.140625" style="44" customWidth="1"/>
    <col min="6950" max="6950" width="5.140625" style="44" customWidth="1"/>
    <col min="6951" max="6951" width="7.42578125" style="44" customWidth="1"/>
    <col min="6952" max="6952" width="4.5703125" style="44" customWidth="1"/>
    <col min="6953" max="7168" width="11.5703125" style="44"/>
    <col min="7169" max="7169" width="1.85546875" style="44" customWidth="1"/>
    <col min="7170" max="7170" width="22.28515625" style="44" customWidth="1"/>
    <col min="7171" max="7172" width="4.5703125" style="44" customWidth="1"/>
    <col min="7173" max="7173" width="7.140625" style="44" customWidth="1"/>
    <col min="7174" max="7174" width="7.85546875" style="44" customWidth="1"/>
    <col min="7175" max="7175" width="4.5703125" style="44" customWidth="1"/>
    <col min="7176" max="7176" width="8.140625" style="44" customWidth="1"/>
    <col min="7177" max="7177" width="27.140625" style="44" customWidth="1"/>
    <col min="7178" max="7178" width="7.140625" style="44" customWidth="1"/>
    <col min="7179" max="7180" width="8.5703125" style="44" customWidth="1"/>
    <col min="7181" max="7181" width="4.5703125" style="44" customWidth="1"/>
    <col min="7182" max="7182" width="7.42578125" style="44" customWidth="1"/>
    <col min="7183" max="7184" width="4.5703125" style="44" customWidth="1"/>
    <col min="7185" max="7185" width="7" style="44" customWidth="1"/>
    <col min="7186" max="7186" width="8.140625" style="44" customWidth="1"/>
    <col min="7187" max="7187" width="8" style="44" customWidth="1"/>
    <col min="7188" max="7188" width="7.140625" style="44" customWidth="1"/>
    <col min="7189" max="7189" width="6.5703125" style="44" customWidth="1"/>
    <col min="7190" max="7190" width="4.5703125" style="44" customWidth="1"/>
    <col min="7191" max="7191" width="7.85546875" style="44" customWidth="1"/>
    <col min="7192" max="7192" width="8.140625" style="44" customWidth="1"/>
    <col min="7193" max="7196" width="4.5703125" style="44" customWidth="1"/>
    <col min="7197" max="7197" width="11.5703125" style="44"/>
    <col min="7198" max="7198" width="8.42578125" style="44" customWidth="1"/>
    <col min="7199" max="7199" width="5.42578125" style="44" customWidth="1"/>
    <col min="7200" max="7201" width="5.140625" style="44" customWidth="1"/>
    <col min="7202" max="7202" width="6.42578125" style="44" customWidth="1"/>
    <col min="7203" max="7203" width="11.5703125" style="44"/>
    <col min="7204" max="7204" width="8.42578125" style="44" customWidth="1"/>
    <col min="7205" max="7205" width="3.140625" style="44" customWidth="1"/>
    <col min="7206" max="7206" width="5.140625" style="44" customWidth="1"/>
    <col min="7207" max="7207" width="7.42578125" style="44" customWidth="1"/>
    <col min="7208" max="7208" width="4.5703125" style="44" customWidth="1"/>
    <col min="7209" max="7424" width="11.5703125" style="44"/>
    <col min="7425" max="7425" width="1.85546875" style="44" customWidth="1"/>
    <col min="7426" max="7426" width="22.28515625" style="44" customWidth="1"/>
    <col min="7427" max="7428" width="4.5703125" style="44" customWidth="1"/>
    <col min="7429" max="7429" width="7.140625" style="44" customWidth="1"/>
    <col min="7430" max="7430" width="7.85546875" style="44" customWidth="1"/>
    <col min="7431" max="7431" width="4.5703125" style="44" customWidth="1"/>
    <col min="7432" max="7432" width="8.140625" style="44" customWidth="1"/>
    <col min="7433" max="7433" width="27.140625" style="44" customWidth="1"/>
    <col min="7434" max="7434" width="7.140625" style="44" customWidth="1"/>
    <col min="7435" max="7436" width="8.5703125" style="44" customWidth="1"/>
    <col min="7437" max="7437" width="4.5703125" style="44" customWidth="1"/>
    <col min="7438" max="7438" width="7.42578125" style="44" customWidth="1"/>
    <col min="7439" max="7440" width="4.5703125" style="44" customWidth="1"/>
    <col min="7441" max="7441" width="7" style="44" customWidth="1"/>
    <col min="7442" max="7442" width="8.140625" style="44" customWidth="1"/>
    <col min="7443" max="7443" width="8" style="44" customWidth="1"/>
    <col min="7444" max="7444" width="7.140625" style="44" customWidth="1"/>
    <col min="7445" max="7445" width="6.5703125" style="44" customWidth="1"/>
    <col min="7446" max="7446" width="4.5703125" style="44" customWidth="1"/>
    <col min="7447" max="7447" width="7.85546875" style="44" customWidth="1"/>
    <col min="7448" max="7448" width="8.140625" style="44" customWidth="1"/>
    <col min="7449" max="7452" width="4.5703125" style="44" customWidth="1"/>
    <col min="7453" max="7453" width="11.5703125" style="44"/>
    <col min="7454" max="7454" width="8.42578125" style="44" customWidth="1"/>
    <col min="7455" max="7455" width="5.42578125" style="44" customWidth="1"/>
    <col min="7456" max="7457" width="5.140625" style="44" customWidth="1"/>
    <col min="7458" max="7458" width="6.42578125" style="44" customWidth="1"/>
    <col min="7459" max="7459" width="11.5703125" style="44"/>
    <col min="7460" max="7460" width="8.42578125" style="44" customWidth="1"/>
    <col min="7461" max="7461" width="3.140625" style="44" customWidth="1"/>
    <col min="7462" max="7462" width="5.140625" style="44" customWidth="1"/>
    <col min="7463" max="7463" width="7.42578125" style="44" customWidth="1"/>
    <col min="7464" max="7464" width="4.5703125" style="44" customWidth="1"/>
    <col min="7465" max="7680" width="11.5703125" style="44"/>
    <col min="7681" max="7681" width="1.85546875" style="44" customWidth="1"/>
    <col min="7682" max="7682" width="22.28515625" style="44" customWidth="1"/>
    <col min="7683" max="7684" width="4.5703125" style="44" customWidth="1"/>
    <col min="7685" max="7685" width="7.140625" style="44" customWidth="1"/>
    <col min="7686" max="7686" width="7.85546875" style="44" customWidth="1"/>
    <col min="7687" max="7687" width="4.5703125" style="44" customWidth="1"/>
    <col min="7688" max="7688" width="8.140625" style="44" customWidth="1"/>
    <col min="7689" max="7689" width="27.140625" style="44" customWidth="1"/>
    <col min="7690" max="7690" width="7.140625" style="44" customWidth="1"/>
    <col min="7691" max="7692" width="8.5703125" style="44" customWidth="1"/>
    <col min="7693" max="7693" width="4.5703125" style="44" customWidth="1"/>
    <col min="7694" max="7694" width="7.42578125" style="44" customWidth="1"/>
    <col min="7695" max="7696" width="4.5703125" style="44" customWidth="1"/>
    <col min="7697" max="7697" width="7" style="44" customWidth="1"/>
    <col min="7698" max="7698" width="8.140625" style="44" customWidth="1"/>
    <col min="7699" max="7699" width="8" style="44" customWidth="1"/>
    <col min="7700" max="7700" width="7.140625" style="44" customWidth="1"/>
    <col min="7701" max="7701" width="6.5703125" style="44" customWidth="1"/>
    <col min="7702" max="7702" width="4.5703125" style="44" customWidth="1"/>
    <col min="7703" max="7703" width="7.85546875" style="44" customWidth="1"/>
    <col min="7704" max="7704" width="8.140625" style="44" customWidth="1"/>
    <col min="7705" max="7708" width="4.5703125" style="44" customWidth="1"/>
    <col min="7709" max="7709" width="11.5703125" style="44"/>
    <col min="7710" max="7710" width="8.42578125" style="44" customWidth="1"/>
    <col min="7711" max="7711" width="5.42578125" style="44" customWidth="1"/>
    <col min="7712" max="7713" width="5.140625" style="44" customWidth="1"/>
    <col min="7714" max="7714" width="6.42578125" style="44" customWidth="1"/>
    <col min="7715" max="7715" width="11.5703125" style="44"/>
    <col min="7716" max="7716" width="8.42578125" style="44" customWidth="1"/>
    <col min="7717" max="7717" width="3.140625" style="44" customWidth="1"/>
    <col min="7718" max="7718" width="5.140625" style="44" customWidth="1"/>
    <col min="7719" max="7719" width="7.42578125" style="44" customWidth="1"/>
    <col min="7720" max="7720" width="4.5703125" style="44" customWidth="1"/>
    <col min="7721" max="7936" width="11.5703125" style="44"/>
    <col min="7937" max="7937" width="1.85546875" style="44" customWidth="1"/>
    <col min="7938" max="7938" width="22.28515625" style="44" customWidth="1"/>
    <col min="7939" max="7940" width="4.5703125" style="44" customWidth="1"/>
    <col min="7941" max="7941" width="7.140625" style="44" customWidth="1"/>
    <col min="7942" max="7942" width="7.85546875" style="44" customWidth="1"/>
    <col min="7943" max="7943" width="4.5703125" style="44" customWidth="1"/>
    <col min="7944" max="7944" width="8.140625" style="44" customWidth="1"/>
    <col min="7945" max="7945" width="27.140625" style="44" customWidth="1"/>
    <col min="7946" max="7946" width="7.140625" style="44" customWidth="1"/>
    <col min="7947" max="7948" width="8.5703125" style="44" customWidth="1"/>
    <col min="7949" max="7949" width="4.5703125" style="44" customWidth="1"/>
    <col min="7950" max="7950" width="7.42578125" style="44" customWidth="1"/>
    <col min="7951" max="7952" width="4.5703125" style="44" customWidth="1"/>
    <col min="7953" max="7953" width="7" style="44" customWidth="1"/>
    <col min="7954" max="7954" width="8.140625" style="44" customWidth="1"/>
    <col min="7955" max="7955" width="8" style="44" customWidth="1"/>
    <col min="7956" max="7956" width="7.140625" style="44" customWidth="1"/>
    <col min="7957" max="7957" width="6.5703125" style="44" customWidth="1"/>
    <col min="7958" max="7958" width="4.5703125" style="44" customWidth="1"/>
    <col min="7959" max="7959" width="7.85546875" style="44" customWidth="1"/>
    <col min="7960" max="7960" width="8.140625" style="44" customWidth="1"/>
    <col min="7961" max="7964" width="4.5703125" style="44" customWidth="1"/>
    <col min="7965" max="7965" width="11.5703125" style="44"/>
    <col min="7966" max="7966" width="8.42578125" style="44" customWidth="1"/>
    <col min="7967" max="7967" width="5.42578125" style="44" customWidth="1"/>
    <col min="7968" max="7969" width="5.140625" style="44" customWidth="1"/>
    <col min="7970" max="7970" width="6.42578125" style="44" customWidth="1"/>
    <col min="7971" max="7971" width="11.5703125" style="44"/>
    <col min="7972" max="7972" width="8.42578125" style="44" customWidth="1"/>
    <col min="7973" max="7973" width="3.140625" style="44" customWidth="1"/>
    <col min="7974" max="7974" width="5.140625" style="44" customWidth="1"/>
    <col min="7975" max="7975" width="7.42578125" style="44" customWidth="1"/>
    <col min="7976" max="7976" width="4.5703125" style="44" customWidth="1"/>
    <col min="7977" max="8192" width="11.5703125" style="44"/>
    <col min="8193" max="8193" width="1.85546875" style="44" customWidth="1"/>
    <col min="8194" max="8194" width="22.28515625" style="44" customWidth="1"/>
    <col min="8195" max="8196" width="4.5703125" style="44" customWidth="1"/>
    <col min="8197" max="8197" width="7.140625" style="44" customWidth="1"/>
    <col min="8198" max="8198" width="7.85546875" style="44" customWidth="1"/>
    <col min="8199" max="8199" width="4.5703125" style="44" customWidth="1"/>
    <col min="8200" max="8200" width="8.140625" style="44" customWidth="1"/>
    <col min="8201" max="8201" width="27.140625" style="44" customWidth="1"/>
    <col min="8202" max="8202" width="7.140625" style="44" customWidth="1"/>
    <col min="8203" max="8204" width="8.5703125" style="44" customWidth="1"/>
    <col min="8205" max="8205" width="4.5703125" style="44" customWidth="1"/>
    <col min="8206" max="8206" width="7.42578125" style="44" customWidth="1"/>
    <col min="8207" max="8208" width="4.5703125" style="44" customWidth="1"/>
    <col min="8209" max="8209" width="7" style="44" customWidth="1"/>
    <col min="8210" max="8210" width="8.140625" style="44" customWidth="1"/>
    <col min="8211" max="8211" width="8" style="44" customWidth="1"/>
    <col min="8212" max="8212" width="7.140625" style="44" customWidth="1"/>
    <col min="8213" max="8213" width="6.5703125" style="44" customWidth="1"/>
    <col min="8214" max="8214" width="4.5703125" style="44" customWidth="1"/>
    <col min="8215" max="8215" width="7.85546875" style="44" customWidth="1"/>
    <col min="8216" max="8216" width="8.140625" style="44" customWidth="1"/>
    <col min="8217" max="8220" width="4.5703125" style="44" customWidth="1"/>
    <col min="8221" max="8221" width="11.5703125" style="44"/>
    <col min="8222" max="8222" width="8.42578125" style="44" customWidth="1"/>
    <col min="8223" max="8223" width="5.42578125" style="44" customWidth="1"/>
    <col min="8224" max="8225" width="5.140625" style="44" customWidth="1"/>
    <col min="8226" max="8226" width="6.42578125" style="44" customWidth="1"/>
    <col min="8227" max="8227" width="11.5703125" style="44"/>
    <col min="8228" max="8228" width="8.42578125" style="44" customWidth="1"/>
    <col min="8229" max="8229" width="3.140625" style="44" customWidth="1"/>
    <col min="8230" max="8230" width="5.140625" style="44" customWidth="1"/>
    <col min="8231" max="8231" width="7.42578125" style="44" customWidth="1"/>
    <col min="8232" max="8232" width="4.5703125" style="44" customWidth="1"/>
    <col min="8233" max="8448" width="11.5703125" style="44"/>
    <col min="8449" max="8449" width="1.85546875" style="44" customWidth="1"/>
    <col min="8450" max="8450" width="22.28515625" style="44" customWidth="1"/>
    <col min="8451" max="8452" width="4.5703125" style="44" customWidth="1"/>
    <col min="8453" max="8453" width="7.140625" style="44" customWidth="1"/>
    <col min="8454" max="8454" width="7.85546875" style="44" customWidth="1"/>
    <col min="8455" max="8455" width="4.5703125" style="44" customWidth="1"/>
    <col min="8456" max="8456" width="8.140625" style="44" customWidth="1"/>
    <col min="8457" max="8457" width="27.140625" style="44" customWidth="1"/>
    <col min="8458" max="8458" width="7.140625" style="44" customWidth="1"/>
    <col min="8459" max="8460" width="8.5703125" style="44" customWidth="1"/>
    <col min="8461" max="8461" width="4.5703125" style="44" customWidth="1"/>
    <col min="8462" max="8462" width="7.42578125" style="44" customWidth="1"/>
    <col min="8463" max="8464" width="4.5703125" style="44" customWidth="1"/>
    <col min="8465" max="8465" width="7" style="44" customWidth="1"/>
    <col min="8466" max="8466" width="8.140625" style="44" customWidth="1"/>
    <col min="8467" max="8467" width="8" style="44" customWidth="1"/>
    <col min="8468" max="8468" width="7.140625" style="44" customWidth="1"/>
    <col min="8469" max="8469" width="6.5703125" style="44" customWidth="1"/>
    <col min="8470" max="8470" width="4.5703125" style="44" customWidth="1"/>
    <col min="8471" max="8471" width="7.85546875" style="44" customWidth="1"/>
    <col min="8472" max="8472" width="8.140625" style="44" customWidth="1"/>
    <col min="8473" max="8476" width="4.5703125" style="44" customWidth="1"/>
    <col min="8477" max="8477" width="11.5703125" style="44"/>
    <col min="8478" max="8478" width="8.42578125" style="44" customWidth="1"/>
    <col min="8479" max="8479" width="5.42578125" style="44" customWidth="1"/>
    <col min="8480" max="8481" width="5.140625" style="44" customWidth="1"/>
    <col min="8482" max="8482" width="6.42578125" style="44" customWidth="1"/>
    <col min="8483" max="8483" width="11.5703125" style="44"/>
    <col min="8484" max="8484" width="8.42578125" style="44" customWidth="1"/>
    <col min="8485" max="8485" width="3.140625" style="44" customWidth="1"/>
    <col min="8486" max="8486" width="5.140625" style="44" customWidth="1"/>
    <col min="8487" max="8487" width="7.42578125" style="44" customWidth="1"/>
    <col min="8488" max="8488" width="4.5703125" style="44" customWidth="1"/>
    <col min="8489" max="8704" width="11.5703125" style="44"/>
    <col min="8705" max="8705" width="1.85546875" style="44" customWidth="1"/>
    <col min="8706" max="8706" width="22.28515625" style="44" customWidth="1"/>
    <col min="8707" max="8708" width="4.5703125" style="44" customWidth="1"/>
    <col min="8709" max="8709" width="7.140625" style="44" customWidth="1"/>
    <col min="8710" max="8710" width="7.85546875" style="44" customWidth="1"/>
    <col min="8711" max="8711" width="4.5703125" style="44" customWidth="1"/>
    <col min="8712" max="8712" width="8.140625" style="44" customWidth="1"/>
    <col min="8713" max="8713" width="27.140625" style="44" customWidth="1"/>
    <col min="8714" max="8714" width="7.140625" style="44" customWidth="1"/>
    <col min="8715" max="8716" width="8.5703125" style="44" customWidth="1"/>
    <col min="8717" max="8717" width="4.5703125" style="44" customWidth="1"/>
    <col min="8718" max="8718" width="7.42578125" style="44" customWidth="1"/>
    <col min="8719" max="8720" width="4.5703125" style="44" customWidth="1"/>
    <col min="8721" max="8721" width="7" style="44" customWidth="1"/>
    <col min="8722" max="8722" width="8.140625" style="44" customWidth="1"/>
    <col min="8723" max="8723" width="8" style="44" customWidth="1"/>
    <col min="8724" max="8724" width="7.140625" style="44" customWidth="1"/>
    <col min="8725" max="8725" width="6.5703125" style="44" customWidth="1"/>
    <col min="8726" max="8726" width="4.5703125" style="44" customWidth="1"/>
    <col min="8727" max="8727" width="7.85546875" style="44" customWidth="1"/>
    <col min="8728" max="8728" width="8.140625" style="44" customWidth="1"/>
    <col min="8729" max="8732" width="4.5703125" style="44" customWidth="1"/>
    <col min="8733" max="8733" width="11.5703125" style="44"/>
    <col min="8734" max="8734" width="8.42578125" style="44" customWidth="1"/>
    <col min="8735" max="8735" width="5.42578125" style="44" customWidth="1"/>
    <col min="8736" max="8737" width="5.140625" style="44" customWidth="1"/>
    <col min="8738" max="8738" width="6.42578125" style="44" customWidth="1"/>
    <col min="8739" max="8739" width="11.5703125" style="44"/>
    <col min="8740" max="8740" width="8.42578125" style="44" customWidth="1"/>
    <col min="8741" max="8741" width="3.140625" style="44" customWidth="1"/>
    <col min="8742" max="8742" width="5.140625" style="44" customWidth="1"/>
    <col min="8743" max="8743" width="7.42578125" style="44" customWidth="1"/>
    <col min="8744" max="8744" width="4.5703125" style="44" customWidth="1"/>
    <col min="8745" max="8960" width="11.5703125" style="44"/>
    <col min="8961" max="8961" width="1.85546875" style="44" customWidth="1"/>
    <col min="8962" max="8962" width="22.28515625" style="44" customWidth="1"/>
    <col min="8963" max="8964" width="4.5703125" style="44" customWidth="1"/>
    <col min="8965" max="8965" width="7.140625" style="44" customWidth="1"/>
    <col min="8966" max="8966" width="7.85546875" style="44" customWidth="1"/>
    <col min="8967" max="8967" width="4.5703125" style="44" customWidth="1"/>
    <col min="8968" max="8968" width="8.140625" style="44" customWidth="1"/>
    <col min="8969" max="8969" width="27.140625" style="44" customWidth="1"/>
    <col min="8970" max="8970" width="7.140625" style="44" customWidth="1"/>
    <col min="8971" max="8972" width="8.5703125" style="44" customWidth="1"/>
    <col min="8973" max="8973" width="4.5703125" style="44" customWidth="1"/>
    <col min="8974" max="8974" width="7.42578125" style="44" customWidth="1"/>
    <col min="8975" max="8976" width="4.5703125" style="44" customWidth="1"/>
    <col min="8977" max="8977" width="7" style="44" customWidth="1"/>
    <col min="8978" max="8978" width="8.140625" style="44" customWidth="1"/>
    <col min="8979" max="8979" width="8" style="44" customWidth="1"/>
    <col min="8980" max="8980" width="7.140625" style="44" customWidth="1"/>
    <col min="8981" max="8981" width="6.5703125" style="44" customWidth="1"/>
    <col min="8982" max="8982" width="4.5703125" style="44" customWidth="1"/>
    <col min="8983" max="8983" width="7.85546875" style="44" customWidth="1"/>
    <col min="8984" max="8984" width="8.140625" style="44" customWidth="1"/>
    <col min="8985" max="8988" width="4.5703125" style="44" customWidth="1"/>
    <col min="8989" max="8989" width="11.5703125" style="44"/>
    <col min="8990" max="8990" width="8.42578125" style="44" customWidth="1"/>
    <col min="8991" max="8991" width="5.42578125" style="44" customWidth="1"/>
    <col min="8992" max="8993" width="5.140625" style="44" customWidth="1"/>
    <col min="8994" max="8994" width="6.42578125" style="44" customWidth="1"/>
    <col min="8995" max="8995" width="11.5703125" style="44"/>
    <col min="8996" max="8996" width="8.42578125" style="44" customWidth="1"/>
    <col min="8997" max="8997" width="3.140625" style="44" customWidth="1"/>
    <col min="8998" max="8998" width="5.140625" style="44" customWidth="1"/>
    <col min="8999" max="8999" width="7.42578125" style="44" customWidth="1"/>
    <col min="9000" max="9000" width="4.5703125" style="44" customWidth="1"/>
    <col min="9001" max="9216" width="11.5703125" style="44"/>
    <col min="9217" max="9217" width="1.85546875" style="44" customWidth="1"/>
    <col min="9218" max="9218" width="22.28515625" style="44" customWidth="1"/>
    <col min="9219" max="9220" width="4.5703125" style="44" customWidth="1"/>
    <col min="9221" max="9221" width="7.140625" style="44" customWidth="1"/>
    <col min="9222" max="9222" width="7.85546875" style="44" customWidth="1"/>
    <col min="9223" max="9223" width="4.5703125" style="44" customWidth="1"/>
    <col min="9224" max="9224" width="8.140625" style="44" customWidth="1"/>
    <col min="9225" max="9225" width="27.140625" style="44" customWidth="1"/>
    <col min="9226" max="9226" width="7.140625" style="44" customWidth="1"/>
    <col min="9227" max="9228" width="8.5703125" style="44" customWidth="1"/>
    <col min="9229" max="9229" width="4.5703125" style="44" customWidth="1"/>
    <col min="9230" max="9230" width="7.42578125" style="44" customWidth="1"/>
    <col min="9231" max="9232" width="4.5703125" style="44" customWidth="1"/>
    <col min="9233" max="9233" width="7" style="44" customWidth="1"/>
    <col min="9234" max="9234" width="8.140625" style="44" customWidth="1"/>
    <col min="9235" max="9235" width="8" style="44" customWidth="1"/>
    <col min="9236" max="9236" width="7.140625" style="44" customWidth="1"/>
    <col min="9237" max="9237" width="6.5703125" style="44" customWidth="1"/>
    <col min="9238" max="9238" width="4.5703125" style="44" customWidth="1"/>
    <col min="9239" max="9239" width="7.85546875" style="44" customWidth="1"/>
    <col min="9240" max="9240" width="8.140625" style="44" customWidth="1"/>
    <col min="9241" max="9244" width="4.5703125" style="44" customWidth="1"/>
    <col min="9245" max="9245" width="11.5703125" style="44"/>
    <col min="9246" max="9246" width="8.42578125" style="44" customWidth="1"/>
    <col min="9247" max="9247" width="5.42578125" style="44" customWidth="1"/>
    <col min="9248" max="9249" width="5.140625" style="44" customWidth="1"/>
    <col min="9250" max="9250" width="6.42578125" style="44" customWidth="1"/>
    <col min="9251" max="9251" width="11.5703125" style="44"/>
    <col min="9252" max="9252" width="8.42578125" style="44" customWidth="1"/>
    <col min="9253" max="9253" width="3.140625" style="44" customWidth="1"/>
    <col min="9254" max="9254" width="5.140625" style="44" customWidth="1"/>
    <col min="9255" max="9255" width="7.42578125" style="44" customWidth="1"/>
    <col min="9256" max="9256" width="4.5703125" style="44" customWidth="1"/>
    <col min="9257" max="9472" width="11.5703125" style="44"/>
    <col min="9473" max="9473" width="1.85546875" style="44" customWidth="1"/>
    <col min="9474" max="9474" width="22.28515625" style="44" customWidth="1"/>
    <col min="9475" max="9476" width="4.5703125" style="44" customWidth="1"/>
    <col min="9477" max="9477" width="7.140625" style="44" customWidth="1"/>
    <col min="9478" max="9478" width="7.85546875" style="44" customWidth="1"/>
    <col min="9479" max="9479" width="4.5703125" style="44" customWidth="1"/>
    <col min="9480" max="9480" width="8.140625" style="44" customWidth="1"/>
    <col min="9481" max="9481" width="27.140625" style="44" customWidth="1"/>
    <col min="9482" max="9482" width="7.140625" style="44" customWidth="1"/>
    <col min="9483" max="9484" width="8.5703125" style="44" customWidth="1"/>
    <col min="9485" max="9485" width="4.5703125" style="44" customWidth="1"/>
    <col min="9486" max="9486" width="7.42578125" style="44" customWidth="1"/>
    <col min="9487" max="9488" width="4.5703125" style="44" customWidth="1"/>
    <col min="9489" max="9489" width="7" style="44" customWidth="1"/>
    <col min="9490" max="9490" width="8.140625" style="44" customWidth="1"/>
    <col min="9491" max="9491" width="8" style="44" customWidth="1"/>
    <col min="9492" max="9492" width="7.140625" style="44" customWidth="1"/>
    <col min="9493" max="9493" width="6.5703125" style="44" customWidth="1"/>
    <col min="9494" max="9494" width="4.5703125" style="44" customWidth="1"/>
    <col min="9495" max="9495" width="7.85546875" style="44" customWidth="1"/>
    <col min="9496" max="9496" width="8.140625" style="44" customWidth="1"/>
    <col min="9497" max="9500" width="4.5703125" style="44" customWidth="1"/>
    <col min="9501" max="9501" width="11.5703125" style="44"/>
    <col min="9502" max="9502" width="8.42578125" style="44" customWidth="1"/>
    <col min="9503" max="9503" width="5.42578125" style="44" customWidth="1"/>
    <col min="9504" max="9505" width="5.140625" style="44" customWidth="1"/>
    <col min="9506" max="9506" width="6.42578125" style="44" customWidth="1"/>
    <col min="9507" max="9507" width="11.5703125" style="44"/>
    <col min="9508" max="9508" width="8.42578125" style="44" customWidth="1"/>
    <col min="9509" max="9509" width="3.140625" style="44" customWidth="1"/>
    <col min="9510" max="9510" width="5.140625" style="44" customWidth="1"/>
    <col min="9511" max="9511" width="7.42578125" style="44" customWidth="1"/>
    <col min="9512" max="9512" width="4.5703125" style="44" customWidth="1"/>
    <col min="9513" max="9728" width="11.5703125" style="44"/>
    <col min="9729" max="9729" width="1.85546875" style="44" customWidth="1"/>
    <col min="9730" max="9730" width="22.28515625" style="44" customWidth="1"/>
    <col min="9731" max="9732" width="4.5703125" style="44" customWidth="1"/>
    <col min="9733" max="9733" width="7.140625" style="44" customWidth="1"/>
    <col min="9734" max="9734" width="7.85546875" style="44" customWidth="1"/>
    <col min="9735" max="9735" width="4.5703125" style="44" customWidth="1"/>
    <col min="9736" max="9736" width="8.140625" style="44" customWidth="1"/>
    <col min="9737" max="9737" width="27.140625" style="44" customWidth="1"/>
    <col min="9738" max="9738" width="7.140625" style="44" customWidth="1"/>
    <col min="9739" max="9740" width="8.5703125" style="44" customWidth="1"/>
    <col min="9741" max="9741" width="4.5703125" style="44" customWidth="1"/>
    <col min="9742" max="9742" width="7.42578125" style="44" customWidth="1"/>
    <col min="9743" max="9744" width="4.5703125" style="44" customWidth="1"/>
    <col min="9745" max="9745" width="7" style="44" customWidth="1"/>
    <col min="9746" max="9746" width="8.140625" style="44" customWidth="1"/>
    <col min="9747" max="9747" width="8" style="44" customWidth="1"/>
    <col min="9748" max="9748" width="7.140625" style="44" customWidth="1"/>
    <col min="9749" max="9749" width="6.5703125" style="44" customWidth="1"/>
    <col min="9750" max="9750" width="4.5703125" style="44" customWidth="1"/>
    <col min="9751" max="9751" width="7.85546875" style="44" customWidth="1"/>
    <col min="9752" max="9752" width="8.140625" style="44" customWidth="1"/>
    <col min="9753" max="9756" width="4.5703125" style="44" customWidth="1"/>
    <col min="9757" max="9757" width="11.5703125" style="44"/>
    <col min="9758" max="9758" width="8.42578125" style="44" customWidth="1"/>
    <col min="9759" max="9759" width="5.42578125" style="44" customWidth="1"/>
    <col min="9760" max="9761" width="5.140625" style="44" customWidth="1"/>
    <col min="9762" max="9762" width="6.42578125" style="44" customWidth="1"/>
    <col min="9763" max="9763" width="11.5703125" style="44"/>
    <col min="9764" max="9764" width="8.42578125" style="44" customWidth="1"/>
    <col min="9765" max="9765" width="3.140625" style="44" customWidth="1"/>
    <col min="9766" max="9766" width="5.140625" style="44" customWidth="1"/>
    <col min="9767" max="9767" width="7.42578125" style="44" customWidth="1"/>
    <col min="9768" max="9768" width="4.5703125" style="44" customWidth="1"/>
    <col min="9769" max="9984" width="11.5703125" style="44"/>
    <col min="9985" max="9985" width="1.85546875" style="44" customWidth="1"/>
    <col min="9986" max="9986" width="22.28515625" style="44" customWidth="1"/>
    <col min="9987" max="9988" width="4.5703125" style="44" customWidth="1"/>
    <col min="9989" max="9989" width="7.140625" style="44" customWidth="1"/>
    <col min="9990" max="9990" width="7.85546875" style="44" customWidth="1"/>
    <col min="9991" max="9991" width="4.5703125" style="44" customWidth="1"/>
    <col min="9992" max="9992" width="8.140625" style="44" customWidth="1"/>
    <col min="9993" max="9993" width="27.140625" style="44" customWidth="1"/>
    <col min="9994" max="9994" width="7.140625" style="44" customWidth="1"/>
    <col min="9995" max="9996" width="8.5703125" style="44" customWidth="1"/>
    <col min="9997" max="9997" width="4.5703125" style="44" customWidth="1"/>
    <col min="9998" max="9998" width="7.42578125" style="44" customWidth="1"/>
    <col min="9999" max="10000" width="4.5703125" style="44" customWidth="1"/>
    <col min="10001" max="10001" width="7" style="44" customWidth="1"/>
    <col min="10002" max="10002" width="8.140625" style="44" customWidth="1"/>
    <col min="10003" max="10003" width="8" style="44" customWidth="1"/>
    <col min="10004" max="10004" width="7.140625" style="44" customWidth="1"/>
    <col min="10005" max="10005" width="6.5703125" style="44" customWidth="1"/>
    <col min="10006" max="10006" width="4.5703125" style="44" customWidth="1"/>
    <col min="10007" max="10007" width="7.85546875" style="44" customWidth="1"/>
    <col min="10008" max="10008" width="8.140625" style="44" customWidth="1"/>
    <col min="10009" max="10012" width="4.5703125" style="44" customWidth="1"/>
    <col min="10013" max="10013" width="11.5703125" style="44"/>
    <col min="10014" max="10014" width="8.42578125" style="44" customWidth="1"/>
    <col min="10015" max="10015" width="5.42578125" style="44" customWidth="1"/>
    <col min="10016" max="10017" width="5.140625" style="44" customWidth="1"/>
    <col min="10018" max="10018" width="6.42578125" style="44" customWidth="1"/>
    <col min="10019" max="10019" width="11.5703125" style="44"/>
    <col min="10020" max="10020" width="8.42578125" style="44" customWidth="1"/>
    <col min="10021" max="10021" width="3.140625" style="44" customWidth="1"/>
    <col min="10022" max="10022" width="5.140625" style="44" customWidth="1"/>
    <col min="10023" max="10023" width="7.42578125" style="44" customWidth="1"/>
    <col min="10024" max="10024" width="4.5703125" style="44" customWidth="1"/>
    <col min="10025" max="10240" width="11.5703125" style="44"/>
    <col min="10241" max="10241" width="1.85546875" style="44" customWidth="1"/>
    <col min="10242" max="10242" width="22.28515625" style="44" customWidth="1"/>
    <col min="10243" max="10244" width="4.5703125" style="44" customWidth="1"/>
    <col min="10245" max="10245" width="7.140625" style="44" customWidth="1"/>
    <col min="10246" max="10246" width="7.85546875" style="44" customWidth="1"/>
    <col min="10247" max="10247" width="4.5703125" style="44" customWidth="1"/>
    <col min="10248" max="10248" width="8.140625" style="44" customWidth="1"/>
    <col min="10249" max="10249" width="27.140625" style="44" customWidth="1"/>
    <col min="10250" max="10250" width="7.140625" style="44" customWidth="1"/>
    <col min="10251" max="10252" width="8.5703125" style="44" customWidth="1"/>
    <col min="10253" max="10253" width="4.5703125" style="44" customWidth="1"/>
    <col min="10254" max="10254" width="7.42578125" style="44" customWidth="1"/>
    <col min="10255" max="10256" width="4.5703125" style="44" customWidth="1"/>
    <col min="10257" max="10257" width="7" style="44" customWidth="1"/>
    <col min="10258" max="10258" width="8.140625" style="44" customWidth="1"/>
    <col min="10259" max="10259" width="8" style="44" customWidth="1"/>
    <col min="10260" max="10260" width="7.140625" style="44" customWidth="1"/>
    <col min="10261" max="10261" width="6.5703125" style="44" customWidth="1"/>
    <col min="10262" max="10262" width="4.5703125" style="44" customWidth="1"/>
    <col min="10263" max="10263" width="7.85546875" style="44" customWidth="1"/>
    <col min="10264" max="10264" width="8.140625" style="44" customWidth="1"/>
    <col min="10265" max="10268" width="4.5703125" style="44" customWidth="1"/>
    <col min="10269" max="10269" width="11.5703125" style="44"/>
    <col min="10270" max="10270" width="8.42578125" style="44" customWidth="1"/>
    <col min="10271" max="10271" width="5.42578125" style="44" customWidth="1"/>
    <col min="10272" max="10273" width="5.140625" style="44" customWidth="1"/>
    <col min="10274" max="10274" width="6.42578125" style="44" customWidth="1"/>
    <col min="10275" max="10275" width="11.5703125" style="44"/>
    <col min="10276" max="10276" width="8.42578125" style="44" customWidth="1"/>
    <col min="10277" max="10277" width="3.140625" style="44" customWidth="1"/>
    <col min="10278" max="10278" width="5.140625" style="44" customWidth="1"/>
    <col min="10279" max="10279" width="7.42578125" style="44" customWidth="1"/>
    <col min="10280" max="10280" width="4.5703125" style="44" customWidth="1"/>
    <col min="10281" max="10496" width="11.5703125" style="44"/>
    <col min="10497" max="10497" width="1.85546875" style="44" customWidth="1"/>
    <col min="10498" max="10498" width="22.28515625" style="44" customWidth="1"/>
    <col min="10499" max="10500" width="4.5703125" style="44" customWidth="1"/>
    <col min="10501" max="10501" width="7.140625" style="44" customWidth="1"/>
    <col min="10502" max="10502" width="7.85546875" style="44" customWidth="1"/>
    <col min="10503" max="10503" width="4.5703125" style="44" customWidth="1"/>
    <col min="10504" max="10504" width="8.140625" style="44" customWidth="1"/>
    <col min="10505" max="10505" width="27.140625" style="44" customWidth="1"/>
    <col min="10506" max="10506" width="7.140625" style="44" customWidth="1"/>
    <col min="10507" max="10508" width="8.5703125" style="44" customWidth="1"/>
    <col min="10509" max="10509" width="4.5703125" style="44" customWidth="1"/>
    <col min="10510" max="10510" width="7.42578125" style="44" customWidth="1"/>
    <col min="10511" max="10512" width="4.5703125" style="44" customWidth="1"/>
    <col min="10513" max="10513" width="7" style="44" customWidth="1"/>
    <col min="10514" max="10514" width="8.140625" style="44" customWidth="1"/>
    <col min="10515" max="10515" width="8" style="44" customWidth="1"/>
    <col min="10516" max="10516" width="7.140625" style="44" customWidth="1"/>
    <col min="10517" max="10517" width="6.5703125" style="44" customWidth="1"/>
    <col min="10518" max="10518" width="4.5703125" style="44" customWidth="1"/>
    <col min="10519" max="10519" width="7.85546875" style="44" customWidth="1"/>
    <col min="10520" max="10520" width="8.140625" style="44" customWidth="1"/>
    <col min="10521" max="10524" width="4.5703125" style="44" customWidth="1"/>
    <col min="10525" max="10525" width="11.5703125" style="44"/>
    <col min="10526" max="10526" width="8.42578125" style="44" customWidth="1"/>
    <col min="10527" max="10527" width="5.42578125" style="44" customWidth="1"/>
    <col min="10528" max="10529" width="5.140625" style="44" customWidth="1"/>
    <col min="10530" max="10530" width="6.42578125" style="44" customWidth="1"/>
    <col min="10531" max="10531" width="11.5703125" style="44"/>
    <col min="10532" max="10532" width="8.42578125" style="44" customWidth="1"/>
    <col min="10533" max="10533" width="3.140625" style="44" customWidth="1"/>
    <col min="10534" max="10534" width="5.140625" style="44" customWidth="1"/>
    <col min="10535" max="10535" width="7.42578125" style="44" customWidth="1"/>
    <col min="10536" max="10536" width="4.5703125" style="44" customWidth="1"/>
    <col min="10537" max="10752" width="11.5703125" style="44"/>
    <col min="10753" max="10753" width="1.85546875" style="44" customWidth="1"/>
    <col min="10754" max="10754" width="22.28515625" style="44" customWidth="1"/>
    <col min="10755" max="10756" width="4.5703125" style="44" customWidth="1"/>
    <col min="10757" max="10757" width="7.140625" style="44" customWidth="1"/>
    <col min="10758" max="10758" width="7.85546875" style="44" customWidth="1"/>
    <col min="10759" max="10759" width="4.5703125" style="44" customWidth="1"/>
    <col min="10760" max="10760" width="8.140625" style="44" customWidth="1"/>
    <col min="10761" max="10761" width="27.140625" style="44" customWidth="1"/>
    <col min="10762" max="10762" width="7.140625" style="44" customWidth="1"/>
    <col min="10763" max="10764" width="8.5703125" style="44" customWidth="1"/>
    <col min="10765" max="10765" width="4.5703125" style="44" customWidth="1"/>
    <col min="10766" max="10766" width="7.42578125" style="44" customWidth="1"/>
    <col min="10767" max="10768" width="4.5703125" style="44" customWidth="1"/>
    <col min="10769" max="10769" width="7" style="44" customWidth="1"/>
    <col min="10770" max="10770" width="8.140625" style="44" customWidth="1"/>
    <col min="10771" max="10771" width="8" style="44" customWidth="1"/>
    <col min="10772" max="10772" width="7.140625" style="44" customWidth="1"/>
    <col min="10773" max="10773" width="6.5703125" style="44" customWidth="1"/>
    <col min="10774" max="10774" width="4.5703125" style="44" customWidth="1"/>
    <col min="10775" max="10775" width="7.85546875" style="44" customWidth="1"/>
    <col min="10776" max="10776" width="8.140625" style="44" customWidth="1"/>
    <col min="10777" max="10780" width="4.5703125" style="44" customWidth="1"/>
    <col min="10781" max="10781" width="11.5703125" style="44"/>
    <col min="10782" max="10782" width="8.42578125" style="44" customWidth="1"/>
    <col min="10783" max="10783" width="5.42578125" style="44" customWidth="1"/>
    <col min="10784" max="10785" width="5.140625" style="44" customWidth="1"/>
    <col min="10786" max="10786" width="6.42578125" style="44" customWidth="1"/>
    <col min="10787" max="10787" width="11.5703125" style="44"/>
    <col min="10788" max="10788" width="8.42578125" style="44" customWidth="1"/>
    <col min="10789" max="10789" width="3.140625" style="44" customWidth="1"/>
    <col min="10790" max="10790" width="5.140625" style="44" customWidth="1"/>
    <col min="10791" max="10791" width="7.42578125" style="44" customWidth="1"/>
    <col min="10792" max="10792" width="4.5703125" style="44" customWidth="1"/>
    <col min="10793" max="11008" width="11.5703125" style="44"/>
    <col min="11009" max="11009" width="1.85546875" style="44" customWidth="1"/>
    <col min="11010" max="11010" width="22.28515625" style="44" customWidth="1"/>
    <col min="11011" max="11012" width="4.5703125" style="44" customWidth="1"/>
    <col min="11013" max="11013" width="7.140625" style="44" customWidth="1"/>
    <col min="11014" max="11014" width="7.85546875" style="44" customWidth="1"/>
    <col min="11015" max="11015" width="4.5703125" style="44" customWidth="1"/>
    <col min="11016" max="11016" width="8.140625" style="44" customWidth="1"/>
    <col min="11017" max="11017" width="27.140625" style="44" customWidth="1"/>
    <col min="11018" max="11018" width="7.140625" style="44" customWidth="1"/>
    <col min="11019" max="11020" width="8.5703125" style="44" customWidth="1"/>
    <col min="11021" max="11021" width="4.5703125" style="44" customWidth="1"/>
    <col min="11022" max="11022" width="7.42578125" style="44" customWidth="1"/>
    <col min="11023" max="11024" width="4.5703125" style="44" customWidth="1"/>
    <col min="11025" max="11025" width="7" style="44" customWidth="1"/>
    <col min="11026" max="11026" width="8.140625" style="44" customWidth="1"/>
    <col min="11027" max="11027" width="8" style="44" customWidth="1"/>
    <col min="11028" max="11028" width="7.140625" style="44" customWidth="1"/>
    <col min="11029" max="11029" width="6.5703125" style="44" customWidth="1"/>
    <col min="11030" max="11030" width="4.5703125" style="44" customWidth="1"/>
    <col min="11031" max="11031" width="7.85546875" style="44" customWidth="1"/>
    <col min="11032" max="11032" width="8.140625" style="44" customWidth="1"/>
    <col min="11033" max="11036" width="4.5703125" style="44" customWidth="1"/>
    <col min="11037" max="11037" width="11.5703125" style="44"/>
    <col min="11038" max="11038" width="8.42578125" style="44" customWidth="1"/>
    <col min="11039" max="11039" width="5.42578125" style="44" customWidth="1"/>
    <col min="11040" max="11041" width="5.140625" style="44" customWidth="1"/>
    <col min="11042" max="11042" width="6.42578125" style="44" customWidth="1"/>
    <col min="11043" max="11043" width="11.5703125" style="44"/>
    <col min="11044" max="11044" width="8.42578125" style="44" customWidth="1"/>
    <col min="11045" max="11045" width="3.140625" style="44" customWidth="1"/>
    <col min="11046" max="11046" width="5.140625" style="44" customWidth="1"/>
    <col min="11047" max="11047" width="7.42578125" style="44" customWidth="1"/>
    <col min="11048" max="11048" width="4.5703125" style="44" customWidth="1"/>
    <col min="11049" max="11264" width="11.5703125" style="44"/>
    <col min="11265" max="11265" width="1.85546875" style="44" customWidth="1"/>
    <col min="11266" max="11266" width="22.28515625" style="44" customWidth="1"/>
    <col min="11267" max="11268" width="4.5703125" style="44" customWidth="1"/>
    <col min="11269" max="11269" width="7.140625" style="44" customWidth="1"/>
    <col min="11270" max="11270" width="7.85546875" style="44" customWidth="1"/>
    <col min="11271" max="11271" width="4.5703125" style="44" customWidth="1"/>
    <col min="11272" max="11272" width="8.140625" style="44" customWidth="1"/>
    <col min="11273" max="11273" width="27.140625" style="44" customWidth="1"/>
    <col min="11274" max="11274" width="7.140625" style="44" customWidth="1"/>
    <col min="11275" max="11276" width="8.5703125" style="44" customWidth="1"/>
    <col min="11277" max="11277" width="4.5703125" style="44" customWidth="1"/>
    <col min="11278" max="11278" width="7.42578125" style="44" customWidth="1"/>
    <col min="11279" max="11280" width="4.5703125" style="44" customWidth="1"/>
    <col min="11281" max="11281" width="7" style="44" customWidth="1"/>
    <col min="11282" max="11282" width="8.140625" style="44" customWidth="1"/>
    <col min="11283" max="11283" width="8" style="44" customWidth="1"/>
    <col min="11284" max="11284" width="7.140625" style="44" customWidth="1"/>
    <col min="11285" max="11285" width="6.5703125" style="44" customWidth="1"/>
    <col min="11286" max="11286" width="4.5703125" style="44" customWidth="1"/>
    <col min="11287" max="11287" width="7.85546875" style="44" customWidth="1"/>
    <col min="11288" max="11288" width="8.140625" style="44" customWidth="1"/>
    <col min="11289" max="11292" width="4.5703125" style="44" customWidth="1"/>
    <col min="11293" max="11293" width="11.5703125" style="44"/>
    <col min="11294" max="11294" width="8.42578125" style="44" customWidth="1"/>
    <col min="11295" max="11295" width="5.42578125" style="44" customWidth="1"/>
    <col min="11296" max="11297" width="5.140625" style="44" customWidth="1"/>
    <col min="11298" max="11298" width="6.42578125" style="44" customWidth="1"/>
    <col min="11299" max="11299" width="11.5703125" style="44"/>
    <col min="11300" max="11300" width="8.42578125" style="44" customWidth="1"/>
    <col min="11301" max="11301" width="3.140625" style="44" customWidth="1"/>
    <col min="11302" max="11302" width="5.140625" style="44" customWidth="1"/>
    <col min="11303" max="11303" width="7.42578125" style="44" customWidth="1"/>
    <col min="11304" max="11304" width="4.5703125" style="44" customWidth="1"/>
    <col min="11305" max="11520" width="11.5703125" style="44"/>
    <col min="11521" max="11521" width="1.85546875" style="44" customWidth="1"/>
    <col min="11522" max="11522" width="22.28515625" style="44" customWidth="1"/>
    <col min="11523" max="11524" width="4.5703125" style="44" customWidth="1"/>
    <col min="11525" max="11525" width="7.140625" style="44" customWidth="1"/>
    <col min="11526" max="11526" width="7.85546875" style="44" customWidth="1"/>
    <col min="11527" max="11527" width="4.5703125" style="44" customWidth="1"/>
    <col min="11528" max="11528" width="8.140625" style="44" customWidth="1"/>
    <col min="11529" max="11529" width="27.140625" style="44" customWidth="1"/>
    <col min="11530" max="11530" width="7.140625" style="44" customWidth="1"/>
    <col min="11531" max="11532" width="8.5703125" style="44" customWidth="1"/>
    <col min="11533" max="11533" width="4.5703125" style="44" customWidth="1"/>
    <col min="11534" max="11534" width="7.42578125" style="44" customWidth="1"/>
    <col min="11535" max="11536" width="4.5703125" style="44" customWidth="1"/>
    <col min="11537" max="11537" width="7" style="44" customWidth="1"/>
    <col min="11538" max="11538" width="8.140625" style="44" customWidth="1"/>
    <col min="11539" max="11539" width="8" style="44" customWidth="1"/>
    <col min="11540" max="11540" width="7.140625" style="44" customWidth="1"/>
    <col min="11541" max="11541" width="6.5703125" style="44" customWidth="1"/>
    <col min="11542" max="11542" width="4.5703125" style="44" customWidth="1"/>
    <col min="11543" max="11543" width="7.85546875" style="44" customWidth="1"/>
    <col min="11544" max="11544" width="8.140625" style="44" customWidth="1"/>
    <col min="11545" max="11548" width="4.5703125" style="44" customWidth="1"/>
    <col min="11549" max="11549" width="11.5703125" style="44"/>
    <col min="11550" max="11550" width="8.42578125" style="44" customWidth="1"/>
    <col min="11551" max="11551" width="5.42578125" style="44" customWidth="1"/>
    <col min="11552" max="11553" width="5.140625" style="44" customWidth="1"/>
    <col min="11554" max="11554" width="6.42578125" style="44" customWidth="1"/>
    <col min="11555" max="11555" width="11.5703125" style="44"/>
    <col min="11556" max="11556" width="8.42578125" style="44" customWidth="1"/>
    <col min="11557" max="11557" width="3.140625" style="44" customWidth="1"/>
    <col min="11558" max="11558" width="5.140625" style="44" customWidth="1"/>
    <col min="11559" max="11559" width="7.42578125" style="44" customWidth="1"/>
    <col min="11560" max="11560" width="4.5703125" style="44" customWidth="1"/>
    <col min="11561" max="11776" width="11.5703125" style="44"/>
    <col min="11777" max="11777" width="1.85546875" style="44" customWidth="1"/>
    <col min="11778" max="11778" width="22.28515625" style="44" customWidth="1"/>
    <col min="11779" max="11780" width="4.5703125" style="44" customWidth="1"/>
    <col min="11781" max="11781" width="7.140625" style="44" customWidth="1"/>
    <col min="11782" max="11782" width="7.85546875" style="44" customWidth="1"/>
    <col min="11783" max="11783" width="4.5703125" style="44" customWidth="1"/>
    <col min="11784" max="11784" width="8.140625" style="44" customWidth="1"/>
    <col min="11785" max="11785" width="27.140625" style="44" customWidth="1"/>
    <col min="11786" max="11786" width="7.140625" style="44" customWidth="1"/>
    <col min="11787" max="11788" width="8.5703125" style="44" customWidth="1"/>
    <col min="11789" max="11789" width="4.5703125" style="44" customWidth="1"/>
    <col min="11790" max="11790" width="7.42578125" style="44" customWidth="1"/>
    <col min="11791" max="11792" width="4.5703125" style="44" customWidth="1"/>
    <col min="11793" max="11793" width="7" style="44" customWidth="1"/>
    <col min="11794" max="11794" width="8.140625" style="44" customWidth="1"/>
    <col min="11795" max="11795" width="8" style="44" customWidth="1"/>
    <col min="11796" max="11796" width="7.140625" style="44" customWidth="1"/>
    <col min="11797" max="11797" width="6.5703125" style="44" customWidth="1"/>
    <col min="11798" max="11798" width="4.5703125" style="44" customWidth="1"/>
    <col min="11799" max="11799" width="7.85546875" style="44" customWidth="1"/>
    <col min="11800" max="11800" width="8.140625" style="44" customWidth="1"/>
    <col min="11801" max="11804" width="4.5703125" style="44" customWidth="1"/>
    <col min="11805" max="11805" width="11.5703125" style="44"/>
    <col min="11806" max="11806" width="8.42578125" style="44" customWidth="1"/>
    <col min="11807" max="11807" width="5.42578125" style="44" customWidth="1"/>
    <col min="11808" max="11809" width="5.140625" style="44" customWidth="1"/>
    <col min="11810" max="11810" width="6.42578125" style="44" customWidth="1"/>
    <col min="11811" max="11811" width="11.5703125" style="44"/>
    <col min="11812" max="11812" width="8.42578125" style="44" customWidth="1"/>
    <col min="11813" max="11813" width="3.140625" style="44" customWidth="1"/>
    <col min="11814" max="11814" width="5.140625" style="44" customWidth="1"/>
    <col min="11815" max="11815" width="7.42578125" style="44" customWidth="1"/>
    <col min="11816" max="11816" width="4.5703125" style="44" customWidth="1"/>
    <col min="11817" max="12032" width="11.5703125" style="44"/>
    <col min="12033" max="12033" width="1.85546875" style="44" customWidth="1"/>
    <col min="12034" max="12034" width="22.28515625" style="44" customWidth="1"/>
    <col min="12035" max="12036" width="4.5703125" style="44" customWidth="1"/>
    <col min="12037" max="12037" width="7.140625" style="44" customWidth="1"/>
    <col min="12038" max="12038" width="7.85546875" style="44" customWidth="1"/>
    <col min="12039" max="12039" width="4.5703125" style="44" customWidth="1"/>
    <col min="12040" max="12040" width="8.140625" style="44" customWidth="1"/>
    <col min="12041" max="12041" width="27.140625" style="44" customWidth="1"/>
    <col min="12042" max="12042" width="7.140625" style="44" customWidth="1"/>
    <col min="12043" max="12044" width="8.5703125" style="44" customWidth="1"/>
    <col min="12045" max="12045" width="4.5703125" style="44" customWidth="1"/>
    <col min="12046" max="12046" width="7.42578125" style="44" customWidth="1"/>
    <col min="12047" max="12048" width="4.5703125" style="44" customWidth="1"/>
    <col min="12049" max="12049" width="7" style="44" customWidth="1"/>
    <col min="12050" max="12050" width="8.140625" style="44" customWidth="1"/>
    <col min="12051" max="12051" width="8" style="44" customWidth="1"/>
    <col min="12052" max="12052" width="7.140625" style="44" customWidth="1"/>
    <col min="12053" max="12053" width="6.5703125" style="44" customWidth="1"/>
    <col min="12054" max="12054" width="4.5703125" style="44" customWidth="1"/>
    <col min="12055" max="12055" width="7.85546875" style="44" customWidth="1"/>
    <col min="12056" max="12056" width="8.140625" style="44" customWidth="1"/>
    <col min="12057" max="12060" width="4.5703125" style="44" customWidth="1"/>
    <col min="12061" max="12061" width="11.5703125" style="44"/>
    <col min="12062" max="12062" width="8.42578125" style="44" customWidth="1"/>
    <col min="12063" max="12063" width="5.42578125" style="44" customWidth="1"/>
    <col min="12064" max="12065" width="5.140625" style="44" customWidth="1"/>
    <col min="12066" max="12066" width="6.42578125" style="44" customWidth="1"/>
    <col min="12067" max="12067" width="11.5703125" style="44"/>
    <col min="12068" max="12068" width="8.42578125" style="44" customWidth="1"/>
    <col min="12069" max="12069" width="3.140625" style="44" customWidth="1"/>
    <col min="12070" max="12070" width="5.140625" style="44" customWidth="1"/>
    <col min="12071" max="12071" width="7.42578125" style="44" customWidth="1"/>
    <col min="12072" max="12072" width="4.5703125" style="44" customWidth="1"/>
    <col min="12073" max="12288" width="11.5703125" style="44"/>
    <col min="12289" max="12289" width="1.85546875" style="44" customWidth="1"/>
    <col min="12290" max="12290" width="22.28515625" style="44" customWidth="1"/>
    <col min="12291" max="12292" width="4.5703125" style="44" customWidth="1"/>
    <col min="12293" max="12293" width="7.140625" style="44" customWidth="1"/>
    <col min="12294" max="12294" width="7.85546875" style="44" customWidth="1"/>
    <col min="12295" max="12295" width="4.5703125" style="44" customWidth="1"/>
    <col min="12296" max="12296" width="8.140625" style="44" customWidth="1"/>
    <col min="12297" max="12297" width="27.140625" style="44" customWidth="1"/>
    <col min="12298" max="12298" width="7.140625" style="44" customWidth="1"/>
    <col min="12299" max="12300" width="8.5703125" style="44" customWidth="1"/>
    <col min="12301" max="12301" width="4.5703125" style="44" customWidth="1"/>
    <col min="12302" max="12302" width="7.42578125" style="44" customWidth="1"/>
    <col min="12303" max="12304" width="4.5703125" style="44" customWidth="1"/>
    <col min="12305" max="12305" width="7" style="44" customWidth="1"/>
    <col min="12306" max="12306" width="8.140625" style="44" customWidth="1"/>
    <col min="12307" max="12307" width="8" style="44" customWidth="1"/>
    <col min="12308" max="12308" width="7.140625" style="44" customWidth="1"/>
    <col min="12309" max="12309" width="6.5703125" style="44" customWidth="1"/>
    <col min="12310" max="12310" width="4.5703125" style="44" customWidth="1"/>
    <col min="12311" max="12311" width="7.85546875" style="44" customWidth="1"/>
    <col min="12312" max="12312" width="8.140625" style="44" customWidth="1"/>
    <col min="12313" max="12316" width="4.5703125" style="44" customWidth="1"/>
    <col min="12317" max="12317" width="11.5703125" style="44"/>
    <col min="12318" max="12318" width="8.42578125" style="44" customWidth="1"/>
    <col min="12319" max="12319" width="5.42578125" style="44" customWidth="1"/>
    <col min="12320" max="12321" width="5.140625" style="44" customWidth="1"/>
    <col min="12322" max="12322" width="6.42578125" style="44" customWidth="1"/>
    <col min="12323" max="12323" width="11.5703125" style="44"/>
    <col min="12324" max="12324" width="8.42578125" style="44" customWidth="1"/>
    <col min="12325" max="12325" width="3.140625" style="44" customWidth="1"/>
    <col min="12326" max="12326" width="5.140625" style="44" customWidth="1"/>
    <col min="12327" max="12327" width="7.42578125" style="44" customWidth="1"/>
    <col min="12328" max="12328" width="4.5703125" style="44" customWidth="1"/>
    <col min="12329" max="12544" width="11.5703125" style="44"/>
    <col min="12545" max="12545" width="1.85546875" style="44" customWidth="1"/>
    <col min="12546" max="12546" width="22.28515625" style="44" customWidth="1"/>
    <col min="12547" max="12548" width="4.5703125" style="44" customWidth="1"/>
    <col min="12549" max="12549" width="7.140625" style="44" customWidth="1"/>
    <col min="12550" max="12550" width="7.85546875" style="44" customWidth="1"/>
    <col min="12551" max="12551" width="4.5703125" style="44" customWidth="1"/>
    <col min="12552" max="12552" width="8.140625" style="44" customWidth="1"/>
    <col min="12553" max="12553" width="27.140625" style="44" customWidth="1"/>
    <col min="12554" max="12554" width="7.140625" style="44" customWidth="1"/>
    <col min="12555" max="12556" width="8.5703125" style="44" customWidth="1"/>
    <col min="12557" max="12557" width="4.5703125" style="44" customWidth="1"/>
    <col min="12558" max="12558" width="7.42578125" style="44" customWidth="1"/>
    <col min="12559" max="12560" width="4.5703125" style="44" customWidth="1"/>
    <col min="12561" max="12561" width="7" style="44" customWidth="1"/>
    <col min="12562" max="12562" width="8.140625" style="44" customWidth="1"/>
    <col min="12563" max="12563" width="8" style="44" customWidth="1"/>
    <col min="12564" max="12564" width="7.140625" style="44" customWidth="1"/>
    <col min="12565" max="12565" width="6.5703125" style="44" customWidth="1"/>
    <col min="12566" max="12566" width="4.5703125" style="44" customWidth="1"/>
    <col min="12567" max="12567" width="7.85546875" style="44" customWidth="1"/>
    <col min="12568" max="12568" width="8.140625" style="44" customWidth="1"/>
    <col min="12569" max="12572" width="4.5703125" style="44" customWidth="1"/>
    <col min="12573" max="12573" width="11.5703125" style="44"/>
    <col min="12574" max="12574" width="8.42578125" style="44" customWidth="1"/>
    <col min="12575" max="12575" width="5.42578125" style="44" customWidth="1"/>
    <col min="12576" max="12577" width="5.140625" style="44" customWidth="1"/>
    <col min="12578" max="12578" width="6.42578125" style="44" customWidth="1"/>
    <col min="12579" max="12579" width="11.5703125" style="44"/>
    <col min="12580" max="12580" width="8.42578125" style="44" customWidth="1"/>
    <col min="12581" max="12581" width="3.140625" style="44" customWidth="1"/>
    <col min="12582" max="12582" width="5.140625" style="44" customWidth="1"/>
    <col min="12583" max="12583" width="7.42578125" style="44" customWidth="1"/>
    <col min="12584" max="12584" width="4.5703125" style="44" customWidth="1"/>
    <col min="12585" max="12800" width="11.5703125" style="44"/>
    <col min="12801" max="12801" width="1.85546875" style="44" customWidth="1"/>
    <col min="12802" max="12802" width="22.28515625" style="44" customWidth="1"/>
    <col min="12803" max="12804" width="4.5703125" style="44" customWidth="1"/>
    <col min="12805" max="12805" width="7.140625" style="44" customWidth="1"/>
    <col min="12806" max="12806" width="7.85546875" style="44" customWidth="1"/>
    <col min="12807" max="12807" width="4.5703125" style="44" customWidth="1"/>
    <col min="12808" max="12808" width="8.140625" style="44" customWidth="1"/>
    <col min="12809" max="12809" width="27.140625" style="44" customWidth="1"/>
    <col min="12810" max="12810" width="7.140625" style="44" customWidth="1"/>
    <col min="12811" max="12812" width="8.5703125" style="44" customWidth="1"/>
    <col min="12813" max="12813" width="4.5703125" style="44" customWidth="1"/>
    <col min="12814" max="12814" width="7.42578125" style="44" customWidth="1"/>
    <col min="12815" max="12816" width="4.5703125" style="44" customWidth="1"/>
    <col min="12817" max="12817" width="7" style="44" customWidth="1"/>
    <col min="12818" max="12818" width="8.140625" style="44" customWidth="1"/>
    <col min="12819" max="12819" width="8" style="44" customWidth="1"/>
    <col min="12820" max="12820" width="7.140625" style="44" customWidth="1"/>
    <col min="12821" max="12821" width="6.5703125" style="44" customWidth="1"/>
    <col min="12822" max="12822" width="4.5703125" style="44" customWidth="1"/>
    <col min="12823" max="12823" width="7.85546875" style="44" customWidth="1"/>
    <col min="12824" max="12824" width="8.140625" style="44" customWidth="1"/>
    <col min="12825" max="12828" width="4.5703125" style="44" customWidth="1"/>
    <col min="12829" max="12829" width="11.5703125" style="44"/>
    <col min="12830" max="12830" width="8.42578125" style="44" customWidth="1"/>
    <col min="12831" max="12831" width="5.42578125" style="44" customWidth="1"/>
    <col min="12832" max="12833" width="5.140625" style="44" customWidth="1"/>
    <col min="12834" max="12834" width="6.42578125" style="44" customWidth="1"/>
    <col min="12835" max="12835" width="11.5703125" style="44"/>
    <col min="12836" max="12836" width="8.42578125" style="44" customWidth="1"/>
    <col min="12837" max="12837" width="3.140625" style="44" customWidth="1"/>
    <col min="12838" max="12838" width="5.140625" style="44" customWidth="1"/>
    <col min="12839" max="12839" width="7.42578125" style="44" customWidth="1"/>
    <col min="12840" max="12840" width="4.5703125" style="44" customWidth="1"/>
    <col min="12841" max="13056" width="11.5703125" style="44"/>
    <col min="13057" max="13057" width="1.85546875" style="44" customWidth="1"/>
    <col min="13058" max="13058" width="22.28515625" style="44" customWidth="1"/>
    <col min="13059" max="13060" width="4.5703125" style="44" customWidth="1"/>
    <col min="13061" max="13061" width="7.140625" style="44" customWidth="1"/>
    <col min="13062" max="13062" width="7.85546875" style="44" customWidth="1"/>
    <col min="13063" max="13063" width="4.5703125" style="44" customWidth="1"/>
    <col min="13064" max="13064" width="8.140625" style="44" customWidth="1"/>
    <col min="13065" max="13065" width="27.140625" style="44" customWidth="1"/>
    <col min="13066" max="13066" width="7.140625" style="44" customWidth="1"/>
    <col min="13067" max="13068" width="8.5703125" style="44" customWidth="1"/>
    <col min="13069" max="13069" width="4.5703125" style="44" customWidth="1"/>
    <col min="13070" max="13070" width="7.42578125" style="44" customWidth="1"/>
    <col min="13071" max="13072" width="4.5703125" style="44" customWidth="1"/>
    <col min="13073" max="13073" width="7" style="44" customWidth="1"/>
    <col min="13074" max="13074" width="8.140625" style="44" customWidth="1"/>
    <col min="13075" max="13075" width="8" style="44" customWidth="1"/>
    <col min="13076" max="13076" width="7.140625" style="44" customWidth="1"/>
    <col min="13077" max="13077" width="6.5703125" style="44" customWidth="1"/>
    <col min="13078" max="13078" width="4.5703125" style="44" customWidth="1"/>
    <col min="13079" max="13079" width="7.85546875" style="44" customWidth="1"/>
    <col min="13080" max="13080" width="8.140625" style="44" customWidth="1"/>
    <col min="13081" max="13084" width="4.5703125" style="44" customWidth="1"/>
    <col min="13085" max="13085" width="11.5703125" style="44"/>
    <col min="13086" max="13086" width="8.42578125" style="44" customWidth="1"/>
    <col min="13087" max="13087" width="5.42578125" style="44" customWidth="1"/>
    <col min="13088" max="13089" width="5.140625" style="44" customWidth="1"/>
    <col min="13090" max="13090" width="6.42578125" style="44" customWidth="1"/>
    <col min="13091" max="13091" width="11.5703125" style="44"/>
    <col min="13092" max="13092" width="8.42578125" style="44" customWidth="1"/>
    <col min="13093" max="13093" width="3.140625" style="44" customWidth="1"/>
    <col min="13094" max="13094" width="5.140625" style="44" customWidth="1"/>
    <col min="13095" max="13095" width="7.42578125" style="44" customWidth="1"/>
    <col min="13096" max="13096" width="4.5703125" style="44" customWidth="1"/>
    <col min="13097" max="13312" width="11.5703125" style="44"/>
    <col min="13313" max="13313" width="1.85546875" style="44" customWidth="1"/>
    <col min="13314" max="13314" width="22.28515625" style="44" customWidth="1"/>
    <col min="13315" max="13316" width="4.5703125" style="44" customWidth="1"/>
    <col min="13317" max="13317" width="7.140625" style="44" customWidth="1"/>
    <col min="13318" max="13318" width="7.85546875" style="44" customWidth="1"/>
    <col min="13319" max="13319" width="4.5703125" style="44" customWidth="1"/>
    <col min="13320" max="13320" width="8.140625" style="44" customWidth="1"/>
    <col min="13321" max="13321" width="27.140625" style="44" customWidth="1"/>
    <col min="13322" max="13322" width="7.140625" style="44" customWidth="1"/>
    <col min="13323" max="13324" width="8.5703125" style="44" customWidth="1"/>
    <col min="13325" max="13325" width="4.5703125" style="44" customWidth="1"/>
    <col min="13326" max="13326" width="7.42578125" style="44" customWidth="1"/>
    <col min="13327" max="13328" width="4.5703125" style="44" customWidth="1"/>
    <col min="13329" max="13329" width="7" style="44" customWidth="1"/>
    <col min="13330" max="13330" width="8.140625" style="44" customWidth="1"/>
    <col min="13331" max="13331" width="8" style="44" customWidth="1"/>
    <col min="13332" max="13332" width="7.140625" style="44" customWidth="1"/>
    <col min="13333" max="13333" width="6.5703125" style="44" customWidth="1"/>
    <col min="13334" max="13334" width="4.5703125" style="44" customWidth="1"/>
    <col min="13335" max="13335" width="7.85546875" style="44" customWidth="1"/>
    <col min="13336" max="13336" width="8.140625" style="44" customWidth="1"/>
    <col min="13337" max="13340" width="4.5703125" style="44" customWidth="1"/>
    <col min="13341" max="13341" width="11.5703125" style="44"/>
    <col min="13342" max="13342" width="8.42578125" style="44" customWidth="1"/>
    <col min="13343" max="13343" width="5.42578125" style="44" customWidth="1"/>
    <col min="13344" max="13345" width="5.140625" style="44" customWidth="1"/>
    <col min="13346" max="13346" width="6.42578125" style="44" customWidth="1"/>
    <col min="13347" max="13347" width="11.5703125" style="44"/>
    <col min="13348" max="13348" width="8.42578125" style="44" customWidth="1"/>
    <col min="13349" max="13349" width="3.140625" style="44" customWidth="1"/>
    <col min="13350" max="13350" width="5.140625" style="44" customWidth="1"/>
    <col min="13351" max="13351" width="7.42578125" style="44" customWidth="1"/>
    <col min="13352" max="13352" width="4.5703125" style="44" customWidth="1"/>
    <col min="13353" max="13568" width="11.5703125" style="44"/>
    <col min="13569" max="13569" width="1.85546875" style="44" customWidth="1"/>
    <col min="13570" max="13570" width="22.28515625" style="44" customWidth="1"/>
    <col min="13571" max="13572" width="4.5703125" style="44" customWidth="1"/>
    <col min="13573" max="13573" width="7.140625" style="44" customWidth="1"/>
    <col min="13574" max="13574" width="7.85546875" style="44" customWidth="1"/>
    <col min="13575" max="13575" width="4.5703125" style="44" customWidth="1"/>
    <col min="13576" max="13576" width="8.140625" style="44" customWidth="1"/>
    <col min="13577" max="13577" width="27.140625" style="44" customWidth="1"/>
    <col min="13578" max="13578" width="7.140625" style="44" customWidth="1"/>
    <col min="13579" max="13580" width="8.5703125" style="44" customWidth="1"/>
    <col min="13581" max="13581" width="4.5703125" style="44" customWidth="1"/>
    <col min="13582" max="13582" width="7.42578125" style="44" customWidth="1"/>
    <col min="13583" max="13584" width="4.5703125" style="44" customWidth="1"/>
    <col min="13585" max="13585" width="7" style="44" customWidth="1"/>
    <col min="13586" max="13586" width="8.140625" style="44" customWidth="1"/>
    <col min="13587" max="13587" width="8" style="44" customWidth="1"/>
    <col min="13588" max="13588" width="7.140625" style="44" customWidth="1"/>
    <col min="13589" max="13589" width="6.5703125" style="44" customWidth="1"/>
    <col min="13590" max="13590" width="4.5703125" style="44" customWidth="1"/>
    <col min="13591" max="13591" width="7.85546875" style="44" customWidth="1"/>
    <col min="13592" max="13592" width="8.140625" style="44" customWidth="1"/>
    <col min="13593" max="13596" width="4.5703125" style="44" customWidth="1"/>
    <col min="13597" max="13597" width="11.5703125" style="44"/>
    <col min="13598" max="13598" width="8.42578125" style="44" customWidth="1"/>
    <col min="13599" max="13599" width="5.42578125" style="44" customWidth="1"/>
    <col min="13600" max="13601" width="5.140625" style="44" customWidth="1"/>
    <col min="13602" max="13602" width="6.42578125" style="44" customWidth="1"/>
    <col min="13603" max="13603" width="11.5703125" style="44"/>
    <col min="13604" max="13604" width="8.42578125" style="44" customWidth="1"/>
    <col min="13605" max="13605" width="3.140625" style="44" customWidth="1"/>
    <col min="13606" max="13606" width="5.140625" style="44" customWidth="1"/>
    <col min="13607" max="13607" width="7.42578125" style="44" customWidth="1"/>
    <col min="13608" max="13608" width="4.5703125" style="44" customWidth="1"/>
    <col min="13609" max="13824" width="11.5703125" style="44"/>
    <col min="13825" max="13825" width="1.85546875" style="44" customWidth="1"/>
    <col min="13826" max="13826" width="22.28515625" style="44" customWidth="1"/>
    <col min="13827" max="13828" width="4.5703125" style="44" customWidth="1"/>
    <col min="13829" max="13829" width="7.140625" style="44" customWidth="1"/>
    <col min="13830" max="13830" width="7.85546875" style="44" customWidth="1"/>
    <col min="13831" max="13831" width="4.5703125" style="44" customWidth="1"/>
    <col min="13832" max="13832" width="8.140625" style="44" customWidth="1"/>
    <col min="13833" max="13833" width="27.140625" style="44" customWidth="1"/>
    <col min="13834" max="13834" width="7.140625" style="44" customWidth="1"/>
    <col min="13835" max="13836" width="8.5703125" style="44" customWidth="1"/>
    <col min="13837" max="13837" width="4.5703125" style="44" customWidth="1"/>
    <col min="13838" max="13838" width="7.42578125" style="44" customWidth="1"/>
    <col min="13839" max="13840" width="4.5703125" style="44" customWidth="1"/>
    <col min="13841" max="13841" width="7" style="44" customWidth="1"/>
    <col min="13842" max="13842" width="8.140625" style="44" customWidth="1"/>
    <col min="13843" max="13843" width="8" style="44" customWidth="1"/>
    <col min="13844" max="13844" width="7.140625" style="44" customWidth="1"/>
    <col min="13845" max="13845" width="6.5703125" style="44" customWidth="1"/>
    <col min="13846" max="13846" width="4.5703125" style="44" customWidth="1"/>
    <col min="13847" max="13847" width="7.85546875" style="44" customWidth="1"/>
    <col min="13848" max="13848" width="8.140625" style="44" customWidth="1"/>
    <col min="13849" max="13852" width="4.5703125" style="44" customWidth="1"/>
    <col min="13853" max="13853" width="11.5703125" style="44"/>
    <col min="13854" max="13854" width="8.42578125" style="44" customWidth="1"/>
    <col min="13855" max="13855" width="5.42578125" style="44" customWidth="1"/>
    <col min="13856" max="13857" width="5.140625" style="44" customWidth="1"/>
    <col min="13858" max="13858" width="6.42578125" style="44" customWidth="1"/>
    <col min="13859" max="13859" width="11.5703125" style="44"/>
    <col min="13860" max="13860" width="8.42578125" style="44" customWidth="1"/>
    <col min="13861" max="13861" width="3.140625" style="44" customWidth="1"/>
    <col min="13862" max="13862" width="5.140625" style="44" customWidth="1"/>
    <col min="13863" max="13863" width="7.42578125" style="44" customWidth="1"/>
    <col min="13864" max="13864" width="4.5703125" style="44" customWidth="1"/>
    <col min="13865" max="14080" width="11.5703125" style="44"/>
    <col min="14081" max="14081" width="1.85546875" style="44" customWidth="1"/>
    <col min="14082" max="14082" width="22.28515625" style="44" customWidth="1"/>
    <col min="14083" max="14084" width="4.5703125" style="44" customWidth="1"/>
    <col min="14085" max="14085" width="7.140625" style="44" customWidth="1"/>
    <col min="14086" max="14086" width="7.85546875" style="44" customWidth="1"/>
    <col min="14087" max="14087" width="4.5703125" style="44" customWidth="1"/>
    <col min="14088" max="14088" width="8.140625" style="44" customWidth="1"/>
    <col min="14089" max="14089" width="27.140625" style="44" customWidth="1"/>
    <col min="14090" max="14090" width="7.140625" style="44" customWidth="1"/>
    <col min="14091" max="14092" width="8.5703125" style="44" customWidth="1"/>
    <col min="14093" max="14093" width="4.5703125" style="44" customWidth="1"/>
    <col min="14094" max="14094" width="7.42578125" style="44" customWidth="1"/>
    <col min="14095" max="14096" width="4.5703125" style="44" customWidth="1"/>
    <col min="14097" max="14097" width="7" style="44" customWidth="1"/>
    <col min="14098" max="14098" width="8.140625" style="44" customWidth="1"/>
    <col min="14099" max="14099" width="8" style="44" customWidth="1"/>
    <col min="14100" max="14100" width="7.140625" style="44" customWidth="1"/>
    <col min="14101" max="14101" width="6.5703125" style="44" customWidth="1"/>
    <col min="14102" max="14102" width="4.5703125" style="44" customWidth="1"/>
    <col min="14103" max="14103" width="7.85546875" style="44" customWidth="1"/>
    <col min="14104" max="14104" width="8.140625" style="44" customWidth="1"/>
    <col min="14105" max="14108" width="4.5703125" style="44" customWidth="1"/>
    <col min="14109" max="14109" width="11.5703125" style="44"/>
    <col min="14110" max="14110" width="8.42578125" style="44" customWidth="1"/>
    <col min="14111" max="14111" width="5.42578125" style="44" customWidth="1"/>
    <col min="14112" max="14113" width="5.140625" style="44" customWidth="1"/>
    <col min="14114" max="14114" width="6.42578125" style="44" customWidth="1"/>
    <col min="14115" max="14115" width="11.5703125" style="44"/>
    <col min="14116" max="14116" width="8.42578125" style="44" customWidth="1"/>
    <col min="14117" max="14117" width="3.140625" style="44" customWidth="1"/>
    <col min="14118" max="14118" width="5.140625" style="44" customWidth="1"/>
    <col min="14119" max="14119" width="7.42578125" style="44" customWidth="1"/>
    <col min="14120" max="14120" width="4.5703125" style="44" customWidth="1"/>
    <col min="14121" max="14336" width="11.5703125" style="44"/>
    <col min="14337" max="14337" width="1.85546875" style="44" customWidth="1"/>
    <col min="14338" max="14338" width="22.28515625" style="44" customWidth="1"/>
    <col min="14339" max="14340" width="4.5703125" style="44" customWidth="1"/>
    <col min="14341" max="14341" width="7.140625" style="44" customWidth="1"/>
    <col min="14342" max="14342" width="7.85546875" style="44" customWidth="1"/>
    <col min="14343" max="14343" width="4.5703125" style="44" customWidth="1"/>
    <col min="14344" max="14344" width="8.140625" style="44" customWidth="1"/>
    <col min="14345" max="14345" width="27.140625" style="44" customWidth="1"/>
    <col min="14346" max="14346" width="7.140625" style="44" customWidth="1"/>
    <col min="14347" max="14348" width="8.5703125" style="44" customWidth="1"/>
    <col min="14349" max="14349" width="4.5703125" style="44" customWidth="1"/>
    <col min="14350" max="14350" width="7.42578125" style="44" customWidth="1"/>
    <col min="14351" max="14352" width="4.5703125" style="44" customWidth="1"/>
    <col min="14353" max="14353" width="7" style="44" customWidth="1"/>
    <col min="14354" max="14354" width="8.140625" style="44" customWidth="1"/>
    <col min="14355" max="14355" width="8" style="44" customWidth="1"/>
    <col min="14356" max="14356" width="7.140625" style="44" customWidth="1"/>
    <col min="14357" max="14357" width="6.5703125" style="44" customWidth="1"/>
    <col min="14358" max="14358" width="4.5703125" style="44" customWidth="1"/>
    <col min="14359" max="14359" width="7.85546875" style="44" customWidth="1"/>
    <col min="14360" max="14360" width="8.140625" style="44" customWidth="1"/>
    <col min="14361" max="14364" width="4.5703125" style="44" customWidth="1"/>
    <col min="14365" max="14365" width="11.5703125" style="44"/>
    <col min="14366" max="14366" width="8.42578125" style="44" customWidth="1"/>
    <col min="14367" max="14367" width="5.42578125" style="44" customWidth="1"/>
    <col min="14368" max="14369" width="5.140625" style="44" customWidth="1"/>
    <col min="14370" max="14370" width="6.42578125" style="44" customWidth="1"/>
    <col min="14371" max="14371" width="11.5703125" style="44"/>
    <col min="14372" max="14372" width="8.42578125" style="44" customWidth="1"/>
    <col min="14373" max="14373" width="3.140625" style="44" customWidth="1"/>
    <col min="14374" max="14374" width="5.140625" style="44" customWidth="1"/>
    <col min="14375" max="14375" width="7.42578125" style="44" customWidth="1"/>
    <col min="14376" max="14376" width="4.5703125" style="44" customWidth="1"/>
    <col min="14377" max="14592" width="11.5703125" style="44"/>
    <col min="14593" max="14593" width="1.85546875" style="44" customWidth="1"/>
    <col min="14594" max="14594" width="22.28515625" style="44" customWidth="1"/>
    <col min="14595" max="14596" width="4.5703125" style="44" customWidth="1"/>
    <col min="14597" max="14597" width="7.140625" style="44" customWidth="1"/>
    <col min="14598" max="14598" width="7.85546875" style="44" customWidth="1"/>
    <col min="14599" max="14599" width="4.5703125" style="44" customWidth="1"/>
    <col min="14600" max="14600" width="8.140625" style="44" customWidth="1"/>
    <col min="14601" max="14601" width="27.140625" style="44" customWidth="1"/>
    <col min="14602" max="14602" width="7.140625" style="44" customWidth="1"/>
    <col min="14603" max="14604" width="8.5703125" style="44" customWidth="1"/>
    <col min="14605" max="14605" width="4.5703125" style="44" customWidth="1"/>
    <col min="14606" max="14606" width="7.42578125" style="44" customWidth="1"/>
    <col min="14607" max="14608" width="4.5703125" style="44" customWidth="1"/>
    <col min="14609" max="14609" width="7" style="44" customWidth="1"/>
    <col min="14610" max="14610" width="8.140625" style="44" customWidth="1"/>
    <col min="14611" max="14611" width="8" style="44" customWidth="1"/>
    <col min="14612" max="14612" width="7.140625" style="44" customWidth="1"/>
    <col min="14613" max="14613" width="6.5703125" style="44" customWidth="1"/>
    <col min="14614" max="14614" width="4.5703125" style="44" customWidth="1"/>
    <col min="14615" max="14615" width="7.85546875" style="44" customWidth="1"/>
    <col min="14616" max="14616" width="8.140625" style="44" customWidth="1"/>
    <col min="14617" max="14620" width="4.5703125" style="44" customWidth="1"/>
    <col min="14621" max="14621" width="11.5703125" style="44"/>
    <col min="14622" max="14622" width="8.42578125" style="44" customWidth="1"/>
    <col min="14623" max="14623" width="5.42578125" style="44" customWidth="1"/>
    <col min="14624" max="14625" width="5.140625" style="44" customWidth="1"/>
    <col min="14626" max="14626" width="6.42578125" style="44" customWidth="1"/>
    <col min="14627" max="14627" width="11.5703125" style="44"/>
    <col min="14628" max="14628" width="8.42578125" style="44" customWidth="1"/>
    <col min="14629" max="14629" width="3.140625" style="44" customWidth="1"/>
    <col min="14630" max="14630" width="5.140625" style="44" customWidth="1"/>
    <col min="14631" max="14631" width="7.42578125" style="44" customWidth="1"/>
    <col min="14632" max="14632" width="4.5703125" style="44" customWidth="1"/>
    <col min="14633" max="14848" width="11.5703125" style="44"/>
    <col min="14849" max="14849" width="1.85546875" style="44" customWidth="1"/>
    <col min="14850" max="14850" width="22.28515625" style="44" customWidth="1"/>
    <col min="14851" max="14852" width="4.5703125" style="44" customWidth="1"/>
    <col min="14853" max="14853" width="7.140625" style="44" customWidth="1"/>
    <col min="14854" max="14854" width="7.85546875" style="44" customWidth="1"/>
    <col min="14855" max="14855" width="4.5703125" style="44" customWidth="1"/>
    <col min="14856" max="14856" width="8.140625" style="44" customWidth="1"/>
    <col min="14857" max="14857" width="27.140625" style="44" customWidth="1"/>
    <col min="14858" max="14858" width="7.140625" style="44" customWidth="1"/>
    <col min="14859" max="14860" width="8.5703125" style="44" customWidth="1"/>
    <col min="14861" max="14861" width="4.5703125" style="44" customWidth="1"/>
    <col min="14862" max="14862" width="7.42578125" style="44" customWidth="1"/>
    <col min="14863" max="14864" width="4.5703125" style="44" customWidth="1"/>
    <col min="14865" max="14865" width="7" style="44" customWidth="1"/>
    <col min="14866" max="14866" width="8.140625" style="44" customWidth="1"/>
    <col min="14867" max="14867" width="8" style="44" customWidth="1"/>
    <col min="14868" max="14868" width="7.140625" style="44" customWidth="1"/>
    <col min="14869" max="14869" width="6.5703125" style="44" customWidth="1"/>
    <col min="14870" max="14870" width="4.5703125" style="44" customWidth="1"/>
    <col min="14871" max="14871" width="7.85546875" style="44" customWidth="1"/>
    <col min="14872" max="14872" width="8.140625" style="44" customWidth="1"/>
    <col min="14873" max="14876" width="4.5703125" style="44" customWidth="1"/>
    <col min="14877" max="14877" width="11.5703125" style="44"/>
    <col min="14878" max="14878" width="8.42578125" style="44" customWidth="1"/>
    <col min="14879" max="14879" width="5.42578125" style="44" customWidth="1"/>
    <col min="14880" max="14881" width="5.140625" style="44" customWidth="1"/>
    <col min="14882" max="14882" width="6.42578125" style="44" customWidth="1"/>
    <col min="14883" max="14883" width="11.5703125" style="44"/>
    <col min="14884" max="14884" width="8.42578125" style="44" customWidth="1"/>
    <col min="14885" max="14885" width="3.140625" style="44" customWidth="1"/>
    <col min="14886" max="14886" width="5.140625" style="44" customWidth="1"/>
    <col min="14887" max="14887" width="7.42578125" style="44" customWidth="1"/>
    <col min="14888" max="14888" width="4.5703125" style="44" customWidth="1"/>
    <col min="14889" max="15104" width="11.5703125" style="44"/>
    <col min="15105" max="15105" width="1.85546875" style="44" customWidth="1"/>
    <col min="15106" max="15106" width="22.28515625" style="44" customWidth="1"/>
    <col min="15107" max="15108" width="4.5703125" style="44" customWidth="1"/>
    <col min="15109" max="15109" width="7.140625" style="44" customWidth="1"/>
    <col min="15110" max="15110" width="7.85546875" style="44" customWidth="1"/>
    <col min="15111" max="15111" width="4.5703125" style="44" customWidth="1"/>
    <col min="15112" max="15112" width="8.140625" style="44" customWidth="1"/>
    <col min="15113" max="15113" width="27.140625" style="44" customWidth="1"/>
    <col min="15114" max="15114" width="7.140625" style="44" customWidth="1"/>
    <col min="15115" max="15116" width="8.5703125" style="44" customWidth="1"/>
    <col min="15117" max="15117" width="4.5703125" style="44" customWidth="1"/>
    <col min="15118" max="15118" width="7.42578125" style="44" customWidth="1"/>
    <col min="15119" max="15120" width="4.5703125" style="44" customWidth="1"/>
    <col min="15121" max="15121" width="7" style="44" customWidth="1"/>
    <col min="15122" max="15122" width="8.140625" style="44" customWidth="1"/>
    <col min="15123" max="15123" width="8" style="44" customWidth="1"/>
    <col min="15124" max="15124" width="7.140625" style="44" customWidth="1"/>
    <col min="15125" max="15125" width="6.5703125" style="44" customWidth="1"/>
    <col min="15126" max="15126" width="4.5703125" style="44" customWidth="1"/>
    <col min="15127" max="15127" width="7.85546875" style="44" customWidth="1"/>
    <col min="15128" max="15128" width="8.140625" style="44" customWidth="1"/>
    <col min="15129" max="15132" width="4.5703125" style="44" customWidth="1"/>
    <col min="15133" max="15133" width="11.5703125" style="44"/>
    <col min="15134" max="15134" width="8.42578125" style="44" customWidth="1"/>
    <col min="15135" max="15135" width="5.42578125" style="44" customWidth="1"/>
    <col min="15136" max="15137" width="5.140625" style="44" customWidth="1"/>
    <col min="15138" max="15138" width="6.42578125" style="44" customWidth="1"/>
    <col min="15139" max="15139" width="11.5703125" style="44"/>
    <col min="15140" max="15140" width="8.42578125" style="44" customWidth="1"/>
    <col min="15141" max="15141" width="3.140625" style="44" customWidth="1"/>
    <col min="15142" max="15142" width="5.140625" style="44" customWidth="1"/>
    <col min="15143" max="15143" width="7.42578125" style="44" customWidth="1"/>
    <col min="15144" max="15144" width="4.5703125" style="44" customWidth="1"/>
    <col min="15145" max="15360" width="11.5703125" style="44"/>
    <col min="15361" max="15361" width="1.85546875" style="44" customWidth="1"/>
    <col min="15362" max="15362" width="22.28515625" style="44" customWidth="1"/>
    <col min="15363" max="15364" width="4.5703125" style="44" customWidth="1"/>
    <col min="15365" max="15365" width="7.140625" style="44" customWidth="1"/>
    <col min="15366" max="15366" width="7.85546875" style="44" customWidth="1"/>
    <col min="15367" max="15367" width="4.5703125" style="44" customWidth="1"/>
    <col min="15368" max="15368" width="8.140625" style="44" customWidth="1"/>
    <col min="15369" max="15369" width="27.140625" style="44" customWidth="1"/>
    <col min="15370" max="15370" width="7.140625" style="44" customWidth="1"/>
    <col min="15371" max="15372" width="8.5703125" style="44" customWidth="1"/>
    <col min="15373" max="15373" width="4.5703125" style="44" customWidth="1"/>
    <col min="15374" max="15374" width="7.42578125" style="44" customWidth="1"/>
    <col min="15375" max="15376" width="4.5703125" style="44" customWidth="1"/>
    <col min="15377" max="15377" width="7" style="44" customWidth="1"/>
    <col min="15378" max="15378" width="8.140625" style="44" customWidth="1"/>
    <col min="15379" max="15379" width="8" style="44" customWidth="1"/>
    <col min="15380" max="15380" width="7.140625" style="44" customWidth="1"/>
    <col min="15381" max="15381" width="6.5703125" style="44" customWidth="1"/>
    <col min="15382" max="15382" width="4.5703125" style="44" customWidth="1"/>
    <col min="15383" max="15383" width="7.85546875" style="44" customWidth="1"/>
    <col min="15384" max="15384" width="8.140625" style="44" customWidth="1"/>
    <col min="15385" max="15388" width="4.5703125" style="44" customWidth="1"/>
    <col min="15389" max="15389" width="11.5703125" style="44"/>
    <col min="15390" max="15390" width="8.42578125" style="44" customWidth="1"/>
    <col min="15391" max="15391" width="5.42578125" style="44" customWidth="1"/>
    <col min="15392" max="15393" width="5.140625" style="44" customWidth="1"/>
    <col min="15394" max="15394" width="6.42578125" style="44" customWidth="1"/>
    <col min="15395" max="15395" width="11.5703125" style="44"/>
    <col min="15396" max="15396" width="8.42578125" style="44" customWidth="1"/>
    <col min="15397" max="15397" width="3.140625" style="44" customWidth="1"/>
    <col min="15398" max="15398" width="5.140625" style="44" customWidth="1"/>
    <col min="15399" max="15399" width="7.42578125" style="44" customWidth="1"/>
    <col min="15400" max="15400" width="4.5703125" style="44" customWidth="1"/>
    <col min="15401" max="15616" width="11.5703125" style="44"/>
    <col min="15617" max="15617" width="1.85546875" style="44" customWidth="1"/>
    <col min="15618" max="15618" width="22.28515625" style="44" customWidth="1"/>
    <col min="15619" max="15620" width="4.5703125" style="44" customWidth="1"/>
    <col min="15621" max="15621" width="7.140625" style="44" customWidth="1"/>
    <col min="15622" max="15622" width="7.85546875" style="44" customWidth="1"/>
    <col min="15623" max="15623" width="4.5703125" style="44" customWidth="1"/>
    <col min="15624" max="15624" width="8.140625" style="44" customWidth="1"/>
    <col min="15625" max="15625" width="27.140625" style="44" customWidth="1"/>
    <col min="15626" max="15626" width="7.140625" style="44" customWidth="1"/>
    <col min="15627" max="15628" width="8.5703125" style="44" customWidth="1"/>
    <col min="15629" max="15629" width="4.5703125" style="44" customWidth="1"/>
    <col min="15630" max="15630" width="7.42578125" style="44" customWidth="1"/>
    <col min="15631" max="15632" width="4.5703125" style="44" customWidth="1"/>
    <col min="15633" max="15633" width="7" style="44" customWidth="1"/>
    <col min="15634" max="15634" width="8.140625" style="44" customWidth="1"/>
    <col min="15635" max="15635" width="8" style="44" customWidth="1"/>
    <col min="15636" max="15636" width="7.140625" style="44" customWidth="1"/>
    <col min="15637" max="15637" width="6.5703125" style="44" customWidth="1"/>
    <col min="15638" max="15638" width="4.5703125" style="44" customWidth="1"/>
    <col min="15639" max="15639" width="7.85546875" style="44" customWidth="1"/>
    <col min="15640" max="15640" width="8.140625" style="44" customWidth="1"/>
    <col min="15641" max="15644" width="4.5703125" style="44" customWidth="1"/>
    <col min="15645" max="15645" width="11.5703125" style="44"/>
    <col min="15646" max="15646" width="8.42578125" style="44" customWidth="1"/>
    <col min="15647" max="15647" width="5.42578125" style="44" customWidth="1"/>
    <col min="15648" max="15649" width="5.140625" style="44" customWidth="1"/>
    <col min="15650" max="15650" width="6.42578125" style="44" customWidth="1"/>
    <col min="15651" max="15651" width="11.5703125" style="44"/>
    <col min="15652" max="15652" width="8.42578125" style="44" customWidth="1"/>
    <col min="15653" max="15653" width="3.140625" style="44" customWidth="1"/>
    <col min="15654" max="15654" width="5.140625" style="44" customWidth="1"/>
    <col min="15655" max="15655" width="7.42578125" style="44" customWidth="1"/>
    <col min="15656" max="15656" width="4.5703125" style="44" customWidth="1"/>
    <col min="15657" max="15872" width="11.5703125" style="44"/>
    <col min="15873" max="15873" width="1.85546875" style="44" customWidth="1"/>
    <col min="15874" max="15874" width="22.28515625" style="44" customWidth="1"/>
    <col min="15875" max="15876" width="4.5703125" style="44" customWidth="1"/>
    <col min="15877" max="15877" width="7.140625" style="44" customWidth="1"/>
    <col min="15878" max="15878" width="7.85546875" style="44" customWidth="1"/>
    <col min="15879" max="15879" width="4.5703125" style="44" customWidth="1"/>
    <col min="15880" max="15880" width="8.140625" style="44" customWidth="1"/>
    <col min="15881" max="15881" width="27.140625" style="44" customWidth="1"/>
    <col min="15882" max="15882" width="7.140625" style="44" customWidth="1"/>
    <col min="15883" max="15884" width="8.5703125" style="44" customWidth="1"/>
    <col min="15885" max="15885" width="4.5703125" style="44" customWidth="1"/>
    <col min="15886" max="15886" width="7.42578125" style="44" customWidth="1"/>
    <col min="15887" max="15888" width="4.5703125" style="44" customWidth="1"/>
    <col min="15889" max="15889" width="7" style="44" customWidth="1"/>
    <col min="15890" max="15890" width="8.140625" style="44" customWidth="1"/>
    <col min="15891" max="15891" width="8" style="44" customWidth="1"/>
    <col min="15892" max="15892" width="7.140625" style="44" customWidth="1"/>
    <col min="15893" max="15893" width="6.5703125" style="44" customWidth="1"/>
    <col min="15894" max="15894" width="4.5703125" style="44" customWidth="1"/>
    <col min="15895" max="15895" width="7.85546875" style="44" customWidth="1"/>
    <col min="15896" max="15896" width="8.140625" style="44" customWidth="1"/>
    <col min="15897" max="15900" width="4.5703125" style="44" customWidth="1"/>
    <col min="15901" max="15901" width="11.5703125" style="44"/>
    <col min="15902" max="15902" width="8.42578125" style="44" customWidth="1"/>
    <col min="15903" max="15903" width="5.42578125" style="44" customWidth="1"/>
    <col min="15904" max="15905" width="5.140625" style="44" customWidth="1"/>
    <col min="15906" max="15906" width="6.42578125" style="44" customWidth="1"/>
    <col min="15907" max="15907" width="11.5703125" style="44"/>
    <col min="15908" max="15908" width="8.42578125" style="44" customWidth="1"/>
    <col min="15909" max="15909" width="3.140625" style="44" customWidth="1"/>
    <col min="15910" max="15910" width="5.140625" style="44" customWidth="1"/>
    <col min="15911" max="15911" width="7.42578125" style="44" customWidth="1"/>
    <col min="15912" max="15912" width="4.5703125" style="44" customWidth="1"/>
    <col min="15913" max="16128" width="11.5703125" style="44"/>
    <col min="16129" max="16129" width="1.85546875" style="44" customWidth="1"/>
    <col min="16130" max="16130" width="22.28515625" style="44" customWidth="1"/>
    <col min="16131" max="16132" width="4.5703125" style="44" customWidth="1"/>
    <col min="16133" max="16133" width="7.140625" style="44" customWidth="1"/>
    <col min="16134" max="16134" width="7.85546875" style="44" customWidth="1"/>
    <col min="16135" max="16135" width="4.5703125" style="44" customWidth="1"/>
    <col min="16136" max="16136" width="8.140625" style="44" customWidth="1"/>
    <col min="16137" max="16137" width="27.140625" style="44" customWidth="1"/>
    <col min="16138" max="16138" width="7.140625" style="44" customWidth="1"/>
    <col min="16139" max="16140" width="8.5703125" style="44" customWidth="1"/>
    <col min="16141" max="16141" width="4.5703125" style="44" customWidth="1"/>
    <col min="16142" max="16142" width="7.42578125" style="44" customWidth="1"/>
    <col min="16143" max="16144" width="4.5703125" style="44" customWidth="1"/>
    <col min="16145" max="16145" width="7" style="44" customWidth="1"/>
    <col min="16146" max="16146" width="8.140625" style="44" customWidth="1"/>
    <col min="16147" max="16147" width="8" style="44" customWidth="1"/>
    <col min="16148" max="16148" width="7.140625" style="44" customWidth="1"/>
    <col min="16149" max="16149" width="6.5703125" style="44" customWidth="1"/>
    <col min="16150" max="16150" width="4.5703125" style="44" customWidth="1"/>
    <col min="16151" max="16151" width="7.85546875" style="44" customWidth="1"/>
    <col min="16152" max="16152" width="8.140625" style="44" customWidth="1"/>
    <col min="16153" max="16156" width="4.5703125" style="44" customWidth="1"/>
    <col min="16157" max="16157" width="11.5703125" style="44"/>
    <col min="16158" max="16158" width="8.42578125" style="44" customWidth="1"/>
    <col min="16159" max="16159" width="5.42578125" style="44" customWidth="1"/>
    <col min="16160" max="16161" width="5.140625" style="44" customWidth="1"/>
    <col min="16162" max="16162" width="6.42578125" style="44" customWidth="1"/>
    <col min="16163" max="16163" width="11.5703125" style="44"/>
    <col min="16164" max="16164" width="8.42578125" style="44" customWidth="1"/>
    <col min="16165" max="16165" width="3.140625" style="44" customWidth="1"/>
    <col min="16166" max="16166" width="5.140625" style="44" customWidth="1"/>
    <col min="16167" max="16167" width="7.42578125" style="44" customWidth="1"/>
    <col min="16168" max="16168" width="4.5703125" style="44" customWidth="1"/>
    <col min="16169" max="16384" width="11.5703125" style="44"/>
  </cols>
  <sheetData>
    <row r="1" spans="3:18" ht="15" thickBot="1"/>
    <row r="2" spans="3:18">
      <c r="C2" s="625" t="s">
        <v>81</v>
      </c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7"/>
    </row>
    <row r="3" spans="3:18" ht="15" thickBot="1">
      <c r="C3" s="628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30"/>
    </row>
    <row r="4" spans="3:18" ht="27" customHeight="1">
      <c r="C4" s="631" t="s">
        <v>82</v>
      </c>
      <c r="D4" s="632"/>
      <c r="E4" s="632"/>
      <c r="F4" s="632"/>
      <c r="G4" s="632"/>
      <c r="H4" s="632"/>
      <c r="I4" s="632"/>
      <c r="J4" s="45">
        <v>1145</v>
      </c>
      <c r="K4" s="633"/>
      <c r="L4" s="633"/>
      <c r="M4" s="633"/>
      <c r="N4" s="633"/>
      <c r="O4" s="633"/>
      <c r="P4" s="46" t="s">
        <v>2</v>
      </c>
      <c r="R4" s="44" t="s">
        <v>361</v>
      </c>
    </row>
    <row r="5" spans="3:18" ht="27" customHeight="1">
      <c r="C5" s="623" t="s">
        <v>83</v>
      </c>
      <c r="D5" s="624"/>
      <c r="E5" s="624"/>
      <c r="F5" s="624"/>
      <c r="G5" s="624"/>
      <c r="H5" s="624"/>
      <c r="I5" s="624"/>
      <c r="J5" s="47">
        <v>1146</v>
      </c>
      <c r="K5" s="617"/>
      <c r="L5" s="617"/>
      <c r="M5" s="617"/>
      <c r="N5" s="617"/>
      <c r="O5" s="617"/>
      <c r="P5" s="49" t="s">
        <v>160</v>
      </c>
    </row>
    <row r="6" spans="3:18" ht="27" customHeight="1">
      <c r="C6" s="623" t="s">
        <v>84</v>
      </c>
      <c r="D6" s="624"/>
      <c r="E6" s="624"/>
      <c r="F6" s="624"/>
      <c r="G6" s="624"/>
      <c r="H6" s="624"/>
      <c r="I6" s="624"/>
      <c r="J6" s="47">
        <v>1177</v>
      </c>
      <c r="K6" s="617">
        <f>+K4*4.8%</f>
        <v>0</v>
      </c>
      <c r="L6" s="617"/>
      <c r="M6" s="617"/>
      <c r="N6" s="617"/>
      <c r="O6" s="617"/>
      <c r="P6" s="48" t="s">
        <v>2</v>
      </c>
      <c r="R6" s="44">
        <f>+K6</f>
        <v>0</v>
      </c>
    </row>
    <row r="7" spans="3:18" ht="27" customHeight="1">
      <c r="C7" s="623" t="s">
        <v>85</v>
      </c>
      <c r="D7" s="624"/>
      <c r="E7" s="624"/>
      <c r="F7" s="624"/>
      <c r="G7" s="624"/>
      <c r="H7" s="624"/>
      <c r="I7" s="624"/>
      <c r="J7" s="47">
        <v>893</v>
      </c>
      <c r="K7" s="617">
        <f>+'BALANCE ALTERNATIVA 1'!D11+'RLI ALT 1 '!D7</f>
        <v>104700000</v>
      </c>
      <c r="L7" s="617"/>
      <c r="M7" s="617"/>
      <c r="N7" s="617"/>
      <c r="O7" s="617"/>
      <c r="P7" s="48" t="s">
        <v>2</v>
      </c>
    </row>
    <row r="8" spans="3:18" ht="27" customHeight="1">
      <c r="C8" s="621" t="s">
        <v>86</v>
      </c>
      <c r="D8" s="622"/>
      <c r="E8" s="622"/>
      <c r="F8" s="622"/>
      <c r="G8" s="622"/>
      <c r="H8" s="622"/>
      <c r="I8" s="622"/>
      <c r="J8" s="50">
        <v>894</v>
      </c>
      <c r="K8" s="617"/>
      <c r="L8" s="617"/>
      <c r="M8" s="617"/>
      <c r="N8" s="617"/>
      <c r="O8" s="617"/>
      <c r="P8" s="49" t="s">
        <v>160</v>
      </c>
    </row>
    <row r="9" spans="3:18" ht="27" customHeight="1">
      <c r="C9" s="623" t="s">
        <v>87</v>
      </c>
      <c r="D9" s="624"/>
      <c r="E9" s="624"/>
      <c r="F9" s="624"/>
      <c r="G9" s="624"/>
      <c r="H9" s="624"/>
      <c r="I9" s="624"/>
      <c r="J9" s="47">
        <v>1694</v>
      </c>
      <c r="K9" s="617">
        <f>+'RLI   ALT 2'!E89</f>
        <v>135357783</v>
      </c>
      <c r="L9" s="617"/>
      <c r="M9" s="617"/>
      <c r="N9" s="617"/>
      <c r="O9" s="617"/>
      <c r="P9" s="48" t="s">
        <v>2</v>
      </c>
    </row>
    <row r="10" spans="3:18" ht="27" customHeight="1">
      <c r="C10" s="623" t="s">
        <v>69</v>
      </c>
      <c r="D10" s="624"/>
      <c r="E10" s="624"/>
      <c r="F10" s="624"/>
      <c r="G10" s="624"/>
      <c r="H10" s="624"/>
      <c r="I10" s="624"/>
      <c r="J10" s="47">
        <v>1695</v>
      </c>
      <c r="K10" s="617"/>
      <c r="L10" s="617"/>
      <c r="M10" s="617"/>
      <c r="N10" s="617"/>
      <c r="O10" s="617"/>
      <c r="P10" s="49" t="s">
        <v>160</v>
      </c>
    </row>
    <row r="11" spans="3:18" ht="27" customHeight="1">
      <c r="C11" s="623" t="s">
        <v>68</v>
      </c>
      <c r="D11" s="624"/>
      <c r="E11" s="624"/>
      <c r="F11" s="624"/>
      <c r="G11" s="624"/>
      <c r="H11" s="624"/>
      <c r="I11" s="624"/>
      <c r="J11" s="47">
        <v>1696</v>
      </c>
      <c r="K11" s="617">
        <f>+'RLI ALT 1 '!D59</f>
        <v>0</v>
      </c>
      <c r="L11" s="617"/>
      <c r="M11" s="617"/>
      <c r="N11" s="617"/>
      <c r="O11" s="617"/>
      <c r="P11" s="48" t="s">
        <v>2</v>
      </c>
    </row>
    <row r="12" spans="3:18" ht="27" customHeight="1">
      <c r="C12" s="623" t="s">
        <v>88</v>
      </c>
      <c r="D12" s="624"/>
      <c r="E12" s="624"/>
      <c r="F12" s="624"/>
      <c r="G12" s="624"/>
      <c r="H12" s="624"/>
      <c r="I12" s="624"/>
      <c r="J12" s="47">
        <v>1178</v>
      </c>
      <c r="K12" s="617">
        <f>+'RLI ALT 1 '!D58</f>
        <v>0</v>
      </c>
      <c r="L12" s="617"/>
      <c r="M12" s="617"/>
      <c r="N12" s="617"/>
      <c r="O12" s="617"/>
      <c r="P12" s="48" t="s">
        <v>2</v>
      </c>
    </row>
    <row r="13" spans="3:18" ht="27" customHeight="1">
      <c r="C13" s="623" t="s">
        <v>89</v>
      </c>
      <c r="D13" s="624"/>
      <c r="E13" s="624"/>
      <c r="F13" s="624"/>
      <c r="G13" s="624"/>
      <c r="H13" s="624"/>
      <c r="I13" s="624"/>
      <c r="J13" s="47">
        <v>1179</v>
      </c>
      <c r="K13" s="617"/>
      <c r="L13" s="617"/>
      <c r="M13" s="617"/>
      <c r="N13" s="617"/>
      <c r="O13" s="617"/>
      <c r="P13" s="49" t="s">
        <v>160</v>
      </c>
    </row>
    <row r="14" spans="3:18" ht="27" customHeight="1">
      <c r="C14" s="623" t="s">
        <v>90</v>
      </c>
      <c r="D14" s="624"/>
      <c r="E14" s="624"/>
      <c r="F14" s="624"/>
      <c r="G14" s="624"/>
      <c r="H14" s="624"/>
      <c r="I14" s="624"/>
      <c r="J14" s="47">
        <v>1180</v>
      </c>
      <c r="K14" s="617"/>
      <c r="L14" s="617"/>
      <c r="M14" s="617"/>
      <c r="N14" s="617"/>
      <c r="O14" s="617"/>
      <c r="P14" s="48" t="s">
        <v>2</v>
      </c>
    </row>
    <row r="15" spans="3:18" ht="27" customHeight="1">
      <c r="C15" s="621" t="s">
        <v>91</v>
      </c>
      <c r="D15" s="622"/>
      <c r="E15" s="622"/>
      <c r="F15" s="622"/>
      <c r="G15" s="622"/>
      <c r="H15" s="622"/>
      <c r="I15" s="622"/>
      <c r="J15" s="50">
        <v>1181</v>
      </c>
      <c r="K15" s="617"/>
      <c r="L15" s="617"/>
      <c r="M15" s="617"/>
      <c r="N15" s="617"/>
      <c r="O15" s="617"/>
      <c r="P15" s="49" t="s">
        <v>160</v>
      </c>
    </row>
    <row r="16" spans="3:18" ht="27" customHeight="1">
      <c r="C16" s="623" t="s">
        <v>74</v>
      </c>
      <c r="D16" s="624"/>
      <c r="E16" s="624"/>
      <c r="F16" s="624"/>
      <c r="G16" s="624"/>
      <c r="H16" s="624"/>
      <c r="I16" s="624"/>
      <c r="J16" s="47">
        <v>1182</v>
      </c>
      <c r="K16" s="617">
        <f>+'ALTERNATIVA 3 '!K38</f>
        <v>4893200</v>
      </c>
      <c r="L16" s="617"/>
      <c r="M16" s="617"/>
      <c r="N16" s="617"/>
      <c r="O16" s="617"/>
      <c r="P16" s="49" t="s">
        <v>160</v>
      </c>
    </row>
    <row r="17" spans="3:19" ht="27" customHeight="1">
      <c r="C17" s="621" t="s">
        <v>52</v>
      </c>
      <c r="D17" s="622"/>
      <c r="E17" s="622"/>
      <c r="F17" s="622"/>
      <c r="G17" s="622"/>
      <c r="H17" s="622"/>
      <c r="I17" s="622"/>
      <c r="J17" s="50">
        <v>1697</v>
      </c>
      <c r="K17" s="617"/>
      <c r="L17" s="617"/>
      <c r="M17" s="617"/>
      <c r="N17" s="617"/>
      <c r="O17" s="617"/>
      <c r="P17" s="49" t="s">
        <v>160</v>
      </c>
    </row>
    <row r="18" spans="3:19" ht="27" customHeight="1">
      <c r="C18" s="621" t="s">
        <v>92</v>
      </c>
      <c r="D18" s="622"/>
      <c r="E18" s="622"/>
      <c r="F18" s="622"/>
      <c r="G18" s="622"/>
      <c r="H18" s="622"/>
      <c r="I18" s="622"/>
      <c r="J18" s="50">
        <v>1186</v>
      </c>
      <c r="K18" s="617"/>
      <c r="L18" s="617"/>
      <c r="M18" s="617"/>
      <c r="N18" s="617"/>
      <c r="O18" s="617"/>
      <c r="P18" s="51" t="s">
        <v>2</v>
      </c>
    </row>
    <row r="19" spans="3:19" ht="27" customHeight="1">
      <c r="C19" s="623" t="s">
        <v>93</v>
      </c>
      <c r="D19" s="624"/>
      <c r="E19" s="624"/>
      <c r="F19" s="624"/>
      <c r="G19" s="624"/>
      <c r="H19" s="624"/>
      <c r="I19" s="624"/>
      <c r="J19" s="47">
        <v>1187</v>
      </c>
      <c r="K19" s="617"/>
      <c r="L19" s="617"/>
      <c r="M19" s="617"/>
      <c r="N19" s="617"/>
      <c r="O19" s="617"/>
      <c r="P19" s="49" t="s">
        <v>160</v>
      </c>
    </row>
    <row r="20" spans="3:19" ht="27" customHeight="1">
      <c r="C20" s="621" t="s">
        <v>57</v>
      </c>
      <c r="D20" s="622"/>
      <c r="E20" s="622"/>
      <c r="F20" s="622"/>
      <c r="G20" s="622"/>
      <c r="H20" s="622"/>
      <c r="I20" s="622"/>
      <c r="J20" s="50">
        <v>1700</v>
      </c>
      <c r="K20" s="617"/>
      <c r="L20" s="617"/>
      <c r="M20" s="617"/>
      <c r="N20" s="617"/>
      <c r="O20" s="617"/>
      <c r="P20" s="49" t="s">
        <v>160</v>
      </c>
    </row>
    <row r="21" spans="3:19" ht="27" customHeight="1">
      <c r="C21" s="621" t="s">
        <v>94</v>
      </c>
      <c r="D21" s="622"/>
      <c r="E21" s="622"/>
      <c r="F21" s="622"/>
      <c r="G21" s="622"/>
      <c r="H21" s="622"/>
      <c r="I21" s="622"/>
      <c r="J21" s="50">
        <v>1188</v>
      </c>
      <c r="K21" s="617"/>
      <c r="L21" s="617"/>
      <c r="M21" s="617"/>
      <c r="N21" s="617"/>
      <c r="O21" s="617"/>
      <c r="P21" s="49" t="s">
        <v>160</v>
      </c>
    </row>
    <row r="22" spans="3:19" ht="27" customHeight="1">
      <c r="C22" s="621" t="s">
        <v>95</v>
      </c>
      <c r="D22" s="622"/>
      <c r="E22" s="622"/>
      <c r="F22" s="622"/>
      <c r="G22" s="622"/>
      <c r="H22" s="622"/>
      <c r="I22" s="622"/>
      <c r="J22" s="50">
        <v>1701</v>
      </c>
      <c r="K22" s="617">
        <f>+'RLI ALT 1 '!D67</f>
        <v>0</v>
      </c>
      <c r="L22" s="617"/>
      <c r="M22" s="617"/>
      <c r="N22" s="617"/>
      <c r="O22" s="617"/>
      <c r="P22" s="51" t="s">
        <v>2</v>
      </c>
    </row>
    <row r="23" spans="3:19" ht="27" customHeight="1">
      <c r="C23" s="621" t="s">
        <v>96</v>
      </c>
      <c r="D23" s="622"/>
      <c r="E23" s="622"/>
      <c r="F23" s="622"/>
      <c r="G23" s="622"/>
      <c r="H23" s="622"/>
      <c r="I23" s="622"/>
      <c r="J23" s="50">
        <v>1702</v>
      </c>
      <c r="K23" s="617">
        <f>+'RLI ALT 1 '!E69</f>
        <v>0</v>
      </c>
      <c r="L23" s="617"/>
      <c r="M23" s="617"/>
      <c r="N23" s="617"/>
      <c r="O23" s="617"/>
      <c r="P23" s="51" t="s">
        <v>2</v>
      </c>
    </row>
    <row r="24" spans="3:19" ht="27" customHeight="1">
      <c r="C24" s="621" t="s">
        <v>97</v>
      </c>
      <c r="D24" s="622"/>
      <c r="E24" s="622"/>
      <c r="F24" s="622"/>
      <c r="G24" s="622"/>
      <c r="H24" s="622"/>
      <c r="I24" s="622"/>
      <c r="J24" s="50">
        <v>1189</v>
      </c>
      <c r="K24" s="617"/>
      <c r="L24" s="617"/>
      <c r="M24" s="617"/>
      <c r="N24" s="617"/>
      <c r="O24" s="617"/>
      <c r="P24" s="51" t="s">
        <v>2</v>
      </c>
    </row>
    <row r="25" spans="3:19" ht="27" customHeight="1" thickBot="1">
      <c r="C25" s="615" t="s">
        <v>98</v>
      </c>
      <c r="D25" s="616"/>
      <c r="E25" s="616"/>
      <c r="F25" s="616"/>
      <c r="G25" s="616"/>
      <c r="H25" s="616"/>
      <c r="I25" s="616"/>
      <c r="J25" s="53">
        <v>1190</v>
      </c>
      <c r="K25" s="617"/>
      <c r="L25" s="617"/>
      <c r="M25" s="617"/>
      <c r="N25" s="617"/>
      <c r="O25" s="617"/>
      <c r="P25" s="66" t="s">
        <v>160</v>
      </c>
    </row>
    <row r="26" spans="3:19" ht="27" customHeight="1" thickBot="1">
      <c r="C26" s="618" t="s">
        <v>71</v>
      </c>
      <c r="D26" s="619"/>
      <c r="E26" s="619"/>
      <c r="F26" s="619"/>
      <c r="G26" s="619"/>
      <c r="H26" s="619"/>
      <c r="I26" s="619"/>
      <c r="J26" s="54">
        <v>645</v>
      </c>
      <c r="K26" s="620">
        <f>+K4-K5+K6+K7-K8+K9-K10+K11+K12-K13+K14-K15-K16-K17+K18-K19-K20-K21+K22+K23+K24-K25</f>
        <v>235164583</v>
      </c>
      <c r="L26" s="620"/>
      <c r="M26" s="620"/>
      <c r="N26" s="620"/>
      <c r="O26" s="620"/>
      <c r="P26" s="67" t="s">
        <v>4</v>
      </c>
      <c r="R26" s="159">
        <f>+K26</f>
        <v>235164583</v>
      </c>
      <c r="S26" s="159"/>
    </row>
    <row r="27" spans="3:19" ht="27" customHeight="1" thickBot="1">
      <c r="C27" s="618" t="s">
        <v>99</v>
      </c>
      <c r="D27" s="619"/>
      <c r="E27" s="619"/>
      <c r="F27" s="619"/>
      <c r="G27" s="619"/>
      <c r="H27" s="619"/>
      <c r="I27" s="619"/>
      <c r="J27" s="54">
        <v>646</v>
      </c>
      <c r="K27" s="620"/>
      <c r="L27" s="620"/>
      <c r="M27" s="620"/>
      <c r="N27" s="620"/>
      <c r="O27" s="620"/>
      <c r="P27" s="67" t="s">
        <v>4</v>
      </c>
    </row>
  </sheetData>
  <mergeCells count="49">
    <mergeCell ref="C25:I25"/>
    <mergeCell ref="K25:O25"/>
    <mergeCell ref="C26:I26"/>
    <mergeCell ref="K26:O26"/>
    <mergeCell ref="C27:I27"/>
    <mergeCell ref="K27:O27"/>
    <mergeCell ref="C22:I22"/>
    <mergeCell ref="K22:O22"/>
    <mergeCell ref="C23:I23"/>
    <mergeCell ref="K23:O23"/>
    <mergeCell ref="C24:I24"/>
    <mergeCell ref="K24:O24"/>
    <mergeCell ref="C19:I19"/>
    <mergeCell ref="K19:O19"/>
    <mergeCell ref="C20:I20"/>
    <mergeCell ref="K20:O20"/>
    <mergeCell ref="C21:I21"/>
    <mergeCell ref="K21:O21"/>
    <mergeCell ref="C16:I16"/>
    <mergeCell ref="K16:O16"/>
    <mergeCell ref="C17:I17"/>
    <mergeCell ref="K17:O17"/>
    <mergeCell ref="C18:I18"/>
    <mergeCell ref="K18:O18"/>
    <mergeCell ref="C13:I13"/>
    <mergeCell ref="K13:O13"/>
    <mergeCell ref="C14:I14"/>
    <mergeCell ref="K14:O14"/>
    <mergeCell ref="C15:I15"/>
    <mergeCell ref="K15:O15"/>
    <mergeCell ref="C10:I10"/>
    <mergeCell ref="K10:O10"/>
    <mergeCell ref="C11:I11"/>
    <mergeCell ref="K11:O11"/>
    <mergeCell ref="C12:I12"/>
    <mergeCell ref="K12:O12"/>
    <mergeCell ref="C7:I7"/>
    <mergeCell ref="K7:O7"/>
    <mergeCell ref="C8:I8"/>
    <mergeCell ref="K8:O8"/>
    <mergeCell ref="C9:I9"/>
    <mergeCell ref="K9:O9"/>
    <mergeCell ref="C6:I6"/>
    <mergeCell ref="K6:O6"/>
    <mergeCell ref="C2:P3"/>
    <mergeCell ref="C4:I4"/>
    <mergeCell ref="K4:O4"/>
    <mergeCell ref="C5:I5"/>
    <mergeCell ref="K5:O5"/>
  </mergeCells>
  <hyperlinks>
    <hyperlink ref="C2:P3" location="'Indice F22'!A1" display="RECUADRO Nº 14:  RAZONABILIDAD CAPITAL PROPIO TRIBUTARIO"/>
  </hyperlinks>
  <pageMargins left="0.70866141732283472" right="0.70866141732283472" top="0.74803149606299213" bottom="0.74803149606299213" header="0.31496062992125984" footer="0.31496062992125984"/>
  <pageSetup scale="5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W13"/>
  <sheetViews>
    <sheetView showGridLines="0" zoomScale="95" zoomScaleNormal="95" workbookViewId="0">
      <selection activeCell="K10" sqref="K10:O10"/>
    </sheetView>
  </sheetViews>
  <sheetFormatPr baseColWidth="10" defaultColWidth="11.5703125" defaultRowHeight="15"/>
  <cols>
    <col min="1" max="1" width="1.85546875" style="44" customWidth="1"/>
    <col min="2" max="2" width="8.140625" style="44" customWidth="1"/>
    <col min="3" max="4" width="4.5703125" style="44" customWidth="1"/>
    <col min="5" max="5" width="7.140625" style="44" customWidth="1"/>
    <col min="6" max="6" width="7.85546875" style="44" customWidth="1"/>
    <col min="7" max="7" width="4.5703125" style="44" customWidth="1"/>
    <col min="8" max="8" width="8.140625" style="44" customWidth="1"/>
    <col min="9" max="9" width="9.42578125" style="44" customWidth="1"/>
    <col min="10" max="10" width="7.140625" style="44" customWidth="1"/>
    <col min="11" max="12" width="8.5703125" style="44" customWidth="1"/>
    <col min="13" max="13" width="4.5703125" style="44" customWidth="1"/>
    <col min="14" max="14" width="7.42578125" style="44" customWidth="1"/>
    <col min="15" max="16" width="4.5703125" style="44" customWidth="1"/>
    <col min="17" max="17" width="7" style="44" customWidth="1"/>
    <col min="18" max="18" width="8.140625" style="55" customWidth="1"/>
    <col min="19" max="19" width="8" style="44" customWidth="1"/>
    <col min="20" max="20" width="7.140625" style="44" customWidth="1"/>
    <col min="21" max="21" width="24.5703125" style="44" customWidth="1"/>
    <col min="22" max="22" width="4.5703125" style="44" customWidth="1"/>
    <col min="23" max="23" width="7.85546875" style="44" customWidth="1"/>
    <col min="24" max="24" width="8.140625" style="44" customWidth="1"/>
    <col min="25" max="28" width="4.5703125" style="44" customWidth="1"/>
    <col min="29" max="29" width="11.5703125" style="44"/>
    <col min="30" max="30" width="8.42578125" style="44" customWidth="1"/>
    <col min="31" max="31" width="5.42578125" style="44" customWidth="1"/>
    <col min="32" max="33" width="5.140625" style="44" customWidth="1"/>
    <col min="34" max="34" width="6.42578125" style="44" customWidth="1"/>
    <col min="35" max="35" width="11.5703125" style="44"/>
    <col min="36" max="36" width="8.42578125" style="44" customWidth="1"/>
    <col min="37" max="37" width="3.140625" style="44" customWidth="1"/>
    <col min="38" max="38" width="5.140625" style="44" customWidth="1"/>
    <col min="39" max="39" width="7.42578125" style="44" customWidth="1"/>
    <col min="40" max="40" width="4.5703125" style="44" customWidth="1"/>
    <col min="41" max="256" width="11.5703125" style="44"/>
    <col min="257" max="257" width="1.85546875" style="44" customWidth="1"/>
    <col min="258" max="258" width="8.140625" style="44" customWidth="1"/>
    <col min="259" max="260" width="4.5703125" style="44" customWidth="1"/>
    <col min="261" max="261" width="7.140625" style="44" customWidth="1"/>
    <col min="262" max="262" width="7.85546875" style="44" customWidth="1"/>
    <col min="263" max="263" width="4.5703125" style="44" customWidth="1"/>
    <col min="264" max="264" width="8.140625" style="44" customWidth="1"/>
    <col min="265" max="265" width="9.42578125" style="44" customWidth="1"/>
    <col min="266" max="266" width="7.140625" style="44" customWidth="1"/>
    <col min="267" max="268" width="8.5703125" style="44" customWidth="1"/>
    <col min="269" max="269" width="4.5703125" style="44" customWidth="1"/>
    <col min="270" max="270" width="7.42578125" style="44" customWidth="1"/>
    <col min="271" max="272" width="4.5703125" style="44" customWidth="1"/>
    <col min="273" max="273" width="7" style="44" customWidth="1"/>
    <col min="274" max="274" width="8.140625" style="44" customWidth="1"/>
    <col min="275" max="275" width="8" style="44" customWidth="1"/>
    <col min="276" max="276" width="7.140625" style="44" customWidth="1"/>
    <col min="277" max="277" width="6.5703125" style="44" customWidth="1"/>
    <col min="278" max="278" width="4.5703125" style="44" customWidth="1"/>
    <col min="279" max="279" width="7.85546875" style="44" customWidth="1"/>
    <col min="280" max="280" width="8.140625" style="44" customWidth="1"/>
    <col min="281" max="284" width="4.5703125" style="44" customWidth="1"/>
    <col min="285" max="285" width="11.5703125" style="44"/>
    <col min="286" max="286" width="8.42578125" style="44" customWidth="1"/>
    <col min="287" max="287" width="5.42578125" style="44" customWidth="1"/>
    <col min="288" max="289" width="5.140625" style="44" customWidth="1"/>
    <col min="290" max="290" width="6.42578125" style="44" customWidth="1"/>
    <col min="291" max="291" width="11.5703125" style="44"/>
    <col min="292" max="292" width="8.42578125" style="44" customWidth="1"/>
    <col min="293" max="293" width="3.140625" style="44" customWidth="1"/>
    <col min="294" max="294" width="5.140625" style="44" customWidth="1"/>
    <col min="295" max="295" width="7.42578125" style="44" customWidth="1"/>
    <col min="296" max="296" width="4.5703125" style="44" customWidth="1"/>
    <col min="297" max="512" width="11.5703125" style="44"/>
    <col min="513" max="513" width="1.85546875" style="44" customWidth="1"/>
    <col min="514" max="514" width="8.140625" style="44" customWidth="1"/>
    <col min="515" max="516" width="4.5703125" style="44" customWidth="1"/>
    <col min="517" max="517" width="7.140625" style="44" customWidth="1"/>
    <col min="518" max="518" width="7.85546875" style="44" customWidth="1"/>
    <col min="519" max="519" width="4.5703125" style="44" customWidth="1"/>
    <col min="520" max="520" width="8.140625" style="44" customWidth="1"/>
    <col min="521" max="521" width="9.42578125" style="44" customWidth="1"/>
    <col min="522" max="522" width="7.140625" style="44" customWidth="1"/>
    <col min="523" max="524" width="8.5703125" style="44" customWidth="1"/>
    <col min="525" max="525" width="4.5703125" style="44" customWidth="1"/>
    <col min="526" max="526" width="7.42578125" style="44" customWidth="1"/>
    <col min="527" max="528" width="4.5703125" style="44" customWidth="1"/>
    <col min="529" max="529" width="7" style="44" customWidth="1"/>
    <col min="530" max="530" width="8.140625" style="44" customWidth="1"/>
    <col min="531" max="531" width="8" style="44" customWidth="1"/>
    <col min="532" max="532" width="7.140625" style="44" customWidth="1"/>
    <col min="533" max="533" width="6.5703125" style="44" customWidth="1"/>
    <col min="534" max="534" width="4.5703125" style="44" customWidth="1"/>
    <col min="535" max="535" width="7.85546875" style="44" customWidth="1"/>
    <col min="536" max="536" width="8.140625" style="44" customWidth="1"/>
    <col min="537" max="540" width="4.5703125" style="44" customWidth="1"/>
    <col min="541" max="541" width="11.5703125" style="44"/>
    <col min="542" max="542" width="8.42578125" style="44" customWidth="1"/>
    <col min="543" max="543" width="5.42578125" style="44" customWidth="1"/>
    <col min="544" max="545" width="5.140625" style="44" customWidth="1"/>
    <col min="546" max="546" width="6.42578125" style="44" customWidth="1"/>
    <col min="547" max="547" width="11.5703125" style="44"/>
    <col min="548" max="548" width="8.42578125" style="44" customWidth="1"/>
    <col min="549" max="549" width="3.140625" style="44" customWidth="1"/>
    <col min="550" max="550" width="5.140625" style="44" customWidth="1"/>
    <col min="551" max="551" width="7.42578125" style="44" customWidth="1"/>
    <col min="552" max="552" width="4.5703125" style="44" customWidth="1"/>
    <col min="553" max="768" width="11.5703125" style="44"/>
    <col min="769" max="769" width="1.85546875" style="44" customWidth="1"/>
    <col min="770" max="770" width="8.140625" style="44" customWidth="1"/>
    <col min="771" max="772" width="4.5703125" style="44" customWidth="1"/>
    <col min="773" max="773" width="7.140625" style="44" customWidth="1"/>
    <col min="774" max="774" width="7.85546875" style="44" customWidth="1"/>
    <col min="775" max="775" width="4.5703125" style="44" customWidth="1"/>
    <col min="776" max="776" width="8.140625" style="44" customWidth="1"/>
    <col min="777" max="777" width="9.42578125" style="44" customWidth="1"/>
    <col min="778" max="778" width="7.140625" style="44" customWidth="1"/>
    <col min="779" max="780" width="8.5703125" style="44" customWidth="1"/>
    <col min="781" max="781" width="4.5703125" style="44" customWidth="1"/>
    <col min="782" max="782" width="7.42578125" style="44" customWidth="1"/>
    <col min="783" max="784" width="4.5703125" style="44" customWidth="1"/>
    <col min="785" max="785" width="7" style="44" customWidth="1"/>
    <col min="786" max="786" width="8.140625" style="44" customWidth="1"/>
    <col min="787" max="787" width="8" style="44" customWidth="1"/>
    <col min="788" max="788" width="7.140625" style="44" customWidth="1"/>
    <col min="789" max="789" width="6.5703125" style="44" customWidth="1"/>
    <col min="790" max="790" width="4.5703125" style="44" customWidth="1"/>
    <col min="791" max="791" width="7.85546875" style="44" customWidth="1"/>
    <col min="792" max="792" width="8.140625" style="44" customWidth="1"/>
    <col min="793" max="796" width="4.5703125" style="44" customWidth="1"/>
    <col min="797" max="797" width="11.5703125" style="44"/>
    <col min="798" max="798" width="8.42578125" style="44" customWidth="1"/>
    <col min="799" max="799" width="5.42578125" style="44" customWidth="1"/>
    <col min="800" max="801" width="5.140625" style="44" customWidth="1"/>
    <col min="802" max="802" width="6.42578125" style="44" customWidth="1"/>
    <col min="803" max="803" width="11.5703125" style="44"/>
    <col min="804" max="804" width="8.42578125" style="44" customWidth="1"/>
    <col min="805" max="805" width="3.140625" style="44" customWidth="1"/>
    <col min="806" max="806" width="5.140625" style="44" customWidth="1"/>
    <col min="807" max="807" width="7.42578125" style="44" customWidth="1"/>
    <col min="808" max="808" width="4.5703125" style="44" customWidth="1"/>
    <col min="809" max="1024" width="11.5703125" style="44"/>
    <col min="1025" max="1025" width="1.85546875" style="44" customWidth="1"/>
    <col min="1026" max="1026" width="8.140625" style="44" customWidth="1"/>
    <col min="1027" max="1028" width="4.5703125" style="44" customWidth="1"/>
    <col min="1029" max="1029" width="7.140625" style="44" customWidth="1"/>
    <col min="1030" max="1030" width="7.85546875" style="44" customWidth="1"/>
    <col min="1031" max="1031" width="4.5703125" style="44" customWidth="1"/>
    <col min="1032" max="1032" width="8.140625" style="44" customWidth="1"/>
    <col min="1033" max="1033" width="9.42578125" style="44" customWidth="1"/>
    <col min="1034" max="1034" width="7.140625" style="44" customWidth="1"/>
    <col min="1035" max="1036" width="8.5703125" style="44" customWidth="1"/>
    <col min="1037" max="1037" width="4.5703125" style="44" customWidth="1"/>
    <col min="1038" max="1038" width="7.42578125" style="44" customWidth="1"/>
    <col min="1039" max="1040" width="4.5703125" style="44" customWidth="1"/>
    <col min="1041" max="1041" width="7" style="44" customWidth="1"/>
    <col min="1042" max="1042" width="8.140625" style="44" customWidth="1"/>
    <col min="1043" max="1043" width="8" style="44" customWidth="1"/>
    <col min="1044" max="1044" width="7.140625" style="44" customWidth="1"/>
    <col min="1045" max="1045" width="6.5703125" style="44" customWidth="1"/>
    <col min="1046" max="1046" width="4.5703125" style="44" customWidth="1"/>
    <col min="1047" max="1047" width="7.85546875" style="44" customWidth="1"/>
    <col min="1048" max="1048" width="8.140625" style="44" customWidth="1"/>
    <col min="1049" max="1052" width="4.5703125" style="44" customWidth="1"/>
    <col min="1053" max="1053" width="11.5703125" style="44"/>
    <col min="1054" max="1054" width="8.42578125" style="44" customWidth="1"/>
    <col min="1055" max="1055" width="5.42578125" style="44" customWidth="1"/>
    <col min="1056" max="1057" width="5.140625" style="44" customWidth="1"/>
    <col min="1058" max="1058" width="6.42578125" style="44" customWidth="1"/>
    <col min="1059" max="1059" width="11.5703125" style="44"/>
    <col min="1060" max="1060" width="8.42578125" style="44" customWidth="1"/>
    <col min="1061" max="1061" width="3.140625" style="44" customWidth="1"/>
    <col min="1062" max="1062" width="5.140625" style="44" customWidth="1"/>
    <col min="1063" max="1063" width="7.42578125" style="44" customWidth="1"/>
    <col min="1064" max="1064" width="4.5703125" style="44" customWidth="1"/>
    <col min="1065" max="1280" width="11.5703125" style="44"/>
    <col min="1281" max="1281" width="1.85546875" style="44" customWidth="1"/>
    <col min="1282" max="1282" width="8.140625" style="44" customWidth="1"/>
    <col min="1283" max="1284" width="4.5703125" style="44" customWidth="1"/>
    <col min="1285" max="1285" width="7.140625" style="44" customWidth="1"/>
    <col min="1286" max="1286" width="7.85546875" style="44" customWidth="1"/>
    <col min="1287" max="1287" width="4.5703125" style="44" customWidth="1"/>
    <col min="1288" max="1288" width="8.140625" style="44" customWidth="1"/>
    <col min="1289" max="1289" width="9.42578125" style="44" customWidth="1"/>
    <col min="1290" max="1290" width="7.140625" style="44" customWidth="1"/>
    <col min="1291" max="1292" width="8.5703125" style="44" customWidth="1"/>
    <col min="1293" max="1293" width="4.5703125" style="44" customWidth="1"/>
    <col min="1294" max="1294" width="7.42578125" style="44" customWidth="1"/>
    <col min="1295" max="1296" width="4.5703125" style="44" customWidth="1"/>
    <col min="1297" max="1297" width="7" style="44" customWidth="1"/>
    <col min="1298" max="1298" width="8.140625" style="44" customWidth="1"/>
    <col min="1299" max="1299" width="8" style="44" customWidth="1"/>
    <col min="1300" max="1300" width="7.140625" style="44" customWidth="1"/>
    <col min="1301" max="1301" width="6.5703125" style="44" customWidth="1"/>
    <col min="1302" max="1302" width="4.5703125" style="44" customWidth="1"/>
    <col min="1303" max="1303" width="7.85546875" style="44" customWidth="1"/>
    <col min="1304" max="1304" width="8.140625" style="44" customWidth="1"/>
    <col min="1305" max="1308" width="4.5703125" style="44" customWidth="1"/>
    <col min="1309" max="1309" width="11.5703125" style="44"/>
    <col min="1310" max="1310" width="8.42578125" style="44" customWidth="1"/>
    <col min="1311" max="1311" width="5.42578125" style="44" customWidth="1"/>
    <col min="1312" max="1313" width="5.140625" style="44" customWidth="1"/>
    <col min="1314" max="1314" width="6.42578125" style="44" customWidth="1"/>
    <col min="1315" max="1315" width="11.5703125" style="44"/>
    <col min="1316" max="1316" width="8.42578125" style="44" customWidth="1"/>
    <col min="1317" max="1317" width="3.140625" style="44" customWidth="1"/>
    <col min="1318" max="1318" width="5.140625" style="44" customWidth="1"/>
    <col min="1319" max="1319" width="7.42578125" style="44" customWidth="1"/>
    <col min="1320" max="1320" width="4.5703125" style="44" customWidth="1"/>
    <col min="1321" max="1536" width="11.5703125" style="44"/>
    <col min="1537" max="1537" width="1.85546875" style="44" customWidth="1"/>
    <col min="1538" max="1538" width="8.140625" style="44" customWidth="1"/>
    <col min="1539" max="1540" width="4.5703125" style="44" customWidth="1"/>
    <col min="1541" max="1541" width="7.140625" style="44" customWidth="1"/>
    <col min="1542" max="1542" width="7.85546875" style="44" customWidth="1"/>
    <col min="1543" max="1543" width="4.5703125" style="44" customWidth="1"/>
    <col min="1544" max="1544" width="8.140625" style="44" customWidth="1"/>
    <col min="1545" max="1545" width="9.42578125" style="44" customWidth="1"/>
    <col min="1546" max="1546" width="7.140625" style="44" customWidth="1"/>
    <col min="1547" max="1548" width="8.5703125" style="44" customWidth="1"/>
    <col min="1549" max="1549" width="4.5703125" style="44" customWidth="1"/>
    <col min="1550" max="1550" width="7.42578125" style="44" customWidth="1"/>
    <col min="1551" max="1552" width="4.5703125" style="44" customWidth="1"/>
    <col min="1553" max="1553" width="7" style="44" customWidth="1"/>
    <col min="1554" max="1554" width="8.140625" style="44" customWidth="1"/>
    <col min="1555" max="1555" width="8" style="44" customWidth="1"/>
    <col min="1556" max="1556" width="7.140625" style="44" customWidth="1"/>
    <col min="1557" max="1557" width="6.5703125" style="44" customWidth="1"/>
    <col min="1558" max="1558" width="4.5703125" style="44" customWidth="1"/>
    <col min="1559" max="1559" width="7.85546875" style="44" customWidth="1"/>
    <col min="1560" max="1560" width="8.140625" style="44" customWidth="1"/>
    <col min="1561" max="1564" width="4.5703125" style="44" customWidth="1"/>
    <col min="1565" max="1565" width="11.5703125" style="44"/>
    <col min="1566" max="1566" width="8.42578125" style="44" customWidth="1"/>
    <col min="1567" max="1567" width="5.42578125" style="44" customWidth="1"/>
    <col min="1568" max="1569" width="5.140625" style="44" customWidth="1"/>
    <col min="1570" max="1570" width="6.42578125" style="44" customWidth="1"/>
    <col min="1571" max="1571" width="11.5703125" style="44"/>
    <col min="1572" max="1572" width="8.42578125" style="44" customWidth="1"/>
    <col min="1573" max="1573" width="3.140625" style="44" customWidth="1"/>
    <col min="1574" max="1574" width="5.140625" style="44" customWidth="1"/>
    <col min="1575" max="1575" width="7.42578125" style="44" customWidth="1"/>
    <col min="1576" max="1576" width="4.5703125" style="44" customWidth="1"/>
    <col min="1577" max="1792" width="11.5703125" style="44"/>
    <col min="1793" max="1793" width="1.85546875" style="44" customWidth="1"/>
    <col min="1794" max="1794" width="8.140625" style="44" customWidth="1"/>
    <col min="1795" max="1796" width="4.5703125" style="44" customWidth="1"/>
    <col min="1797" max="1797" width="7.140625" style="44" customWidth="1"/>
    <col min="1798" max="1798" width="7.85546875" style="44" customWidth="1"/>
    <col min="1799" max="1799" width="4.5703125" style="44" customWidth="1"/>
    <col min="1800" max="1800" width="8.140625" style="44" customWidth="1"/>
    <col min="1801" max="1801" width="9.42578125" style="44" customWidth="1"/>
    <col min="1802" max="1802" width="7.140625" style="44" customWidth="1"/>
    <col min="1803" max="1804" width="8.5703125" style="44" customWidth="1"/>
    <col min="1805" max="1805" width="4.5703125" style="44" customWidth="1"/>
    <col min="1806" max="1806" width="7.42578125" style="44" customWidth="1"/>
    <col min="1807" max="1808" width="4.5703125" style="44" customWidth="1"/>
    <col min="1809" max="1809" width="7" style="44" customWidth="1"/>
    <col min="1810" max="1810" width="8.140625" style="44" customWidth="1"/>
    <col min="1811" max="1811" width="8" style="44" customWidth="1"/>
    <col min="1812" max="1812" width="7.140625" style="44" customWidth="1"/>
    <col min="1813" max="1813" width="6.5703125" style="44" customWidth="1"/>
    <col min="1814" max="1814" width="4.5703125" style="44" customWidth="1"/>
    <col min="1815" max="1815" width="7.85546875" style="44" customWidth="1"/>
    <col min="1816" max="1816" width="8.140625" style="44" customWidth="1"/>
    <col min="1817" max="1820" width="4.5703125" style="44" customWidth="1"/>
    <col min="1821" max="1821" width="11.5703125" style="44"/>
    <col min="1822" max="1822" width="8.42578125" style="44" customWidth="1"/>
    <col min="1823" max="1823" width="5.42578125" style="44" customWidth="1"/>
    <col min="1824" max="1825" width="5.140625" style="44" customWidth="1"/>
    <col min="1826" max="1826" width="6.42578125" style="44" customWidth="1"/>
    <col min="1827" max="1827" width="11.5703125" style="44"/>
    <col min="1828" max="1828" width="8.42578125" style="44" customWidth="1"/>
    <col min="1829" max="1829" width="3.140625" style="44" customWidth="1"/>
    <col min="1830" max="1830" width="5.140625" style="44" customWidth="1"/>
    <col min="1831" max="1831" width="7.42578125" style="44" customWidth="1"/>
    <col min="1832" max="1832" width="4.5703125" style="44" customWidth="1"/>
    <col min="1833" max="2048" width="11.5703125" style="44"/>
    <col min="2049" max="2049" width="1.85546875" style="44" customWidth="1"/>
    <col min="2050" max="2050" width="8.140625" style="44" customWidth="1"/>
    <col min="2051" max="2052" width="4.5703125" style="44" customWidth="1"/>
    <col min="2053" max="2053" width="7.140625" style="44" customWidth="1"/>
    <col min="2054" max="2054" width="7.85546875" style="44" customWidth="1"/>
    <col min="2055" max="2055" width="4.5703125" style="44" customWidth="1"/>
    <col min="2056" max="2056" width="8.140625" style="44" customWidth="1"/>
    <col min="2057" max="2057" width="9.42578125" style="44" customWidth="1"/>
    <col min="2058" max="2058" width="7.140625" style="44" customWidth="1"/>
    <col min="2059" max="2060" width="8.5703125" style="44" customWidth="1"/>
    <col min="2061" max="2061" width="4.5703125" style="44" customWidth="1"/>
    <col min="2062" max="2062" width="7.42578125" style="44" customWidth="1"/>
    <col min="2063" max="2064" width="4.5703125" style="44" customWidth="1"/>
    <col min="2065" max="2065" width="7" style="44" customWidth="1"/>
    <col min="2066" max="2066" width="8.140625" style="44" customWidth="1"/>
    <col min="2067" max="2067" width="8" style="44" customWidth="1"/>
    <col min="2068" max="2068" width="7.140625" style="44" customWidth="1"/>
    <col min="2069" max="2069" width="6.5703125" style="44" customWidth="1"/>
    <col min="2070" max="2070" width="4.5703125" style="44" customWidth="1"/>
    <col min="2071" max="2071" width="7.85546875" style="44" customWidth="1"/>
    <col min="2072" max="2072" width="8.140625" style="44" customWidth="1"/>
    <col min="2073" max="2076" width="4.5703125" style="44" customWidth="1"/>
    <col min="2077" max="2077" width="11.5703125" style="44"/>
    <col min="2078" max="2078" width="8.42578125" style="44" customWidth="1"/>
    <col min="2079" max="2079" width="5.42578125" style="44" customWidth="1"/>
    <col min="2080" max="2081" width="5.140625" style="44" customWidth="1"/>
    <col min="2082" max="2082" width="6.42578125" style="44" customWidth="1"/>
    <col min="2083" max="2083" width="11.5703125" style="44"/>
    <col min="2084" max="2084" width="8.42578125" style="44" customWidth="1"/>
    <col min="2085" max="2085" width="3.140625" style="44" customWidth="1"/>
    <col min="2086" max="2086" width="5.140625" style="44" customWidth="1"/>
    <col min="2087" max="2087" width="7.42578125" style="44" customWidth="1"/>
    <col min="2088" max="2088" width="4.5703125" style="44" customWidth="1"/>
    <col min="2089" max="2304" width="11.5703125" style="44"/>
    <col min="2305" max="2305" width="1.85546875" style="44" customWidth="1"/>
    <col min="2306" max="2306" width="8.140625" style="44" customWidth="1"/>
    <col min="2307" max="2308" width="4.5703125" style="44" customWidth="1"/>
    <col min="2309" max="2309" width="7.140625" style="44" customWidth="1"/>
    <col min="2310" max="2310" width="7.85546875" style="44" customWidth="1"/>
    <col min="2311" max="2311" width="4.5703125" style="44" customWidth="1"/>
    <col min="2312" max="2312" width="8.140625" style="44" customWidth="1"/>
    <col min="2313" max="2313" width="9.42578125" style="44" customWidth="1"/>
    <col min="2314" max="2314" width="7.140625" style="44" customWidth="1"/>
    <col min="2315" max="2316" width="8.5703125" style="44" customWidth="1"/>
    <col min="2317" max="2317" width="4.5703125" style="44" customWidth="1"/>
    <col min="2318" max="2318" width="7.42578125" style="44" customWidth="1"/>
    <col min="2319" max="2320" width="4.5703125" style="44" customWidth="1"/>
    <col min="2321" max="2321" width="7" style="44" customWidth="1"/>
    <col min="2322" max="2322" width="8.140625" style="44" customWidth="1"/>
    <col min="2323" max="2323" width="8" style="44" customWidth="1"/>
    <col min="2324" max="2324" width="7.140625" style="44" customWidth="1"/>
    <col min="2325" max="2325" width="6.5703125" style="44" customWidth="1"/>
    <col min="2326" max="2326" width="4.5703125" style="44" customWidth="1"/>
    <col min="2327" max="2327" width="7.85546875" style="44" customWidth="1"/>
    <col min="2328" max="2328" width="8.140625" style="44" customWidth="1"/>
    <col min="2329" max="2332" width="4.5703125" style="44" customWidth="1"/>
    <col min="2333" max="2333" width="11.5703125" style="44"/>
    <col min="2334" max="2334" width="8.42578125" style="44" customWidth="1"/>
    <col min="2335" max="2335" width="5.42578125" style="44" customWidth="1"/>
    <col min="2336" max="2337" width="5.140625" style="44" customWidth="1"/>
    <col min="2338" max="2338" width="6.42578125" style="44" customWidth="1"/>
    <col min="2339" max="2339" width="11.5703125" style="44"/>
    <col min="2340" max="2340" width="8.42578125" style="44" customWidth="1"/>
    <col min="2341" max="2341" width="3.140625" style="44" customWidth="1"/>
    <col min="2342" max="2342" width="5.140625" style="44" customWidth="1"/>
    <col min="2343" max="2343" width="7.42578125" style="44" customWidth="1"/>
    <col min="2344" max="2344" width="4.5703125" style="44" customWidth="1"/>
    <col min="2345" max="2560" width="11.5703125" style="44"/>
    <col min="2561" max="2561" width="1.85546875" style="44" customWidth="1"/>
    <col min="2562" max="2562" width="8.140625" style="44" customWidth="1"/>
    <col min="2563" max="2564" width="4.5703125" style="44" customWidth="1"/>
    <col min="2565" max="2565" width="7.140625" style="44" customWidth="1"/>
    <col min="2566" max="2566" width="7.85546875" style="44" customWidth="1"/>
    <col min="2567" max="2567" width="4.5703125" style="44" customWidth="1"/>
    <col min="2568" max="2568" width="8.140625" style="44" customWidth="1"/>
    <col min="2569" max="2569" width="9.42578125" style="44" customWidth="1"/>
    <col min="2570" max="2570" width="7.140625" style="44" customWidth="1"/>
    <col min="2571" max="2572" width="8.5703125" style="44" customWidth="1"/>
    <col min="2573" max="2573" width="4.5703125" style="44" customWidth="1"/>
    <col min="2574" max="2574" width="7.42578125" style="44" customWidth="1"/>
    <col min="2575" max="2576" width="4.5703125" style="44" customWidth="1"/>
    <col min="2577" max="2577" width="7" style="44" customWidth="1"/>
    <col min="2578" max="2578" width="8.140625" style="44" customWidth="1"/>
    <col min="2579" max="2579" width="8" style="44" customWidth="1"/>
    <col min="2580" max="2580" width="7.140625" style="44" customWidth="1"/>
    <col min="2581" max="2581" width="6.5703125" style="44" customWidth="1"/>
    <col min="2582" max="2582" width="4.5703125" style="44" customWidth="1"/>
    <col min="2583" max="2583" width="7.85546875" style="44" customWidth="1"/>
    <col min="2584" max="2584" width="8.140625" style="44" customWidth="1"/>
    <col min="2585" max="2588" width="4.5703125" style="44" customWidth="1"/>
    <col min="2589" max="2589" width="11.5703125" style="44"/>
    <col min="2590" max="2590" width="8.42578125" style="44" customWidth="1"/>
    <col min="2591" max="2591" width="5.42578125" style="44" customWidth="1"/>
    <col min="2592" max="2593" width="5.140625" style="44" customWidth="1"/>
    <col min="2594" max="2594" width="6.42578125" style="44" customWidth="1"/>
    <col min="2595" max="2595" width="11.5703125" style="44"/>
    <col min="2596" max="2596" width="8.42578125" style="44" customWidth="1"/>
    <col min="2597" max="2597" width="3.140625" style="44" customWidth="1"/>
    <col min="2598" max="2598" width="5.140625" style="44" customWidth="1"/>
    <col min="2599" max="2599" width="7.42578125" style="44" customWidth="1"/>
    <col min="2600" max="2600" width="4.5703125" style="44" customWidth="1"/>
    <col min="2601" max="2816" width="11.5703125" style="44"/>
    <col min="2817" max="2817" width="1.85546875" style="44" customWidth="1"/>
    <col min="2818" max="2818" width="8.140625" style="44" customWidth="1"/>
    <col min="2819" max="2820" width="4.5703125" style="44" customWidth="1"/>
    <col min="2821" max="2821" width="7.140625" style="44" customWidth="1"/>
    <col min="2822" max="2822" width="7.85546875" style="44" customWidth="1"/>
    <col min="2823" max="2823" width="4.5703125" style="44" customWidth="1"/>
    <col min="2824" max="2824" width="8.140625" style="44" customWidth="1"/>
    <col min="2825" max="2825" width="9.42578125" style="44" customWidth="1"/>
    <col min="2826" max="2826" width="7.140625" style="44" customWidth="1"/>
    <col min="2827" max="2828" width="8.5703125" style="44" customWidth="1"/>
    <col min="2829" max="2829" width="4.5703125" style="44" customWidth="1"/>
    <col min="2830" max="2830" width="7.42578125" style="44" customWidth="1"/>
    <col min="2831" max="2832" width="4.5703125" style="44" customWidth="1"/>
    <col min="2833" max="2833" width="7" style="44" customWidth="1"/>
    <col min="2834" max="2834" width="8.140625" style="44" customWidth="1"/>
    <col min="2835" max="2835" width="8" style="44" customWidth="1"/>
    <col min="2836" max="2836" width="7.140625" style="44" customWidth="1"/>
    <col min="2837" max="2837" width="6.5703125" style="44" customWidth="1"/>
    <col min="2838" max="2838" width="4.5703125" style="44" customWidth="1"/>
    <col min="2839" max="2839" width="7.85546875" style="44" customWidth="1"/>
    <col min="2840" max="2840" width="8.140625" style="44" customWidth="1"/>
    <col min="2841" max="2844" width="4.5703125" style="44" customWidth="1"/>
    <col min="2845" max="2845" width="11.5703125" style="44"/>
    <col min="2846" max="2846" width="8.42578125" style="44" customWidth="1"/>
    <col min="2847" max="2847" width="5.42578125" style="44" customWidth="1"/>
    <col min="2848" max="2849" width="5.140625" style="44" customWidth="1"/>
    <col min="2850" max="2850" width="6.42578125" style="44" customWidth="1"/>
    <col min="2851" max="2851" width="11.5703125" style="44"/>
    <col min="2852" max="2852" width="8.42578125" style="44" customWidth="1"/>
    <col min="2853" max="2853" width="3.140625" style="44" customWidth="1"/>
    <col min="2854" max="2854" width="5.140625" style="44" customWidth="1"/>
    <col min="2855" max="2855" width="7.42578125" style="44" customWidth="1"/>
    <col min="2856" max="2856" width="4.5703125" style="44" customWidth="1"/>
    <col min="2857" max="3072" width="11.5703125" style="44"/>
    <col min="3073" max="3073" width="1.85546875" style="44" customWidth="1"/>
    <col min="3074" max="3074" width="8.140625" style="44" customWidth="1"/>
    <col min="3075" max="3076" width="4.5703125" style="44" customWidth="1"/>
    <col min="3077" max="3077" width="7.140625" style="44" customWidth="1"/>
    <col min="3078" max="3078" width="7.85546875" style="44" customWidth="1"/>
    <col min="3079" max="3079" width="4.5703125" style="44" customWidth="1"/>
    <col min="3080" max="3080" width="8.140625" style="44" customWidth="1"/>
    <col min="3081" max="3081" width="9.42578125" style="44" customWidth="1"/>
    <col min="3082" max="3082" width="7.140625" style="44" customWidth="1"/>
    <col min="3083" max="3084" width="8.5703125" style="44" customWidth="1"/>
    <col min="3085" max="3085" width="4.5703125" style="44" customWidth="1"/>
    <col min="3086" max="3086" width="7.42578125" style="44" customWidth="1"/>
    <col min="3087" max="3088" width="4.5703125" style="44" customWidth="1"/>
    <col min="3089" max="3089" width="7" style="44" customWidth="1"/>
    <col min="3090" max="3090" width="8.140625" style="44" customWidth="1"/>
    <col min="3091" max="3091" width="8" style="44" customWidth="1"/>
    <col min="3092" max="3092" width="7.140625" style="44" customWidth="1"/>
    <col min="3093" max="3093" width="6.5703125" style="44" customWidth="1"/>
    <col min="3094" max="3094" width="4.5703125" style="44" customWidth="1"/>
    <col min="3095" max="3095" width="7.85546875" style="44" customWidth="1"/>
    <col min="3096" max="3096" width="8.140625" style="44" customWidth="1"/>
    <col min="3097" max="3100" width="4.5703125" style="44" customWidth="1"/>
    <col min="3101" max="3101" width="11.5703125" style="44"/>
    <col min="3102" max="3102" width="8.42578125" style="44" customWidth="1"/>
    <col min="3103" max="3103" width="5.42578125" style="44" customWidth="1"/>
    <col min="3104" max="3105" width="5.140625" style="44" customWidth="1"/>
    <col min="3106" max="3106" width="6.42578125" style="44" customWidth="1"/>
    <col min="3107" max="3107" width="11.5703125" style="44"/>
    <col min="3108" max="3108" width="8.42578125" style="44" customWidth="1"/>
    <col min="3109" max="3109" width="3.140625" style="44" customWidth="1"/>
    <col min="3110" max="3110" width="5.140625" style="44" customWidth="1"/>
    <col min="3111" max="3111" width="7.42578125" style="44" customWidth="1"/>
    <col min="3112" max="3112" width="4.5703125" style="44" customWidth="1"/>
    <col min="3113" max="3328" width="11.5703125" style="44"/>
    <col min="3329" max="3329" width="1.85546875" style="44" customWidth="1"/>
    <col min="3330" max="3330" width="8.140625" style="44" customWidth="1"/>
    <col min="3331" max="3332" width="4.5703125" style="44" customWidth="1"/>
    <col min="3333" max="3333" width="7.140625" style="44" customWidth="1"/>
    <col min="3334" max="3334" width="7.85546875" style="44" customWidth="1"/>
    <col min="3335" max="3335" width="4.5703125" style="44" customWidth="1"/>
    <col min="3336" max="3336" width="8.140625" style="44" customWidth="1"/>
    <col min="3337" max="3337" width="9.42578125" style="44" customWidth="1"/>
    <col min="3338" max="3338" width="7.140625" style="44" customWidth="1"/>
    <col min="3339" max="3340" width="8.5703125" style="44" customWidth="1"/>
    <col min="3341" max="3341" width="4.5703125" style="44" customWidth="1"/>
    <col min="3342" max="3342" width="7.42578125" style="44" customWidth="1"/>
    <col min="3343" max="3344" width="4.5703125" style="44" customWidth="1"/>
    <col min="3345" max="3345" width="7" style="44" customWidth="1"/>
    <col min="3346" max="3346" width="8.140625" style="44" customWidth="1"/>
    <col min="3347" max="3347" width="8" style="44" customWidth="1"/>
    <col min="3348" max="3348" width="7.140625" style="44" customWidth="1"/>
    <col min="3349" max="3349" width="6.5703125" style="44" customWidth="1"/>
    <col min="3350" max="3350" width="4.5703125" style="44" customWidth="1"/>
    <col min="3351" max="3351" width="7.85546875" style="44" customWidth="1"/>
    <col min="3352" max="3352" width="8.140625" style="44" customWidth="1"/>
    <col min="3353" max="3356" width="4.5703125" style="44" customWidth="1"/>
    <col min="3357" max="3357" width="11.5703125" style="44"/>
    <col min="3358" max="3358" width="8.42578125" style="44" customWidth="1"/>
    <col min="3359" max="3359" width="5.42578125" style="44" customWidth="1"/>
    <col min="3360" max="3361" width="5.140625" style="44" customWidth="1"/>
    <col min="3362" max="3362" width="6.42578125" style="44" customWidth="1"/>
    <col min="3363" max="3363" width="11.5703125" style="44"/>
    <col min="3364" max="3364" width="8.42578125" style="44" customWidth="1"/>
    <col min="3365" max="3365" width="3.140625" style="44" customWidth="1"/>
    <col min="3366" max="3366" width="5.140625" style="44" customWidth="1"/>
    <col min="3367" max="3367" width="7.42578125" style="44" customWidth="1"/>
    <col min="3368" max="3368" width="4.5703125" style="44" customWidth="1"/>
    <col min="3369" max="3584" width="11.5703125" style="44"/>
    <col min="3585" max="3585" width="1.85546875" style="44" customWidth="1"/>
    <col min="3586" max="3586" width="8.140625" style="44" customWidth="1"/>
    <col min="3587" max="3588" width="4.5703125" style="44" customWidth="1"/>
    <col min="3589" max="3589" width="7.140625" style="44" customWidth="1"/>
    <col min="3590" max="3590" width="7.85546875" style="44" customWidth="1"/>
    <col min="3591" max="3591" width="4.5703125" style="44" customWidth="1"/>
    <col min="3592" max="3592" width="8.140625" style="44" customWidth="1"/>
    <col min="3593" max="3593" width="9.42578125" style="44" customWidth="1"/>
    <col min="3594" max="3594" width="7.140625" style="44" customWidth="1"/>
    <col min="3595" max="3596" width="8.5703125" style="44" customWidth="1"/>
    <col min="3597" max="3597" width="4.5703125" style="44" customWidth="1"/>
    <col min="3598" max="3598" width="7.42578125" style="44" customWidth="1"/>
    <col min="3599" max="3600" width="4.5703125" style="44" customWidth="1"/>
    <col min="3601" max="3601" width="7" style="44" customWidth="1"/>
    <col min="3602" max="3602" width="8.140625" style="44" customWidth="1"/>
    <col min="3603" max="3603" width="8" style="44" customWidth="1"/>
    <col min="3604" max="3604" width="7.140625" style="44" customWidth="1"/>
    <col min="3605" max="3605" width="6.5703125" style="44" customWidth="1"/>
    <col min="3606" max="3606" width="4.5703125" style="44" customWidth="1"/>
    <col min="3607" max="3607" width="7.85546875" style="44" customWidth="1"/>
    <col min="3608" max="3608" width="8.140625" style="44" customWidth="1"/>
    <col min="3609" max="3612" width="4.5703125" style="44" customWidth="1"/>
    <col min="3613" max="3613" width="11.5703125" style="44"/>
    <col min="3614" max="3614" width="8.42578125" style="44" customWidth="1"/>
    <col min="3615" max="3615" width="5.42578125" style="44" customWidth="1"/>
    <col min="3616" max="3617" width="5.140625" style="44" customWidth="1"/>
    <col min="3618" max="3618" width="6.42578125" style="44" customWidth="1"/>
    <col min="3619" max="3619" width="11.5703125" style="44"/>
    <col min="3620" max="3620" width="8.42578125" style="44" customWidth="1"/>
    <col min="3621" max="3621" width="3.140625" style="44" customWidth="1"/>
    <col min="3622" max="3622" width="5.140625" style="44" customWidth="1"/>
    <col min="3623" max="3623" width="7.42578125" style="44" customWidth="1"/>
    <col min="3624" max="3624" width="4.5703125" style="44" customWidth="1"/>
    <col min="3625" max="3840" width="11.5703125" style="44"/>
    <col min="3841" max="3841" width="1.85546875" style="44" customWidth="1"/>
    <col min="3842" max="3842" width="8.140625" style="44" customWidth="1"/>
    <col min="3843" max="3844" width="4.5703125" style="44" customWidth="1"/>
    <col min="3845" max="3845" width="7.140625" style="44" customWidth="1"/>
    <col min="3846" max="3846" width="7.85546875" style="44" customWidth="1"/>
    <col min="3847" max="3847" width="4.5703125" style="44" customWidth="1"/>
    <col min="3848" max="3848" width="8.140625" style="44" customWidth="1"/>
    <col min="3849" max="3849" width="9.42578125" style="44" customWidth="1"/>
    <col min="3850" max="3850" width="7.140625" style="44" customWidth="1"/>
    <col min="3851" max="3852" width="8.5703125" style="44" customWidth="1"/>
    <col min="3853" max="3853" width="4.5703125" style="44" customWidth="1"/>
    <col min="3854" max="3854" width="7.42578125" style="44" customWidth="1"/>
    <col min="3855" max="3856" width="4.5703125" style="44" customWidth="1"/>
    <col min="3857" max="3857" width="7" style="44" customWidth="1"/>
    <col min="3858" max="3858" width="8.140625" style="44" customWidth="1"/>
    <col min="3859" max="3859" width="8" style="44" customWidth="1"/>
    <col min="3860" max="3860" width="7.140625" style="44" customWidth="1"/>
    <col min="3861" max="3861" width="6.5703125" style="44" customWidth="1"/>
    <col min="3862" max="3862" width="4.5703125" style="44" customWidth="1"/>
    <col min="3863" max="3863" width="7.85546875" style="44" customWidth="1"/>
    <col min="3864" max="3864" width="8.140625" style="44" customWidth="1"/>
    <col min="3865" max="3868" width="4.5703125" style="44" customWidth="1"/>
    <col min="3869" max="3869" width="11.5703125" style="44"/>
    <col min="3870" max="3870" width="8.42578125" style="44" customWidth="1"/>
    <col min="3871" max="3871" width="5.42578125" style="44" customWidth="1"/>
    <col min="3872" max="3873" width="5.140625" style="44" customWidth="1"/>
    <col min="3874" max="3874" width="6.42578125" style="44" customWidth="1"/>
    <col min="3875" max="3875" width="11.5703125" style="44"/>
    <col min="3876" max="3876" width="8.42578125" style="44" customWidth="1"/>
    <col min="3877" max="3877" width="3.140625" style="44" customWidth="1"/>
    <col min="3878" max="3878" width="5.140625" style="44" customWidth="1"/>
    <col min="3879" max="3879" width="7.42578125" style="44" customWidth="1"/>
    <col min="3880" max="3880" width="4.5703125" style="44" customWidth="1"/>
    <col min="3881" max="4096" width="11.5703125" style="44"/>
    <col min="4097" max="4097" width="1.85546875" style="44" customWidth="1"/>
    <col min="4098" max="4098" width="8.140625" style="44" customWidth="1"/>
    <col min="4099" max="4100" width="4.5703125" style="44" customWidth="1"/>
    <col min="4101" max="4101" width="7.140625" style="44" customWidth="1"/>
    <col min="4102" max="4102" width="7.85546875" style="44" customWidth="1"/>
    <col min="4103" max="4103" width="4.5703125" style="44" customWidth="1"/>
    <col min="4104" max="4104" width="8.140625" style="44" customWidth="1"/>
    <col min="4105" max="4105" width="9.42578125" style="44" customWidth="1"/>
    <col min="4106" max="4106" width="7.140625" style="44" customWidth="1"/>
    <col min="4107" max="4108" width="8.5703125" style="44" customWidth="1"/>
    <col min="4109" max="4109" width="4.5703125" style="44" customWidth="1"/>
    <col min="4110" max="4110" width="7.42578125" style="44" customWidth="1"/>
    <col min="4111" max="4112" width="4.5703125" style="44" customWidth="1"/>
    <col min="4113" max="4113" width="7" style="44" customWidth="1"/>
    <col min="4114" max="4114" width="8.140625" style="44" customWidth="1"/>
    <col min="4115" max="4115" width="8" style="44" customWidth="1"/>
    <col min="4116" max="4116" width="7.140625" style="44" customWidth="1"/>
    <col min="4117" max="4117" width="6.5703125" style="44" customWidth="1"/>
    <col min="4118" max="4118" width="4.5703125" style="44" customWidth="1"/>
    <col min="4119" max="4119" width="7.85546875" style="44" customWidth="1"/>
    <col min="4120" max="4120" width="8.140625" style="44" customWidth="1"/>
    <col min="4121" max="4124" width="4.5703125" style="44" customWidth="1"/>
    <col min="4125" max="4125" width="11.5703125" style="44"/>
    <col min="4126" max="4126" width="8.42578125" style="44" customWidth="1"/>
    <col min="4127" max="4127" width="5.42578125" style="44" customWidth="1"/>
    <col min="4128" max="4129" width="5.140625" style="44" customWidth="1"/>
    <col min="4130" max="4130" width="6.42578125" style="44" customWidth="1"/>
    <col min="4131" max="4131" width="11.5703125" style="44"/>
    <col min="4132" max="4132" width="8.42578125" style="44" customWidth="1"/>
    <col min="4133" max="4133" width="3.140625" style="44" customWidth="1"/>
    <col min="4134" max="4134" width="5.140625" style="44" customWidth="1"/>
    <col min="4135" max="4135" width="7.42578125" style="44" customWidth="1"/>
    <col min="4136" max="4136" width="4.5703125" style="44" customWidth="1"/>
    <col min="4137" max="4352" width="11.5703125" style="44"/>
    <col min="4353" max="4353" width="1.85546875" style="44" customWidth="1"/>
    <col min="4354" max="4354" width="8.140625" style="44" customWidth="1"/>
    <col min="4355" max="4356" width="4.5703125" style="44" customWidth="1"/>
    <col min="4357" max="4357" width="7.140625" style="44" customWidth="1"/>
    <col min="4358" max="4358" width="7.85546875" style="44" customWidth="1"/>
    <col min="4359" max="4359" width="4.5703125" style="44" customWidth="1"/>
    <col min="4360" max="4360" width="8.140625" style="44" customWidth="1"/>
    <col min="4361" max="4361" width="9.42578125" style="44" customWidth="1"/>
    <col min="4362" max="4362" width="7.140625" style="44" customWidth="1"/>
    <col min="4363" max="4364" width="8.5703125" style="44" customWidth="1"/>
    <col min="4365" max="4365" width="4.5703125" style="44" customWidth="1"/>
    <col min="4366" max="4366" width="7.42578125" style="44" customWidth="1"/>
    <col min="4367" max="4368" width="4.5703125" style="44" customWidth="1"/>
    <col min="4369" max="4369" width="7" style="44" customWidth="1"/>
    <col min="4370" max="4370" width="8.140625" style="44" customWidth="1"/>
    <col min="4371" max="4371" width="8" style="44" customWidth="1"/>
    <col min="4372" max="4372" width="7.140625" style="44" customWidth="1"/>
    <col min="4373" max="4373" width="6.5703125" style="44" customWidth="1"/>
    <col min="4374" max="4374" width="4.5703125" style="44" customWidth="1"/>
    <col min="4375" max="4375" width="7.85546875" style="44" customWidth="1"/>
    <col min="4376" max="4376" width="8.140625" style="44" customWidth="1"/>
    <col min="4377" max="4380" width="4.5703125" style="44" customWidth="1"/>
    <col min="4381" max="4381" width="11.5703125" style="44"/>
    <col min="4382" max="4382" width="8.42578125" style="44" customWidth="1"/>
    <col min="4383" max="4383" width="5.42578125" style="44" customWidth="1"/>
    <col min="4384" max="4385" width="5.140625" style="44" customWidth="1"/>
    <col min="4386" max="4386" width="6.42578125" style="44" customWidth="1"/>
    <col min="4387" max="4387" width="11.5703125" style="44"/>
    <col min="4388" max="4388" width="8.42578125" style="44" customWidth="1"/>
    <col min="4389" max="4389" width="3.140625" style="44" customWidth="1"/>
    <col min="4390" max="4390" width="5.140625" style="44" customWidth="1"/>
    <col min="4391" max="4391" width="7.42578125" style="44" customWidth="1"/>
    <col min="4392" max="4392" width="4.5703125" style="44" customWidth="1"/>
    <col min="4393" max="4608" width="11.5703125" style="44"/>
    <col min="4609" max="4609" width="1.85546875" style="44" customWidth="1"/>
    <col min="4610" max="4610" width="8.140625" style="44" customWidth="1"/>
    <col min="4611" max="4612" width="4.5703125" style="44" customWidth="1"/>
    <col min="4613" max="4613" width="7.140625" style="44" customWidth="1"/>
    <col min="4614" max="4614" width="7.85546875" style="44" customWidth="1"/>
    <col min="4615" max="4615" width="4.5703125" style="44" customWidth="1"/>
    <col min="4616" max="4616" width="8.140625" style="44" customWidth="1"/>
    <col min="4617" max="4617" width="9.42578125" style="44" customWidth="1"/>
    <col min="4618" max="4618" width="7.140625" style="44" customWidth="1"/>
    <col min="4619" max="4620" width="8.5703125" style="44" customWidth="1"/>
    <col min="4621" max="4621" width="4.5703125" style="44" customWidth="1"/>
    <col min="4622" max="4622" width="7.42578125" style="44" customWidth="1"/>
    <col min="4623" max="4624" width="4.5703125" style="44" customWidth="1"/>
    <col min="4625" max="4625" width="7" style="44" customWidth="1"/>
    <col min="4626" max="4626" width="8.140625" style="44" customWidth="1"/>
    <col min="4627" max="4627" width="8" style="44" customWidth="1"/>
    <col min="4628" max="4628" width="7.140625" style="44" customWidth="1"/>
    <col min="4629" max="4629" width="6.5703125" style="44" customWidth="1"/>
    <col min="4630" max="4630" width="4.5703125" style="44" customWidth="1"/>
    <col min="4631" max="4631" width="7.85546875" style="44" customWidth="1"/>
    <col min="4632" max="4632" width="8.140625" style="44" customWidth="1"/>
    <col min="4633" max="4636" width="4.5703125" style="44" customWidth="1"/>
    <col min="4637" max="4637" width="11.5703125" style="44"/>
    <col min="4638" max="4638" width="8.42578125" style="44" customWidth="1"/>
    <col min="4639" max="4639" width="5.42578125" style="44" customWidth="1"/>
    <col min="4640" max="4641" width="5.140625" style="44" customWidth="1"/>
    <col min="4642" max="4642" width="6.42578125" style="44" customWidth="1"/>
    <col min="4643" max="4643" width="11.5703125" style="44"/>
    <col min="4644" max="4644" width="8.42578125" style="44" customWidth="1"/>
    <col min="4645" max="4645" width="3.140625" style="44" customWidth="1"/>
    <col min="4646" max="4646" width="5.140625" style="44" customWidth="1"/>
    <col min="4647" max="4647" width="7.42578125" style="44" customWidth="1"/>
    <col min="4648" max="4648" width="4.5703125" style="44" customWidth="1"/>
    <col min="4649" max="4864" width="11.5703125" style="44"/>
    <col min="4865" max="4865" width="1.85546875" style="44" customWidth="1"/>
    <col min="4866" max="4866" width="8.140625" style="44" customWidth="1"/>
    <col min="4867" max="4868" width="4.5703125" style="44" customWidth="1"/>
    <col min="4869" max="4869" width="7.140625" style="44" customWidth="1"/>
    <col min="4870" max="4870" width="7.85546875" style="44" customWidth="1"/>
    <col min="4871" max="4871" width="4.5703125" style="44" customWidth="1"/>
    <col min="4872" max="4872" width="8.140625" style="44" customWidth="1"/>
    <col min="4873" max="4873" width="9.42578125" style="44" customWidth="1"/>
    <col min="4874" max="4874" width="7.140625" style="44" customWidth="1"/>
    <col min="4875" max="4876" width="8.5703125" style="44" customWidth="1"/>
    <col min="4877" max="4877" width="4.5703125" style="44" customWidth="1"/>
    <col min="4878" max="4878" width="7.42578125" style="44" customWidth="1"/>
    <col min="4879" max="4880" width="4.5703125" style="44" customWidth="1"/>
    <col min="4881" max="4881" width="7" style="44" customWidth="1"/>
    <col min="4882" max="4882" width="8.140625" style="44" customWidth="1"/>
    <col min="4883" max="4883" width="8" style="44" customWidth="1"/>
    <col min="4884" max="4884" width="7.140625" style="44" customWidth="1"/>
    <col min="4885" max="4885" width="6.5703125" style="44" customWidth="1"/>
    <col min="4886" max="4886" width="4.5703125" style="44" customWidth="1"/>
    <col min="4887" max="4887" width="7.85546875" style="44" customWidth="1"/>
    <col min="4888" max="4888" width="8.140625" style="44" customWidth="1"/>
    <col min="4889" max="4892" width="4.5703125" style="44" customWidth="1"/>
    <col min="4893" max="4893" width="11.5703125" style="44"/>
    <col min="4894" max="4894" width="8.42578125" style="44" customWidth="1"/>
    <col min="4895" max="4895" width="5.42578125" style="44" customWidth="1"/>
    <col min="4896" max="4897" width="5.140625" style="44" customWidth="1"/>
    <col min="4898" max="4898" width="6.42578125" style="44" customWidth="1"/>
    <col min="4899" max="4899" width="11.5703125" style="44"/>
    <col min="4900" max="4900" width="8.42578125" style="44" customWidth="1"/>
    <col min="4901" max="4901" width="3.140625" style="44" customWidth="1"/>
    <col min="4902" max="4902" width="5.140625" style="44" customWidth="1"/>
    <col min="4903" max="4903" width="7.42578125" style="44" customWidth="1"/>
    <col min="4904" max="4904" width="4.5703125" style="44" customWidth="1"/>
    <col min="4905" max="5120" width="11.5703125" style="44"/>
    <col min="5121" max="5121" width="1.85546875" style="44" customWidth="1"/>
    <col min="5122" max="5122" width="8.140625" style="44" customWidth="1"/>
    <col min="5123" max="5124" width="4.5703125" style="44" customWidth="1"/>
    <col min="5125" max="5125" width="7.140625" style="44" customWidth="1"/>
    <col min="5126" max="5126" width="7.85546875" style="44" customWidth="1"/>
    <col min="5127" max="5127" width="4.5703125" style="44" customWidth="1"/>
    <col min="5128" max="5128" width="8.140625" style="44" customWidth="1"/>
    <col min="5129" max="5129" width="9.42578125" style="44" customWidth="1"/>
    <col min="5130" max="5130" width="7.140625" style="44" customWidth="1"/>
    <col min="5131" max="5132" width="8.5703125" style="44" customWidth="1"/>
    <col min="5133" max="5133" width="4.5703125" style="44" customWidth="1"/>
    <col min="5134" max="5134" width="7.42578125" style="44" customWidth="1"/>
    <col min="5135" max="5136" width="4.5703125" style="44" customWidth="1"/>
    <col min="5137" max="5137" width="7" style="44" customWidth="1"/>
    <col min="5138" max="5138" width="8.140625" style="44" customWidth="1"/>
    <col min="5139" max="5139" width="8" style="44" customWidth="1"/>
    <col min="5140" max="5140" width="7.140625" style="44" customWidth="1"/>
    <col min="5141" max="5141" width="6.5703125" style="44" customWidth="1"/>
    <col min="5142" max="5142" width="4.5703125" style="44" customWidth="1"/>
    <col min="5143" max="5143" width="7.85546875" style="44" customWidth="1"/>
    <col min="5144" max="5144" width="8.140625" style="44" customWidth="1"/>
    <col min="5145" max="5148" width="4.5703125" style="44" customWidth="1"/>
    <col min="5149" max="5149" width="11.5703125" style="44"/>
    <col min="5150" max="5150" width="8.42578125" style="44" customWidth="1"/>
    <col min="5151" max="5151" width="5.42578125" style="44" customWidth="1"/>
    <col min="5152" max="5153" width="5.140625" style="44" customWidth="1"/>
    <col min="5154" max="5154" width="6.42578125" style="44" customWidth="1"/>
    <col min="5155" max="5155" width="11.5703125" style="44"/>
    <col min="5156" max="5156" width="8.42578125" style="44" customWidth="1"/>
    <col min="5157" max="5157" width="3.140625" style="44" customWidth="1"/>
    <col min="5158" max="5158" width="5.140625" style="44" customWidth="1"/>
    <col min="5159" max="5159" width="7.42578125" style="44" customWidth="1"/>
    <col min="5160" max="5160" width="4.5703125" style="44" customWidth="1"/>
    <col min="5161" max="5376" width="11.5703125" style="44"/>
    <col min="5377" max="5377" width="1.85546875" style="44" customWidth="1"/>
    <col min="5378" max="5378" width="8.140625" style="44" customWidth="1"/>
    <col min="5379" max="5380" width="4.5703125" style="44" customWidth="1"/>
    <col min="5381" max="5381" width="7.140625" style="44" customWidth="1"/>
    <col min="5382" max="5382" width="7.85546875" style="44" customWidth="1"/>
    <col min="5383" max="5383" width="4.5703125" style="44" customWidth="1"/>
    <col min="5384" max="5384" width="8.140625" style="44" customWidth="1"/>
    <col min="5385" max="5385" width="9.42578125" style="44" customWidth="1"/>
    <col min="5386" max="5386" width="7.140625" style="44" customWidth="1"/>
    <col min="5387" max="5388" width="8.5703125" style="44" customWidth="1"/>
    <col min="5389" max="5389" width="4.5703125" style="44" customWidth="1"/>
    <col min="5390" max="5390" width="7.42578125" style="44" customWidth="1"/>
    <col min="5391" max="5392" width="4.5703125" style="44" customWidth="1"/>
    <col min="5393" max="5393" width="7" style="44" customWidth="1"/>
    <col min="5394" max="5394" width="8.140625" style="44" customWidth="1"/>
    <col min="5395" max="5395" width="8" style="44" customWidth="1"/>
    <col min="5396" max="5396" width="7.140625" style="44" customWidth="1"/>
    <col min="5397" max="5397" width="6.5703125" style="44" customWidth="1"/>
    <col min="5398" max="5398" width="4.5703125" style="44" customWidth="1"/>
    <col min="5399" max="5399" width="7.85546875" style="44" customWidth="1"/>
    <col min="5400" max="5400" width="8.140625" style="44" customWidth="1"/>
    <col min="5401" max="5404" width="4.5703125" style="44" customWidth="1"/>
    <col min="5405" max="5405" width="11.5703125" style="44"/>
    <col min="5406" max="5406" width="8.42578125" style="44" customWidth="1"/>
    <col min="5407" max="5407" width="5.42578125" style="44" customWidth="1"/>
    <col min="5408" max="5409" width="5.140625" style="44" customWidth="1"/>
    <col min="5410" max="5410" width="6.42578125" style="44" customWidth="1"/>
    <col min="5411" max="5411" width="11.5703125" style="44"/>
    <col min="5412" max="5412" width="8.42578125" style="44" customWidth="1"/>
    <col min="5413" max="5413" width="3.140625" style="44" customWidth="1"/>
    <col min="5414" max="5414" width="5.140625" style="44" customWidth="1"/>
    <col min="5415" max="5415" width="7.42578125" style="44" customWidth="1"/>
    <col min="5416" max="5416" width="4.5703125" style="44" customWidth="1"/>
    <col min="5417" max="5632" width="11.5703125" style="44"/>
    <col min="5633" max="5633" width="1.85546875" style="44" customWidth="1"/>
    <col min="5634" max="5634" width="8.140625" style="44" customWidth="1"/>
    <col min="5635" max="5636" width="4.5703125" style="44" customWidth="1"/>
    <col min="5637" max="5637" width="7.140625" style="44" customWidth="1"/>
    <col min="5638" max="5638" width="7.85546875" style="44" customWidth="1"/>
    <col min="5639" max="5639" width="4.5703125" style="44" customWidth="1"/>
    <col min="5640" max="5640" width="8.140625" style="44" customWidth="1"/>
    <col min="5641" max="5641" width="9.42578125" style="44" customWidth="1"/>
    <col min="5642" max="5642" width="7.140625" style="44" customWidth="1"/>
    <col min="5643" max="5644" width="8.5703125" style="44" customWidth="1"/>
    <col min="5645" max="5645" width="4.5703125" style="44" customWidth="1"/>
    <col min="5646" max="5646" width="7.42578125" style="44" customWidth="1"/>
    <col min="5647" max="5648" width="4.5703125" style="44" customWidth="1"/>
    <col min="5649" max="5649" width="7" style="44" customWidth="1"/>
    <col min="5650" max="5650" width="8.140625" style="44" customWidth="1"/>
    <col min="5651" max="5651" width="8" style="44" customWidth="1"/>
    <col min="5652" max="5652" width="7.140625" style="44" customWidth="1"/>
    <col min="5653" max="5653" width="6.5703125" style="44" customWidth="1"/>
    <col min="5654" max="5654" width="4.5703125" style="44" customWidth="1"/>
    <col min="5655" max="5655" width="7.85546875" style="44" customWidth="1"/>
    <col min="5656" max="5656" width="8.140625" style="44" customWidth="1"/>
    <col min="5657" max="5660" width="4.5703125" style="44" customWidth="1"/>
    <col min="5661" max="5661" width="11.5703125" style="44"/>
    <col min="5662" max="5662" width="8.42578125" style="44" customWidth="1"/>
    <col min="5663" max="5663" width="5.42578125" style="44" customWidth="1"/>
    <col min="5664" max="5665" width="5.140625" style="44" customWidth="1"/>
    <col min="5666" max="5666" width="6.42578125" style="44" customWidth="1"/>
    <col min="5667" max="5667" width="11.5703125" style="44"/>
    <col min="5668" max="5668" width="8.42578125" style="44" customWidth="1"/>
    <col min="5669" max="5669" width="3.140625" style="44" customWidth="1"/>
    <col min="5670" max="5670" width="5.140625" style="44" customWidth="1"/>
    <col min="5671" max="5671" width="7.42578125" style="44" customWidth="1"/>
    <col min="5672" max="5672" width="4.5703125" style="44" customWidth="1"/>
    <col min="5673" max="5888" width="11.5703125" style="44"/>
    <col min="5889" max="5889" width="1.85546875" style="44" customWidth="1"/>
    <col min="5890" max="5890" width="8.140625" style="44" customWidth="1"/>
    <col min="5891" max="5892" width="4.5703125" style="44" customWidth="1"/>
    <col min="5893" max="5893" width="7.140625" style="44" customWidth="1"/>
    <col min="5894" max="5894" width="7.85546875" style="44" customWidth="1"/>
    <col min="5895" max="5895" width="4.5703125" style="44" customWidth="1"/>
    <col min="5896" max="5896" width="8.140625" style="44" customWidth="1"/>
    <col min="5897" max="5897" width="9.42578125" style="44" customWidth="1"/>
    <col min="5898" max="5898" width="7.140625" style="44" customWidth="1"/>
    <col min="5899" max="5900" width="8.5703125" style="44" customWidth="1"/>
    <col min="5901" max="5901" width="4.5703125" style="44" customWidth="1"/>
    <col min="5902" max="5902" width="7.42578125" style="44" customWidth="1"/>
    <col min="5903" max="5904" width="4.5703125" style="44" customWidth="1"/>
    <col min="5905" max="5905" width="7" style="44" customWidth="1"/>
    <col min="5906" max="5906" width="8.140625" style="44" customWidth="1"/>
    <col min="5907" max="5907" width="8" style="44" customWidth="1"/>
    <col min="5908" max="5908" width="7.140625" style="44" customWidth="1"/>
    <col min="5909" max="5909" width="6.5703125" style="44" customWidth="1"/>
    <col min="5910" max="5910" width="4.5703125" style="44" customWidth="1"/>
    <col min="5911" max="5911" width="7.85546875" style="44" customWidth="1"/>
    <col min="5912" max="5912" width="8.140625" style="44" customWidth="1"/>
    <col min="5913" max="5916" width="4.5703125" style="44" customWidth="1"/>
    <col min="5917" max="5917" width="11.5703125" style="44"/>
    <col min="5918" max="5918" width="8.42578125" style="44" customWidth="1"/>
    <col min="5919" max="5919" width="5.42578125" style="44" customWidth="1"/>
    <col min="5920" max="5921" width="5.140625" style="44" customWidth="1"/>
    <col min="5922" max="5922" width="6.42578125" style="44" customWidth="1"/>
    <col min="5923" max="5923" width="11.5703125" style="44"/>
    <col min="5924" max="5924" width="8.42578125" style="44" customWidth="1"/>
    <col min="5925" max="5925" width="3.140625" style="44" customWidth="1"/>
    <col min="5926" max="5926" width="5.140625" style="44" customWidth="1"/>
    <col min="5927" max="5927" width="7.42578125" style="44" customWidth="1"/>
    <col min="5928" max="5928" width="4.5703125" style="44" customWidth="1"/>
    <col min="5929" max="6144" width="11.5703125" style="44"/>
    <col min="6145" max="6145" width="1.85546875" style="44" customWidth="1"/>
    <col min="6146" max="6146" width="8.140625" style="44" customWidth="1"/>
    <col min="6147" max="6148" width="4.5703125" style="44" customWidth="1"/>
    <col min="6149" max="6149" width="7.140625" style="44" customWidth="1"/>
    <col min="6150" max="6150" width="7.85546875" style="44" customWidth="1"/>
    <col min="6151" max="6151" width="4.5703125" style="44" customWidth="1"/>
    <col min="6152" max="6152" width="8.140625" style="44" customWidth="1"/>
    <col min="6153" max="6153" width="9.42578125" style="44" customWidth="1"/>
    <col min="6154" max="6154" width="7.140625" style="44" customWidth="1"/>
    <col min="6155" max="6156" width="8.5703125" style="44" customWidth="1"/>
    <col min="6157" max="6157" width="4.5703125" style="44" customWidth="1"/>
    <col min="6158" max="6158" width="7.42578125" style="44" customWidth="1"/>
    <col min="6159" max="6160" width="4.5703125" style="44" customWidth="1"/>
    <col min="6161" max="6161" width="7" style="44" customWidth="1"/>
    <col min="6162" max="6162" width="8.140625" style="44" customWidth="1"/>
    <col min="6163" max="6163" width="8" style="44" customWidth="1"/>
    <col min="6164" max="6164" width="7.140625" style="44" customWidth="1"/>
    <col min="6165" max="6165" width="6.5703125" style="44" customWidth="1"/>
    <col min="6166" max="6166" width="4.5703125" style="44" customWidth="1"/>
    <col min="6167" max="6167" width="7.85546875" style="44" customWidth="1"/>
    <col min="6168" max="6168" width="8.140625" style="44" customWidth="1"/>
    <col min="6169" max="6172" width="4.5703125" style="44" customWidth="1"/>
    <col min="6173" max="6173" width="11.5703125" style="44"/>
    <col min="6174" max="6174" width="8.42578125" style="44" customWidth="1"/>
    <col min="6175" max="6175" width="5.42578125" style="44" customWidth="1"/>
    <col min="6176" max="6177" width="5.140625" style="44" customWidth="1"/>
    <col min="6178" max="6178" width="6.42578125" style="44" customWidth="1"/>
    <col min="6179" max="6179" width="11.5703125" style="44"/>
    <col min="6180" max="6180" width="8.42578125" style="44" customWidth="1"/>
    <col min="6181" max="6181" width="3.140625" style="44" customWidth="1"/>
    <col min="6182" max="6182" width="5.140625" style="44" customWidth="1"/>
    <col min="6183" max="6183" width="7.42578125" style="44" customWidth="1"/>
    <col min="6184" max="6184" width="4.5703125" style="44" customWidth="1"/>
    <col min="6185" max="6400" width="11.5703125" style="44"/>
    <col min="6401" max="6401" width="1.85546875" style="44" customWidth="1"/>
    <col min="6402" max="6402" width="8.140625" style="44" customWidth="1"/>
    <col min="6403" max="6404" width="4.5703125" style="44" customWidth="1"/>
    <col min="6405" max="6405" width="7.140625" style="44" customWidth="1"/>
    <col min="6406" max="6406" width="7.85546875" style="44" customWidth="1"/>
    <col min="6407" max="6407" width="4.5703125" style="44" customWidth="1"/>
    <col min="6408" max="6408" width="8.140625" style="44" customWidth="1"/>
    <col min="6409" max="6409" width="9.42578125" style="44" customWidth="1"/>
    <col min="6410" max="6410" width="7.140625" style="44" customWidth="1"/>
    <col min="6411" max="6412" width="8.5703125" style="44" customWidth="1"/>
    <col min="6413" max="6413" width="4.5703125" style="44" customWidth="1"/>
    <col min="6414" max="6414" width="7.42578125" style="44" customWidth="1"/>
    <col min="6415" max="6416" width="4.5703125" style="44" customWidth="1"/>
    <col min="6417" max="6417" width="7" style="44" customWidth="1"/>
    <col min="6418" max="6418" width="8.140625" style="44" customWidth="1"/>
    <col min="6419" max="6419" width="8" style="44" customWidth="1"/>
    <col min="6420" max="6420" width="7.140625" style="44" customWidth="1"/>
    <col min="6421" max="6421" width="6.5703125" style="44" customWidth="1"/>
    <col min="6422" max="6422" width="4.5703125" style="44" customWidth="1"/>
    <col min="6423" max="6423" width="7.85546875" style="44" customWidth="1"/>
    <col min="6424" max="6424" width="8.140625" style="44" customWidth="1"/>
    <col min="6425" max="6428" width="4.5703125" style="44" customWidth="1"/>
    <col min="6429" max="6429" width="11.5703125" style="44"/>
    <col min="6430" max="6430" width="8.42578125" style="44" customWidth="1"/>
    <col min="6431" max="6431" width="5.42578125" style="44" customWidth="1"/>
    <col min="6432" max="6433" width="5.140625" style="44" customWidth="1"/>
    <col min="6434" max="6434" width="6.42578125" style="44" customWidth="1"/>
    <col min="6435" max="6435" width="11.5703125" style="44"/>
    <col min="6436" max="6436" width="8.42578125" style="44" customWidth="1"/>
    <col min="6437" max="6437" width="3.140625" style="44" customWidth="1"/>
    <col min="6438" max="6438" width="5.140625" style="44" customWidth="1"/>
    <col min="6439" max="6439" width="7.42578125" style="44" customWidth="1"/>
    <col min="6440" max="6440" width="4.5703125" style="44" customWidth="1"/>
    <col min="6441" max="6656" width="11.5703125" style="44"/>
    <col min="6657" max="6657" width="1.85546875" style="44" customWidth="1"/>
    <col min="6658" max="6658" width="8.140625" style="44" customWidth="1"/>
    <col min="6659" max="6660" width="4.5703125" style="44" customWidth="1"/>
    <col min="6661" max="6661" width="7.140625" style="44" customWidth="1"/>
    <col min="6662" max="6662" width="7.85546875" style="44" customWidth="1"/>
    <col min="6663" max="6663" width="4.5703125" style="44" customWidth="1"/>
    <col min="6664" max="6664" width="8.140625" style="44" customWidth="1"/>
    <col min="6665" max="6665" width="9.42578125" style="44" customWidth="1"/>
    <col min="6666" max="6666" width="7.140625" style="44" customWidth="1"/>
    <col min="6667" max="6668" width="8.5703125" style="44" customWidth="1"/>
    <col min="6669" max="6669" width="4.5703125" style="44" customWidth="1"/>
    <col min="6670" max="6670" width="7.42578125" style="44" customWidth="1"/>
    <col min="6671" max="6672" width="4.5703125" style="44" customWidth="1"/>
    <col min="6673" max="6673" width="7" style="44" customWidth="1"/>
    <col min="6674" max="6674" width="8.140625" style="44" customWidth="1"/>
    <col min="6675" max="6675" width="8" style="44" customWidth="1"/>
    <col min="6676" max="6676" width="7.140625" style="44" customWidth="1"/>
    <col min="6677" max="6677" width="6.5703125" style="44" customWidth="1"/>
    <col min="6678" max="6678" width="4.5703125" style="44" customWidth="1"/>
    <col min="6679" max="6679" width="7.85546875" style="44" customWidth="1"/>
    <col min="6680" max="6680" width="8.140625" style="44" customWidth="1"/>
    <col min="6681" max="6684" width="4.5703125" style="44" customWidth="1"/>
    <col min="6685" max="6685" width="11.5703125" style="44"/>
    <col min="6686" max="6686" width="8.42578125" style="44" customWidth="1"/>
    <col min="6687" max="6687" width="5.42578125" style="44" customWidth="1"/>
    <col min="6688" max="6689" width="5.140625" style="44" customWidth="1"/>
    <col min="6690" max="6690" width="6.42578125" style="44" customWidth="1"/>
    <col min="6691" max="6691" width="11.5703125" style="44"/>
    <col min="6692" max="6692" width="8.42578125" style="44" customWidth="1"/>
    <col min="6693" max="6693" width="3.140625" style="44" customWidth="1"/>
    <col min="6694" max="6694" width="5.140625" style="44" customWidth="1"/>
    <col min="6695" max="6695" width="7.42578125" style="44" customWidth="1"/>
    <col min="6696" max="6696" width="4.5703125" style="44" customWidth="1"/>
    <col min="6697" max="6912" width="11.5703125" style="44"/>
    <col min="6913" max="6913" width="1.85546875" style="44" customWidth="1"/>
    <col min="6914" max="6914" width="8.140625" style="44" customWidth="1"/>
    <col min="6915" max="6916" width="4.5703125" style="44" customWidth="1"/>
    <col min="6917" max="6917" width="7.140625" style="44" customWidth="1"/>
    <col min="6918" max="6918" width="7.85546875" style="44" customWidth="1"/>
    <col min="6919" max="6919" width="4.5703125" style="44" customWidth="1"/>
    <col min="6920" max="6920" width="8.140625" style="44" customWidth="1"/>
    <col min="6921" max="6921" width="9.42578125" style="44" customWidth="1"/>
    <col min="6922" max="6922" width="7.140625" style="44" customWidth="1"/>
    <col min="6923" max="6924" width="8.5703125" style="44" customWidth="1"/>
    <col min="6925" max="6925" width="4.5703125" style="44" customWidth="1"/>
    <col min="6926" max="6926" width="7.42578125" style="44" customWidth="1"/>
    <col min="6927" max="6928" width="4.5703125" style="44" customWidth="1"/>
    <col min="6929" max="6929" width="7" style="44" customWidth="1"/>
    <col min="6930" max="6930" width="8.140625" style="44" customWidth="1"/>
    <col min="6931" max="6931" width="8" style="44" customWidth="1"/>
    <col min="6932" max="6932" width="7.140625" style="44" customWidth="1"/>
    <col min="6933" max="6933" width="6.5703125" style="44" customWidth="1"/>
    <col min="6934" max="6934" width="4.5703125" style="44" customWidth="1"/>
    <col min="6935" max="6935" width="7.85546875" style="44" customWidth="1"/>
    <col min="6936" max="6936" width="8.140625" style="44" customWidth="1"/>
    <col min="6937" max="6940" width="4.5703125" style="44" customWidth="1"/>
    <col min="6941" max="6941" width="11.5703125" style="44"/>
    <col min="6942" max="6942" width="8.42578125" style="44" customWidth="1"/>
    <col min="6943" max="6943" width="5.42578125" style="44" customWidth="1"/>
    <col min="6944" max="6945" width="5.140625" style="44" customWidth="1"/>
    <col min="6946" max="6946" width="6.42578125" style="44" customWidth="1"/>
    <col min="6947" max="6947" width="11.5703125" style="44"/>
    <col min="6948" max="6948" width="8.42578125" style="44" customWidth="1"/>
    <col min="6949" max="6949" width="3.140625" style="44" customWidth="1"/>
    <col min="6950" max="6950" width="5.140625" style="44" customWidth="1"/>
    <col min="6951" max="6951" width="7.42578125" style="44" customWidth="1"/>
    <col min="6952" max="6952" width="4.5703125" style="44" customWidth="1"/>
    <col min="6953" max="7168" width="11.5703125" style="44"/>
    <col min="7169" max="7169" width="1.85546875" style="44" customWidth="1"/>
    <col min="7170" max="7170" width="8.140625" style="44" customWidth="1"/>
    <col min="7171" max="7172" width="4.5703125" style="44" customWidth="1"/>
    <col min="7173" max="7173" width="7.140625" style="44" customWidth="1"/>
    <col min="7174" max="7174" width="7.85546875" style="44" customWidth="1"/>
    <col min="7175" max="7175" width="4.5703125" style="44" customWidth="1"/>
    <col min="7176" max="7176" width="8.140625" style="44" customWidth="1"/>
    <col min="7177" max="7177" width="9.42578125" style="44" customWidth="1"/>
    <col min="7178" max="7178" width="7.140625" style="44" customWidth="1"/>
    <col min="7179" max="7180" width="8.5703125" style="44" customWidth="1"/>
    <col min="7181" max="7181" width="4.5703125" style="44" customWidth="1"/>
    <col min="7182" max="7182" width="7.42578125" style="44" customWidth="1"/>
    <col min="7183" max="7184" width="4.5703125" style="44" customWidth="1"/>
    <col min="7185" max="7185" width="7" style="44" customWidth="1"/>
    <col min="7186" max="7186" width="8.140625" style="44" customWidth="1"/>
    <col min="7187" max="7187" width="8" style="44" customWidth="1"/>
    <col min="7188" max="7188" width="7.140625" style="44" customWidth="1"/>
    <col min="7189" max="7189" width="6.5703125" style="44" customWidth="1"/>
    <col min="7190" max="7190" width="4.5703125" style="44" customWidth="1"/>
    <col min="7191" max="7191" width="7.85546875" style="44" customWidth="1"/>
    <col min="7192" max="7192" width="8.140625" style="44" customWidth="1"/>
    <col min="7193" max="7196" width="4.5703125" style="44" customWidth="1"/>
    <col min="7197" max="7197" width="11.5703125" style="44"/>
    <col min="7198" max="7198" width="8.42578125" style="44" customWidth="1"/>
    <col min="7199" max="7199" width="5.42578125" style="44" customWidth="1"/>
    <col min="7200" max="7201" width="5.140625" style="44" customWidth="1"/>
    <col min="7202" max="7202" width="6.42578125" style="44" customWidth="1"/>
    <col min="7203" max="7203" width="11.5703125" style="44"/>
    <col min="7204" max="7204" width="8.42578125" style="44" customWidth="1"/>
    <col min="7205" max="7205" width="3.140625" style="44" customWidth="1"/>
    <col min="7206" max="7206" width="5.140625" style="44" customWidth="1"/>
    <col min="7207" max="7207" width="7.42578125" style="44" customWidth="1"/>
    <col min="7208" max="7208" width="4.5703125" style="44" customWidth="1"/>
    <col min="7209" max="7424" width="11.5703125" style="44"/>
    <col min="7425" max="7425" width="1.85546875" style="44" customWidth="1"/>
    <col min="7426" max="7426" width="8.140625" style="44" customWidth="1"/>
    <col min="7427" max="7428" width="4.5703125" style="44" customWidth="1"/>
    <col min="7429" max="7429" width="7.140625" style="44" customWidth="1"/>
    <col min="7430" max="7430" width="7.85546875" style="44" customWidth="1"/>
    <col min="7431" max="7431" width="4.5703125" style="44" customWidth="1"/>
    <col min="7432" max="7432" width="8.140625" style="44" customWidth="1"/>
    <col min="7433" max="7433" width="9.42578125" style="44" customWidth="1"/>
    <col min="7434" max="7434" width="7.140625" style="44" customWidth="1"/>
    <col min="7435" max="7436" width="8.5703125" style="44" customWidth="1"/>
    <col min="7437" max="7437" width="4.5703125" style="44" customWidth="1"/>
    <col min="7438" max="7438" width="7.42578125" style="44" customWidth="1"/>
    <col min="7439" max="7440" width="4.5703125" style="44" customWidth="1"/>
    <col min="7441" max="7441" width="7" style="44" customWidth="1"/>
    <col min="7442" max="7442" width="8.140625" style="44" customWidth="1"/>
    <col min="7443" max="7443" width="8" style="44" customWidth="1"/>
    <col min="7444" max="7444" width="7.140625" style="44" customWidth="1"/>
    <col min="7445" max="7445" width="6.5703125" style="44" customWidth="1"/>
    <col min="7446" max="7446" width="4.5703125" style="44" customWidth="1"/>
    <col min="7447" max="7447" width="7.85546875" style="44" customWidth="1"/>
    <col min="7448" max="7448" width="8.140625" style="44" customWidth="1"/>
    <col min="7449" max="7452" width="4.5703125" style="44" customWidth="1"/>
    <col min="7453" max="7453" width="11.5703125" style="44"/>
    <col min="7454" max="7454" width="8.42578125" style="44" customWidth="1"/>
    <col min="7455" max="7455" width="5.42578125" style="44" customWidth="1"/>
    <col min="7456" max="7457" width="5.140625" style="44" customWidth="1"/>
    <col min="7458" max="7458" width="6.42578125" style="44" customWidth="1"/>
    <col min="7459" max="7459" width="11.5703125" style="44"/>
    <col min="7460" max="7460" width="8.42578125" style="44" customWidth="1"/>
    <col min="7461" max="7461" width="3.140625" style="44" customWidth="1"/>
    <col min="7462" max="7462" width="5.140625" style="44" customWidth="1"/>
    <col min="7463" max="7463" width="7.42578125" style="44" customWidth="1"/>
    <col min="7464" max="7464" width="4.5703125" style="44" customWidth="1"/>
    <col min="7465" max="7680" width="11.5703125" style="44"/>
    <col min="7681" max="7681" width="1.85546875" style="44" customWidth="1"/>
    <col min="7682" max="7682" width="8.140625" style="44" customWidth="1"/>
    <col min="7683" max="7684" width="4.5703125" style="44" customWidth="1"/>
    <col min="7685" max="7685" width="7.140625" style="44" customWidth="1"/>
    <col min="7686" max="7686" width="7.85546875" style="44" customWidth="1"/>
    <col min="7687" max="7687" width="4.5703125" style="44" customWidth="1"/>
    <col min="7688" max="7688" width="8.140625" style="44" customWidth="1"/>
    <col min="7689" max="7689" width="9.42578125" style="44" customWidth="1"/>
    <col min="7690" max="7690" width="7.140625" style="44" customWidth="1"/>
    <col min="7691" max="7692" width="8.5703125" style="44" customWidth="1"/>
    <col min="7693" max="7693" width="4.5703125" style="44" customWidth="1"/>
    <col min="7694" max="7694" width="7.42578125" style="44" customWidth="1"/>
    <col min="7695" max="7696" width="4.5703125" style="44" customWidth="1"/>
    <col min="7697" max="7697" width="7" style="44" customWidth="1"/>
    <col min="7698" max="7698" width="8.140625" style="44" customWidth="1"/>
    <col min="7699" max="7699" width="8" style="44" customWidth="1"/>
    <col min="7700" max="7700" width="7.140625" style="44" customWidth="1"/>
    <col min="7701" max="7701" width="6.5703125" style="44" customWidth="1"/>
    <col min="7702" max="7702" width="4.5703125" style="44" customWidth="1"/>
    <col min="7703" max="7703" width="7.85546875" style="44" customWidth="1"/>
    <col min="7704" max="7704" width="8.140625" style="44" customWidth="1"/>
    <col min="7705" max="7708" width="4.5703125" style="44" customWidth="1"/>
    <col min="7709" max="7709" width="11.5703125" style="44"/>
    <col min="7710" max="7710" width="8.42578125" style="44" customWidth="1"/>
    <col min="7711" max="7711" width="5.42578125" style="44" customWidth="1"/>
    <col min="7712" max="7713" width="5.140625" style="44" customWidth="1"/>
    <col min="7714" max="7714" width="6.42578125" style="44" customWidth="1"/>
    <col min="7715" max="7715" width="11.5703125" style="44"/>
    <col min="7716" max="7716" width="8.42578125" style="44" customWidth="1"/>
    <col min="7717" max="7717" width="3.140625" style="44" customWidth="1"/>
    <col min="7718" max="7718" width="5.140625" style="44" customWidth="1"/>
    <col min="7719" max="7719" width="7.42578125" style="44" customWidth="1"/>
    <col min="7720" max="7720" width="4.5703125" style="44" customWidth="1"/>
    <col min="7721" max="7936" width="11.5703125" style="44"/>
    <col min="7937" max="7937" width="1.85546875" style="44" customWidth="1"/>
    <col min="7938" max="7938" width="8.140625" style="44" customWidth="1"/>
    <col min="7939" max="7940" width="4.5703125" style="44" customWidth="1"/>
    <col min="7941" max="7941" width="7.140625" style="44" customWidth="1"/>
    <col min="7942" max="7942" width="7.85546875" style="44" customWidth="1"/>
    <col min="7943" max="7943" width="4.5703125" style="44" customWidth="1"/>
    <col min="7944" max="7944" width="8.140625" style="44" customWidth="1"/>
    <col min="7945" max="7945" width="9.42578125" style="44" customWidth="1"/>
    <col min="7946" max="7946" width="7.140625" style="44" customWidth="1"/>
    <col min="7947" max="7948" width="8.5703125" style="44" customWidth="1"/>
    <col min="7949" max="7949" width="4.5703125" style="44" customWidth="1"/>
    <col min="7950" max="7950" width="7.42578125" style="44" customWidth="1"/>
    <col min="7951" max="7952" width="4.5703125" style="44" customWidth="1"/>
    <col min="7953" max="7953" width="7" style="44" customWidth="1"/>
    <col min="7954" max="7954" width="8.140625" style="44" customWidth="1"/>
    <col min="7955" max="7955" width="8" style="44" customWidth="1"/>
    <col min="7956" max="7956" width="7.140625" style="44" customWidth="1"/>
    <col min="7957" max="7957" width="6.5703125" style="44" customWidth="1"/>
    <col min="7958" max="7958" width="4.5703125" style="44" customWidth="1"/>
    <col min="7959" max="7959" width="7.85546875" style="44" customWidth="1"/>
    <col min="7960" max="7960" width="8.140625" style="44" customWidth="1"/>
    <col min="7961" max="7964" width="4.5703125" style="44" customWidth="1"/>
    <col min="7965" max="7965" width="11.5703125" style="44"/>
    <col min="7966" max="7966" width="8.42578125" style="44" customWidth="1"/>
    <col min="7967" max="7967" width="5.42578125" style="44" customWidth="1"/>
    <col min="7968" max="7969" width="5.140625" style="44" customWidth="1"/>
    <col min="7970" max="7970" width="6.42578125" style="44" customWidth="1"/>
    <col min="7971" max="7971" width="11.5703125" style="44"/>
    <col min="7972" max="7972" width="8.42578125" style="44" customWidth="1"/>
    <col min="7973" max="7973" width="3.140625" style="44" customWidth="1"/>
    <col min="7974" max="7974" width="5.140625" style="44" customWidth="1"/>
    <col min="7975" max="7975" width="7.42578125" style="44" customWidth="1"/>
    <col min="7976" max="7976" width="4.5703125" style="44" customWidth="1"/>
    <col min="7977" max="8192" width="11.5703125" style="44"/>
    <col min="8193" max="8193" width="1.85546875" style="44" customWidth="1"/>
    <col min="8194" max="8194" width="8.140625" style="44" customWidth="1"/>
    <col min="8195" max="8196" width="4.5703125" style="44" customWidth="1"/>
    <col min="8197" max="8197" width="7.140625" style="44" customWidth="1"/>
    <col min="8198" max="8198" width="7.85546875" style="44" customWidth="1"/>
    <col min="8199" max="8199" width="4.5703125" style="44" customWidth="1"/>
    <col min="8200" max="8200" width="8.140625" style="44" customWidth="1"/>
    <col min="8201" max="8201" width="9.42578125" style="44" customWidth="1"/>
    <col min="8202" max="8202" width="7.140625" style="44" customWidth="1"/>
    <col min="8203" max="8204" width="8.5703125" style="44" customWidth="1"/>
    <col min="8205" max="8205" width="4.5703125" style="44" customWidth="1"/>
    <col min="8206" max="8206" width="7.42578125" style="44" customWidth="1"/>
    <col min="8207" max="8208" width="4.5703125" style="44" customWidth="1"/>
    <col min="8209" max="8209" width="7" style="44" customWidth="1"/>
    <col min="8210" max="8210" width="8.140625" style="44" customWidth="1"/>
    <col min="8211" max="8211" width="8" style="44" customWidth="1"/>
    <col min="8212" max="8212" width="7.140625" style="44" customWidth="1"/>
    <col min="8213" max="8213" width="6.5703125" style="44" customWidth="1"/>
    <col min="8214" max="8214" width="4.5703125" style="44" customWidth="1"/>
    <col min="8215" max="8215" width="7.85546875" style="44" customWidth="1"/>
    <col min="8216" max="8216" width="8.140625" style="44" customWidth="1"/>
    <col min="8217" max="8220" width="4.5703125" style="44" customWidth="1"/>
    <col min="8221" max="8221" width="11.5703125" style="44"/>
    <col min="8222" max="8222" width="8.42578125" style="44" customWidth="1"/>
    <col min="8223" max="8223" width="5.42578125" style="44" customWidth="1"/>
    <col min="8224" max="8225" width="5.140625" style="44" customWidth="1"/>
    <col min="8226" max="8226" width="6.42578125" style="44" customWidth="1"/>
    <col min="8227" max="8227" width="11.5703125" style="44"/>
    <col min="8228" max="8228" width="8.42578125" style="44" customWidth="1"/>
    <col min="8229" max="8229" width="3.140625" style="44" customWidth="1"/>
    <col min="8230" max="8230" width="5.140625" style="44" customWidth="1"/>
    <col min="8231" max="8231" width="7.42578125" style="44" customWidth="1"/>
    <col min="8232" max="8232" width="4.5703125" style="44" customWidth="1"/>
    <col min="8233" max="8448" width="11.5703125" style="44"/>
    <col min="8449" max="8449" width="1.85546875" style="44" customWidth="1"/>
    <col min="8450" max="8450" width="8.140625" style="44" customWidth="1"/>
    <col min="8451" max="8452" width="4.5703125" style="44" customWidth="1"/>
    <col min="8453" max="8453" width="7.140625" style="44" customWidth="1"/>
    <col min="8454" max="8454" width="7.85546875" style="44" customWidth="1"/>
    <col min="8455" max="8455" width="4.5703125" style="44" customWidth="1"/>
    <col min="8456" max="8456" width="8.140625" style="44" customWidth="1"/>
    <col min="8457" max="8457" width="9.42578125" style="44" customWidth="1"/>
    <col min="8458" max="8458" width="7.140625" style="44" customWidth="1"/>
    <col min="8459" max="8460" width="8.5703125" style="44" customWidth="1"/>
    <col min="8461" max="8461" width="4.5703125" style="44" customWidth="1"/>
    <col min="8462" max="8462" width="7.42578125" style="44" customWidth="1"/>
    <col min="8463" max="8464" width="4.5703125" style="44" customWidth="1"/>
    <col min="8465" max="8465" width="7" style="44" customWidth="1"/>
    <col min="8466" max="8466" width="8.140625" style="44" customWidth="1"/>
    <col min="8467" max="8467" width="8" style="44" customWidth="1"/>
    <col min="8468" max="8468" width="7.140625" style="44" customWidth="1"/>
    <col min="8469" max="8469" width="6.5703125" style="44" customWidth="1"/>
    <col min="8470" max="8470" width="4.5703125" style="44" customWidth="1"/>
    <col min="8471" max="8471" width="7.85546875" style="44" customWidth="1"/>
    <col min="8472" max="8472" width="8.140625" style="44" customWidth="1"/>
    <col min="8473" max="8476" width="4.5703125" style="44" customWidth="1"/>
    <col min="8477" max="8477" width="11.5703125" style="44"/>
    <col min="8478" max="8478" width="8.42578125" style="44" customWidth="1"/>
    <col min="8479" max="8479" width="5.42578125" style="44" customWidth="1"/>
    <col min="8480" max="8481" width="5.140625" style="44" customWidth="1"/>
    <col min="8482" max="8482" width="6.42578125" style="44" customWidth="1"/>
    <col min="8483" max="8483" width="11.5703125" style="44"/>
    <col min="8484" max="8484" width="8.42578125" style="44" customWidth="1"/>
    <col min="8485" max="8485" width="3.140625" style="44" customWidth="1"/>
    <col min="8486" max="8486" width="5.140625" style="44" customWidth="1"/>
    <col min="8487" max="8487" width="7.42578125" style="44" customWidth="1"/>
    <col min="8488" max="8488" width="4.5703125" style="44" customWidth="1"/>
    <col min="8489" max="8704" width="11.5703125" style="44"/>
    <col min="8705" max="8705" width="1.85546875" style="44" customWidth="1"/>
    <col min="8706" max="8706" width="8.140625" style="44" customWidth="1"/>
    <col min="8707" max="8708" width="4.5703125" style="44" customWidth="1"/>
    <col min="8709" max="8709" width="7.140625" style="44" customWidth="1"/>
    <col min="8710" max="8710" width="7.85546875" style="44" customWidth="1"/>
    <col min="8711" max="8711" width="4.5703125" style="44" customWidth="1"/>
    <col min="8712" max="8712" width="8.140625" style="44" customWidth="1"/>
    <col min="8713" max="8713" width="9.42578125" style="44" customWidth="1"/>
    <col min="8714" max="8714" width="7.140625" style="44" customWidth="1"/>
    <col min="8715" max="8716" width="8.5703125" style="44" customWidth="1"/>
    <col min="8717" max="8717" width="4.5703125" style="44" customWidth="1"/>
    <col min="8718" max="8718" width="7.42578125" style="44" customWidth="1"/>
    <col min="8719" max="8720" width="4.5703125" style="44" customWidth="1"/>
    <col min="8721" max="8721" width="7" style="44" customWidth="1"/>
    <col min="8722" max="8722" width="8.140625" style="44" customWidth="1"/>
    <col min="8723" max="8723" width="8" style="44" customWidth="1"/>
    <col min="8724" max="8724" width="7.140625" style="44" customWidth="1"/>
    <col min="8725" max="8725" width="6.5703125" style="44" customWidth="1"/>
    <col min="8726" max="8726" width="4.5703125" style="44" customWidth="1"/>
    <col min="8727" max="8727" width="7.85546875" style="44" customWidth="1"/>
    <col min="8728" max="8728" width="8.140625" style="44" customWidth="1"/>
    <col min="8729" max="8732" width="4.5703125" style="44" customWidth="1"/>
    <col min="8733" max="8733" width="11.5703125" style="44"/>
    <col min="8734" max="8734" width="8.42578125" style="44" customWidth="1"/>
    <col min="8735" max="8735" width="5.42578125" style="44" customWidth="1"/>
    <col min="8736" max="8737" width="5.140625" style="44" customWidth="1"/>
    <col min="8738" max="8738" width="6.42578125" style="44" customWidth="1"/>
    <col min="8739" max="8739" width="11.5703125" style="44"/>
    <col min="8740" max="8740" width="8.42578125" style="44" customWidth="1"/>
    <col min="8741" max="8741" width="3.140625" style="44" customWidth="1"/>
    <col min="8742" max="8742" width="5.140625" style="44" customWidth="1"/>
    <col min="8743" max="8743" width="7.42578125" style="44" customWidth="1"/>
    <col min="8744" max="8744" width="4.5703125" style="44" customWidth="1"/>
    <col min="8745" max="8960" width="11.5703125" style="44"/>
    <col min="8961" max="8961" width="1.85546875" style="44" customWidth="1"/>
    <col min="8962" max="8962" width="8.140625" style="44" customWidth="1"/>
    <col min="8963" max="8964" width="4.5703125" style="44" customWidth="1"/>
    <col min="8965" max="8965" width="7.140625" style="44" customWidth="1"/>
    <col min="8966" max="8966" width="7.85546875" style="44" customWidth="1"/>
    <col min="8967" max="8967" width="4.5703125" style="44" customWidth="1"/>
    <col min="8968" max="8968" width="8.140625" style="44" customWidth="1"/>
    <col min="8969" max="8969" width="9.42578125" style="44" customWidth="1"/>
    <col min="8970" max="8970" width="7.140625" style="44" customWidth="1"/>
    <col min="8971" max="8972" width="8.5703125" style="44" customWidth="1"/>
    <col min="8973" max="8973" width="4.5703125" style="44" customWidth="1"/>
    <col min="8974" max="8974" width="7.42578125" style="44" customWidth="1"/>
    <col min="8975" max="8976" width="4.5703125" style="44" customWidth="1"/>
    <col min="8977" max="8977" width="7" style="44" customWidth="1"/>
    <col min="8978" max="8978" width="8.140625" style="44" customWidth="1"/>
    <col min="8979" max="8979" width="8" style="44" customWidth="1"/>
    <col min="8980" max="8980" width="7.140625" style="44" customWidth="1"/>
    <col min="8981" max="8981" width="6.5703125" style="44" customWidth="1"/>
    <col min="8982" max="8982" width="4.5703125" style="44" customWidth="1"/>
    <col min="8983" max="8983" width="7.85546875" style="44" customWidth="1"/>
    <col min="8984" max="8984" width="8.140625" style="44" customWidth="1"/>
    <col min="8985" max="8988" width="4.5703125" style="44" customWidth="1"/>
    <col min="8989" max="8989" width="11.5703125" style="44"/>
    <col min="8990" max="8990" width="8.42578125" style="44" customWidth="1"/>
    <col min="8991" max="8991" width="5.42578125" style="44" customWidth="1"/>
    <col min="8992" max="8993" width="5.140625" style="44" customWidth="1"/>
    <col min="8994" max="8994" width="6.42578125" style="44" customWidth="1"/>
    <col min="8995" max="8995" width="11.5703125" style="44"/>
    <col min="8996" max="8996" width="8.42578125" style="44" customWidth="1"/>
    <col min="8997" max="8997" width="3.140625" style="44" customWidth="1"/>
    <col min="8998" max="8998" width="5.140625" style="44" customWidth="1"/>
    <col min="8999" max="8999" width="7.42578125" style="44" customWidth="1"/>
    <col min="9000" max="9000" width="4.5703125" style="44" customWidth="1"/>
    <col min="9001" max="9216" width="11.5703125" style="44"/>
    <col min="9217" max="9217" width="1.85546875" style="44" customWidth="1"/>
    <col min="9218" max="9218" width="8.140625" style="44" customWidth="1"/>
    <col min="9219" max="9220" width="4.5703125" style="44" customWidth="1"/>
    <col min="9221" max="9221" width="7.140625" style="44" customWidth="1"/>
    <col min="9222" max="9222" width="7.85546875" style="44" customWidth="1"/>
    <col min="9223" max="9223" width="4.5703125" style="44" customWidth="1"/>
    <col min="9224" max="9224" width="8.140625" style="44" customWidth="1"/>
    <col min="9225" max="9225" width="9.42578125" style="44" customWidth="1"/>
    <col min="9226" max="9226" width="7.140625" style="44" customWidth="1"/>
    <col min="9227" max="9228" width="8.5703125" style="44" customWidth="1"/>
    <col min="9229" max="9229" width="4.5703125" style="44" customWidth="1"/>
    <col min="9230" max="9230" width="7.42578125" style="44" customWidth="1"/>
    <col min="9231" max="9232" width="4.5703125" style="44" customWidth="1"/>
    <col min="9233" max="9233" width="7" style="44" customWidth="1"/>
    <col min="9234" max="9234" width="8.140625" style="44" customWidth="1"/>
    <col min="9235" max="9235" width="8" style="44" customWidth="1"/>
    <col min="9236" max="9236" width="7.140625" style="44" customWidth="1"/>
    <col min="9237" max="9237" width="6.5703125" style="44" customWidth="1"/>
    <col min="9238" max="9238" width="4.5703125" style="44" customWidth="1"/>
    <col min="9239" max="9239" width="7.85546875" style="44" customWidth="1"/>
    <col min="9240" max="9240" width="8.140625" style="44" customWidth="1"/>
    <col min="9241" max="9244" width="4.5703125" style="44" customWidth="1"/>
    <col min="9245" max="9245" width="11.5703125" style="44"/>
    <col min="9246" max="9246" width="8.42578125" style="44" customWidth="1"/>
    <col min="9247" max="9247" width="5.42578125" style="44" customWidth="1"/>
    <col min="9248" max="9249" width="5.140625" style="44" customWidth="1"/>
    <col min="9250" max="9250" width="6.42578125" style="44" customWidth="1"/>
    <col min="9251" max="9251" width="11.5703125" style="44"/>
    <col min="9252" max="9252" width="8.42578125" style="44" customWidth="1"/>
    <col min="9253" max="9253" width="3.140625" style="44" customWidth="1"/>
    <col min="9254" max="9254" width="5.140625" style="44" customWidth="1"/>
    <col min="9255" max="9255" width="7.42578125" style="44" customWidth="1"/>
    <col min="9256" max="9256" width="4.5703125" style="44" customWidth="1"/>
    <col min="9257" max="9472" width="11.5703125" style="44"/>
    <col min="9473" max="9473" width="1.85546875" style="44" customWidth="1"/>
    <col min="9474" max="9474" width="8.140625" style="44" customWidth="1"/>
    <col min="9475" max="9476" width="4.5703125" style="44" customWidth="1"/>
    <col min="9477" max="9477" width="7.140625" style="44" customWidth="1"/>
    <col min="9478" max="9478" width="7.85546875" style="44" customWidth="1"/>
    <col min="9479" max="9479" width="4.5703125" style="44" customWidth="1"/>
    <col min="9480" max="9480" width="8.140625" style="44" customWidth="1"/>
    <col min="9481" max="9481" width="9.42578125" style="44" customWidth="1"/>
    <col min="9482" max="9482" width="7.140625" style="44" customWidth="1"/>
    <col min="9483" max="9484" width="8.5703125" style="44" customWidth="1"/>
    <col min="9485" max="9485" width="4.5703125" style="44" customWidth="1"/>
    <col min="9486" max="9486" width="7.42578125" style="44" customWidth="1"/>
    <col min="9487" max="9488" width="4.5703125" style="44" customWidth="1"/>
    <col min="9489" max="9489" width="7" style="44" customWidth="1"/>
    <col min="9490" max="9490" width="8.140625" style="44" customWidth="1"/>
    <col min="9491" max="9491" width="8" style="44" customWidth="1"/>
    <col min="9492" max="9492" width="7.140625" style="44" customWidth="1"/>
    <col min="9493" max="9493" width="6.5703125" style="44" customWidth="1"/>
    <col min="9494" max="9494" width="4.5703125" style="44" customWidth="1"/>
    <col min="9495" max="9495" width="7.85546875" style="44" customWidth="1"/>
    <col min="9496" max="9496" width="8.140625" style="44" customWidth="1"/>
    <col min="9497" max="9500" width="4.5703125" style="44" customWidth="1"/>
    <col min="9501" max="9501" width="11.5703125" style="44"/>
    <col min="9502" max="9502" width="8.42578125" style="44" customWidth="1"/>
    <col min="9503" max="9503" width="5.42578125" style="44" customWidth="1"/>
    <col min="9504" max="9505" width="5.140625" style="44" customWidth="1"/>
    <col min="9506" max="9506" width="6.42578125" style="44" customWidth="1"/>
    <col min="9507" max="9507" width="11.5703125" style="44"/>
    <col min="9508" max="9508" width="8.42578125" style="44" customWidth="1"/>
    <col min="9509" max="9509" width="3.140625" style="44" customWidth="1"/>
    <col min="9510" max="9510" width="5.140625" style="44" customWidth="1"/>
    <col min="9511" max="9511" width="7.42578125" style="44" customWidth="1"/>
    <col min="9512" max="9512" width="4.5703125" style="44" customWidth="1"/>
    <col min="9513" max="9728" width="11.5703125" style="44"/>
    <col min="9729" max="9729" width="1.85546875" style="44" customWidth="1"/>
    <col min="9730" max="9730" width="8.140625" style="44" customWidth="1"/>
    <col min="9731" max="9732" width="4.5703125" style="44" customWidth="1"/>
    <col min="9733" max="9733" width="7.140625" style="44" customWidth="1"/>
    <col min="9734" max="9734" width="7.85546875" style="44" customWidth="1"/>
    <col min="9735" max="9735" width="4.5703125" style="44" customWidth="1"/>
    <col min="9736" max="9736" width="8.140625" style="44" customWidth="1"/>
    <col min="9737" max="9737" width="9.42578125" style="44" customWidth="1"/>
    <col min="9738" max="9738" width="7.140625" style="44" customWidth="1"/>
    <col min="9739" max="9740" width="8.5703125" style="44" customWidth="1"/>
    <col min="9741" max="9741" width="4.5703125" style="44" customWidth="1"/>
    <col min="9742" max="9742" width="7.42578125" style="44" customWidth="1"/>
    <col min="9743" max="9744" width="4.5703125" style="44" customWidth="1"/>
    <col min="9745" max="9745" width="7" style="44" customWidth="1"/>
    <col min="9746" max="9746" width="8.140625" style="44" customWidth="1"/>
    <col min="9747" max="9747" width="8" style="44" customWidth="1"/>
    <col min="9748" max="9748" width="7.140625" style="44" customWidth="1"/>
    <col min="9749" max="9749" width="6.5703125" style="44" customWidth="1"/>
    <col min="9750" max="9750" width="4.5703125" style="44" customWidth="1"/>
    <col min="9751" max="9751" width="7.85546875" style="44" customWidth="1"/>
    <col min="9752" max="9752" width="8.140625" style="44" customWidth="1"/>
    <col min="9753" max="9756" width="4.5703125" style="44" customWidth="1"/>
    <col min="9757" max="9757" width="11.5703125" style="44"/>
    <col min="9758" max="9758" width="8.42578125" style="44" customWidth="1"/>
    <col min="9759" max="9759" width="5.42578125" style="44" customWidth="1"/>
    <col min="9760" max="9761" width="5.140625" style="44" customWidth="1"/>
    <col min="9762" max="9762" width="6.42578125" style="44" customWidth="1"/>
    <col min="9763" max="9763" width="11.5703125" style="44"/>
    <col min="9764" max="9764" width="8.42578125" style="44" customWidth="1"/>
    <col min="9765" max="9765" width="3.140625" style="44" customWidth="1"/>
    <col min="9766" max="9766" width="5.140625" style="44" customWidth="1"/>
    <col min="9767" max="9767" width="7.42578125" style="44" customWidth="1"/>
    <col min="9768" max="9768" width="4.5703125" style="44" customWidth="1"/>
    <col min="9769" max="9984" width="11.5703125" style="44"/>
    <col min="9985" max="9985" width="1.85546875" style="44" customWidth="1"/>
    <col min="9986" max="9986" width="8.140625" style="44" customWidth="1"/>
    <col min="9987" max="9988" width="4.5703125" style="44" customWidth="1"/>
    <col min="9989" max="9989" width="7.140625" style="44" customWidth="1"/>
    <col min="9990" max="9990" width="7.85546875" style="44" customWidth="1"/>
    <col min="9991" max="9991" width="4.5703125" style="44" customWidth="1"/>
    <col min="9992" max="9992" width="8.140625" style="44" customWidth="1"/>
    <col min="9993" max="9993" width="9.42578125" style="44" customWidth="1"/>
    <col min="9994" max="9994" width="7.140625" style="44" customWidth="1"/>
    <col min="9995" max="9996" width="8.5703125" style="44" customWidth="1"/>
    <col min="9997" max="9997" width="4.5703125" style="44" customWidth="1"/>
    <col min="9998" max="9998" width="7.42578125" style="44" customWidth="1"/>
    <col min="9999" max="10000" width="4.5703125" style="44" customWidth="1"/>
    <col min="10001" max="10001" width="7" style="44" customWidth="1"/>
    <col min="10002" max="10002" width="8.140625" style="44" customWidth="1"/>
    <col min="10003" max="10003" width="8" style="44" customWidth="1"/>
    <col min="10004" max="10004" width="7.140625" style="44" customWidth="1"/>
    <col min="10005" max="10005" width="6.5703125" style="44" customWidth="1"/>
    <col min="10006" max="10006" width="4.5703125" style="44" customWidth="1"/>
    <col min="10007" max="10007" width="7.85546875" style="44" customWidth="1"/>
    <col min="10008" max="10008" width="8.140625" style="44" customWidth="1"/>
    <col min="10009" max="10012" width="4.5703125" style="44" customWidth="1"/>
    <col min="10013" max="10013" width="11.5703125" style="44"/>
    <col min="10014" max="10014" width="8.42578125" style="44" customWidth="1"/>
    <col min="10015" max="10015" width="5.42578125" style="44" customWidth="1"/>
    <col min="10016" max="10017" width="5.140625" style="44" customWidth="1"/>
    <col min="10018" max="10018" width="6.42578125" style="44" customWidth="1"/>
    <col min="10019" max="10019" width="11.5703125" style="44"/>
    <col min="10020" max="10020" width="8.42578125" style="44" customWidth="1"/>
    <col min="10021" max="10021" width="3.140625" style="44" customWidth="1"/>
    <col min="10022" max="10022" width="5.140625" style="44" customWidth="1"/>
    <col min="10023" max="10023" width="7.42578125" style="44" customWidth="1"/>
    <col min="10024" max="10024" width="4.5703125" style="44" customWidth="1"/>
    <col min="10025" max="10240" width="11.5703125" style="44"/>
    <col min="10241" max="10241" width="1.85546875" style="44" customWidth="1"/>
    <col min="10242" max="10242" width="8.140625" style="44" customWidth="1"/>
    <col min="10243" max="10244" width="4.5703125" style="44" customWidth="1"/>
    <col min="10245" max="10245" width="7.140625" style="44" customWidth="1"/>
    <col min="10246" max="10246" width="7.85546875" style="44" customWidth="1"/>
    <col min="10247" max="10247" width="4.5703125" style="44" customWidth="1"/>
    <col min="10248" max="10248" width="8.140625" style="44" customWidth="1"/>
    <col min="10249" max="10249" width="9.42578125" style="44" customWidth="1"/>
    <col min="10250" max="10250" width="7.140625" style="44" customWidth="1"/>
    <col min="10251" max="10252" width="8.5703125" style="44" customWidth="1"/>
    <col min="10253" max="10253" width="4.5703125" style="44" customWidth="1"/>
    <col min="10254" max="10254" width="7.42578125" style="44" customWidth="1"/>
    <col min="10255" max="10256" width="4.5703125" style="44" customWidth="1"/>
    <col min="10257" max="10257" width="7" style="44" customWidth="1"/>
    <col min="10258" max="10258" width="8.140625" style="44" customWidth="1"/>
    <col min="10259" max="10259" width="8" style="44" customWidth="1"/>
    <col min="10260" max="10260" width="7.140625" style="44" customWidth="1"/>
    <col min="10261" max="10261" width="6.5703125" style="44" customWidth="1"/>
    <col min="10262" max="10262" width="4.5703125" style="44" customWidth="1"/>
    <col min="10263" max="10263" width="7.85546875" style="44" customWidth="1"/>
    <col min="10264" max="10264" width="8.140625" style="44" customWidth="1"/>
    <col min="10265" max="10268" width="4.5703125" style="44" customWidth="1"/>
    <col min="10269" max="10269" width="11.5703125" style="44"/>
    <col min="10270" max="10270" width="8.42578125" style="44" customWidth="1"/>
    <col min="10271" max="10271" width="5.42578125" style="44" customWidth="1"/>
    <col min="10272" max="10273" width="5.140625" style="44" customWidth="1"/>
    <col min="10274" max="10274" width="6.42578125" style="44" customWidth="1"/>
    <col min="10275" max="10275" width="11.5703125" style="44"/>
    <col min="10276" max="10276" width="8.42578125" style="44" customWidth="1"/>
    <col min="10277" max="10277" width="3.140625" style="44" customWidth="1"/>
    <col min="10278" max="10278" width="5.140625" style="44" customWidth="1"/>
    <col min="10279" max="10279" width="7.42578125" style="44" customWidth="1"/>
    <col min="10280" max="10280" width="4.5703125" style="44" customWidth="1"/>
    <col min="10281" max="10496" width="11.5703125" style="44"/>
    <col min="10497" max="10497" width="1.85546875" style="44" customWidth="1"/>
    <col min="10498" max="10498" width="8.140625" style="44" customWidth="1"/>
    <col min="10499" max="10500" width="4.5703125" style="44" customWidth="1"/>
    <col min="10501" max="10501" width="7.140625" style="44" customWidth="1"/>
    <col min="10502" max="10502" width="7.85546875" style="44" customWidth="1"/>
    <col min="10503" max="10503" width="4.5703125" style="44" customWidth="1"/>
    <col min="10504" max="10504" width="8.140625" style="44" customWidth="1"/>
    <col min="10505" max="10505" width="9.42578125" style="44" customWidth="1"/>
    <col min="10506" max="10506" width="7.140625" style="44" customWidth="1"/>
    <col min="10507" max="10508" width="8.5703125" style="44" customWidth="1"/>
    <col min="10509" max="10509" width="4.5703125" style="44" customWidth="1"/>
    <col min="10510" max="10510" width="7.42578125" style="44" customWidth="1"/>
    <col min="10511" max="10512" width="4.5703125" style="44" customWidth="1"/>
    <col min="10513" max="10513" width="7" style="44" customWidth="1"/>
    <col min="10514" max="10514" width="8.140625" style="44" customWidth="1"/>
    <col min="10515" max="10515" width="8" style="44" customWidth="1"/>
    <col min="10516" max="10516" width="7.140625" style="44" customWidth="1"/>
    <col min="10517" max="10517" width="6.5703125" style="44" customWidth="1"/>
    <col min="10518" max="10518" width="4.5703125" style="44" customWidth="1"/>
    <col min="10519" max="10519" width="7.85546875" style="44" customWidth="1"/>
    <col min="10520" max="10520" width="8.140625" style="44" customWidth="1"/>
    <col min="10521" max="10524" width="4.5703125" style="44" customWidth="1"/>
    <col min="10525" max="10525" width="11.5703125" style="44"/>
    <col min="10526" max="10526" width="8.42578125" style="44" customWidth="1"/>
    <col min="10527" max="10527" width="5.42578125" style="44" customWidth="1"/>
    <col min="10528" max="10529" width="5.140625" style="44" customWidth="1"/>
    <col min="10530" max="10530" width="6.42578125" style="44" customWidth="1"/>
    <col min="10531" max="10531" width="11.5703125" style="44"/>
    <col min="10532" max="10532" width="8.42578125" style="44" customWidth="1"/>
    <col min="10533" max="10533" width="3.140625" style="44" customWidth="1"/>
    <col min="10534" max="10534" width="5.140625" style="44" customWidth="1"/>
    <col min="10535" max="10535" width="7.42578125" style="44" customWidth="1"/>
    <col min="10536" max="10536" width="4.5703125" style="44" customWidth="1"/>
    <col min="10537" max="10752" width="11.5703125" style="44"/>
    <col min="10753" max="10753" width="1.85546875" style="44" customWidth="1"/>
    <col min="10754" max="10754" width="8.140625" style="44" customWidth="1"/>
    <col min="10755" max="10756" width="4.5703125" style="44" customWidth="1"/>
    <col min="10757" max="10757" width="7.140625" style="44" customWidth="1"/>
    <col min="10758" max="10758" width="7.85546875" style="44" customWidth="1"/>
    <col min="10759" max="10759" width="4.5703125" style="44" customWidth="1"/>
    <col min="10760" max="10760" width="8.140625" style="44" customWidth="1"/>
    <col min="10761" max="10761" width="9.42578125" style="44" customWidth="1"/>
    <col min="10762" max="10762" width="7.140625" style="44" customWidth="1"/>
    <col min="10763" max="10764" width="8.5703125" style="44" customWidth="1"/>
    <col min="10765" max="10765" width="4.5703125" style="44" customWidth="1"/>
    <col min="10766" max="10766" width="7.42578125" style="44" customWidth="1"/>
    <col min="10767" max="10768" width="4.5703125" style="44" customWidth="1"/>
    <col min="10769" max="10769" width="7" style="44" customWidth="1"/>
    <col min="10770" max="10770" width="8.140625" style="44" customWidth="1"/>
    <col min="10771" max="10771" width="8" style="44" customWidth="1"/>
    <col min="10772" max="10772" width="7.140625" style="44" customWidth="1"/>
    <col min="10773" max="10773" width="6.5703125" style="44" customWidth="1"/>
    <col min="10774" max="10774" width="4.5703125" style="44" customWidth="1"/>
    <col min="10775" max="10775" width="7.85546875" style="44" customWidth="1"/>
    <col min="10776" max="10776" width="8.140625" style="44" customWidth="1"/>
    <col min="10777" max="10780" width="4.5703125" style="44" customWidth="1"/>
    <col min="10781" max="10781" width="11.5703125" style="44"/>
    <col min="10782" max="10782" width="8.42578125" style="44" customWidth="1"/>
    <col min="10783" max="10783" width="5.42578125" style="44" customWidth="1"/>
    <col min="10784" max="10785" width="5.140625" style="44" customWidth="1"/>
    <col min="10786" max="10786" width="6.42578125" style="44" customWidth="1"/>
    <col min="10787" max="10787" width="11.5703125" style="44"/>
    <col min="10788" max="10788" width="8.42578125" style="44" customWidth="1"/>
    <col min="10789" max="10789" width="3.140625" style="44" customWidth="1"/>
    <col min="10790" max="10790" width="5.140625" style="44" customWidth="1"/>
    <col min="10791" max="10791" width="7.42578125" style="44" customWidth="1"/>
    <col min="10792" max="10792" width="4.5703125" style="44" customWidth="1"/>
    <col min="10793" max="11008" width="11.5703125" style="44"/>
    <col min="11009" max="11009" width="1.85546875" style="44" customWidth="1"/>
    <col min="11010" max="11010" width="8.140625" style="44" customWidth="1"/>
    <col min="11011" max="11012" width="4.5703125" style="44" customWidth="1"/>
    <col min="11013" max="11013" width="7.140625" style="44" customWidth="1"/>
    <col min="11014" max="11014" width="7.85546875" style="44" customWidth="1"/>
    <col min="11015" max="11015" width="4.5703125" style="44" customWidth="1"/>
    <col min="11016" max="11016" width="8.140625" style="44" customWidth="1"/>
    <col min="11017" max="11017" width="9.42578125" style="44" customWidth="1"/>
    <col min="11018" max="11018" width="7.140625" style="44" customWidth="1"/>
    <col min="11019" max="11020" width="8.5703125" style="44" customWidth="1"/>
    <col min="11021" max="11021" width="4.5703125" style="44" customWidth="1"/>
    <col min="11022" max="11022" width="7.42578125" style="44" customWidth="1"/>
    <col min="11023" max="11024" width="4.5703125" style="44" customWidth="1"/>
    <col min="11025" max="11025" width="7" style="44" customWidth="1"/>
    <col min="11026" max="11026" width="8.140625" style="44" customWidth="1"/>
    <col min="11027" max="11027" width="8" style="44" customWidth="1"/>
    <col min="11028" max="11028" width="7.140625" style="44" customWidth="1"/>
    <col min="11029" max="11029" width="6.5703125" style="44" customWidth="1"/>
    <col min="11030" max="11030" width="4.5703125" style="44" customWidth="1"/>
    <col min="11031" max="11031" width="7.85546875" style="44" customWidth="1"/>
    <col min="11032" max="11032" width="8.140625" style="44" customWidth="1"/>
    <col min="11033" max="11036" width="4.5703125" style="44" customWidth="1"/>
    <col min="11037" max="11037" width="11.5703125" style="44"/>
    <col min="11038" max="11038" width="8.42578125" style="44" customWidth="1"/>
    <col min="11039" max="11039" width="5.42578125" style="44" customWidth="1"/>
    <col min="11040" max="11041" width="5.140625" style="44" customWidth="1"/>
    <col min="11042" max="11042" width="6.42578125" style="44" customWidth="1"/>
    <col min="11043" max="11043" width="11.5703125" style="44"/>
    <col min="11044" max="11044" width="8.42578125" style="44" customWidth="1"/>
    <col min="11045" max="11045" width="3.140625" style="44" customWidth="1"/>
    <col min="11046" max="11046" width="5.140625" style="44" customWidth="1"/>
    <col min="11047" max="11047" width="7.42578125" style="44" customWidth="1"/>
    <col min="11048" max="11048" width="4.5703125" style="44" customWidth="1"/>
    <col min="11049" max="11264" width="11.5703125" style="44"/>
    <col min="11265" max="11265" width="1.85546875" style="44" customWidth="1"/>
    <col min="11266" max="11266" width="8.140625" style="44" customWidth="1"/>
    <col min="11267" max="11268" width="4.5703125" style="44" customWidth="1"/>
    <col min="11269" max="11269" width="7.140625" style="44" customWidth="1"/>
    <col min="11270" max="11270" width="7.85546875" style="44" customWidth="1"/>
    <col min="11271" max="11271" width="4.5703125" style="44" customWidth="1"/>
    <col min="11272" max="11272" width="8.140625" style="44" customWidth="1"/>
    <col min="11273" max="11273" width="9.42578125" style="44" customWidth="1"/>
    <col min="11274" max="11274" width="7.140625" style="44" customWidth="1"/>
    <col min="11275" max="11276" width="8.5703125" style="44" customWidth="1"/>
    <col min="11277" max="11277" width="4.5703125" style="44" customWidth="1"/>
    <col min="11278" max="11278" width="7.42578125" style="44" customWidth="1"/>
    <col min="11279" max="11280" width="4.5703125" style="44" customWidth="1"/>
    <col min="11281" max="11281" width="7" style="44" customWidth="1"/>
    <col min="11282" max="11282" width="8.140625" style="44" customWidth="1"/>
    <col min="11283" max="11283" width="8" style="44" customWidth="1"/>
    <col min="11284" max="11284" width="7.140625" style="44" customWidth="1"/>
    <col min="11285" max="11285" width="6.5703125" style="44" customWidth="1"/>
    <col min="11286" max="11286" width="4.5703125" style="44" customWidth="1"/>
    <col min="11287" max="11287" width="7.85546875" style="44" customWidth="1"/>
    <col min="11288" max="11288" width="8.140625" style="44" customWidth="1"/>
    <col min="11289" max="11292" width="4.5703125" style="44" customWidth="1"/>
    <col min="11293" max="11293" width="11.5703125" style="44"/>
    <col min="11294" max="11294" width="8.42578125" style="44" customWidth="1"/>
    <col min="11295" max="11295" width="5.42578125" style="44" customWidth="1"/>
    <col min="11296" max="11297" width="5.140625" style="44" customWidth="1"/>
    <col min="11298" max="11298" width="6.42578125" style="44" customWidth="1"/>
    <col min="11299" max="11299" width="11.5703125" style="44"/>
    <col min="11300" max="11300" width="8.42578125" style="44" customWidth="1"/>
    <col min="11301" max="11301" width="3.140625" style="44" customWidth="1"/>
    <col min="11302" max="11302" width="5.140625" style="44" customWidth="1"/>
    <col min="11303" max="11303" width="7.42578125" style="44" customWidth="1"/>
    <col min="11304" max="11304" width="4.5703125" style="44" customWidth="1"/>
    <col min="11305" max="11520" width="11.5703125" style="44"/>
    <col min="11521" max="11521" width="1.85546875" style="44" customWidth="1"/>
    <col min="11522" max="11522" width="8.140625" style="44" customWidth="1"/>
    <col min="11523" max="11524" width="4.5703125" style="44" customWidth="1"/>
    <col min="11525" max="11525" width="7.140625" style="44" customWidth="1"/>
    <col min="11526" max="11526" width="7.85546875" style="44" customWidth="1"/>
    <col min="11527" max="11527" width="4.5703125" style="44" customWidth="1"/>
    <col min="11528" max="11528" width="8.140625" style="44" customWidth="1"/>
    <col min="11529" max="11529" width="9.42578125" style="44" customWidth="1"/>
    <col min="11530" max="11530" width="7.140625" style="44" customWidth="1"/>
    <col min="11531" max="11532" width="8.5703125" style="44" customWidth="1"/>
    <col min="11533" max="11533" width="4.5703125" style="44" customWidth="1"/>
    <col min="11534" max="11534" width="7.42578125" style="44" customWidth="1"/>
    <col min="11535" max="11536" width="4.5703125" style="44" customWidth="1"/>
    <col min="11537" max="11537" width="7" style="44" customWidth="1"/>
    <col min="11538" max="11538" width="8.140625" style="44" customWidth="1"/>
    <col min="11539" max="11539" width="8" style="44" customWidth="1"/>
    <col min="11540" max="11540" width="7.140625" style="44" customWidth="1"/>
    <col min="11541" max="11541" width="6.5703125" style="44" customWidth="1"/>
    <col min="11542" max="11542" width="4.5703125" style="44" customWidth="1"/>
    <col min="11543" max="11543" width="7.85546875" style="44" customWidth="1"/>
    <col min="11544" max="11544" width="8.140625" style="44" customWidth="1"/>
    <col min="11545" max="11548" width="4.5703125" style="44" customWidth="1"/>
    <col min="11549" max="11549" width="11.5703125" style="44"/>
    <col min="11550" max="11550" width="8.42578125" style="44" customWidth="1"/>
    <col min="11551" max="11551" width="5.42578125" style="44" customWidth="1"/>
    <col min="11552" max="11553" width="5.140625" style="44" customWidth="1"/>
    <col min="11554" max="11554" width="6.42578125" style="44" customWidth="1"/>
    <col min="11555" max="11555" width="11.5703125" style="44"/>
    <col min="11556" max="11556" width="8.42578125" style="44" customWidth="1"/>
    <col min="11557" max="11557" width="3.140625" style="44" customWidth="1"/>
    <col min="11558" max="11558" width="5.140625" style="44" customWidth="1"/>
    <col min="11559" max="11559" width="7.42578125" style="44" customWidth="1"/>
    <col min="11560" max="11560" width="4.5703125" style="44" customWidth="1"/>
    <col min="11561" max="11776" width="11.5703125" style="44"/>
    <col min="11777" max="11777" width="1.85546875" style="44" customWidth="1"/>
    <col min="11778" max="11778" width="8.140625" style="44" customWidth="1"/>
    <col min="11779" max="11780" width="4.5703125" style="44" customWidth="1"/>
    <col min="11781" max="11781" width="7.140625" style="44" customWidth="1"/>
    <col min="11782" max="11782" width="7.85546875" style="44" customWidth="1"/>
    <col min="11783" max="11783" width="4.5703125" style="44" customWidth="1"/>
    <col min="11784" max="11784" width="8.140625" style="44" customWidth="1"/>
    <col min="11785" max="11785" width="9.42578125" style="44" customWidth="1"/>
    <col min="11786" max="11786" width="7.140625" style="44" customWidth="1"/>
    <col min="11787" max="11788" width="8.5703125" style="44" customWidth="1"/>
    <col min="11789" max="11789" width="4.5703125" style="44" customWidth="1"/>
    <col min="11790" max="11790" width="7.42578125" style="44" customWidth="1"/>
    <col min="11791" max="11792" width="4.5703125" style="44" customWidth="1"/>
    <col min="11793" max="11793" width="7" style="44" customWidth="1"/>
    <col min="11794" max="11794" width="8.140625" style="44" customWidth="1"/>
    <col min="11795" max="11795" width="8" style="44" customWidth="1"/>
    <col min="11796" max="11796" width="7.140625" style="44" customWidth="1"/>
    <col min="11797" max="11797" width="6.5703125" style="44" customWidth="1"/>
    <col min="11798" max="11798" width="4.5703125" style="44" customWidth="1"/>
    <col min="11799" max="11799" width="7.85546875" style="44" customWidth="1"/>
    <col min="11800" max="11800" width="8.140625" style="44" customWidth="1"/>
    <col min="11801" max="11804" width="4.5703125" style="44" customWidth="1"/>
    <col min="11805" max="11805" width="11.5703125" style="44"/>
    <col min="11806" max="11806" width="8.42578125" style="44" customWidth="1"/>
    <col min="11807" max="11807" width="5.42578125" style="44" customWidth="1"/>
    <col min="11808" max="11809" width="5.140625" style="44" customWidth="1"/>
    <col min="11810" max="11810" width="6.42578125" style="44" customWidth="1"/>
    <col min="11811" max="11811" width="11.5703125" style="44"/>
    <col min="11812" max="11812" width="8.42578125" style="44" customWidth="1"/>
    <col min="11813" max="11813" width="3.140625" style="44" customWidth="1"/>
    <col min="11814" max="11814" width="5.140625" style="44" customWidth="1"/>
    <col min="11815" max="11815" width="7.42578125" style="44" customWidth="1"/>
    <col min="11816" max="11816" width="4.5703125" style="44" customWidth="1"/>
    <col min="11817" max="12032" width="11.5703125" style="44"/>
    <col min="12033" max="12033" width="1.85546875" style="44" customWidth="1"/>
    <col min="12034" max="12034" width="8.140625" style="44" customWidth="1"/>
    <col min="12035" max="12036" width="4.5703125" style="44" customWidth="1"/>
    <col min="12037" max="12037" width="7.140625" style="44" customWidth="1"/>
    <col min="12038" max="12038" width="7.85546875" style="44" customWidth="1"/>
    <col min="12039" max="12039" width="4.5703125" style="44" customWidth="1"/>
    <col min="12040" max="12040" width="8.140625" style="44" customWidth="1"/>
    <col min="12041" max="12041" width="9.42578125" style="44" customWidth="1"/>
    <col min="12042" max="12042" width="7.140625" style="44" customWidth="1"/>
    <col min="12043" max="12044" width="8.5703125" style="44" customWidth="1"/>
    <col min="12045" max="12045" width="4.5703125" style="44" customWidth="1"/>
    <col min="12046" max="12046" width="7.42578125" style="44" customWidth="1"/>
    <col min="12047" max="12048" width="4.5703125" style="44" customWidth="1"/>
    <col min="12049" max="12049" width="7" style="44" customWidth="1"/>
    <col min="12050" max="12050" width="8.140625" style="44" customWidth="1"/>
    <col min="12051" max="12051" width="8" style="44" customWidth="1"/>
    <col min="12052" max="12052" width="7.140625" style="44" customWidth="1"/>
    <col min="12053" max="12053" width="6.5703125" style="44" customWidth="1"/>
    <col min="12054" max="12054" width="4.5703125" style="44" customWidth="1"/>
    <col min="12055" max="12055" width="7.85546875" style="44" customWidth="1"/>
    <col min="12056" max="12056" width="8.140625" style="44" customWidth="1"/>
    <col min="12057" max="12060" width="4.5703125" style="44" customWidth="1"/>
    <col min="12061" max="12061" width="11.5703125" style="44"/>
    <col min="12062" max="12062" width="8.42578125" style="44" customWidth="1"/>
    <col min="12063" max="12063" width="5.42578125" style="44" customWidth="1"/>
    <col min="12064" max="12065" width="5.140625" style="44" customWidth="1"/>
    <col min="12066" max="12066" width="6.42578125" style="44" customWidth="1"/>
    <col min="12067" max="12067" width="11.5703125" style="44"/>
    <col min="12068" max="12068" width="8.42578125" style="44" customWidth="1"/>
    <col min="12069" max="12069" width="3.140625" style="44" customWidth="1"/>
    <col min="12070" max="12070" width="5.140625" style="44" customWidth="1"/>
    <col min="12071" max="12071" width="7.42578125" style="44" customWidth="1"/>
    <col min="12072" max="12072" width="4.5703125" style="44" customWidth="1"/>
    <col min="12073" max="12288" width="11.5703125" style="44"/>
    <col min="12289" max="12289" width="1.85546875" style="44" customWidth="1"/>
    <col min="12290" max="12290" width="8.140625" style="44" customWidth="1"/>
    <col min="12291" max="12292" width="4.5703125" style="44" customWidth="1"/>
    <col min="12293" max="12293" width="7.140625" style="44" customWidth="1"/>
    <col min="12294" max="12294" width="7.85546875" style="44" customWidth="1"/>
    <col min="12295" max="12295" width="4.5703125" style="44" customWidth="1"/>
    <col min="12296" max="12296" width="8.140625" style="44" customWidth="1"/>
    <col min="12297" max="12297" width="9.42578125" style="44" customWidth="1"/>
    <col min="12298" max="12298" width="7.140625" style="44" customWidth="1"/>
    <col min="12299" max="12300" width="8.5703125" style="44" customWidth="1"/>
    <col min="12301" max="12301" width="4.5703125" style="44" customWidth="1"/>
    <col min="12302" max="12302" width="7.42578125" style="44" customWidth="1"/>
    <col min="12303" max="12304" width="4.5703125" style="44" customWidth="1"/>
    <col min="12305" max="12305" width="7" style="44" customWidth="1"/>
    <col min="12306" max="12306" width="8.140625" style="44" customWidth="1"/>
    <col min="12307" max="12307" width="8" style="44" customWidth="1"/>
    <col min="12308" max="12308" width="7.140625" style="44" customWidth="1"/>
    <col min="12309" max="12309" width="6.5703125" style="44" customWidth="1"/>
    <col min="12310" max="12310" width="4.5703125" style="44" customWidth="1"/>
    <col min="12311" max="12311" width="7.85546875" style="44" customWidth="1"/>
    <col min="12312" max="12312" width="8.140625" style="44" customWidth="1"/>
    <col min="12313" max="12316" width="4.5703125" style="44" customWidth="1"/>
    <col min="12317" max="12317" width="11.5703125" style="44"/>
    <col min="12318" max="12318" width="8.42578125" style="44" customWidth="1"/>
    <col min="12319" max="12319" width="5.42578125" style="44" customWidth="1"/>
    <col min="12320" max="12321" width="5.140625" style="44" customWidth="1"/>
    <col min="12322" max="12322" width="6.42578125" style="44" customWidth="1"/>
    <col min="12323" max="12323" width="11.5703125" style="44"/>
    <col min="12324" max="12324" width="8.42578125" style="44" customWidth="1"/>
    <col min="12325" max="12325" width="3.140625" style="44" customWidth="1"/>
    <col min="12326" max="12326" width="5.140625" style="44" customWidth="1"/>
    <col min="12327" max="12327" width="7.42578125" style="44" customWidth="1"/>
    <col min="12328" max="12328" width="4.5703125" style="44" customWidth="1"/>
    <col min="12329" max="12544" width="11.5703125" style="44"/>
    <col min="12545" max="12545" width="1.85546875" style="44" customWidth="1"/>
    <col min="12546" max="12546" width="8.140625" style="44" customWidth="1"/>
    <col min="12547" max="12548" width="4.5703125" style="44" customWidth="1"/>
    <col min="12549" max="12549" width="7.140625" style="44" customWidth="1"/>
    <col min="12550" max="12550" width="7.85546875" style="44" customWidth="1"/>
    <col min="12551" max="12551" width="4.5703125" style="44" customWidth="1"/>
    <col min="12552" max="12552" width="8.140625" style="44" customWidth="1"/>
    <col min="12553" max="12553" width="9.42578125" style="44" customWidth="1"/>
    <col min="12554" max="12554" width="7.140625" style="44" customWidth="1"/>
    <col min="12555" max="12556" width="8.5703125" style="44" customWidth="1"/>
    <col min="12557" max="12557" width="4.5703125" style="44" customWidth="1"/>
    <col min="12558" max="12558" width="7.42578125" style="44" customWidth="1"/>
    <col min="12559" max="12560" width="4.5703125" style="44" customWidth="1"/>
    <col min="12561" max="12561" width="7" style="44" customWidth="1"/>
    <col min="12562" max="12562" width="8.140625" style="44" customWidth="1"/>
    <col min="12563" max="12563" width="8" style="44" customWidth="1"/>
    <col min="12564" max="12564" width="7.140625" style="44" customWidth="1"/>
    <col min="12565" max="12565" width="6.5703125" style="44" customWidth="1"/>
    <col min="12566" max="12566" width="4.5703125" style="44" customWidth="1"/>
    <col min="12567" max="12567" width="7.85546875" style="44" customWidth="1"/>
    <col min="12568" max="12568" width="8.140625" style="44" customWidth="1"/>
    <col min="12569" max="12572" width="4.5703125" style="44" customWidth="1"/>
    <col min="12573" max="12573" width="11.5703125" style="44"/>
    <col min="12574" max="12574" width="8.42578125" style="44" customWidth="1"/>
    <col min="12575" max="12575" width="5.42578125" style="44" customWidth="1"/>
    <col min="12576" max="12577" width="5.140625" style="44" customWidth="1"/>
    <col min="12578" max="12578" width="6.42578125" style="44" customWidth="1"/>
    <col min="12579" max="12579" width="11.5703125" style="44"/>
    <col min="12580" max="12580" width="8.42578125" style="44" customWidth="1"/>
    <col min="12581" max="12581" width="3.140625" style="44" customWidth="1"/>
    <col min="12582" max="12582" width="5.140625" style="44" customWidth="1"/>
    <col min="12583" max="12583" width="7.42578125" style="44" customWidth="1"/>
    <col min="12584" max="12584" width="4.5703125" style="44" customWidth="1"/>
    <col min="12585" max="12800" width="11.5703125" style="44"/>
    <col min="12801" max="12801" width="1.85546875" style="44" customWidth="1"/>
    <col min="12802" max="12802" width="8.140625" style="44" customWidth="1"/>
    <col min="12803" max="12804" width="4.5703125" style="44" customWidth="1"/>
    <col min="12805" max="12805" width="7.140625" style="44" customWidth="1"/>
    <col min="12806" max="12806" width="7.85546875" style="44" customWidth="1"/>
    <col min="12807" max="12807" width="4.5703125" style="44" customWidth="1"/>
    <col min="12808" max="12808" width="8.140625" style="44" customWidth="1"/>
    <col min="12809" max="12809" width="9.42578125" style="44" customWidth="1"/>
    <col min="12810" max="12810" width="7.140625" style="44" customWidth="1"/>
    <col min="12811" max="12812" width="8.5703125" style="44" customWidth="1"/>
    <col min="12813" max="12813" width="4.5703125" style="44" customWidth="1"/>
    <col min="12814" max="12814" width="7.42578125" style="44" customWidth="1"/>
    <col min="12815" max="12816" width="4.5703125" style="44" customWidth="1"/>
    <col min="12817" max="12817" width="7" style="44" customWidth="1"/>
    <col min="12818" max="12818" width="8.140625" style="44" customWidth="1"/>
    <col min="12819" max="12819" width="8" style="44" customWidth="1"/>
    <col min="12820" max="12820" width="7.140625" style="44" customWidth="1"/>
    <col min="12821" max="12821" width="6.5703125" style="44" customWidth="1"/>
    <col min="12822" max="12822" width="4.5703125" style="44" customWidth="1"/>
    <col min="12823" max="12823" width="7.85546875" style="44" customWidth="1"/>
    <col min="12824" max="12824" width="8.140625" style="44" customWidth="1"/>
    <col min="12825" max="12828" width="4.5703125" style="44" customWidth="1"/>
    <col min="12829" max="12829" width="11.5703125" style="44"/>
    <col min="12830" max="12830" width="8.42578125" style="44" customWidth="1"/>
    <col min="12831" max="12831" width="5.42578125" style="44" customWidth="1"/>
    <col min="12832" max="12833" width="5.140625" style="44" customWidth="1"/>
    <col min="12834" max="12834" width="6.42578125" style="44" customWidth="1"/>
    <col min="12835" max="12835" width="11.5703125" style="44"/>
    <col min="12836" max="12836" width="8.42578125" style="44" customWidth="1"/>
    <col min="12837" max="12837" width="3.140625" style="44" customWidth="1"/>
    <col min="12838" max="12838" width="5.140625" style="44" customWidth="1"/>
    <col min="12839" max="12839" width="7.42578125" style="44" customWidth="1"/>
    <col min="12840" max="12840" width="4.5703125" style="44" customWidth="1"/>
    <col min="12841" max="13056" width="11.5703125" style="44"/>
    <col min="13057" max="13057" width="1.85546875" style="44" customWidth="1"/>
    <col min="13058" max="13058" width="8.140625" style="44" customWidth="1"/>
    <col min="13059" max="13060" width="4.5703125" style="44" customWidth="1"/>
    <col min="13061" max="13061" width="7.140625" style="44" customWidth="1"/>
    <col min="13062" max="13062" width="7.85546875" style="44" customWidth="1"/>
    <col min="13063" max="13063" width="4.5703125" style="44" customWidth="1"/>
    <col min="13064" max="13064" width="8.140625" style="44" customWidth="1"/>
    <col min="13065" max="13065" width="9.42578125" style="44" customWidth="1"/>
    <col min="13066" max="13066" width="7.140625" style="44" customWidth="1"/>
    <col min="13067" max="13068" width="8.5703125" style="44" customWidth="1"/>
    <col min="13069" max="13069" width="4.5703125" style="44" customWidth="1"/>
    <col min="13070" max="13070" width="7.42578125" style="44" customWidth="1"/>
    <col min="13071" max="13072" width="4.5703125" style="44" customWidth="1"/>
    <col min="13073" max="13073" width="7" style="44" customWidth="1"/>
    <col min="13074" max="13074" width="8.140625" style="44" customWidth="1"/>
    <col min="13075" max="13075" width="8" style="44" customWidth="1"/>
    <col min="13076" max="13076" width="7.140625" style="44" customWidth="1"/>
    <col min="13077" max="13077" width="6.5703125" style="44" customWidth="1"/>
    <col min="13078" max="13078" width="4.5703125" style="44" customWidth="1"/>
    <col min="13079" max="13079" width="7.85546875" style="44" customWidth="1"/>
    <col min="13080" max="13080" width="8.140625" style="44" customWidth="1"/>
    <col min="13081" max="13084" width="4.5703125" style="44" customWidth="1"/>
    <col min="13085" max="13085" width="11.5703125" style="44"/>
    <col min="13086" max="13086" width="8.42578125" style="44" customWidth="1"/>
    <col min="13087" max="13087" width="5.42578125" style="44" customWidth="1"/>
    <col min="13088" max="13089" width="5.140625" style="44" customWidth="1"/>
    <col min="13090" max="13090" width="6.42578125" style="44" customWidth="1"/>
    <col min="13091" max="13091" width="11.5703125" style="44"/>
    <col min="13092" max="13092" width="8.42578125" style="44" customWidth="1"/>
    <col min="13093" max="13093" width="3.140625" style="44" customWidth="1"/>
    <col min="13094" max="13094" width="5.140625" style="44" customWidth="1"/>
    <col min="13095" max="13095" width="7.42578125" style="44" customWidth="1"/>
    <col min="13096" max="13096" width="4.5703125" style="44" customWidth="1"/>
    <col min="13097" max="13312" width="11.5703125" style="44"/>
    <col min="13313" max="13313" width="1.85546875" style="44" customWidth="1"/>
    <col min="13314" max="13314" width="8.140625" style="44" customWidth="1"/>
    <col min="13315" max="13316" width="4.5703125" style="44" customWidth="1"/>
    <col min="13317" max="13317" width="7.140625" style="44" customWidth="1"/>
    <col min="13318" max="13318" width="7.85546875" style="44" customWidth="1"/>
    <col min="13319" max="13319" width="4.5703125" style="44" customWidth="1"/>
    <col min="13320" max="13320" width="8.140625" style="44" customWidth="1"/>
    <col min="13321" max="13321" width="9.42578125" style="44" customWidth="1"/>
    <col min="13322" max="13322" width="7.140625" style="44" customWidth="1"/>
    <col min="13323" max="13324" width="8.5703125" style="44" customWidth="1"/>
    <col min="13325" max="13325" width="4.5703125" style="44" customWidth="1"/>
    <col min="13326" max="13326" width="7.42578125" style="44" customWidth="1"/>
    <col min="13327" max="13328" width="4.5703125" style="44" customWidth="1"/>
    <col min="13329" max="13329" width="7" style="44" customWidth="1"/>
    <col min="13330" max="13330" width="8.140625" style="44" customWidth="1"/>
    <col min="13331" max="13331" width="8" style="44" customWidth="1"/>
    <col min="13332" max="13332" width="7.140625" style="44" customWidth="1"/>
    <col min="13333" max="13333" width="6.5703125" style="44" customWidth="1"/>
    <col min="13334" max="13334" width="4.5703125" style="44" customWidth="1"/>
    <col min="13335" max="13335" width="7.85546875" style="44" customWidth="1"/>
    <col min="13336" max="13336" width="8.140625" style="44" customWidth="1"/>
    <col min="13337" max="13340" width="4.5703125" style="44" customWidth="1"/>
    <col min="13341" max="13341" width="11.5703125" style="44"/>
    <col min="13342" max="13342" width="8.42578125" style="44" customWidth="1"/>
    <col min="13343" max="13343" width="5.42578125" style="44" customWidth="1"/>
    <col min="13344" max="13345" width="5.140625" style="44" customWidth="1"/>
    <col min="13346" max="13346" width="6.42578125" style="44" customWidth="1"/>
    <col min="13347" max="13347" width="11.5703125" style="44"/>
    <col min="13348" max="13348" width="8.42578125" style="44" customWidth="1"/>
    <col min="13349" max="13349" width="3.140625" style="44" customWidth="1"/>
    <col min="13350" max="13350" width="5.140625" style="44" customWidth="1"/>
    <col min="13351" max="13351" width="7.42578125" style="44" customWidth="1"/>
    <col min="13352" max="13352" width="4.5703125" style="44" customWidth="1"/>
    <col min="13353" max="13568" width="11.5703125" style="44"/>
    <col min="13569" max="13569" width="1.85546875" style="44" customWidth="1"/>
    <col min="13570" max="13570" width="8.140625" style="44" customWidth="1"/>
    <col min="13571" max="13572" width="4.5703125" style="44" customWidth="1"/>
    <col min="13573" max="13573" width="7.140625" style="44" customWidth="1"/>
    <col min="13574" max="13574" width="7.85546875" style="44" customWidth="1"/>
    <col min="13575" max="13575" width="4.5703125" style="44" customWidth="1"/>
    <col min="13576" max="13576" width="8.140625" style="44" customWidth="1"/>
    <col min="13577" max="13577" width="9.42578125" style="44" customWidth="1"/>
    <col min="13578" max="13578" width="7.140625" style="44" customWidth="1"/>
    <col min="13579" max="13580" width="8.5703125" style="44" customWidth="1"/>
    <col min="13581" max="13581" width="4.5703125" style="44" customWidth="1"/>
    <col min="13582" max="13582" width="7.42578125" style="44" customWidth="1"/>
    <col min="13583" max="13584" width="4.5703125" style="44" customWidth="1"/>
    <col min="13585" max="13585" width="7" style="44" customWidth="1"/>
    <col min="13586" max="13586" width="8.140625" style="44" customWidth="1"/>
    <col min="13587" max="13587" width="8" style="44" customWidth="1"/>
    <col min="13588" max="13588" width="7.140625" style="44" customWidth="1"/>
    <col min="13589" max="13589" width="6.5703125" style="44" customWidth="1"/>
    <col min="13590" max="13590" width="4.5703125" style="44" customWidth="1"/>
    <col min="13591" max="13591" width="7.85546875" style="44" customWidth="1"/>
    <col min="13592" max="13592" width="8.140625" style="44" customWidth="1"/>
    <col min="13593" max="13596" width="4.5703125" style="44" customWidth="1"/>
    <col min="13597" max="13597" width="11.5703125" style="44"/>
    <col min="13598" max="13598" width="8.42578125" style="44" customWidth="1"/>
    <col min="13599" max="13599" width="5.42578125" style="44" customWidth="1"/>
    <col min="13600" max="13601" width="5.140625" style="44" customWidth="1"/>
    <col min="13602" max="13602" width="6.42578125" style="44" customWidth="1"/>
    <col min="13603" max="13603" width="11.5703125" style="44"/>
    <col min="13604" max="13604" width="8.42578125" style="44" customWidth="1"/>
    <col min="13605" max="13605" width="3.140625" style="44" customWidth="1"/>
    <col min="13606" max="13606" width="5.140625" style="44" customWidth="1"/>
    <col min="13607" max="13607" width="7.42578125" style="44" customWidth="1"/>
    <col min="13608" max="13608" width="4.5703125" style="44" customWidth="1"/>
    <col min="13609" max="13824" width="11.5703125" style="44"/>
    <col min="13825" max="13825" width="1.85546875" style="44" customWidth="1"/>
    <col min="13826" max="13826" width="8.140625" style="44" customWidth="1"/>
    <col min="13827" max="13828" width="4.5703125" style="44" customWidth="1"/>
    <col min="13829" max="13829" width="7.140625" style="44" customWidth="1"/>
    <col min="13830" max="13830" width="7.85546875" style="44" customWidth="1"/>
    <col min="13831" max="13831" width="4.5703125" style="44" customWidth="1"/>
    <col min="13832" max="13832" width="8.140625" style="44" customWidth="1"/>
    <col min="13833" max="13833" width="9.42578125" style="44" customWidth="1"/>
    <col min="13834" max="13834" width="7.140625" style="44" customWidth="1"/>
    <col min="13835" max="13836" width="8.5703125" style="44" customWidth="1"/>
    <col min="13837" max="13837" width="4.5703125" style="44" customWidth="1"/>
    <col min="13838" max="13838" width="7.42578125" style="44" customWidth="1"/>
    <col min="13839" max="13840" width="4.5703125" style="44" customWidth="1"/>
    <col min="13841" max="13841" width="7" style="44" customWidth="1"/>
    <col min="13842" max="13842" width="8.140625" style="44" customWidth="1"/>
    <col min="13843" max="13843" width="8" style="44" customWidth="1"/>
    <col min="13844" max="13844" width="7.140625" style="44" customWidth="1"/>
    <col min="13845" max="13845" width="6.5703125" style="44" customWidth="1"/>
    <col min="13846" max="13846" width="4.5703125" style="44" customWidth="1"/>
    <col min="13847" max="13847" width="7.85546875" style="44" customWidth="1"/>
    <col min="13848" max="13848" width="8.140625" style="44" customWidth="1"/>
    <col min="13849" max="13852" width="4.5703125" style="44" customWidth="1"/>
    <col min="13853" max="13853" width="11.5703125" style="44"/>
    <col min="13854" max="13854" width="8.42578125" style="44" customWidth="1"/>
    <col min="13855" max="13855" width="5.42578125" style="44" customWidth="1"/>
    <col min="13856" max="13857" width="5.140625" style="44" customWidth="1"/>
    <col min="13858" max="13858" width="6.42578125" style="44" customWidth="1"/>
    <col min="13859" max="13859" width="11.5703125" style="44"/>
    <col min="13860" max="13860" width="8.42578125" style="44" customWidth="1"/>
    <col min="13861" max="13861" width="3.140625" style="44" customWidth="1"/>
    <col min="13862" max="13862" width="5.140625" style="44" customWidth="1"/>
    <col min="13863" max="13863" width="7.42578125" style="44" customWidth="1"/>
    <col min="13864" max="13864" width="4.5703125" style="44" customWidth="1"/>
    <col min="13865" max="14080" width="11.5703125" style="44"/>
    <col min="14081" max="14081" width="1.85546875" style="44" customWidth="1"/>
    <col min="14082" max="14082" width="8.140625" style="44" customWidth="1"/>
    <col min="14083" max="14084" width="4.5703125" style="44" customWidth="1"/>
    <col min="14085" max="14085" width="7.140625" style="44" customWidth="1"/>
    <col min="14086" max="14086" width="7.85546875" style="44" customWidth="1"/>
    <col min="14087" max="14087" width="4.5703125" style="44" customWidth="1"/>
    <col min="14088" max="14088" width="8.140625" style="44" customWidth="1"/>
    <col min="14089" max="14089" width="9.42578125" style="44" customWidth="1"/>
    <col min="14090" max="14090" width="7.140625" style="44" customWidth="1"/>
    <col min="14091" max="14092" width="8.5703125" style="44" customWidth="1"/>
    <col min="14093" max="14093" width="4.5703125" style="44" customWidth="1"/>
    <col min="14094" max="14094" width="7.42578125" style="44" customWidth="1"/>
    <col min="14095" max="14096" width="4.5703125" style="44" customWidth="1"/>
    <col min="14097" max="14097" width="7" style="44" customWidth="1"/>
    <col min="14098" max="14098" width="8.140625" style="44" customWidth="1"/>
    <col min="14099" max="14099" width="8" style="44" customWidth="1"/>
    <col min="14100" max="14100" width="7.140625" style="44" customWidth="1"/>
    <col min="14101" max="14101" width="6.5703125" style="44" customWidth="1"/>
    <col min="14102" max="14102" width="4.5703125" style="44" customWidth="1"/>
    <col min="14103" max="14103" width="7.85546875" style="44" customWidth="1"/>
    <col min="14104" max="14104" width="8.140625" style="44" customWidth="1"/>
    <col min="14105" max="14108" width="4.5703125" style="44" customWidth="1"/>
    <col min="14109" max="14109" width="11.5703125" style="44"/>
    <col min="14110" max="14110" width="8.42578125" style="44" customWidth="1"/>
    <col min="14111" max="14111" width="5.42578125" style="44" customWidth="1"/>
    <col min="14112" max="14113" width="5.140625" style="44" customWidth="1"/>
    <col min="14114" max="14114" width="6.42578125" style="44" customWidth="1"/>
    <col min="14115" max="14115" width="11.5703125" style="44"/>
    <col min="14116" max="14116" width="8.42578125" style="44" customWidth="1"/>
    <col min="14117" max="14117" width="3.140625" style="44" customWidth="1"/>
    <col min="14118" max="14118" width="5.140625" style="44" customWidth="1"/>
    <col min="14119" max="14119" width="7.42578125" style="44" customWidth="1"/>
    <col min="14120" max="14120" width="4.5703125" style="44" customWidth="1"/>
    <col min="14121" max="14336" width="11.5703125" style="44"/>
    <col min="14337" max="14337" width="1.85546875" style="44" customWidth="1"/>
    <col min="14338" max="14338" width="8.140625" style="44" customWidth="1"/>
    <col min="14339" max="14340" width="4.5703125" style="44" customWidth="1"/>
    <col min="14341" max="14341" width="7.140625" style="44" customWidth="1"/>
    <col min="14342" max="14342" width="7.85546875" style="44" customWidth="1"/>
    <col min="14343" max="14343" width="4.5703125" style="44" customWidth="1"/>
    <col min="14344" max="14344" width="8.140625" style="44" customWidth="1"/>
    <col min="14345" max="14345" width="9.42578125" style="44" customWidth="1"/>
    <col min="14346" max="14346" width="7.140625" style="44" customWidth="1"/>
    <col min="14347" max="14348" width="8.5703125" style="44" customWidth="1"/>
    <col min="14349" max="14349" width="4.5703125" style="44" customWidth="1"/>
    <col min="14350" max="14350" width="7.42578125" style="44" customWidth="1"/>
    <col min="14351" max="14352" width="4.5703125" style="44" customWidth="1"/>
    <col min="14353" max="14353" width="7" style="44" customWidth="1"/>
    <col min="14354" max="14354" width="8.140625" style="44" customWidth="1"/>
    <col min="14355" max="14355" width="8" style="44" customWidth="1"/>
    <col min="14356" max="14356" width="7.140625" style="44" customWidth="1"/>
    <col min="14357" max="14357" width="6.5703125" style="44" customWidth="1"/>
    <col min="14358" max="14358" width="4.5703125" style="44" customWidth="1"/>
    <col min="14359" max="14359" width="7.85546875" style="44" customWidth="1"/>
    <col min="14360" max="14360" width="8.140625" style="44" customWidth="1"/>
    <col min="14361" max="14364" width="4.5703125" style="44" customWidth="1"/>
    <col min="14365" max="14365" width="11.5703125" style="44"/>
    <col min="14366" max="14366" width="8.42578125" style="44" customWidth="1"/>
    <col min="14367" max="14367" width="5.42578125" style="44" customWidth="1"/>
    <col min="14368" max="14369" width="5.140625" style="44" customWidth="1"/>
    <col min="14370" max="14370" width="6.42578125" style="44" customWidth="1"/>
    <col min="14371" max="14371" width="11.5703125" style="44"/>
    <col min="14372" max="14372" width="8.42578125" style="44" customWidth="1"/>
    <col min="14373" max="14373" width="3.140625" style="44" customWidth="1"/>
    <col min="14374" max="14374" width="5.140625" style="44" customWidth="1"/>
    <col min="14375" max="14375" width="7.42578125" style="44" customWidth="1"/>
    <col min="14376" max="14376" width="4.5703125" style="44" customWidth="1"/>
    <col min="14377" max="14592" width="11.5703125" style="44"/>
    <col min="14593" max="14593" width="1.85546875" style="44" customWidth="1"/>
    <col min="14594" max="14594" width="8.140625" style="44" customWidth="1"/>
    <col min="14595" max="14596" width="4.5703125" style="44" customWidth="1"/>
    <col min="14597" max="14597" width="7.140625" style="44" customWidth="1"/>
    <col min="14598" max="14598" width="7.85546875" style="44" customWidth="1"/>
    <col min="14599" max="14599" width="4.5703125" style="44" customWidth="1"/>
    <col min="14600" max="14600" width="8.140625" style="44" customWidth="1"/>
    <col min="14601" max="14601" width="9.42578125" style="44" customWidth="1"/>
    <col min="14602" max="14602" width="7.140625" style="44" customWidth="1"/>
    <col min="14603" max="14604" width="8.5703125" style="44" customWidth="1"/>
    <col min="14605" max="14605" width="4.5703125" style="44" customWidth="1"/>
    <col min="14606" max="14606" width="7.42578125" style="44" customWidth="1"/>
    <col min="14607" max="14608" width="4.5703125" style="44" customWidth="1"/>
    <col min="14609" max="14609" width="7" style="44" customWidth="1"/>
    <col min="14610" max="14610" width="8.140625" style="44" customWidth="1"/>
    <col min="14611" max="14611" width="8" style="44" customWidth="1"/>
    <col min="14612" max="14612" width="7.140625" style="44" customWidth="1"/>
    <col min="14613" max="14613" width="6.5703125" style="44" customWidth="1"/>
    <col min="14614" max="14614" width="4.5703125" style="44" customWidth="1"/>
    <col min="14615" max="14615" width="7.85546875" style="44" customWidth="1"/>
    <col min="14616" max="14616" width="8.140625" style="44" customWidth="1"/>
    <col min="14617" max="14620" width="4.5703125" style="44" customWidth="1"/>
    <col min="14621" max="14621" width="11.5703125" style="44"/>
    <col min="14622" max="14622" width="8.42578125" style="44" customWidth="1"/>
    <col min="14623" max="14623" width="5.42578125" style="44" customWidth="1"/>
    <col min="14624" max="14625" width="5.140625" style="44" customWidth="1"/>
    <col min="14626" max="14626" width="6.42578125" style="44" customWidth="1"/>
    <col min="14627" max="14627" width="11.5703125" style="44"/>
    <col min="14628" max="14628" width="8.42578125" style="44" customWidth="1"/>
    <col min="14629" max="14629" width="3.140625" style="44" customWidth="1"/>
    <col min="14630" max="14630" width="5.140625" style="44" customWidth="1"/>
    <col min="14631" max="14631" width="7.42578125" style="44" customWidth="1"/>
    <col min="14632" max="14632" width="4.5703125" style="44" customWidth="1"/>
    <col min="14633" max="14848" width="11.5703125" style="44"/>
    <col min="14849" max="14849" width="1.85546875" style="44" customWidth="1"/>
    <col min="14850" max="14850" width="8.140625" style="44" customWidth="1"/>
    <col min="14851" max="14852" width="4.5703125" style="44" customWidth="1"/>
    <col min="14853" max="14853" width="7.140625" style="44" customWidth="1"/>
    <col min="14854" max="14854" width="7.85546875" style="44" customWidth="1"/>
    <col min="14855" max="14855" width="4.5703125" style="44" customWidth="1"/>
    <col min="14856" max="14856" width="8.140625" style="44" customWidth="1"/>
    <col min="14857" max="14857" width="9.42578125" style="44" customWidth="1"/>
    <col min="14858" max="14858" width="7.140625" style="44" customWidth="1"/>
    <col min="14859" max="14860" width="8.5703125" style="44" customWidth="1"/>
    <col min="14861" max="14861" width="4.5703125" style="44" customWidth="1"/>
    <col min="14862" max="14862" width="7.42578125" style="44" customWidth="1"/>
    <col min="14863" max="14864" width="4.5703125" style="44" customWidth="1"/>
    <col min="14865" max="14865" width="7" style="44" customWidth="1"/>
    <col min="14866" max="14866" width="8.140625" style="44" customWidth="1"/>
    <col min="14867" max="14867" width="8" style="44" customWidth="1"/>
    <col min="14868" max="14868" width="7.140625" style="44" customWidth="1"/>
    <col min="14869" max="14869" width="6.5703125" style="44" customWidth="1"/>
    <col min="14870" max="14870" width="4.5703125" style="44" customWidth="1"/>
    <col min="14871" max="14871" width="7.85546875" style="44" customWidth="1"/>
    <col min="14872" max="14872" width="8.140625" style="44" customWidth="1"/>
    <col min="14873" max="14876" width="4.5703125" style="44" customWidth="1"/>
    <col min="14877" max="14877" width="11.5703125" style="44"/>
    <col min="14878" max="14878" width="8.42578125" style="44" customWidth="1"/>
    <col min="14879" max="14879" width="5.42578125" style="44" customWidth="1"/>
    <col min="14880" max="14881" width="5.140625" style="44" customWidth="1"/>
    <col min="14882" max="14882" width="6.42578125" style="44" customWidth="1"/>
    <col min="14883" max="14883" width="11.5703125" style="44"/>
    <col min="14884" max="14884" width="8.42578125" style="44" customWidth="1"/>
    <col min="14885" max="14885" width="3.140625" style="44" customWidth="1"/>
    <col min="14886" max="14886" width="5.140625" style="44" customWidth="1"/>
    <col min="14887" max="14887" width="7.42578125" style="44" customWidth="1"/>
    <col min="14888" max="14888" width="4.5703125" style="44" customWidth="1"/>
    <col min="14889" max="15104" width="11.5703125" style="44"/>
    <col min="15105" max="15105" width="1.85546875" style="44" customWidth="1"/>
    <col min="15106" max="15106" width="8.140625" style="44" customWidth="1"/>
    <col min="15107" max="15108" width="4.5703125" style="44" customWidth="1"/>
    <col min="15109" max="15109" width="7.140625" style="44" customWidth="1"/>
    <col min="15110" max="15110" width="7.85546875" style="44" customWidth="1"/>
    <col min="15111" max="15111" width="4.5703125" style="44" customWidth="1"/>
    <col min="15112" max="15112" width="8.140625" style="44" customWidth="1"/>
    <col min="15113" max="15113" width="9.42578125" style="44" customWidth="1"/>
    <col min="15114" max="15114" width="7.140625" style="44" customWidth="1"/>
    <col min="15115" max="15116" width="8.5703125" style="44" customWidth="1"/>
    <col min="15117" max="15117" width="4.5703125" style="44" customWidth="1"/>
    <col min="15118" max="15118" width="7.42578125" style="44" customWidth="1"/>
    <col min="15119" max="15120" width="4.5703125" style="44" customWidth="1"/>
    <col min="15121" max="15121" width="7" style="44" customWidth="1"/>
    <col min="15122" max="15122" width="8.140625" style="44" customWidth="1"/>
    <col min="15123" max="15123" width="8" style="44" customWidth="1"/>
    <col min="15124" max="15124" width="7.140625" style="44" customWidth="1"/>
    <col min="15125" max="15125" width="6.5703125" style="44" customWidth="1"/>
    <col min="15126" max="15126" width="4.5703125" style="44" customWidth="1"/>
    <col min="15127" max="15127" width="7.85546875" style="44" customWidth="1"/>
    <col min="15128" max="15128" width="8.140625" style="44" customWidth="1"/>
    <col min="15129" max="15132" width="4.5703125" style="44" customWidth="1"/>
    <col min="15133" max="15133" width="11.5703125" style="44"/>
    <col min="15134" max="15134" width="8.42578125" style="44" customWidth="1"/>
    <col min="15135" max="15135" width="5.42578125" style="44" customWidth="1"/>
    <col min="15136" max="15137" width="5.140625" style="44" customWidth="1"/>
    <col min="15138" max="15138" width="6.42578125" style="44" customWidth="1"/>
    <col min="15139" max="15139" width="11.5703125" style="44"/>
    <col min="15140" max="15140" width="8.42578125" style="44" customWidth="1"/>
    <col min="15141" max="15141" width="3.140625" style="44" customWidth="1"/>
    <col min="15142" max="15142" width="5.140625" style="44" customWidth="1"/>
    <col min="15143" max="15143" width="7.42578125" style="44" customWidth="1"/>
    <col min="15144" max="15144" width="4.5703125" style="44" customWidth="1"/>
    <col min="15145" max="15360" width="11.5703125" style="44"/>
    <col min="15361" max="15361" width="1.85546875" style="44" customWidth="1"/>
    <col min="15362" max="15362" width="8.140625" style="44" customWidth="1"/>
    <col min="15363" max="15364" width="4.5703125" style="44" customWidth="1"/>
    <col min="15365" max="15365" width="7.140625" style="44" customWidth="1"/>
    <col min="15366" max="15366" width="7.85546875" style="44" customWidth="1"/>
    <col min="15367" max="15367" width="4.5703125" style="44" customWidth="1"/>
    <col min="15368" max="15368" width="8.140625" style="44" customWidth="1"/>
    <col min="15369" max="15369" width="9.42578125" style="44" customWidth="1"/>
    <col min="15370" max="15370" width="7.140625" style="44" customWidth="1"/>
    <col min="15371" max="15372" width="8.5703125" style="44" customWidth="1"/>
    <col min="15373" max="15373" width="4.5703125" style="44" customWidth="1"/>
    <col min="15374" max="15374" width="7.42578125" style="44" customWidth="1"/>
    <col min="15375" max="15376" width="4.5703125" style="44" customWidth="1"/>
    <col min="15377" max="15377" width="7" style="44" customWidth="1"/>
    <col min="15378" max="15378" width="8.140625" style="44" customWidth="1"/>
    <col min="15379" max="15379" width="8" style="44" customWidth="1"/>
    <col min="15380" max="15380" width="7.140625" style="44" customWidth="1"/>
    <col min="15381" max="15381" width="6.5703125" style="44" customWidth="1"/>
    <col min="15382" max="15382" width="4.5703125" style="44" customWidth="1"/>
    <col min="15383" max="15383" width="7.85546875" style="44" customWidth="1"/>
    <col min="15384" max="15384" width="8.140625" style="44" customWidth="1"/>
    <col min="15385" max="15388" width="4.5703125" style="44" customWidth="1"/>
    <col min="15389" max="15389" width="11.5703125" style="44"/>
    <col min="15390" max="15390" width="8.42578125" style="44" customWidth="1"/>
    <col min="15391" max="15391" width="5.42578125" style="44" customWidth="1"/>
    <col min="15392" max="15393" width="5.140625" style="44" customWidth="1"/>
    <col min="15394" max="15394" width="6.42578125" style="44" customWidth="1"/>
    <col min="15395" max="15395" width="11.5703125" style="44"/>
    <col min="15396" max="15396" width="8.42578125" style="44" customWidth="1"/>
    <col min="15397" max="15397" width="3.140625" style="44" customWidth="1"/>
    <col min="15398" max="15398" width="5.140625" style="44" customWidth="1"/>
    <col min="15399" max="15399" width="7.42578125" style="44" customWidth="1"/>
    <col min="15400" max="15400" width="4.5703125" style="44" customWidth="1"/>
    <col min="15401" max="15616" width="11.5703125" style="44"/>
    <col min="15617" max="15617" width="1.85546875" style="44" customWidth="1"/>
    <col min="15618" max="15618" width="8.140625" style="44" customWidth="1"/>
    <col min="15619" max="15620" width="4.5703125" style="44" customWidth="1"/>
    <col min="15621" max="15621" width="7.140625" style="44" customWidth="1"/>
    <col min="15622" max="15622" width="7.85546875" style="44" customWidth="1"/>
    <col min="15623" max="15623" width="4.5703125" style="44" customWidth="1"/>
    <col min="15624" max="15624" width="8.140625" style="44" customWidth="1"/>
    <col min="15625" max="15625" width="9.42578125" style="44" customWidth="1"/>
    <col min="15626" max="15626" width="7.140625" style="44" customWidth="1"/>
    <col min="15627" max="15628" width="8.5703125" style="44" customWidth="1"/>
    <col min="15629" max="15629" width="4.5703125" style="44" customWidth="1"/>
    <col min="15630" max="15630" width="7.42578125" style="44" customWidth="1"/>
    <col min="15631" max="15632" width="4.5703125" style="44" customWidth="1"/>
    <col min="15633" max="15633" width="7" style="44" customWidth="1"/>
    <col min="15634" max="15634" width="8.140625" style="44" customWidth="1"/>
    <col min="15635" max="15635" width="8" style="44" customWidth="1"/>
    <col min="15636" max="15636" width="7.140625" style="44" customWidth="1"/>
    <col min="15637" max="15637" width="6.5703125" style="44" customWidth="1"/>
    <col min="15638" max="15638" width="4.5703125" style="44" customWidth="1"/>
    <col min="15639" max="15639" width="7.85546875" style="44" customWidth="1"/>
    <col min="15640" max="15640" width="8.140625" style="44" customWidth="1"/>
    <col min="15641" max="15644" width="4.5703125" style="44" customWidth="1"/>
    <col min="15645" max="15645" width="11.5703125" style="44"/>
    <col min="15646" max="15646" width="8.42578125" style="44" customWidth="1"/>
    <col min="15647" max="15647" width="5.42578125" style="44" customWidth="1"/>
    <col min="15648" max="15649" width="5.140625" style="44" customWidth="1"/>
    <col min="15650" max="15650" width="6.42578125" style="44" customWidth="1"/>
    <col min="15651" max="15651" width="11.5703125" style="44"/>
    <col min="15652" max="15652" width="8.42578125" style="44" customWidth="1"/>
    <col min="15653" max="15653" width="3.140625" style="44" customWidth="1"/>
    <col min="15654" max="15654" width="5.140625" style="44" customWidth="1"/>
    <col min="15655" max="15655" width="7.42578125" style="44" customWidth="1"/>
    <col min="15656" max="15656" width="4.5703125" style="44" customWidth="1"/>
    <col min="15657" max="15872" width="11.5703125" style="44"/>
    <col min="15873" max="15873" width="1.85546875" style="44" customWidth="1"/>
    <col min="15874" max="15874" width="8.140625" style="44" customWidth="1"/>
    <col min="15875" max="15876" width="4.5703125" style="44" customWidth="1"/>
    <col min="15877" max="15877" width="7.140625" style="44" customWidth="1"/>
    <col min="15878" max="15878" width="7.85546875" style="44" customWidth="1"/>
    <col min="15879" max="15879" width="4.5703125" style="44" customWidth="1"/>
    <col min="15880" max="15880" width="8.140625" style="44" customWidth="1"/>
    <col min="15881" max="15881" width="9.42578125" style="44" customWidth="1"/>
    <col min="15882" max="15882" width="7.140625" style="44" customWidth="1"/>
    <col min="15883" max="15884" width="8.5703125" style="44" customWidth="1"/>
    <col min="15885" max="15885" width="4.5703125" style="44" customWidth="1"/>
    <col min="15886" max="15886" width="7.42578125" style="44" customWidth="1"/>
    <col min="15887" max="15888" width="4.5703125" style="44" customWidth="1"/>
    <col min="15889" max="15889" width="7" style="44" customWidth="1"/>
    <col min="15890" max="15890" width="8.140625" style="44" customWidth="1"/>
    <col min="15891" max="15891" width="8" style="44" customWidth="1"/>
    <col min="15892" max="15892" width="7.140625" style="44" customWidth="1"/>
    <col min="15893" max="15893" width="6.5703125" style="44" customWidth="1"/>
    <col min="15894" max="15894" width="4.5703125" style="44" customWidth="1"/>
    <col min="15895" max="15895" width="7.85546875" style="44" customWidth="1"/>
    <col min="15896" max="15896" width="8.140625" style="44" customWidth="1"/>
    <col min="15897" max="15900" width="4.5703125" style="44" customWidth="1"/>
    <col min="15901" max="15901" width="11.5703125" style="44"/>
    <col min="15902" max="15902" width="8.42578125" style="44" customWidth="1"/>
    <col min="15903" max="15903" width="5.42578125" style="44" customWidth="1"/>
    <col min="15904" max="15905" width="5.140625" style="44" customWidth="1"/>
    <col min="15906" max="15906" width="6.42578125" style="44" customWidth="1"/>
    <col min="15907" max="15907" width="11.5703125" style="44"/>
    <col min="15908" max="15908" width="8.42578125" style="44" customWidth="1"/>
    <col min="15909" max="15909" width="3.140625" style="44" customWidth="1"/>
    <col min="15910" max="15910" width="5.140625" style="44" customWidth="1"/>
    <col min="15911" max="15911" width="7.42578125" style="44" customWidth="1"/>
    <col min="15912" max="15912" width="4.5703125" style="44" customWidth="1"/>
    <col min="15913" max="16128" width="11.5703125" style="44"/>
    <col min="16129" max="16129" width="1.85546875" style="44" customWidth="1"/>
    <col min="16130" max="16130" width="8.140625" style="44" customWidth="1"/>
    <col min="16131" max="16132" width="4.5703125" style="44" customWidth="1"/>
    <col min="16133" max="16133" width="7.140625" style="44" customWidth="1"/>
    <col min="16134" max="16134" width="7.85546875" style="44" customWidth="1"/>
    <col min="16135" max="16135" width="4.5703125" style="44" customWidth="1"/>
    <col min="16136" max="16136" width="8.140625" style="44" customWidth="1"/>
    <col min="16137" max="16137" width="9.42578125" style="44" customWidth="1"/>
    <col min="16138" max="16138" width="7.140625" style="44" customWidth="1"/>
    <col min="16139" max="16140" width="8.5703125" style="44" customWidth="1"/>
    <col min="16141" max="16141" width="4.5703125" style="44" customWidth="1"/>
    <col min="16142" max="16142" width="7.42578125" style="44" customWidth="1"/>
    <col min="16143" max="16144" width="4.5703125" style="44" customWidth="1"/>
    <col min="16145" max="16145" width="7" style="44" customWidth="1"/>
    <col min="16146" max="16146" width="8.140625" style="44" customWidth="1"/>
    <col min="16147" max="16147" width="8" style="44" customWidth="1"/>
    <col min="16148" max="16148" width="7.140625" style="44" customWidth="1"/>
    <col min="16149" max="16149" width="6.5703125" style="44" customWidth="1"/>
    <col min="16150" max="16150" width="4.5703125" style="44" customWidth="1"/>
    <col min="16151" max="16151" width="7.85546875" style="44" customWidth="1"/>
    <col min="16152" max="16152" width="8.140625" style="44" customWidth="1"/>
    <col min="16153" max="16156" width="4.5703125" style="44" customWidth="1"/>
    <col min="16157" max="16157" width="11.5703125" style="44"/>
    <col min="16158" max="16158" width="8.42578125" style="44" customWidth="1"/>
    <col min="16159" max="16159" width="5.42578125" style="44" customWidth="1"/>
    <col min="16160" max="16161" width="5.140625" style="44" customWidth="1"/>
    <col min="16162" max="16162" width="6.42578125" style="44" customWidth="1"/>
    <col min="16163" max="16163" width="11.5703125" style="44"/>
    <col min="16164" max="16164" width="8.42578125" style="44" customWidth="1"/>
    <col min="16165" max="16165" width="3.140625" style="44" customWidth="1"/>
    <col min="16166" max="16166" width="5.140625" style="44" customWidth="1"/>
    <col min="16167" max="16167" width="7.42578125" style="44" customWidth="1"/>
    <col min="16168" max="16168" width="4.5703125" style="44" customWidth="1"/>
    <col min="16169" max="16384" width="11.5703125" style="44"/>
  </cols>
  <sheetData>
    <row r="1" spans="3:23" ht="15.75" thickBot="1"/>
    <row r="2" spans="3:23">
      <c r="C2" s="625" t="s">
        <v>70</v>
      </c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7"/>
    </row>
    <row r="3" spans="3:23" ht="15.75" thickBot="1">
      <c r="C3" s="628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30"/>
    </row>
    <row r="4" spans="3:23" ht="27" customHeight="1">
      <c r="C4" s="645" t="s">
        <v>71</v>
      </c>
      <c r="D4" s="646"/>
      <c r="E4" s="646"/>
      <c r="F4" s="646"/>
      <c r="G4" s="646"/>
      <c r="H4" s="646"/>
      <c r="I4" s="646"/>
      <c r="J4" s="45">
        <v>1698</v>
      </c>
      <c r="K4" s="647">
        <f>+'R14 14A ALT 2'!R26</f>
        <v>235164583</v>
      </c>
      <c r="L4" s="647"/>
      <c r="M4" s="647"/>
      <c r="N4" s="647"/>
      <c r="O4" s="647"/>
      <c r="P4" s="56" t="s">
        <v>2</v>
      </c>
    </row>
    <row r="5" spans="3:23" ht="27" customHeight="1">
      <c r="C5" s="648" t="s">
        <v>72</v>
      </c>
      <c r="D5" s="649"/>
      <c r="E5" s="649"/>
      <c r="F5" s="649"/>
      <c r="G5" s="649"/>
      <c r="H5" s="649"/>
      <c r="I5" s="649"/>
      <c r="J5" s="47">
        <v>1717</v>
      </c>
      <c r="K5" s="638"/>
      <c r="L5" s="638"/>
      <c r="M5" s="638"/>
      <c r="N5" s="638"/>
      <c r="O5" s="638"/>
      <c r="P5" s="57" t="s">
        <v>160</v>
      </c>
    </row>
    <row r="6" spans="3:23" ht="27" customHeight="1">
      <c r="C6" s="623" t="s">
        <v>73</v>
      </c>
      <c r="D6" s="624"/>
      <c r="E6" s="624"/>
      <c r="F6" s="624"/>
      <c r="G6" s="624"/>
      <c r="H6" s="624"/>
      <c r="I6" s="624"/>
      <c r="J6" s="47">
        <v>1692</v>
      </c>
      <c r="K6" s="644"/>
      <c r="L6" s="644"/>
      <c r="M6" s="644"/>
      <c r="N6" s="644"/>
      <c r="O6" s="644"/>
      <c r="P6" s="58" t="s">
        <v>2</v>
      </c>
    </row>
    <row r="7" spans="3:23" ht="27" customHeight="1">
      <c r="C7" s="623" t="s">
        <v>74</v>
      </c>
      <c r="D7" s="624"/>
      <c r="E7" s="624"/>
      <c r="F7" s="624"/>
      <c r="G7" s="624"/>
      <c r="H7" s="624"/>
      <c r="I7" s="624"/>
      <c r="J7" s="47">
        <v>1699</v>
      </c>
      <c r="K7" s="638">
        <f>+'R14 14A ALT 1'!K16:O16</f>
        <v>4893200</v>
      </c>
      <c r="L7" s="638"/>
      <c r="M7" s="638"/>
      <c r="N7" s="638"/>
      <c r="O7" s="638"/>
      <c r="P7" s="58" t="s">
        <v>2</v>
      </c>
    </row>
    <row r="8" spans="3:23" ht="27" customHeight="1">
      <c r="C8" s="641" t="s">
        <v>75</v>
      </c>
      <c r="D8" s="642"/>
      <c r="E8" s="642"/>
      <c r="F8" s="642"/>
      <c r="G8" s="642"/>
      <c r="H8" s="642"/>
      <c r="I8" s="642"/>
      <c r="J8" s="59">
        <v>1718</v>
      </c>
      <c r="K8" s="643">
        <f>+K4-K5+K6+K7</f>
        <v>240057783</v>
      </c>
      <c r="L8" s="643"/>
      <c r="M8" s="643"/>
      <c r="N8" s="643"/>
      <c r="O8" s="643"/>
      <c r="P8" s="60" t="s">
        <v>4</v>
      </c>
      <c r="R8" s="61"/>
    </row>
    <row r="9" spans="3:23" ht="27" customHeight="1">
      <c r="C9" s="623" t="s">
        <v>76</v>
      </c>
      <c r="D9" s="624"/>
      <c r="E9" s="624"/>
      <c r="F9" s="624"/>
      <c r="G9" s="624"/>
      <c r="H9" s="624"/>
      <c r="I9" s="624"/>
      <c r="J9" s="47">
        <v>1693</v>
      </c>
      <c r="K9" s="643"/>
      <c r="L9" s="643"/>
      <c r="M9" s="643"/>
      <c r="N9" s="643"/>
      <c r="O9" s="643"/>
      <c r="P9" s="57" t="s">
        <v>160</v>
      </c>
    </row>
    <row r="10" spans="3:23" ht="27" customHeight="1">
      <c r="C10" s="635" t="s">
        <v>77</v>
      </c>
      <c r="D10" s="636"/>
      <c r="E10" s="636"/>
      <c r="F10" s="636"/>
      <c r="G10" s="636"/>
      <c r="H10" s="636"/>
      <c r="I10" s="637"/>
      <c r="J10" s="47">
        <v>844</v>
      </c>
      <c r="K10" s="638">
        <f>+'R14 14A ALT 1'!K7:O7</f>
        <v>104700000</v>
      </c>
      <c r="L10" s="638"/>
      <c r="M10" s="638"/>
      <c r="N10" s="638"/>
      <c r="O10" s="638"/>
      <c r="P10" s="57" t="s">
        <v>160</v>
      </c>
    </row>
    <row r="11" spans="3:23" ht="45.6" customHeight="1">
      <c r="C11" s="635" t="s">
        <v>78</v>
      </c>
      <c r="D11" s="636"/>
      <c r="E11" s="636"/>
      <c r="F11" s="636"/>
      <c r="G11" s="636"/>
      <c r="H11" s="636"/>
      <c r="I11" s="637"/>
      <c r="J11" s="47">
        <v>982</v>
      </c>
      <c r="K11" s="638"/>
      <c r="L11" s="638"/>
      <c r="M11" s="638"/>
      <c r="N11" s="638"/>
      <c r="O11" s="638"/>
      <c r="P11" s="57" t="s">
        <v>160</v>
      </c>
    </row>
    <row r="12" spans="3:23" ht="43.7" customHeight="1" thickBot="1">
      <c r="C12" s="639" t="s">
        <v>79</v>
      </c>
      <c r="D12" s="640"/>
      <c r="E12" s="640"/>
      <c r="F12" s="640"/>
      <c r="G12" s="640"/>
      <c r="H12" s="640"/>
      <c r="I12" s="640"/>
      <c r="J12" s="62">
        <v>1198</v>
      </c>
      <c r="K12" s="638"/>
      <c r="L12" s="638"/>
      <c r="M12" s="638"/>
      <c r="N12" s="638"/>
      <c r="O12" s="638"/>
      <c r="P12" s="63" t="s">
        <v>160</v>
      </c>
    </row>
    <row r="13" spans="3:23" ht="27" customHeight="1" thickBot="1">
      <c r="C13" s="618" t="s">
        <v>80</v>
      </c>
      <c r="D13" s="619"/>
      <c r="E13" s="619"/>
      <c r="F13" s="619"/>
      <c r="G13" s="619"/>
      <c r="H13" s="619"/>
      <c r="I13" s="619"/>
      <c r="J13" s="52">
        <v>1199</v>
      </c>
      <c r="K13" s="634">
        <f>+K8-K9-K10-K11-K12</f>
        <v>135357783</v>
      </c>
      <c r="L13" s="634"/>
      <c r="M13" s="634"/>
      <c r="N13" s="634"/>
      <c r="O13" s="634"/>
      <c r="P13" s="64" t="s">
        <v>4</v>
      </c>
      <c r="R13" s="55" t="s">
        <v>206</v>
      </c>
      <c r="S13" s="65"/>
      <c r="U13" s="131">
        <f>+K13</f>
        <v>135357783</v>
      </c>
      <c r="W13" s="44" t="s">
        <v>354</v>
      </c>
    </row>
  </sheetData>
  <mergeCells count="21">
    <mergeCell ref="C13:I13"/>
    <mergeCell ref="K13:O13"/>
    <mergeCell ref="C10:I10"/>
    <mergeCell ref="K10:O10"/>
    <mergeCell ref="C11:I11"/>
    <mergeCell ref="K11:O11"/>
    <mergeCell ref="C12:I12"/>
    <mergeCell ref="K12:O12"/>
    <mergeCell ref="C7:I7"/>
    <mergeCell ref="K7:O7"/>
    <mergeCell ref="C8:I8"/>
    <mergeCell ref="K8:O8"/>
    <mergeCell ref="C9:I9"/>
    <mergeCell ref="K9:O9"/>
    <mergeCell ref="C6:I6"/>
    <mergeCell ref="K6:O6"/>
    <mergeCell ref="C2:P3"/>
    <mergeCell ref="C4:I4"/>
    <mergeCell ref="K4:O4"/>
    <mergeCell ref="C5:I5"/>
    <mergeCell ref="K5:O5"/>
  </mergeCells>
  <hyperlinks>
    <hyperlink ref="C2:P3" location="'Indice F22'!A1" display="RECUADRO Nº 13: DETERMINACIÓN DEL RAI RÉGIMEN DEL ARTÍCULO 14 LETRA A) LIR"/>
  </hyperlinks>
  <pageMargins left="0.70866141732283472" right="0.70866141732283472" top="0.74803149606299213" bottom="0.74803149606299213" header="0.31496062992125984" footer="0.31496062992125984"/>
  <pageSetup scale="6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AN82"/>
  <sheetViews>
    <sheetView topLeftCell="A49" zoomScale="112" zoomScaleNormal="112" workbookViewId="0">
      <selection activeCell="G28" sqref="G28"/>
    </sheetView>
  </sheetViews>
  <sheetFormatPr baseColWidth="10" defaultRowHeight="15"/>
  <cols>
    <col min="1" max="1" width="7" customWidth="1"/>
    <col min="2" max="2" width="71.28515625" customWidth="1"/>
    <col min="3" max="3" width="14.85546875" customWidth="1"/>
    <col min="4" max="4" width="12.140625" customWidth="1"/>
    <col min="5" max="5" width="3.140625" customWidth="1"/>
    <col min="6" max="6" width="22.85546875" customWidth="1"/>
    <col min="7" max="7" width="16.5703125" customWidth="1"/>
    <col min="8" max="8" width="14.140625" customWidth="1"/>
    <col min="9" max="9" width="17.85546875" hidden="1" customWidth="1"/>
    <col min="10" max="10" width="12.7109375" hidden="1" customWidth="1"/>
    <col min="11" max="11" width="17.85546875" hidden="1" customWidth="1"/>
    <col min="12" max="12" width="12.7109375" hidden="1" customWidth="1"/>
    <col min="13" max="13" width="13.42578125" hidden="1" customWidth="1"/>
    <col min="14" max="14" width="15" hidden="1" customWidth="1"/>
    <col min="15" max="15" width="15.42578125" hidden="1" customWidth="1"/>
    <col min="16" max="16" width="12.7109375" hidden="1" customWidth="1"/>
    <col min="17" max="18" width="11.42578125" hidden="1" customWidth="1"/>
    <col min="19" max="19" width="15.42578125" hidden="1" customWidth="1"/>
    <col min="20" max="20" width="14.5703125" hidden="1" customWidth="1"/>
    <col min="21" max="21" width="11.42578125" hidden="1" customWidth="1"/>
    <col min="22" max="22" width="16.28515625" hidden="1" customWidth="1"/>
    <col min="23" max="23" width="13.140625" hidden="1" customWidth="1"/>
    <col min="24" max="24" width="13.140625" customWidth="1"/>
    <col min="25" max="25" width="12" hidden="1" customWidth="1"/>
    <col min="26" max="26" width="15" bestFit="1" customWidth="1"/>
    <col min="27" max="27" width="13.42578125" hidden="1" customWidth="1"/>
    <col min="28" max="28" width="20.5703125" hidden="1" customWidth="1"/>
    <col min="29" max="29" width="12" hidden="1" customWidth="1"/>
    <col min="30" max="30" width="0" hidden="1" customWidth="1"/>
    <col min="31" max="31" width="14.140625" customWidth="1"/>
    <col min="32" max="33" width="14.140625" hidden="1" customWidth="1"/>
    <col min="34" max="35" width="15.42578125" hidden="1" customWidth="1"/>
    <col min="36" max="36" width="17.140625" customWidth="1"/>
    <col min="37" max="37" width="17.7109375" style="5" bestFit="1" customWidth="1"/>
    <col min="38" max="38" width="14.85546875" bestFit="1" customWidth="1"/>
    <col min="39" max="39" width="15.42578125" customWidth="1"/>
  </cols>
  <sheetData>
    <row r="2" spans="2:40">
      <c r="B2" s="3" t="s">
        <v>119</v>
      </c>
      <c r="C2" s="3"/>
      <c r="D2" s="3"/>
      <c r="E2" s="3"/>
      <c r="F2" s="3" t="s">
        <v>120</v>
      </c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J2" s="4"/>
      <c r="AK2" s="4"/>
    </row>
    <row r="7" spans="2:40" ht="15.75" thickBot="1"/>
    <row r="8" spans="2:40" ht="19.5" thickBot="1">
      <c r="B8" s="214"/>
      <c r="T8" s="652" t="s">
        <v>121</v>
      </c>
      <c r="U8" s="653"/>
      <c r="V8" s="653"/>
      <c r="W8" s="653"/>
      <c r="X8" s="653"/>
      <c r="Y8" s="653"/>
      <c r="Z8" s="653"/>
      <c r="AA8" s="653"/>
      <c r="AB8" s="653"/>
      <c r="AC8" s="653"/>
      <c r="AD8" s="653"/>
      <c r="AE8" s="653"/>
      <c r="AF8" s="653"/>
      <c r="AG8" s="653"/>
      <c r="AH8" s="654"/>
      <c r="AI8" s="175"/>
      <c r="AJ8" s="152"/>
    </row>
    <row r="9" spans="2:40" ht="15.75" thickBot="1">
      <c r="G9" s="4"/>
      <c r="H9" s="4"/>
      <c r="I9" s="4"/>
      <c r="J9" s="4"/>
      <c r="K9" s="4"/>
      <c r="L9" s="4"/>
      <c r="M9" s="4"/>
      <c r="N9" s="4"/>
      <c r="O9" s="4"/>
      <c r="P9" s="4"/>
      <c r="T9" s="655" t="s">
        <v>248</v>
      </c>
      <c r="U9" s="656"/>
      <c r="V9" s="656"/>
      <c r="W9" s="656"/>
      <c r="X9" s="656"/>
      <c r="Y9" s="656"/>
      <c r="Z9" s="656"/>
      <c r="AA9" s="656"/>
      <c r="AB9" s="656"/>
      <c r="AC9" s="657"/>
      <c r="AD9" s="658" t="s">
        <v>249</v>
      </c>
      <c r="AE9" s="659"/>
      <c r="AF9" s="659"/>
      <c r="AG9" s="659"/>
      <c r="AH9" s="660"/>
      <c r="AI9" s="272"/>
      <c r="AJ9" s="661" t="s">
        <v>103</v>
      </c>
    </row>
    <row r="10" spans="2:40" ht="15.75" thickBot="1">
      <c r="G10" s="4"/>
      <c r="H10" s="4"/>
      <c r="I10" s="4"/>
      <c r="J10" s="4"/>
      <c r="K10" s="4"/>
      <c r="L10" s="4"/>
      <c r="M10" s="4"/>
      <c r="N10" s="4"/>
      <c r="O10" s="4"/>
      <c r="P10" s="4"/>
      <c r="T10" s="271"/>
      <c r="U10" s="176"/>
      <c r="V10" s="177"/>
      <c r="W10" s="178" t="s">
        <v>251</v>
      </c>
      <c r="X10" s="178">
        <v>0.369863</v>
      </c>
      <c r="Y10" s="273"/>
      <c r="Z10" s="273"/>
      <c r="AA10" s="271" t="s">
        <v>251</v>
      </c>
      <c r="AB10" s="179">
        <f>+X10</f>
        <v>0.369863</v>
      </c>
      <c r="AC10" s="180"/>
      <c r="AD10" s="96" t="s">
        <v>247</v>
      </c>
      <c r="AE10" s="158" t="e">
        <f>+AE25/AJ25</f>
        <v>#DIV/0!</v>
      </c>
      <c r="AF10" s="270" t="s">
        <v>251</v>
      </c>
      <c r="AG10" s="182">
        <v>0</v>
      </c>
      <c r="AH10" s="272"/>
      <c r="AI10" s="271"/>
      <c r="AJ10" s="662"/>
    </row>
    <row r="11" spans="2:40" ht="26.25" customHeight="1" thickBot="1">
      <c r="B11" s="661" t="s">
        <v>33</v>
      </c>
      <c r="C11" s="672" t="s">
        <v>122</v>
      </c>
      <c r="D11" s="673"/>
      <c r="E11" s="674"/>
      <c r="F11" s="681" t="s">
        <v>123</v>
      </c>
      <c r="G11" s="681" t="s">
        <v>100</v>
      </c>
      <c r="H11" s="681" t="s">
        <v>101</v>
      </c>
      <c r="I11" s="652" t="s">
        <v>102</v>
      </c>
      <c r="J11" s="653"/>
      <c r="K11" s="653"/>
      <c r="L11" s="653"/>
      <c r="M11" s="653"/>
      <c r="N11" s="653"/>
      <c r="O11" s="653"/>
      <c r="P11" s="653"/>
      <c r="Q11" s="653"/>
      <c r="R11" s="653"/>
      <c r="S11" s="653"/>
      <c r="T11" s="141"/>
      <c r="U11" s="664" t="s">
        <v>245</v>
      </c>
      <c r="V11" s="665"/>
      <c r="W11" s="664" t="s">
        <v>245</v>
      </c>
      <c r="X11" s="665"/>
      <c r="Y11" s="655" t="s">
        <v>246</v>
      </c>
      <c r="Z11" s="657"/>
      <c r="AA11" s="666" t="s">
        <v>300</v>
      </c>
      <c r="AB11" s="667"/>
      <c r="AC11" s="183" t="s">
        <v>250</v>
      </c>
      <c r="AD11" s="655" t="s">
        <v>245</v>
      </c>
      <c r="AE11" s="657"/>
      <c r="AF11" s="650" t="s">
        <v>245</v>
      </c>
      <c r="AG11" s="651"/>
      <c r="AH11" s="272" t="s">
        <v>250</v>
      </c>
      <c r="AI11" s="141"/>
      <c r="AJ11" s="662"/>
    </row>
    <row r="12" spans="2:40" ht="26.25" customHeight="1" thickBot="1">
      <c r="B12" s="662"/>
      <c r="C12" s="675"/>
      <c r="D12" s="676"/>
      <c r="E12" s="677"/>
      <c r="F12" s="682"/>
      <c r="G12" s="682"/>
      <c r="H12" s="682"/>
      <c r="I12" s="92"/>
      <c r="J12" s="93"/>
      <c r="K12" s="93"/>
      <c r="L12" s="93"/>
      <c r="M12" s="93"/>
      <c r="N12" s="93"/>
      <c r="O12" s="93"/>
      <c r="P12" s="93"/>
      <c r="Q12" s="93"/>
      <c r="R12" s="93"/>
      <c r="S12" s="184"/>
      <c r="T12" s="141"/>
      <c r="U12" s="664" t="s">
        <v>244</v>
      </c>
      <c r="V12" s="665"/>
      <c r="W12" s="664" t="s">
        <v>301</v>
      </c>
      <c r="X12" s="665"/>
      <c r="Y12" s="668" t="s">
        <v>302</v>
      </c>
      <c r="Z12" s="669"/>
      <c r="AA12" s="185" t="s">
        <v>303</v>
      </c>
      <c r="AB12" s="186"/>
      <c r="AC12" s="187" t="s">
        <v>114</v>
      </c>
      <c r="AD12" s="668" t="s">
        <v>302</v>
      </c>
      <c r="AE12" s="669"/>
      <c r="AF12" s="670" t="s">
        <v>304</v>
      </c>
      <c r="AG12" s="671"/>
      <c r="AH12" s="274" t="s">
        <v>114</v>
      </c>
      <c r="AI12" s="141"/>
      <c r="AJ12" s="662"/>
    </row>
    <row r="13" spans="2:40" ht="27.75" customHeight="1" thickBot="1">
      <c r="B13" s="662"/>
      <c r="C13" s="675"/>
      <c r="D13" s="676"/>
      <c r="E13" s="677"/>
      <c r="F13" s="682"/>
      <c r="G13" s="682"/>
      <c r="H13" s="682"/>
      <c r="I13" s="684" t="s">
        <v>124</v>
      </c>
      <c r="J13" s="685"/>
      <c r="K13" s="685"/>
      <c r="L13" s="685"/>
      <c r="M13" s="685"/>
      <c r="N13" s="685"/>
      <c r="O13" s="685"/>
      <c r="P13" s="686"/>
      <c r="Q13" s="687" t="s">
        <v>125</v>
      </c>
      <c r="R13" s="688"/>
      <c r="S13" s="689" t="s">
        <v>126</v>
      </c>
      <c r="T13" s="269"/>
      <c r="U13" s="265"/>
      <c r="V13" s="152"/>
      <c r="W13" s="265"/>
      <c r="X13" s="266"/>
      <c r="Y13" s="265"/>
      <c r="Z13" s="266"/>
      <c r="AA13" s="191"/>
      <c r="AB13" s="192"/>
      <c r="AC13" s="193">
        <v>0.08</v>
      </c>
      <c r="AD13" s="156"/>
      <c r="AE13" s="152"/>
      <c r="AF13" s="194"/>
      <c r="AG13" s="195"/>
      <c r="AH13" s="95">
        <v>0.08</v>
      </c>
      <c r="AI13" s="269"/>
      <c r="AJ13" s="662"/>
    </row>
    <row r="14" spans="2:40" ht="27.75" customHeight="1" thickBot="1">
      <c r="B14" s="662"/>
      <c r="C14" s="675"/>
      <c r="D14" s="676"/>
      <c r="E14" s="677"/>
      <c r="F14" s="682"/>
      <c r="G14" s="682"/>
      <c r="H14" s="682"/>
      <c r="I14" s="255" t="s">
        <v>305</v>
      </c>
      <c r="J14" s="684" t="s">
        <v>306</v>
      </c>
      <c r="K14" s="685"/>
      <c r="L14" s="686"/>
      <c r="M14" s="684" t="s">
        <v>307</v>
      </c>
      <c r="N14" s="685"/>
      <c r="O14" s="685"/>
      <c r="P14" s="686"/>
      <c r="Q14" s="196"/>
      <c r="R14" s="197"/>
      <c r="S14" s="689"/>
      <c r="T14" s="269"/>
      <c r="U14" s="267"/>
      <c r="V14" s="268"/>
      <c r="W14" s="267"/>
      <c r="X14" s="268"/>
      <c r="Y14" s="267"/>
      <c r="Z14" s="268"/>
      <c r="AA14" s="198"/>
      <c r="AB14" s="199"/>
      <c r="AC14" s="193"/>
      <c r="AD14" s="267"/>
      <c r="AE14" s="200"/>
      <c r="AF14" s="201"/>
      <c r="AG14" s="202"/>
      <c r="AH14" s="203"/>
      <c r="AI14" s="269"/>
      <c r="AJ14" s="662"/>
    </row>
    <row r="15" spans="2:40" s="3" customFormat="1" ht="180.75" thickBot="1">
      <c r="B15" s="663"/>
      <c r="C15" s="678"/>
      <c r="D15" s="679"/>
      <c r="E15" s="680"/>
      <c r="F15" s="683"/>
      <c r="G15" s="683"/>
      <c r="H15" s="683"/>
      <c r="I15" s="256" t="s">
        <v>241</v>
      </c>
      <c r="J15" s="256" t="s">
        <v>308</v>
      </c>
      <c r="K15" s="257" t="s">
        <v>309</v>
      </c>
      <c r="L15" s="256" t="s">
        <v>310</v>
      </c>
      <c r="M15" s="258" t="s">
        <v>242</v>
      </c>
      <c r="N15" s="256" t="s">
        <v>311</v>
      </c>
      <c r="O15" s="256" t="s">
        <v>243</v>
      </c>
      <c r="P15" s="256" t="s">
        <v>312</v>
      </c>
      <c r="Q15" s="154" t="s">
        <v>127</v>
      </c>
      <c r="R15" s="155" t="s">
        <v>128</v>
      </c>
      <c r="S15" s="690"/>
      <c r="T15" s="204" t="s">
        <v>313</v>
      </c>
      <c r="U15" s="264" t="s">
        <v>129</v>
      </c>
      <c r="V15" s="264" t="s">
        <v>130</v>
      </c>
      <c r="W15" s="264" t="s">
        <v>129</v>
      </c>
      <c r="X15" s="264" t="s">
        <v>130</v>
      </c>
      <c r="Y15" s="264" t="s">
        <v>129</v>
      </c>
      <c r="Z15" s="264" t="s">
        <v>130</v>
      </c>
      <c r="AA15" s="206" t="s">
        <v>129</v>
      </c>
      <c r="AB15" s="206" t="s">
        <v>130</v>
      </c>
      <c r="AC15" s="153" t="s">
        <v>131</v>
      </c>
      <c r="AD15" s="267" t="s">
        <v>132</v>
      </c>
      <c r="AE15" s="264" t="s">
        <v>130</v>
      </c>
      <c r="AF15" s="198" t="s">
        <v>132</v>
      </c>
      <c r="AG15" s="206" t="s">
        <v>130</v>
      </c>
      <c r="AH15" s="268" t="s">
        <v>132</v>
      </c>
      <c r="AI15" s="207" t="s">
        <v>314</v>
      </c>
      <c r="AJ15" s="663"/>
      <c r="AK15" s="5"/>
    </row>
    <row r="16" spans="2:40" ht="18.75">
      <c r="B16" s="208" t="s">
        <v>133</v>
      </c>
      <c r="C16" s="209"/>
      <c r="D16" s="209"/>
      <c r="E16" s="209"/>
      <c r="F16" s="210"/>
      <c r="G16" s="210"/>
      <c r="H16" s="210"/>
      <c r="I16" s="210"/>
      <c r="J16" s="210"/>
      <c r="K16" s="210"/>
      <c r="L16" s="210"/>
      <c r="M16" s="210"/>
      <c r="N16" s="211"/>
      <c r="O16" s="210"/>
      <c r="P16" s="211"/>
      <c r="Q16" s="210"/>
      <c r="R16" s="211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0"/>
      <c r="AD16" s="210"/>
      <c r="AE16" s="210"/>
      <c r="AF16" s="210"/>
      <c r="AG16" s="210"/>
      <c r="AH16" s="210"/>
      <c r="AI16" s="210"/>
      <c r="AJ16" s="213"/>
      <c r="AK16" s="6"/>
      <c r="AN16" s="4"/>
    </row>
    <row r="17" spans="2:40" ht="18.75" hidden="1">
      <c r="B17" s="240" t="s">
        <v>316</v>
      </c>
      <c r="C17" s="2"/>
      <c r="D17" s="2"/>
      <c r="E17" s="2"/>
      <c r="F17" s="151">
        <f>SUM(G17:S17)</f>
        <v>0</v>
      </c>
      <c r="G17" s="126"/>
      <c r="H17" s="126"/>
      <c r="I17" s="126"/>
      <c r="J17" s="126"/>
      <c r="K17" s="126"/>
      <c r="L17" s="126"/>
      <c r="M17" s="126"/>
      <c r="N17" s="215"/>
      <c r="O17" s="126"/>
      <c r="P17" s="215"/>
      <c r="Q17" s="126"/>
      <c r="R17" s="215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126"/>
      <c r="AD17" s="126"/>
      <c r="AE17" s="126"/>
      <c r="AF17" s="126"/>
      <c r="AG17" s="126"/>
      <c r="AH17" s="126"/>
      <c r="AI17" s="126"/>
      <c r="AJ17" s="217"/>
      <c r="AK17" s="6"/>
      <c r="AN17" s="4"/>
    </row>
    <row r="18" spans="2:40" ht="18.75">
      <c r="B18" s="240" t="s">
        <v>315</v>
      </c>
      <c r="C18" s="2"/>
      <c r="D18" s="2"/>
      <c r="E18" s="2"/>
      <c r="F18" s="151">
        <f>SUM(G18:S18)</f>
        <v>0</v>
      </c>
      <c r="G18" s="126"/>
      <c r="H18" s="126"/>
      <c r="I18" s="126"/>
      <c r="J18" s="126"/>
      <c r="K18" s="126"/>
      <c r="L18" s="126"/>
      <c r="M18" s="126"/>
      <c r="N18" s="215"/>
      <c r="O18" s="126"/>
      <c r="P18" s="215"/>
      <c r="Q18" s="126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126"/>
      <c r="AD18" s="126"/>
      <c r="AE18" s="126"/>
      <c r="AF18" s="126"/>
      <c r="AG18" s="126"/>
      <c r="AH18" s="126"/>
      <c r="AI18" s="126"/>
      <c r="AJ18" s="217"/>
      <c r="AK18" s="262"/>
      <c r="AN18" s="4"/>
    </row>
    <row r="19" spans="2:40" ht="19.5" thickBot="1">
      <c r="B19" s="218" t="s">
        <v>253</v>
      </c>
      <c r="C19" s="219"/>
      <c r="D19" s="220">
        <v>4.8000000000000001E-2</v>
      </c>
      <c r="E19" s="220"/>
      <c r="F19" s="221">
        <f t="shared" ref="F19" si="0">SUM(G19:S19)</f>
        <v>0</v>
      </c>
      <c r="G19" s="222">
        <f>(G17+G18)*$D$19</f>
        <v>0</v>
      </c>
      <c r="H19" s="222">
        <f t="shared" ref="H19:AJ19" si="1">(H17+H18)*$D$19</f>
        <v>0</v>
      </c>
      <c r="I19" s="222">
        <f t="shared" si="1"/>
        <v>0</v>
      </c>
      <c r="J19" s="222">
        <f t="shared" si="1"/>
        <v>0</v>
      </c>
      <c r="K19" s="222">
        <f t="shared" si="1"/>
        <v>0</v>
      </c>
      <c r="L19" s="222">
        <f t="shared" si="1"/>
        <v>0</v>
      </c>
      <c r="M19" s="222">
        <f t="shared" si="1"/>
        <v>0</v>
      </c>
      <c r="N19" s="222">
        <f t="shared" si="1"/>
        <v>0</v>
      </c>
      <c r="O19" s="222">
        <f t="shared" si="1"/>
        <v>0</v>
      </c>
      <c r="P19" s="222">
        <f t="shared" si="1"/>
        <v>0</v>
      </c>
      <c r="Q19" s="222">
        <f t="shared" si="1"/>
        <v>0</v>
      </c>
      <c r="R19" s="222">
        <f t="shared" si="1"/>
        <v>0</v>
      </c>
      <c r="S19" s="222">
        <f t="shared" si="1"/>
        <v>0</v>
      </c>
      <c r="T19" s="222">
        <f t="shared" si="1"/>
        <v>0</v>
      </c>
      <c r="U19" s="222">
        <f t="shared" si="1"/>
        <v>0</v>
      </c>
      <c r="V19" s="222">
        <f t="shared" si="1"/>
        <v>0</v>
      </c>
      <c r="W19" s="222">
        <f t="shared" si="1"/>
        <v>0</v>
      </c>
      <c r="X19" s="222">
        <f t="shared" si="1"/>
        <v>0</v>
      </c>
      <c r="Y19" s="222">
        <f t="shared" si="1"/>
        <v>0</v>
      </c>
      <c r="Z19" s="222">
        <f t="shared" si="1"/>
        <v>0</v>
      </c>
      <c r="AA19" s="222">
        <f t="shared" si="1"/>
        <v>0</v>
      </c>
      <c r="AB19" s="222">
        <f t="shared" si="1"/>
        <v>0</v>
      </c>
      <c r="AC19" s="222">
        <f t="shared" si="1"/>
        <v>0</v>
      </c>
      <c r="AD19" s="222">
        <f t="shared" si="1"/>
        <v>0</v>
      </c>
      <c r="AE19" s="222">
        <f t="shared" si="1"/>
        <v>0</v>
      </c>
      <c r="AF19" s="222">
        <f t="shared" si="1"/>
        <v>0</v>
      </c>
      <c r="AG19" s="222">
        <f t="shared" si="1"/>
        <v>0</v>
      </c>
      <c r="AH19" s="222">
        <f t="shared" si="1"/>
        <v>0</v>
      </c>
      <c r="AI19" s="222">
        <f t="shared" si="1"/>
        <v>0</v>
      </c>
      <c r="AJ19" s="223">
        <f t="shared" si="1"/>
        <v>0</v>
      </c>
      <c r="AL19" s="4"/>
      <c r="AM19" s="4"/>
    </row>
    <row r="20" spans="2:40" s="3" customFormat="1" ht="19.5" thickBot="1">
      <c r="B20" s="123" t="s">
        <v>134</v>
      </c>
      <c r="C20" s="124"/>
      <c r="D20" s="124"/>
      <c r="E20" s="124"/>
      <c r="F20" s="128">
        <f>SUM(F16:F19)</f>
        <v>0</v>
      </c>
      <c r="G20" s="128">
        <f t="shared" ref="G20:AI20" si="2">SUM(G16:G19)</f>
        <v>0</v>
      </c>
      <c r="H20" s="128">
        <f t="shared" si="2"/>
        <v>0</v>
      </c>
      <c r="I20" s="128">
        <f t="shared" si="2"/>
        <v>0</v>
      </c>
      <c r="J20" s="128">
        <f t="shared" si="2"/>
        <v>0</v>
      </c>
      <c r="K20" s="128">
        <f t="shared" si="2"/>
        <v>0</v>
      </c>
      <c r="L20" s="128">
        <f t="shared" si="2"/>
        <v>0</v>
      </c>
      <c r="M20" s="128">
        <f t="shared" si="2"/>
        <v>0</v>
      </c>
      <c r="N20" s="128">
        <f t="shared" si="2"/>
        <v>0</v>
      </c>
      <c r="O20" s="128">
        <f t="shared" si="2"/>
        <v>0</v>
      </c>
      <c r="P20" s="128">
        <f t="shared" si="2"/>
        <v>0</v>
      </c>
      <c r="Q20" s="128">
        <f t="shared" si="2"/>
        <v>0</v>
      </c>
      <c r="R20" s="128">
        <f t="shared" si="2"/>
        <v>0</v>
      </c>
      <c r="S20" s="128">
        <f t="shared" si="2"/>
        <v>0</v>
      </c>
      <c r="T20" s="128">
        <f t="shared" si="2"/>
        <v>0</v>
      </c>
      <c r="U20" s="128">
        <f>+W20</f>
        <v>0</v>
      </c>
      <c r="V20" s="128">
        <f t="shared" si="2"/>
        <v>0</v>
      </c>
      <c r="W20" s="128">
        <f t="shared" si="2"/>
        <v>0</v>
      </c>
      <c r="X20" s="128">
        <f t="shared" si="2"/>
        <v>0</v>
      </c>
      <c r="Y20" s="128">
        <f t="shared" si="2"/>
        <v>0</v>
      </c>
      <c r="Z20" s="128">
        <f t="shared" si="2"/>
        <v>0</v>
      </c>
      <c r="AA20" s="128">
        <f t="shared" si="2"/>
        <v>0</v>
      </c>
      <c r="AB20" s="128">
        <f t="shared" si="2"/>
        <v>0</v>
      </c>
      <c r="AC20" s="128">
        <f t="shared" si="2"/>
        <v>0</v>
      </c>
      <c r="AD20" s="128">
        <f t="shared" si="2"/>
        <v>0</v>
      </c>
      <c r="AE20" s="128">
        <f t="shared" si="2"/>
        <v>0</v>
      </c>
      <c r="AF20" s="128">
        <f t="shared" si="2"/>
        <v>0</v>
      </c>
      <c r="AG20" s="128">
        <f t="shared" si="2"/>
        <v>0</v>
      </c>
      <c r="AH20" s="128">
        <f t="shared" si="2"/>
        <v>0</v>
      </c>
      <c r="AI20" s="128">
        <f t="shared" si="2"/>
        <v>0</v>
      </c>
      <c r="AJ20" s="129">
        <f>SUM(AJ16:AJ19)</f>
        <v>0</v>
      </c>
      <c r="AK20" s="160"/>
      <c r="AL20" s="7"/>
      <c r="AM20" s="7"/>
    </row>
    <row r="21" spans="2:40" s="3" customFormat="1" ht="19.5" hidden="1" thickBot="1">
      <c r="B21" s="242" t="s">
        <v>317</v>
      </c>
      <c r="C21" s="122"/>
      <c r="D21" s="122"/>
      <c r="E21" s="122"/>
      <c r="F21" s="151">
        <f t="shared" ref="F21:F24" si="3">SUM(G21:S21)</f>
        <v>0</v>
      </c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60"/>
      <c r="AL21" s="7"/>
      <c r="AM21" s="7"/>
    </row>
    <row r="22" spans="2:40" s="3" customFormat="1" ht="19.5" hidden="1" thickBot="1">
      <c r="B22" s="241" t="s">
        <v>318</v>
      </c>
      <c r="C22" s="42"/>
      <c r="D22" s="42"/>
      <c r="E22" s="42"/>
      <c r="F22" s="151">
        <f t="shared" si="3"/>
        <v>0</v>
      </c>
      <c r="G22" s="126"/>
      <c r="H22" s="224"/>
      <c r="I22" s="224"/>
      <c r="J22" s="224"/>
      <c r="K22" s="224"/>
      <c r="L22" s="224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62"/>
      <c r="AL22" s="7"/>
      <c r="AM22" s="7"/>
    </row>
    <row r="23" spans="2:40" s="3" customFormat="1" ht="19.5" hidden="1" thickBot="1">
      <c r="B23" s="241" t="s">
        <v>319</v>
      </c>
      <c r="C23" s="42"/>
      <c r="D23" s="42"/>
      <c r="E23" s="42"/>
      <c r="F23" s="151">
        <f t="shared" si="3"/>
        <v>0</v>
      </c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160"/>
      <c r="AL23" s="7"/>
      <c r="AM23" s="7"/>
    </row>
    <row r="24" spans="2:40" s="3" customFormat="1" ht="19.5" hidden="1" thickBot="1">
      <c r="B24" s="241" t="s">
        <v>320</v>
      </c>
      <c r="C24" s="42"/>
      <c r="D24" s="42"/>
      <c r="E24" s="42"/>
      <c r="F24" s="151">
        <f t="shared" si="3"/>
        <v>0</v>
      </c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160"/>
      <c r="AL24" s="7"/>
      <c r="AM24" s="7"/>
    </row>
    <row r="25" spans="2:40" s="3" customFormat="1" ht="19.5" thickBot="1">
      <c r="B25" s="123" t="s">
        <v>321</v>
      </c>
      <c r="C25" s="124"/>
      <c r="D25" s="124"/>
      <c r="E25" s="124"/>
      <c r="F25" s="128">
        <f>SUM(F20:F24)</f>
        <v>0</v>
      </c>
      <c r="G25" s="128">
        <f t="shared" ref="G25:AJ25" si="4">SUM(G20:G24)</f>
        <v>0</v>
      </c>
      <c r="H25" s="128">
        <f t="shared" si="4"/>
        <v>0</v>
      </c>
      <c r="I25" s="128">
        <f t="shared" si="4"/>
        <v>0</v>
      </c>
      <c r="J25" s="128">
        <f t="shared" si="4"/>
        <v>0</v>
      </c>
      <c r="K25" s="128">
        <f t="shared" si="4"/>
        <v>0</v>
      </c>
      <c r="L25" s="128">
        <f t="shared" si="4"/>
        <v>0</v>
      </c>
      <c r="M25" s="128">
        <f t="shared" si="4"/>
        <v>0</v>
      </c>
      <c r="N25" s="128">
        <f t="shared" si="4"/>
        <v>0</v>
      </c>
      <c r="O25" s="128">
        <f t="shared" si="4"/>
        <v>0</v>
      </c>
      <c r="P25" s="128">
        <f t="shared" si="4"/>
        <v>0</v>
      </c>
      <c r="Q25" s="128">
        <f t="shared" si="4"/>
        <v>0</v>
      </c>
      <c r="R25" s="128">
        <f t="shared" si="4"/>
        <v>0</v>
      </c>
      <c r="S25" s="128">
        <f t="shared" si="4"/>
        <v>0</v>
      </c>
      <c r="T25" s="128">
        <f t="shared" si="4"/>
        <v>0</v>
      </c>
      <c r="U25" s="128">
        <f t="shared" si="4"/>
        <v>0</v>
      </c>
      <c r="V25" s="128">
        <f t="shared" si="4"/>
        <v>0</v>
      </c>
      <c r="W25" s="128">
        <f t="shared" si="4"/>
        <v>0</v>
      </c>
      <c r="X25" s="128">
        <f t="shared" si="4"/>
        <v>0</v>
      </c>
      <c r="Y25" s="128">
        <f t="shared" si="4"/>
        <v>0</v>
      </c>
      <c r="Z25" s="128">
        <f t="shared" si="4"/>
        <v>0</v>
      </c>
      <c r="AA25" s="128">
        <f t="shared" si="4"/>
        <v>0</v>
      </c>
      <c r="AB25" s="128">
        <f t="shared" si="4"/>
        <v>0</v>
      </c>
      <c r="AC25" s="128">
        <f t="shared" si="4"/>
        <v>0</v>
      </c>
      <c r="AD25" s="128">
        <f t="shared" si="4"/>
        <v>0</v>
      </c>
      <c r="AE25" s="128">
        <f t="shared" si="4"/>
        <v>0</v>
      </c>
      <c r="AF25" s="128">
        <f t="shared" si="4"/>
        <v>0</v>
      </c>
      <c r="AG25" s="128">
        <f t="shared" si="4"/>
        <v>0</v>
      </c>
      <c r="AH25" s="128">
        <f t="shared" si="4"/>
        <v>0</v>
      </c>
      <c r="AI25" s="128">
        <f t="shared" si="4"/>
        <v>0</v>
      </c>
      <c r="AJ25" s="128">
        <f t="shared" si="4"/>
        <v>0</v>
      </c>
      <c r="AK25" s="160" t="e">
        <f>+AE25/AJ25</f>
        <v>#DIV/0!</v>
      </c>
      <c r="AL25" s="160">
        <v>0.31578947368421051</v>
      </c>
      <c r="AM25" s="7"/>
    </row>
    <row r="26" spans="2:40" s="3" customFormat="1" ht="18.75">
      <c r="B26" s="115" t="s">
        <v>252</v>
      </c>
      <c r="C26" s="42"/>
      <c r="D26" s="42"/>
      <c r="E26" s="42"/>
      <c r="F26" s="225">
        <f>SUM(G26:S26)</f>
        <v>0</v>
      </c>
      <c r="G26" s="126">
        <f>-G20</f>
        <v>0</v>
      </c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61"/>
      <c r="AL26" s="7"/>
      <c r="AM26" s="7"/>
    </row>
    <row r="27" spans="2:40" s="3" customFormat="1" ht="18.75">
      <c r="B27" s="259" t="s">
        <v>257</v>
      </c>
      <c r="C27" s="39"/>
      <c r="D27" s="2"/>
      <c r="E27" s="42"/>
      <c r="F27" s="130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60"/>
      <c r="AL27" s="7"/>
      <c r="AM27" s="7"/>
    </row>
    <row r="28" spans="2:40" s="3" customFormat="1" ht="18.75">
      <c r="B28" s="259" t="s">
        <v>322</v>
      </c>
      <c r="C28" s="39">
        <f>+'R13 14A ALT 2'!U13</f>
        <v>135357783</v>
      </c>
      <c r="D28" s="2"/>
      <c r="E28" s="42"/>
      <c r="F28" s="225">
        <f>SUM(G28:S28)</f>
        <v>135357783</v>
      </c>
      <c r="G28" s="126">
        <f>+C28</f>
        <v>135357783</v>
      </c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60"/>
      <c r="AL28" s="7"/>
      <c r="AM28" s="7"/>
    </row>
    <row r="29" spans="2:40" s="3" customFormat="1" ht="18.75">
      <c r="B29" s="115" t="s">
        <v>258</v>
      </c>
      <c r="C29" s="39">
        <f>+'[7]R10  14A'!V12</f>
        <v>0</v>
      </c>
      <c r="D29" s="2"/>
      <c r="E29" s="42"/>
      <c r="F29" s="130">
        <f t="shared" ref="F29" si="5">SUM(G29:S29)</f>
        <v>0</v>
      </c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7"/>
      <c r="AL29" s="7"/>
      <c r="AM29" s="7"/>
    </row>
    <row r="30" spans="2:40" s="3" customFormat="1" ht="18.75">
      <c r="B30" s="115" t="s">
        <v>256</v>
      </c>
      <c r="C30" s="39"/>
      <c r="D30" s="2"/>
      <c r="E30" s="42"/>
      <c r="F30" s="130">
        <f>SUM(G30:S30)</f>
        <v>0</v>
      </c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>
        <f>+'RLI ALT 1 '!D58</f>
        <v>0</v>
      </c>
      <c r="T30" s="126"/>
      <c r="U30" s="126"/>
      <c r="V30" s="126"/>
      <c r="W30" s="126"/>
      <c r="X30" s="126"/>
      <c r="Y30" s="126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7"/>
      <c r="AL30" s="7"/>
      <c r="AM30" s="7"/>
    </row>
    <row r="31" spans="2:40" ht="18.75">
      <c r="B31" s="115" t="s">
        <v>254</v>
      </c>
      <c r="C31" s="39">
        <f>+'RLI   ALT 2'!E89</f>
        <v>135357783</v>
      </c>
      <c r="D31" s="260">
        <f>+'[8]Antecedentes 14 A'!L30</f>
        <v>0.27</v>
      </c>
      <c r="E31" s="118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224">
        <f>+C31*D31</f>
        <v>36546601.410000004</v>
      </c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L31" s="4"/>
      <c r="AM31" s="4"/>
    </row>
    <row r="32" spans="2:40" ht="18.75">
      <c r="B32" s="120" t="s">
        <v>255</v>
      </c>
      <c r="C32" s="41"/>
      <c r="D32" s="261"/>
      <c r="E32" s="125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L32" s="4"/>
      <c r="AM32" s="4"/>
    </row>
    <row r="33" spans="2:39" ht="18.75">
      <c r="B33" s="120" t="s">
        <v>255</v>
      </c>
      <c r="C33" s="41"/>
      <c r="D33" s="261"/>
      <c r="E33" s="125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L33" s="4"/>
      <c r="AM33" s="4"/>
    </row>
    <row r="34" spans="2:39" ht="19.5" thickBot="1">
      <c r="B34" s="120" t="s">
        <v>255</v>
      </c>
      <c r="C34" s="41"/>
      <c r="D34" s="261"/>
      <c r="E34" s="125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L34" s="4"/>
      <c r="AM34" s="4"/>
    </row>
    <row r="35" spans="2:39" s="3" customFormat="1" ht="19.5" thickBot="1">
      <c r="B35" s="123" t="s">
        <v>259</v>
      </c>
      <c r="C35" s="124"/>
      <c r="D35" s="124"/>
      <c r="E35" s="124"/>
      <c r="F35" s="128">
        <f t="shared" ref="F35:AJ35" si="6">SUM(F25:F34)</f>
        <v>135357783</v>
      </c>
      <c r="G35" s="128">
        <f t="shared" si="6"/>
        <v>135357783</v>
      </c>
      <c r="H35" s="128">
        <f t="shared" si="6"/>
        <v>0</v>
      </c>
      <c r="I35" s="128">
        <f t="shared" si="6"/>
        <v>0</v>
      </c>
      <c r="J35" s="128">
        <f t="shared" si="6"/>
        <v>0</v>
      </c>
      <c r="K35" s="128">
        <f t="shared" si="6"/>
        <v>0</v>
      </c>
      <c r="L35" s="128">
        <f t="shared" si="6"/>
        <v>0</v>
      </c>
      <c r="M35" s="128">
        <f t="shared" si="6"/>
        <v>0</v>
      </c>
      <c r="N35" s="128">
        <f t="shared" si="6"/>
        <v>0</v>
      </c>
      <c r="O35" s="128">
        <f t="shared" si="6"/>
        <v>0</v>
      </c>
      <c r="P35" s="128">
        <f t="shared" si="6"/>
        <v>0</v>
      </c>
      <c r="Q35" s="128">
        <f t="shared" si="6"/>
        <v>0</v>
      </c>
      <c r="R35" s="128">
        <f t="shared" si="6"/>
        <v>0</v>
      </c>
      <c r="S35" s="128">
        <f t="shared" si="6"/>
        <v>0</v>
      </c>
      <c r="T35" s="128">
        <f t="shared" si="6"/>
        <v>0</v>
      </c>
      <c r="U35" s="128">
        <f t="shared" si="6"/>
        <v>0</v>
      </c>
      <c r="V35" s="128">
        <f t="shared" si="6"/>
        <v>0</v>
      </c>
      <c r="W35" s="128">
        <f t="shared" si="6"/>
        <v>0</v>
      </c>
      <c r="X35" s="128">
        <f t="shared" si="6"/>
        <v>0</v>
      </c>
      <c r="Y35" s="128">
        <f t="shared" si="6"/>
        <v>0</v>
      </c>
      <c r="Z35" s="128">
        <f t="shared" si="6"/>
        <v>36546601.410000004</v>
      </c>
      <c r="AA35" s="128">
        <f t="shared" si="6"/>
        <v>0</v>
      </c>
      <c r="AB35" s="128">
        <f t="shared" si="6"/>
        <v>0</v>
      </c>
      <c r="AC35" s="128">
        <f t="shared" si="6"/>
        <v>0</v>
      </c>
      <c r="AD35" s="128">
        <f t="shared" si="6"/>
        <v>0</v>
      </c>
      <c r="AE35" s="128">
        <f t="shared" si="6"/>
        <v>0</v>
      </c>
      <c r="AF35" s="128">
        <f t="shared" si="6"/>
        <v>0</v>
      </c>
      <c r="AG35" s="128">
        <f t="shared" si="6"/>
        <v>0</v>
      </c>
      <c r="AH35" s="128">
        <f t="shared" si="6"/>
        <v>0</v>
      </c>
      <c r="AI35" s="128">
        <f t="shared" si="6"/>
        <v>0</v>
      </c>
      <c r="AJ35" s="128">
        <f t="shared" si="6"/>
        <v>0</v>
      </c>
      <c r="AK35" s="8"/>
      <c r="AL35" s="142" t="s">
        <v>277</v>
      </c>
      <c r="AM35" s="143">
        <f>+AD35</f>
        <v>0</v>
      </c>
    </row>
    <row r="36" spans="2:39" ht="18.75">
      <c r="B36" s="116" t="s">
        <v>260</v>
      </c>
      <c r="C36" s="42"/>
      <c r="D36" s="2"/>
      <c r="E36" s="2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L36" s="144" t="s">
        <v>278</v>
      </c>
      <c r="AM36" s="144">
        <f>+AE35</f>
        <v>0</v>
      </c>
    </row>
    <row r="37" spans="2:39" s="3" customFormat="1" ht="18.75">
      <c r="B37" s="115" t="s">
        <v>326</v>
      </c>
      <c r="C37" s="39"/>
      <c r="D37" s="42"/>
      <c r="E37" s="42"/>
      <c r="F37" s="130">
        <f t="shared" ref="F37:F60" si="7">SUM(G37:S37)</f>
        <v>0</v>
      </c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6"/>
      <c r="AL37" s="143" t="s">
        <v>193</v>
      </c>
      <c r="AM37" s="143">
        <f>+AM35+AM36</f>
        <v>0</v>
      </c>
    </row>
    <row r="38" spans="2:39" ht="18.75">
      <c r="B38" s="115" t="s">
        <v>327</v>
      </c>
      <c r="C38" s="39">
        <f>+'ALTERNATIVA 3 '!K26</f>
        <v>313500</v>
      </c>
      <c r="D38" s="260"/>
      <c r="E38" s="118"/>
      <c r="F38" s="130">
        <f t="shared" si="7"/>
        <v>-313500</v>
      </c>
      <c r="G38" s="126">
        <f>-C38</f>
        <v>-313500</v>
      </c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>
        <f>+G38*$X$10</f>
        <v>-115952.0505</v>
      </c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L38" s="144" t="s">
        <v>103</v>
      </c>
      <c r="AM38" s="144">
        <f>+AJ35</f>
        <v>0</v>
      </c>
    </row>
    <row r="39" spans="2:39" ht="18.75">
      <c r="B39" s="115" t="s">
        <v>261</v>
      </c>
      <c r="C39" s="39"/>
      <c r="D39" s="260"/>
      <c r="E39" s="118"/>
      <c r="F39" s="130">
        <f t="shared" si="7"/>
        <v>0</v>
      </c>
      <c r="G39" s="126">
        <f t="shared" ref="G39:G60" si="8">-C39</f>
        <v>0</v>
      </c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>
        <f t="shared" ref="Z39:Z60" si="9">+G39*$X$10</f>
        <v>0</v>
      </c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L39" s="144"/>
      <c r="AM39" s="144"/>
    </row>
    <row r="40" spans="2:39" ht="18.75">
      <c r="B40" s="115" t="s">
        <v>328</v>
      </c>
      <c r="C40" s="39">
        <f>+'ALTERNATIVA 3 '!K27</f>
        <v>311100</v>
      </c>
      <c r="D40" s="260"/>
      <c r="E40" s="118"/>
      <c r="F40" s="130">
        <f t="shared" si="7"/>
        <v>-311100</v>
      </c>
      <c r="G40" s="126">
        <f t="shared" si="8"/>
        <v>-311100</v>
      </c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>
        <f t="shared" si="9"/>
        <v>-115064.3793</v>
      </c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L40" s="144"/>
      <c r="AM40" s="227" t="e">
        <f>+AM37/AM38</f>
        <v>#DIV/0!</v>
      </c>
    </row>
    <row r="41" spans="2:39" ht="18.75">
      <c r="B41" s="115" t="s">
        <v>329</v>
      </c>
      <c r="C41" s="39"/>
      <c r="D41" s="260"/>
      <c r="E41" s="118"/>
      <c r="F41" s="130">
        <f t="shared" si="7"/>
        <v>0</v>
      </c>
      <c r="G41" s="126">
        <f t="shared" si="8"/>
        <v>0</v>
      </c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>
        <f t="shared" si="9"/>
        <v>0</v>
      </c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L41" s="144"/>
      <c r="AM41" s="144"/>
    </row>
    <row r="42" spans="2:39" ht="18.75">
      <c r="B42" s="115" t="s">
        <v>330</v>
      </c>
      <c r="C42" s="39">
        <f>+'ALTERNATIVA 3 '!K28</f>
        <v>311100</v>
      </c>
      <c r="D42" s="260"/>
      <c r="E42" s="118"/>
      <c r="F42" s="130">
        <f t="shared" si="7"/>
        <v>-311100</v>
      </c>
      <c r="G42" s="126">
        <f t="shared" si="8"/>
        <v>-311100</v>
      </c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>
        <f t="shared" si="9"/>
        <v>-115064.3793</v>
      </c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L42" s="144"/>
      <c r="AM42" s="144"/>
    </row>
    <row r="43" spans="2:39" ht="18.75">
      <c r="B43" s="115" t="s">
        <v>262</v>
      </c>
      <c r="C43" s="39"/>
      <c r="D43" s="39"/>
      <c r="E43" s="118"/>
      <c r="F43" s="130">
        <f t="shared" si="7"/>
        <v>0</v>
      </c>
      <c r="G43" s="126">
        <f t="shared" si="8"/>
        <v>0</v>
      </c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>
        <f t="shared" si="9"/>
        <v>0</v>
      </c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L43" s="144"/>
      <c r="AM43" s="144"/>
    </row>
    <row r="44" spans="2:39" ht="18.75">
      <c r="B44" s="115" t="s">
        <v>331</v>
      </c>
      <c r="C44" s="39">
        <f>+'ALTERNATIVA 3 '!K29</f>
        <v>307800</v>
      </c>
      <c r="D44" s="118"/>
      <c r="E44" s="118"/>
      <c r="F44" s="130">
        <f t="shared" si="7"/>
        <v>-307800</v>
      </c>
      <c r="G44" s="126">
        <f t="shared" si="8"/>
        <v>-307800</v>
      </c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>
        <f t="shared" si="9"/>
        <v>-113843.8314</v>
      </c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L44" s="144"/>
      <c r="AM44" s="144"/>
    </row>
    <row r="45" spans="2:39" ht="18.75">
      <c r="B45" s="115" t="s">
        <v>263</v>
      </c>
      <c r="C45" s="39"/>
      <c r="D45" s="117"/>
      <c r="E45" s="117"/>
      <c r="F45" s="130">
        <f t="shared" si="7"/>
        <v>0</v>
      </c>
      <c r="G45" s="126">
        <f t="shared" si="8"/>
        <v>0</v>
      </c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>
        <f t="shared" si="9"/>
        <v>0</v>
      </c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L45" s="144"/>
      <c r="AM45" s="144"/>
    </row>
    <row r="46" spans="2:39" ht="18.75">
      <c r="B46" s="115" t="s">
        <v>332</v>
      </c>
      <c r="C46" s="39">
        <v>306900</v>
      </c>
      <c r="D46" s="117"/>
      <c r="E46" s="117"/>
      <c r="F46" s="130">
        <f t="shared" si="7"/>
        <v>-306900</v>
      </c>
      <c r="G46" s="126">
        <f t="shared" si="8"/>
        <v>-306900</v>
      </c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>
        <f t="shared" si="9"/>
        <v>-113510.9547</v>
      </c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L46" s="144"/>
      <c r="AM46" s="144"/>
    </row>
    <row r="47" spans="2:39" ht="18.75">
      <c r="B47" s="115" t="s">
        <v>333</v>
      </c>
      <c r="C47" s="39"/>
      <c r="D47" s="117"/>
      <c r="E47" s="117"/>
      <c r="F47" s="130">
        <f t="shared" si="7"/>
        <v>0</v>
      </c>
      <c r="G47" s="126">
        <f t="shared" si="8"/>
        <v>0</v>
      </c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>
        <f t="shared" si="9"/>
        <v>0</v>
      </c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L47" s="144"/>
      <c r="AM47" s="144">
        <f>+AM35+AM36</f>
        <v>0</v>
      </c>
    </row>
    <row r="48" spans="2:39" ht="18.75">
      <c r="B48" s="115" t="s">
        <v>334</v>
      </c>
      <c r="C48" s="39">
        <v>306900</v>
      </c>
      <c r="D48" s="117"/>
      <c r="E48" s="117"/>
      <c r="F48" s="130">
        <f t="shared" si="7"/>
        <v>-306900</v>
      </c>
      <c r="G48" s="126">
        <f t="shared" si="8"/>
        <v>-306900</v>
      </c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>
        <f t="shared" si="9"/>
        <v>-113510.9547</v>
      </c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L48" s="144"/>
      <c r="AM48" s="144"/>
    </row>
    <row r="49" spans="2:39" ht="18.75">
      <c r="B49" s="115" t="s">
        <v>264</v>
      </c>
      <c r="C49" s="39"/>
      <c r="D49" s="117"/>
      <c r="E49" s="117"/>
      <c r="F49" s="130">
        <f t="shared" si="7"/>
        <v>0</v>
      </c>
      <c r="G49" s="126">
        <f t="shared" si="8"/>
        <v>0</v>
      </c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>
        <f t="shared" si="9"/>
        <v>0</v>
      </c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L49" s="144"/>
      <c r="AM49" s="144"/>
    </row>
    <row r="50" spans="2:39" ht="18.75">
      <c r="B50" s="115" t="s">
        <v>335</v>
      </c>
      <c r="C50" s="39">
        <v>409200</v>
      </c>
      <c r="D50" s="117"/>
      <c r="E50" s="117"/>
      <c r="F50" s="130">
        <f t="shared" si="7"/>
        <v>-409200</v>
      </c>
      <c r="G50" s="126">
        <f t="shared" si="8"/>
        <v>-409200</v>
      </c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>
        <f t="shared" si="9"/>
        <v>-151347.93960000001</v>
      </c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L50" s="144"/>
      <c r="AM50" s="144"/>
    </row>
    <row r="51" spans="2:39" ht="18.75">
      <c r="B51" s="115" t="s">
        <v>265</v>
      </c>
      <c r="C51" s="39"/>
      <c r="D51" s="117"/>
      <c r="E51" s="117"/>
      <c r="F51" s="130">
        <f t="shared" si="7"/>
        <v>0</v>
      </c>
      <c r="G51" s="126">
        <f t="shared" si="8"/>
        <v>0</v>
      </c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>
        <f t="shared" si="9"/>
        <v>0</v>
      </c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L51" s="144"/>
      <c r="AM51" s="144"/>
    </row>
    <row r="52" spans="2:39" ht="18.75">
      <c r="B52" s="115" t="s">
        <v>336</v>
      </c>
      <c r="C52" s="39">
        <v>408000</v>
      </c>
      <c r="D52" s="117"/>
      <c r="E52" s="117"/>
      <c r="F52" s="130">
        <f t="shared" si="7"/>
        <v>-408000</v>
      </c>
      <c r="G52" s="126">
        <f t="shared" si="8"/>
        <v>-408000</v>
      </c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>
        <f t="shared" si="9"/>
        <v>-150904.10399999999</v>
      </c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L52" s="144"/>
      <c r="AM52" s="144"/>
    </row>
    <row r="53" spans="2:39" ht="18.75">
      <c r="B53" s="115" t="s">
        <v>266</v>
      </c>
      <c r="C53" s="39"/>
      <c r="D53" s="117"/>
      <c r="E53" s="117"/>
      <c r="F53" s="130">
        <f t="shared" si="7"/>
        <v>0</v>
      </c>
      <c r="G53" s="126">
        <f t="shared" si="8"/>
        <v>0</v>
      </c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>
        <f t="shared" si="9"/>
        <v>0</v>
      </c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L53" s="144"/>
      <c r="AM53" s="144"/>
    </row>
    <row r="54" spans="2:39" ht="18.75">
      <c r="B54" s="115" t="s">
        <v>337</v>
      </c>
      <c r="C54" s="39">
        <v>407600</v>
      </c>
      <c r="D54" s="117"/>
      <c r="E54" s="117"/>
      <c r="F54" s="130">
        <f t="shared" si="7"/>
        <v>-407600</v>
      </c>
      <c r="G54" s="126">
        <f t="shared" si="8"/>
        <v>-407600</v>
      </c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>
        <f t="shared" si="9"/>
        <v>-150756.1588</v>
      </c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L54" s="144"/>
      <c r="AM54" s="144"/>
    </row>
    <row r="55" spans="2:39" ht="18.75">
      <c r="B55" s="115" t="s">
        <v>267</v>
      </c>
      <c r="C55" s="39"/>
      <c r="D55" s="117"/>
      <c r="E55" s="117"/>
      <c r="F55" s="130">
        <f t="shared" si="7"/>
        <v>0</v>
      </c>
      <c r="G55" s="126">
        <f t="shared" si="8"/>
        <v>0</v>
      </c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>
        <f t="shared" si="9"/>
        <v>0</v>
      </c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L55" s="144"/>
      <c r="AM55" s="144"/>
    </row>
    <row r="56" spans="2:39" ht="18.75">
      <c r="B56" s="115" t="s">
        <v>338</v>
      </c>
      <c r="C56" s="39">
        <v>607200</v>
      </c>
      <c r="D56" s="117"/>
      <c r="E56" s="117"/>
      <c r="F56" s="130">
        <f t="shared" si="7"/>
        <v>-607200</v>
      </c>
      <c r="G56" s="126">
        <f t="shared" si="8"/>
        <v>-607200</v>
      </c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>
        <f t="shared" si="9"/>
        <v>-224580.81359999999</v>
      </c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L56" s="144"/>
      <c r="AM56" s="144"/>
    </row>
    <row r="57" spans="2:39" ht="18.75">
      <c r="B57" s="115" t="s">
        <v>268</v>
      </c>
      <c r="C57" s="39"/>
      <c r="D57" s="117"/>
      <c r="E57" s="117"/>
      <c r="F57" s="130">
        <f t="shared" si="7"/>
        <v>0</v>
      </c>
      <c r="G57" s="126">
        <f t="shared" si="8"/>
        <v>0</v>
      </c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>
        <f t="shared" si="9"/>
        <v>0</v>
      </c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L57" s="144"/>
      <c r="AM57" s="144"/>
    </row>
    <row r="58" spans="2:39" ht="18.75">
      <c r="B58" s="115" t="s">
        <v>339</v>
      </c>
      <c r="C58" s="39">
        <v>604200</v>
      </c>
      <c r="D58" s="117"/>
      <c r="E58" s="117"/>
      <c r="F58" s="130">
        <f t="shared" si="7"/>
        <v>-604200</v>
      </c>
      <c r="G58" s="126">
        <f t="shared" si="8"/>
        <v>-604200</v>
      </c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>
        <f t="shared" si="9"/>
        <v>-223471.22459999999</v>
      </c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L58" s="144" t="s">
        <v>103</v>
      </c>
      <c r="AM58" s="144">
        <f>+AJ35</f>
        <v>0</v>
      </c>
    </row>
    <row r="59" spans="2:39" ht="18.75">
      <c r="B59" s="115" t="s">
        <v>341</v>
      </c>
      <c r="C59" s="39"/>
      <c r="D59" s="117"/>
      <c r="E59" s="117"/>
      <c r="F59" s="130">
        <f t="shared" si="7"/>
        <v>0</v>
      </c>
      <c r="G59" s="126">
        <f t="shared" si="8"/>
        <v>0</v>
      </c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>
        <f t="shared" si="9"/>
        <v>0</v>
      </c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L59" s="4"/>
      <c r="AM59" s="4"/>
    </row>
    <row r="60" spans="2:39" ht="19.5" thickBot="1">
      <c r="B60" s="115" t="s">
        <v>340</v>
      </c>
      <c r="C60" s="39">
        <v>600000</v>
      </c>
      <c r="D60" s="117"/>
      <c r="E60" s="117"/>
      <c r="F60" s="130">
        <f t="shared" si="7"/>
        <v>-600000</v>
      </c>
      <c r="G60" s="126">
        <f t="shared" si="8"/>
        <v>-600000</v>
      </c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>
        <f t="shared" si="9"/>
        <v>-221917.8</v>
      </c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L60" s="4"/>
      <c r="AM60" s="4"/>
    </row>
    <row r="61" spans="2:39" ht="19.5" thickBot="1">
      <c r="B61" s="149" t="s">
        <v>281</v>
      </c>
      <c r="C61" s="128">
        <f>SUM(C37:C60)</f>
        <v>4893500</v>
      </c>
      <c r="D61" s="128"/>
      <c r="E61" s="128"/>
      <c r="F61" s="128">
        <f t="shared" ref="F61:AJ61" si="10">SUM(F37:F60)</f>
        <v>-4893500</v>
      </c>
      <c r="G61" s="128">
        <f t="shared" si="10"/>
        <v>-4893500</v>
      </c>
      <c r="H61" s="128">
        <f t="shared" si="10"/>
        <v>0</v>
      </c>
      <c r="I61" s="128">
        <f t="shared" si="10"/>
        <v>0</v>
      </c>
      <c r="J61" s="128">
        <f t="shared" si="10"/>
        <v>0</v>
      </c>
      <c r="K61" s="128">
        <f t="shared" si="10"/>
        <v>0</v>
      </c>
      <c r="L61" s="128">
        <f t="shared" si="10"/>
        <v>0</v>
      </c>
      <c r="M61" s="128">
        <f t="shared" si="10"/>
        <v>0</v>
      </c>
      <c r="N61" s="128">
        <f t="shared" si="10"/>
        <v>0</v>
      </c>
      <c r="O61" s="128">
        <f t="shared" si="10"/>
        <v>0</v>
      </c>
      <c r="P61" s="128">
        <f t="shared" si="10"/>
        <v>0</v>
      </c>
      <c r="Q61" s="128">
        <f t="shared" si="10"/>
        <v>0</v>
      </c>
      <c r="R61" s="128">
        <f t="shared" si="10"/>
        <v>0</v>
      </c>
      <c r="S61" s="128">
        <f t="shared" si="10"/>
        <v>0</v>
      </c>
      <c r="T61" s="128">
        <f t="shared" si="10"/>
        <v>0</v>
      </c>
      <c r="U61" s="128">
        <f t="shared" si="10"/>
        <v>0</v>
      </c>
      <c r="V61" s="128">
        <f t="shared" si="10"/>
        <v>0</v>
      </c>
      <c r="W61" s="128">
        <f t="shared" si="10"/>
        <v>0</v>
      </c>
      <c r="X61" s="128">
        <f t="shared" si="10"/>
        <v>0</v>
      </c>
      <c r="Y61" s="128">
        <f t="shared" si="10"/>
        <v>0</v>
      </c>
      <c r="Z61" s="128">
        <f t="shared" si="10"/>
        <v>-1809924.5905000002</v>
      </c>
      <c r="AA61" s="128">
        <f t="shared" si="10"/>
        <v>0</v>
      </c>
      <c r="AB61" s="128">
        <f t="shared" si="10"/>
        <v>0</v>
      </c>
      <c r="AC61" s="128">
        <f t="shared" si="10"/>
        <v>0</v>
      </c>
      <c r="AD61" s="128">
        <f t="shared" si="10"/>
        <v>0</v>
      </c>
      <c r="AE61" s="128">
        <f t="shared" si="10"/>
        <v>0</v>
      </c>
      <c r="AF61" s="128">
        <f t="shared" si="10"/>
        <v>0</v>
      </c>
      <c r="AG61" s="128">
        <f t="shared" si="10"/>
        <v>0</v>
      </c>
      <c r="AH61" s="128">
        <f t="shared" si="10"/>
        <v>0</v>
      </c>
      <c r="AI61" s="128">
        <f t="shared" si="10"/>
        <v>0</v>
      </c>
      <c r="AJ61" s="129">
        <f t="shared" si="10"/>
        <v>0</v>
      </c>
      <c r="AL61" s="4"/>
      <c r="AM61" s="4"/>
    </row>
    <row r="62" spans="2:39" ht="19.5" thickBot="1">
      <c r="B62" s="116" t="s">
        <v>323</v>
      </c>
      <c r="C62" s="2"/>
      <c r="D62" s="39"/>
      <c r="E62" s="117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L62" s="4"/>
      <c r="AM62" s="4"/>
    </row>
    <row r="63" spans="2:39" s="3" customFormat="1" ht="19.5" hidden="1" thickBot="1">
      <c r="B63" s="119" t="s">
        <v>269</v>
      </c>
      <c r="C63" s="39"/>
      <c r="D63" s="39"/>
      <c r="E63" s="118"/>
      <c r="F63" s="39"/>
      <c r="G63" s="39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39"/>
      <c r="AD63" s="117"/>
      <c r="AE63" s="117"/>
      <c r="AF63" s="117"/>
      <c r="AG63" s="117"/>
      <c r="AH63" s="117"/>
      <c r="AI63" s="117"/>
      <c r="AJ63" s="117"/>
      <c r="AK63" s="5"/>
      <c r="AL63" s="9"/>
      <c r="AM63" s="7"/>
    </row>
    <row r="64" spans="2:39" s="3" customFormat="1" ht="19.5" hidden="1" thickBot="1">
      <c r="B64" s="119" t="s">
        <v>270</v>
      </c>
      <c r="C64" s="39"/>
      <c r="D64" s="39"/>
      <c r="E64" s="118"/>
      <c r="F64" s="39"/>
      <c r="G64" s="39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39"/>
      <c r="AD64" s="117"/>
      <c r="AE64" s="117"/>
      <c r="AF64" s="117"/>
      <c r="AG64" s="117"/>
      <c r="AH64" s="117"/>
      <c r="AI64" s="117"/>
      <c r="AJ64" s="117"/>
      <c r="AK64" s="5"/>
      <c r="AL64" s="9"/>
      <c r="AM64" s="7"/>
    </row>
    <row r="65" spans="2:39" s="3" customFormat="1" ht="19.5" hidden="1" thickBot="1">
      <c r="B65" s="119" t="s">
        <v>271</v>
      </c>
      <c r="C65" s="117"/>
      <c r="D65" s="39"/>
      <c r="E65" s="118"/>
      <c r="F65" s="39"/>
      <c r="G65" s="39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39"/>
      <c r="AD65" s="117"/>
      <c r="AE65" s="117"/>
      <c r="AF65" s="117"/>
      <c r="AG65" s="117"/>
      <c r="AH65" s="117"/>
      <c r="AI65" s="117"/>
      <c r="AJ65" s="117"/>
      <c r="AK65" s="5"/>
      <c r="AL65" s="9"/>
      <c r="AM65" s="7"/>
    </row>
    <row r="66" spans="2:39" s="3" customFormat="1" ht="19.5" hidden="1" thickBot="1">
      <c r="B66" s="119" t="s">
        <v>272</v>
      </c>
      <c r="C66" s="117"/>
      <c r="D66" s="39"/>
      <c r="E66" s="118"/>
      <c r="F66" s="39"/>
      <c r="G66" s="39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39"/>
      <c r="AD66" s="117"/>
      <c r="AE66" s="117"/>
      <c r="AF66" s="117"/>
      <c r="AG66" s="117"/>
      <c r="AH66" s="117"/>
      <c r="AI66" s="117"/>
      <c r="AJ66" s="117"/>
      <c r="AK66" s="5"/>
      <c r="AL66" s="9"/>
      <c r="AM66" s="7"/>
    </row>
    <row r="67" spans="2:39" s="3" customFormat="1" ht="19.5" hidden="1" thickBot="1">
      <c r="B67" s="119" t="s">
        <v>273</v>
      </c>
      <c r="C67" s="117"/>
      <c r="D67" s="39"/>
      <c r="E67" s="118"/>
      <c r="F67" s="39"/>
      <c r="G67" s="39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39"/>
      <c r="AD67" s="117"/>
      <c r="AE67" s="117"/>
      <c r="AF67" s="117"/>
      <c r="AG67" s="117"/>
      <c r="AH67" s="117"/>
      <c r="AI67" s="117"/>
      <c r="AJ67" s="117"/>
      <c r="AK67" s="5"/>
      <c r="AL67" s="9"/>
      <c r="AM67" s="7"/>
    </row>
    <row r="68" spans="2:39" s="3" customFormat="1" ht="19.5" hidden="1" thickBot="1">
      <c r="B68" s="147" t="s">
        <v>274</v>
      </c>
      <c r="C68" s="145"/>
      <c r="D68" s="39"/>
      <c r="E68" s="118"/>
      <c r="F68" s="39"/>
      <c r="G68" s="39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39"/>
      <c r="AD68" s="117"/>
      <c r="AE68" s="117"/>
      <c r="AF68" s="117"/>
      <c r="AG68" s="117"/>
      <c r="AH68" s="117"/>
      <c r="AI68" s="117"/>
      <c r="AJ68" s="117"/>
      <c r="AK68" s="5"/>
      <c r="AL68" s="9"/>
      <c r="AM68" s="7"/>
    </row>
    <row r="69" spans="2:39" s="263" customFormat="1" ht="19.5" thickBot="1">
      <c r="B69" s="235" t="s">
        <v>324</v>
      </c>
      <c r="C69" s="129">
        <f>SUM(C63:C68)</f>
        <v>0</v>
      </c>
      <c r="D69" s="129"/>
      <c r="E69" s="129"/>
      <c r="F69" s="129">
        <f>SUM(F63:F68)</f>
        <v>0</v>
      </c>
      <c r="G69" s="129">
        <f t="shared" ref="G69:AJ69" si="11">SUM(G63:G68)</f>
        <v>0</v>
      </c>
      <c r="H69" s="129">
        <f t="shared" si="11"/>
        <v>0</v>
      </c>
      <c r="I69" s="129">
        <f t="shared" si="11"/>
        <v>0</v>
      </c>
      <c r="J69" s="129">
        <f t="shared" si="11"/>
        <v>0</v>
      </c>
      <c r="K69" s="129">
        <f t="shared" si="11"/>
        <v>0</v>
      </c>
      <c r="L69" s="129">
        <f t="shared" si="11"/>
        <v>0</v>
      </c>
      <c r="M69" s="129">
        <f t="shared" si="11"/>
        <v>0</v>
      </c>
      <c r="N69" s="129">
        <f t="shared" si="11"/>
        <v>0</v>
      </c>
      <c r="O69" s="129">
        <f t="shared" si="11"/>
        <v>0</v>
      </c>
      <c r="P69" s="129">
        <f t="shared" si="11"/>
        <v>0</v>
      </c>
      <c r="Q69" s="129">
        <f t="shared" si="11"/>
        <v>0</v>
      </c>
      <c r="R69" s="129">
        <f t="shared" si="11"/>
        <v>0</v>
      </c>
      <c r="S69" s="129">
        <f t="shared" si="11"/>
        <v>0</v>
      </c>
      <c r="T69" s="129">
        <f t="shared" si="11"/>
        <v>0</v>
      </c>
      <c r="U69" s="129">
        <f t="shared" si="11"/>
        <v>0</v>
      </c>
      <c r="V69" s="129">
        <f t="shared" si="11"/>
        <v>0</v>
      </c>
      <c r="W69" s="129">
        <f t="shared" si="11"/>
        <v>0</v>
      </c>
      <c r="X69" s="129">
        <f t="shared" si="11"/>
        <v>0</v>
      </c>
      <c r="Y69" s="129">
        <f t="shared" si="11"/>
        <v>0</v>
      </c>
      <c r="Z69" s="129">
        <f t="shared" si="11"/>
        <v>0</v>
      </c>
      <c r="AA69" s="129">
        <f t="shared" si="11"/>
        <v>0</v>
      </c>
      <c r="AB69" s="129">
        <f t="shared" si="11"/>
        <v>0</v>
      </c>
      <c r="AC69" s="129">
        <f t="shared" si="11"/>
        <v>0</v>
      </c>
      <c r="AD69" s="129">
        <f t="shared" si="11"/>
        <v>0</v>
      </c>
      <c r="AE69" s="129">
        <f t="shared" si="11"/>
        <v>0</v>
      </c>
      <c r="AF69" s="129">
        <f t="shared" si="11"/>
        <v>0</v>
      </c>
      <c r="AG69" s="129">
        <f t="shared" si="11"/>
        <v>0</v>
      </c>
      <c r="AH69" s="129">
        <f t="shared" si="11"/>
        <v>0</v>
      </c>
      <c r="AI69" s="129">
        <f t="shared" si="11"/>
        <v>0</v>
      </c>
      <c r="AJ69" s="129">
        <f t="shared" si="11"/>
        <v>0</v>
      </c>
      <c r="AK69" s="5"/>
      <c r="AL69" s="236"/>
      <c r="AM69" s="237"/>
    </row>
    <row r="70" spans="2:39" s="3" customFormat="1" ht="18.75">
      <c r="B70" s="150" t="s">
        <v>275</v>
      </c>
      <c r="C70" s="146"/>
      <c r="D70" s="39"/>
      <c r="E70" s="118"/>
      <c r="F70" s="39"/>
      <c r="G70" s="39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26"/>
      <c r="AA70" s="126"/>
      <c r="AB70" s="126"/>
      <c r="AC70" s="39"/>
      <c r="AD70" s="117"/>
      <c r="AE70" s="117"/>
      <c r="AF70" s="117"/>
      <c r="AG70" s="117"/>
      <c r="AH70" s="117"/>
      <c r="AI70" s="117"/>
      <c r="AJ70" s="117"/>
      <c r="AK70" s="5"/>
      <c r="AL70" s="9"/>
      <c r="AM70" s="7"/>
    </row>
    <row r="71" spans="2:39" s="3" customFormat="1" ht="18.75">
      <c r="B71" s="119" t="s">
        <v>276</v>
      </c>
      <c r="C71" s="39">
        <f>+'RLI ALT 1 '!D10</f>
        <v>0</v>
      </c>
      <c r="D71" s="39"/>
      <c r="E71" s="118"/>
      <c r="F71" s="39"/>
      <c r="G71" s="39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26">
        <f>+-C71*X10</f>
        <v>0</v>
      </c>
      <c r="AA71" s="126"/>
      <c r="AB71" s="126"/>
      <c r="AC71" s="39"/>
      <c r="AD71" s="117"/>
      <c r="AE71" s="117"/>
      <c r="AF71" s="117"/>
      <c r="AG71" s="117"/>
      <c r="AH71" s="117"/>
      <c r="AI71" s="117"/>
      <c r="AJ71" s="117"/>
      <c r="AK71" s="5"/>
      <c r="AL71" s="9"/>
      <c r="AM71" s="7"/>
    </row>
    <row r="72" spans="2:39" ht="19.5" thickBot="1">
      <c r="B72" s="147" t="s">
        <v>217</v>
      </c>
      <c r="C72" s="39"/>
      <c r="D72" s="121"/>
      <c r="E72" s="12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126">
        <f>-C72*X10</f>
        <v>0</v>
      </c>
      <c r="AA72" s="127"/>
      <c r="AB72" s="127"/>
      <c r="AC72" s="41"/>
      <c r="AD72" s="41"/>
      <c r="AE72" s="41"/>
      <c r="AF72" s="41"/>
      <c r="AG72" s="41"/>
      <c r="AH72" s="41"/>
      <c r="AI72" s="41"/>
      <c r="AJ72" s="41"/>
      <c r="AL72" s="4"/>
      <c r="AM72" s="4"/>
    </row>
    <row r="73" spans="2:39" s="3" customFormat="1" ht="19.5" thickBot="1">
      <c r="B73" s="149" t="s">
        <v>366</v>
      </c>
      <c r="C73" s="148"/>
      <c r="D73" s="148"/>
      <c r="E73" s="148"/>
      <c r="F73" s="128">
        <f t="shared" ref="F73:Y73" si="12">+F35+F61+F69</f>
        <v>130464283</v>
      </c>
      <c r="G73" s="128">
        <f t="shared" si="12"/>
        <v>130464283</v>
      </c>
      <c r="H73" s="128">
        <f t="shared" si="12"/>
        <v>0</v>
      </c>
      <c r="I73" s="128">
        <f t="shared" si="12"/>
        <v>0</v>
      </c>
      <c r="J73" s="128">
        <f t="shared" si="12"/>
        <v>0</v>
      </c>
      <c r="K73" s="128">
        <f t="shared" si="12"/>
        <v>0</v>
      </c>
      <c r="L73" s="128">
        <f t="shared" si="12"/>
        <v>0</v>
      </c>
      <c r="M73" s="128">
        <f t="shared" si="12"/>
        <v>0</v>
      </c>
      <c r="N73" s="128">
        <f t="shared" si="12"/>
        <v>0</v>
      </c>
      <c r="O73" s="128">
        <f t="shared" si="12"/>
        <v>0</v>
      </c>
      <c r="P73" s="128">
        <f t="shared" si="12"/>
        <v>0</v>
      </c>
      <c r="Q73" s="128">
        <f t="shared" si="12"/>
        <v>0</v>
      </c>
      <c r="R73" s="128">
        <f t="shared" si="12"/>
        <v>0</v>
      </c>
      <c r="S73" s="128">
        <f t="shared" si="12"/>
        <v>0</v>
      </c>
      <c r="T73" s="128">
        <f t="shared" si="12"/>
        <v>0</v>
      </c>
      <c r="U73" s="128">
        <f t="shared" si="12"/>
        <v>0</v>
      </c>
      <c r="V73" s="128">
        <f t="shared" si="12"/>
        <v>0</v>
      </c>
      <c r="W73" s="128">
        <f t="shared" si="12"/>
        <v>0</v>
      </c>
      <c r="X73" s="128">
        <f t="shared" si="12"/>
        <v>0</v>
      </c>
      <c r="Y73" s="128">
        <f t="shared" si="12"/>
        <v>0</v>
      </c>
      <c r="Z73" s="128">
        <f>+Z35+Z61+Z69+Z71+Z72</f>
        <v>34736676.819500007</v>
      </c>
      <c r="AA73" s="128">
        <f t="shared" ref="AA73:AJ73" si="13">+AA35+AA61+AA69</f>
        <v>0</v>
      </c>
      <c r="AB73" s="128">
        <f t="shared" si="13"/>
        <v>0</v>
      </c>
      <c r="AC73" s="128">
        <f t="shared" si="13"/>
        <v>0</v>
      </c>
      <c r="AD73" s="128">
        <f t="shared" si="13"/>
        <v>0</v>
      </c>
      <c r="AE73" s="128">
        <f t="shared" si="13"/>
        <v>0</v>
      </c>
      <c r="AF73" s="128">
        <f t="shared" si="13"/>
        <v>0</v>
      </c>
      <c r="AG73" s="128">
        <f t="shared" si="13"/>
        <v>0</v>
      </c>
      <c r="AH73" s="128">
        <f t="shared" si="13"/>
        <v>0</v>
      </c>
      <c r="AI73" s="128">
        <f t="shared" si="13"/>
        <v>0</v>
      </c>
      <c r="AJ73" s="128">
        <f t="shared" si="13"/>
        <v>0</v>
      </c>
      <c r="AK73" s="5"/>
      <c r="AL73" s="7">
        <f>SUM(AL20:AL63)</f>
        <v>0.31578947368421051</v>
      </c>
      <c r="AM73" s="7"/>
    </row>
    <row r="74" spans="2:39" ht="19.5" thickBot="1">
      <c r="B74" s="91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L74" s="4"/>
      <c r="AM74" s="4"/>
    </row>
    <row r="75" spans="2:39" ht="18.75">
      <c r="B75" s="228" t="s">
        <v>325</v>
      </c>
      <c r="C75" s="229"/>
      <c r="Z75" s="4"/>
    </row>
    <row r="76" spans="2:39" ht="18.75" hidden="1">
      <c r="B76" s="230" t="s">
        <v>269</v>
      </c>
      <c r="C76" s="231"/>
    </row>
    <row r="77" spans="2:39" ht="18.75" hidden="1">
      <c r="B77" s="230" t="s">
        <v>270</v>
      </c>
      <c r="C77" s="231"/>
    </row>
    <row r="78" spans="2:39" ht="18.75" hidden="1">
      <c r="B78" s="230" t="s">
        <v>271</v>
      </c>
      <c r="C78" s="232"/>
    </row>
    <row r="79" spans="2:39" ht="18.75" hidden="1">
      <c r="B79" s="230" t="s">
        <v>272</v>
      </c>
      <c r="C79" s="232"/>
    </row>
    <row r="80" spans="2:39" ht="18.75" hidden="1">
      <c r="B80" s="230" t="s">
        <v>273</v>
      </c>
      <c r="C80" s="232"/>
    </row>
    <row r="81" spans="2:26" ht="19.5" hidden="1" thickBot="1">
      <c r="B81" s="233" t="s">
        <v>274</v>
      </c>
      <c r="C81" s="234"/>
    </row>
    <row r="82" spans="2:26">
      <c r="I82" s="4"/>
      <c r="Z82" s="4"/>
    </row>
  </sheetData>
  <mergeCells count="26">
    <mergeCell ref="AF11:AG11"/>
    <mergeCell ref="T8:AH8"/>
    <mergeCell ref="T9:AC9"/>
    <mergeCell ref="AD9:AH9"/>
    <mergeCell ref="AJ9:AJ15"/>
    <mergeCell ref="U11:V11"/>
    <mergeCell ref="W11:X11"/>
    <mergeCell ref="Y11:Z11"/>
    <mergeCell ref="AA11:AB11"/>
    <mergeCell ref="AD11:AE11"/>
    <mergeCell ref="U12:V12"/>
    <mergeCell ref="W12:X12"/>
    <mergeCell ref="Y12:Z12"/>
    <mergeCell ref="AD12:AE12"/>
    <mergeCell ref="AF12:AG12"/>
    <mergeCell ref="I11:S11"/>
    <mergeCell ref="B11:B15"/>
    <mergeCell ref="C11:E15"/>
    <mergeCell ref="F11:F15"/>
    <mergeCell ref="G11:G15"/>
    <mergeCell ref="H11:H15"/>
    <mergeCell ref="I13:P13"/>
    <mergeCell ref="Q13:R13"/>
    <mergeCell ref="S13:S15"/>
    <mergeCell ref="J14:L14"/>
    <mergeCell ref="M14:P14"/>
  </mergeCells>
  <printOptions gridLines="1"/>
  <pageMargins left="0.78740157480314965" right="0.70866141732283472" top="0.74803149606299213" bottom="0.74803149606299213" header="0.31496062992125984" footer="0.31496062992125984"/>
  <pageSetup scale="39" orientation="landscape" r:id="rId1"/>
  <headerFooter>
    <oddFooter>&amp;A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DC665"/>
  <sheetViews>
    <sheetView showGridLines="0" zoomScale="112" zoomScaleNormal="112" zoomScaleSheetLayoutView="40" workbookViewId="0">
      <pane ySplit="4" topLeftCell="A68" activePane="bottomLeft" state="frozen"/>
      <selection pane="bottomLeft" activeCell="AI75" sqref="AI75:AL75"/>
    </sheetView>
  </sheetViews>
  <sheetFormatPr baseColWidth="10" defaultColWidth="3.85546875" defaultRowHeight="12.75"/>
  <cols>
    <col min="1" max="1" width="3.7109375" style="404" customWidth="1"/>
    <col min="2" max="4" width="3.7109375" style="402" customWidth="1"/>
    <col min="5" max="49" width="4.7109375" style="402" customWidth="1"/>
    <col min="50" max="16384" width="3.85546875" style="402"/>
  </cols>
  <sheetData>
    <row r="1" spans="1:69">
      <c r="A1" s="401"/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M1" s="403" t="s">
        <v>482</v>
      </c>
    </row>
    <row r="2" spans="1:69" ht="14.45" customHeight="1">
      <c r="C2" s="405"/>
      <c r="D2" s="405"/>
      <c r="E2" s="405"/>
      <c r="F2" s="405"/>
      <c r="G2" s="405"/>
      <c r="H2" s="405"/>
      <c r="I2" s="405"/>
      <c r="J2" s="405"/>
      <c r="K2" s="405"/>
      <c r="L2" s="405"/>
      <c r="N2" s="406"/>
      <c r="O2" s="691" t="s">
        <v>483</v>
      </c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E2" s="407" t="s">
        <v>484</v>
      </c>
      <c r="AG2" s="405"/>
      <c r="AH2" s="405"/>
    </row>
    <row r="3" spans="1:69"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06"/>
      <c r="O3" s="691"/>
      <c r="P3" s="691"/>
      <c r="Q3" s="691"/>
      <c r="R3" s="691"/>
      <c r="S3" s="691"/>
      <c r="T3" s="691"/>
      <c r="U3" s="691"/>
      <c r="V3" s="691"/>
      <c r="W3" s="691"/>
      <c r="X3" s="691"/>
      <c r="Y3" s="691"/>
      <c r="Z3" s="691"/>
      <c r="AA3" s="691"/>
      <c r="AE3" s="408" t="s">
        <v>485</v>
      </c>
      <c r="AG3" s="405"/>
      <c r="AH3" s="405"/>
      <c r="AI3" s="401"/>
      <c r="AJ3" s="401"/>
    </row>
    <row r="4" spans="1:69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F4" s="405"/>
      <c r="AG4" s="405"/>
      <c r="AH4" s="405"/>
      <c r="AI4" s="405"/>
    </row>
    <row r="5" spans="1:69" s="411" customFormat="1">
      <c r="A5" s="409"/>
      <c r="B5" s="692"/>
      <c r="C5" s="692"/>
      <c r="D5" s="693" t="s">
        <v>486</v>
      </c>
      <c r="E5" s="694"/>
      <c r="F5" s="694"/>
      <c r="G5" s="694"/>
      <c r="H5" s="694"/>
      <c r="I5" s="694"/>
      <c r="J5" s="694"/>
      <c r="K5" s="694"/>
      <c r="L5" s="694"/>
      <c r="M5" s="695"/>
      <c r="N5" s="702" t="s">
        <v>487</v>
      </c>
      <c r="O5" s="703"/>
      <c r="P5" s="703"/>
      <c r="Q5" s="703"/>
      <c r="R5" s="703"/>
      <c r="S5" s="703"/>
      <c r="T5" s="703"/>
      <c r="U5" s="703"/>
      <c r="V5" s="703"/>
      <c r="W5" s="703"/>
      <c r="X5" s="703"/>
      <c r="Y5" s="703"/>
      <c r="Z5" s="703"/>
      <c r="AA5" s="703"/>
      <c r="AB5" s="703"/>
      <c r="AC5" s="703"/>
      <c r="AD5" s="703"/>
      <c r="AE5" s="703"/>
      <c r="AF5" s="703"/>
      <c r="AG5" s="704"/>
      <c r="AH5" s="705" t="s">
        <v>488</v>
      </c>
      <c r="AI5" s="706"/>
      <c r="AJ5" s="706"/>
      <c r="AK5" s="706"/>
      <c r="AL5" s="706"/>
      <c r="AM5" s="707"/>
      <c r="AN5" s="410"/>
      <c r="AO5" s="410"/>
      <c r="AP5" s="410"/>
      <c r="AQ5" s="410"/>
      <c r="AR5" s="410"/>
      <c r="AS5" s="410"/>
      <c r="AT5" s="410"/>
      <c r="AU5" s="410"/>
      <c r="AV5" s="410"/>
      <c r="AW5" s="410"/>
      <c r="AX5" s="410"/>
      <c r="AY5" s="410"/>
      <c r="AZ5" s="410"/>
      <c r="BA5" s="410"/>
      <c r="BB5" s="410"/>
      <c r="BC5" s="410"/>
      <c r="BD5" s="410"/>
      <c r="BE5" s="410"/>
      <c r="BF5" s="410"/>
      <c r="BG5" s="410"/>
      <c r="BH5" s="410"/>
      <c r="BI5" s="410"/>
      <c r="BJ5" s="410"/>
      <c r="BK5" s="410"/>
      <c r="BL5" s="410"/>
      <c r="BM5" s="410"/>
      <c r="BN5" s="410"/>
      <c r="BO5" s="410"/>
      <c r="BP5" s="410"/>
      <c r="BQ5" s="410"/>
    </row>
    <row r="6" spans="1:69" s="411" customFormat="1">
      <c r="A6" s="409"/>
      <c r="B6" s="692"/>
      <c r="C6" s="692"/>
      <c r="D6" s="696"/>
      <c r="E6" s="697"/>
      <c r="F6" s="697"/>
      <c r="G6" s="697"/>
      <c r="H6" s="697"/>
      <c r="I6" s="697"/>
      <c r="J6" s="697"/>
      <c r="K6" s="697"/>
      <c r="L6" s="697"/>
      <c r="M6" s="698"/>
      <c r="N6" s="702" t="s">
        <v>489</v>
      </c>
      <c r="O6" s="703"/>
      <c r="P6" s="703"/>
      <c r="Q6" s="703"/>
      <c r="R6" s="703"/>
      <c r="S6" s="703"/>
      <c r="T6" s="703"/>
      <c r="U6" s="703"/>
      <c r="V6" s="703"/>
      <c r="W6" s="704"/>
      <c r="X6" s="702" t="s">
        <v>490</v>
      </c>
      <c r="Y6" s="703"/>
      <c r="Z6" s="703"/>
      <c r="AA6" s="703"/>
      <c r="AB6" s="703"/>
      <c r="AC6" s="703"/>
      <c r="AD6" s="703"/>
      <c r="AE6" s="703"/>
      <c r="AF6" s="703"/>
      <c r="AG6" s="704"/>
      <c r="AH6" s="708"/>
      <c r="AI6" s="709"/>
      <c r="AJ6" s="709"/>
      <c r="AK6" s="709"/>
      <c r="AL6" s="709"/>
      <c r="AM6" s="710"/>
      <c r="AN6" s="410"/>
      <c r="AO6" s="410"/>
      <c r="AP6" s="410"/>
      <c r="AQ6" s="410"/>
      <c r="AR6" s="410"/>
      <c r="AS6" s="410"/>
      <c r="AT6" s="410"/>
      <c r="AU6" s="410"/>
      <c r="AV6" s="410"/>
      <c r="AW6" s="410"/>
      <c r="AX6" s="410"/>
      <c r="AY6" s="410"/>
      <c r="AZ6" s="410"/>
      <c r="BA6" s="410"/>
      <c r="BB6" s="410"/>
      <c r="BC6" s="410"/>
      <c r="BD6" s="410"/>
      <c r="BE6" s="410"/>
      <c r="BF6" s="410"/>
      <c r="BG6" s="410"/>
      <c r="BH6" s="410"/>
      <c r="BI6" s="410"/>
      <c r="BJ6" s="410"/>
      <c r="BK6" s="410"/>
      <c r="BL6" s="410"/>
      <c r="BM6" s="410"/>
      <c r="BN6" s="410"/>
      <c r="BO6" s="410"/>
      <c r="BP6" s="410"/>
      <c r="BQ6" s="410"/>
    </row>
    <row r="7" spans="1:69" s="411" customFormat="1">
      <c r="A7" s="409"/>
      <c r="B7" s="692"/>
      <c r="C7" s="692"/>
      <c r="D7" s="699"/>
      <c r="E7" s="700"/>
      <c r="F7" s="700"/>
      <c r="G7" s="700"/>
      <c r="H7" s="700"/>
      <c r="I7" s="700"/>
      <c r="J7" s="700"/>
      <c r="K7" s="700"/>
      <c r="L7" s="700"/>
      <c r="M7" s="701"/>
      <c r="N7" s="714" t="s">
        <v>0</v>
      </c>
      <c r="O7" s="715"/>
      <c r="P7" s="715"/>
      <c r="Q7" s="715"/>
      <c r="R7" s="716"/>
      <c r="S7" s="717" t="s">
        <v>1</v>
      </c>
      <c r="T7" s="718"/>
      <c r="U7" s="718"/>
      <c r="V7" s="718"/>
      <c r="W7" s="719"/>
      <c r="X7" s="714" t="s">
        <v>0</v>
      </c>
      <c r="Y7" s="715"/>
      <c r="Z7" s="715"/>
      <c r="AA7" s="715"/>
      <c r="AB7" s="716"/>
      <c r="AC7" s="717" t="s">
        <v>1</v>
      </c>
      <c r="AD7" s="718"/>
      <c r="AE7" s="718"/>
      <c r="AF7" s="718"/>
      <c r="AG7" s="719"/>
      <c r="AH7" s="711"/>
      <c r="AI7" s="712"/>
      <c r="AJ7" s="712"/>
      <c r="AK7" s="712"/>
      <c r="AL7" s="712"/>
      <c r="AM7" s="713"/>
      <c r="AN7" s="410"/>
      <c r="AO7" s="410"/>
      <c r="AP7" s="410"/>
      <c r="AQ7" s="410"/>
      <c r="AR7" s="410"/>
      <c r="AS7" s="410"/>
      <c r="AT7" s="410"/>
      <c r="AU7" s="410"/>
      <c r="AV7" s="410"/>
      <c r="AW7" s="410"/>
      <c r="AX7" s="410"/>
      <c r="AY7" s="410"/>
      <c r="AZ7" s="410"/>
      <c r="BA7" s="410"/>
      <c r="BB7" s="410"/>
      <c r="BC7" s="410"/>
      <c r="BD7" s="410"/>
      <c r="BE7" s="410"/>
      <c r="BF7" s="410"/>
      <c r="BG7" s="410"/>
      <c r="BH7" s="410"/>
      <c r="BI7" s="410"/>
      <c r="BJ7" s="410"/>
      <c r="BK7" s="410"/>
      <c r="BL7" s="410"/>
      <c r="BM7" s="410"/>
      <c r="BN7" s="410"/>
      <c r="BO7" s="410"/>
      <c r="BP7" s="410"/>
      <c r="BQ7" s="410"/>
    </row>
    <row r="8" spans="1:69" ht="14.25">
      <c r="B8" s="733" t="s">
        <v>491</v>
      </c>
      <c r="C8" s="736" t="s">
        <v>492</v>
      </c>
      <c r="D8" s="592">
        <v>1</v>
      </c>
      <c r="E8" s="413" t="s">
        <v>493</v>
      </c>
      <c r="F8" s="414"/>
      <c r="G8" s="414"/>
      <c r="H8" s="414"/>
      <c r="I8" s="414"/>
      <c r="J8" s="414"/>
      <c r="K8" s="414"/>
      <c r="L8" s="414"/>
      <c r="M8" s="415"/>
      <c r="N8" s="416">
        <v>1592</v>
      </c>
      <c r="O8" s="720"/>
      <c r="P8" s="721"/>
      <c r="Q8" s="721"/>
      <c r="R8" s="722"/>
      <c r="S8" s="416">
        <v>1024</v>
      </c>
      <c r="T8" s="720"/>
      <c r="U8" s="721"/>
      <c r="V8" s="721"/>
      <c r="W8" s="722"/>
      <c r="X8" s="416">
        <v>1593</v>
      </c>
      <c r="Y8" s="720"/>
      <c r="Z8" s="721"/>
      <c r="AA8" s="721"/>
      <c r="AB8" s="722"/>
      <c r="AC8" s="416">
        <v>1025</v>
      </c>
      <c r="AD8" s="720"/>
      <c r="AE8" s="721"/>
      <c r="AF8" s="721"/>
      <c r="AG8" s="722"/>
      <c r="AH8" s="593">
        <v>104</v>
      </c>
      <c r="AI8" s="720"/>
      <c r="AJ8" s="721"/>
      <c r="AK8" s="721"/>
      <c r="AL8" s="722"/>
      <c r="AM8" s="418" t="s">
        <v>2</v>
      </c>
      <c r="AN8" s="410"/>
      <c r="AO8" s="410"/>
      <c r="AP8" s="410"/>
      <c r="AQ8" s="410"/>
      <c r="AR8" s="410"/>
      <c r="AS8" s="410"/>
      <c r="AT8" s="410"/>
      <c r="AU8" s="410"/>
      <c r="AV8" s="410"/>
      <c r="AW8" s="410"/>
      <c r="AX8" s="410"/>
      <c r="AY8" s="410"/>
      <c r="AZ8" s="410"/>
      <c r="BA8" s="410"/>
      <c r="BB8" s="410"/>
      <c r="BC8" s="410"/>
      <c r="BD8" s="410"/>
      <c r="BE8" s="410"/>
      <c r="BF8" s="410"/>
      <c r="BG8" s="410"/>
      <c r="BH8" s="410"/>
      <c r="BI8" s="410"/>
      <c r="BJ8" s="410"/>
      <c r="BK8" s="410"/>
      <c r="BL8" s="410"/>
      <c r="BM8" s="410"/>
      <c r="BN8" s="410"/>
      <c r="BO8" s="410"/>
      <c r="BP8" s="410"/>
      <c r="BQ8" s="410"/>
    </row>
    <row r="9" spans="1:69" ht="14.25">
      <c r="B9" s="734"/>
      <c r="C9" s="736"/>
      <c r="D9" s="592">
        <v>2</v>
      </c>
      <c r="E9" s="413" t="s">
        <v>494</v>
      </c>
      <c r="F9" s="414"/>
      <c r="G9" s="414"/>
      <c r="H9" s="414"/>
      <c r="I9" s="414"/>
      <c r="J9" s="414"/>
      <c r="K9" s="414"/>
      <c r="L9" s="414"/>
      <c r="M9" s="415"/>
      <c r="N9" s="593">
        <v>1594</v>
      </c>
      <c r="O9" s="720"/>
      <c r="P9" s="721"/>
      <c r="Q9" s="721"/>
      <c r="R9" s="722"/>
      <c r="S9" s="593">
        <v>1026</v>
      </c>
      <c r="T9" s="720"/>
      <c r="U9" s="721"/>
      <c r="V9" s="721"/>
      <c r="W9" s="722"/>
      <c r="X9" s="593">
        <v>1595</v>
      </c>
      <c r="Y9" s="720"/>
      <c r="Z9" s="721"/>
      <c r="AA9" s="721"/>
      <c r="AB9" s="722"/>
      <c r="AC9" s="593">
        <v>1027</v>
      </c>
      <c r="AD9" s="720"/>
      <c r="AE9" s="721"/>
      <c r="AF9" s="721"/>
      <c r="AG9" s="722"/>
      <c r="AH9" s="593">
        <v>105</v>
      </c>
      <c r="AI9" s="720"/>
      <c r="AJ9" s="721"/>
      <c r="AK9" s="721"/>
      <c r="AL9" s="722"/>
      <c r="AM9" s="418" t="s">
        <v>2</v>
      </c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</row>
    <row r="10" spans="1:69" ht="14.25">
      <c r="B10" s="734"/>
      <c r="C10" s="736"/>
      <c r="D10" s="592">
        <v>3</v>
      </c>
      <c r="E10" s="413" t="s">
        <v>495</v>
      </c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5"/>
      <c r="AH10" s="593">
        <v>106</v>
      </c>
      <c r="AI10" s="720"/>
      <c r="AJ10" s="721"/>
      <c r="AK10" s="721"/>
      <c r="AL10" s="722"/>
      <c r="AM10" s="418" t="s">
        <v>2</v>
      </c>
      <c r="AN10" s="410"/>
      <c r="AO10" s="410"/>
      <c r="AP10" s="410"/>
      <c r="AQ10" s="410"/>
      <c r="AR10" s="410"/>
      <c r="AS10" s="410"/>
      <c r="AT10" s="410"/>
      <c r="AU10" s="410"/>
      <c r="AV10" s="410"/>
      <c r="AW10" s="410"/>
      <c r="AX10" s="410"/>
      <c r="AY10" s="410"/>
      <c r="AZ10" s="410"/>
      <c r="BA10" s="410"/>
      <c r="BB10" s="410"/>
      <c r="BC10" s="410"/>
      <c r="BD10" s="410"/>
      <c r="BE10" s="410"/>
      <c r="BF10" s="410"/>
      <c r="BG10" s="410"/>
      <c r="BH10" s="410"/>
      <c r="BI10" s="410"/>
      <c r="BJ10" s="410"/>
      <c r="BK10" s="410"/>
      <c r="BL10" s="410"/>
      <c r="BM10" s="410"/>
      <c r="BN10" s="410"/>
      <c r="BO10" s="410"/>
      <c r="BP10" s="410"/>
      <c r="BQ10" s="410"/>
    </row>
    <row r="11" spans="1:69" ht="14.25">
      <c r="B11" s="734"/>
      <c r="C11" s="736"/>
      <c r="D11" s="592">
        <v>4</v>
      </c>
      <c r="E11" s="413" t="s">
        <v>496</v>
      </c>
      <c r="F11" s="414"/>
      <c r="G11" s="414"/>
      <c r="H11" s="414"/>
      <c r="I11" s="414"/>
      <c r="J11" s="414"/>
      <c r="K11" s="414"/>
      <c r="L11" s="414"/>
      <c r="M11" s="414"/>
      <c r="N11" s="414"/>
      <c r="O11" s="419"/>
      <c r="P11" s="414"/>
      <c r="Q11" s="414"/>
      <c r="R11" s="414"/>
      <c r="S11" s="414"/>
      <c r="T11" s="419"/>
      <c r="U11" s="414"/>
      <c r="V11" s="414"/>
      <c r="W11" s="414"/>
      <c r="X11" s="414"/>
      <c r="Y11" s="419"/>
      <c r="Z11" s="414"/>
      <c r="AA11" s="414"/>
      <c r="AB11" s="415"/>
      <c r="AC11" s="416">
        <v>603</v>
      </c>
      <c r="AD11" s="720"/>
      <c r="AE11" s="721"/>
      <c r="AF11" s="721"/>
      <c r="AG11" s="722"/>
      <c r="AH11" s="593">
        <v>108</v>
      </c>
      <c r="AI11" s="720"/>
      <c r="AJ11" s="721"/>
      <c r="AK11" s="721"/>
      <c r="AL11" s="722"/>
      <c r="AM11" s="418" t="s">
        <v>2</v>
      </c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  <c r="AZ11" s="410"/>
      <c r="BA11" s="410"/>
      <c r="BB11" s="410"/>
      <c r="BC11" s="410"/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</row>
    <row r="12" spans="1:69" ht="14.25">
      <c r="B12" s="734"/>
      <c r="C12" s="736"/>
      <c r="D12" s="723">
        <v>5</v>
      </c>
      <c r="E12" s="420" t="s">
        <v>497</v>
      </c>
      <c r="F12" s="420"/>
      <c r="G12" s="420"/>
      <c r="H12" s="420"/>
      <c r="I12" s="420"/>
      <c r="J12" s="420"/>
      <c r="K12" s="420"/>
      <c r="L12" s="420"/>
      <c r="M12" s="420"/>
      <c r="N12" s="416">
        <v>1721</v>
      </c>
      <c r="O12" s="720">
        <f>+$O$15+$O$16</f>
        <v>0</v>
      </c>
      <c r="P12" s="721"/>
      <c r="Q12" s="721"/>
      <c r="R12" s="722"/>
      <c r="S12" s="416">
        <v>1722</v>
      </c>
      <c r="T12" s="720">
        <f>+$T$15+$T$16</f>
        <v>0</v>
      </c>
      <c r="U12" s="721"/>
      <c r="V12" s="721"/>
      <c r="W12" s="722"/>
      <c r="X12" s="416">
        <v>1596</v>
      </c>
      <c r="Y12" s="720">
        <f>+$Y$13+$Y$14+$Y$15+$Y$16+$Y$18</f>
        <v>0</v>
      </c>
      <c r="Z12" s="721"/>
      <c r="AA12" s="721"/>
      <c r="AB12" s="722"/>
      <c r="AC12" s="593">
        <v>954</v>
      </c>
      <c r="AD12" s="720">
        <f>+SUM(AD13:$AG$18)</f>
        <v>0</v>
      </c>
      <c r="AE12" s="721"/>
      <c r="AF12" s="721"/>
      <c r="AG12" s="722"/>
      <c r="AH12" s="593">
        <v>955</v>
      </c>
      <c r="AI12" s="720">
        <f>+SUM($AI$13:$AL$18)</f>
        <v>0</v>
      </c>
      <c r="AJ12" s="721"/>
      <c r="AK12" s="721"/>
      <c r="AL12" s="722"/>
      <c r="AM12" s="421" t="s">
        <v>2</v>
      </c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AZ12" s="410"/>
      <c r="BA12" s="410"/>
      <c r="BB12" s="410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</row>
    <row r="13" spans="1:69" ht="14.25">
      <c r="B13" s="734"/>
      <c r="C13" s="736"/>
      <c r="D13" s="723"/>
      <c r="E13" s="422" t="s">
        <v>498</v>
      </c>
      <c r="F13" s="422"/>
      <c r="G13" s="422"/>
      <c r="H13" s="422"/>
      <c r="I13" s="422"/>
      <c r="J13" s="422"/>
      <c r="K13" s="422"/>
      <c r="L13" s="422"/>
      <c r="M13" s="422"/>
      <c r="N13" s="422"/>
      <c r="O13" s="423"/>
      <c r="P13" s="422"/>
      <c r="Q13" s="422"/>
      <c r="R13" s="422"/>
      <c r="S13" s="422"/>
      <c r="T13" s="423"/>
      <c r="U13" s="422"/>
      <c r="V13" s="422"/>
      <c r="W13" s="424"/>
      <c r="X13" s="425">
        <v>1917</v>
      </c>
      <c r="Y13" s="724"/>
      <c r="Z13" s="725"/>
      <c r="AA13" s="725"/>
      <c r="AB13" s="726"/>
      <c r="AC13" s="425">
        <v>1848</v>
      </c>
      <c r="AD13" s="724"/>
      <c r="AE13" s="725"/>
      <c r="AF13" s="725"/>
      <c r="AG13" s="726"/>
      <c r="AH13" s="425">
        <v>1849</v>
      </c>
      <c r="AI13" s="724"/>
      <c r="AJ13" s="725"/>
      <c r="AK13" s="725"/>
      <c r="AL13" s="726"/>
      <c r="AM13" s="426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410"/>
      <c r="BC13" s="410"/>
      <c r="BD13" s="410"/>
      <c r="BE13" s="410"/>
      <c r="BF13" s="410"/>
      <c r="BG13" s="410"/>
      <c r="BH13" s="410"/>
      <c r="BI13" s="410"/>
      <c r="BJ13" s="410"/>
      <c r="BK13" s="410"/>
      <c r="BL13" s="410"/>
      <c r="BM13" s="410"/>
      <c r="BN13" s="410"/>
      <c r="BO13" s="410"/>
      <c r="BP13" s="410"/>
      <c r="BQ13" s="410"/>
    </row>
    <row r="14" spans="1:69" ht="14.25">
      <c r="B14" s="734"/>
      <c r="C14" s="736"/>
      <c r="D14" s="723"/>
      <c r="E14" s="427" t="s">
        <v>499</v>
      </c>
      <c r="F14" s="428"/>
      <c r="G14" s="428"/>
      <c r="H14" s="428"/>
      <c r="I14" s="428"/>
      <c r="J14" s="428"/>
      <c r="K14" s="428"/>
      <c r="L14" s="428"/>
      <c r="M14" s="428"/>
      <c r="N14" s="428"/>
      <c r="O14" s="429"/>
      <c r="P14" s="428"/>
      <c r="Q14" s="428"/>
      <c r="R14" s="428"/>
      <c r="S14" s="428"/>
      <c r="T14" s="429"/>
      <c r="U14" s="428"/>
      <c r="V14" s="428"/>
      <c r="W14" s="430"/>
      <c r="X14" s="425">
        <v>1850</v>
      </c>
      <c r="Y14" s="724"/>
      <c r="Z14" s="725"/>
      <c r="AA14" s="725"/>
      <c r="AB14" s="726"/>
      <c r="AC14" s="425">
        <v>1851</v>
      </c>
      <c r="AD14" s="724"/>
      <c r="AE14" s="725"/>
      <c r="AF14" s="725"/>
      <c r="AG14" s="726"/>
      <c r="AH14" s="425">
        <v>1852</v>
      </c>
      <c r="AI14" s="724"/>
      <c r="AJ14" s="725"/>
      <c r="AK14" s="725"/>
      <c r="AL14" s="726"/>
      <c r="AM14" s="426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  <c r="AZ14" s="410"/>
      <c r="BA14" s="410"/>
      <c r="BB14" s="410"/>
      <c r="BC14" s="410"/>
      <c r="BD14" s="410"/>
      <c r="BE14" s="410"/>
      <c r="BF14" s="410"/>
      <c r="BG14" s="410"/>
      <c r="BH14" s="410"/>
      <c r="BI14" s="410"/>
      <c r="BJ14" s="410"/>
      <c r="BK14" s="410"/>
      <c r="BL14" s="410"/>
      <c r="BM14" s="410"/>
      <c r="BN14" s="410"/>
      <c r="BO14" s="410"/>
      <c r="BP14" s="410"/>
      <c r="BQ14" s="410"/>
    </row>
    <row r="15" spans="1:69" ht="14.25">
      <c r="B15" s="734"/>
      <c r="C15" s="736"/>
      <c r="D15" s="723"/>
      <c r="E15" s="431" t="s">
        <v>500</v>
      </c>
      <c r="F15" s="422"/>
      <c r="G15" s="422"/>
      <c r="H15" s="422"/>
      <c r="I15" s="422"/>
      <c r="J15" s="422"/>
      <c r="K15" s="422"/>
      <c r="L15" s="422"/>
      <c r="M15" s="422"/>
      <c r="N15" s="425">
        <v>1853</v>
      </c>
      <c r="O15" s="724"/>
      <c r="P15" s="725"/>
      <c r="Q15" s="725"/>
      <c r="R15" s="726"/>
      <c r="S15" s="425">
        <v>1854</v>
      </c>
      <c r="T15" s="724"/>
      <c r="U15" s="725"/>
      <c r="V15" s="725"/>
      <c r="W15" s="726"/>
      <c r="X15" s="425">
        <v>1855</v>
      </c>
      <c r="Y15" s="724"/>
      <c r="Z15" s="725"/>
      <c r="AA15" s="725"/>
      <c r="AB15" s="726"/>
      <c r="AC15" s="425">
        <v>1856</v>
      </c>
      <c r="AD15" s="724"/>
      <c r="AE15" s="725"/>
      <c r="AF15" s="725"/>
      <c r="AG15" s="726"/>
      <c r="AH15" s="425">
        <v>1857</v>
      </c>
      <c r="AI15" s="724"/>
      <c r="AJ15" s="725"/>
      <c r="AK15" s="725"/>
      <c r="AL15" s="726"/>
      <c r="AM15" s="426"/>
      <c r="AN15" s="410"/>
      <c r="AO15" s="410"/>
      <c r="AP15" s="410"/>
      <c r="AQ15" s="410"/>
      <c r="AR15" s="410"/>
      <c r="AS15" s="410"/>
      <c r="AT15" s="410"/>
      <c r="AU15" s="410"/>
      <c r="AV15" s="410"/>
      <c r="AW15" s="410"/>
      <c r="AX15" s="410"/>
      <c r="AY15" s="410"/>
      <c r="AZ15" s="410"/>
      <c r="BA15" s="410"/>
      <c r="BB15" s="410"/>
      <c r="BC15" s="410"/>
      <c r="BD15" s="410"/>
      <c r="BE15" s="410"/>
      <c r="BF15" s="410"/>
      <c r="BG15" s="410"/>
      <c r="BH15" s="410"/>
      <c r="BI15" s="410"/>
      <c r="BJ15" s="410"/>
      <c r="BK15" s="410"/>
      <c r="BL15" s="410"/>
      <c r="BM15" s="410"/>
      <c r="BN15" s="410"/>
      <c r="BO15" s="410"/>
      <c r="BP15" s="410"/>
      <c r="BQ15" s="410"/>
    </row>
    <row r="16" spans="1:69" ht="14.25">
      <c r="B16" s="734"/>
      <c r="C16" s="736"/>
      <c r="D16" s="723"/>
      <c r="E16" s="431" t="s">
        <v>501</v>
      </c>
      <c r="F16" s="422"/>
      <c r="G16" s="422"/>
      <c r="H16" s="422"/>
      <c r="I16" s="422"/>
      <c r="J16" s="422"/>
      <c r="K16" s="422"/>
      <c r="L16" s="422"/>
      <c r="M16" s="422"/>
      <c r="N16" s="425">
        <v>1858</v>
      </c>
      <c r="O16" s="724"/>
      <c r="P16" s="725"/>
      <c r="Q16" s="725"/>
      <c r="R16" s="726"/>
      <c r="S16" s="425">
        <v>1859</v>
      </c>
      <c r="T16" s="724"/>
      <c r="U16" s="725"/>
      <c r="V16" s="725"/>
      <c r="W16" s="726"/>
      <c r="X16" s="425">
        <v>1860</v>
      </c>
      <c r="Y16" s="724"/>
      <c r="Z16" s="725"/>
      <c r="AA16" s="725"/>
      <c r="AB16" s="726"/>
      <c r="AC16" s="425">
        <v>1861</v>
      </c>
      <c r="AD16" s="724"/>
      <c r="AE16" s="725"/>
      <c r="AF16" s="725"/>
      <c r="AG16" s="726"/>
      <c r="AH16" s="425">
        <v>1862</v>
      </c>
      <c r="AI16" s="724"/>
      <c r="AJ16" s="725"/>
      <c r="AK16" s="725"/>
      <c r="AL16" s="726"/>
      <c r="AM16" s="426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  <c r="AZ16" s="410"/>
      <c r="BA16" s="410"/>
      <c r="BB16" s="410"/>
      <c r="BC16" s="410"/>
      <c r="BD16" s="410"/>
      <c r="BE16" s="410"/>
      <c r="BF16" s="410"/>
      <c r="BG16" s="410"/>
      <c r="BH16" s="410"/>
      <c r="BI16" s="410"/>
      <c r="BJ16" s="410"/>
      <c r="BK16" s="410"/>
      <c r="BL16" s="410"/>
      <c r="BM16" s="410"/>
      <c r="BN16" s="410"/>
      <c r="BO16" s="410"/>
      <c r="BP16" s="410"/>
      <c r="BQ16" s="410"/>
    </row>
    <row r="17" spans="2:69" ht="14.25">
      <c r="B17" s="734"/>
      <c r="C17" s="736"/>
      <c r="D17" s="723"/>
      <c r="E17" s="432" t="s">
        <v>502</v>
      </c>
      <c r="F17" s="433"/>
      <c r="G17" s="433"/>
      <c r="H17" s="433"/>
      <c r="I17" s="433"/>
      <c r="J17" s="433"/>
      <c r="K17" s="433"/>
      <c r="L17" s="433"/>
      <c r="M17" s="433"/>
      <c r="N17" s="433"/>
      <c r="O17" s="423"/>
      <c r="P17" s="433"/>
      <c r="Q17" s="433"/>
      <c r="R17" s="433"/>
      <c r="S17" s="433"/>
      <c r="T17" s="423"/>
      <c r="U17" s="433"/>
      <c r="V17" s="433"/>
      <c r="W17" s="433"/>
      <c r="X17" s="433"/>
      <c r="Y17" s="423"/>
      <c r="Z17" s="433"/>
      <c r="AA17" s="433"/>
      <c r="AB17" s="434"/>
      <c r="AC17" s="425">
        <v>1872</v>
      </c>
      <c r="AD17" s="724"/>
      <c r="AE17" s="725"/>
      <c r="AF17" s="725"/>
      <c r="AG17" s="726"/>
      <c r="AH17" s="425">
        <v>1873</v>
      </c>
      <c r="AI17" s="724"/>
      <c r="AJ17" s="725"/>
      <c r="AK17" s="725"/>
      <c r="AL17" s="726"/>
      <c r="AM17" s="426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  <c r="AZ17" s="410"/>
      <c r="BA17" s="410"/>
      <c r="BB17" s="410"/>
      <c r="BC17" s="410"/>
      <c r="BD17" s="410"/>
      <c r="BE17" s="410"/>
      <c r="BF17" s="410"/>
      <c r="BG17" s="410"/>
      <c r="BH17" s="410"/>
      <c r="BI17" s="410"/>
      <c r="BJ17" s="410"/>
      <c r="BK17" s="410"/>
      <c r="BL17" s="410"/>
      <c r="BM17" s="410"/>
      <c r="BN17" s="410"/>
      <c r="BO17" s="410"/>
      <c r="BP17" s="410"/>
      <c r="BQ17" s="410"/>
    </row>
    <row r="18" spans="2:69" ht="14.25">
      <c r="B18" s="734"/>
      <c r="C18" s="736"/>
      <c r="D18" s="723"/>
      <c r="E18" s="432" t="s">
        <v>503</v>
      </c>
      <c r="F18" s="433"/>
      <c r="G18" s="433"/>
      <c r="H18" s="433"/>
      <c r="I18" s="433"/>
      <c r="J18" s="433"/>
      <c r="K18" s="433"/>
      <c r="L18" s="433"/>
      <c r="M18" s="433"/>
      <c r="N18" s="433"/>
      <c r="O18" s="423"/>
      <c r="P18" s="433"/>
      <c r="Q18" s="433"/>
      <c r="R18" s="433"/>
      <c r="S18" s="433"/>
      <c r="T18" s="423"/>
      <c r="U18" s="433"/>
      <c r="V18" s="433"/>
      <c r="W18" s="434"/>
      <c r="X18" s="425">
        <v>1863</v>
      </c>
      <c r="Y18" s="724"/>
      <c r="Z18" s="725"/>
      <c r="AA18" s="725"/>
      <c r="AB18" s="726"/>
      <c r="AC18" s="425">
        <v>1864</v>
      </c>
      <c r="AD18" s="724"/>
      <c r="AE18" s="725"/>
      <c r="AF18" s="725"/>
      <c r="AG18" s="726"/>
      <c r="AH18" s="425">
        <v>1865</v>
      </c>
      <c r="AI18" s="724"/>
      <c r="AJ18" s="725"/>
      <c r="AK18" s="725"/>
      <c r="AL18" s="726"/>
      <c r="AM18" s="435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  <c r="BF18" s="410"/>
      <c r="BG18" s="410"/>
      <c r="BH18" s="410"/>
      <c r="BI18" s="410"/>
      <c r="BJ18" s="410"/>
      <c r="BK18" s="410"/>
      <c r="BL18" s="410"/>
      <c r="BM18" s="410"/>
      <c r="BN18" s="410"/>
      <c r="BO18" s="410"/>
      <c r="BP18" s="410"/>
      <c r="BQ18" s="410"/>
    </row>
    <row r="19" spans="2:69" ht="14.25">
      <c r="B19" s="734"/>
      <c r="C19" s="736"/>
      <c r="D19" s="592">
        <v>6</v>
      </c>
      <c r="E19" s="420" t="s">
        <v>504</v>
      </c>
      <c r="F19" s="420"/>
      <c r="G19" s="420"/>
      <c r="H19" s="420"/>
      <c r="I19" s="420"/>
      <c r="J19" s="420"/>
      <c r="K19" s="420"/>
      <c r="L19" s="420"/>
      <c r="M19" s="420"/>
      <c r="N19" s="416">
        <v>1597</v>
      </c>
      <c r="O19" s="720"/>
      <c r="P19" s="721"/>
      <c r="Q19" s="721"/>
      <c r="R19" s="722"/>
      <c r="S19" s="416">
        <v>1598</v>
      </c>
      <c r="T19" s="720"/>
      <c r="U19" s="721"/>
      <c r="V19" s="721"/>
      <c r="W19" s="722"/>
      <c r="X19" s="416">
        <v>1599</v>
      </c>
      <c r="Y19" s="720"/>
      <c r="Z19" s="721"/>
      <c r="AA19" s="721"/>
      <c r="AB19" s="722"/>
      <c r="AC19" s="416">
        <v>1631</v>
      </c>
      <c r="AD19" s="720"/>
      <c r="AE19" s="721"/>
      <c r="AF19" s="721"/>
      <c r="AG19" s="722"/>
      <c r="AH19" s="416">
        <v>1632</v>
      </c>
      <c r="AI19" s="720"/>
      <c r="AJ19" s="721"/>
      <c r="AK19" s="721"/>
      <c r="AL19" s="722"/>
      <c r="AM19" s="436" t="s">
        <v>2</v>
      </c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  <c r="AZ19" s="410"/>
      <c r="BA19" s="410"/>
      <c r="BB19" s="410"/>
      <c r="BC19" s="410"/>
      <c r="BD19" s="410"/>
      <c r="BE19" s="410"/>
      <c r="BF19" s="410"/>
      <c r="BG19" s="410"/>
      <c r="BH19" s="410"/>
      <c r="BI19" s="410"/>
      <c r="BJ19" s="410"/>
      <c r="BK19" s="410"/>
      <c r="BL19" s="410"/>
      <c r="BM19" s="410"/>
      <c r="BN19" s="410"/>
      <c r="BO19" s="410"/>
      <c r="BP19" s="410"/>
      <c r="BQ19" s="410"/>
    </row>
    <row r="20" spans="2:69" ht="14.25">
      <c r="B20" s="734"/>
      <c r="C20" s="736"/>
      <c r="D20" s="592">
        <v>7</v>
      </c>
      <c r="E20" s="413" t="s">
        <v>505</v>
      </c>
      <c r="F20" s="414"/>
      <c r="G20" s="414"/>
      <c r="H20" s="414"/>
      <c r="I20" s="414"/>
      <c r="J20" s="414"/>
      <c r="K20" s="414"/>
      <c r="L20" s="414"/>
      <c r="M20" s="414"/>
      <c r="N20" s="414"/>
      <c r="O20" s="419"/>
      <c r="P20" s="414"/>
      <c r="Q20" s="414"/>
      <c r="R20" s="414"/>
      <c r="S20" s="414"/>
      <c r="T20" s="419"/>
      <c r="U20" s="414"/>
      <c r="V20" s="414"/>
      <c r="W20" s="414"/>
      <c r="X20" s="414"/>
      <c r="Y20" s="419"/>
      <c r="Z20" s="414"/>
      <c r="AA20" s="414"/>
      <c r="AB20" s="414"/>
      <c r="AC20" s="414"/>
      <c r="AD20" s="419"/>
      <c r="AE20" s="414"/>
      <c r="AF20" s="414"/>
      <c r="AG20" s="415"/>
      <c r="AH20" s="593">
        <v>110</v>
      </c>
      <c r="AI20" s="720"/>
      <c r="AJ20" s="721"/>
      <c r="AK20" s="721"/>
      <c r="AL20" s="722"/>
      <c r="AM20" s="418" t="s">
        <v>2</v>
      </c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  <c r="BJ20" s="410"/>
      <c r="BK20" s="410"/>
      <c r="BL20" s="410"/>
      <c r="BM20" s="410"/>
      <c r="BN20" s="410"/>
      <c r="BO20" s="410"/>
      <c r="BP20" s="410"/>
      <c r="BQ20" s="410"/>
    </row>
    <row r="21" spans="2:69" ht="14.25">
      <c r="B21" s="734"/>
      <c r="C21" s="736"/>
      <c r="D21" s="727">
        <v>8</v>
      </c>
      <c r="E21" s="437" t="s">
        <v>506</v>
      </c>
      <c r="F21" s="437"/>
      <c r="G21" s="437"/>
      <c r="H21" s="437"/>
      <c r="I21" s="437"/>
      <c r="J21" s="437"/>
      <c r="K21" s="437"/>
      <c r="L21" s="437"/>
      <c r="M21" s="437"/>
      <c r="N21" s="437"/>
      <c r="O21" s="419"/>
      <c r="P21" s="437"/>
      <c r="Q21" s="437"/>
      <c r="R21" s="437"/>
      <c r="S21" s="437"/>
      <c r="T21" s="419"/>
      <c r="U21" s="438"/>
      <c r="V21" s="438"/>
      <c r="W21" s="439"/>
      <c r="X21" s="437"/>
      <c r="Y21" s="419"/>
      <c r="Z21" s="438"/>
      <c r="AA21" s="439"/>
      <c r="AB21" s="437"/>
      <c r="AC21" s="416">
        <v>605</v>
      </c>
      <c r="AD21" s="720">
        <f>+$AD$22</f>
        <v>0</v>
      </c>
      <c r="AE21" s="721"/>
      <c r="AF21" s="721"/>
      <c r="AG21" s="722"/>
      <c r="AH21" s="593">
        <v>155</v>
      </c>
      <c r="AI21" s="720">
        <f>+SUM(AI22:$AL$24)</f>
        <v>0</v>
      </c>
      <c r="AJ21" s="721"/>
      <c r="AK21" s="721"/>
      <c r="AL21" s="722"/>
      <c r="AM21" s="421" t="s">
        <v>2</v>
      </c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  <c r="BJ21" s="410"/>
      <c r="BK21" s="410"/>
      <c r="BL21" s="410"/>
      <c r="BM21" s="410"/>
      <c r="BN21" s="410"/>
      <c r="BO21" s="410"/>
      <c r="BP21" s="410"/>
      <c r="BQ21" s="410"/>
    </row>
    <row r="22" spans="2:69" ht="14.25">
      <c r="B22" s="734"/>
      <c r="C22" s="736"/>
      <c r="D22" s="727"/>
      <c r="E22" s="432" t="s">
        <v>507</v>
      </c>
      <c r="F22" s="433"/>
      <c r="G22" s="433"/>
      <c r="H22" s="433"/>
      <c r="I22" s="433"/>
      <c r="J22" s="433"/>
      <c r="K22" s="433"/>
      <c r="L22" s="433"/>
      <c r="M22" s="433"/>
      <c r="N22" s="433"/>
      <c r="O22" s="423"/>
      <c r="P22" s="433"/>
      <c r="Q22" s="433"/>
      <c r="R22" s="433"/>
      <c r="S22" s="433"/>
      <c r="T22" s="423"/>
      <c r="U22" s="433"/>
      <c r="V22" s="433"/>
      <c r="W22" s="433"/>
      <c r="X22" s="433"/>
      <c r="Y22" s="423"/>
      <c r="Z22" s="433"/>
      <c r="AA22" s="433"/>
      <c r="AB22" s="434"/>
      <c r="AC22" s="425">
        <v>1866</v>
      </c>
      <c r="AD22" s="724"/>
      <c r="AE22" s="725"/>
      <c r="AF22" s="725"/>
      <c r="AG22" s="726"/>
      <c r="AH22" s="425">
        <v>1867</v>
      </c>
      <c r="AI22" s="724"/>
      <c r="AJ22" s="725"/>
      <c r="AK22" s="725"/>
      <c r="AL22" s="726"/>
      <c r="AM22" s="426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  <c r="BJ22" s="410"/>
      <c r="BK22" s="410"/>
      <c r="BL22" s="410"/>
      <c r="BM22" s="410"/>
      <c r="BN22" s="410"/>
      <c r="BO22" s="410"/>
      <c r="BP22" s="410"/>
      <c r="BQ22" s="410"/>
    </row>
    <row r="23" spans="2:69" ht="14.25">
      <c r="B23" s="734"/>
      <c r="C23" s="736"/>
      <c r="D23" s="727"/>
      <c r="E23" s="432" t="s">
        <v>508</v>
      </c>
      <c r="F23" s="433"/>
      <c r="G23" s="433"/>
      <c r="H23" s="433"/>
      <c r="I23" s="433"/>
      <c r="J23" s="433"/>
      <c r="K23" s="433"/>
      <c r="L23" s="433"/>
      <c r="M23" s="433"/>
      <c r="N23" s="433"/>
      <c r="O23" s="423"/>
      <c r="P23" s="433"/>
      <c r="Q23" s="433"/>
      <c r="R23" s="433"/>
      <c r="S23" s="433"/>
      <c r="T23" s="423"/>
      <c r="U23" s="433"/>
      <c r="V23" s="433"/>
      <c r="W23" s="433"/>
      <c r="X23" s="433"/>
      <c r="Y23" s="423"/>
      <c r="Z23" s="433"/>
      <c r="AA23" s="433"/>
      <c r="AB23" s="433"/>
      <c r="AC23" s="433"/>
      <c r="AD23" s="423"/>
      <c r="AE23" s="433"/>
      <c r="AF23" s="433"/>
      <c r="AG23" s="434"/>
      <c r="AH23" s="425">
        <v>1869</v>
      </c>
      <c r="AI23" s="724"/>
      <c r="AJ23" s="725"/>
      <c r="AK23" s="725"/>
      <c r="AL23" s="726"/>
      <c r="AM23" s="426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  <c r="BJ23" s="410"/>
      <c r="BK23" s="410"/>
      <c r="BL23" s="410"/>
      <c r="BM23" s="410"/>
      <c r="BN23" s="410"/>
      <c r="BO23" s="410"/>
      <c r="BP23" s="410"/>
      <c r="BQ23" s="410"/>
    </row>
    <row r="24" spans="2:69" ht="14.25">
      <c r="B24" s="734"/>
      <c r="C24" s="736"/>
      <c r="D24" s="727"/>
      <c r="E24" s="432" t="s">
        <v>509</v>
      </c>
      <c r="F24" s="433"/>
      <c r="G24" s="433"/>
      <c r="H24" s="433"/>
      <c r="I24" s="433"/>
      <c r="J24" s="433"/>
      <c r="K24" s="433"/>
      <c r="L24" s="433"/>
      <c r="M24" s="433"/>
      <c r="N24" s="433"/>
      <c r="O24" s="423"/>
      <c r="P24" s="433"/>
      <c r="Q24" s="433"/>
      <c r="R24" s="433"/>
      <c r="S24" s="433"/>
      <c r="T24" s="423"/>
      <c r="U24" s="433"/>
      <c r="V24" s="433"/>
      <c r="W24" s="433"/>
      <c r="X24" s="433"/>
      <c r="Y24" s="423"/>
      <c r="Z24" s="433"/>
      <c r="AA24" s="433"/>
      <c r="AB24" s="433"/>
      <c r="AC24" s="433"/>
      <c r="AD24" s="423"/>
      <c r="AE24" s="433"/>
      <c r="AF24" s="433"/>
      <c r="AG24" s="434"/>
      <c r="AH24" s="425">
        <v>1871</v>
      </c>
      <c r="AI24" s="724"/>
      <c r="AJ24" s="725"/>
      <c r="AK24" s="725"/>
      <c r="AL24" s="726"/>
      <c r="AM24" s="435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0"/>
      <c r="BP24" s="410"/>
      <c r="BQ24" s="410"/>
    </row>
    <row r="25" spans="2:69" ht="14.25">
      <c r="B25" s="734"/>
      <c r="C25" s="736"/>
      <c r="D25" s="727">
        <v>9</v>
      </c>
      <c r="E25" s="440" t="s">
        <v>510</v>
      </c>
      <c r="F25" s="441"/>
      <c r="G25" s="441"/>
      <c r="H25" s="441"/>
      <c r="I25" s="441"/>
      <c r="J25" s="441"/>
      <c r="K25" s="441"/>
      <c r="L25" s="441"/>
      <c r="M25" s="442"/>
      <c r="N25" s="416">
        <v>1633</v>
      </c>
      <c r="O25" s="720">
        <f>+$O$26+$O$27+$O$29</f>
        <v>0</v>
      </c>
      <c r="P25" s="721"/>
      <c r="Q25" s="721"/>
      <c r="R25" s="722"/>
      <c r="S25" s="416">
        <v>1105</v>
      </c>
      <c r="T25" s="720">
        <f>+$T$26+$T$27+$T$29</f>
        <v>0</v>
      </c>
      <c r="U25" s="721"/>
      <c r="V25" s="721"/>
      <c r="W25" s="722"/>
      <c r="X25" s="416">
        <v>1634</v>
      </c>
      <c r="Y25" s="720">
        <f>+$Y$26+$Y$27+$Y$29</f>
        <v>0</v>
      </c>
      <c r="Z25" s="721"/>
      <c r="AA25" s="721"/>
      <c r="AB25" s="722"/>
      <c r="AC25" s="416">
        <v>606</v>
      </c>
      <c r="AD25" s="720">
        <f>+$AD$26+$AD$27+$AD$29</f>
        <v>0</v>
      </c>
      <c r="AE25" s="721"/>
      <c r="AF25" s="721"/>
      <c r="AG25" s="722"/>
      <c r="AH25" s="416">
        <v>152</v>
      </c>
      <c r="AI25" s="720">
        <f>+SUM(AI26:$AL$29)</f>
        <v>0</v>
      </c>
      <c r="AJ25" s="721"/>
      <c r="AK25" s="721"/>
      <c r="AL25" s="722"/>
      <c r="AM25" s="421" t="s">
        <v>2</v>
      </c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  <c r="BJ25" s="410"/>
      <c r="BK25" s="410"/>
      <c r="BL25" s="410"/>
      <c r="BM25" s="410"/>
      <c r="BN25" s="410"/>
      <c r="BO25" s="410"/>
      <c r="BP25" s="410"/>
      <c r="BQ25" s="410"/>
    </row>
    <row r="26" spans="2:69" ht="14.25">
      <c r="B26" s="734"/>
      <c r="C26" s="736"/>
      <c r="D26" s="727"/>
      <c r="E26" s="422" t="s">
        <v>511</v>
      </c>
      <c r="F26" s="422"/>
      <c r="G26" s="422"/>
      <c r="H26" s="422"/>
      <c r="I26" s="422"/>
      <c r="J26" s="422"/>
      <c r="K26" s="422"/>
      <c r="L26" s="422"/>
      <c r="M26" s="422"/>
      <c r="N26" s="425">
        <v>1874</v>
      </c>
      <c r="O26" s="724"/>
      <c r="P26" s="725"/>
      <c r="Q26" s="725"/>
      <c r="R26" s="726"/>
      <c r="S26" s="425">
        <v>1875</v>
      </c>
      <c r="T26" s="724"/>
      <c r="U26" s="725"/>
      <c r="V26" s="725"/>
      <c r="W26" s="726"/>
      <c r="X26" s="425">
        <v>1876</v>
      </c>
      <c r="Y26" s="724"/>
      <c r="Z26" s="725"/>
      <c r="AA26" s="725"/>
      <c r="AB26" s="726"/>
      <c r="AC26" s="425">
        <v>1877</v>
      </c>
      <c r="AD26" s="724"/>
      <c r="AE26" s="725"/>
      <c r="AF26" s="725"/>
      <c r="AG26" s="726"/>
      <c r="AH26" s="425">
        <v>1878</v>
      </c>
      <c r="AI26" s="724"/>
      <c r="AJ26" s="725"/>
      <c r="AK26" s="725"/>
      <c r="AL26" s="726"/>
      <c r="AM26" s="426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  <c r="BJ26" s="410"/>
      <c r="BK26" s="410"/>
      <c r="BL26" s="410"/>
      <c r="BM26" s="410"/>
      <c r="BN26" s="410"/>
      <c r="BO26" s="410"/>
      <c r="BP26" s="410"/>
      <c r="BQ26" s="410"/>
    </row>
    <row r="27" spans="2:69" ht="14.25">
      <c r="B27" s="734"/>
      <c r="C27" s="736"/>
      <c r="D27" s="727"/>
      <c r="E27" s="443" t="s">
        <v>512</v>
      </c>
      <c r="F27" s="443"/>
      <c r="G27" s="443"/>
      <c r="H27" s="443"/>
      <c r="I27" s="443"/>
      <c r="J27" s="443"/>
      <c r="K27" s="443"/>
      <c r="L27" s="443"/>
      <c r="M27" s="443"/>
      <c r="N27" s="444">
        <v>1879</v>
      </c>
      <c r="O27" s="724"/>
      <c r="P27" s="725"/>
      <c r="Q27" s="725"/>
      <c r="R27" s="726"/>
      <c r="S27" s="444">
        <v>1880</v>
      </c>
      <c r="T27" s="724"/>
      <c r="U27" s="725"/>
      <c r="V27" s="725"/>
      <c r="W27" s="726"/>
      <c r="X27" s="444">
        <v>1881</v>
      </c>
      <c r="Y27" s="724"/>
      <c r="Z27" s="725"/>
      <c r="AA27" s="725"/>
      <c r="AB27" s="726"/>
      <c r="AC27" s="444">
        <v>1882</v>
      </c>
      <c r="AD27" s="724"/>
      <c r="AE27" s="725"/>
      <c r="AF27" s="725"/>
      <c r="AG27" s="726"/>
      <c r="AH27" s="425">
        <v>1883</v>
      </c>
      <c r="AI27" s="724"/>
      <c r="AJ27" s="725"/>
      <c r="AK27" s="725"/>
      <c r="AL27" s="726"/>
      <c r="AM27" s="426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  <c r="BJ27" s="410"/>
      <c r="BK27" s="410"/>
      <c r="BL27" s="410"/>
      <c r="BM27" s="410"/>
      <c r="BN27" s="410"/>
      <c r="BO27" s="410"/>
      <c r="BP27" s="410"/>
      <c r="BQ27" s="410"/>
    </row>
    <row r="28" spans="2:69" ht="14.25">
      <c r="B28" s="734"/>
      <c r="C28" s="736"/>
      <c r="D28" s="727"/>
      <c r="E28" s="432" t="s">
        <v>513</v>
      </c>
      <c r="F28" s="433"/>
      <c r="G28" s="433"/>
      <c r="H28" s="433"/>
      <c r="I28" s="433"/>
      <c r="J28" s="433"/>
      <c r="K28" s="433"/>
      <c r="L28" s="433"/>
      <c r="M28" s="433"/>
      <c r="N28" s="433"/>
      <c r="O28" s="423"/>
      <c r="P28" s="433"/>
      <c r="Q28" s="433"/>
      <c r="R28" s="433"/>
      <c r="S28" s="433"/>
      <c r="T28" s="423"/>
      <c r="U28" s="433"/>
      <c r="V28" s="433"/>
      <c r="W28" s="433"/>
      <c r="X28" s="433"/>
      <c r="Y28" s="423"/>
      <c r="Z28" s="433"/>
      <c r="AA28" s="433"/>
      <c r="AB28" s="433"/>
      <c r="AC28" s="433"/>
      <c r="AD28" s="423"/>
      <c r="AE28" s="433"/>
      <c r="AF28" s="433"/>
      <c r="AG28" s="434"/>
      <c r="AH28" s="425">
        <v>1884</v>
      </c>
      <c r="AI28" s="724"/>
      <c r="AJ28" s="725"/>
      <c r="AK28" s="725"/>
      <c r="AL28" s="726"/>
      <c r="AM28" s="426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  <c r="BJ28" s="410"/>
      <c r="BK28" s="410"/>
      <c r="BL28" s="410"/>
      <c r="BM28" s="410"/>
      <c r="BN28" s="410"/>
      <c r="BO28" s="410"/>
      <c r="BP28" s="410"/>
      <c r="BQ28" s="410"/>
    </row>
    <row r="29" spans="2:69" ht="14.25">
      <c r="B29" s="734"/>
      <c r="C29" s="736"/>
      <c r="D29" s="727"/>
      <c r="E29" s="427" t="s">
        <v>514</v>
      </c>
      <c r="F29" s="428"/>
      <c r="G29" s="428"/>
      <c r="H29" s="428"/>
      <c r="I29" s="428"/>
      <c r="J29" s="428"/>
      <c r="K29" s="428"/>
      <c r="L29" s="428"/>
      <c r="M29" s="430"/>
      <c r="N29" s="445">
        <v>1885</v>
      </c>
      <c r="O29" s="724"/>
      <c r="P29" s="725"/>
      <c r="Q29" s="725"/>
      <c r="R29" s="726"/>
      <c r="S29" s="445">
        <v>1886</v>
      </c>
      <c r="T29" s="724"/>
      <c r="U29" s="725"/>
      <c r="V29" s="725"/>
      <c r="W29" s="726"/>
      <c r="X29" s="445">
        <v>1887</v>
      </c>
      <c r="Y29" s="724"/>
      <c r="Z29" s="725"/>
      <c r="AA29" s="725"/>
      <c r="AB29" s="726"/>
      <c r="AC29" s="445">
        <v>1888</v>
      </c>
      <c r="AD29" s="724"/>
      <c r="AE29" s="725"/>
      <c r="AF29" s="725"/>
      <c r="AG29" s="726"/>
      <c r="AH29" s="425">
        <v>1889</v>
      </c>
      <c r="AI29" s="724"/>
      <c r="AJ29" s="725"/>
      <c r="AK29" s="725"/>
      <c r="AL29" s="726"/>
      <c r="AM29" s="435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  <c r="AZ29" s="410"/>
      <c r="BA29" s="410"/>
      <c r="BB29" s="410"/>
      <c r="BC29" s="410"/>
      <c r="BD29" s="410"/>
      <c r="BE29" s="410"/>
      <c r="BF29" s="410"/>
      <c r="BG29" s="410"/>
      <c r="BH29" s="410"/>
      <c r="BI29" s="410"/>
      <c r="BJ29" s="410"/>
      <c r="BK29" s="410"/>
      <c r="BL29" s="410"/>
      <c r="BM29" s="410"/>
      <c r="BN29" s="410"/>
      <c r="BO29" s="410"/>
      <c r="BP29" s="410"/>
      <c r="BQ29" s="410"/>
    </row>
    <row r="30" spans="2:69" ht="14.25">
      <c r="B30" s="734"/>
      <c r="C30" s="736"/>
      <c r="D30" s="592">
        <v>10</v>
      </c>
      <c r="E30" s="413" t="s">
        <v>515</v>
      </c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5"/>
      <c r="X30" s="593">
        <v>1635</v>
      </c>
      <c r="Y30" s="720"/>
      <c r="Z30" s="721"/>
      <c r="AA30" s="721"/>
      <c r="AB30" s="722"/>
      <c r="AC30" s="593">
        <v>1031</v>
      </c>
      <c r="AD30" s="720"/>
      <c r="AE30" s="721"/>
      <c r="AF30" s="721"/>
      <c r="AG30" s="722"/>
      <c r="AH30" s="593">
        <v>1032</v>
      </c>
      <c r="AI30" s="720"/>
      <c r="AJ30" s="721"/>
      <c r="AK30" s="721"/>
      <c r="AL30" s="722"/>
      <c r="AM30" s="435" t="s">
        <v>2</v>
      </c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  <c r="AZ30" s="410"/>
      <c r="BA30" s="410"/>
      <c r="BB30" s="410"/>
      <c r="BC30" s="410"/>
      <c r="BD30" s="410"/>
      <c r="BE30" s="410"/>
      <c r="BF30" s="410"/>
      <c r="BG30" s="410"/>
      <c r="BH30" s="410"/>
      <c r="BI30" s="410"/>
      <c r="BJ30" s="410"/>
      <c r="BK30" s="410"/>
      <c r="BL30" s="410"/>
      <c r="BM30" s="410"/>
      <c r="BN30" s="410"/>
      <c r="BO30" s="410"/>
      <c r="BP30" s="410"/>
      <c r="BQ30" s="410"/>
    </row>
    <row r="31" spans="2:69" ht="14.25">
      <c r="B31" s="734"/>
      <c r="C31" s="736"/>
      <c r="D31" s="595">
        <v>11</v>
      </c>
      <c r="E31" s="447" t="s">
        <v>516</v>
      </c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9"/>
      <c r="AC31" s="425">
        <v>1890</v>
      </c>
      <c r="AD31" s="724"/>
      <c r="AE31" s="725"/>
      <c r="AF31" s="725"/>
      <c r="AG31" s="726"/>
      <c r="AH31" s="425">
        <v>1891</v>
      </c>
      <c r="AI31" s="724"/>
      <c r="AJ31" s="725"/>
      <c r="AK31" s="725"/>
      <c r="AL31" s="726"/>
      <c r="AM31" s="435" t="s">
        <v>2</v>
      </c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  <c r="AZ31" s="410"/>
      <c r="BA31" s="410"/>
      <c r="BB31" s="410"/>
      <c r="BC31" s="410"/>
      <c r="BD31" s="410"/>
      <c r="BE31" s="410"/>
      <c r="BF31" s="410"/>
      <c r="BG31" s="410"/>
      <c r="BH31" s="410"/>
      <c r="BI31" s="410"/>
      <c r="BJ31" s="410"/>
      <c r="BK31" s="410"/>
      <c r="BL31" s="410"/>
      <c r="BM31" s="410"/>
      <c r="BN31" s="410"/>
      <c r="BO31" s="410"/>
      <c r="BP31" s="410"/>
      <c r="BQ31" s="410"/>
    </row>
    <row r="32" spans="2:69" ht="14.25">
      <c r="B32" s="734"/>
      <c r="C32" s="736"/>
      <c r="D32" s="592">
        <v>12</v>
      </c>
      <c r="E32" s="413" t="s">
        <v>517</v>
      </c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5"/>
      <c r="AC32" s="425">
        <v>1914</v>
      </c>
      <c r="AD32" s="724"/>
      <c r="AE32" s="725"/>
      <c r="AF32" s="725"/>
      <c r="AG32" s="726"/>
      <c r="AH32" s="593">
        <v>1104</v>
      </c>
      <c r="AI32" s="720"/>
      <c r="AJ32" s="721"/>
      <c r="AK32" s="721"/>
      <c r="AL32" s="722"/>
      <c r="AM32" s="418" t="s">
        <v>2</v>
      </c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410"/>
      <c r="BC32" s="410"/>
      <c r="BD32" s="410"/>
      <c r="BE32" s="410"/>
      <c r="BF32" s="410"/>
      <c r="BG32" s="410"/>
      <c r="BH32" s="410"/>
      <c r="BI32" s="410"/>
      <c r="BJ32" s="410"/>
      <c r="BK32" s="410"/>
      <c r="BL32" s="410"/>
      <c r="BM32" s="410"/>
      <c r="BN32" s="410"/>
      <c r="BO32" s="410"/>
      <c r="BP32" s="410"/>
      <c r="BQ32" s="410"/>
    </row>
    <row r="33" spans="1:89" ht="14.25">
      <c r="B33" s="734"/>
      <c r="C33" s="736"/>
      <c r="D33" s="592">
        <v>13</v>
      </c>
      <c r="E33" s="450" t="s">
        <v>518</v>
      </c>
      <c r="F33" s="451"/>
      <c r="G33" s="451"/>
      <c r="H33" s="451"/>
      <c r="I33" s="451"/>
      <c r="J33" s="451"/>
      <c r="K33" s="451"/>
      <c r="L33" s="451"/>
      <c r="M33" s="452"/>
      <c r="N33" s="416">
        <v>1098</v>
      </c>
      <c r="O33" s="720"/>
      <c r="P33" s="721"/>
      <c r="Q33" s="721"/>
      <c r="R33" s="722"/>
      <c r="S33" s="413" t="s">
        <v>519</v>
      </c>
      <c r="T33" s="414"/>
      <c r="U33" s="414"/>
      <c r="V33" s="414"/>
      <c r="W33" s="414"/>
      <c r="X33" s="414"/>
      <c r="Y33" s="415"/>
      <c r="Z33" s="419"/>
      <c r="AA33" s="419"/>
      <c r="AB33" s="453"/>
      <c r="AC33" s="593">
        <v>1030</v>
      </c>
      <c r="AD33" s="720"/>
      <c r="AE33" s="721"/>
      <c r="AF33" s="721"/>
      <c r="AG33" s="722"/>
      <c r="AH33" s="593">
        <v>161</v>
      </c>
      <c r="AI33" s="720">
        <f>+$O$33+$AD$33</f>
        <v>0</v>
      </c>
      <c r="AJ33" s="721"/>
      <c r="AK33" s="721"/>
      <c r="AL33" s="722"/>
      <c r="AM33" s="418" t="s">
        <v>2</v>
      </c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  <c r="AZ33" s="410"/>
      <c r="BA33" s="410"/>
      <c r="BB33" s="410"/>
      <c r="BC33" s="410"/>
      <c r="BD33" s="410"/>
      <c r="BE33" s="410"/>
      <c r="BF33" s="410"/>
      <c r="BG33" s="410"/>
      <c r="BH33" s="410"/>
      <c r="BI33" s="410"/>
      <c r="BJ33" s="410"/>
      <c r="BK33" s="410"/>
      <c r="BL33" s="410"/>
      <c r="BM33" s="410"/>
      <c r="BN33" s="410"/>
      <c r="BO33" s="410"/>
      <c r="BP33" s="410"/>
      <c r="BQ33" s="410"/>
    </row>
    <row r="34" spans="1:89" ht="14.25">
      <c r="B34" s="734"/>
      <c r="C34" s="736"/>
      <c r="D34" s="592">
        <v>14</v>
      </c>
      <c r="E34" s="450" t="s">
        <v>520</v>
      </c>
      <c r="F34" s="451"/>
      <c r="G34" s="451"/>
      <c r="H34" s="451"/>
      <c r="I34" s="451"/>
      <c r="J34" s="451"/>
      <c r="K34" s="451"/>
      <c r="L34" s="451"/>
      <c r="M34" s="452"/>
      <c r="N34" s="593">
        <v>159</v>
      </c>
      <c r="O34" s="720"/>
      <c r="P34" s="721"/>
      <c r="Q34" s="721"/>
      <c r="R34" s="722"/>
      <c r="S34" s="437" t="s">
        <v>521</v>
      </c>
      <c r="T34" s="437"/>
      <c r="U34" s="437"/>
      <c r="V34" s="437"/>
      <c r="W34" s="437"/>
      <c r="X34" s="419"/>
      <c r="Y34" s="454"/>
      <c r="Z34" s="419"/>
      <c r="AA34" s="419"/>
      <c r="AB34" s="453"/>
      <c r="AC34" s="593">
        <v>748</v>
      </c>
      <c r="AD34" s="720"/>
      <c r="AE34" s="721"/>
      <c r="AF34" s="721"/>
      <c r="AG34" s="722"/>
      <c r="AH34" s="593">
        <v>749</v>
      </c>
      <c r="AI34" s="720">
        <f>+$O$34+AD34</f>
        <v>0</v>
      </c>
      <c r="AJ34" s="721"/>
      <c r="AK34" s="721"/>
      <c r="AL34" s="722"/>
      <c r="AM34" s="418" t="s">
        <v>2</v>
      </c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  <c r="AZ34" s="410"/>
      <c r="BA34" s="410"/>
      <c r="BB34" s="410"/>
      <c r="BC34" s="410"/>
      <c r="BD34" s="410"/>
      <c r="BE34" s="410"/>
      <c r="BF34" s="410"/>
      <c r="BG34" s="410"/>
      <c r="BH34" s="410"/>
      <c r="BI34" s="410"/>
      <c r="BJ34" s="410"/>
      <c r="BK34" s="410"/>
      <c r="BL34" s="410"/>
      <c r="BM34" s="410"/>
      <c r="BN34" s="410"/>
      <c r="BO34" s="410"/>
      <c r="BP34" s="410"/>
      <c r="BQ34" s="410"/>
    </row>
    <row r="35" spans="1:89" ht="14.25">
      <c r="B35" s="734"/>
      <c r="C35" s="732" t="s">
        <v>522</v>
      </c>
      <c r="D35" s="595">
        <v>15</v>
      </c>
      <c r="E35" s="432" t="s">
        <v>523</v>
      </c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23"/>
      <c r="AA35" s="423"/>
      <c r="AB35" s="423"/>
      <c r="AC35" s="433"/>
      <c r="AD35" s="423"/>
      <c r="AE35" s="433"/>
      <c r="AF35" s="433"/>
      <c r="AG35" s="434"/>
      <c r="AH35" s="425">
        <v>166</v>
      </c>
      <c r="AI35" s="724"/>
      <c r="AJ35" s="725"/>
      <c r="AK35" s="725"/>
      <c r="AL35" s="726"/>
      <c r="AM35" s="418" t="s">
        <v>3</v>
      </c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0"/>
      <c r="BP35" s="410"/>
      <c r="BQ35" s="410"/>
    </row>
    <row r="36" spans="1:89" ht="14.25">
      <c r="B36" s="734"/>
      <c r="C36" s="732"/>
      <c r="D36" s="595">
        <v>16</v>
      </c>
      <c r="E36" s="432" t="s">
        <v>524</v>
      </c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23"/>
      <c r="AA36" s="423"/>
      <c r="AB36" s="423"/>
      <c r="AC36" s="433"/>
      <c r="AD36" s="423"/>
      <c r="AE36" s="433"/>
      <c r="AF36" s="433"/>
      <c r="AG36" s="434"/>
      <c r="AH36" s="425">
        <v>907</v>
      </c>
      <c r="AI36" s="724"/>
      <c r="AJ36" s="725"/>
      <c r="AK36" s="725"/>
      <c r="AL36" s="726"/>
      <c r="AM36" s="418" t="s">
        <v>3</v>
      </c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  <c r="AZ36" s="410"/>
      <c r="BA36" s="410"/>
      <c r="BB36" s="410"/>
      <c r="BC36" s="410"/>
      <c r="BD36" s="410"/>
      <c r="BE36" s="410"/>
      <c r="BF36" s="410"/>
      <c r="BG36" s="410"/>
      <c r="BH36" s="410"/>
      <c r="BI36" s="410"/>
      <c r="BJ36" s="410"/>
      <c r="BK36" s="410"/>
      <c r="BL36" s="410"/>
      <c r="BM36" s="410"/>
      <c r="BN36" s="410"/>
      <c r="BO36" s="410"/>
      <c r="BP36" s="410"/>
      <c r="BQ36" s="410"/>
    </row>
    <row r="37" spans="1:89" ht="14.25">
      <c r="B37" s="734"/>
      <c r="C37" s="732"/>
      <c r="D37" s="592">
        <v>17</v>
      </c>
      <c r="E37" s="413" t="s">
        <v>525</v>
      </c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9"/>
      <c r="AA37" s="419"/>
      <c r="AB37" s="419"/>
      <c r="AC37" s="414"/>
      <c r="AD37" s="419"/>
      <c r="AE37" s="414"/>
      <c r="AF37" s="414"/>
      <c r="AG37" s="415"/>
      <c r="AH37" s="593">
        <v>169</v>
      </c>
      <c r="AI37" s="720"/>
      <c r="AJ37" s="721"/>
      <c r="AK37" s="721"/>
      <c r="AL37" s="722"/>
      <c r="AM37" s="418" t="s">
        <v>3</v>
      </c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</row>
    <row r="38" spans="1:89" ht="14.25">
      <c r="B38" s="734"/>
      <c r="C38" s="732"/>
      <c r="D38" s="592">
        <v>18</v>
      </c>
      <c r="E38" s="413" t="s">
        <v>526</v>
      </c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  <c r="T38" s="414"/>
      <c r="U38" s="414"/>
      <c r="V38" s="414"/>
      <c r="W38" s="414"/>
      <c r="X38" s="414"/>
      <c r="Y38" s="414"/>
      <c r="Z38" s="419"/>
      <c r="AA38" s="419"/>
      <c r="AB38" s="419"/>
      <c r="AC38" s="414"/>
      <c r="AD38" s="419"/>
      <c r="AE38" s="414"/>
      <c r="AF38" s="414"/>
      <c r="AG38" s="415"/>
      <c r="AH38" s="593">
        <v>1833</v>
      </c>
      <c r="AI38" s="720"/>
      <c r="AJ38" s="721"/>
      <c r="AK38" s="721"/>
      <c r="AL38" s="722"/>
      <c r="AM38" s="418" t="s">
        <v>3</v>
      </c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410"/>
      <c r="BC38" s="410"/>
      <c r="BD38" s="410"/>
      <c r="BE38" s="410"/>
      <c r="BF38" s="410"/>
      <c r="BG38" s="410"/>
      <c r="BH38" s="410"/>
      <c r="BI38" s="410"/>
      <c r="BJ38" s="410"/>
      <c r="BK38" s="410"/>
      <c r="BL38" s="410"/>
      <c r="BM38" s="410"/>
      <c r="BN38" s="410"/>
      <c r="BO38" s="410"/>
      <c r="BP38" s="410"/>
      <c r="BQ38" s="410"/>
    </row>
    <row r="39" spans="1:89" s="461" customFormat="1" ht="15">
      <c r="A39" s="455"/>
      <c r="B39" s="734"/>
      <c r="C39" s="732"/>
      <c r="D39" s="593">
        <v>19</v>
      </c>
      <c r="E39" s="456" t="s">
        <v>527</v>
      </c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8"/>
      <c r="AA39" s="458"/>
      <c r="AB39" s="458"/>
      <c r="AC39" s="457"/>
      <c r="AD39" s="458"/>
      <c r="AE39" s="457"/>
      <c r="AF39" s="457"/>
      <c r="AG39" s="459"/>
      <c r="AH39" s="593">
        <v>158</v>
      </c>
      <c r="AI39" s="728">
        <f>+($AI$8+$AI$9+$AI$10+$AI$11+$AI$12+$AI$19+$AI$20+$AI$21+$AI$25)+SUM($AI$30:$AL$34)-SUM($AI$35:$AL$38)</f>
        <v>0</v>
      </c>
      <c r="AJ39" s="729"/>
      <c r="AK39" s="729"/>
      <c r="AL39" s="730"/>
      <c r="AM39" s="418" t="s">
        <v>4</v>
      </c>
      <c r="AN39" s="460"/>
      <c r="AO39" s="460"/>
      <c r="AP39" s="460"/>
      <c r="AQ39" s="460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</row>
    <row r="40" spans="1:89" ht="14.25">
      <c r="B40" s="734"/>
      <c r="C40" s="732"/>
      <c r="D40" s="592">
        <v>20</v>
      </c>
      <c r="E40" s="413" t="s">
        <v>528</v>
      </c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9"/>
      <c r="AA40" s="419"/>
      <c r="AB40" s="419"/>
      <c r="AC40" s="414"/>
      <c r="AD40" s="419"/>
      <c r="AE40" s="414"/>
      <c r="AF40" s="414"/>
      <c r="AG40" s="415"/>
      <c r="AH40" s="593">
        <v>111</v>
      </c>
      <c r="AI40" s="720"/>
      <c r="AJ40" s="721"/>
      <c r="AK40" s="721"/>
      <c r="AL40" s="722"/>
      <c r="AM40" s="462" t="s">
        <v>3</v>
      </c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410"/>
      <c r="BC40" s="410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0"/>
      <c r="BP40" s="410"/>
      <c r="BQ40" s="410"/>
    </row>
    <row r="41" spans="1:89" ht="14.25">
      <c r="B41" s="734"/>
      <c r="C41" s="732"/>
      <c r="D41" s="592">
        <v>21</v>
      </c>
      <c r="E41" s="420" t="s">
        <v>529</v>
      </c>
      <c r="F41" s="420"/>
      <c r="G41" s="420"/>
      <c r="H41" s="420"/>
      <c r="I41" s="420"/>
      <c r="J41" s="420"/>
      <c r="K41" s="420"/>
      <c r="L41" s="420"/>
      <c r="N41" s="416">
        <v>750</v>
      </c>
      <c r="O41" s="720"/>
      <c r="P41" s="721"/>
      <c r="Q41" s="721"/>
      <c r="R41" s="722"/>
      <c r="S41" s="420" t="s">
        <v>530</v>
      </c>
      <c r="T41" s="420"/>
      <c r="U41" s="420"/>
      <c r="V41" s="420"/>
      <c r="W41" s="420"/>
      <c r="Y41" s="463"/>
      <c r="AC41" s="416">
        <v>740</v>
      </c>
      <c r="AD41" s="720"/>
      <c r="AE41" s="721"/>
      <c r="AF41" s="721"/>
      <c r="AG41" s="722"/>
      <c r="AH41" s="593">
        <v>751</v>
      </c>
      <c r="AI41" s="720">
        <f>+$O$41+$AD$41</f>
        <v>0</v>
      </c>
      <c r="AJ41" s="721"/>
      <c r="AK41" s="721"/>
      <c r="AL41" s="722"/>
      <c r="AM41" s="418" t="s">
        <v>3</v>
      </c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</row>
    <row r="42" spans="1:89" ht="14.25">
      <c r="B42" s="734"/>
      <c r="C42" s="732"/>
      <c r="D42" s="595">
        <v>22</v>
      </c>
      <c r="E42" s="447" t="s">
        <v>5</v>
      </c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  <c r="AF42" s="448"/>
      <c r="AG42" s="449"/>
      <c r="AH42" s="425">
        <v>822</v>
      </c>
      <c r="AI42" s="724"/>
      <c r="AJ42" s="725"/>
      <c r="AK42" s="725"/>
      <c r="AL42" s="726"/>
      <c r="AM42" s="418" t="s">
        <v>3</v>
      </c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</row>
    <row r="43" spans="1:89" ht="14.25">
      <c r="B43" s="735"/>
      <c r="C43" s="732"/>
      <c r="D43" s="595">
        <v>23</v>
      </c>
      <c r="E43" s="447" t="s">
        <v>531</v>
      </c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  <c r="AF43" s="448"/>
      <c r="AG43" s="449"/>
      <c r="AH43" s="425">
        <v>765</v>
      </c>
      <c r="AI43" s="724"/>
      <c r="AJ43" s="725"/>
      <c r="AK43" s="725"/>
      <c r="AL43" s="726"/>
      <c r="AM43" s="418" t="s">
        <v>3</v>
      </c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0"/>
      <c r="BP43" s="410"/>
      <c r="BQ43" s="410"/>
    </row>
    <row r="44" spans="1:89" ht="15">
      <c r="B44" s="464"/>
      <c r="C44" s="465"/>
      <c r="D44" s="593">
        <v>24</v>
      </c>
      <c r="E44" s="466" t="s">
        <v>532</v>
      </c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7"/>
      <c r="Y44" s="467"/>
      <c r="Z44" s="467"/>
      <c r="AA44" s="467"/>
      <c r="AB44" s="467"/>
      <c r="AC44" s="467"/>
      <c r="AD44" s="467"/>
      <c r="AE44" s="467"/>
      <c r="AF44" s="467"/>
      <c r="AG44" s="468"/>
      <c r="AH44" s="593">
        <v>170</v>
      </c>
      <c r="AI44" s="728">
        <f>+AI39-SUM(AI40:$AL$43)</f>
        <v>0</v>
      </c>
      <c r="AJ44" s="729"/>
      <c r="AK44" s="729"/>
      <c r="AL44" s="730"/>
      <c r="AM44" s="418" t="s">
        <v>4</v>
      </c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0"/>
      <c r="BP44" s="410"/>
      <c r="BQ44" s="410"/>
    </row>
    <row r="45" spans="1:89" ht="14.25">
      <c r="B45" s="731" t="s">
        <v>533</v>
      </c>
      <c r="C45" s="731" t="s">
        <v>534</v>
      </c>
      <c r="D45" s="592">
        <v>25</v>
      </c>
      <c r="E45" s="413" t="s">
        <v>535</v>
      </c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593">
        <v>157</v>
      </c>
      <c r="AD45" s="720"/>
      <c r="AE45" s="721"/>
      <c r="AF45" s="721"/>
      <c r="AG45" s="722"/>
      <c r="AH45" s="418" t="s">
        <v>2</v>
      </c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  <c r="AZ45" s="410"/>
      <c r="BA45" s="410"/>
      <c r="BB45" s="410"/>
      <c r="BC45" s="410"/>
      <c r="BD45" s="410"/>
      <c r="BE45" s="410"/>
      <c r="BF45" s="410"/>
      <c r="BG45" s="410"/>
      <c r="BH45" s="410"/>
      <c r="BI45" s="410"/>
      <c r="BJ45" s="410"/>
      <c r="BK45" s="410"/>
      <c r="BL45" s="410"/>
      <c r="BM45" s="410"/>
      <c r="BN45" s="410"/>
      <c r="BO45" s="410"/>
      <c r="BP45" s="410"/>
      <c r="BQ45" s="410"/>
      <c r="BR45" s="410"/>
      <c r="BS45" s="410"/>
      <c r="BT45" s="410"/>
      <c r="BU45" s="410"/>
      <c r="BV45" s="410"/>
      <c r="BW45" s="410"/>
      <c r="BX45" s="410"/>
      <c r="BY45" s="410"/>
      <c r="BZ45" s="410"/>
      <c r="CA45" s="410"/>
      <c r="CB45" s="410"/>
      <c r="CC45" s="410"/>
      <c r="CD45" s="410"/>
      <c r="CE45" s="410"/>
      <c r="CF45" s="410"/>
      <c r="CG45" s="410"/>
      <c r="CH45" s="410"/>
      <c r="CI45" s="410"/>
      <c r="CJ45" s="410"/>
      <c r="CK45" s="410"/>
    </row>
    <row r="46" spans="1:89" ht="14.25">
      <c r="B46" s="731"/>
      <c r="C46" s="731"/>
      <c r="D46" s="592">
        <v>26</v>
      </c>
      <c r="E46" s="413" t="s">
        <v>536</v>
      </c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593">
        <v>1017</v>
      </c>
      <c r="AD46" s="720"/>
      <c r="AE46" s="721"/>
      <c r="AF46" s="721"/>
      <c r="AG46" s="722"/>
      <c r="AH46" s="418" t="s">
        <v>2</v>
      </c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  <c r="AZ46" s="410"/>
      <c r="BA46" s="410"/>
      <c r="BB46" s="410"/>
      <c r="BC46" s="410"/>
      <c r="BD46" s="410"/>
      <c r="BE46" s="410"/>
      <c r="BF46" s="410"/>
      <c r="BG46" s="410"/>
      <c r="BH46" s="410"/>
      <c r="BI46" s="410"/>
      <c r="BJ46" s="410"/>
      <c r="BK46" s="410"/>
      <c r="BL46" s="410"/>
      <c r="BM46" s="410"/>
      <c r="BN46" s="410"/>
      <c r="BO46" s="410"/>
      <c r="BP46" s="410"/>
      <c r="BQ46" s="410"/>
      <c r="BR46" s="410"/>
      <c r="BS46" s="410"/>
      <c r="BT46" s="410"/>
      <c r="BU46" s="410"/>
      <c r="BV46" s="410"/>
      <c r="BW46" s="410"/>
      <c r="BX46" s="410"/>
      <c r="BY46" s="410"/>
      <c r="BZ46" s="410"/>
      <c r="CA46" s="410"/>
      <c r="CB46" s="410"/>
      <c r="CC46" s="410"/>
      <c r="CD46" s="410"/>
      <c r="CE46" s="410"/>
      <c r="CF46" s="410"/>
      <c r="CG46" s="410"/>
      <c r="CH46" s="410"/>
      <c r="CI46" s="410"/>
      <c r="CJ46" s="410"/>
      <c r="CK46" s="410"/>
    </row>
    <row r="47" spans="1:89" ht="14.25">
      <c r="B47" s="731"/>
      <c r="C47" s="731"/>
      <c r="D47" s="592">
        <v>27</v>
      </c>
      <c r="E47" s="413" t="s">
        <v>537</v>
      </c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593">
        <v>1033</v>
      </c>
      <c r="AD47" s="720"/>
      <c r="AE47" s="721"/>
      <c r="AF47" s="721"/>
      <c r="AG47" s="722"/>
      <c r="AH47" s="418" t="s">
        <v>2</v>
      </c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410"/>
      <c r="BS47" s="410"/>
      <c r="BT47" s="410"/>
      <c r="BU47" s="410"/>
      <c r="BV47" s="410"/>
      <c r="BW47" s="410"/>
      <c r="BX47" s="410"/>
      <c r="BY47" s="410"/>
      <c r="BZ47" s="410"/>
      <c r="CA47" s="410"/>
      <c r="CB47" s="410"/>
      <c r="CC47" s="410"/>
      <c r="CD47" s="410"/>
      <c r="CE47" s="410"/>
      <c r="CF47" s="410"/>
      <c r="CG47" s="410"/>
      <c r="CH47" s="410"/>
      <c r="CI47" s="410"/>
      <c r="CJ47" s="410"/>
      <c r="CK47" s="410"/>
    </row>
    <row r="48" spans="1:89" ht="14.25">
      <c r="B48" s="731"/>
      <c r="C48" s="731"/>
      <c r="D48" s="592">
        <v>28</v>
      </c>
      <c r="E48" s="413" t="s">
        <v>538</v>
      </c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593">
        <v>201</v>
      </c>
      <c r="AD48" s="720"/>
      <c r="AE48" s="721"/>
      <c r="AF48" s="721"/>
      <c r="AG48" s="722"/>
      <c r="AH48" s="418" t="s">
        <v>2</v>
      </c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  <c r="AZ48" s="410"/>
      <c r="BA48" s="410"/>
      <c r="BB48" s="410"/>
      <c r="BC48" s="410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0"/>
      <c r="BP48" s="410"/>
      <c r="BQ48" s="410"/>
      <c r="BR48" s="410"/>
      <c r="BS48" s="410"/>
      <c r="BT48" s="410"/>
      <c r="BU48" s="410"/>
      <c r="BV48" s="410"/>
      <c r="BW48" s="410"/>
      <c r="BX48" s="410"/>
      <c r="BY48" s="410"/>
      <c r="BZ48" s="410"/>
      <c r="CA48" s="410"/>
      <c r="CB48" s="410"/>
      <c r="CC48" s="410"/>
      <c r="CD48" s="410"/>
      <c r="CE48" s="410"/>
      <c r="CF48" s="410"/>
      <c r="CG48" s="410"/>
      <c r="CH48" s="410"/>
      <c r="CI48" s="410"/>
      <c r="CJ48" s="410"/>
      <c r="CK48" s="410"/>
    </row>
    <row r="49" spans="2:89" ht="14.25">
      <c r="B49" s="731"/>
      <c r="C49" s="731"/>
      <c r="D49" s="592">
        <v>29</v>
      </c>
      <c r="E49" s="413" t="s">
        <v>539</v>
      </c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593">
        <v>1035</v>
      </c>
      <c r="AD49" s="720"/>
      <c r="AE49" s="721"/>
      <c r="AF49" s="721"/>
      <c r="AG49" s="722"/>
      <c r="AH49" s="418" t="s">
        <v>2</v>
      </c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  <c r="AZ49" s="410"/>
      <c r="BA49" s="410"/>
      <c r="BB49" s="410"/>
      <c r="BC49" s="410"/>
      <c r="BD49" s="410"/>
      <c r="BE49" s="410"/>
      <c r="BF49" s="410"/>
      <c r="BG49" s="410"/>
      <c r="BH49" s="410"/>
      <c r="BI49" s="410"/>
      <c r="BJ49" s="410"/>
      <c r="BK49" s="410"/>
      <c r="BL49" s="410"/>
      <c r="BM49" s="410"/>
      <c r="BN49" s="410"/>
      <c r="BO49" s="410"/>
      <c r="BP49" s="410"/>
      <c r="BQ49" s="410"/>
      <c r="BR49" s="410"/>
      <c r="BS49" s="410"/>
      <c r="BT49" s="410"/>
      <c r="BU49" s="410"/>
      <c r="BV49" s="410"/>
      <c r="BW49" s="410"/>
      <c r="BX49" s="410"/>
      <c r="BY49" s="410"/>
      <c r="BZ49" s="410"/>
      <c r="CA49" s="410"/>
      <c r="CB49" s="410"/>
      <c r="CC49" s="410"/>
      <c r="CD49" s="410"/>
      <c r="CE49" s="410"/>
      <c r="CF49" s="410"/>
      <c r="CG49" s="410"/>
      <c r="CH49" s="410"/>
      <c r="CI49" s="410"/>
      <c r="CJ49" s="410"/>
      <c r="CK49" s="410"/>
    </row>
    <row r="50" spans="2:89" ht="14.25">
      <c r="B50" s="731"/>
      <c r="C50" s="731"/>
      <c r="D50" s="592">
        <v>30</v>
      </c>
      <c r="E50" s="413" t="s">
        <v>540</v>
      </c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593">
        <v>910</v>
      </c>
      <c r="AD50" s="720"/>
      <c r="AE50" s="721"/>
      <c r="AF50" s="721"/>
      <c r="AG50" s="722"/>
      <c r="AH50" s="418" t="s">
        <v>2</v>
      </c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  <c r="AZ50" s="410"/>
      <c r="BA50" s="410"/>
      <c r="BB50" s="410"/>
      <c r="BC50" s="410"/>
      <c r="BD50" s="410"/>
      <c r="BE50" s="410"/>
      <c r="BF50" s="410"/>
      <c r="BG50" s="410"/>
      <c r="BH50" s="410"/>
      <c r="BI50" s="410"/>
      <c r="BJ50" s="410"/>
      <c r="BK50" s="410"/>
      <c r="BL50" s="410"/>
      <c r="BM50" s="410"/>
      <c r="BN50" s="410"/>
      <c r="BO50" s="410"/>
      <c r="BP50" s="410"/>
      <c r="BQ50" s="410"/>
      <c r="BR50" s="410"/>
      <c r="BS50" s="410"/>
      <c r="BT50" s="410"/>
      <c r="BU50" s="410"/>
      <c r="BV50" s="410"/>
      <c r="BW50" s="410"/>
      <c r="BX50" s="410"/>
      <c r="BY50" s="410"/>
      <c r="BZ50" s="410"/>
      <c r="CA50" s="410"/>
      <c r="CB50" s="410"/>
      <c r="CC50" s="410"/>
      <c r="CD50" s="410"/>
      <c r="CE50" s="410"/>
      <c r="CF50" s="410"/>
      <c r="CG50" s="410"/>
      <c r="CH50" s="410"/>
      <c r="CI50" s="410"/>
      <c r="CJ50" s="410"/>
      <c r="CK50" s="410"/>
    </row>
    <row r="51" spans="2:89" ht="14.25">
      <c r="B51" s="731"/>
      <c r="C51" s="731" t="s">
        <v>541</v>
      </c>
      <c r="D51" s="592">
        <v>31</v>
      </c>
      <c r="E51" s="413" t="s">
        <v>542</v>
      </c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593">
        <v>1036</v>
      </c>
      <c r="AD51" s="720"/>
      <c r="AE51" s="721"/>
      <c r="AF51" s="721"/>
      <c r="AG51" s="722"/>
      <c r="AH51" s="418" t="s">
        <v>3</v>
      </c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  <c r="AZ51" s="410"/>
      <c r="BA51" s="410"/>
      <c r="BB51" s="410"/>
      <c r="BC51" s="410"/>
      <c r="BD51" s="410"/>
      <c r="BE51" s="410"/>
      <c r="BF51" s="410"/>
      <c r="BG51" s="410"/>
      <c r="BH51" s="410"/>
      <c r="BI51" s="410"/>
      <c r="BJ51" s="410"/>
      <c r="BK51" s="410"/>
      <c r="BL51" s="410"/>
      <c r="BM51" s="410"/>
      <c r="BN51" s="410"/>
      <c r="BO51" s="410"/>
      <c r="BP51" s="410"/>
      <c r="BQ51" s="410"/>
      <c r="BR51" s="410"/>
      <c r="BS51" s="410"/>
      <c r="BT51" s="410"/>
      <c r="BU51" s="410"/>
      <c r="BV51" s="410"/>
      <c r="BW51" s="410"/>
      <c r="BX51" s="410"/>
      <c r="BY51" s="410"/>
      <c r="BZ51" s="410"/>
      <c r="CA51" s="410"/>
      <c r="CB51" s="410"/>
      <c r="CC51" s="410"/>
      <c r="CD51" s="410"/>
      <c r="CE51" s="410"/>
      <c r="CF51" s="410"/>
      <c r="CG51" s="410"/>
      <c r="CH51" s="410"/>
      <c r="CI51" s="410"/>
      <c r="CJ51" s="410"/>
      <c r="CK51" s="410"/>
    </row>
    <row r="52" spans="2:89" ht="14.25">
      <c r="B52" s="731"/>
      <c r="C52" s="731"/>
      <c r="D52" s="592">
        <v>32</v>
      </c>
      <c r="E52" s="413" t="s">
        <v>543</v>
      </c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593">
        <v>1101</v>
      </c>
      <c r="AD52" s="720"/>
      <c r="AE52" s="721"/>
      <c r="AF52" s="721"/>
      <c r="AG52" s="722"/>
      <c r="AH52" s="418" t="s">
        <v>3</v>
      </c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  <c r="AZ52" s="410"/>
      <c r="BA52" s="410"/>
      <c r="BB52" s="410"/>
      <c r="BC52" s="410"/>
      <c r="BD52" s="410"/>
      <c r="BE52" s="410"/>
      <c r="BF52" s="410"/>
      <c r="BG52" s="410"/>
      <c r="BH52" s="410"/>
      <c r="BI52" s="410"/>
      <c r="BJ52" s="410"/>
      <c r="BK52" s="410"/>
      <c r="BL52" s="410"/>
      <c r="BM52" s="410"/>
      <c r="BN52" s="410"/>
      <c r="BO52" s="410"/>
      <c r="BP52" s="410"/>
      <c r="BQ52" s="410"/>
      <c r="BR52" s="410"/>
      <c r="BS52" s="410"/>
      <c r="BT52" s="410"/>
      <c r="BU52" s="410"/>
      <c r="BV52" s="410"/>
      <c r="BW52" s="410"/>
      <c r="BX52" s="410"/>
      <c r="BY52" s="410"/>
      <c r="BZ52" s="410"/>
      <c r="CA52" s="410"/>
      <c r="CB52" s="410"/>
      <c r="CC52" s="410"/>
      <c r="CD52" s="410"/>
      <c r="CE52" s="410"/>
      <c r="CF52" s="410"/>
      <c r="CG52" s="410"/>
      <c r="CH52" s="410"/>
      <c r="CI52" s="410"/>
      <c r="CJ52" s="410"/>
      <c r="CK52" s="410"/>
    </row>
    <row r="53" spans="2:89" ht="14.25">
      <c r="B53" s="731"/>
      <c r="C53" s="731"/>
      <c r="D53" s="592">
        <v>33</v>
      </c>
      <c r="E53" s="413" t="s">
        <v>544</v>
      </c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593">
        <v>135</v>
      </c>
      <c r="AD53" s="720"/>
      <c r="AE53" s="721"/>
      <c r="AF53" s="721"/>
      <c r="AG53" s="722"/>
      <c r="AH53" s="418" t="s">
        <v>3</v>
      </c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  <c r="AZ53" s="410"/>
      <c r="BA53" s="410"/>
      <c r="BB53" s="410"/>
      <c r="BC53" s="410"/>
      <c r="BD53" s="410"/>
      <c r="BE53" s="410"/>
      <c r="BF53" s="410"/>
      <c r="BG53" s="410"/>
      <c r="BH53" s="410"/>
      <c r="BI53" s="410"/>
      <c r="BJ53" s="410"/>
      <c r="BK53" s="410"/>
      <c r="BL53" s="410"/>
      <c r="BM53" s="410"/>
      <c r="BN53" s="410"/>
      <c r="BO53" s="410"/>
      <c r="BP53" s="410"/>
      <c r="BQ53" s="410"/>
      <c r="BR53" s="410"/>
      <c r="BS53" s="410"/>
      <c r="BT53" s="410"/>
      <c r="BU53" s="410"/>
      <c r="BV53" s="410"/>
      <c r="BW53" s="410"/>
      <c r="BX53" s="410"/>
      <c r="BY53" s="410"/>
      <c r="BZ53" s="410"/>
      <c r="CA53" s="410"/>
      <c r="CB53" s="410"/>
      <c r="CC53" s="410"/>
      <c r="CD53" s="410"/>
      <c r="CE53" s="410"/>
      <c r="CF53" s="410"/>
      <c r="CG53" s="410"/>
      <c r="CH53" s="410"/>
      <c r="CI53" s="410"/>
      <c r="CJ53" s="410"/>
      <c r="CK53" s="410"/>
    </row>
    <row r="54" spans="2:89" ht="14.25">
      <c r="B54" s="731"/>
      <c r="C54" s="731"/>
      <c r="D54" s="592">
        <v>34</v>
      </c>
      <c r="E54" s="413" t="s">
        <v>545</v>
      </c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593">
        <v>136</v>
      </c>
      <c r="AD54" s="720"/>
      <c r="AE54" s="721"/>
      <c r="AF54" s="721"/>
      <c r="AG54" s="722"/>
      <c r="AH54" s="418" t="s">
        <v>3</v>
      </c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  <c r="AZ54" s="410"/>
      <c r="BA54" s="410"/>
      <c r="BB54" s="410"/>
      <c r="BC54" s="410"/>
      <c r="BD54" s="410"/>
      <c r="BE54" s="410"/>
      <c r="BF54" s="410"/>
      <c r="BG54" s="410"/>
      <c r="BH54" s="410"/>
      <c r="BI54" s="410"/>
      <c r="BJ54" s="410"/>
      <c r="BK54" s="410"/>
      <c r="BL54" s="410"/>
      <c r="BM54" s="410"/>
      <c r="BN54" s="410"/>
      <c r="BO54" s="410"/>
      <c r="BP54" s="410"/>
      <c r="BQ54" s="410"/>
      <c r="BR54" s="410"/>
      <c r="BS54" s="410"/>
      <c r="BT54" s="410"/>
      <c r="BU54" s="410"/>
      <c r="BV54" s="410"/>
      <c r="BW54" s="410"/>
      <c r="BX54" s="410"/>
      <c r="BY54" s="410"/>
      <c r="BZ54" s="410"/>
      <c r="CA54" s="410"/>
      <c r="CB54" s="410"/>
      <c r="CC54" s="410"/>
      <c r="CD54" s="410"/>
      <c r="CE54" s="410"/>
      <c r="CF54" s="410"/>
      <c r="CG54" s="410"/>
      <c r="CH54" s="410"/>
      <c r="CI54" s="410"/>
      <c r="CJ54" s="410"/>
      <c r="CK54" s="410"/>
    </row>
    <row r="55" spans="2:89" ht="14.25">
      <c r="B55" s="731"/>
      <c r="C55" s="731"/>
      <c r="D55" s="592">
        <v>35</v>
      </c>
      <c r="E55" s="413" t="s">
        <v>546</v>
      </c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593">
        <v>176</v>
      </c>
      <c r="AD55" s="720"/>
      <c r="AE55" s="721"/>
      <c r="AF55" s="721"/>
      <c r="AG55" s="722"/>
      <c r="AH55" s="418" t="s">
        <v>3</v>
      </c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  <c r="AZ55" s="410"/>
      <c r="BA55" s="410"/>
      <c r="BB55" s="410"/>
      <c r="BC55" s="410"/>
      <c r="BD55" s="410"/>
      <c r="BE55" s="410"/>
      <c r="BF55" s="410"/>
      <c r="BG55" s="410"/>
      <c r="BH55" s="410"/>
      <c r="BI55" s="410"/>
      <c r="BJ55" s="410"/>
      <c r="BK55" s="410"/>
      <c r="BL55" s="410"/>
      <c r="BM55" s="410"/>
      <c r="BN55" s="410"/>
      <c r="BO55" s="410"/>
      <c r="BP55" s="410"/>
      <c r="BQ55" s="410"/>
      <c r="BR55" s="410"/>
      <c r="BS55" s="410"/>
      <c r="BT55" s="410"/>
      <c r="BU55" s="410"/>
      <c r="BV55" s="410"/>
      <c r="BW55" s="410"/>
      <c r="BX55" s="410"/>
      <c r="BY55" s="410"/>
      <c r="BZ55" s="410"/>
      <c r="CA55" s="410"/>
      <c r="CB55" s="410"/>
      <c r="CC55" s="410"/>
      <c r="CD55" s="410"/>
      <c r="CE55" s="410"/>
      <c r="CF55" s="410"/>
      <c r="CG55" s="410"/>
      <c r="CH55" s="410"/>
      <c r="CI55" s="410"/>
      <c r="CJ55" s="410"/>
      <c r="CK55" s="410"/>
    </row>
    <row r="56" spans="2:89" ht="14.25">
      <c r="B56" s="731"/>
      <c r="C56" s="731"/>
      <c r="D56" s="592">
        <v>36</v>
      </c>
      <c r="E56" s="413" t="s">
        <v>547</v>
      </c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593">
        <v>752</v>
      </c>
      <c r="AD56" s="720"/>
      <c r="AE56" s="721"/>
      <c r="AF56" s="721"/>
      <c r="AG56" s="722"/>
      <c r="AH56" s="418" t="s">
        <v>3</v>
      </c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  <c r="AZ56" s="410"/>
      <c r="BA56" s="410"/>
      <c r="BB56" s="410"/>
      <c r="BC56" s="410"/>
      <c r="BD56" s="410"/>
      <c r="BE56" s="410"/>
      <c r="BF56" s="410"/>
      <c r="BG56" s="410"/>
      <c r="BH56" s="410"/>
      <c r="BI56" s="410"/>
      <c r="BJ56" s="410"/>
      <c r="BK56" s="410"/>
      <c r="BL56" s="410"/>
      <c r="BM56" s="410"/>
      <c r="BN56" s="410"/>
      <c r="BO56" s="410"/>
      <c r="BP56" s="410"/>
      <c r="BQ56" s="410"/>
      <c r="BR56" s="410"/>
      <c r="BS56" s="410"/>
      <c r="BT56" s="410"/>
      <c r="BU56" s="410"/>
      <c r="BV56" s="410"/>
      <c r="BW56" s="410"/>
      <c r="BX56" s="410"/>
      <c r="BY56" s="410"/>
      <c r="BZ56" s="410"/>
      <c r="CA56" s="410"/>
      <c r="CB56" s="410"/>
      <c r="CC56" s="410"/>
      <c r="CD56" s="410"/>
      <c r="CE56" s="410"/>
      <c r="CF56" s="410"/>
      <c r="CG56" s="410"/>
      <c r="CH56" s="410"/>
      <c r="CI56" s="410"/>
      <c r="CJ56" s="410"/>
      <c r="CK56" s="410"/>
    </row>
    <row r="57" spans="2:89" ht="14.25">
      <c r="B57" s="731"/>
      <c r="C57" s="731"/>
      <c r="D57" s="592">
        <v>37</v>
      </c>
      <c r="E57" s="413" t="s">
        <v>548</v>
      </c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593">
        <v>608</v>
      </c>
      <c r="AD57" s="720"/>
      <c r="AE57" s="721"/>
      <c r="AF57" s="721"/>
      <c r="AG57" s="722"/>
      <c r="AH57" s="418" t="s">
        <v>3</v>
      </c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  <c r="AZ57" s="410"/>
      <c r="BA57" s="410"/>
      <c r="BB57" s="410"/>
      <c r="BC57" s="410"/>
      <c r="BD57" s="410"/>
      <c r="BE57" s="410"/>
      <c r="BF57" s="410"/>
      <c r="BG57" s="410"/>
      <c r="BH57" s="410"/>
      <c r="BI57" s="410"/>
      <c r="BJ57" s="410"/>
      <c r="BK57" s="410"/>
      <c r="BL57" s="410"/>
      <c r="BM57" s="410"/>
      <c r="BN57" s="410"/>
      <c r="BO57" s="410"/>
      <c r="BP57" s="410"/>
      <c r="BQ57" s="410"/>
      <c r="BR57" s="410"/>
      <c r="BS57" s="410"/>
      <c r="BT57" s="410"/>
      <c r="BU57" s="410"/>
      <c r="BV57" s="410"/>
      <c r="BW57" s="410"/>
      <c r="BX57" s="410"/>
      <c r="BY57" s="410"/>
      <c r="BZ57" s="410"/>
      <c r="CA57" s="410"/>
      <c r="CB57" s="410"/>
      <c r="CC57" s="410"/>
      <c r="CD57" s="410"/>
      <c r="CE57" s="410"/>
      <c r="CF57" s="410"/>
      <c r="CG57" s="410"/>
      <c r="CH57" s="410"/>
      <c r="CI57" s="410"/>
      <c r="CJ57" s="410"/>
      <c r="CK57" s="410"/>
    </row>
    <row r="58" spans="2:89" ht="14.25">
      <c r="B58" s="731"/>
      <c r="C58" s="731"/>
      <c r="D58" s="592">
        <v>38</v>
      </c>
      <c r="E58" s="413" t="s">
        <v>549</v>
      </c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593">
        <v>1636</v>
      </c>
      <c r="AD58" s="720"/>
      <c r="AE58" s="721"/>
      <c r="AF58" s="721"/>
      <c r="AG58" s="722"/>
      <c r="AH58" s="418" t="s">
        <v>3</v>
      </c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  <c r="AZ58" s="410"/>
      <c r="BA58" s="410"/>
      <c r="BB58" s="410"/>
      <c r="BC58" s="410"/>
      <c r="BD58" s="410"/>
      <c r="BE58" s="410"/>
      <c r="BF58" s="410"/>
      <c r="BG58" s="410"/>
      <c r="BH58" s="410"/>
      <c r="BI58" s="410"/>
      <c r="BJ58" s="410"/>
      <c r="BK58" s="410"/>
      <c r="BL58" s="410"/>
      <c r="BM58" s="410"/>
      <c r="BN58" s="410"/>
      <c r="BO58" s="410"/>
      <c r="BP58" s="410"/>
      <c r="BQ58" s="410"/>
      <c r="BR58" s="410"/>
      <c r="BS58" s="410"/>
      <c r="BT58" s="410"/>
      <c r="BU58" s="410"/>
      <c r="BV58" s="410"/>
      <c r="BW58" s="410"/>
      <c r="BX58" s="410"/>
      <c r="BY58" s="410"/>
      <c r="BZ58" s="410"/>
      <c r="CA58" s="410"/>
      <c r="CB58" s="410"/>
      <c r="CC58" s="410"/>
      <c r="CD58" s="410"/>
      <c r="CE58" s="410"/>
      <c r="CF58" s="410"/>
      <c r="CG58" s="410"/>
      <c r="CH58" s="410"/>
      <c r="CI58" s="410"/>
      <c r="CJ58" s="410"/>
      <c r="CK58" s="410"/>
    </row>
    <row r="59" spans="2:89" ht="14.25">
      <c r="B59" s="731"/>
      <c r="C59" s="731"/>
      <c r="D59" s="592">
        <v>39</v>
      </c>
      <c r="E59" s="413" t="s">
        <v>550</v>
      </c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593">
        <v>1637</v>
      </c>
      <c r="AD59" s="720"/>
      <c r="AE59" s="721"/>
      <c r="AF59" s="721"/>
      <c r="AG59" s="722"/>
      <c r="AH59" s="418" t="s">
        <v>3</v>
      </c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  <c r="AZ59" s="410"/>
      <c r="BA59" s="410"/>
      <c r="BB59" s="410"/>
      <c r="BC59" s="410"/>
      <c r="BD59" s="410"/>
      <c r="BE59" s="410"/>
      <c r="BF59" s="410"/>
      <c r="BG59" s="410"/>
      <c r="BH59" s="410"/>
      <c r="BI59" s="410"/>
      <c r="BJ59" s="410"/>
      <c r="BK59" s="410"/>
      <c r="BL59" s="410"/>
      <c r="BM59" s="410"/>
      <c r="BN59" s="410"/>
      <c r="BO59" s="410"/>
      <c r="BP59" s="410"/>
      <c r="BQ59" s="410"/>
      <c r="BR59" s="410"/>
      <c r="BS59" s="410"/>
      <c r="BT59" s="410"/>
      <c r="BU59" s="410"/>
      <c r="BV59" s="410"/>
      <c r="BW59" s="410"/>
      <c r="BX59" s="410"/>
      <c r="BY59" s="410"/>
      <c r="BZ59" s="410"/>
      <c r="CA59" s="410"/>
      <c r="CB59" s="410"/>
      <c r="CC59" s="410"/>
      <c r="CD59" s="410"/>
      <c r="CE59" s="410"/>
      <c r="CF59" s="410"/>
      <c r="CG59" s="410"/>
      <c r="CH59" s="410"/>
      <c r="CI59" s="410"/>
      <c r="CJ59" s="410"/>
      <c r="CK59" s="410"/>
    </row>
    <row r="60" spans="2:89" ht="14.25">
      <c r="B60" s="731"/>
      <c r="C60" s="731"/>
      <c r="D60" s="592">
        <v>40</v>
      </c>
      <c r="E60" s="413" t="s">
        <v>551</v>
      </c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593">
        <v>1638</v>
      </c>
      <c r="AD60" s="720"/>
      <c r="AE60" s="721"/>
      <c r="AF60" s="721"/>
      <c r="AG60" s="722"/>
      <c r="AH60" s="418" t="s">
        <v>3</v>
      </c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  <c r="AZ60" s="410"/>
      <c r="BA60" s="410"/>
      <c r="BB60" s="410"/>
      <c r="BC60" s="410"/>
      <c r="BD60" s="410"/>
      <c r="BE60" s="410"/>
      <c r="BF60" s="410"/>
      <c r="BG60" s="410"/>
      <c r="BH60" s="410"/>
      <c r="BI60" s="410"/>
      <c r="BJ60" s="410"/>
      <c r="BK60" s="410"/>
      <c r="BL60" s="410"/>
      <c r="BM60" s="410"/>
      <c r="BN60" s="410"/>
      <c r="BO60" s="410"/>
      <c r="BP60" s="410"/>
      <c r="BQ60" s="410"/>
      <c r="BR60" s="410"/>
      <c r="BS60" s="410"/>
      <c r="BT60" s="410"/>
      <c r="BU60" s="410"/>
      <c r="BV60" s="410"/>
      <c r="BW60" s="410"/>
      <c r="BX60" s="410"/>
      <c r="BY60" s="410"/>
      <c r="BZ60" s="410"/>
      <c r="CA60" s="410"/>
      <c r="CB60" s="410"/>
      <c r="CC60" s="410"/>
      <c r="CD60" s="410"/>
      <c r="CE60" s="410"/>
      <c r="CF60" s="410"/>
      <c r="CG60" s="410"/>
      <c r="CH60" s="410"/>
      <c r="CI60" s="410"/>
      <c r="CJ60" s="410"/>
      <c r="CK60" s="410"/>
    </row>
    <row r="61" spans="2:89" ht="14.25">
      <c r="B61" s="731"/>
      <c r="C61" s="731"/>
      <c r="D61" s="592">
        <v>41</v>
      </c>
      <c r="E61" s="413" t="s">
        <v>552</v>
      </c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593">
        <v>895</v>
      </c>
      <c r="AD61" s="720"/>
      <c r="AE61" s="721"/>
      <c r="AF61" s="721"/>
      <c r="AG61" s="722"/>
      <c r="AH61" s="418" t="s">
        <v>3</v>
      </c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  <c r="AZ61" s="410"/>
      <c r="BA61" s="410"/>
      <c r="BB61" s="410"/>
      <c r="BC61" s="410"/>
      <c r="BD61" s="410"/>
      <c r="BE61" s="410"/>
      <c r="BF61" s="410"/>
      <c r="BG61" s="410"/>
      <c r="BH61" s="410"/>
      <c r="BI61" s="410"/>
      <c r="BJ61" s="410"/>
      <c r="BK61" s="410"/>
      <c r="BL61" s="410"/>
      <c r="BM61" s="410"/>
      <c r="BN61" s="410"/>
      <c r="BO61" s="410"/>
      <c r="BP61" s="410"/>
      <c r="BQ61" s="410"/>
      <c r="BR61" s="410"/>
      <c r="BS61" s="410"/>
      <c r="BT61" s="410"/>
      <c r="BU61" s="410"/>
      <c r="BV61" s="410"/>
      <c r="BW61" s="410"/>
      <c r="BX61" s="410"/>
      <c r="BY61" s="410"/>
      <c r="BZ61" s="410"/>
      <c r="CA61" s="410"/>
      <c r="CB61" s="410"/>
      <c r="CC61" s="410"/>
      <c r="CD61" s="410"/>
      <c r="CE61" s="410"/>
      <c r="CF61" s="410"/>
      <c r="CG61" s="410"/>
      <c r="CH61" s="410"/>
      <c r="CI61" s="410"/>
      <c r="CJ61" s="410"/>
      <c r="CK61" s="410"/>
    </row>
    <row r="62" spans="2:89" ht="14.25">
      <c r="B62" s="731"/>
      <c r="C62" s="731"/>
      <c r="D62" s="592">
        <v>42</v>
      </c>
      <c r="E62" s="413" t="s">
        <v>553</v>
      </c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593">
        <v>867</v>
      </c>
      <c r="AD62" s="720"/>
      <c r="AE62" s="721"/>
      <c r="AF62" s="721"/>
      <c r="AG62" s="722"/>
      <c r="AH62" s="418" t="s">
        <v>3</v>
      </c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  <c r="AZ62" s="410"/>
      <c r="BA62" s="410"/>
      <c r="BB62" s="410"/>
      <c r="BC62" s="410"/>
      <c r="BD62" s="410"/>
      <c r="BE62" s="410"/>
      <c r="BF62" s="410"/>
      <c r="BG62" s="410"/>
      <c r="BH62" s="410"/>
      <c r="BI62" s="410"/>
      <c r="BJ62" s="410"/>
      <c r="BK62" s="410"/>
      <c r="BL62" s="410"/>
      <c r="BM62" s="410"/>
      <c r="BN62" s="410"/>
      <c r="BO62" s="410"/>
      <c r="BP62" s="410"/>
      <c r="BQ62" s="410"/>
      <c r="BR62" s="410"/>
      <c r="BS62" s="410"/>
      <c r="BT62" s="410"/>
      <c r="BU62" s="410"/>
      <c r="BV62" s="410"/>
      <c r="BW62" s="410"/>
      <c r="BX62" s="410"/>
      <c r="BY62" s="410"/>
      <c r="BZ62" s="410"/>
      <c r="CA62" s="410"/>
      <c r="CB62" s="410"/>
      <c r="CC62" s="410"/>
      <c r="CD62" s="410"/>
      <c r="CE62" s="410"/>
      <c r="CF62" s="410"/>
      <c r="CG62" s="410"/>
      <c r="CH62" s="410"/>
      <c r="CI62" s="410"/>
      <c r="CJ62" s="410"/>
      <c r="CK62" s="410"/>
    </row>
    <row r="63" spans="2:89" ht="14.25">
      <c r="B63" s="731"/>
      <c r="C63" s="731"/>
      <c r="D63" s="592">
        <v>43</v>
      </c>
      <c r="E63" s="413" t="s">
        <v>554</v>
      </c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593">
        <v>609</v>
      </c>
      <c r="AD63" s="720"/>
      <c r="AE63" s="721"/>
      <c r="AF63" s="721"/>
      <c r="AG63" s="722"/>
      <c r="AH63" s="418" t="s">
        <v>3</v>
      </c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  <c r="AZ63" s="410"/>
      <c r="BA63" s="410"/>
      <c r="BB63" s="410"/>
      <c r="BC63" s="410"/>
      <c r="BD63" s="410"/>
      <c r="BE63" s="410"/>
      <c r="BF63" s="410"/>
      <c r="BG63" s="410"/>
      <c r="BH63" s="410"/>
      <c r="BI63" s="410"/>
      <c r="BJ63" s="410"/>
      <c r="BK63" s="410"/>
      <c r="BL63" s="410"/>
      <c r="BM63" s="410"/>
      <c r="BN63" s="410"/>
      <c r="BO63" s="410"/>
      <c r="BP63" s="410"/>
      <c r="BQ63" s="410"/>
      <c r="BR63" s="410"/>
      <c r="BS63" s="410"/>
      <c r="BT63" s="410"/>
      <c r="BU63" s="410"/>
      <c r="BV63" s="410"/>
      <c r="BW63" s="410"/>
      <c r="BX63" s="410"/>
      <c r="BY63" s="410"/>
      <c r="BZ63" s="410"/>
      <c r="CA63" s="410"/>
      <c r="CB63" s="410"/>
      <c r="CC63" s="410"/>
      <c r="CD63" s="410"/>
      <c r="CE63" s="410"/>
      <c r="CF63" s="410"/>
      <c r="CG63" s="410"/>
      <c r="CH63" s="410"/>
      <c r="CI63" s="410"/>
      <c r="CJ63" s="410"/>
      <c r="CK63" s="410"/>
    </row>
    <row r="64" spans="2:89" ht="14.25">
      <c r="B64" s="731"/>
      <c r="C64" s="731"/>
      <c r="D64" s="592">
        <v>44</v>
      </c>
      <c r="E64" s="413" t="s">
        <v>555</v>
      </c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593">
        <v>1639</v>
      </c>
      <c r="AD64" s="720"/>
      <c r="AE64" s="721"/>
      <c r="AF64" s="721"/>
      <c r="AG64" s="722"/>
      <c r="AH64" s="418" t="s">
        <v>3</v>
      </c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  <c r="AZ64" s="410"/>
      <c r="BA64" s="410"/>
      <c r="BB64" s="410"/>
      <c r="BC64" s="410"/>
      <c r="BD64" s="410"/>
      <c r="BE64" s="410"/>
      <c r="BF64" s="410"/>
      <c r="BG64" s="410"/>
      <c r="BH64" s="410"/>
      <c r="BI64" s="410"/>
      <c r="BJ64" s="410"/>
      <c r="BK64" s="410"/>
      <c r="BL64" s="410"/>
      <c r="BM64" s="410"/>
      <c r="BN64" s="410"/>
      <c r="BO64" s="410"/>
      <c r="BP64" s="410"/>
      <c r="BQ64" s="410"/>
      <c r="BR64" s="410"/>
      <c r="BS64" s="410"/>
      <c r="BT64" s="410"/>
      <c r="BU64" s="410"/>
      <c r="BV64" s="410"/>
      <c r="BW64" s="410"/>
      <c r="BX64" s="410"/>
      <c r="BY64" s="410"/>
      <c r="BZ64" s="410"/>
      <c r="CA64" s="410"/>
      <c r="CB64" s="410"/>
      <c r="CC64" s="410"/>
      <c r="CD64" s="410"/>
      <c r="CE64" s="410"/>
      <c r="CF64" s="410"/>
      <c r="CG64" s="410"/>
      <c r="CH64" s="410"/>
      <c r="CI64" s="410"/>
      <c r="CJ64" s="410"/>
      <c r="CK64" s="410"/>
    </row>
    <row r="65" spans="1:99" ht="14.25">
      <c r="B65" s="731"/>
      <c r="C65" s="731"/>
      <c r="D65" s="592">
        <v>45</v>
      </c>
      <c r="E65" s="413" t="s">
        <v>556</v>
      </c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593">
        <v>1018</v>
      </c>
      <c r="AD65" s="720"/>
      <c r="AE65" s="721"/>
      <c r="AF65" s="721"/>
      <c r="AG65" s="722"/>
      <c r="AH65" s="418" t="s">
        <v>3</v>
      </c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  <c r="AZ65" s="410"/>
      <c r="BA65" s="410"/>
      <c r="BB65" s="410"/>
      <c r="BC65" s="410"/>
      <c r="BD65" s="410"/>
      <c r="BE65" s="410"/>
      <c r="BF65" s="410"/>
      <c r="BG65" s="410"/>
      <c r="BH65" s="410"/>
      <c r="BI65" s="410"/>
      <c r="BJ65" s="410"/>
      <c r="BK65" s="410"/>
      <c r="BL65" s="410"/>
      <c r="BM65" s="410"/>
      <c r="BN65" s="410"/>
      <c r="BO65" s="410"/>
      <c r="BP65" s="410"/>
      <c r="BQ65" s="410"/>
      <c r="BR65" s="410"/>
      <c r="BS65" s="410"/>
      <c r="BT65" s="410"/>
      <c r="BU65" s="410"/>
      <c r="BV65" s="410"/>
      <c r="BW65" s="410"/>
      <c r="BX65" s="410"/>
      <c r="BY65" s="410"/>
      <c r="BZ65" s="410"/>
      <c r="CA65" s="410"/>
      <c r="CB65" s="410"/>
      <c r="CC65" s="410"/>
      <c r="CD65" s="410"/>
      <c r="CE65" s="410"/>
      <c r="CF65" s="410"/>
      <c r="CG65" s="410"/>
      <c r="CH65" s="410"/>
      <c r="CI65" s="410"/>
      <c r="CJ65" s="410"/>
      <c r="CK65" s="410"/>
    </row>
    <row r="66" spans="1:99" ht="14.25">
      <c r="B66" s="731"/>
      <c r="C66" s="731"/>
      <c r="D66" s="592">
        <v>46</v>
      </c>
      <c r="E66" s="413" t="s">
        <v>557</v>
      </c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593">
        <v>162</v>
      </c>
      <c r="AD66" s="720"/>
      <c r="AE66" s="721"/>
      <c r="AF66" s="721"/>
      <c r="AG66" s="722"/>
      <c r="AH66" s="418" t="s">
        <v>3</v>
      </c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410"/>
      <c r="BL66" s="410"/>
      <c r="BM66" s="410"/>
      <c r="BN66" s="410"/>
      <c r="BO66" s="410"/>
      <c r="BP66" s="410"/>
      <c r="BQ66" s="410"/>
      <c r="BR66" s="410"/>
      <c r="BS66" s="410"/>
      <c r="BT66" s="410"/>
      <c r="BU66" s="410"/>
      <c r="BV66" s="410"/>
      <c r="BW66" s="410"/>
      <c r="BX66" s="410"/>
      <c r="BY66" s="410"/>
      <c r="BZ66" s="410"/>
      <c r="CA66" s="410"/>
      <c r="CB66" s="410"/>
      <c r="CC66" s="410"/>
      <c r="CD66" s="410"/>
      <c r="CE66" s="410"/>
      <c r="CF66" s="410"/>
      <c r="CG66" s="410"/>
      <c r="CH66" s="410"/>
      <c r="CI66" s="410"/>
      <c r="CJ66" s="410"/>
      <c r="CK66" s="410"/>
    </row>
    <row r="67" spans="1:99" ht="14.25">
      <c r="B67" s="731"/>
      <c r="C67" s="731"/>
      <c r="D67" s="592">
        <v>47</v>
      </c>
      <c r="E67" s="413" t="s">
        <v>558</v>
      </c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593">
        <v>174</v>
      </c>
      <c r="AD67" s="720"/>
      <c r="AE67" s="721"/>
      <c r="AF67" s="721"/>
      <c r="AG67" s="722"/>
      <c r="AH67" s="418" t="s">
        <v>3</v>
      </c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  <c r="AZ67" s="410"/>
      <c r="BA67" s="410"/>
      <c r="BB67" s="410"/>
      <c r="BC67" s="410"/>
      <c r="BD67" s="410"/>
      <c r="BE67" s="410"/>
      <c r="BF67" s="410"/>
      <c r="BG67" s="410"/>
      <c r="BH67" s="410"/>
      <c r="BI67" s="410"/>
      <c r="BJ67" s="410"/>
      <c r="BK67" s="410"/>
      <c r="BL67" s="410"/>
      <c r="BM67" s="410"/>
      <c r="BN67" s="410"/>
      <c r="BO67" s="410"/>
      <c r="BP67" s="410"/>
      <c r="BQ67" s="410"/>
      <c r="BR67" s="410"/>
      <c r="BS67" s="410"/>
      <c r="BT67" s="410"/>
      <c r="BU67" s="410"/>
      <c r="BV67" s="410"/>
      <c r="BW67" s="410"/>
      <c r="BX67" s="410"/>
      <c r="BY67" s="410"/>
      <c r="BZ67" s="410"/>
      <c r="CA67" s="410"/>
      <c r="CB67" s="410"/>
      <c r="CC67" s="410"/>
      <c r="CD67" s="410"/>
      <c r="CE67" s="410"/>
      <c r="CF67" s="410"/>
      <c r="CG67" s="410"/>
      <c r="CH67" s="410"/>
      <c r="CI67" s="410"/>
      <c r="CJ67" s="410"/>
      <c r="CK67" s="410"/>
    </row>
    <row r="68" spans="1:99" ht="14.25">
      <c r="B68" s="731"/>
      <c r="C68" s="731"/>
      <c r="D68" s="592">
        <v>48</v>
      </c>
      <c r="E68" s="413" t="s">
        <v>559</v>
      </c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593">
        <v>610</v>
      </c>
      <c r="AD68" s="720"/>
      <c r="AE68" s="721"/>
      <c r="AF68" s="721"/>
      <c r="AG68" s="722"/>
      <c r="AH68" s="418" t="s">
        <v>3</v>
      </c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  <c r="AZ68" s="410"/>
      <c r="BA68" s="410"/>
      <c r="BB68" s="410"/>
      <c r="BC68" s="410"/>
      <c r="BD68" s="410"/>
      <c r="BE68" s="410"/>
      <c r="BF68" s="410"/>
      <c r="BG68" s="410"/>
      <c r="BH68" s="410"/>
      <c r="BI68" s="410"/>
      <c r="BJ68" s="410"/>
      <c r="BK68" s="410"/>
      <c r="BL68" s="410"/>
      <c r="BM68" s="410"/>
      <c r="BN68" s="410"/>
      <c r="BO68" s="410"/>
      <c r="BP68" s="410"/>
      <c r="BQ68" s="410"/>
      <c r="BR68" s="410"/>
      <c r="BS68" s="410"/>
      <c r="BT68" s="410"/>
      <c r="BU68" s="410"/>
      <c r="BV68" s="410"/>
      <c r="BW68" s="410"/>
      <c r="BX68" s="410"/>
      <c r="BY68" s="410"/>
      <c r="BZ68" s="410"/>
      <c r="CA68" s="410"/>
      <c r="CB68" s="410"/>
      <c r="CC68" s="410"/>
      <c r="CD68" s="410"/>
      <c r="CE68" s="410"/>
      <c r="CF68" s="410"/>
      <c r="CG68" s="410"/>
      <c r="CH68" s="410"/>
      <c r="CI68" s="410"/>
      <c r="CJ68" s="410"/>
      <c r="CK68" s="410"/>
    </row>
    <row r="69" spans="1:99" ht="14.25">
      <c r="B69" s="731"/>
      <c r="C69" s="731"/>
      <c r="D69" s="592">
        <v>49</v>
      </c>
      <c r="E69" s="413" t="s">
        <v>560</v>
      </c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593">
        <v>746</v>
      </c>
      <c r="AD69" s="720"/>
      <c r="AE69" s="721"/>
      <c r="AF69" s="721"/>
      <c r="AG69" s="722"/>
      <c r="AH69" s="418" t="s">
        <v>3</v>
      </c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  <c r="AZ69" s="410"/>
      <c r="BA69" s="410"/>
      <c r="BB69" s="410"/>
      <c r="BC69" s="410"/>
      <c r="BD69" s="410"/>
      <c r="BE69" s="410"/>
      <c r="BF69" s="410"/>
      <c r="BG69" s="410"/>
      <c r="BH69" s="410"/>
      <c r="BI69" s="410"/>
      <c r="BJ69" s="410"/>
      <c r="BK69" s="410"/>
      <c r="BL69" s="410"/>
      <c r="BM69" s="410"/>
      <c r="BN69" s="410"/>
      <c r="BO69" s="410"/>
      <c r="BP69" s="410"/>
      <c r="BQ69" s="410"/>
      <c r="BR69" s="410"/>
      <c r="BS69" s="410"/>
      <c r="BT69" s="410"/>
      <c r="BU69" s="410"/>
      <c r="BV69" s="410"/>
      <c r="BW69" s="410"/>
      <c r="BX69" s="410"/>
      <c r="BY69" s="410"/>
      <c r="BZ69" s="410"/>
      <c r="CA69" s="410"/>
      <c r="CB69" s="410"/>
      <c r="CC69" s="410"/>
      <c r="CD69" s="410"/>
      <c r="CE69" s="410"/>
      <c r="CF69" s="410"/>
      <c r="CG69" s="410"/>
      <c r="CH69" s="410"/>
      <c r="CI69" s="410"/>
      <c r="CJ69" s="410"/>
      <c r="CK69" s="410"/>
    </row>
    <row r="70" spans="1:99" ht="14.25">
      <c r="B70" s="731"/>
      <c r="C70" s="731"/>
      <c r="D70" s="592">
        <v>50</v>
      </c>
      <c r="E70" s="413" t="s">
        <v>561</v>
      </c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593">
        <v>866</v>
      </c>
      <c r="AD70" s="720"/>
      <c r="AE70" s="721"/>
      <c r="AF70" s="721"/>
      <c r="AG70" s="722"/>
      <c r="AH70" s="418" t="s">
        <v>3</v>
      </c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  <c r="AZ70" s="410"/>
      <c r="BA70" s="410"/>
      <c r="BB70" s="410"/>
      <c r="BC70" s="410"/>
      <c r="BD70" s="410"/>
      <c r="BE70" s="410"/>
      <c r="BF70" s="410"/>
      <c r="BG70" s="410"/>
      <c r="BH70" s="410"/>
      <c r="BI70" s="410"/>
      <c r="BJ70" s="410"/>
      <c r="BK70" s="410"/>
      <c r="BL70" s="410"/>
      <c r="BM70" s="410"/>
      <c r="BN70" s="410"/>
      <c r="BO70" s="410"/>
      <c r="BP70" s="410"/>
      <c r="BQ70" s="410"/>
      <c r="BR70" s="410"/>
      <c r="BS70" s="410"/>
      <c r="BT70" s="410"/>
      <c r="BU70" s="410"/>
      <c r="BV70" s="410"/>
      <c r="BW70" s="410"/>
      <c r="BX70" s="410"/>
      <c r="BY70" s="410"/>
      <c r="BZ70" s="410"/>
      <c r="CA70" s="410"/>
      <c r="CB70" s="410"/>
      <c r="CC70" s="410"/>
      <c r="CD70" s="410"/>
      <c r="CE70" s="410"/>
      <c r="CF70" s="410"/>
      <c r="CG70" s="410"/>
      <c r="CH70" s="410"/>
      <c r="CI70" s="410"/>
      <c r="CJ70" s="410"/>
      <c r="CK70" s="410"/>
    </row>
    <row r="71" spans="1:99" ht="14.25">
      <c r="B71" s="731"/>
      <c r="C71" s="731"/>
      <c r="D71" s="592">
        <v>51</v>
      </c>
      <c r="E71" s="413" t="s">
        <v>562</v>
      </c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593">
        <v>607</v>
      </c>
      <c r="AD71" s="720"/>
      <c r="AE71" s="721"/>
      <c r="AF71" s="721"/>
      <c r="AG71" s="722"/>
      <c r="AH71" s="418" t="s">
        <v>3</v>
      </c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  <c r="AZ71" s="410"/>
      <c r="BA71" s="410"/>
      <c r="BB71" s="410"/>
      <c r="BC71" s="410"/>
      <c r="BD71" s="410"/>
      <c r="BE71" s="410"/>
      <c r="BF71" s="410"/>
      <c r="BG71" s="410"/>
      <c r="BH71" s="410"/>
      <c r="BI71" s="410"/>
      <c r="BJ71" s="410"/>
      <c r="BK71" s="410"/>
      <c r="BL71" s="410"/>
      <c r="BM71" s="410"/>
      <c r="BN71" s="410"/>
      <c r="BO71" s="410"/>
      <c r="BP71" s="410"/>
      <c r="BQ71" s="410"/>
      <c r="BR71" s="410"/>
      <c r="BS71" s="410"/>
      <c r="BT71" s="410"/>
      <c r="BU71" s="410"/>
      <c r="BV71" s="410"/>
      <c r="BW71" s="410"/>
      <c r="BX71" s="410"/>
      <c r="BY71" s="410"/>
      <c r="BZ71" s="410"/>
      <c r="CA71" s="410"/>
      <c r="CB71" s="410"/>
      <c r="CC71" s="410"/>
      <c r="CD71" s="410"/>
      <c r="CE71" s="410"/>
      <c r="CF71" s="410"/>
      <c r="CG71" s="410"/>
      <c r="CH71" s="410"/>
      <c r="CI71" s="410"/>
      <c r="CJ71" s="410"/>
      <c r="CK71" s="410"/>
    </row>
    <row r="72" spans="1:99" s="461" customFormat="1" ht="15">
      <c r="A72" s="455"/>
      <c r="B72" s="469"/>
      <c r="C72" s="469"/>
      <c r="D72" s="593">
        <v>52</v>
      </c>
      <c r="E72" s="456" t="s">
        <v>563</v>
      </c>
      <c r="F72" s="457"/>
      <c r="G72" s="457"/>
      <c r="H72" s="457"/>
      <c r="I72" s="457"/>
      <c r="J72" s="457"/>
      <c r="K72" s="457"/>
      <c r="L72" s="457"/>
      <c r="M72" s="457"/>
      <c r="N72" s="457"/>
      <c r="O72" s="457"/>
      <c r="P72" s="457"/>
      <c r="Q72" s="457"/>
      <c r="R72" s="457"/>
      <c r="S72" s="457"/>
      <c r="T72" s="457"/>
      <c r="U72" s="457"/>
      <c r="V72" s="457"/>
      <c r="W72" s="457"/>
      <c r="X72" s="457"/>
      <c r="Y72" s="457"/>
      <c r="Z72" s="457"/>
      <c r="AA72" s="457"/>
      <c r="AB72" s="457"/>
      <c r="AC72" s="593">
        <v>304</v>
      </c>
      <c r="AD72" s="728">
        <f>+SUM($AD$45:$AG$50)-SUM($AD$51:$AG$71)</f>
        <v>0</v>
      </c>
      <c r="AE72" s="729"/>
      <c r="AF72" s="729"/>
      <c r="AG72" s="730"/>
      <c r="AH72" s="470" t="s">
        <v>4</v>
      </c>
      <c r="AI72" s="460"/>
      <c r="AJ72" s="460"/>
      <c r="AK72" s="460"/>
      <c r="AL72" s="460"/>
      <c r="AM72" s="460"/>
      <c r="AN72" s="460"/>
      <c r="AO72" s="460"/>
      <c r="AP72" s="460"/>
      <c r="AQ72" s="460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</row>
    <row r="73" spans="1:99" ht="14.25">
      <c r="B73" s="732" t="s">
        <v>564</v>
      </c>
      <c r="C73" s="737" t="s">
        <v>565</v>
      </c>
      <c r="D73" s="592">
        <v>53</v>
      </c>
      <c r="E73" s="740" t="s">
        <v>566</v>
      </c>
      <c r="F73" s="741"/>
      <c r="G73" s="741"/>
      <c r="H73" s="741"/>
      <c r="I73" s="741"/>
      <c r="J73" s="741"/>
      <c r="K73" s="741"/>
      <c r="L73" s="741"/>
      <c r="M73" s="741"/>
      <c r="N73" s="741"/>
      <c r="O73" s="741"/>
      <c r="P73" s="741"/>
      <c r="Q73" s="741"/>
      <c r="R73" s="741"/>
      <c r="S73" s="741"/>
      <c r="T73" s="741"/>
      <c r="U73" s="741"/>
      <c r="V73" s="741"/>
      <c r="W73" s="742"/>
      <c r="X73" s="593"/>
      <c r="Y73" s="743" t="s">
        <v>567</v>
      </c>
      <c r="Z73" s="743"/>
      <c r="AA73" s="743"/>
      <c r="AB73" s="743"/>
      <c r="AC73" s="593"/>
      <c r="AD73" s="744" t="s">
        <v>568</v>
      </c>
      <c r="AE73" s="744"/>
      <c r="AF73" s="744"/>
      <c r="AG73" s="744"/>
      <c r="AH73" s="589">
        <v>31</v>
      </c>
      <c r="AI73" s="720">
        <f>+IF($AD$72&gt;0,$AD$72,0)</f>
        <v>0</v>
      </c>
      <c r="AJ73" s="721"/>
      <c r="AK73" s="721"/>
      <c r="AL73" s="722"/>
      <c r="AM73" s="418" t="s">
        <v>2</v>
      </c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  <c r="AZ73" s="410"/>
      <c r="BA73" s="410"/>
      <c r="BB73" s="410"/>
      <c r="BC73" s="410"/>
      <c r="BD73" s="410"/>
      <c r="BE73" s="410"/>
      <c r="BF73" s="410"/>
      <c r="BG73" s="410"/>
      <c r="BH73" s="410"/>
      <c r="BI73" s="410"/>
      <c r="BJ73" s="410"/>
      <c r="BK73" s="410"/>
      <c r="BL73" s="410"/>
      <c r="BM73" s="410"/>
      <c r="BN73" s="410"/>
      <c r="BO73" s="410"/>
      <c r="BP73" s="410"/>
      <c r="BQ73" s="410"/>
      <c r="BR73" s="410"/>
      <c r="BS73" s="410"/>
      <c r="BT73" s="410"/>
      <c r="BU73" s="410"/>
      <c r="BV73" s="410"/>
      <c r="BW73" s="410"/>
      <c r="BX73" s="410"/>
      <c r="BY73" s="410"/>
      <c r="BZ73" s="410"/>
      <c r="CA73" s="410"/>
      <c r="CB73" s="410"/>
      <c r="CC73" s="410"/>
      <c r="CD73" s="410"/>
      <c r="CE73" s="410"/>
      <c r="CF73" s="410"/>
      <c r="CG73" s="410"/>
      <c r="CH73" s="410"/>
      <c r="CI73" s="410"/>
      <c r="CJ73" s="410"/>
      <c r="CK73" s="410"/>
      <c r="CL73" s="410"/>
      <c r="CM73" s="410"/>
      <c r="CN73" s="410"/>
      <c r="CO73" s="410"/>
      <c r="CP73" s="410"/>
      <c r="CQ73" s="410"/>
      <c r="CR73" s="410"/>
      <c r="CS73" s="410"/>
      <c r="CT73" s="410"/>
      <c r="CU73" s="410"/>
    </row>
    <row r="74" spans="1:99" ht="14.25">
      <c r="B74" s="732"/>
      <c r="C74" s="738"/>
      <c r="D74" s="592">
        <v>54</v>
      </c>
      <c r="E74" s="413" t="s">
        <v>569</v>
      </c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5"/>
      <c r="X74" s="593">
        <v>18</v>
      </c>
      <c r="Y74" s="720"/>
      <c r="Z74" s="721"/>
      <c r="AA74" s="721"/>
      <c r="AB74" s="722"/>
      <c r="AC74" s="593">
        <v>19</v>
      </c>
      <c r="AD74" s="720"/>
      <c r="AE74" s="721"/>
      <c r="AF74" s="721"/>
      <c r="AG74" s="722"/>
      <c r="AH74" s="589">
        <v>20</v>
      </c>
      <c r="AI74" s="720"/>
      <c r="AJ74" s="721"/>
      <c r="AK74" s="721"/>
      <c r="AL74" s="722"/>
      <c r="AM74" s="418" t="s">
        <v>2</v>
      </c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  <c r="AY74" s="410"/>
      <c r="AZ74" s="410"/>
      <c r="BA74" s="410"/>
      <c r="BB74" s="410"/>
      <c r="BC74" s="410"/>
      <c r="BD74" s="410"/>
      <c r="BE74" s="410"/>
      <c r="BF74" s="410"/>
      <c r="BG74" s="410"/>
      <c r="BH74" s="410"/>
      <c r="BI74" s="410"/>
      <c r="BJ74" s="410"/>
      <c r="BK74" s="410"/>
      <c r="BL74" s="410"/>
      <c r="BM74" s="410"/>
      <c r="BN74" s="410"/>
      <c r="BO74" s="410"/>
      <c r="BP74" s="410"/>
      <c r="BQ74" s="410"/>
      <c r="BR74" s="410"/>
      <c r="BS74" s="410"/>
      <c r="BT74" s="410"/>
      <c r="BU74" s="410"/>
      <c r="BV74" s="410"/>
      <c r="BW74" s="410"/>
      <c r="BX74" s="410"/>
      <c r="BY74" s="410"/>
      <c r="BZ74" s="410"/>
      <c r="CA74" s="410"/>
      <c r="CB74" s="410"/>
      <c r="CC74" s="410"/>
      <c r="CD74" s="410"/>
      <c r="CE74" s="410"/>
      <c r="CF74" s="410"/>
      <c r="CG74" s="410"/>
      <c r="CH74" s="410"/>
      <c r="CI74" s="410"/>
      <c r="CJ74" s="410"/>
      <c r="CK74" s="410"/>
      <c r="CL74" s="410"/>
      <c r="CM74" s="410"/>
      <c r="CN74" s="410"/>
      <c r="CO74" s="410"/>
      <c r="CP74" s="410"/>
      <c r="CQ74" s="410"/>
      <c r="CR74" s="410"/>
      <c r="CS74" s="410"/>
      <c r="CT74" s="410"/>
      <c r="CU74" s="410"/>
    </row>
    <row r="75" spans="1:99" ht="14.25">
      <c r="B75" s="732"/>
      <c r="C75" s="738"/>
      <c r="D75" s="592">
        <v>55</v>
      </c>
      <c r="E75" s="413" t="s">
        <v>570</v>
      </c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5"/>
      <c r="X75" s="593">
        <v>1109</v>
      </c>
      <c r="Y75" s="720">
        <f>+'RLI   ALT 2'!E89</f>
        <v>135357783</v>
      </c>
      <c r="Z75" s="721"/>
      <c r="AA75" s="721"/>
      <c r="AB75" s="722"/>
      <c r="AC75" s="593">
        <v>1111</v>
      </c>
      <c r="AD75" s="720">
        <v>0</v>
      </c>
      <c r="AE75" s="721"/>
      <c r="AF75" s="721"/>
      <c r="AG75" s="722"/>
      <c r="AH75" s="589">
        <v>1113</v>
      </c>
      <c r="AI75" s="720">
        <f>+ROUND(Y75*27%,0)-AD75</f>
        <v>36546601</v>
      </c>
      <c r="AJ75" s="721"/>
      <c r="AK75" s="721"/>
      <c r="AL75" s="722"/>
      <c r="AM75" s="418" t="s">
        <v>2</v>
      </c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  <c r="AY75" s="410"/>
      <c r="AZ75" s="410"/>
      <c r="BA75" s="410"/>
      <c r="BB75" s="410"/>
      <c r="BC75" s="410"/>
      <c r="BD75" s="410"/>
      <c r="BE75" s="410"/>
      <c r="BF75" s="410"/>
      <c r="BG75" s="410"/>
      <c r="BH75" s="410"/>
      <c r="BI75" s="410"/>
      <c r="BJ75" s="410"/>
      <c r="BK75" s="410"/>
      <c r="BL75" s="410"/>
      <c r="BM75" s="410"/>
      <c r="BN75" s="410"/>
      <c r="BO75" s="410"/>
      <c r="BP75" s="410"/>
      <c r="BQ75" s="410"/>
      <c r="BR75" s="410"/>
      <c r="BS75" s="410"/>
      <c r="BT75" s="410"/>
      <c r="BU75" s="410"/>
      <c r="BV75" s="410"/>
      <c r="BW75" s="410"/>
      <c r="BX75" s="410"/>
      <c r="BY75" s="410"/>
      <c r="BZ75" s="410"/>
      <c r="CA75" s="410"/>
      <c r="CB75" s="410"/>
      <c r="CC75" s="410"/>
      <c r="CD75" s="410"/>
      <c r="CE75" s="410"/>
      <c r="CF75" s="410"/>
      <c r="CG75" s="410"/>
      <c r="CH75" s="410"/>
      <c r="CI75" s="410"/>
      <c r="CJ75" s="410"/>
      <c r="CK75" s="410"/>
      <c r="CL75" s="410"/>
      <c r="CM75" s="410"/>
      <c r="CN75" s="410"/>
      <c r="CO75" s="410"/>
      <c r="CP75" s="410"/>
      <c r="CQ75" s="410"/>
      <c r="CR75" s="410"/>
      <c r="CS75" s="410"/>
      <c r="CT75" s="410"/>
      <c r="CU75" s="410"/>
    </row>
    <row r="76" spans="1:99" s="473" customFormat="1" ht="14.25">
      <c r="A76" s="472"/>
      <c r="B76" s="732"/>
      <c r="C76" s="738"/>
      <c r="D76" s="592">
        <v>56</v>
      </c>
      <c r="E76" s="413" t="s">
        <v>571</v>
      </c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5"/>
      <c r="X76" s="593">
        <v>1640</v>
      </c>
      <c r="Y76" s="720"/>
      <c r="Z76" s="721"/>
      <c r="AA76" s="721"/>
      <c r="AB76" s="722"/>
      <c r="AC76" s="593">
        <v>1641</v>
      </c>
      <c r="AD76" s="720"/>
      <c r="AE76" s="721"/>
      <c r="AF76" s="721"/>
      <c r="AG76" s="722"/>
      <c r="AH76" s="589">
        <v>1642</v>
      </c>
      <c r="AI76" s="720"/>
      <c r="AJ76" s="721"/>
      <c r="AK76" s="721"/>
      <c r="AL76" s="722"/>
      <c r="AM76" s="418" t="s">
        <v>2</v>
      </c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  <c r="AY76" s="410"/>
      <c r="AZ76" s="410"/>
      <c r="BA76" s="410"/>
      <c r="BB76" s="410"/>
      <c r="BC76" s="410"/>
      <c r="BD76" s="410"/>
      <c r="BE76" s="410"/>
      <c r="BF76" s="410"/>
      <c r="BG76" s="410"/>
      <c r="BH76" s="410"/>
      <c r="BI76" s="410"/>
      <c r="BJ76" s="410"/>
      <c r="BK76" s="410"/>
      <c r="BL76" s="410"/>
      <c r="BM76" s="410"/>
      <c r="BN76" s="410"/>
      <c r="BO76" s="410"/>
      <c r="BP76" s="410"/>
      <c r="BQ76" s="410"/>
      <c r="BR76" s="410"/>
      <c r="BS76" s="410"/>
      <c r="BT76" s="410"/>
      <c r="BU76" s="410"/>
      <c r="BV76" s="410"/>
      <c r="BW76" s="410"/>
      <c r="BX76" s="410"/>
      <c r="BY76" s="410"/>
      <c r="BZ76" s="410"/>
      <c r="CA76" s="410"/>
      <c r="CB76" s="410"/>
      <c r="CC76" s="410"/>
      <c r="CD76" s="410"/>
      <c r="CE76" s="410"/>
      <c r="CF76" s="410"/>
      <c r="CG76" s="410"/>
      <c r="CH76" s="410"/>
      <c r="CI76" s="410"/>
      <c r="CJ76" s="410"/>
      <c r="CK76" s="410"/>
      <c r="CL76" s="410"/>
      <c r="CM76" s="410"/>
      <c r="CN76" s="410"/>
      <c r="CO76" s="410"/>
      <c r="CP76" s="410"/>
      <c r="CQ76" s="410"/>
      <c r="CR76" s="410"/>
      <c r="CS76" s="410"/>
      <c r="CT76" s="410"/>
      <c r="CU76" s="410"/>
    </row>
    <row r="77" spans="1:99" ht="14.25">
      <c r="B77" s="732"/>
      <c r="C77" s="738"/>
      <c r="D77" s="592">
        <v>57</v>
      </c>
      <c r="E77" s="413" t="s">
        <v>572</v>
      </c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5"/>
      <c r="X77" s="593">
        <v>187</v>
      </c>
      <c r="Y77" s="720"/>
      <c r="Z77" s="721"/>
      <c r="AA77" s="721"/>
      <c r="AB77" s="722"/>
      <c r="AC77" s="593">
        <v>188</v>
      </c>
      <c r="AD77" s="720"/>
      <c r="AE77" s="721"/>
      <c r="AF77" s="721"/>
      <c r="AG77" s="722"/>
      <c r="AH77" s="593">
        <v>189</v>
      </c>
      <c r="AI77" s="720"/>
      <c r="AJ77" s="721"/>
      <c r="AK77" s="721"/>
      <c r="AL77" s="722"/>
      <c r="AM77" s="418" t="s">
        <v>2</v>
      </c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  <c r="AY77" s="410"/>
      <c r="AZ77" s="410"/>
      <c r="BA77" s="410"/>
      <c r="BB77" s="410"/>
      <c r="BC77" s="410"/>
      <c r="BD77" s="410"/>
      <c r="BE77" s="410"/>
      <c r="BF77" s="410"/>
      <c r="BG77" s="410"/>
      <c r="BH77" s="410"/>
      <c r="BI77" s="410"/>
      <c r="BJ77" s="410"/>
      <c r="BK77" s="410"/>
      <c r="BL77" s="410"/>
      <c r="BM77" s="410"/>
      <c r="BN77" s="410"/>
      <c r="BO77" s="410"/>
      <c r="BP77" s="410"/>
      <c r="BQ77" s="410"/>
      <c r="BR77" s="410"/>
      <c r="BS77" s="410"/>
      <c r="BT77" s="410"/>
      <c r="BU77" s="410"/>
      <c r="BV77" s="410"/>
      <c r="BW77" s="410"/>
      <c r="BX77" s="410"/>
      <c r="BY77" s="410"/>
      <c r="BZ77" s="410"/>
      <c r="CA77" s="410"/>
      <c r="CB77" s="410"/>
      <c r="CC77" s="410"/>
      <c r="CD77" s="410"/>
      <c r="CE77" s="410"/>
      <c r="CF77" s="410"/>
      <c r="CG77" s="410"/>
      <c r="CH77" s="410"/>
      <c r="CI77" s="410"/>
      <c r="CJ77" s="410"/>
      <c r="CK77" s="410"/>
      <c r="CL77" s="410"/>
      <c r="CM77" s="410"/>
      <c r="CN77" s="410"/>
      <c r="CO77" s="410"/>
      <c r="CP77" s="410"/>
      <c r="CQ77" s="410"/>
      <c r="CR77" s="410"/>
      <c r="CS77" s="410"/>
      <c r="CT77" s="410"/>
      <c r="CU77" s="410"/>
    </row>
    <row r="78" spans="1:99" ht="14.25">
      <c r="B78" s="732"/>
      <c r="C78" s="738"/>
      <c r="D78" s="723">
        <v>58</v>
      </c>
      <c r="E78" s="413" t="s">
        <v>573</v>
      </c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5"/>
      <c r="X78" s="593">
        <v>1037</v>
      </c>
      <c r="Y78" s="720"/>
      <c r="Z78" s="721"/>
      <c r="AA78" s="721"/>
      <c r="AB78" s="722"/>
      <c r="AC78" s="589">
        <v>1038</v>
      </c>
      <c r="AD78" s="720"/>
      <c r="AE78" s="721"/>
      <c r="AF78" s="721"/>
      <c r="AG78" s="722"/>
      <c r="AH78" s="593">
        <v>1039</v>
      </c>
      <c r="AI78" s="720"/>
      <c r="AJ78" s="721"/>
      <c r="AK78" s="721"/>
      <c r="AL78" s="722"/>
      <c r="AM78" s="421" t="s">
        <v>2</v>
      </c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  <c r="AY78" s="410"/>
      <c r="AZ78" s="410"/>
      <c r="BA78" s="410"/>
      <c r="BB78" s="410"/>
      <c r="BC78" s="410"/>
      <c r="BD78" s="410"/>
      <c r="BE78" s="410"/>
      <c r="BF78" s="410"/>
      <c r="BG78" s="410"/>
      <c r="BH78" s="410"/>
      <c r="BI78" s="410"/>
      <c r="BJ78" s="410"/>
      <c r="BK78" s="410"/>
      <c r="BL78" s="410"/>
      <c r="BM78" s="410"/>
      <c r="BN78" s="410"/>
      <c r="BO78" s="410"/>
      <c r="BP78" s="410"/>
      <c r="BQ78" s="410"/>
      <c r="BR78" s="410"/>
      <c r="BS78" s="410"/>
      <c r="BT78" s="410"/>
      <c r="BU78" s="410"/>
      <c r="BV78" s="410"/>
      <c r="BW78" s="410"/>
      <c r="BX78" s="410"/>
      <c r="BY78" s="410"/>
      <c r="BZ78" s="410"/>
      <c r="CA78" s="410"/>
      <c r="CB78" s="410"/>
      <c r="CC78" s="410"/>
      <c r="CD78" s="410"/>
      <c r="CE78" s="410"/>
      <c r="CF78" s="410"/>
      <c r="CG78" s="410"/>
      <c r="CH78" s="410"/>
      <c r="CI78" s="410"/>
      <c r="CJ78" s="410"/>
      <c r="CK78" s="410"/>
      <c r="CL78" s="410"/>
      <c r="CM78" s="410"/>
      <c r="CN78" s="410"/>
      <c r="CO78" s="410"/>
      <c r="CP78" s="410"/>
      <c r="CQ78" s="410"/>
      <c r="CR78" s="410"/>
      <c r="CS78" s="410"/>
      <c r="CT78" s="410"/>
      <c r="CU78" s="410"/>
    </row>
    <row r="79" spans="1:99" ht="14.25">
      <c r="B79" s="732"/>
      <c r="C79" s="738"/>
      <c r="D79" s="723"/>
      <c r="E79" s="432" t="s">
        <v>574</v>
      </c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4"/>
      <c r="X79" s="425">
        <v>1892</v>
      </c>
      <c r="Y79" s="724"/>
      <c r="Z79" s="725"/>
      <c r="AA79" s="725"/>
      <c r="AB79" s="726"/>
      <c r="AC79" s="474">
        <v>1893</v>
      </c>
      <c r="AD79" s="724"/>
      <c r="AE79" s="725"/>
      <c r="AF79" s="725"/>
      <c r="AG79" s="726"/>
      <c r="AH79" s="425">
        <v>1894</v>
      </c>
      <c r="AI79" s="724"/>
      <c r="AJ79" s="725"/>
      <c r="AK79" s="725"/>
      <c r="AL79" s="726"/>
      <c r="AM79" s="426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  <c r="AY79" s="410"/>
      <c r="AZ79" s="410"/>
      <c r="BA79" s="410"/>
      <c r="BB79" s="410"/>
      <c r="BC79" s="410"/>
      <c r="BD79" s="410"/>
      <c r="BE79" s="410"/>
      <c r="BF79" s="410"/>
      <c r="BG79" s="410"/>
      <c r="BH79" s="410"/>
      <c r="BI79" s="410"/>
      <c r="BJ79" s="410"/>
      <c r="BK79" s="410"/>
      <c r="BL79" s="410"/>
      <c r="BM79" s="410"/>
      <c r="BN79" s="410"/>
      <c r="BO79" s="410"/>
      <c r="BP79" s="410"/>
      <c r="BQ79" s="410"/>
      <c r="BR79" s="410"/>
      <c r="BS79" s="410"/>
      <c r="BT79" s="410"/>
      <c r="BU79" s="410"/>
      <c r="BV79" s="410"/>
      <c r="BW79" s="410"/>
      <c r="BX79" s="410"/>
      <c r="BY79" s="410"/>
      <c r="BZ79" s="410"/>
      <c r="CA79" s="410"/>
      <c r="CB79" s="410"/>
      <c r="CC79" s="410"/>
      <c r="CD79" s="410"/>
      <c r="CE79" s="410"/>
      <c r="CF79" s="410"/>
      <c r="CG79" s="410"/>
      <c r="CH79" s="410"/>
      <c r="CI79" s="410"/>
      <c r="CJ79" s="410"/>
      <c r="CK79" s="410"/>
      <c r="CL79" s="410"/>
      <c r="CM79" s="410"/>
      <c r="CN79" s="410"/>
      <c r="CO79" s="410"/>
      <c r="CP79" s="410"/>
      <c r="CQ79" s="410"/>
      <c r="CR79" s="410"/>
      <c r="CS79" s="410"/>
      <c r="CT79" s="410"/>
      <c r="CU79" s="410"/>
    </row>
    <row r="80" spans="1:99" ht="14.25">
      <c r="B80" s="732"/>
      <c r="C80" s="738"/>
      <c r="D80" s="723"/>
      <c r="E80" s="432" t="s">
        <v>575</v>
      </c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4"/>
      <c r="X80" s="425">
        <v>1895</v>
      </c>
      <c r="Y80" s="724"/>
      <c r="Z80" s="725"/>
      <c r="AA80" s="725"/>
      <c r="AB80" s="726"/>
      <c r="AC80" s="474">
        <v>1896</v>
      </c>
      <c r="AD80" s="724"/>
      <c r="AE80" s="725"/>
      <c r="AF80" s="725"/>
      <c r="AG80" s="726"/>
      <c r="AH80" s="425">
        <v>1897</v>
      </c>
      <c r="AI80" s="724"/>
      <c r="AJ80" s="725"/>
      <c r="AK80" s="725"/>
      <c r="AL80" s="726"/>
      <c r="AM80" s="426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  <c r="AY80" s="410"/>
      <c r="AZ80" s="410"/>
      <c r="BA80" s="410"/>
      <c r="BB80" s="410"/>
      <c r="BC80" s="410"/>
      <c r="BD80" s="410"/>
      <c r="BE80" s="410"/>
      <c r="BF80" s="410"/>
      <c r="BG80" s="410"/>
      <c r="BH80" s="410"/>
      <c r="BI80" s="410"/>
      <c r="BJ80" s="410"/>
      <c r="BK80" s="410"/>
      <c r="BL80" s="410"/>
      <c r="BM80" s="410"/>
      <c r="BN80" s="410"/>
      <c r="BO80" s="410"/>
      <c r="BP80" s="410"/>
      <c r="BQ80" s="410"/>
      <c r="BR80" s="410"/>
      <c r="BS80" s="410"/>
      <c r="BT80" s="410"/>
      <c r="BU80" s="410"/>
      <c r="BV80" s="410"/>
      <c r="BW80" s="410"/>
      <c r="BX80" s="410"/>
      <c r="BY80" s="410"/>
      <c r="BZ80" s="410"/>
      <c r="CA80" s="410"/>
      <c r="CB80" s="410"/>
      <c r="CC80" s="410"/>
      <c r="CD80" s="410"/>
      <c r="CE80" s="410"/>
      <c r="CF80" s="410"/>
      <c r="CG80" s="410"/>
      <c r="CH80" s="410"/>
      <c r="CI80" s="410"/>
      <c r="CJ80" s="410"/>
      <c r="CK80" s="410"/>
      <c r="CL80" s="410"/>
      <c r="CM80" s="410"/>
      <c r="CN80" s="410"/>
      <c r="CO80" s="410"/>
      <c r="CP80" s="410"/>
      <c r="CQ80" s="410"/>
      <c r="CR80" s="410"/>
      <c r="CS80" s="410"/>
      <c r="CT80" s="410"/>
      <c r="CU80" s="410"/>
    </row>
    <row r="81" spans="2:99" ht="14.25">
      <c r="B81" s="732"/>
      <c r="C81" s="738"/>
      <c r="D81" s="723"/>
      <c r="E81" s="432" t="s">
        <v>576</v>
      </c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4"/>
      <c r="X81" s="425">
        <v>1898</v>
      </c>
      <c r="Y81" s="724"/>
      <c r="Z81" s="725"/>
      <c r="AA81" s="725"/>
      <c r="AB81" s="726"/>
      <c r="AC81" s="474">
        <v>1899</v>
      </c>
      <c r="AD81" s="724"/>
      <c r="AE81" s="725"/>
      <c r="AF81" s="725"/>
      <c r="AG81" s="726"/>
      <c r="AH81" s="425">
        <v>1900</v>
      </c>
      <c r="AI81" s="724"/>
      <c r="AJ81" s="725"/>
      <c r="AK81" s="725"/>
      <c r="AL81" s="726"/>
      <c r="AM81" s="426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  <c r="AY81" s="410"/>
      <c r="AZ81" s="410"/>
      <c r="BA81" s="410"/>
      <c r="BB81" s="410"/>
      <c r="BC81" s="410"/>
      <c r="BD81" s="410"/>
      <c r="BE81" s="410"/>
      <c r="BF81" s="410"/>
      <c r="BG81" s="410"/>
      <c r="BH81" s="410"/>
      <c r="BI81" s="410"/>
      <c r="BJ81" s="410"/>
      <c r="BK81" s="410"/>
      <c r="BL81" s="410"/>
      <c r="BM81" s="410"/>
      <c r="BN81" s="410"/>
      <c r="BO81" s="410"/>
      <c r="BP81" s="410"/>
      <c r="BQ81" s="410"/>
      <c r="BR81" s="410"/>
      <c r="BS81" s="410"/>
      <c r="BT81" s="410"/>
      <c r="BU81" s="410"/>
      <c r="BV81" s="410"/>
      <c r="BW81" s="410"/>
      <c r="BX81" s="410"/>
      <c r="BY81" s="410"/>
      <c r="BZ81" s="410"/>
      <c r="CA81" s="410"/>
      <c r="CB81" s="410"/>
      <c r="CC81" s="410"/>
      <c r="CD81" s="410"/>
      <c r="CE81" s="410"/>
      <c r="CF81" s="410"/>
      <c r="CG81" s="410"/>
      <c r="CH81" s="410"/>
      <c r="CI81" s="410"/>
      <c r="CJ81" s="410"/>
      <c r="CK81" s="410"/>
      <c r="CL81" s="410"/>
      <c r="CM81" s="410"/>
      <c r="CN81" s="410"/>
      <c r="CO81" s="410"/>
      <c r="CP81" s="410"/>
      <c r="CQ81" s="410"/>
      <c r="CR81" s="410"/>
      <c r="CS81" s="410"/>
      <c r="CT81" s="410"/>
      <c r="CU81" s="410"/>
    </row>
    <row r="82" spans="2:99" ht="14.25">
      <c r="B82" s="732"/>
      <c r="C82" s="738"/>
      <c r="D82" s="723"/>
      <c r="E82" s="432" t="s">
        <v>577</v>
      </c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4"/>
      <c r="X82" s="425">
        <v>1901</v>
      </c>
      <c r="Y82" s="724"/>
      <c r="Z82" s="725"/>
      <c r="AA82" s="725"/>
      <c r="AB82" s="726"/>
      <c r="AC82" s="474">
        <v>1902</v>
      </c>
      <c r="AD82" s="724"/>
      <c r="AE82" s="725"/>
      <c r="AF82" s="725"/>
      <c r="AG82" s="726"/>
      <c r="AH82" s="425">
        <v>1903</v>
      </c>
      <c r="AI82" s="724"/>
      <c r="AJ82" s="725"/>
      <c r="AK82" s="725"/>
      <c r="AL82" s="726"/>
      <c r="AM82" s="426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  <c r="AZ82" s="410"/>
      <c r="BA82" s="410"/>
      <c r="BB82" s="410"/>
      <c r="BC82" s="410"/>
      <c r="BD82" s="410"/>
      <c r="BE82" s="410"/>
      <c r="BF82" s="410"/>
      <c r="BG82" s="410"/>
      <c r="BH82" s="410"/>
      <c r="BI82" s="410"/>
      <c r="BJ82" s="410"/>
      <c r="BK82" s="410"/>
      <c r="BL82" s="410"/>
      <c r="BM82" s="410"/>
      <c r="BN82" s="410"/>
      <c r="BO82" s="410"/>
      <c r="BP82" s="410"/>
      <c r="BQ82" s="410"/>
      <c r="BR82" s="410"/>
      <c r="BS82" s="410"/>
      <c r="BT82" s="410"/>
      <c r="BU82" s="410"/>
      <c r="BV82" s="410"/>
      <c r="BW82" s="410"/>
      <c r="BX82" s="410"/>
      <c r="BY82" s="410"/>
      <c r="BZ82" s="410"/>
      <c r="CA82" s="410"/>
      <c r="CB82" s="410"/>
      <c r="CC82" s="410"/>
      <c r="CD82" s="410"/>
      <c r="CE82" s="410"/>
      <c r="CF82" s="410"/>
      <c r="CG82" s="410"/>
      <c r="CH82" s="410"/>
      <c r="CI82" s="410"/>
      <c r="CJ82" s="410"/>
      <c r="CK82" s="410"/>
      <c r="CL82" s="410"/>
      <c r="CM82" s="410"/>
      <c r="CN82" s="410"/>
      <c r="CO82" s="410"/>
      <c r="CP82" s="410"/>
      <c r="CQ82" s="410"/>
      <c r="CR82" s="410"/>
      <c r="CS82" s="410"/>
      <c r="CT82" s="410"/>
      <c r="CU82" s="410"/>
    </row>
    <row r="83" spans="2:99" ht="14.25">
      <c r="B83" s="732"/>
      <c r="C83" s="738"/>
      <c r="D83" s="723"/>
      <c r="E83" s="432" t="s">
        <v>578</v>
      </c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4"/>
      <c r="X83" s="425">
        <v>1912</v>
      </c>
      <c r="Y83" s="724"/>
      <c r="Z83" s="725"/>
      <c r="AA83" s="725"/>
      <c r="AB83" s="726"/>
      <c r="AC83" s="474">
        <v>1918</v>
      </c>
      <c r="AD83" s="724"/>
      <c r="AE83" s="725"/>
      <c r="AF83" s="725"/>
      <c r="AG83" s="726"/>
      <c r="AH83" s="425">
        <v>1913</v>
      </c>
      <c r="AI83" s="724"/>
      <c r="AJ83" s="725"/>
      <c r="AK83" s="725"/>
      <c r="AL83" s="726"/>
      <c r="AM83" s="435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  <c r="AY83" s="410"/>
      <c r="AZ83" s="410"/>
      <c r="BA83" s="410"/>
      <c r="BB83" s="410"/>
      <c r="BC83" s="410"/>
      <c r="BD83" s="410"/>
      <c r="BE83" s="410"/>
      <c r="BF83" s="410"/>
      <c r="BG83" s="410"/>
      <c r="BH83" s="410"/>
      <c r="BI83" s="410"/>
      <c r="BJ83" s="410"/>
      <c r="BK83" s="410"/>
      <c r="BL83" s="410"/>
      <c r="BM83" s="410"/>
      <c r="BN83" s="410"/>
      <c r="BO83" s="410"/>
      <c r="BP83" s="410"/>
      <c r="BQ83" s="410"/>
      <c r="BR83" s="410"/>
      <c r="BS83" s="410"/>
      <c r="BT83" s="410"/>
      <c r="BU83" s="410"/>
      <c r="BV83" s="410"/>
      <c r="BW83" s="410"/>
      <c r="BX83" s="410"/>
      <c r="BY83" s="410"/>
      <c r="BZ83" s="410"/>
      <c r="CA83" s="410"/>
      <c r="CB83" s="410"/>
      <c r="CC83" s="410"/>
      <c r="CD83" s="410"/>
      <c r="CE83" s="410"/>
      <c r="CF83" s="410"/>
      <c r="CG83" s="410"/>
      <c r="CH83" s="410"/>
      <c r="CI83" s="410"/>
      <c r="CJ83" s="410"/>
      <c r="CK83" s="410"/>
      <c r="CL83" s="410"/>
      <c r="CM83" s="410"/>
      <c r="CN83" s="410"/>
      <c r="CO83" s="410"/>
      <c r="CP83" s="410"/>
      <c r="CQ83" s="410"/>
      <c r="CR83" s="410"/>
      <c r="CS83" s="410"/>
      <c r="CT83" s="410"/>
      <c r="CU83" s="410"/>
    </row>
    <row r="84" spans="2:99" ht="14.25">
      <c r="B84" s="732"/>
      <c r="C84" s="738"/>
      <c r="D84" s="592">
        <v>59</v>
      </c>
      <c r="E84" s="413" t="s">
        <v>579</v>
      </c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5"/>
      <c r="X84" s="593">
        <v>77</v>
      </c>
      <c r="Y84" s="720"/>
      <c r="Z84" s="721"/>
      <c r="AA84" s="721"/>
      <c r="AB84" s="722"/>
      <c r="AC84" s="593">
        <v>74</v>
      </c>
      <c r="AD84" s="720"/>
      <c r="AE84" s="721"/>
      <c r="AF84" s="721"/>
      <c r="AG84" s="722"/>
      <c r="AH84" s="593">
        <v>79</v>
      </c>
      <c r="AI84" s="720"/>
      <c r="AJ84" s="721"/>
      <c r="AK84" s="721"/>
      <c r="AL84" s="722"/>
      <c r="AM84" s="418" t="s">
        <v>2</v>
      </c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  <c r="AY84" s="410"/>
      <c r="AZ84" s="410"/>
      <c r="BA84" s="410"/>
      <c r="BB84" s="410"/>
      <c r="BC84" s="410"/>
      <c r="BD84" s="410"/>
      <c r="BE84" s="410"/>
      <c r="BF84" s="410"/>
      <c r="BG84" s="410"/>
      <c r="BH84" s="410"/>
      <c r="BI84" s="410"/>
      <c r="BJ84" s="410"/>
      <c r="BK84" s="410"/>
      <c r="BL84" s="410"/>
      <c r="BM84" s="410"/>
      <c r="BN84" s="410"/>
      <c r="BO84" s="410"/>
      <c r="BP84" s="410"/>
      <c r="BQ84" s="410"/>
      <c r="BR84" s="410"/>
      <c r="BS84" s="410"/>
      <c r="BT84" s="410"/>
      <c r="BU84" s="410"/>
      <c r="BV84" s="410"/>
      <c r="BW84" s="410"/>
      <c r="BX84" s="410"/>
      <c r="BY84" s="410"/>
      <c r="BZ84" s="410"/>
      <c r="CA84" s="410"/>
      <c r="CB84" s="410"/>
      <c r="CC84" s="410"/>
      <c r="CD84" s="410"/>
      <c r="CE84" s="410"/>
      <c r="CF84" s="410"/>
      <c r="CG84" s="410"/>
      <c r="CH84" s="410"/>
      <c r="CI84" s="410"/>
      <c r="CJ84" s="410"/>
      <c r="CK84" s="410"/>
      <c r="CL84" s="410"/>
      <c r="CM84" s="410"/>
      <c r="CN84" s="410"/>
      <c r="CO84" s="410"/>
      <c r="CP84" s="410"/>
      <c r="CQ84" s="410"/>
      <c r="CR84" s="410"/>
      <c r="CS84" s="410"/>
      <c r="CT84" s="410"/>
      <c r="CU84" s="410"/>
    </row>
    <row r="85" spans="2:99" ht="14.25">
      <c r="B85" s="732"/>
      <c r="C85" s="738"/>
      <c r="D85" s="592">
        <v>60</v>
      </c>
      <c r="E85" s="413" t="s">
        <v>580</v>
      </c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5"/>
      <c r="X85" s="593">
        <v>1040</v>
      </c>
      <c r="Y85" s="720"/>
      <c r="Z85" s="721"/>
      <c r="AA85" s="721"/>
      <c r="AB85" s="722"/>
      <c r="AC85" s="413"/>
      <c r="AD85" s="414"/>
      <c r="AE85" s="414"/>
      <c r="AF85" s="414"/>
      <c r="AG85" s="415"/>
      <c r="AH85" s="593">
        <v>1041</v>
      </c>
      <c r="AI85" s="720"/>
      <c r="AJ85" s="721"/>
      <c r="AK85" s="721"/>
      <c r="AL85" s="722"/>
      <c r="AM85" s="418" t="s">
        <v>2</v>
      </c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  <c r="AY85" s="410"/>
      <c r="AZ85" s="410"/>
      <c r="BA85" s="410"/>
      <c r="BB85" s="410"/>
      <c r="BC85" s="410"/>
      <c r="BD85" s="410"/>
      <c r="BE85" s="410"/>
      <c r="BF85" s="410"/>
      <c r="BG85" s="410"/>
      <c r="BH85" s="410"/>
      <c r="BI85" s="410"/>
      <c r="BJ85" s="410"/>
      <c r="BK85" s="410"/>
      <c r="BL85" s="410"/>
      <c r="BM85" s="410"/>
      <c r="BN85" s="410"/>
      <c r="BO85" s="410"/>
      <c r="BP85" s="410"/>
      <c r="BQ85" s="410"/>
      <c r="BR85" s="410"/>
      <c r="BS85" s="410"/>
      <c r="BT85" s="410"/>
      <c r="BU85" s="410"/>
      <c r="BV85" s="410"/>
      <c r="BW85" s="410"/>
      <c r="BX85" s="410"/>
      <c r="BY85" s="410"/>
      <c r="BZ85" s="410"/>
      <c r="CA85" s="410"/>
      <c r="CB85" s="410"/>
      <c r="CC85" s="410"/>
      <c r="CD85" s="410"/>
      <c r="CE85" s="410"/>
      <c r="CF85" s="410"/>
      <c r="CG85" s="410"/>
      <c r="CH85" s="410"/>
      <c r="CI85" s="410"/>
      <c r="CJ85" s="410"/>
      <c r="CK85" s="410"/>
      <c r="CL85" s="410"/>
      <c r="CM85" s="410"/>
      <c r="CN85" s="410"/>
      <c r="CO85" s="410"/>
      <c r="CP85" s="410"/>
      <c r="CQ85" s="410"/>
      <c r="CR85" s="410"/>
      <c r="CS85" s="410"/>
      <c r="CT85" s="410"/>
      <c r="CU85" s="410"/>
    </row>
    <row r="86" spans="2:99" ht="14.25">
      <c r="B86" s="732"/>
      <c r="C86" s="738"/>
      <c r="D86" s="592">
        <v>61</v>
      </c>
      <c r="E86" s="413" t="s">
        <v>581</v>
      </c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5"/>
      <c r="AH86" s="593">
        <v>1042</v>
      </c>
      <c r="AI86" s="720"/>
      <c r="AJ86" s="721"/>
      <c r="AK86" s="721"/>
      <c r="AL86" s="722"/>
      <c r="AM86" s="418" t="s">
        <v>2</v>
      </c>
      <c r="AN86" s="410"/>
      <c r="AO86" s="410"/>
      <c r="AP86" s="410"/>
      <c r="AQ86" s="410"/>
      <c r="AR86" s="410"/>
      <c r="AS86" s="410"/>
      <c r="AT86" s="410"/>
      <c r="AU86" s="410"/>
      <c r="AV86" s="410"/>
      <c r="AW86" s="410"/>
      <c r="AX86" s="410"/>
      <c r="AY86" s="410"/>
      <c r="AZ86" s="410"/>
      <c r="BA86" s="410"/>
      <c r="BB86" s="410"/>
      <c r="BC86" s="410"/>
      <c r="BD86" s="410"/>
      <c r="BE86" s="410"/>
      <c r="BF86" s="410"/>
      <c r="BG86" s="410"/>
      <c r="BH86" s="410"/>
      <c r="BI86" s="410"/>
      <c r="BJ86" s="410"/>
      <c r="BK86" s="410"/>
      <c r="BL86" s="410"/>
      <c r="BM86" s="410"/>
      <c r="BN86" s="410"/>
      <c r="BO86" s="410"/>
      <c r="BP86" s="410"/>
      <c r="BQ86" s="410"/>
      <c r="BR86" s="410"/>
      <c r="BS86" s="410"/>
      <c r="BT86" s="410"/>
      <c r="BU86" s="410"/>
      <c r="BV86" s="410"/>
      <c r="BW86" s="410"/>
      <c r="BX86" s="410"/>
      <c r="BY86" s="410"/>
      <c r="BZ86" s="410"/>
      <c r="CA86" s="410"/>
      <c r="CB86" s="410"/>
      <c r="CC86" s="410"/>
      <c r="CD86" s="410"/>
      <c r="CE86" s="410"/>
      <c r="CF86" s="410"/>
      <c r="CG86" s="410"/>
      <c r="CH86" s="410"/>
      <c r="CI86" s="410"/>
      <c r="CJ86" s="410"/>
      <c r="CK86" s="410"/>
      <c r="CL86" s="410"/>
      <c r="CM86" s="410"/>
      <c r="CN86" s="410"/>
      <c r="CO86" s="410"/>
      <c r="CP86" s="410"/>
      <c r="CQ86" s="410"/>
      <c r="CR86" s="410"/>
      <c r="CS86" s="410"/>
      <c r="CT86" s="410"/>
      <c r="CU86" s="410"/>
    </row>
    <row r="87" spans="2:99" ht="14.25">
      <c r="B87" s="732"/>
      <c r="C87" s="738"/>
      <c r="D87" s="592">
        <v>62</v>
      </c>
      <c r="E87" s="413" t="s">
        <v>582</v>
      </c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5"/>
      <c r="X87" s="593">
        <v>824</v>
      </c>
      <c r="Y87" s="720"/>
      <c r="Z87" s="721"/>
      <c r="AA87" s="721"/>
      <c r="AB87" s="722"/>
      <c r="AC87" s="413"/>
      <c r="AD87" s="414"/>
      <c r="AE87" s="414"/>
      <c r="AF87" s="414"/>
      <c r="AG87" s="415"/>
      <c r="AH87" s="593">
        <v>825</v>
      </c>
      <c r="AI87" s="720"/>
      <c r="AJ87" s="721"/>
      <c r="AK87" s="721"/>
      <c r="AL87" s="722"/>
      <c r="AM87" s="418" t="s">
        <v>2</v>
      </c>
      <c r="AN87" s="410"/>
      <c r="AO87" s="410"/>
      <c r="AP87" s="410"/>
      <c r="AQ87" s="410"/>
      <c r="AR87" s="410"/>
      <c r="AS87" s="410"/>
      <c r="AT87" s="410"/>
      <c r="AU87" s="410"/>
      <c r="AV87" s="410"/>
      <c r="AW87" s="410"/>
      <c r="AX87" s="410"/>
      <c r="AY87" s="410"/>
      <c r="AZ87" s="410"/>
      <c r="BA87" s="410"/>
      <c r="BB87" s="410"/>
      <c r="BC87" s="410"/>
      <c r="BD87" s="410"/>
      <c r="BE87" s="410"/>
      <c r="BF87" s="410"/>
      <c r="BG87" s="410"/>
      <c r="BH87" s="410"/>
      <c r="BI87" s="410"/>
      <c r="BJ87" s="410"/>
      <c r="BK87" s="410"/>
      <c r="BL87" s="410"/>
      <c r="BM87" s="410"/>
      <c r="BN87" s="410"/>
      <c r="BO87" s="410"/>
      <c r="BP87" s="410"/>
      <c r="BQ87" s="410"/>
      <c r="BR87" s="410"/>
      <c r="BS87" s="410"/>
      <c r="BT87" s="410"/>
      <c r="BU87" s="410"/>
      <c r="BV87" s="410"/>
      <c r="BW87" s="410"/>
      <c r="BX87" s="410"/>
      <c r="BY87" s="410"/>
      <c r="BZ87" s="410"/>
      <c r="CA87" s="410"/>
      <c r="CB87" s="410"/>
      <c r="CC87" s="410"/>
      <c r="CD87" s="410"/>
      <c r="CE87" s="410"/>
      <c r="CF87" s="410"/>
      <c r="CG87" s="410"/>
      <c r="CH87" s="410"/>
      <c r="CI87" s="410"/>
      <c r="CJ87" s="410"/>
      <c r="CK87" s="410"/>
      <c r="CL87" s="410"/>
      <c r="CM87" s="410"/>
      <c r="CN87" s="410"/>
      <c r="CO87" s="410"/>
      <c r="CP87" s="410"/>
      <c r="CQ87" s="410"/>
      <c r="CR87" s="410"/>
      <c r="CS87" s="410"/>
      <c r="CT87" s="410"/>
      <c r="CU87" s="410"/>
    </row>
    <row r="88" spans="2:99" ht="14.25">
      <c r="B88" s="732"/>
      <c r="C88" s="738"/>
      <c r="D88" s="592">
        <v>63</v>
      </c>
      <c r="E88" s="413" t="s">
        <v>583</v>
      </c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5"/>
      <c r="X88" s="593">
        <v>1043</v>
      </c>
      <c r="Y88" s="720"/>
      <c r="Z88" s="721"/>
      <c r="AA88" s="721"/>
      <c r="AB88" s="722"/>
      <c r="AC88" s="589">
        <v>1102</v>
      </c>
      <c r="AD88" s="720"/>
      <c r="AE88" s="721"/>
      <c r="AF88" s="721"/>
      <c r="AG88" s="722"/>
      <c r="AH88" s="593">
        <v>1044</v>
      </c>
      <c r="AI88" s="720"/>
      <c r="AJ88" s="721"/>
      <c r="AK88" s="721"/>
      <c r="AL88" s="722"/>
      <c r="AM88" s="418" t="s">
        <v>2</v>
      </c>
      <c r="AN88" s="410"/>
      <c r="AO88" s="410"/>
      <c r="AP88" s="410"/>
      <c r="AQ88" s="410"/>
      <c r="AR88" s="410"/>
      <c r="AS88" s="410"/>
      <c r="AT88" s="410"/>
      <c r="AU88" s="410"/>
      <c r="AV88" s="410"/>
      <c r="AW88" s="410"/>
      <c r="AX88" s="410"/>
      <c r="AY88" s="410"/>
      <c r="AZ88" s="410"/>
      <c r="BA88" s="410"/>
      <c r="BB88" s="410"/>
      <c r="BC88" s="410"/>
      <c r="BD88" s="410"/>
      <c r="BE88" s="410"/>
      <c r="BF88" s="410"/>
      <c r="BG88" s="410"/>
      <c r="BH88" s="410"/>
      <c r="BI88" s="410"/>
      <c r="BJ88" s="410"/>
      <c r="BK88" s="410"/>
      <c r="BL88" s="410"/>
      <c r="BM88" s="410"/>
      <c r="BN88" s="410"/>
      <c r="BO88" s="410"/>
      <c r="BP88" s="410"/>
      <c r="BQ88" s="410"/>
      <c r="BR88" s="410"/>
      <c r="BS88" s="410"/>
      <c r="BT88" s="410"/>
      <c r="BU88" s="410"/>
      <c r="BV88" s="410"/>
      <c r="BW88" s="410"/>
      <c r="BX88" s="410"/>
      <c r="BY88" s="410"/>
      <c r="BZ88" s="410"/>
      <c r="CA88" s="410"/>
      <c r="CB88" s="410"/>
      <c r="CC88" s="410"/>
      <c r="CD88" s="410"/>
      <c r="CE88" s="410"/>
      <c r="CF88" s="410"/>
      <c r="CG88" s="410"/>
      <c r="CH88" s="410"/>
      <c r="CI88" s="410"/>
      <c r="CJ88" s="410"/>
      <c r="CK88" s="410"/>
      <c r="CL88" s="410"/>
      <c r="CM88" s="410"/>
      <c r="CN88" s="410"/>
      <c r="CO88" s="410"/>
      <c r="CP88" s="410"/>
      <c r="CQ88" s="410"/>
      <c r="CR88" s="410"/>
      <c r="CS88" s="410"/>
      <c r="CT88" s="410"/>
      <c r="CU88" s="410"/>
    </row>
    <row r="89" spans="2:99" ht="14.25">
      <c r="B89" s="732"/>
      <c r="C89" s="738"/>
      <c r="D89" s="592">
        <v>64</v>
      </c>
      <c r="E89" s="413" t="s">
        <v>584</v>
      </c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5"/>
      <c r="X89" s="593">
        <v>113</v>
      </c>
      <c r="Y89" s="720"/>
      <c r="Z89" s="721"/>
      <c r="AA89" s="721"/>
      <c r="AB89" s="722"/>
      <c r="AC89" s="593">
        <v>1007</v>
      </c>
      <c r="AD89" s="720">
        <v>0</v>
      </c>
      <c r="AE89" s="721"/>
      <c r="AF89" s="721"/>
      <c r="AG89" s="722"/>
      <c r="AH89" s="593">
        <v>114</v>
      </c>
      <c r="AI89" s="720">
        <f>+ROUND(Y89*40%,0)-AD89</f>
        <v>0</v>
      </c>
      <c r="AJ89" s="721"/>
      <c r="AK89" s="721"/>
      <c r="AL89" s="722"/>
      <c r="AM89" s="418" t="s">
        <v>2</v>
      </c>
      <c r="AN89" s="410"/>
      <c r="AO89" s="410"/>
      <c r="AP89" s="410"/>
      <c r="AQ89" s="410"/>
      <c r="AR89" s="410"/>
      <c r="AS89" s="410"/>
      <c r="AT89" s="410"/>
      <c r="AU89" s="410"/>
      <c r="AV89" s="410"/>
      <c r="AW89" s="410"/>
      <c r="AX89" s="410"/>
      <c r="AY89" s="410"/>
      <c r="AZ89" s="410"/>
      <c r="BA89" s="410"/>
      <c r="BB89" s="410"/>
      <c r="BC89" s="410"/>
      <c r="BD89" s="410"/>
      <c r="BE89" s="410"/>
      <c r="BF89" s="410"/>
      <c r="BG89" s="410"/>
      <c r="BH89" s="410"/>
      <c r="BI89" s="410"/>
      <c r="BJ89" s="410"/>
      <c r="BK89" s="410"/>
      <c r="BL89" s="410"/>
      <c r="BM89" s="410"/>
      <c r="BN89" s="410"/>
      <c r="BO89" s="410"/>
      <c r="BP89" s="410"/>
      <c r="BQ89" s="410"/>
      <c r="BR89" s="410"/>
      <c r="BS89" s="410"/>
      <c r="BT89" s="410"/>
      <c r="BU89" s="410"/>
      <c r="BV89" s="410"/>
      <c r="BW89" s="410"/>
      <c r="BX89" s="410"/>
      <c r="BY89" s="410"/>
      <c r="BZ89" s="410"/>
      <c r="CA89" s="410"/>
      <c r="CB89" s="410"/>
      <c r="CC89" s="410"/>
      <c r="CD89" s="410"/>
      <c r="CE89" s="410"/>
      <c r="CF89" s="410"/>
      <c r="CG89" s="410"/>
      <c r="CH89" s="410"/>
      <c r="CI89" s="410"/>
      <c r="CJ89" s="410"/>
      <c r="CK89" s="410"/>
      <c r="CL89" s="410"/>
      <c r="CM89" s="410"/>
      <c r="CN89" s="410"/>
      <c r="CO89" s="410"/>
      <c r="CP89" s="410"/>
      <c r="CQ89" s="410"/>
      <c r="CR89" s="410"/>
      <c r="CS89" s="410"/>
      <c r="CT89" s="410"/>
      <c r="CU89" s="410"/>
    </row>
    <row r="90" spans="2:99" ht="14.25">
      <c r="B90" s="732"/>
      <c r="C90" s="738"/>
      <c r="D90" s="592">
        <v>65</v>
      </c>
      <c r="E90" s="413" t="s">
        <v>585</v>
      </c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5"/>
      <c r="X90" s="593">
        <v>1829</v>
      </c>
      <c r="Y90" s="720"/>
      <c r="Z90" s="721"/>
      <c r="AA90" s="721"/>
      <c r="AB90" s="722"/>
      <c r="AC90" s="413"/>
      <c r="AD90" s="414"/>
      <c r="AE90" s="414"/>
      <c r="AF90" s="414"/>
      <c r="AG90" s="415"/>
      <c r="AH90" s="593">
        <v>1830</v>
      </c>
      <c r="AI90" s="720"/>
      <c r="AJ90" s="721"/>
      <c r="AK90" s="721"/>
      <c r="AL90" s="722"/>
      <c r="AM90" s="418" t="s">
        <v>2</v>
      </c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  <c r="AZ90" s="410"/>
      <c r="BA90" s="410"/>
      <c r="BB90" s="410"/>
      <c r="BC90" s="410"/>
      <c r="BD90" s="410"/>
      <c r="BE90" s="410"/>
      <c r="BF90" s="410"/>
      <c r="BG90" s="410"/>
      <c r="BH90" s="410"/>
      <c r="BI90" s="410"/>
      <c r="BJ90" s="410"/>
      <c r="BK90" s="410"/>
      <c r="BL90" s="410"/>
      <c r="BM90" s="410"/>
      <c r="BN90" s="410"/>
      <c r="BO90" s="410"/>
      <c r="BP90" s="410"/>
      <c r="BQ90" s="410"/>
      <c r="BR90" s="410"/>
      <c r="BS90" s="410"/>
      <c r="BT90" s="410"/>
      <c r="BU90" s="410"/>
      <c r="BV90" s="410"/>
      <c r="BW90" s="410"/>
      <c r="BX90" s="410"/>
      <c r="BY90" s="410"/>
      <c r="BZ90" s="410"/>
      <c r="CA90" s="410"/>
      <c r="CB90" s="410"/>
      <c r="CC90" s="410"/>
      <c r="CD90" s="410"/>
      <c r="CE90" s="410"/>
      <c r="CF90" s="410"/>
      <c r="CG90" s="410"/>
      <c r="CH90" s="410"/>
      <c r="CI90" s="410"/>
      <c r="CJ90" s="410"/>
      <c r="CK90" s="410"/>
      <c r="CL90" s="410"/>
      <c r="CM90" s="410"/>
      <c r="CN90" s="410"/>
      <c r="CO90" s="410"/>
      <c r="CP90" s="410"/>
      <c r="CQ90" s="410"/>
      <c r="CR90" s="410"/>
      <c r="CS90" s="410"/>
      <c r="CT90" s="410"/>
      <c r="CU90" s="410"/>
    </row>
    <row r="91" spans="2:99" ht="14.25">
      <c r="B91" s="732"/>
      <c r="C91" s="738"/>
      <c r="D91" s="592">
        <v>66</v>
      </c>
      <c r="E91" s="413" t="s">
        <v>586</v>
      </c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5"/>
      <c r="X91" s="593">
        <v>1835</v>
      </c>
      <c r="Y91" s="720"/>
      <c r="Z91" s="721"/>
      <c r="AA91" s="721"/>
      <c r="AB91" s="722"/>
      <c r="AC91" s="593">
        <v>1836</v>
      </c>
      <c r="AD91" s="720"/>
      <c r="AE91" s="721"/>
      <c r="AF91" s="721"/>
      <c r="AG91" s="722"/>
      <c r="AH91" s="593">
        <v>1837</v>
      </c>
      <c r="AI91" s="720"/>
      <c r="AJ91" s="721"/>
      <c r="AK91" s="721"/>
      <c r="AL91" s="722"/>
      <c r="AM91" s="418" t="s">
        <v>2</v>
      </c>
      <c r="AN91" s="410"/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  <c r="AZ91" s="410"/>
      <c r="BA91" s="410"/>
      <c r="BB91" s="410"/>
      <c r="BC91" s="410"/>
      <c r="BD91" s="410"/>
      <c r="BE91" s="410"/>
      <c r="BF91" s="410"/>
      <c r="BG91" s="410"/>
      <c r="BH91" s="410"/>
      <c r="BI91" s="410"/>
      <c r="BJ91" s="410"/>
      <c r="BK91" s="410"/>
      <c r="BL91" s="410"/>
      <c r="BM91" s="410"/>
      <c r="BN91" s="410"/>
      <c r="BO91" s="410"/>
      <c r="BP91" s="410"/>
      <c r="BQ91" s="410"/>
      <c r="BR91" s="410"/>
      <c r="BS91" s="410"/>
      <c r="BT91" s="410"/>
      <c r="BU91" s="410"/>
      <c r="BV91" s="410"/>
      <c r="BW91" s="410"/>
      <c r="BX91" s="410"/>
      <c r="BY91" s="410"/>
      <c r="BZ91" s="410"/>
      <c r="CA91" s="410"/>
      <c r="CB91" s="410"/>
      <c r="CC91" s="410"/>
      <c r="CD91" s="410"/>
      <c r="CE91" s="410"/>
      <c r="CF91" s="410"/>
      <c r="CG91" s="410"/>
      <c r="CH91" s="410"/>
      <c r="CI91" s="410"/>
      <c r="CJ91" s="410"/>
      <c r="CK91" s="410"/>
      <c r="CL91" s="410"/>
      <c r="CM91" s="410"/>
      <c r="CN91" s="410"/>
      <c r="CO91" s="410"/>
      <c r="CP91" s="410"/>
      <c r="CQ91" s="410"/>
      <c r="CR91" s="410"/>
      <c r="CS91" s="410"/>
      <c r="CT91" s="410"/>
      <c r="CU91" s="410"/>
    </row>
    <row r="92" spans="2:99" ht="14.25">
      <c r="B92" s="732"/>
      <c r="C92" s="738"/>
      <c r="D92" s="592">
        <v>67</v>
      </c>
      <c r="E92" s="413" t="s">
        <v>587</v>
      </c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5"/>
      <c r="X92" s="593">
        <v>908</v>
      </c>
      <c r="Y92" s="720"/>
      <c r="Z92" s="721"/>
      <c r="AA92" s="721"/>
      <c r="AB92" s="722"/>
      <c r="AC92" s="413"/>
      <c r="AD92" s="414"/>
      <c r="AE92" s="414"/>
      <c r="AF92" s="414"/>
      <c r="AG92" s="415"/>
      <c r="AH92" s="593">
        <v>909</v>
      </c>
      <c r="AI92" s="720"/>
      <c r="AJ92" s="721"/>
      <c r="AK92" s="721"/>
      <c r="AL92" s="722"/>
      <c r="AM92" s="418" t="s">
        <v>2</v>
      </c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  <c r="AZ92" s="410"/>
      <c r="BA92" s="410"/>
      <c r="BB92" s="410"/>
      <c r="BC92" s="410"/>
      <c r="BD92" s="410"/>
      <c r="BE92" s="410"/>
      <c r="BF92" s="410"/>
      <c r="BG92" s="410"/>
      <c r="BH92" s="410"/>
      <c r="BI92" s="410"/>
      <c r="BJ92" s="410"/>
      <c r="BK92" s="410"/>
      <c r="BL92" s="410"/>
      <c r="BM92" s="410"/>
      <c r="BN92" s="410"/>
      <c r="BO92" s="410"/>
      <c r="BP92" s="410"/>
      <c r="BQ92" s="410"/>
      <c r="BR92" s="410"/>
      <c r="BS92" s="410"/>
      <c r="BT92" s="410"/>
      <c r="BU92" s="410"/>
      <c r="BV92" s="410"/>
      <c r="BW92" s="410"/>
      <c r="BX92" s="410"/>
      <c r="BY92" s="410"/>
      <c r="BZ92" s="410"/>
      <c r="CA92" s="410"/>
      <c r="CB92" s="410"/>
      <c r="CC92" s="410"/>
      <c r="CD92" s="410"/>
      <c r="CE92" s="410"/>
      <c r="CF92" s="410"/>
      <c r="CG92" s="410"/>
      <c r="CH92" s="410"/>
      <c r="CI92" s="410"/>
      <c r="CJ92" s="410"/>
      <c r="CK92" s="410"/>
      <c r="CL92" s="410"/>
      <c r="CM92" s="410"/>
      <c r="CN92" s="410"/>
      <c r="CO92" s="410"/>
      <c r="CP92" s="410"/>
      <c r="CQ92" s="410"/>
      <c r="CR92" s="410"/>
      <c r="CS92" s="410"/>
      <c r="CT92" s="410"/>
      <c r="CU92" s="410"/>
    </row>
    <row r="93" spans="2:99" ht="14.25">
      <c r="B93" s="732"/>
      <c r="C93" s="738"/>
      <c r="D93" s="592">
        <v>68</v>
      </c>
      <c r="E93" s="413" t="s">
        <v>588</v>
      </c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5"/>
      <c r="X93" s="593">
        <v>951</v>
      </c>
      <c r="Y93" s="720"/>
      <c r="Z93" s="721"/>
      <c r="AA93" s="721"/>
      <c r="AB93" s="722"/>
      <c r="AC93" s="413"/>
      <c r="AD93" s="414"/>
      <c r="AE93" s="414"/>
      <c r="AF93" s="414"/>
      <c r="AG93" s="415"/>
      <c r="AH93" s="593">
        <v>952</v>
      </c>
      <c r="AI93" s="720"/>
      <c r="AJ93" s="721"/>
      <c r="AK93" s="721"/>
      <c r="AL93" s="722"/>
      <c r="AM93" s="418" t="s">
        <v>2</v>
      </c>
      <c r="AN93" s="410"/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  <c r="AZ93" s="410"/>
      <c r="BA93" s="410"/>
      <c r="BB93" s="410"/>
      <c r="BC93" s="410"/>
      <c r="BD93" s="410"/>
      <c r="BE93" s="410"/>
      <c r="BF93" s="410"/>
      <c r="BG93" s="410"/>
      <c r="BH93" s="410"/>
      <c r="BI93" s="410"/>
      <c r="BJ93" s="410"/>
      <c r="BK93" s="410"/>
      <c r="BL93" s="410"/>
      <c r="BM93" s="410"/>
      <c r="BN93" s="410"/>
      <c r="BO93" s="410"/>
      <c r="BP93" s="410"/>
      <c r="BQ93" s="410"/>
      <c r="BR93" s="410"/>
      <c r="BS93" s="410"/>
      <c r="BT93" s="410"/>
      <c r="BU93" s="410"/>
      <c r="BV93" s="410"/>
      <c r="BW93" s="410"/>
      <c r="BX93" s="410"/>
      <c r="BY93" s="410"/>
      <c r="BZ93" s="410"/>
      <c r="CA93" s="410"/>
      <c r="CB93" s="410"/>
      <c r="CC93" s="410"/>
      <c r="CD93" s="410"/>
      <c r="CE93" s="410"/>
      <c r="CF93" s="410"/>
      <c r="CG93" s="410"/>
      <c r="CH93" s="410"/>
      <c r="CI93" s="410"/>
      <c r="CJ93" s="410"/>
      <c r="CK93" s="410"/>
      <c r="CL93" s="410"/>
      <c r="CM93" s="410"/>
      <c r="CN93" s="410"/>
      <c r="CO93" s="410"/>
      <c r="CP93" s="410"/>
      <c r="CQ93" s="410"/>
      <c r="CR93" s="410"/>
      <c r="CS93" s="410"/>
      <c r="CT93" s="410"/>
      <c r="CU93" s="410"/>
    </row>
    <row r="94" spans="2:99" ht="14.25">
      <c r="B94" s="732"/>
      <c r="C94" s="738"/>
      <c r="D94" s="592">
        <v>69</v>
      </c>
      <c r="E94" s="413" t="s">
        <v>589</v>
      </c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5"/>
      <c r="X94" s="593">
        <v>753</v>
      </c>
      <c r="Y94" s="720"/>
      <c r="Z94" s="721"/>
      <c r="AA94" s="721"/>
      <c r="AB94" s="722"/>
      <c r="AC94" s="593">
        <v>754</v>
      </c>
      <c r="AD94" s="720"/>
      <c r="AE94" s="721"/>
      <c r="AF94" s="721"/>
      <c r="AG94" s="722"/>
      <c r="AH94" s="593">
        <v>755</v>
      </c>
      <c r="AI94" s="720"/>
      <c r="AJ94" s="721"/>
      <c r="AK94" s="721"/>
      <c r="AL94" s="722"/>
      <c r="AM94" s="418" t="s">
        <v>2</v>
      </c>
      <c r="AN94" s="410"/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  <c r="AZ94" s="410"/>
      <c r="BA94" s="410"/>
      <c r="BB94" s="410"/>
      <c r="BC94" s="410"/>
      <c r="BD94" s="410"/>
      <c r="BE94" s="410"/>
      <c r="BF94" s="410"/>
      <c r="BG94" s="410"/>
      <c r="BH94" s="410"/>
      <c r="BI94" s="410"/>
      <c r="BJ94" s="410"/>
      <c r="BK94" s="410"/>
      <c r="BL94" s="410"/>
      <c r="BM94" s="410"/>
      <c r="BN94" s="410"/>
      <c r="BO94" s="410"/>
      <c r="BP94" s="410"/>
      <c r="BQ94" s="410"/>
      <c r="BR94" s="410"/>
      <c r="BS94" s="410"/>
      <c r="BT94" s="410"/>
      <c r="BU94" s="410"/>
      <c r="BV94" s="410"/>
      <c r="BW94" s="410"/>
      <c r="BX94" s="410"/>
      <c r="BY94" s="410"/>
      <c r="BZ94" s="410"/>
      <c r="CA94" s="410"/>
      <c r="CB94" s="410"/>
      <c r="CC94" s="410"/>
      <c r="CD94" s="410"/>
      <c r="CE94" s="410"/>
      <c r="CF94" s="410"/>
      <c r="CG94" s="410"/>
      <c r="CH94" s="410"/>
      <c r="CI94" s="410"/>
      <c r="CJ94" s="410"/>
      <c r="CK94" s="410"/>
      <c r="CL94" s="410"/>
      <c r="CM94" s="410"/>
      <c r="CN94" s="410"/>
      <c r="CO94" s="410"/>
      <c r="CP94" s="410"/>
      <c r="CQ94" s="410"/>
      <c r="CR94" s="410"/>
      <c r="CS94" s="410"/>
      <c r="CT94" s="410"/>
      <c r="CU94" s="410"/>
    </row>
    <row r="95" spans="2:99" ht="14.25">
      <c r="B95" s="732"/>
      <c r="C95" s="738"/>
      <c r="D95" s="592">
        <v>70</v>
      </c>
      <c r="E95" s="413" t="s">
        <v>590</v>
      </c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5"/>
      <c r="X95" s="593">
        <v>133</v>
      </c>
      <c r="Y95" s="720"/>
      <c r="Z95" s="721"/>
      <c r="AA95" s="721"/>
      <c r="AB95" s="722"/>
      <c r="AC95" s="593">
        <v>138</v>
      </c>
      <c r="AD95" s="720"/>
      <c r="AE95" s="721"/>
      <c r="AF95" s="721"/>
      <c r="AG95" s="722"/>
      <c r="AH95" s="593">
        <v>134</v>
      </c>
      <c r="AI95" s="720"/>
      <c r="AJ95" s="721"/>
      <c r="AK95" s="721"/>
      <c r="AL95" s="722"/>
      <c r="AM95" s="418" t="s">
        <v>2</v>
      </c>
      <c r="AN95" s="410"/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  <c r="AZ95" s="410"/>
      <c r="BA95" s="410"/>
      <c r="BB95" s="410"/>
      <c r="BC95" s="410"/>
      <c r="BD95" s="410"/>
      <c r="BE95" s="410"/>
      <c r="BF95" s="410"/>
      <c r="BG95" s="410"/>
      <c r="BH95" s="410"/>
      <c r="BI95" s="410"/>
      <c r="BJ95" s="410"/>
      <c r="BK95" s="410"/>
      <c r="BL95" s="410"/>
      <c r="BM95" s="410"/>
      <c r="BN95" s="410"/>
      <c r="BO95" s="410"/>
      <c r="BP95" s="410"/>
      <c r="BQ95" s="410"/>
      <c r="BR95" s="410"/>
      <c r="BS95" s="410"/>
      <c r="BT95" s="410"/>
      <c r="BU95" s="410"/>
      <c r="BV95" s="410"/>
      <c r="BW95" s="410"/>
      <c r="BX95" s="410"/>
      <c r="BY95" s="410"/>
      <c r="BZ95" s="410"/>
      <c r="CA95" s="410"/>
      <c r="CB95" s="410"/>
      <c r="CC95" s="410"/>
      <c r="CD95" s="410"/>
      <c r="CE95" s="410"/>
      <c r="CF95" s="410"/>
      <c r="CG95" s="410"/>
      <c r="CH95" s="410"/>
      <c r="CI95" s="410"/>
      <c r="CJ95" s="410"/>
      <c r="CK95" s="410"/>
      <c r="CL95" s="410"/>
      <c r="CM95" s="410"/>
      <c r="CN95" s="410"/>
      <c r="CO95" s="410"/>
      <c r="CP95" s="410"/>
      <c r="CQ95" s="410"/>
      <c r="CR95" s="410"/>
      <c r="CS95" s="410"/>
      <c r="CT95" s="410"/>
      <c r="CU95" s="410"/>
    </row>
    <row r="96" spans="2:99" ht="14.25">
      <c r="B96" s="732"/>
      <c r="C96" s="738"/>
      <c r="D96" s="592">
        <v>71</v>
      </c>
      <c r="E96" s="413" t="s">
        <v>591</v>
      </c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5"/>
      <c r="X96" s="593">
        <v>32</v>
      </c>
      <c r="Y96" s="720"/>
      <c r="Z96" s="721"/>
      <c r="AA96" s="721"/>
      <c r="AB96" s="722"/>
      <c r="AC96" s="593">
        <v>76</v>
      </c>
      <c r="AD96" s="720"/>
      <c r="AE96" s="721"/>
      <c r="AF96" s="721"/>
      <c r="AG96" s="722"/>
      <c r="AH96" s="593">
        <v>34</v>
      </c>
      <c r="AI96" s="720"/>
      <c r="AJ96" s="721"/>
      <c r="AK96" s="721"/>
      <c r="AL96" s="722"/>
      <c r="AM96" s="418" t="s">
        <v>2</v>
      </c>
      <c r="AN96" s="410"/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  <c r="AZ96" s="410"/>
      <c r="BA96" s="410"/>
      <c r="BB96" s="410"/>
      <c r="BC96" s="410"/>
      <c r="BD96" s="410"/>
      <c r="BE96" s="410"/>
      <c r="BF96" s="410"/>
      <c r="BG96" s="410"/>
      <c r="BH96" s="410"/>
      <c r="BI96" s="410"/>
      <c r="BJ96" s="410"/>
      <c r="BK96" s="410"/>
      <c r="BL96" s="410"/>
      <c r="BM96" s="410"/>
      <c r="BN96" s="410"/>
      <c r="BO96" s="410"/>
      <c r="BP96" s="410"/>
      <c r="BQ96" s="410"/>
      <c r="BR96" s="410"/>
      <c r="BS96" s="410"/>
      <c r="BT96" s="410"/>
      <c r="BU96" s="410"/>
      <c r="BV96" s="410"/>
      <c r="BW96" s="410"/>
      <c r="BX96" s="410"/>
      <c r="BY96" s="410"/>
      <c r="BZ96" s="410"/>
      <c r="CA96" s="410"/>
      <c r="CB96" s="410"/>
      <c r="CC96" s="410"/>
      <c r="CD96" s="410"/>
      <c r="CE96" s="410"/>
      <c r="CF96" s="410"/>
      <c r="CG96" s="410"/>
      <c r="CH96" s="410"/>
      <c r="CI96" s="410"/>
      <c r="CJ96" s="410"/>
      <c r="CK96" s="410"/>
      <c r="CL96" s="410"/>
      <c r="CM96" s="410"/>
      <c r="CN96" s="410"/>
      <c r="CO96" s="410"/>
      <c r="CP96" s="410"/>
      <c r="CQ96" s="410"/>
      <c r="CR96" s="410"/>
      <c r="CS96" s="410"/>
      <c r="CT96" s="410"/>
      <c r="CU96" s="410"/>
    </row>
    <row r="97" spans="2:99" ht="14.25">
      <c r="B97" s="732"/>
      <c r="C97" s="738"/>
      <c r="D97" s="592">
        <v>72</v>
      </c>
      <c r="E97" s="413" t="s">
        <v>592</v>
      </c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5"/>
      <c r="X97" s="593">
        <v>1643</v>
      </c>
      <c r="Y97" s="720"/>
      <c r="Z97" s="721"/>
      <c r="AA97" s="721"/>
      <c r="AB97" s="722"/>
      <c r="AC97" s="413"/>
      <c r="AD97" s="414"/>
      <c r="AE97" s="414"/>
      <c r="AF97" s="414"/>
      <c r="AG97" s="415"/>
      <c r="AH97" s="593">
        <v>1644</v>
      </c>
      <c r="AI97" s="720"/>
      <c r="AJ97" s="721"/>
      <c r="AK97" s="721"/>
      <c r="AL97" s="722"/>
      <c r="AM97" s="418" t="s">
        <v>2</v>
      </c>
      <c r="AN97" s="410"/>
      <c r="AO97" s="410"/>
      <c r="AP97" s="410"/>
      <c r="AQ97" s="410"/>
      <c r="AR97" s="410"/>
      <c r="AS97" s="410"/>
      <c r="AT97" s="410"/>
      <c r="AU97" s="410"/>
      <c r="AV97" s="410"/>
      <c r="AW97" s="410"/>
      <c r="AX97" s="410"/>
      <c r="AY97" s="410"/>
      <c r="AZ97" s="410"/>
      <c r="BA97" s="410"/>
      <c r="BB97" s="410"/>
      <c r="BC97" s="410"/>
      <c r="BD97" s="410"/>
      <c r="BE97" s="410"/>
      <c r="BF97" s="410"/>
      <c r="BG97" s="410"/>
      <c r="BH97" s="410"/>
      <c r="BI97" s="410"/>
      <c r="BJ97" s="410"/>
      <c r="BK97" s="410"/>
      <c r="BL97" s="410"/>
      <c r="BM97" s="410"/>
      <c r="BN97" s="410"/>
      <c r="BO97" s="410"/>
      <c r="BP97" s="410"/>
      <c r="BQ97" s="410"/>
      <c r="BR97" s="410"/>
      <c r="BS97" s="410"/>
      <c r="BT97" s="410"/>
      <c r="BU97" s="410"/>
      <c r="BV97" s="410"/>
      <c r="BW97" s="410"/>
      <c r="BX97" s="410"/>
      <c r="BY97" s="410"/>
      <c r="BZ97" s="410"/>
      <c r="CA97" s="410"/>
      <c r="CB97" s="410"/>
      <c r="CC97" s="410"/>
      <c r="CD97" s="410"/>
      <c r="CE97" s="410"/>
      <c r="CF97" s="410"/>
      <c r="CG97" s="410"/>
      <c r="CH97" s="410"/>
      <c r="CI97" s="410"/>
      <c r="CJ97" s="410"/>
      <c r="CK97" s="410"/>
      <c r="CL97" s="410"/>
      <c r="CM97" s="410"/>
      <c r="CN97" s="410"/>
      <c r="CO97" s="410"/>
      <c r="CP97" s="410"/>
      <c r="CQ97" s="410"/>
      <c r="CR97" s="410"/>
      <c r="CS97" s="410"/>
      <c r="CT97" s="410"/>
      <c r="CU97" s="410"/>
    </row>
    <row r="98" spans="2:99" ht="14.25">
      <c r="B98" s="732"/>
      <c r="C98" s="738"/>
      <c r="D98" s="595">
        <v>73</v>
      </c>
      <c r="E98" s="432" t="s">
        <v>355</v>
      </c>
      <c r="F98" s="433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  <c r="Y98" s="433"/>
      <c r="Z98" s="433"/>
      <c r="AA98" s="433"/>
      <c r="AB98" s="433"/>
      <c r="AC98" s="433"/>
      <c r="AD98" s="433"/>
      <c r="AE98" s="433"/>
      <c r="AF98" s="433"/>
      <c r="AG98" s="434"/>
      <c r="AH98" s="425">
        <v>911</v>
      </c>
      <c r="AI98" s="724"/>
      <c r="AJ98" s="725"/>
      <c r="AK98" s="725"/>
      <c r="AL98" s="726"/>
      <c r="AM98" s="418" t="s">
        <v>2</v>
      </c>
      <c r="AN98" s="410"/>
      <c r="AO98" s="410"/>
      <c r="AP98" s="410"/>
      <c r="AQ98" s="410"/>
      <c r="AR98" s="410"/>
      <c r="AS98" s="410"/>
      <c r="AT98" s="410"/>
      <c r="AU98" s="410"/>
      <c r="AV98" s="410"/>
      <c r="AW98" s="410"/>
      <c r="AX98" s="410"/>
      <c r="AY98" s="410"/>
      <c r="AZ98" s="410"/>
      <c r="BA98" s="410"/>
      <c r="BB98" s="410"/>
      <c r="BC98" s="410"/>
      <c r="BD98" s="410"/>
      <c r="BE98" s="410"/>
      <c r="BF98" s="410"/>
      <c r="BG98" s="410"/>
      <c r="BH98" s="410"/>
      <c r="BI98" s="410"/>
      <c r="BJ98" s="410"/>
      <c r="BK98" s="410"/>
      <c r="BL98" s="410"/>
      <c r="BM98" s="410"/>
      <c r="BN98" s="410"/>
      <c r="BO98" s="410"/>
      <c r="BP98" s="410"/>
      <c r="BQ98" s="410"/>
      <c r="BR98" s="410"/>
      <c r="BS98" s="410"/>
      <c r="BT98" s="410"/>
      <c r="BU98" s="410"/>
      <c r="BV98" s="410"/>
      <c r="BW98" s="410"/>
      <c r="BX98" s="410"/>
      <c r="BY98" s="410"/>
      <c r="BZ98" s="410"/>
      <c r="CA98" s="410"/>
      <c r="CB98" s="410"/>
      <c r="CC98" s="410"/>
      <c r="CD98" s="410"/>
      <c r="CE98" s="410"/>
      <c r="CF98" s="410"/>
      <c r="CG98" s="410"/>
      <c r="CH98" s="410"/>
      <c r="CI98" s="410"/>
      <c r="CJ98" s="410"/>
      <c r="CK98" s="410"/>
      <c r="CL98" s="410"/>
      <c r="CM98" s="410"/>
      <c r="CN98" s="410"/>
      <c r="CO98" s="410"/>
      <c r="CP98" s="410"/>
      <c r="CQ98" s="410"/>
      <c r="CR98" s="410"/>
      <c r="CS98" s="410"/>
      <c r="CT98" s="410"/>
      <c r="CU98" s="410"/>
    </row>
    <row r="99" spans="2:99" ht="14.25">
      <c r="B99" s="732"/>
      <c r="C99" s="738"/>
      <c r="D99" s="595">
        <v>74</v>
      </c>
      <c r="E99" s="432" t="s">
        <v>593</v>
      </c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  <c r="Z99" s="433"/>
      <c r="AA99" s="433"/>
      <c r="AB99" s="433"/>
      <c r="AC99" s="433"/>
      <c r="AD99" s="433"/>
      <c r="AE99" s="433"/>
      <c r="AF99" s="433"/>
      <c r="AG99" s="434"/>
      <c r="AH99" s="425">
        <v>913</v>
      </c>
      <c r="AI99" s="724"/>
      <c r="AJ99" s="725"/>
      <c r="AK99" s="725"/>
      <c r="AL99" s="726"/>
      <c r="AM99" s="418" t="s">
        <v>2</v>
      </c>
      <c r="AN99" s="410"/>
      <c r="AO99" s="410"/>
      <c r="AP99" s="410"/>
      <c r="AQ99" s="410"/>
      <c r="AR99" s="410"/>
      <c r="AS99" s="410"/>
      <c r="AT99" s="410"/>
      <c r="AU99" s="410"/>
      <c r="AV99" s="410"/>
      <c r="AW99" s="410"/>
      <c r="AX99" s="410"/>
      <c r="AY99" s="410"/>
      <c r="AZ99" s="410"/>
      <c r="BA99" s="410"/>
      <c r="BB99" s="410"/>
      <c r="BC99" s="410"/>
      <c r="BD99" s="410"/>
      <c r="BE99" s="410"/>
      <c r="BF99" s="410"/>
      <c r="BG99" s="410"/>
      <c r="BH99" s="410"/>
      <c r="BI99" s="410"/>
      <c r="BJ99" s="410"/>
      <c r="BK99" s="410"/>
      <c r="BL99" s="410"/>
      <c r="BM99" s="410"/>
      <c r="BN99" s="410"/>
      <c r="BO99" s="410"/>
      <c r="BP99" s="410"/>
      <c r="BQ99" s="410"/>
      <c r="BR99" s="410"/>
      <c r="BS99" s="410"/>
      <c r="BT99" s="410"/>
      <c r="BU99" s="410"/>
      <c r="BV99" s="410"/>
      <c r="BW99" s="410"/>
      <c r="BX99" s="410"/>
      <c r="BY99" s="410"/>
      <c r="BZ99" s="410"/>
      <c r="CA99" s="410"/>
      <c r="CB99" s="410"/>
      <c r="CC99" s="410"/>
      <c r="CD99" s="410"/>
      <c r="CE99" s="410"/>
      <c r="CF99" s="410"/>
      <c r="CG99" s="410"/>
      <c r="CH99" s="410"/>
      <c r="CI99" s="410"/>
      <c r="CJ99" s="410"/>
      <c r="CK99" s="410"/>
      <c r="CL99" s="410"/>
      <c r="CM99" s="410"/>
      <c r="CN99" s="410"/>
      <c r="CO99" s="410"/>
      <c r="CP99" s="410"/>
      <c r="CQ99" s="410"/>
      <c r="CR99" s="410"/>
      <c r="CS99" s="410"/>
      <c r="CT99" s="410"/>
      <c r="CU99" s="410"/>
    </row>
    <row r="100" spans="2:99" ht="14.25">
      <c r="B100" s="732"/>
      <c r="C100" s="738"/>
      <c r="D100" s="595">
        <v>75</v>
      </c>
      <c r="E100" s="432" t="s">
        <v>594</v>
      </c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  <c r="Y100" s="433"/>
      <c r="Z100" s="433"/>
      <c r="AA100" s="433"/>
      <c r="AB100" s="433"/>
      <c r="AC100" s="433"/>
      <c r="AD100" s="433"/>
      <c r="AE100" s="433"/>
      <c r="AF100" s="433"/>
      <c r="AG100" s="434"/>
      <c r="AH100" s="425">
        <v>923</v>
      </c>
      <c r="AI100" s="724"/>
      <c r="AJ100" s="725"/>
      <c r="AK100" s="725"/>
      <c r="AL100" s="726"/>
      <c r="AM100" s="418" t="s">
        <v>2</v>
      </c>
      <c r="AN100" s="410"/>
      <c r="AO100" s="410"/>
      <c r="AP100" s="410"/>
      <c r="AQ100" s="410"/>
      <c r="AR100" s="410"/>
      <c r="AS100" s="410"/>
      <c r="AT100" s="410"/>
      <c r="AU100" s="410"/>
      <c r="AV100" s="410"/>
      <c r="AW100" s="410"/>
      <c r="AX100" s="410"/>
      <c r="AY100" s="410"/>
      <c r="AZ100" s="410"/>
      <c r="BA100" s="410"/>
      <c r="BB100" s="410"/>
      <c r="BC100" s="410"/>
      <c r="BD100" s="410"/>
      <c r="BE100" s="410"/>
      <c r="BF100" s="410"/>
      <c r="BG100" s="410"/>
      <c r="BH100" s="410"/>
      <c r="BI100" s="410"/>
      <c r="BJ100" s="410"/>
      <c r="BK100" s="410"/>
      <c r="BL100" s="410"/>
      <c r="BM100" s="410"/>
      <c r="BN100" s="410"/>
      <c r="BO100" s="410"/>
      <c r="BP100" s="410"/>
      <c r="BQ100" s="410"/>
      <c r="BR100" s="410"/>
      <c r="BS100" s="410"/>
      <c r="BT100" s="410"/>
      <c r="BU100" s="410"/>
      <c r="BV100" s="410"/>
      <c r="BW100" s="410"/>
      <c r="BX100" s="410"/>
      <c r="BY100" s="410"/>
      <c r="BZ100" s="410"/>
      <c r="CA100" s="410"/>
      <c r="CB100" s="410"/>
      <c r="CC100" s="410"/>
      <c r="CD100" s="410"/>
      <c r="CE100" s="410"/>
      <c r="CF100" s="410"/>
      <c r="CG100" s="410"/>
      <c r="CH100" s="410"/>
      <c r="CI100" s="410"/>
      <c r="CJ100" s="410"/>
      <c r="CK100" s="410"/>
      <c r="CL100" s="410"/>
      <c r="CM100" s="410"/>
      <c r="CN100" s="410"/>
      <c r="CO100" s="410"/>
      <c r="CP100" s="410"/>
      <c r="CQ100" s="410"/>
      <c r="CR100" s="410"/>
      <c r="CS100" s="410"/>
      <c r="CT100" s="410"/>
      <c r="CU100" s="410"/>
    </row>
    <row r="101" spans="2:99" ht="14.25">
      <c r="B101" s="732"/>
      <c r="C101" s="738"/>
      <c r="D101" s="595">
        <v>76</v>
      </c>
      <c r="E101" s="432" t="s">
        <v>595</v>
      </c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  <c r="AF101" s="433"/>
      <c r="AG101" s="434"/>
      <c r="AH101" s="425">
        <v>924</v>
      </c>
      <c r="AI101" s="724"/>
      <c r="AJ101" s="725"/>
      <c r="AK101" s="725"/>
      <c r="AL101" s="726"/>
      <c r="AM101" s="418" t="s">
        <v>2</v>
      </c>
      <c r="AN101" s="410"/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  <c r="AZ101" s="410"/>
      <c r="BA101" s="410"/>
      <c r="BB101" s="410"/>
      <c r="BC101" s="410"/>
      <c r="BD101" s="410"/>
      <c r="BE101" s="410"/>
      <c r="BF101" s="410"/>
      <c r="BG101" s="410"/>
      <c r="BH101" s="410"/>
      <c r="BI101" s="410"/>
      <c r="BJ101" s="410"/>
      <c r="BK101" s="410"/>
      <c r="BL101" s="410"/>
      <c r="BM101" s="410"/>
      <c r="BN101" s="410"/>
      <c r="BO101" s="410"/>
      <c r="BP101" s="410"/>
      <c r="BQ101" s="410"/>
      <c r="BR101" s="410"/>
      <c r="BS101" s="410"/>
      <c r="BT101" s="410"/>
      <c r="BU101" s="410"/>
      <c r="BV101" s="410"/>
      <c r="BW101" s="410"/>
      <c r="BX101" s="410"/>
      <c r="BY101" s="410"/>
      <c r="BZ101" s="410"/>
      <c r="CA101" s="410"/>
      <c r="CB101" s="410"/>
      <c r="CC101" s="410"/>
      <c r="CD101" s="410"/>
      <c r="CE101" s="410"/>
      <c r="CF101" s="410"/>
      <c r="CG101" s="410"/>
      <c r="CH101" s="410"/>
      <c r="CI101" s="410"/>
      <c r="CJ101" s="410"/>
      <c r="CK101" s="410"/>
      <c r="CL101" s="410"/>
      <c r="CM101" s="410"/>
      <c r="CN101" s="410"/>
      <c r="CO101" s="410"/>
      <c r="CP101" s="410"/>
      <c r="CQ101" s="410"/>
      <c r="CR101" s="410"/>
      <c r="CS101" s="410"/>
      <c r="CT101" s="410"/>
      <c r="CU101" s="410"/>
    </row>
    <row r="102" spans="2:99" ht="14.25">
      <c r="B102" s="732"/>
      <c r="C102" s="738"/>
      <c r="D102" s="595">
        <v>77</v>
      </c>
      <c r="E102" s="432" t="s">
        <v>596</v>
      </c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  <c r="AF102" s="433"/>
      <c r="AG102" s="434"/>
      <c r="AH102" s="425">
        <v>1051</v>
      </c>
      <c r="AI102" s="724"/>
      <c r="AJ102" s="725"/>
      <c r="AK102" s="725"/>
      <c r="AL102" s="726"/>
      <c r="AM102" s="418" t="s">
        <v>2</v>
      </c>
      <c r="AN102" s="410"/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  <c r="AZ102" s="410"/>
      <c r="BA102" s="410"/>
      <c r="BB102" s="410"/>
      <c r="BC102" s="410"/>
      <c r="BD102" s="410"/>
      <c r="BE102" s="410"/>
      <c r="BF102" s="410"/>
      <c r="BG102" s="410"/>
      <c r="BH102" s="410"/>
      <c r="BI102" s="410"/>
      <c r="BJ102" s="410"/>
      <c r="BK102" s="410"/>
      <c r="BL102" s="410"/>
      <c r="BM102" s="410"/>
      <c r="BN102" s="410"/>
      <c r="BO102" s="410"/>
      <c r="BP102" s="410"/>
      <c r="BQ102" s="410"/>
      <c r="BR102" s="410"/>
      <c r="BS102" s="410"/>
      <c r="BT102" s="410"/>
      <c r="BU102" s="410"/>
      <c r="BV102" s="410"/>
      <c r="BW102" s="410"/>
      <c r="BX102" s="410"/>
      <c r="BY102" s="410"/>
      <c r="BZ102" s="410"/>
      <c r="CA102" s="410"/>
      <c r="CB102" s="410"/>
      <c r="CC102" s="410"/>
      <c r="CD102" s="410"/>
      <c r="CE102" s="410"/>
      <c r="CF102" s="410"/>
      <c r="CG102" s="410"/>
      <c r="CH102" s="410"/>
      <c r="CI102" s="410"/>
      <c r="CJ102" s="410"/>
      <c r="CK102" s="410"/>
      <c r="CL102" s="410"/>
      <c r="CM102" s="410"/>
      <c r="CN102" s="410"/>
      <c r="CO102" s="410"/>
      <c r="CP102" s="410"/>
      <c r="CQ102" s="410"/>
      <c r="CR102" s="410"/>
      <c r="CS102" s="410"/>
      <c r="CT102" s="410"/>
      <c r="CU102" s="410"/>
    </row>
    <row r="103" spans="2:99" ht="14.25">
      <c r="B103" s="732"/>
      <c r="C103" s="738"/>
      <c r="D103" s="595">
        <v>78</v>
      </c>
      <c r="E103" s="432" t="s">
        <v>597</v>
      </c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  <c r="Z103" s="433"/>
      <c r="AA103" s="433"/>
      <c r="AB103" s="433"/>
      <c r="AC103" s="433"/>
      <c r="AD103" s="433"/>
      <c r="AE103" s="433"/>
      <c r="AF103" s="433"/>
      <c r="AG103" s="434"/>
      <c r="AH103" s="425">
        <v>1052</v>
      </c>
      <c r="AI103" s="724"/>
      <c r="AJ103" s="725"/>
      <c r="AK103" s="725"/>
      <c r="AL103" s="726"/>
      <c r="AM103" s="418" t="s">
        <v>2</v>
      </c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  <c r="AZ103" s="410"/>
      <c r="BA103" s="410"/>
      <c r="BB103" s="410"/>
      <c r="BC103" s="410"/>
      <c r="BD103" s="410"/>
      <c r="BE103" s="410"/>
      <c r="BF103" s="410"/>
      <c r="BG103" s="410"/>
      <c r="BH103" s="410"/>
      <c r="BI103" s="410"/>
      <c r="BJ103" s="410"/>
      <c r="BK103" s="410"/>
      <c r="BL103" s="410"/>
      <c r="BM103" s="410"/>
      <c r="BN103" s="410"/>
      <c r="BO103" s="410"/>
      <c r="BP103" s="410"/>
      <c r="BQ103" s="410"/>
      <c r="BR103" s="410"/>
      <c r="BS103" s="410"/>
      <c r="BT103" s="410"/>
      <c r="BU103" s="410"/>
      <c r="BV103" s="410"/>
      <c r="BW103" s="410"/>
      <c r="BX103" s="410"/>
      <c r="BY103" s="410"/>
      <c r="BZ103" s="410"/>
      <c r="CA103" s="410"/>
      <c r="CB103" s="410"/>
      <c r="CC103" s="410"/>
      <c r="CD103" s="410"/>
      <c r="CE103" s="410"/>
      <c r="CF103" s="410"/>
      <c r="CG103" s="410"/>
      <c r="CH103" s="410"/>
      <c r="CI103" s="410"/>
      <c r="CJ103" s="410"/>
      <c r="CK103" s="410"/>
      <c r="CL103" s="410"/>
      <c r="CM103" s="410"/>
      <c r="CN103" s="410"/>
      <c r="CO103" s="410"/>
      <c r="CP103" s="410"/>
      <c r="CQ103" s="410"/>
      <c r="CR103" s="410"/>
      <c r="CS103" s="410"/>
      <c r="CT103" s="410"/>
      <c r="CU103" s="410"/>
    </row>
    <row r="104" spans="2:99" ht="14.25">
      <c r="B104" s="732"/>
      <c r="C104" s="738"/>
      <c r="D104" s="595">
        <v>79</v>
      </c>
      <c r="E104" s="432" t="s">
        <v>598</v>
      </c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  <c r="AB104" s="433"/>
      <c r="AC104" s="433"/>
      <c r="AD104" s="433"/>
      <c r="AE104" s="433"/>
      <c r="AF104" s="433"/>
      <c r="AG104" s="434"/>
      <c r="AH104" s="425">
        <v>21</v>
      </c>
      <c r="AI104" s="724"/>
      <c r="AJ104" s="725"/>
      <c r="AK104" s="725"/>
      <c r="AL104" s="726"/>
      <c r="AM104" s="418" t="s">
        <v>2</v>
      </c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  <c r="AZ104" s="410"/>
      <c r="BA104" s="410"/>
      <c r="BB104" s="410"/>
      <c r="BC104" s="410"/>
      <c r="BD104" s="410"/>
      <c r="BE104" s="410"/>
      <c r="BF104" s="410"/>
      <c r="BG104" s="410"/>
      <c r="BH104" s="410"/>
      <c r="BI104" s="410"/>
      <c r="BJ104" s="410"/>
      <c r="BK104" s="410"/>
      <c r="BL104" s="410"/>
      <c r="BM104" s="410"/>
      <c r="BN104" s="410"/>
      <c r="BO104" s="410"/>
      <c r="BP104" s="410"/>
      <c r="BQ104" s="410"/>
      <c r="BR104" s="410"/>
      <c r="BS104" s="410"/>
      <c r="BT104" s="410"/>
      <c r="BU104" s="410"/>
      <c r="BV104" s="410"/>
      <c r="BW104" s="410"/>
      <c r="BX104" s="410"/>
      <c r="BY104" s="410"/>
      <c r="BZ104" s="410"/>
      <c r="CA104" s="410"/>
      <c r="CB104" s="410"/>
      <c r="CC104" s="410"/>
      <c r="CD104" s="410"/>
      <c r="CE104" s="410"/>
      <c r="CF104" s="410"/>
      <c r="CG104" s="410"/>
      <c r="CH104" s="410"/>
      <c r="CI104" s="410"/>
      <c r="CJ104" s="410"/>
      <c r="CK104" s="410"/>
      <c r="CL104" s="410"/>
      <c r="CM104" s="410"/>
      <c r="CN104" s="410"/>
      <c r="CO104" s="410"/>
      <c r="CP104" s="410"/>
      <c r="CQ104" s="410"/>
      <c r="CR104" s="410"/>
      <c r="CS104" s="410"/>
      <c r="CT104" s="410"/>
      <c r="CU104" s="410"/>
    </row>
    <row r="105" spans="2:99" ht="14.25">
      <c r="B105" s="732"/>
      <c r="C105" s="738"/>
      <c r="D105" s="595">
        <v>80</v>
      </c>
      <c r="E105" s="432" t="s">
        <v>599</v>
      </c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  <c r="Z105" s="433"/>
      <c r="AA105" s="433"/>
      <c r="AB105" s="433"/>
      <c r="AC105" s="433"/>
      <c r="AD105" s="433"/>
      <c r="AE105" s="433"/>
      <c r="AF105" s="433"/>
      <c r="AG105" s="434"/>
      <c r="AH105" s="425">
        <v>43</v>
      </c>
      <c r="AI105" s="724"/>
      <c r="AJ105" s="725"/>
      <c r="AK105" s="725"/>
      <c r="AL105" s="726"/>
      <c r="AM105" s="418" t="s">
        <v>2</v>
      </c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  <c r="AZ105" s="410"/>
      <c r="BA105" s="410"/>
      <c r="BB105" s="410"/>
      <c r="BC105" s="410"/>
      <c r="BD105" s="410"/>
      <c r="BE105" s="410"/>
      <c r="BF105" s="410"/>
      <c r="BG105" s="410"/>
      <c r="BH105" s="410"/>
      <c r="BI105" s="410"/>
      <c r="BJ105" s="410"/>
      <c r="BK105" s="410"/>
      <c r="BL105" s="410"/>
      <c r="BM105" s="410"/>
      <c r="BN105" s="410"/>
      <c r="BO105" s="410"/>
      <c r="BP105" s="410"/>
      <c r="BQ105" s="410"/>
      <c r="BR105" s="410"/>
      <c r="BS105" s="410"/>
      <c r="BT105" s="410"/>
      <c r="BU105" s="410"/>
      <c r="BV105" s="410"/>
      <c r="BW105" s="410"/>
      <c r="BX105" s="410"/>
      <c r="BY105" s="410"/>
      <c r="BZ105" s="410"/>
      <c r="CA105" s="410"/>
      <c r="CB105" s="410"/>
      <c r="CC105" s="410"/>
      <c r="CD105" s="410"/>
      <c r="CE105" s="410"/>
      <c r="CF105" s="410"/>
      <c r="CG105" s="410"/>
      <c r="CH105" s="410"/>
      <c r="CI105" s="410"/>
      <c r="CJ105" s="410"/>
      <c r="CK105" s="410"/>
      <c r="CL105" s="410"/>
      <c r="CM105" s="410"/>
      <c r="CN105" s="410"/>
      <c r="CO105" s="410"/>
      <c r="CP105" s="410"/>
      <c r="CQ105" s="410"/>
      <c r="CR105" s="410"/>
      <c r="CS105" s="410"/>
      <c r="CT105" s="410"/>
      <c r="CU105" s="410"/>
    </row>
    <row r="106" spans="2:99" ht="14.25">
      <c r="B106" s="732"/>
      <c r="C106" s="738"/>
      <c r="D106" s="595">
        <v>81</v>
      </c>
      <c r="E106" s="432" t="s">
        <v>600</v>
      </c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  <c r="Z106" s="433"/>
      <c r="AA106" s="433"/>
      <c r="AB106" s="433"/>
      <c r="AC106" s="433"/>
      <c r="AD106" s="433"/>
      <c r="AE106" s="433"/>
      <c r="AF106" s="433"/>
      <c r="AG106" s="434"/>
      <c r="AH106" s="425">
        <v>767</v>
      </c>
      <c r="AI106" s="724"/>
      <c r="AJ106" s="725"/>
      <c r="AK106" s="725"/>
      <c r="AL106" s="726"/>
      <c r="AM106" s="418" t="s">
        <v>2</v>
      </c>
      <c r="AN106" s="410"/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  <c r="AZ106" s="410"/>
      <c r="BA106" s="410"/>
      <c r="BB106" s="410"/>
      <c r="BC106" s="410"/>
      <c r="BD106" s="410"/>
      <c r="BE106" s="410"/>
      <c r="BF106" s="410"/>
      <c r="BG106" s="410"/>
      <c r="BH106" s="410"/>
      <c r="BI106" s="410"/>
      <c r="BJ106" s="410"/>
      <c r="BK106" s="410"/>
      <c r="BL106" s="410"/>
      <c r="BM106" s="410"/>
      <c r="BN106" s="410"/>
      <c r="BO106" s="410"/>
      <c r="BP106" s="410"/>
      <c r="BQ106" s="410"/>
      <c r="BR106" s="410"/>
      <c r="BS106" s="410"/>
      <c r="BT106" s="410"/>
      <c r="BU106" s="410"/>
      <c r="BV106" s="410"/>
      <c r="BW106" s="410"/>
      <c r="BX106" s="410"/>
      <c r="BY106" s="410"/>
      <c r="BZ106" s="410"/>
      <c r="CA106" s="410"/>
      <c r="CB106" s="410"/>
      <c r="CC106" s="410"/>
      <c r="CD106" s="410"/>
      <c r="CE106" s="410"/>
      <c r="CF106" s="410"/>
      <c r="CG106" s="410"/>
      <c r="CH106" s="410"/>
      <c r="CI106" s="410"/>
      <c r="CJ106" s="410"/>
      <c r="CK106" s="410"/>
      <c r="CL106" s="410"/>
      <c r="CM106" s="410"/>
      <c r="CN106" s="410"/>
      <c r="CO106" s="410"/>
      <c r="CP106" s="410"/>
      <c r="CQ106" s="410"/>
      <c r="CR106" s="410"/>
      <c r="CS106" s="410"/>
      <c r="CT106" s="410"/>
      <c r="CU106" s="410"/>
    </row>
    <row r="107" spans="2:99" ht="14.25">
      <c r="B107" s="732"/>
      <c r="C107" s="739"/>
      <c r="D107" s="595">
        <v>82</v>
      </c>
      <c r="E107" s="432" t="s">
        <v>601</v>
      </c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  <c r="Z107" s="433"/>
      <c r="AA107" s="433"/>
      <c r="AB107" s="433"/>
      <c r="AC107" s="433"/>
      <c r="AD107" s="433"/>
      <c r="AE107" s="433"/>
      <c r="AF107" s="433"/>
      <c r="AG107" s="434"/>
      <c r="AH107" s="425">
        <v>862</v>
      </c>
      <c r="AI107" s="724"/>
      <c r="AJ107" s="725"/>
      <c r="AK107" s="725"/>
      <c r="AL107" s="726"/>
      <c r="AM107" s="418" t="s">
        <v>2</v>
      </c>
      <c r="AN107" s="410"/>
      <c r="AO107" s="410"/>
      <c r="AP107" s="410"/>
      <c r="AQ107" s="410"/>
      <c r="AR107" s="410"/>
      <c r="AS107" s="410"/>
      <c r="AT107" s="410"/>
      <c r="AU107" s="410"/>
      <c r="AV107" s="410"/>
      <c r="AW107" s="410"/>
      <c r="AX107" s="410"/>
      <c r="AY107" s="410"/>
      <c r="AZ107" s="410"/>
      <c r="BA107" s="410"/>
      <c r="BB107" s="410"/>
      <c r="BC107" s="410"/>
      <c r="BD107" s="410"/>
      <c r="BE107" s="410"/>
      <c r="BF107" s="410"/>
      <c r="BG107" s="410"/>
      <c r="BH107" s="410"/>
      <c r="BI107" s="410"/>
      <c r="BJ107" s="410"/>
      <c r="BK107" s="410"/>
      <c r="BL107" s="410"/>
      <c r="BM107" s="410"/>
      <c r="BN107" s="410"/>
      <c r="BO107" s="410"/>
      <c r="BP107" s="410"/>
      <c r="BQ107" s="410"/>
      <c r="BR107" s="410"/>
      <c r="BS107" s="410"/>
      <c r="BT107" s="410"/>
      <c r="BU107" s="410"/>
      <c r="BV107" s="410"/>
      <c r="BW107" s="410"/>
      <c r="BX107" s="410"/>
      <c r="BY107" s="410"/>
      <c r="BZ107" s="410"/>
      <c r="CA107" s="410"/>
      <c r="CB107" s="410"/>
      <c r="CC107" s="410"/>
      <c r="CD107" s="410"/>
      <c r="CE107" s="410"/>
      <c r="CF107" s="410"/>
      <c r="CG107" s="410"/>
      <c r="CH107" s="410"/>
      <c r="CI107" s="410"/>
      <c r="CJ107" s="410"/>
      <c r="CK107" s="410"/>
      <c r="CL107" s="410"/>
      <c r="CM107" s="410"/>
      <c r="CN107" s="410"/>
      <c r="CO107" s="410"/>
      <c r="CP107" s="410"/>
      <c r="CQ107" s="410"/>
      <c r="CR107" s="410"/>
      <c r="CS107" s="410"/>
      <c r="CT107" s="410"/>
      <c r="CU107" s="410"/>
    </row>
    <row r="108" spans="2:99" ht="14.25">
      <c r="B108" s="732"/>
      <c r="C108" s="731" t="s">
        <v>602</v>
      </c>
      <c r="D108" s="592">
        <v>83</v>
      </c>
      <c r="E108" s="413" t="s">
        <v>603</v>
      </c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5"/>
      <c r="X108" s="593">
        <v>51</v>
      </c>
      <c r="Y108" s="720"/>
      <c r="Z108" s="721"/>
      <c r="AA108" s="721"/>
      <c r="AB108" s="722"/>
      <c r="AC108" s="593">
        <v>63</v>
      </c>
      <c r="AD108" s="720"/>
      <c r="AE108" s="721"/>
      <c r="AF108" s="721"/>
      <c r="AG108" s="722"/>
      <c r="AH108" s="593">
        <v>71</v>
      </c>
      <c r="AI108" s="720"/>
      <c r="AJ108" s="721"/>
      <c r="AK108" s="721"/>
      <c r="AL108" s="722"/>
      <c r="AM108" s="418" t="s">
        <v>2</v>
      </c>
      <c r="AN108" s="410"/>
      <c r="AO108" s="410"/>
      <c r="AP108" s="410"/>
      <c r="AQ108" s="410"/>
      <c r="AR108" s="410"/>
      <c r="AS108" s="410"/>
      <c r="AT108" s="410"/>
      <c r="AU108" s="410"/>
      <c r="AV108" s="410"/>
      <c r="AW108" s="410"/>
      <c r="AX108" s="410"/>
      <c r="AY108" s="410"/>
      <c r="AZ108" s="410"/>
      <c r="BA108" s="410"/>
      <c r="BB108" s="410"/>
      <c r="BC108" s="410"/>
      <c r="BD108" s="410"/>
      <c r="BE108" s="410"/>
      <c r="BF108" s="410"/>
      <c r="BG108" s="410"/>
      <c r="BH108" s="410"/>
      <c r="BI108" s="410"/>
      <c r="BJ108" s="410"/>
      <c r="BK108" s="410"/>
      <c r="BL108" s="410"/>
      <c r="BM108" s="410"/>
      <c r="BN108" s="410"/>
      <c r="BO108" s="410"/>
      <c r="BP108" s="410"/>
      <c r="BQ108" s="410"/>
      <c r="BR108" s="410"/>
      <c r="BS108" s="410"/>
      <c r="BT108" s="410"/>
      <c r="BU108" s="410"/>
      <c r="BV108" s="410"/>
      <c r="BW108" s="410"/>
      <c r="BX108" s="410"/>
      <c r="BY108" s="410"/>
      <c r="BZ108" s="410"/>
      <c r="CA108" s="410"/>
      <c r="CB108" s="410"/>
      <c r="CC108" s="410"/>
      <c r="CD108" s="410"/>
      <c r="CE108" s="410"/>
      <c r="CF108" s="410"/>
      <c r="CG108" s="410"/>
      <c r="CH108" s="410"/>
      <c r="CI108" s="410"/>
      <c r="CJ108" s="410"/>
      <c r="CK108" s="410"/>
      <c r="CL108" s="410"/>
      <c r="CM108" s="410"/>
      <c r="CN108" s="410"/>
      <c r="CO108" s="410"/>
      <c r="CP108" s="410"/>
      <c r="CQ108" s="410"/>
      <c r="CR108" s="410"/>
      <c r="CS108" s="410"/>
      <c r="CT108" s="410"/>
      <c r="CU108" s="410"/>
    </row>
    <row r="109" spans="2:99" ht="14.25">
      <c r="B109" s="732"/>
      <c r="C109" s="731"/>
      <c r="D109" s="723">
        <v>84</v>
      </c>
      <c r="E109" s="413" t="s">
        <v>604</v>
      </c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5"/>
      <c r="AH109" s="593">
        <v>36</v>
      </c>
      <c r="AI109" s="720">
        <f>+SUM(AI110:AL113)</f>
        <v>0</v>
      </c>
      <c r="AJ109" s="721"/>
      <c r="AK109" s="721"/>
      <c r="AL109" s="722"/>
      <c r="AM109" s="475" t="s">
        <v>3</v>
      </c>
      <c r="AN109" s="410"/>
      <c r="AO109" s="410"/>
      <c r="AP109" s="410"/>
      <c r="AQ109" s="410"/>
      <c r="AR109" s="410"/>
      <c r="AS109" s="410"/>
      <c r="AT109" s="410"/>
      <c r="AU109" s="410"/>
      <c r="AV109" s="410"/>
      <c r="AW109" s="410"/>
      <c r="AX109" s="410"/>
      <c r="AY109" s="410"/>
      <c r="AZ109" s="410"/>
      <c r="BA109" s="410"/>
      <c r="BB109" s="410"/>
      <c r="BC109" s="410"/>
      <c r="BD109" s="410"/>
      <c r="BE109" s="410"/>
      <c r="BF109" s="410"/>
      <c r="BG109" s="410"/>
      <c r="BH109" s="410"/>
      <c r="BI109" s="410"/>
      <c r="BJ109" s="410"/>
      <c r="BK109" s="410"/>
      <c r="BL109" s="410"/>
      <c r="BM109" s="410"/>
      <c r="BN109" s="410"/>
      <c r="BO109" s="410"/>
      <c r="BP109" s="410"/>
      <c r="BQ109" s="410"/>
      <c r="BR109" s="410"/>
      <c r="BS109" s="410"/>
      <c r="BT109" s="410"/>
      <c r="BU109" s="410"/>
      <c r="BV109" s="410"/>
      <c r="BW109" s="410"/>
      <c r="BX109" s="410"/>
      <c r="BY109" s="410"/>
      <c r="BZ109" s="410"/>
      <c r="CA109" s="410"/>
      <c r="CB109" s="410"/>
      <c r="CC109" s="410"/>
      <c r="CD109" s="410"/>
      <c r="CE109" s="410"/>
      <c r="CF109" s="410"/>
      <c r="CG109" s="410"/>
      <c r="CH109" s="410"/>
      <c r="CI109" s="410"/>
      <c r="CJ109" s="410"/>
      <c r="CK109" s="410"/>
      <c r="CL109" s="410"/>
      <c r="CM109" s="410"/>
      <c r="CN109" s="410"/>
      <c r="CO109" s="410"/>
      <c r="CP109" s="410"/>
      <c r="CQ109" s="410"/>
      <c r="CR109" s="410"/>
      <c r="CS109" s="410"/>
      <c r="CT109" s="410"/>
      <c r="CU109" s="410"/>
    </row>
    <row r="110" spans="2:99" ht="14.25">
      <c r="B110" s="732"/>
      <c r="C110" s="731"/>
      <c r="D110" s="723"/>
      <c r="E110" s="432" t="s">
        <v>605</v>
      </c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  <c r="Z110" s="433"/>
      <c r="AA110" s="433"/>
      <c r="AB110" s="433"/>
      <c r="AC110" s="433"/>
      <c r="AD110" s="433"/>
      <c r="AE110" s="433"/>
      <c r="AF110" s="433"/>
      <c r="AG110" s="434"/>
      <c r="AH110" s="425">
        <v>1904</v>
      </c>
      <c r="AI110" s="724"/>
      <c r="AJ110" s="725"/>
      <c r="AK110" s="725"/>
      <c r="AL110" s="726"/>
      <c r="AM110" s="476"/>
      <c r="AN110" s="410"/>
      <c r="AO110" s="410"/>
      <c r="AP110" s="410"/>
      <c r="AQ110" s="410"/>
      <c r="AR110" s="410"/>
      <c r="AS110" s="410"/>
      <c r="AT110" s="410"/>
      <c r="AU110" s="410"/>
      <c r="AV110" s="410"/>
      <c r="AW110" s="410"/>
      <c r="AX110" s="410"/>
      <c r="AY110" s="410"/>
      <c r="AZ110" s="410"/>
      <c r="BA110" s="410"/>
      <c r="BB110" s="410"/>
      <c r="BC110" s="410"/>
      <c r="BD110" s="410"/>
      <c r="BE110" s="410"/>
      <c r="BF110" s="410"/>
      <c r="BG110" s="410"/>
      <c r="BH110" s="410"/>
      <c r="BI110" s="410"/>
      <c r="BJ110" s="410"/>
      <c r="BK110" s="410"/>
      <c r="BL110" s="410"/>
      <c r="BM110" s="410"/>
      <c r="BN110" s="410"/>
      <c r="BO110" s="410"/>
      <c r="BP110" s="410"/>
      <c r="BQ110" s="410"/>
      <c r="BR110" s="410"/>
      <c r="BS110" s="410"/>
      <c r="BT110" s="410"/>
      <c r="BU110" s="410"/>
      <c r="BV110" s="410"/>
      <c r="BW110" s="410"/>
      <c r="BX110" s="410"/>
      <c r="BY110" s="410"/>
      <c r="BZ110" s="410"/>
      <c r="CA110" s="410"/>
      <c r="CB110" s="410"/>
      <c r="CC110" s="410"/>
      <c r="CD110" s="410"/>
      <c r="CE110" s="410"/>
      <c r="CF110" s="410"/>
      <c r="CG110" s="410"/>
      <c r="CH110" s="410"/>
      <c r="CI110" s="410"/>
      <c r="CJ110" s="410"/>
      <c r="CK110" s="410"/>
      <c r="CL110" s="410"/>
      <c r="CM110" s="410"/>
      <c r="CN110" s="410"/>
      <c r="CO110" s="410"/>
      <c r="CP110" s="410"/>
      <c r="CQ110" s="410"/>
      <c r="CR110" s="410"/>
      <c r="CS110" s="410"/>
      <c r="CT110" s="410"/>
      <c r="CU110" s="410"/>
    </row>
    <row r="111" spans="2:99" ht="14.25">
      <c r="B111" s="732"/>
      <c r="C111" s="731"/>
      <c r="D111" s="723"/>
      <c r="E111" s="432" t="s">
        <v>606</v>
      </c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4"/>
      <c r="AH111" s="425">
        <v>1905</v>
      </c>
      <c r="AI111" s="724"/>
      <c r="AJ111" s="725"/>
      <c r="AK111" s="725"/>
      <c r="AL111" s="726"/>
      <c r="AM111" s="476"/>
      <c r="AN111" s="410"/>
      <c r="AO111" s="410"/>
      <c r="AP111" s="410"/>
      <c r="AQ111" s="410"/>
      <c r="AR111" s="410"/>
      <c r="AS111" s="410"/>
      <c r="AT111" s="410"/>
      <c r="AU111" s="410"/>
      <c r="AV111" s="410"/>
      <c r="AW111" s="410"/>
      <c r="AX111" s="410"/>
      <c r="AY111" s="410"/>
      <c r="AZ111" s="410"/>
      <c r="BA111" s="410"/>
      <c r="BB111" s="410"/>
      <c r="BC111" s="410"/>
      <c r="BD111" s="410"/>
      <c r="BE111" s="410"/>
      <c r="BF111" s="410"/>
      <c r="BG111" s="410"/>
      <c r="BH111" s="410"/>
      <c r="BI111" s="410"/>
      <c r="BJ111" s="410"/>
      <c r="BK111" s="410"/>
      <c r="BL111" s="410"/>
      <c r="BM111" s="410"/>
      <c r="BN111" s="410"/>
      <c r="BO111" s="410"/>
      <c r="BP111" s="410"/>
      <c r="BQ111" s="410"/>
      <c r="BR111" s="410"/>
      <c r="BS111" s="410"/>
      <c r="BT111" s="410"/>
      <c r="BU111" s="410"/>
      <c r="BV111" s="410"/>
      <c r="BW111" s="410"/>
      <c r="BX111" s="410"/>
      <c r="BY111" s="410"/>
      <c r="BZ111" s="410"/>
      <c r="CA111" s="410"/>
      <c r="CB111" s="410"/>
      <c r="CC111" s="410"/>
      <c r="CD111" s="410"/>
      <c r="CE111" s="410"/>
      <c r="CF111" s="410"/>
      <c r="CG111" s="410"/>
      <c r="CH111" s="410"/>
      <c r="CI111" s="410"/>
      <c r="CJ111" s="410"/>
      <c r="CK111" s="410"/>
      <c r="CL111" s="410"/>
      <c r="CM111" s="410"/>
      <c r="CN111" s="410"/>
      <c r="CO111" s="410"/>
      <c r="CP111" s="410"/>
      <c r="CQ111" s="410"/>
      <c r="CR111" s="410"/>
      <c r="CS111" s="410"/>
      <c r="CT111" s="410"/>
      <c r="CU111" s="410"/>
    </row>
    <row r="112" spans="2:99" ht="14.25">
      <c r="B112" s="732"/>
      <c r="C112" s="731"/>
      <c r="D112" s="723"/>
      <c r="E112" s="432" t="s">
        <v>607</v>
      </c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4"/>
      <c r="AH112" s="425">
        <v>1906</v>
      </c>
      <c r="AI112" s="724"/>
      <c r="AJ112" s="725"/>
      <c r="AK112" s="725"/>
      <c r="AL112" s="726"/>
      <c r="AM112" s="476"/>
      <c r="AN112" s="410"/>
      <c r="AO112" s="410"/>
      <c r="AP112" s="410"/>
      <c r="AQ112" s="410"/>
      <c r="AR112" s="410"/>
      <c r="AS112" s="410"/>
      <c r="AT112" s="410"/>
      <c r="AU112" s="410"/>
      <c r="AV112" s="410"/>
      <c r="AW112" s="410"/>
      <c r="AX112" s="410"/>
      <c r="AY112" s="410"/>
      <c r="AZ112" s="410"/>
      <c r="BA112" s="410"/>
      <c r="BB112" s="410"/>
      <c r="BC112" s="410"/>
      <c r="BD112" s="410"/>
      <c r="BE112" s="410"/>
      <c r="BF112" s="410"/>
      <c r="BG112" s="410"/>
      <c r="BH112" s="410"/>
      <c r="BI112" s="410"/>
      <c r="BJ112" s="410"/>
      <c r="BK112" s="410"/>
      <c r="BL112" s="410"/>
      <c r="BM112" s="410"/>
      <c r="BN112" s="410"/>
      <c r="BO112" s="410"/>
      <c r="BP112" s="410"/>
      <c r="BQ112" s="410"/>
      <c r="BR112" s="410"/>
      <c r="BS112" s="410"/>
      <c r="BT112" s="410"/>
      <c r="BU112" s="410"/>
      <c r="BV112" s="410"/>
      <c r="BW112" s="410"/>
      <c r="BX112" s="410"/>
      <c r="BY112" s="410"/>
      <c r="BZ112" s="410"/>
      <c r="CA112" s="410"/>
      <c r="CB112" s="410"/>
      <c r="CC112" s="410"/>
      <c r="CD112" s="410"/>
      <c r="CE112" s="410"/>
      <c r="CF112" s="410"/>
      <c r="CG112" s="410"/>
      <c r="CH112" s="410"/>
      <c r="CI112" s="410"/>
      <c r="CJ112" s="410"/>
      <c r="CK112" s="410"/>
      <c r="CL112" s="410"/>
      <c r="CM112" s="410"/>
      <c r="CN112" s="410"/>
      <c r="CO112" s="410"/>
      <c r="CP112" s="410"/>
      <c r="CQ112" s="410"/>
      <c r="CR112" s="410"/>
      <c r="CS112" s="410"/>
      <c r="CT112" s="410"/>
      <c r="CU112" s="410"/>
    </row>
    <row r="113" spans="1:99" ht="14.25">
      <c r="B113" s="732"/>
      <c r="C113" s="731"/>
      <c r="D113" s="723"/>
      <c r="E113" s="432" t="s">
        <v>608</v>
      </c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  <c r="Z113" s="433"/>
      <c r="AA113" s="433"/>
      <c r="AB113" s="433"/>
      <c r="AC113" s="433"/>
      <c r="AD113" s="433"/>
      <c r="AE113" s="433"/>
      <c r="AF113" s="433"/>
      <c r="AG113" s="434"/>
      <c r="AH113" s="425">
        <v>1916</v>
      </c>
      <c r="AI113" s="724"/>
      <c r="AJ113" s="725"/>
      <c r="AK113" s="725"/>
      <c r="AL113" s="726"/>
      <c r="AM113" s="436"/>
      <c r="AN113" s="410"/>
      <c r="AO113" s="410"/>
      <c r="AP113" s="410"/>
      <c r="AQ113" s="410"/>
      <c r="AR113" s="410"/>
      <c r="AS113" s="410"/>
      <c r="AT113" s="410"/>
      <c r="AU113" s="410"/>
      <c r="AV113" s="410"/>
      <c r="AW113" s="410"/>
      <c r="AX113" s="410"/>
      <c r="AY113" s="410"/>
      <c r="AZ113" s="410"/>
      <c r="BA113" s="410"/>
      <c r="BB113" s="410"/>
      <c r="BC113" s="410"/>
      <c r="BD113" s="410"/>
      <c r="BE113" s="410"/>
      <c r="BF113" s="410"/>
      <c r="BG113" s="410"/>
      <c r="BH113" s="410"/>
      <c r="BI113" s="410"/>
      <c r="BJ113" s="410"/>
      <c r="BK113" s="410"/>
      <c r="BL113" s="410"/>
      <c r="BM113" s="410"/>
      <c r="BN113" s="410"/>
      <c r="BO113" s="410"/>
      <c r="BP113" s="410"/>
      <c r="BQ113" s="410"/>
      <c r="BR113" s="410"/>
      <c r="BS113" s="410"/>
      <c r="BT113" s="410"/>
      <c r="BU113" s="410"/>
      <c r="BV113" s="410"/>
      <c r="BW113" s="410"/>
      <c r="BX113" s="410"/>
      <c r="BY113" s="410"/>
      <c r="BZ113" s="410"/>
      <c r="CA113" s="410"/>
      <c r="CB113" s="410"/>
      <c r="CC113" s="410"/>
      <c r="CD113" s="410"/>
      <c r="CE113" s="410"/>
      <c r="CF113" s="410"/>
      <c r="CG113" s="410"/>
      <c r="CH113" s="410"/>
      <c r="CI113" s="410"/>
      <c r="CJ113" s="410"/>
      <c r="CK113" s="410"/>
      <c r="CL113" s="410"/>
      <c r="CM113" s="410"/>
      <c r="CN113" s="410"/>
      <c r="CO113" s="410"/>
      <c r="CP113" s="410"/>
      <c r="CQ113" s="410"/>
      <c r="CR113" s="410"/>
      <c r="CS113" s="410"/>
      <c r="CT113" s="410"/>
      <c r="CU113" s="410"/>
    </row>
    <row r="114" spans="1:99" ht="14.25">
      <c r="B114" s="732"/>
      <c r="C114" s="731"/>
      <c r="D114" s="595">
        <v>85</v>
      </c>
      <c r="E114" s="432" t="s">
        <v>609</v>
      </c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  <c r="Z114" s="433"/>
      <c r="AA114" s="433"/>
      <c r="AB114" s="433"/>
      <c r="AC114" s="433"/>
      <c r="AD114" s="433"/>
      <c r="AE114" s="433"/>
      <c r="AF114" s="433"/>
      <c r="AG114" s="434"/>
      <c r="AH114" s="425">
        <v>848</v>
      </c>
      <c r="AI114" s="724"/>
      <c r="AJ114" s="725"/>
      <c r="AK114" s="725"/>
      <c r="AL114" s="726"/>
      <c r="AM114" s="462" t="s">
        <v>3</v>
      </c>
      <c r="AN114" s="410"/>
      <c r="AO114" s="410"/>
      <c r="AP114" s="410"/>
      <c r="AQ114" s="410"/>
      <c r="AR114" s="410"/>
      <c r="AS114" s="410"/>
      <c r="AT114" s="410"/>
      <c r="AU114" s="410"/>
      <c r="AV114" s="410"/>
      <c r="AW114" s="410"/>
      <c r="AX114" s="410"/>
      <c r="AY114" s="410"/>
      <c r="AZ114" s="410"/>
      <c r="BA114" s="410"/>
      <c r="BB114" s="410"/>
      <c r="BC114" s="410"/>
      <c r="BD114" s="410"/>
      <c r="BE114" s="410"/>
      <c r="BF114" s="410"/>
      <c r="BG114" s="410"/>
      <c r="BH114" s="410"/>
      <c r="BI114" s="410"/>
      <c r="BJ114" s="410"/>
      <c r="BK114" s="410"/>
      <c r="BL114" s="410"/>
      <c r="BM114" s="410"/>
      <c r="BN114" s="410"/>
      <c r="BO114" s="410"/>
      <c r="BP114" s="410"/>
      <c r="BQ114" s="410"/>
      <c r="BR114" s="410"/>
      <c r="BS114" s="410"/>
      <c r="BT114" s="410"/>
      <c r="BU114" s="410"/>
      <c r="BV114" s="410"/>
      <c r="BW114" s="410"/>
      <c r="BX114" s="410"/>
      <c r="BY114" s="410"/>
      <c r="BZ114" s="410"/>
      <c r="CA114" s="410"/>
      <c r="CB114" s="410"/>
      <c r="CC114" s="410"/>
      <c r="CD114" s="410"/>
      <c r="CE114" s="410"/>
      <c r="CF114" s="410"/>
      <c r="CG114" s="410"/>
      <c r="CH114" s="410"/>
      <c r="CI114" s="410"/>
      <c r="CJ114" s="410"/>
      <c r="CK114" s="410"/>
      <c r="CL114" s="410"/>
      <c r="CM114" s="410"/>
      <c r="CN114" s="410"/>
      <c r="CO114" s="410"/>
      <c r="CP114" s="410"/>
      <c r="CQ114" s="410"/>
      <c r="CR114" s="410"/>
      <c r="CS114" s="410"/>
      <c r="CT114" s="410"/>
      <c r="CU114" s="410"/>
    </row>
    <row r="115" spans="1:99" ht="14.25">
      <c r="B115" s="732"/>
      <c r="C115" s="731"/>
      <c r="D115" s="595">
        <v>86</v>
      </c>
      <c r="E115" s="432" t="s">
        <v>610</v>
      </c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  <c r="Z115" s="433"/>
      <c r="AA115" s="433"/>
      <c r="AB115" s="433"/>
      <c r="AC115" s="433"/>
      <c r="AD115" s="433"/>
      <c r="AE115" s="433"/>
      <c r="AF115" s="433"/>
      <c r="AG115" s="434"/>
      <c r="AH115" s="425">
        <v>82</v>
      </c>
      <c r="AI115" s="724"/>
      <c r="AJ115" s="725"/>
      <c r="AK115" s="725"/>
      <c r="AL115" s="726"/>
      <c r="AM115" s="462" t="s">
        <v>3</v>
      </c>
      <c r="AN115" s="410"/>
      <c r="AO115" s="410"/>
      <c r="AP115" s="410"/>
      <c r="AQ115" s="410"/>
      <c r="AR115" s="410"/>
      <c r="AS115" s="410"/>
      <c r="AT115" s="410"/>
      <c r="AU115" s="410"/>
      <c r="AV115" s="410"/>
      <c r="AW115" s="410"/>
      <c r="AX115" s="410"/>
      <c r="AY115" s="410"/>
      <c r="AZ115" s="410"/>
      <c r="BA115" s="410"/>
      <c r="BB115" s="410"/>
      <c r="BC115" s="410"/>
      <c r="BD115" s="410"/>
      <c r="BE115" s="410"/>
      <c r="BF115" s="410"/>
      <c r="BG115" s="410"/>
      <c r="BH115" s="410"/>
      <c r="BI115" s="410"/>
      <c r="BJ115" s="410"/>
      <c r="BK115" s="410"/>
      <c r="BL115" s="410"/>
      <c r="BM115" s="410"/>
      <c r="BN115" s="410"/>
      <c r="BO115" s="410"/>
      <c r="BP115" s="410"/>
      <c r="BQ115" s="410"/>
      <c r="BR115" s="410"/>
      <c r="BS115" s="410"/>
      <c r="BT115" s="410"/>
      <c r="BU115" s="410"/>
      <c r="BV115" s="410"/>
      <c r="BW115" s="410"/>
      <c r="BX115" s="410"/>
      <c r="BY115" s="410"/>
      <c r="BZ115" s="410"/>
      <c r="CA115" s="410"/>
      <c r="CB115" s="410"/>
      <c r="CC115" s="410"/>
      <c r="CD115" s="410"/>
      <c r="CE115" s="410"/>
      <c r="CF115" s="410"/>
      <c r="CG115" s="410"/>
      <c r="CH115" s="410"/>
      <c r="CI115" s="410"/>
      <c r="CJ115" s="410"/>
      <c r="CK115" s="410"/>
      <c r="CL115" s="410"/>
      <c r="CM115" s="410"/>
      <c r="CN115" s="410"/>
      <c r="CO115" s="410"/>
      <c r="CP115" s="410"/>
      <c r="CQ115" s="410"/>
      <c r="CR115" s="410"/>
      <c r="CS115" s="410"/>
      <c r="CT115" s="410"/>
      <c r="CU115" s="410"/>
    </row>
    <row r="116" spans="1:99" ht="14.25">
      <c r="B116" s="732"/>
      <c r="C116" s="731"/>
      <c r="D116" s="595">
        <v>87</v>
      </c>
      <c r="E116" s="432" t="s">
        <v>611</v>
      </c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  <c r="Z116" s="433"/>
      <c r="AA116" s="433"/>
      <c r="AB116" s="433"/>
      <c r="AC116" s="433"/>
      <c r="AD116" s="433"/>
      <c r="AE116" s="433"/>
      <c r="AF116" s="433"/>
      <c r="AG116" s="434"/>
      <c r="AH116" s="425">
        <v>1123</v>
      </c>
      <c r="AI116" s="724"/>
      <c r="AJ116" s="725"/>
      <c r="AK116" s="725"/>
      <c r="AL116" s="726"/>
      <c r="AM116" s="462" t="s">
        <v>3</v>
      </c>
      <c r="AN116" s="410"/>
      <c r="AO116" s="410"/>
      <c r="AP116" s="410"/>
      <c r="AQ116" s="410"/>
      <c r="AR116" s="410"/>
      <c r="AS116" s="410"/>
      <c r="AT116" s="410"/>
      <c r="AU116" s="410"/>
      <c r="AV116" s="410"/>
      <c r="AW116" s="410"/>
      <c r="AX116" s="410"/>
      <c r="AY116" s="410"/>
      <c r="AZ116" s="410"/>
      <c r="BA116" s="410"/>
      <c r="BB116" s="410"/>
      <c r="BC116" s="410"/>
      <c r="BD116" s="410"/>
      <c r="BE116" s="410"/>
      <c r="BF116" s="410"/>
      <c r="BG116" s="410"/>
      <c r="BH116" s="410"/>
      <c r="BI116" s="410"/>
      <c r="BJ116" s="410"/>
      <c r="BK116" s="410"/>
      <c r="BL116" s="410"/>
      <c r="BM116" s="410"/>
      <c r="BN116" s="410"/>
      <c r="BO116" s="410"/>
      <c r="BP116" s="410"/>
      <c r="BQ116" s="410"/>
      <c r="BR116" s="410"/>
      <c r="BS116" s="410"/>
      <c r="BT116" s="410"/>
      <c r="BU116" s="410"/>
      <c r="BV116" s="410"/>
      <c r="BW116" s="410"/>
      <c r="BX116" s="410"/>
      <c r="BY116" s="410"/>
      <c r="BZ116" s="410"/>
      <c r="CA116" s="410"/>
      <c r="CB116" s="410"/>
      <c r="CC116" s="410"/>
      <c r="CD116" s="410"/>
      <c r="CE116" s="410"/>
      <c r="CF116" s="410"/>
      <c r="CG116" s="410"/>
      <c r="CH116" s="410"/>
      <c r="CI116" s="410"/>
      <c r="CJ116" s="410"/>
      <c r="CK116" s="410"/>
      <c r="CL116" s="410"/>
      <c r="CM116" s="410"/>
      <c r="CN116" s="410"/>
      <c r="CO116" s="410"/>
      <c r="CP116" s="410"/>
      <c r="CQ116" s="410"/>
      <c r="CR116" s="410"/>
      <c r="CS116" s="410"/>
      <c r="CT116" s="410"/>
      <c r="CU116" s="410"/>
    </row>
    <row r="117" spans="1:99" ht="14.25">
      <c r="B117" s="732"/>
      <c r="C117" s="731"/>
      <c r="D117" s="595">
        <v>88</v>
      </c>
      <c r="E117" s="432" t="s">
        <v>612</v>
      </c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  <c r="Z117" s="433"/>
      <c r="AA117" s="433"/>
      <c r="AB117" s="433"/>
      <c r="AC117" s="433"/>
      <c r="AD117" s="433"/>
      <c r="AE117" s="433"/>
      <c r="AF117" s="433"/>
      <c r="AG117" s="434"/>
      <c r="AH117" s="425">
        <v>83</v>
      </c>
      <c r="AI117" s="724"/>
      <c r="AJ117" s="725"/>
      <c r="AK117" s="725"/>
      <c r="AL117" s="726"/>
      <c r="AM117" s="462" t="s">
        <v>3</v>
      </c>
      <c r="AN117" s="410"/>
      <c r="AO117" s="410"/>
      <c r="AP117" s="410"/>
      <c r="AQ117" s="410"/>
      <c r="AR117" s="410"/>
      <c r="AS117" s="410"/>
      <c r="AT117" s="410"/>
      <c r="AU117" s="410"/>
      <c r="AV117" s="410"/>
      <c r="AW117" s="410"/>
      <c r="AX117" s="410"/>
      <c r="AY117" s="410"/>
      <c r="AZ117" s="410"/>
      <c r="BA117" s="410"/>
      <c r="BB117" s="410"/>
      <c r="BC117" s="410"/>
      <c r="BD117" s="410"/>
      <c r="BE117" s="410"/>
      <c r="BF117" s="410"/>
      <c r="BG117" s="410"/>
      <c r="BH117" s="410"/>
      <c r="BI117" s="410"/>
      <c r="BJ117" s="410"/>
      <c r="BK117" s="410"/>
      <c r="BL117" s="410"/>
      <c r="BM117" s="410"/>
      <c r="BN117" s="410"/>
      <c r="BO117" s="410"/>
      <c r="BP117" s="410"/>
      <c r="BQ117" s="410"/>
      <c r="BR117" s="410"/>
      <c r="BS117" s="410"/>
      <c r="BT117" s="410"/>
      <c r="BU117" s="410"/>
      <c r="BV117" s="410"/>
      <c r="BW117" s="410"/>
      <c r="BX117" s="410"/>
      <c r="BY117" s="410"/>
      <c r="BZ117" s="410"/>
      <c r="CA117" s="410"/>
      <c r="CB117" s="410"/>
      <c r="CC117" s="410"/>
      <c r="CD117" s="410"/>
      <c r="CE117" s="410"/>
      <c r="CF117" s="410"/>
      <c r="CG117" s="410"/>
      <c r="CH117" s="410"/>
      <c r="CI117" s="410"/>
      <c r="CJ117" s="410"/>
      <c r="CK117" s="410"/>
      <c r="CL117" s="410"/>
      <c r="CM117" s="410"/>
      <c r="CN117" s="410"/>
      <c r="CO117" s="410"/>
      <c r="CP117" s="410"/>
      <c r="CQ117" s="410"/>
      <c r="CR117" s="410"/>
      <c r="CS117" s="410"/>
      <c r="CT117" s="410"/>
      <c r="CU117" s="410"/>
    </row>
    <row r="118" spans="1:99" ht="14.25">
      <c r="B118" s="732"/>
      <c r="C118" s="731"/>
      <c r="D118" s="595">
        <v>89</v>
      </c>
      <c r="E118" s="432" t="s">
        <v>613</v>
      </c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  <c r="Z118" s="433"/>
      <c r="AA118" s="433"/>
      <c r="AB118" s="433"/>
      <c r="AC118" s="433"/>
      <c r="AD118" s="433"/>
      <c r="AE118" s="433"/>
      <c r="AF118" s="433"/>
      <c r="AG118" s="434"/>
      <c r="AH118" s="425">
        <v>173</v>
      </c>
      <c r="AI118" s="724"/>
      <c r="AJ118" s="725"/>
      <c r="AK118" s="725"/>
      <c r="AL118" s="726"/>
      <c r="AM118" s="462" t="s">
        <v>3</v>
      </c>
      <c r="AN118" s="410"/>
      <c r="AO118" s="410"/>
      <c r="AP118" s="410"/>
      <c r="AQ118" s="410"/>
      <c r="AR118" s="410"/>
      <c r="AS118" s="410"/>
      <c r="AT118" s="410"/>
      <c r="AU118" s="410"/>
      <c r="AV118" s="410"/>
      <c r="AW118" s="410"/>
      <c r="AX118" s="410"/>
      <c r="AY118" s="410"/>
      <c r="AZ118" s="410"/>
      <c r="BA118" s="410"/>
      <c r="BB118" s="410"/>
      <c r="BC118" s="410"/>
      <c r="BD118" s="410"/>
      <c r="BE118" s="410"/>
      <c r="BF118" s="410"/>
      <c r="BG118" s="410"/>
      <c r="BH118" s="410"/>
      <c r="BI118" s="410"/>
      <c r="BJ118" s="410"/>
      <c r="BK118" s="410"/>
      <c r="BL118" s="410"/>
      <c r="BM118" s="410"/>
      <c r="BN118" s="410"/>
      <c r="BO118" s="410"/>
      <c r="BP118" s="410"/>
      <c r="BQ118" s="410"/>
      <c r="BR118" s="410"/>
      <c r="BS118" s="410"/>
      <c r="BT118" s="410"/>
      <c r="BU118" s="410"/>
      <c r="BV118" s="410"/>
      <c r="BW118" s="410"/>
      <c r="BX118" s="410"/>
      <c r="BY118" s="410"/>
      <c r="BZ118" s="410"/>
      <c r="CA118" s="410"/>
      <c r="CB118" s="410"/>
      <c r="CC118" s="410"/>
      <c r="CD118" s="410"/>
      <c r="CE118" s="410"/>
      <c r="CF118" s="410"/>
      <c r="CG118" s="410"/>
      <c r="CH118" s="410"/>
      <c r="CI118" s="410"/>
      <c r="CJ118" s="410"/>
      <c r="CK118" s="410"/>
      <c r="CL118" s="410"/>
      <c r="CM118" s="410"/>
      <c r="CN118" s="410"/>
      <c r="CO118" s="410"/>
      <c r="CP118" s="410"/>
      <c r="CQ118" s="410"/>
      <c r="CR118" s="410"/>
      <c r="CS118" s="410"/>
      <c r="CT118" s="410"/>
      <c r="CU118" s="410"/>
    </row>
    <row r="119" spans="1:99" ht="14.25">
      <c r="B119" s="732"/>
      <c r="C119" s="731"/>
      <c r="D119" s="595">
        <v>90</v>
      </c>
      <c r="E119" s="432" t="s">
        <v>614</v>
      </c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  <c r="Z119" s="433"/>
      <c r="AA119" s="433"/>
      <c r="AB119" s="433"/>
      <c r="AC119" s="433"/>
      <c r="AD119" s="433"/>
      <c r="AE119" s="433"/>
      <c r="AF119" s="433"/>
      <c r="AG119" s="434"/>
      <c r="AH119" s="425">
        <v>198</v>
      </c>
      <c r="AI119" s="724"/>
      <c r="AJ119" s="725"/>
      <c r="AK119" s="725"/>
      <c r="AL119" s="726"/>
      <c r="AM119" s="462" t="s">
        <v>3</v>
      </c>
      <c r="AN119" s="410"/>
      <c r="AO119" s="410"/>
      <c r="AP119" s="410"/>
      <c r="AQ119" s="410"/>
      <c r="AR119" s="410"/>
      <c r="AS119" s="410"/>
      <c r="AT119" s="410"/>
      <c r="AU119" s="410"/>
      <c r="AV119" s="410"/>
      <c r="AW119" s="410"/>
      <c r="AX119" s="410"/>
      <c r="AY119" s="410"/>
      <c r="AZ119" s="410"/>
      <c r="BA119" s="410"/>
      <c r="BB119" s="410"/>
      <c r="BC119" s="410"/>
      <c r="BD119" s="410"/>
      <c r="BE119" s="410"/>
      <c r="BF119" s="410"/>
      <c r="BG119" s="410"/>
      <c r="BH119" s="410"/>
      <c r="BI119" s="410"/>
      <c r="BJ119" s="410"/>
      <c r="BK119" s="410"/>
      <c r="BL119" s="410"/>
      <c r="BM119" s="410"/>
      <c r="BN119" s="410"/>
      <c r="BO119" s="410"/>
      <c r="BP119" s="410"/>
      <c r="BQ119" s="410"/>
      <c r="BR119" s="410"/>
      <c r="BS119" s="410"/>
      <c r="BT119" s="410"/>
      <c r="BU119" s="410"/>
      <c r="BV119" s="410"/>
      <c r="BW119" s="410"/>
      <c r="BX119" s="410"/>
      <c r="BY119" s="410"/>
      <c r="BZ119" s="410"/>
      <c r="CA119" s="410"/>
      <c r="CB119" s="410"/>
      <c r="CC119" s="410"/>
      <c r="CD119" s="410"/>
      <c r="CE119" s="410"/>
      <c r="CF119" s="410"/>
      <c r="CG119" s="410"/>
      <c r="CH119" s="410"/>
      <c r="CI119" s="410"/>
      <c r="CJ119" s="410"/>
      <c r="CK119" s="410"/>
      <c r="CL119" s="410"/>
      <c r="CM119" s="410"/>
      <c r="CN119" s="410"/>
      <c r="CO119" s="410"/>
      <c r="CP119" s="410"/>
      <c r="CQ119" s="410"/>
      <c r="CR119" s="410"/>
      <c r="CS119" s="410"/>
      <c r="CT119" s="410"/>
      <c r="CU119" s="410"/>
    </row>
    <row r="120" spans="1:99" ht="14.25">
      <c r="B120" s="732"/>
      <c r="C120" s="731"/>
      <c r="D120" s="595">
        <v>91</v>
      </c>
      <c r="E120" s="432" t="s">
        <v>615</v>
      </c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  <c r="Z120" s="433"/>
      <c r="AA120" s="433"/>
      <c r="AB120" s="433"/>
      <c r="AC120" s="433"/>
      <c r="AD120" s="433"/>
      <c r="AE120" s="433"/>
      <c r="AF120" s="433"/>
      <c r="AG120" s="434"/>
      <c r="AH120" s="425">
        <v>54</v>
      </c>
      <c r="AI120" s="724"/>
      <c r="AJ120" s="725"/>
      <c r="AK120" s="725"/>
      <c r="AL120" s="726"/>
      <c r="AM120" s="462" t="s">
        <v>3</v>
      </c>
      <c r="AN120" s="410"/>
      <c r="AO120" s="410"/>
      <c r="AP120" s="410"/>
      <c r="AQ120" s="410"/>
      <c r="AR120" s="410"/>
      <c r="AS120" s="410"/>
      <c r="AT120" s="410"/>
      <c r="AU120" s="410"/>
      <c r="AV120" s="410"/>
      <c r="AW120" s="410"/>
      <c r="AX120" s="410"/>
      <c r="AY120" s="410"/>
      <c r="AZ120" s="410"/>
      <c r="BA120" s="410"/>
      <c r="BB120" s="410"/>
      <c r="BC120" s="410"/>
      <c r="BD120" s="410"/>
      <c r="BE120" s="410"/>
      <c r="BF120" s="410"/>
      <c r="BG120" s="410"/>
      <c r="BH120" s="410"/>
      <c r="BI120" s="410"/>
      <c r="BJ120" s="410"/>
      <c r="BK120" s="410"/>
      <c r="BL120" s="410"/>
      <c r="BM120" s="410"/>
      <c r="BN120" s="410"/>
      <c r="BO120" s="410"/>
      <c r="BP120" s="410"/>
      <c r="BQ120" s="410"/>
      <c r="BR120" s="410"/>
      <c r="BS120" s="410"/>
      <c r="BT120" s="410"/>
      <c r="BU120" s="410"/>
      <c r="BV120" s="410"/>
      <c r="BW120" s="410"/>
      <c r="BX120" s="410"/>
      <c r="BY120" s="410"/>
      <c r="BZ120" s="410"/>
      <c r="CA120" s="410"/>
      <c r="CB120" s="410"/>
      <c r="CC120" s="410"/>
      <c r="CD120" s="410"/>
      <c r="CE120" s="410"/>
      <c r="CF120" s="410"/>
      <c r="CG120" s="410"/>
      <c r="CH120" s="410"/>
      <c r="CI120" s="410"/>
      <c r="CJ120" s="410"/>
      <c r="CK120" s="410"/>
      <c r="CL120" s="410"/>
      <c r="CM120" s="410"/>
      <c r="CN120" s="410"/>
      <c r="CO120" s="410"/>
      <c r="CP120" s="410"/>
      <c r="CQ120" s="410"/>
      <c r="CR120" s="410"/>
      <c r="CS120" s="410"/>
      <c r="CT120" s="410"/>
      <c r="CU120" s="410"/>
    </row>
    <row r="121" spans="1:99" ht="14.25">
      <c r="B121" s="732"/>
      <c r="C121" s="731"/>
      <c r="D121" s="595">
        <v>92</v>
      </c>
      <c r="E121" s="432" t="s">
        <v>616</v>
      </c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  <c r="Z121" s="433"/>
      <c r="AA121" s="433"/>
      <c r="AB121" s="433"/>
      <c r="AC121" s="433"/>
      <c r="AD121" s="433"/>
      <c r="AE121" s="433"/>
      <c r="AF121" s="433"/>
      <c r="AG121" s="434"/>
      <c r="AH121" s="425">
        <v>832</v>
      </c>
      <c r="AI121" s="724"/>
      <c r="AJ121" s="725"/>
      <c r="AK121" s="725"/>
      <c r="AL121" s="726"/>
      <c r="AM121" s="462" t="s">
        <v>3</v>
      </c>
      <c r="AN121" s="410"/>
      <c r="AO121" s="410"/>
      <c r="AP121" s="410"/>
      <c r="AQ121" s="410"/>
      <c r="AR121" s="410"/>
      <c r="AS121" s="410"/>
      <c r="AT121" s="410"/>
      <c r="AU121" s="410"/>
      <c r="AV121" s="410"/>
      <c r="AW121" s="410"/>
      <c r="AX121" s="410"/>
      <c r="AY121" s="410"/>
      <c r="AZ121" s="410"/>
      <c r="BA121" s="410"/>
      <c r="BB121" s="410"/>
      <c r="BC121" s="410"/>
      <c r="BD121" s="410"/>
      <c r="BE121" s="410"/>
      <c r="BF121" s="410"/>
      <c r="BG121" s="410"/>
      <c r="BH121" s="410"/>
      <c r="BI121" s="410"/>
      <c r="BJ121" s="410"/>
      <c r="BK121" s="410"/>
      <c r="BL121" s="410"/>
      <c r="BM121" s="410"/>
      <c r="BN121" s="410"/>
      <c r="BO121" s="410"/>
      <c r="BP121" s="410"/>
      <c r="BQ121" s="410"/>
      <c r="BR121" s="410"/>
      <c r="BS121" s="410"/>
      <c r="BT121" s="410"/>
      <c r="BU121" s="410"/>
      <c r="BV121" s="410"/>
      <c r="BW121" s="410"/>
      <c r="BX121" s="410"/>
      <c r="BY121" s="410"/>
      <c r="BZ121" s="410"/>
      <c r="CA121" s="410"/>
      <c r="CB121" s="410"/>
      <c r="CC121" s="410"/>
      <c r="CD121" s="410"/>
      <c r="CE121" s="410"/>
      <c r="CF121" s="410"/>
      <c r="CG121" s="410"/>
      <c r="CH121" s="410"/>
      <c r="CI121" s="410"/>
      <c r="CJ121" s="410"/>
      <c r="CK121" s="410"/>
      <c r="CL121" s="410"/>
      <c r="CM121" s="410"/>
      <c r="CN121" s="410"/>
      <c r="CO121" s="410"/>
      <c r="CP121" s="410"/>
      <c r="CQ121" s="410"/>
      <c r="CR121" s="410"/>
      <c r="CS121" s="410"/>
      <c r="CT121" s="410"/>
      <c r="CU121" s="410"/>
    </row>
    <row r="122" spans="1:99" ht="14.25">
      <c r="B122" s="732"/>
      <c r="C122" s="731"/>
      <c r="D122" s="595">
        <v>93</v>
      </c>
      <c r="E122" s="432" t="s">
        <v>617</v>
      </c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  <c r="Z122" s="433"/>
      <c r="AA122" s="433"/>
      <c r="AB122" s="433"/>
      <c r="AC122" s="433"/>
      <c r="AD122" s="433"/>
      <c r="AE122" s="433"/>
      <c r="AF122" s="433"/>
      <c r="AG122" s="434"/>
      <c r="AH122" s="425">
        <v>1907</v>
      </c>
      <c r="AI122" s="724"/>
      <c r="AJ122" s="725"/>
      <c r="AK122" s="725"/>
      <c r="AL122" s="726"/>
      <c r="AM122" s="462" t="s">
        <v>3</v>
      </c>
      <c r="AN122" s="410"/>
      <c r="AO122" s="410"/>
      <c r="AP122" s="410"/>
      <c r="AQ122" s="410"/>
      <c r="AR122" s="410"/>
      <c r="AS122" s="410"/>
      <c r="AT122" s="410"/>
      <c r="AU122" s="410"/>
      <c r="AV122" s="410"/>
      <c r="AW122" s="410"/>
      <c r="AX122" s="410"/>
      <c r="AY122" s="410"/>
      <c r="AZ122" s="410"/>
      <c r="BA122" s="410"/>
      <c r="BB122" s="410"/>
      <c r="BC122" s="410"/>
      <c r="BD122" s="410"/>
      <c r="BE122" s="410"/>
      <c r="BF122" s="410"/>
      <c r="BG122" s="410"/>
      <c r="BH122" s="410"/>
      <c r="BI122" s="410"/>
      <c r="BJ122" s="410"/>
      <c r="BK122" s="410"/>
      <c r="BL122" s="410"/>
      <c r="BM122" s="410"/>
      <c r="BN122" s="410"/>
      <c r="BO122" s="410"/>
      <c r="BP122" s="410"/>
      <c r="BQ122" s="410"/>
      <c r="BR122" s="410"/>
      <c r="BS122" s="410"/>
      <c r="BT122" s="410"/>
      <c r="BU122" s="410"/>
      <c r="BV122" s="410"/>
      <c r="BW122" s="410"/>
      <c r="BX122" s="410"/>
      <c r="BY122" s="410"/>
      <c r="BZ122" s="410"/>
      <c r="CA122" s="410"/>
      <c r="CB122" s="410"/>
      <c r="CC122" s="410"/>
      <c r="CD122" s="410"/>
      <c r="CE122" s="410"/>
      <c r="CF122" s="410"/>
      <c r="CG122" s="410"/>
      <c r="CH122" s="410"/>
      <c r="CI122" s="410"/>
      <c r="CJ122" s="410"/>
      <c r="CK122" s="410"/>
      <c r="CL122" s="410"/>
      <c r="CM122" s="410"/>
      <c r="CN122" s="410"/>
      <c r="CO122" s="410"/>
      <c r="CP122" s="410"/>
      <c r="CQ122" s="410"/>
      <c r="CR122" s="410"/>
      <c r="CS122" s="410"/>
      <c r="CT122" s="410"/>
      <c r="CU122" s="410"/>
    </row>
    <row r="123" spans="1:99" ht="14.25">
      <c r="B123" s="732"/>
      <c r="C123" s="731"/>
      <c r="D123" s="595">
        <v>94</v>
      </c>
      <c r="E123" s="432" t="s">
        <v>618</v>
      </c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  <c r="Z123" s="433"/>
      <c r="AA123" s="433"/>
      <c r="AB123" s="433"/>
      <c r="AC123" s="433"/>
      <c r="AD123" s="433"/>
      <c r="AE123" s="433"/>
      <c r="AF123" s="433"/>
      <c r="AG123" s="434"/>
      <c r="AH123" s="425">
        <v>833</v>
      </c>
      <c r="AI123" s="724"/>
      <c r="AJ123" s="725"/>
      <c r="AK123" s="725"/>
      <c r="AL123" s="726"/>
      <c r="AM123" s="462" t="s">
        <v>3</v>
      </c>
      <c r="AN123" s="410"/>
      <c r="AO123" s="410"/>
      <c r="AP123" s="410"/>
      <c r="AQ123" s="410"/>
      <c r="AR123" s="410"/>
      <c r="AS123" s="410"/>
      <c r="AT123" s="410"/>
      <c r="AU123" s="410"/>
      <c r="AV123" s="410"/>
      <c r="AW123" s="410"/>
      <c r="AX123" s="410"/>
      <c r="AY123" s="410"/>
      <c r="AZ123" s="410"/>
      <c r="BA123" s="410"/>
      <c r="BB123" s="410"/>
      <c r="BC123" s="410"/>
      <c r="BD123" s="410"/>
      <c r="BE123" s="410"/>
      <c r="BF123" s="410"/>
      <c r="BG123" s="410"/>
      <c r="BH123" s="410"/>
      <c r="BI123" s="410"/>
      <c r="BJ123" s="410"/>
      <c r="BK123" s="410"/>
      <c r="BL123" s="410"/>
      <c r="BM123" s="410"/>
      <c r="BN123" s="410"/>
      <c r="BO123" s="410"/>
      <c r="BP123" s="410"/>
      <c r="BQ123" s="410"/>
      <c r="BR123" s="410"/>
      <c r="BS123" s="410"/>
      <c r="BT123" s="410"/>
      <c r="BU123" s="410"/>
      <c r="BV123" s="410"/>
      <c r="BW123" s="410"/>
      <c r="BX123" s="410"/>
      <c r="BY123" s="410"/>
      <c r="BZ123" s="410"/>
      <c r="CA123" s="410"/>
      <c r="CB123" s="410"/>
      <c r="CC123" s="410"/>
      <c r="CD123" s="410"/>
      <c r="CE123" s="410"/>
      <c r="CF123" s="410"/>
      <c r="CG123" s="410"/>
      <c r="CH123" s="410"/>
      <c r="CI123" s="410"/>
      <c r="CJ123" s="410"/>
      <c r="CK123" s="410"/>
      <c r="CL123" s="410"/>
      <c r="CM123" s="410"/>
      <c r="CN123" s="410"/>
      <c r="CO123" s="410"/>
      <c r="CP123" s="410"/>
      <c r="CQ123" s="410"/>
      <c r="CR123" s="410"/>
      <c r="CS123" s="410"/>
      <c r="CT123" s="410"/>
      <c r="CU123" s="410"/>
    </row>
    <row r="124" spans="1:99" ht="14.25">
      <c r="B124" s="732"/>
      <c r="C124" s="731"/>
      <c r="D124" s="595">
        <v>95</v>
      </c>
      <c r="E124" s="432" t="s">
        <v>619</v>
      </c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  <c r="Z124" s="433"/>
      <c r="AA124" s="433"/>
      <c r="AB124" s="433"/>
      <c r="AC124" s="433"/>
      <c r="AD124" s="433"/>
      <c r="AE124" s="433"/>
      <c r="AF124" s="433"/>
      <c r="AG124" s="434"/>
      <c r="AH124" s="425">
        <v>1908</v>
      </c>
      <c r="AI124" s="724"/>
      <c r="AJ124" s="725"/>
      <c r="AK124" s="725"/>
      <c r="AL124" s="726"/>
      <c r="AM124" s="462" t="s">
        <v>3</v>
      </c>
      <c r="AN124" s="410"/>
      <c r="AO124" s="410"/>
      <c r="AP124" s="410"/>
      <c r="AQ124" s="410"/>
      <c r="AR124" s="410"/>
      <c r="AS124" s="410"/>
      <c r="AT124" s="410"/>
      <c r="AU124" s="410"/>
      <c r="AV124" s="410"/>
      <c r="AW124" s="410"/>
      <c r="AX124" s="410"/>
      <c r="AY124" s="410"/>
      <c r="AZ124" s="410"/>
      <c r="BA124" s="410"/>
      <c r="BB124" s="410"/>
      <c r="BC124" s="410"/>
      <c r="BD124" s="410"/>
      <c r="BE124" s="410"/>
      <c r="BF124" s="410"/>
      <c r="BG124" s="410"/>
      <c r="BH124" s="410"/>
      <c r="BI124" s="410"/>
      <c r="BJ124" s="410"/>
      <c r="BK124" s="410"/>
      <c r="BL124" s="410"/>
      <c r="BM124" s="410"/>
      <c r="BN124" s="410"/>
      <c r="BO124" s="410"/>
      <c r="BP124" s="410"/>
      <c r="BQ124" s="410"/>
      <c r="BR124" s="410"/>
      <c r="BS124" s="410"/>
      <c r="BT124" s="410"/>
      <c r="BU124" s="410"/>
      <c r="BV124" s="410"/>
      <c r="BW124" s="410"/>
      <c r="BX124" s="410"/>
      <c r="BY124" s="410"/>
      <c r="BZ124" s="410"/>
      <c r="CA124" s="410"/>
      <c r="CB124" s="410"/>
      <c r="CC124" s="410"/>
      <c r="CD124" s="410"/>
      <c r="CE124" s="410"/>
      <c r="CF124" s="410"/>
      <c r="CG124" s="410"/>
      <c r="CH124" s="410"/>
      <c r="CI124" s="410"/>
      <c r="CJ124" s="410"/>
      <c r="CK124" s="410"/>
      <c r="CL124" s="410"/>
      <c r="CM124" s="410"/>
      <c r="CN124" s="410"/>
      <c r="CO124" s="410"/>
      <c r="CP124" s="410"/>
      <c r="CQ124" s="410"/>
      <c r="CR124" s="410"/>
      <c r="CS124" s="410"/>
      <c r="CT124" s="410"/>
      <c r="CU124" s="410"/>
    </row>
    <row r="125" spans="1:99" ht="14.25">
      <c r="B125" s="732"/>
      <c r="C125" s="731"/>
      <c r="D125" s="592">
        <v>96</v>
      </c>
      <c r="E125" s="437" t="s">
        <v>620</v>
      </c>
      <c r="F125" s="437"/>
      <c r="G125" s="437"/>
      <c r="H125" s="437"/>
      <c r="I125" s="437"/>
      <c r="J125" s="437"/>
      <c r="K125" s="437"/>
      <c r="L125" s="437"/>
      <c r="M125" s="437"/>
      <c r="N125" s="593">
        <v>912</v>
      </c>
      <c r="O125" s="720"/>
      <c r="P125" s="721"/>
      <c r="Q125" s="721"/>
      <c r="R125" s="722"/>
      <c r="S125" s="450" t="s">
        <v>621</v>
      </c>
      <c r="T125" s="451"/>
      <c r="U125" s="451"/>
      <c r="V125" s="451"/>
      <c r="W125" s="451"/>
      <c r="X125" s="451"/>
      <c r="Y125" s="451"/>
      <c r="Z125" s="451"/>
      <c r="AA125" s="451"/>
      <c r="AB125" s="452"/>
      <c r="AC125" s="593">
        <v>167</v>
      </c>
      <c r="AD125" s="720"/>
      <c r="AE125" s="721"/>
      <c r="AF125" s="721"/>
      <c r="AG125" s="722"/>
      <c r="AH125" s="593">
        <v>747</v>
      </c>
      <c r="AI125" s="720">
        <f>+$O$125+$AD$125</f>
        <v>0</v>
      </c>
      <c r="AJ125" s="721"/>
      <c r="AK125" s="721"/>
      <c r="AL125" s="722"/>
      <c r="AM125" s="418" t="s">
        <v>3</v>
      </c>
      <c r="AN125" s="410"/>
      <c r="AO125" s="410"/>
      <c r="AP125" s="410"/>
      <c r="AQ125" s="410"/>
      <c r="AR125" s="410"/>
      <c r="AS125" s="410"/>
      <c r="AT125" s="410"/>
      <c r="AU125" s="410"/>
      <c r="AV125" s="410"/>
      <c r="AW125" s="410"/>
      <c r="AX125" s="410"/>
      <c r="AY125" s="410"/>
      <c r="AZ125" s="410"/>
      <c r="BA125" s="410"/>
      <c r="BB125" s="410"/>
      <c r="BC125" s="410"/>
      <c r="BD125" s="410"/>
      <c r="BE125" s="410"/>
      <c r="BF125" s="410"/>
      <c r="BG125" s="410"/>
      <c r="BH125" s="410"/>
      <c r="BI125" s="410"/>
      <c r="BJ125" s="410"/>
      <c r="BK125" s="410"/>
      <c r="BL125" s="410"/>
      <c r="BM125" s="410"/>
      <c r="BN125" s="410"/>
      <c r="BO125" s="410"/>
      <c r="BP125" s="410"/>
      <c r="BQ125" s="410"/>
      <c r="BR125" s="410"/>
      <c r="BS125" s="410"/>
      <c r="BT125" s="410"/>
      <c r="BU125" s="410"/>
      <c r="BV125" s="410"/>
      <c r="BW125" s="410"/>
      <c r="BX125" s="410"/>
      <c r="BY125" s="410"/>
      <c r="BZ125" s="410"/>
      <c r="CA125" s="410"/>
      <c r="CB125" s="410"/>
      <c r="CC125" s="410"/>
      <c r="CD125" s="410"/>
      <c r="CE125" s="410"/>
      <c r="CF125" s="410"/>
      <c r="CG125" s="410"/>
      <c r="CH125" s="410"/>
      <c r="CI125" s="410"/>
      <c r="CJ125" s="410"/>
      <c r="CK125" s="410"/>
      <c r="CL125" s="410"/>
      <c r="CM125" s="410"/>
      <c r="CN125" s="410"/>
      <c r="CO125" s="410"/>
      <c r="CP125" s="410"/>
      <c r="CQ125" s="410"/>
      <c r="CR125" s="410"/>
      <c r="CS125" s="410"/>
      <c r="CT125" s="410"/>
      <c r="CU125" s="410"/>
    </row>
    <row r="126" spans="1:99" s="401" customFormat="1" ht="14.25">
      <c r="A126" s="404"/>
      <c r="B126" s="732"/>
      <c r="C126" s="731"/>
      <c r="D126" s="592">
        <v>97</v>
      </c>
      <c r="E126" s="437" t="s">
        <v>622</v>
      </c>
      <c r="F126" s="437"/>
      <c r="G126" s="437"/>
      <c r="H126" s="437"/>
      <c r="I126" s="437"/>
      <c r="J126" s="437"/>
      <c r="K126" s="437"/>
      <c r="L126" s="437"/>
      <c r="M126" s="437"/>
      <c r="N126" s="593">
        <v>119</v>
      </c>
      <c r="O126" s="720"/>
      <c r="P126" s="721"/>
      <c r="Q126" s="721"/>
      <c r="R126" s="722"/>
      <c r="S126" s="450" t="s">
        <v>623</v>
      </c>
      <c r="T126" s="451"/>
      <c r="U126" s="451"/>
      <c r="V126" s="451"/>
      <c r="W126" s="451"/>
      <c r="X126" s="451"/>
      <c r="Y126" s="451"/>
      <c r="Z126" s="451"/>
      <c r="AA126" s="451"/>
      <c r="AB126" s="452"/>
      <c r="AC126" s="593">
        <v>116</v>
      </c>
      <c r="AD126" s="720"/>
      <c r="AE126" s="721"/>
      <c r="AF126" s="721"/>
      <c r="AG126" s="722"/>
      <c r="AH126" s="593">
        <v>757</v>
      </c>
      <c r="AI126" s="720">
        <f>+$O$126+$AD$126</f>
        <v>0</v>
      </c>
      <c r="AJ126" s="721"/>
      <c r="AK126" s="721"/>
      <c r="AL126" s="722"/>
      <c r="AM126" s="418" t="s">
        <v>3</v>
      </c>
      <c r="AN126" s="410"/>
      <c r="AO126" s="410"/>
      <c r="AP126" s="410"/>
      <c r="AQ126" s="410"/>
      <c r="AR126" s="410"/>
      <c r="AS126" s="410"/>
      <c r="AT126" s="410"/>
      <c r="AU126" s="410"/>
      <c r="AV126" s="410"/>
      <c r="AW126" s="410"/>
      <c r="AX126" s="410"/>
      <c r="AY126" s="410"/>
      <c r="AZ126" s="410"/>
      <c r="BA126" s="410"/>
      <c r="BB126" s="410"/>
      <c r="BC126" s="410"/>
      <c r="BD126" s="410"/>
      <c r="BE126" s="410"/>
      <c r="BF126" s="410"/>
      <c r="BG126" s="410"/>
      <c r="BH126" s="410"/>
      <c r="BI126" s="410"/>
      <c r="BJ126" s="410"/>
      <c r="BK126" s="410"/>
      <c r="BL126" s="410"/>
      <c r="BM126" s="410"/>
      <c r="BN126" s="410"/>
      <c r="BO126" s="410"/>
      <c r="BP126" s="410"/>
      <c r="BQ126" s="410"/>
      <c r="BR126" s="410"/>
      <c r="BS126" s="410"/>
      <c r="BT126" s="410"/>
      <c r="BU126" s="410"/>
      <c r="BV126" s="410"/>
      <c r="BW126" s="410"/>
      <c r="BX126" s="410"/>
      <c r="BY126" s="410"/>
      <c r="BZ126" s="410"/>
      <c r="CA126" s="410"/>
      <c r="CB126" s="410"/>
      <c r="CC126" s="410"/>
      <c r="CD126" s="410"/>
      <c r="CE126" s="410"/>
      <c r="CF126" s="410"/>
      <c r="CG126" s="410"/>
      <c r="CH126" s="410"/>
      <c r="CI126" s="410"/>
      <c r="CJ126" s="410"/>
      <c r="CK126" s="410"/>
      <c r="CL126" s="410"/>
      <c r="CM126" s="410"/>
      <c r="CN126" s="410"/>
      <c r="CO126" s="410"/>
      <c r="CP126" s="410"/>
      <c r="CQ126" s="410"/>
      <c r="CR126" s="410"/>
      <c r="CS126" s="410"/>
      <c r="CT126" s="410"/>
      <c r="CU126" s="410"/>
    </row>
    <row r="127" spans="1:99" ht="14.25">
      <c r="B127" s="732"/>
      <c r="C127" s="731"/>
      <c r="D127" s="592">
        <v>98</v>
      </c>
      <c r="E127" s="413" t="s">
        <v>624</v>
      </c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  <c r="AA127" s="414"/>
      <c r="AB127" s="414"/>
      <c r="AC127" s="414"/>
      <c r="AD127" s="414"/>
      <c r="AE127" s="414"/>
      <c r="AF127" s="414"/>
      <c r="AG127" s="415"/>
      <c r="AH127" s="593">
        <v>58</v>
      </c>
      <c r="AI127" s="720"/>
      <c r="AJ127" s="721"/>
      <c r="AK127" s="721"/>
      <c r="AL127" s="722"/>
      <c r="AM127" s="418" t="s">
        <v>3</v>
      </c>
      <c r="AN127" s="410"/>
      <c r="AO127" s="410"/>
      <c r="AP127" s="410"/>
      <c r="AQ127" s="410"/>
      <c r="AR127" s="410"/>
      <c r="AS127" s="410"/>
      <c r="AT127" s="410"/>
      <c r="AU127" s="410"/>
      <c r="AV127" s="410"/>
      <c r="AW127" s="410"/>
      <c r="AX127" s="410"/>
      <c r="AY127" s="410"/>
      <c r="AZ127" s="410"/>
      <c r="BA127" s="410"/>
      <c r="BB127" s="410"/>
      <c r="BC127" s="410"/>
      <c r="BD127" s="410"/>
      <c r="BE127" s="410"/>
      <c r="BF127" s="410"/>
      <c r="BG127" s="410"/>
      <c r="BH127" s="410"/>
      <c r="BI127" s="410"/>
      <c r="BJ127" s="410"/>
      <c r="BK127" s="410"/>
      <c r="BL127" s="410"/>
      <c r="BM127" s="410"/>
      <c r="BN127" s="410"/>
      <c r="BO127" s="410"/>
      <c r="BP127" s="410"/>
      <c r="BQ127" s="410"/>
      <c r="BR127" s="410"/>
      <c r="BS127" s="410"/>
      <c r="BT127" s="410"/>
      <c r="BU127" s="410"/>
      <c r="BV127" s="410"/>
      <c r="BW127" s="410"/>
      <c r="BX127" s="410"/>
      <c r="BY127" s="410"/>
      <c r="BZ127" s="410"/>
      <c r="CA127" s="410"/>
      <c r="CB127" s="410"/>
      <c r="CC127" s="410"/>
      <c r="CD127" s="410"/>
      <c r="CE127" s="410"/>
      <c r="CF127" s="410"/>
      <c r="CG127" s="410"/>
      <c r="CH127" s="410"/>
      <c r="CI127" s="410"/>
      <c r="CJ127" s="410"/>
      <c r="CK127" s="410"/>
      <c r="CL127" s="410"/>
      <c r="CM127" s="410"/>
      <c r="CN127" s="410"/>
      <c r="CO127" s="410"/>
      <c r="CP127" s="410"/>
      <c r="CQ127" s="410"/>
      <c r="CR127" s="410"/>
      <c r="CS127" s="410"/>
      <c r="CT127" s="410"/>
      <c r="CU127" s="410"/>
    </row>
    <row r="128" spans="1:99" ht="14.25">
      <c r="B128" s="732"/>
      <c r="C128" s="731"/>
      <c r="D128" s="592">
        <v>99</v>
      </c>
      <c r="E128" s="413" t="s">
        <v>625</v>
      </c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  <c r="AA128" s="414"/>
      <c r="AB128" s="414"/>
      <c r="AC128" s="414"/>
      <c r="AD128" s="414"/>
      <c r="AE128" s="414"/>
      <c r="AF128" s="414"/>
      <c r="AG128" s="415"/>
      <c r="AH128" s="593">
        <v>870</v>
      </c>
      <c r="AI128" s="720"/>
      <c r="AJ128" s="721"/>
      <c r="AK128" s="721"/>
      <c r="AL128" s="722"/>
      <c r="AM128" s="418" t="s">
        <v>3</v>
      </c>
      <c r="AN128" s="410"/>
      <c r="AO128" s="410"/>
      <c r="AP128" s="410"/>
      <c r="AQ128" s="410"/>
      <c r="AR128" s="410"/>
      <c r="AS128" s="410"/>
      <c r="AT128" s="410"/>
      <c r="AU128" s="410"/>
      <c r="AV128" s="410"/>
      <c r="AW128" s="410"/>
      <c r="AX128" s="410"/>
      <c r="AY128" s="410"/>
      <c r="AZ128" s="410"/>
      <c r="BA128" s="410"/>
      <c r="BB128" s="410"/>
      <c r="BC128" s="410"/>
      <c r="BD128" s="410"/>
      <c r="BE128" s="410"/>
      <c r="BF128" s="410"/>
      <c r="BG128" s="410"/>
      <c r="BH128" s="410"/>
      <c r="BI128" s="410"/>
      <c r="BJ128" s="410"/>
      <c r="BK128" s="410"/>
      <c r="BL128" s="410"/>
      <c r="BM128" s="410"/>
      <c r="BN128" s="410"/>
      <c r="BO128" s="410"/>
      <c r="BP128" s="410"/>
      <c r="BQ128" s="410"/>
      <c r="BR128" s="410"/>
      <c r="BS128" s="410"/>
      <c r="BT128" s="410"/>
      <c r="BU128" s="410"/>
      <c r="BV128" s="410"/>
      <c r="BW128" s="410"/>
      <c r="BX128" s="410"/>
      <c r="BY128" s="410"/>
      <c r="BZ128" s="410"/>
      <c r="CA128" s="410"/>
      <c r="CB128" s="410"/>
      <c r="CC128" s="410"/>
      <c r="CD128" s="410"/>
      <c r="CE128" s="410"/>
      <c r="CF128" s="410"/>
      <c r="CG128" s="410"/>
      <c r="CH128" s="410"/>
      <c r="CI128" s="410"/>
      <c r="CJ128" s="410"/>
      <c r="CK128" s="410"/>
      <c r="CL128" s="410"/>
      <c r="CM128" s="410"/>
      <c r="CN128" s="410"/>
      <c r="CO128" s="410"/>
      <c r="CP128" s="410"/>
      <c r="CQ128" s="410"/>
      <c r="CR128" s="410"/>
      <c r="CS128" s="410"/>
      <c r="CT128" s="410"/>
      <c r="CU128" s="410"/>
    </row>
    <row r="129" spans="1:99" ht="14.25">
      <c r="B129" s="732"/>
      <c r="C129" s="731"/>
      <c r="D129" s="592">
        <v>100</v>
      </c>
      <c r="E129" s="413" t="s">
        <v>6</v>
      </c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  <c r="AA129" s="414"/>
      <c r="AB129" s="414"/>
      <c r="AC129" s="414"/>
      <c r="AD129" s="414"/>
      <c r="AE129" s="414"/>
      <c r="AF129" s="414"/>
      <c r="AG129" s="415"/>
      <c r="AH129" s="593">
        <v>1645</v>
      </c>
      <c r="AI129" s="720"/>
      <c r="AJ129" s="721"/>
      <c r="AK129" s="721"/>
      <c r="AL129" s="722"/>
      <c r="AM129" s="418" t="s">
        <v>3</v>
      </c>
      <c r="AN129" s="410"/>
      <c r="AO129" s="410"/>
      <c r="AP129" s="410"/>
      <c r="AQ129" s="410"/>
      <c r="AR129" s="410"/>
      <c r="AS129" s="410"/>
      <c r="AT129" s="410"/>
      <c r="AU129" s="410"/>
      <c r="AV129" s="410"/>
      <c r="AW129" s="410"/>
      <c r="AX129" s="410"/>
      <c r="AY129" s="410"/>
      <c r="AZ129" s="410"/>
      <c r="BA129" s="410"/>
      <c r="BB129" s="410"/>
      <c r="BC129" s="410"/>
      <c r="BD129" s="410"/>
      <c r="BE129" s="410"/>
      <c r="BF129" s="410"/>
      <c r="BG129" s="410"/>
      <c r="BH129" s="410"/>
      <c r="BI129" s="410"/>
      <c r="BJ129" s="410"/>
      <c r="BK129" s="410"/>
      <c r="BL129" s="410"/>
      <c r="BM129" s="410"/>
      <c r="BN129" s="410"/>
      <c r="BO129" s="410"/>
      <c r="BP129" s="410"/>
      <c r="BQ129" s="410"/>
      <c r="BR129" s="410"/>
      <c r="BS129" s="410"/>
      <c r="BT129" s="410"/>
      <c r="BU129" s="410"/>
      <c r="BV129" s="410"/>
      <c r="BW129" s="410"/>
      <c r="BX129" s="410"/>
      <c r="BY129" s="410"/>
      <c r="BZ129" s="410"/>
      <c r="CA129" s="410"/>
      <c r="CB129" s="410"/>
      <c r="CC129" s="410"/>
      <c r="CD129" s="410"/>
      <c r="CE129" s="410"/>
      <c r="CF129" s="410"/>
      <c r="CG129" s="410"/>
      <c r="CH129" s="410"/>
      <c r="CI129" s="410"/>
      <c r="CJ129" s="410"/>
      <c r="CK129" s="410"/>
      <c r="CL129" s="410"/>
      <c r="CM129" s="410"/>
      <c r="CN129" s="410"/>
      <c r="CO129" s="410"/>
      <c r="CP129" s="410"/>
      <c r="CQ129" s="410"/>
      <c r="CR129" s="410"/>
      <c r="CS129" s="410"/>
      <c r="CT129" s="410"/>
      <c r="CU129" s="410"/>
    </row>
    <row r="130" spans="1:99" ht="14.25">
      <c r="B130" s="732"/>
      <c r="C130" s="731"/>
      <c r="D130" s="595">
        <v>101</v>
      </c>
      <c r="E130" s="432" t="s">
        <v>626</v>
      </c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3"/>
      <c r="AB130" s="433"/>
      <c r="AC130" s="433"/>
      <c r="AD130" s="433"/>
      <c r="AE130" s="433"/>
      <c r="AF130" s="433"/>
      <c r="AG130" s="434"/>
      <c r="AH130" s="425">
        <v>181</v>
      </c>
      <c r="AI130" s="724">
        <f>+'BALANCE ALTERNATIVA 1'!G4+'RLI ALT 1 '!D8</f>
        <v>25564583</v>
      </c>
      <c r="AJ130" s="725"/>
      <c r="AK130" s="725"/>
      <c r="AL130" s="726"/>
      <c r="AM130" s="418" t="s">
        <v>3</v>
      </c>
      <c r="AN130" s="410"/>
      <c r="AO130" s="410"/>
      <c r="AP130" s="410"/>
      <c r="AQ130" s="410"/>
      <c r="AR130" s="410"/>
      <c r="AS130" s="410"/>
      <c r="AT130" s="410"/>
      <c r="AU130" s="410"/>
      <c r="AV130" s="410"/>
      <c r="AW130" s="410"/>
      <c r="AX130" s="410"/>
      <c r="AY130" s="410"/>
      <c r="AZ130" s="410"/>
      <c r="BA130" s="410"/>
      <c r="BB130" s="410"/>
      <c r="BC130" s="410"/>
      <c r="BD130" s="410"/>
      <c r="BE130" s="410"/>
      <c r="BF130" s="410"/>
      <c r="BG130" s="410"/>
      <c r="BH130" s="410"/>
      <c r="BI130" s="410"/>
      <c r="BJ130" s="410"/>
      <c r="BK130" s="410"/>
      <c r="BL130" s="410"/>
      <c r="BM130" s="410"/>
      <c r="BN130" s="410"/>
      <c r="BO130" s="410"/>
      <c r="BP130" s="410"/>
      <c r="BQ130" s="410"/>
      <c r="BR130" s="410"/>
      <c r="BS130" s="410"/>
      <c r="BT130" s="410"/>
      <c r="BU130" s="410"/>
      <c r="BV130" s="410"/>
      <c r="BW130" s="410"/>
      <c r="BX130" s="410"/>
      <c r="BY130" s="410"/>
      <c r="BZ130" s="410"/>
      <c r="CA130" s="410"/>
      <c r="CB130" s="410"/>
      <c r="CC130" s="410"/>
      <c r="CD130" s="410"/>
      <c r="CE130" s="410"/>
      <c r="CF130" s="410"/>
      <c r="CG130" s="410"/>
      <c r="CH130" s="410"/>
      <c r="CI130" s="410"/>
      <c r="CJ130" s="410"/>
      <c r="CK130" s="410"/>
      <c r="CL130" s="410"/>
      <c r="CM130" s="410"/>
      <c r="CN130" s="410"/>
      <c r="CO130" s="410"/>
      <c r="CP130" s="410"/>
      <c r="CQ130" s="410"/>
      <c r="CR130" s="410"/>
      <c r="CS130" s="410"/>
      <c r="CT130" s="410"/>
      <c r="CU130" s="410"/>
    </row>
    <row r="131" spans="1:99" ht="14.25">
      <c r="B131" s="732"/>
      <c r="C131" s="731"/>
      <c r="D131" s="595">
        <v>102</v>
      </c>
      <c r="E131" s="432" t="s">
        <v>627</v>
      </c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  <c r="Z131" s="433"/>
      <c r="AA131" s="433"/>
      <c r="AB131" s="433"/>
      <c r="AC131" s="433"/>
      <c r="AD131" s="433"/>
      <c r="AE131" s="433"/>
      <c r="AF131" s="433"/>
      <c r="AG131" s="434"/>
      <c r="AH131" s="425">
        <v>881</v>
      </c>
      <c r="AI131" s="724"/>
      <c r="AJ131" s="725"/>
      <c r="AK131" s="725"/>
      <c r="AL131" s="726"/>
      <c r="AM131" s="418" t="s">
        <v>3</v>
      </c>
      <c r="AN131" s="410"/>
      <c r="AO131" s="410"/>
      <c r="AP131" s="410"/>
      <c r="AQ131" s="410"/>
      <c r="AR131" s="410"/>
      <c r="AS131" s="410"/>
      <c r="AT131" s="410"/>
      <c r="AU131" s="410"/>
      <c r="AV131" s="410"/>
      <c r="AW131" s="410"/>
      <c r="AX131" s="410"/>
      <c r="AY131" s="410"/>
      <c r="AZ131" s="410"/>
      <c r="BA131" s="410"/>
      <c r="BB131" s="410"/>
      <c r="BC131" s="410"/>
      <c r="BD131" s="410"/>
      <c r="BE131" s="410"/>
      <c r="BF131" s="410"/>
      <c r="BG131" s="410"/>
      <c r="BH131" s="410"/>
      <c r="BI131" s="410"/>
      <c r="BJ131" s="410"/>
      <c r="BK131" s="410"/>
      <c r="BL131" s="410"/>
      <c r="BM131" s="410"/>
      <c r="BN131" s="410"/>
      <c r="BO131" s="410"/>
      <c r="BP131" s="410"/>
      <c r="BQ131" s="410"/>
      <c r="BR131" s="410"/>
      <c r="BS131" s="410"/>
      <c r="BT131" s="410"/>
      <c r="BU131" s="410"/>
      <c r="BV131" s="410"/>
      <c r="BW131" s="410"/>
      <c r="BX131" s="410"/>
      <c r="BY131" s="410"/>
      <c r="BZ131" s="410"/>
      <c r="CA131" s="410"/>
      <c r="CB131" s="410"/>
      <c r="CC131" s="410"/>
      <c r="CD131" s="410"/>
      <c r="CE131" s="410"/>
      <c r="CF131" s="410"/>
      <c r="CG131" s="410"/>
      <c r="CH131" s="410"/>
      <c r="CI131" s="410"/>
      <c r="CJ131" s="410"/>
      <c r="CK131" s="410"/>
      <c r="CL131" s="410"/>
      <c r="CM131" s="410"/>
      <c r="CN131" s="410"/>
      <c r="CO131" s="410"/>
      <c r="CP131" s="410"/>
      <c r="CQ131" s="410"/>
      <c r="CR131" s="410"/>
      <c r="CS131" s="410"/>
      <c r="CT131" s="410"/>
      <c r="CU131" s="410"/>
    </row>
    <row r="132" spans="1:99" ht="14.25">
      <c r="B132" s="732"/>
      <c r="C132" s="731"/>
      <c r="D132" s="595">
        <v>103</v>
      </c>
      <c r="E132" s="432" t="s">
        <v>628</v>
      </c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  <c r="Z132" s="433"/>
      <c r="AA132" s="433"/>
      <c r="AB132" s="433"/>
      <c r="AC132" s="433"/>
      <c r="AD132" s="433"/>
      <c r="AE132" s="433"/>
      <c r="AF132" s="433"/>
      <c r="AG132" s="434"/>
      <c r="AH132" s="425">
        <v>1646</v>
      </c>
      <c r="AI132" s="724"/>
      <c r="AJ132" s="725"/>
      <c r="AK132" s="725"/>
      <c r="AL132" s="726"/>
      <c r="AM132" s="418" t="s">
        <v>3</v>
      </c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  <c r="AZ132" s="410"/>
      <c r="BA132" s="410"/>
      <c r="BB132" s="410"/>
      <c r="BC132" s="410"/>
      <c r="BD132" s="410"/>
      <c r="BE132" s="410"/>
      <c r="BF132" s="410"/>
      <c r="BG132" s="410"/>
      <c r="BH132" s="410"/>
      <c r="BI132" s="410"/>
      <c r="BJ132" s="410"/>
      <c r="BK132" s="410"/>
      <c r="BL132" s="410"/>
      <c r="BM132" s="410"/>
      <c r="BN132" s="410"/>
      <c r="BO132" s="410"/>
      <c r="BP132" s="410"/>
      <c r="BQ132" s="410"/>
      <c r="BR132" s="410"/>
      <c r="BS132" s="410"/>
      <c r="BT132" s="410"/>
      <c r="BU132" s="410"/>
      <c r="BV132" s="410"/>
      <c r="BW132" s="410"/>
      <c r="BX132" s="410"/>
      <c r="BY132" s="410"/>
      <c r="BZ132" s="410"/>
      <c r="CA132" s="410"/>
      <c r="CB132" s="410"/>
      <c r="CC132" s="410"/>
      <c r="CD132" s="410"/>
      <c r="CE132" s="410"/>
      <c r="CF132" s="410"/>
      <c r="CG132" s="410"/>
      <c r="CH132" s="410"/>
      <c r="CI132" s="410"/>
      <c r="CJ132" s="410"/>
      <c r="CK132" s="410"/>
      <c r="CL132" s="410"/>
      <c r="CM132" s="410"/>
      <c r="CN132" s="410"/>
      <c r="CO132" s="410"/>
      <c r="CP132" s="410"/>
      <c r="CQ132" s="410"/>
      <c r="CR132" s="410"/>
      <c r="CS132" s="410"/>
      <c r="CT132" s="410"/>
      <c r="CU132" s="410"/>
    </row>
    <row r="133" spans="1:99" ht="14.25">
      <c r="B133" s="732"/>
      <c r="C133" s="731"/>
      <c r="D133" s="595">
        <v>104</v>
      </c>
      <c r="E133" s="432" t="s">
        <v>629</v>
      </c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  <c r="Z133" s="433"/>
      <c r="AA133" s="433"/>
      <c r="AB133" s="433"/>
      <c r="AC133" s="433"/>
      <c r="AD133" s="433"/>
      <c r="AE133" s="433"/>
      <c r="AF133" s="433"/>
      <c r="AG133" s="434"/>
      <c r="AH133" s="425">
        <v>1647</v>
      </c>
      <c r="AI133" s="724"/>
      <c r="AJ133" s="725"/>
      <c r="AK133" s="725"/>
      <c r="AL133" s="726"/>
      <c r="AM133" s="418" t="s">
        <v>3</v>
      </c>
      <c r="AN133" s="410"/>
      <c r="AO133" s="410"/>
      <c r="AP133" s="410"/>
      <c r="AQ133" s="410"/>
      <c r="AR133" s="410"/>
      <c r="AS133" s="410"/>
      <c r="AT133" s="410"/>
      <c r="AU133" s="410"/>
      <c r="AV133" s="410"/>
      <c r="AW133" s="410"/>
      <c r="AX133" s="410"/>
      <c r="AY133" s="410"/>
      <c r="AZ133" s="410"/>
      <c r="BA133" s="410"/>
      <c r="BB133" s="410"/>
      <c r="BC133" s="410"/>
      <c r="BD133" s="410"/>
      <c r="BE133" s="410"/>
      <c r="BF133" s="410"/>
      <c r="BG133" s="410"/>
      <c r="BH133" s="410"/>
      <c r="BI133" s="410"/>
      <c r="BJ133" s="410"/>
      <c r="BK133" s="410"/>
      <c r="BL133" s="410"/>
      <c r="BM133" s="410"/>
      <c r="BN133" s="410"/>
      <c r="BO133" s="410"/>
      <c r="BP133" s="410"/>
      <c r="BQ133" s="410"/>
      <c r="BR133" s="410"/>
      <c r="BS133" s="410"/>
      <c r="BT133" s="410"/>
      <c r="BU133" s="410"/>
      <c r="BV133" s="410"/>
      <c r="BW133" s="410"/>
      <c r="BX133" s="410"/>
      <c r="BY133" s="410"/>
      <c r="BZ133" s="410"/>
      <c r="CA133" s="410"/>
      <c r="CB133" s="410"/>
      <c r="CC133" s="410"/>
      <c r="CD133" s="410"/>
      <c r="CE133" s="410"/>
      <c r="CF133" s="410"/>
      <c r="CG133" s="410"/>
      <c r="CH133" s="410"/>
      <c r="CI133" s="410"/>
      <c r="CJ133" s="410"/>
      <c r="CK133" s="410"/>
      <c r="CL133" s="410"/>
      <c r="CM133" s="410"/>
      <c r="CN133" s="410"/>
      <c r="CO133" s="410"/>
      <c r="CP133" s="410"/>
      <c r="CQ133" s="410"/>
      <c r="CR133" s="410"/>
      <c r="CS133" s="410"/>
      <c r="CT133" s="410"/>
      <c r="CU133" s="410"/>
    </row>
    <row r="134" spans="1:99" ht="14.25">
      <c r="B134" s="732"/>
      <c r="C134" s="731"/>
      <c r="D134" s="595">
        <v>105</v>
      </c>
      <c r="E134" s="432" t="s">
        <v>630</v>
      </c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  <c r="Z134" s="433"/>
      <c r="AA134" s="433"/>
      <c r="AB134" s="433"/>
      <c r="AC134" s="433"/>
      <c r="AD134" s="433"/>
      <c r="AE134" s="433"/>
      <c r="AF134" s="433"/>
      <c r="AG134" s="434"/>
      <c r="AH134" s="425">
        <v>1910</v>
      </c>
      <c r="AI134" s="724"/>
      <c r="AJ134" s="725"/>
      <c r="AK134" s="725"/>
      <c r="AL134" s="726"/>
      <c r="AM134" s="418" t="s">
        <v>3</v>
      </c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  <c r="AZ134" s="410"/>
      <c r="BA134" s="410"/>
      <c r="BB134" s="410"/>
      <c r="BC134" s="410"/>
      <c r="BD134" s="410"/>
      <c r="BE134" s="410"/>
      <c r="BF134" s="410"/>
      <c r="BG134" s="410"/>
      <c r="BH134" s="410"/>
      <c r="BI134" s="410"/>
      <c r="BJ134" s="410"/>
      <c r="BK134" s="410"/>
      <c r="BL134" s="410"/>
      <c r="BM134" s="410"/>
      <c r="BN134" s="410"/>
      <c r="BO134" s="410"/>
      <c r="BP134" s="410"/>
      <c r="BQ134" s="410"/>
      <c r="BR134" s="410"/>
      <c r="BS134" s="410"/>
      <c r="BT134" s="410"/>
      <c r="BU134" s="410"/>
      <c r="BV134" s="410"/>
      <c r="BW134" s="410"/>
      <c r="BX134" s="410"/>
      <c r="BY134" s="410"/>
      <c r="BZ134" s="410"/>
      <c r="CA134" s="410"/>
      <c r="CB134" s="410"/>
      <c r="CC134" s="410"/>
      <c r="CD134" s="410"/>
      <c r="CE134" s="410"/>
      <c r="CF134" s="410"/>
      <c r="CG134" s="410"/>
      <c r="CH134" s="410"/>
      <c r="CI134" s="410"/>
      <c r="CJ134" s="410"/>
      <c r="CK134" s="410"/>
      <c r="CL134" s="410"/>
      <c r="CM134" s="410"/>
      <c r="CN134" s="410"/>
      <c r="CO134" s="410"/>
      <c r="CP134" s="410"/>
      <c r="CQ134" s="410"/>
      <c r="CR134" s="410"/>
      <c r="CS134" s="410"/>
      <c r="CT134" s="410"/>
      <c r="CU134" s="410"/>
    </row>
    <row r="135" spans="1:99" ht="14.25">
      <c r="B135" s="732"/>
      <c r="C135" s="731"/>
      <c r="D135" s="595">
        <v>106</v>
      </c>
      <c r="E135" s="432" t="s">
        <v>631</v>
      </c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  <c r="Z135" s="433"/>
      <c r="AA135" s="433"/>
      <c r="AB135" s="433"/>
      <c r="AC135" s="433"/>
      <c r="AD135" s="433"/>
      <c r="AE135" s="433"/>
      <c r="AF135" s="433"/>
      <c r="AG135" s="434"/>
      <c r="AH135" s="425">
        <v>1915</v>
      </c>
      <c r="AI135" s="724"/>
      <c r="AJ135" s="725"/>
      <c r="AK135" s="725"/>
      <c r="AL135" s="726"/>
      <c r="AM135" s="418" t="s">
        <v>3</v>
      </c>
      <c r="AN135" s="410"/>
      <c r="AO135" s="410"/>
      <c r="AP135" s="410"/>
      <c r="AQ135" s="410"/>
      <c r="AR135" s="410"/>
      <c r="AS135" s="410"/>
      <c r="AT135" s="410"/>
      <c r="AU135" s="410"/>
      <c r="AV135" s="410"/>
      <c r="AW135" s="410"/>
      <c r="AX135" s="410"/>
      <c r="AY135" s="410"/>
      <c r="AZ135" s="410"/>
      <c r="BA135" s="410"/>
      <c r="BB135" s="410"/>
      <c r="BC135" s="410"/>
      <c r="BD135" s="410"/>
      <c r="BE135" s="410"/>
      <c r="BF135" s="410"/>
      <c r="BG135" s="410"/>
      <c r="BH135" s="410"/>
      <c r="BI135" s="410"/>
      <c r="BJ135" s="410"/>
      <c r="BK135" s="410"/>
      <c r="BL135" s="410"/>
      <c r="BM135" s="410"/>
      <c r="BN135" s="410"/>
      <c r="BO135" s="410"/>
      <c r="BP135" s="410"/>
      <c r="BQ135" s="410"/>
      <c r="BR135" s="410"/>
      <c r="BS135" s="410"/>
      <c r="BT135" s="410"/>
      <c r="BU135" s="410"/>
      <c r="BV135" s="410"/>
      <c r="BW135" s="410"/>
      <c r="BX135" s="410"/>
      <c r="BY135" s="410"/>
      <c r="BZ135" s="410"/>
      <c r="CA135" s="410"/>
      <c r="CB135" s="410"/>
      <c r="CC135" s="410"/>
      <c r="CD135" s="410"/>
      <c r="CE135" s="410"/>
      <c r="CF135" s="410"/>
      <c r="CG135" s="410"/>
      <c r="CH135" s="410"/>
      <c r="CI135" s="410"/>
      <c r="CJ135" s="410"/>
      <c r="CK135" s="410"/>
      <c r="CL135" s="410"/>
      <c r="CM135" s="410"/>
      <c r="CN135" s="410"/>
      <c r="CO135" s="410"/>
      <c r="CP135" s="410"/>
      <c r="CQ135" s="410"/>
      <c r="CR135" s="410"/>
      <c r="CS135" s="410"/>
      <c r="CT135" s="410"/>
      <c r="CU135" s="410"/>
    </row>
    <row r="136" spans="1:99" ht="14.25">
      <c r="B136" s="732"/>
      <c r="C136" s="731" t="s">
        <v>632</v>
      </c>
      <c r="D136" s="592">
        <v>107</v>
      </c>
      <c r="E136" s="413" t="s">
        <v>633</v>
      </c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  <c r="AA136" s="414"/>
      <c r="AB136" s="414"/>
      <c r="AC136" s="414"/>
      <c r="AD136" s="414"/>
      <c r="AE136" s="414"/>
      <c r="AF136" s="414"/>
      <c r="AG136" s="415"/>
      <c r="AH136" s="593">
        <v>900</v>
      </c>
      <c r="AI136" s="720"/>
      <c r="AJ136" s="721"/>
      <c r="AK136" s="721"/>
      <c r="AL136" s="722"/>
      <c r="AM136" s="418" t="s">
        <v>2</v>
      </c>
      <c r="AN136" s="410"/>
      <c r="AO136" s="410"/>
      <c r="AP136" s="410"/>
      <c r="AQ136" s="410"/>
      <c r="AR136" s="410"/>
      <c r="AS136" s="410"/>
      <c r="AT136" s="410"/>
      <c r="AU136" s="410"/>
      <c r="AV136" s="410"/>
      <c r="AW136" s="410"/>
      <c r="AX136" s="410"/>
      <c r="AY136" s="410"/>
      <c r="AZ136" s="410"/>
      <c r="BA136" s="410"/>
      <c r="BB136" s="410"/>
      <c r="BC136" s="410"/>
      <c r="BD136" s="410"/>
      <c r="BE136" s="410"/>
      <c r="BF136" s="410"/>
      <c r="BG136" s="410"/>
      <c r="BH136" s="410"/>
      <c r="BI136" s="410"/>
      <c r="BJ136" s="410"/>
      <c r="BK136" s="410"/>
      <c r="BL136" s="410"/>
      <c r="BM136" s="410"/>
      <c r="BN136" s="410"/>
      <c r="BO136" s="410"/>
      <c r="BP136" s="410"/>
      <c r="BQ136" s="410"/>
      <c r="BR136" s="410"/>
      <c r="BS136" s="410"/>
      <c r="BT136" s="410"/>
      <c r="BU136" s="410"/>
      <c r="BV136" s="410"/>
      <c r="BW136" s="410"/>
      <c r="BX136" s="410"/>
      <c r="BY136" s="410"/>
      <c r="BZ136" s="410"/>
      <c r="CA136" s="410"/>
      <c r="CB136" s="410"/>
      <c r="CC136" s="410"/>
      <c r="CD136" s="410"/>
      <c r="CE136" s="410"/>
      <c r="CF136" s="410"/>
      <c r="CG136" s="410"/>
      <c r="CH136" s="410"/>
      <c r="CI136" s="410"/>
      <c r="CJ136" s="410"/>
      <c r="CK136" s="410"/>
      <c r="CL136" s="410"/>
      <c r="CM136" s="410"/>
      <c r="CN136" s="410"/>
      <c r="CO136" s="410"/>
      <c r="CP136" s="410"/>
      <c r="CQ136" s="410"/>
      <c r="CR136" s="410"/>
      <c r="CS136" s="410"/>
      <c r="CT136" s="410"/>
      <c r="CU136" s="410"/>
    </row>
    <row r="137" spans="1:99" ht="14.25">
      <c r="B137" s="732"/>
      <c r="C137" s="731"/>
      <c r="D137" s="592">
        <v>108</v>
      </c>
      <c r="E137" s="413" t="s">
        <v>634</v>
      </c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  <c r="AA137" s="414"/>
      <c r="AB137" s="414"/>
      <c r="AC137" s="414"/>
      <c r="AD137" s="414"/>
      <c r="AE137" s="414"/>
      <c r="AF137" s="414"/>
      <c r="AG137" s="415"/>
      <c r="AH137" s="593">
        <v>1796</v>
      </c>
      <c r="AI137" s="720"/>
      <c r="AJ137" s="721"/>
      <c r="AK137" s="721"/>
      <c r="AL137" s="722"/>
      <c r="AM137" s="418" t="s">
        <v>2</v>
      </c>
      <c r="AN137" s="410"/>
      <c r="AO137" s="410"/>
      <c r="AP137" s="410"/>
      <c r="AQ137" s="410"/>
      <c r="AR137" s="410"/>
      <c r="AS137" s="410"/>
      <c r="AT137" s="410"/>
      <c r="AU137" s="410"/>
      <c r="AV137" s="410"/>
      <c r="AW137" s="410"/>
      <c r="AX137" s="410"/>
      <c r="AY137" s="410"/>
      <c r="AZ137" s="410"/>
      <c r="BA137" s="410"/>
      <c r="BB137" s="410"/>
      <c r="BC137" s="410"/>
      <c r="BD137" s="410"/>
      <c r="BE137" s="410"/>
      <c r="BF137" s="410"/>
      <c r="BG137" s="410"/>
      <c r="BH137" s="410"/>
      <c r="BI137" s="410"/>
      <c r="BJ137" s="410"/>
      <c r="BK137" s="410"/>
      <c r="BL137" s="410"/>
      <c r="BM137" s="410"/>
      <c r="BN137" s="410"/>
      <c r="BO137" s="410"/>
      <c r="BP137" s="410"/>
      <c r="BQ137" s="410"/>
      <c r="BR137" s="410"/>
      <c r="BS137" s="410"/>
      <c r="BT137" s="410"/>
      <c r="BU137" s="410"/>
      <c r="BV137" s="410"/>
      <c r="BW137" s="410"/>
      <c r="BX137" s="410"/>
      <c r="BY137" s="410"/>
      <c r="BZ137" s="410"/>
      <c r="CA137" s="410"/>
      <c r="CB137" s="410"/>
      <c r="CC137" s="410"/>
      <c r="CD137" s="410"/>
      <c r="CE137" s="410"/>
      <c r="CF137" s="410"/>
      <c r="CG137" s="410"/>
      <c r="CH137" s="410"/>
      <c r="CI137" s="410"/>
      <c r="CJ137" s="410"/>
      <c r="CK137" s="410"/>
      <c r="CL137" s="410"/>
      <c r="CM137" s="410"/>
      <c r="CN137" s="410"/>
      <c r="CO137" s="410"/>
      <c r="CP137" s="410"/>
      <c r="CQ137" s="410"/>
      <c r="CR137" s="410"/>
      <c r="CS137" s="410"/>
      <c r="CT137" s="410"/>
      <c r="CU137" s="410"/>
    </row>
    <row r="138" spans="1:99" ht="14.25">
      <c r="B138" s="732"/>
      <c r="C138" s="731"/>
      <c r="D138" s="592">
        <v>109</v>
      </c>
      <c r="E138" s="413" t="s">
        <v>635</v>
      </c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  <c r="AA138" s="414"/>
      <c r="AB138" s="414"/>
      <c r="AC138" s="414"/>
      <c r="AD138" s="414"/>
      <c r="AE138" s="414"/>
      <c r="AF138" s="414"/>
      <c r="AG138" s="415"/>
      <c r="AH138" s="593">
        <v>1827</v>
      </c>
      <c r="AI138" s="720"/>
      <c r="AJ138" s="721"/>
      <c r="AK138" s="721"/>
      <c r="AL138" s="722"/>
      <c r="AM138" s="418" t="s">
        <v>2</v>
      </c>
      <c r="AN138" s="410"/>
      <c r="AO138" s="410"/>
      <c r="AP138" s="410"/>
      <c r="AQ138" s="410"/>
      <c r="AR138" s="410"/>
      <c r="AS138" s="410"/>
      <c r="AT138" s="410"/>
      <c r="AU138" s="410"/>
      <c r="AV138" s="410"/>
      <c r="AW138" s="410"/>
      <c r="AX138" s="410"/>
      <c r="AY138" s="410"/>
      <c r="AZ138" s="410"/>
      <c r="BA138" s="410"/>
      <c r="BB138" s="410"/>
      <c r="BC138" s="410"/>
      <c r="BD138" s="410"/>
      <c r="BE138" s="410"/>
      <c r="BF138" s="410"/>
      <c r="BG138" s="410"/>
      <c r="BH138" s="410"/>
      <c r="BI138" s="410"/>
      <c r="BJ138" s="410"/>
      <c r="BK138" s="410"/>
      <c r="BL138" s="410"/>
      <c r="BM138" s="410"/>
      <c r="BN138" s="410"/>
      <c r="BO138" s="410"/>
      <c r="BP138" s="410"/>
      <c r="BQ138" s="410"/>
      <c r="BR138" s="410"/>
      <c r="BS138" s="410"/>
      <c r="BT138" s="410"/>
      <c r="BU138" s="410"/>
      <c r="BV138" s="410"/>
      <c r="BW138" s="410"/>
      <c r="BX138" s="410"/>
      <c r="BY138" s="410"/>
      <c r="BZ138" s="410"/>
      <c r="CA138" s="410"/>
      <c r="CB138" s="410"/>
      <c r="CC138" s="410"/>
      <c r="CD138" s="410"/>
      <c r="CE138" s="410"/>
      <c r="CF138" s="410"/>
      <c r="CG138" s="410"/>
      <c r="CH138" s="410"/>
      <c r="CI138" s="410"/>
      <c r="CJ138" s="410"/>
      <c r="CK138" s="410"/>
      <c r="CL138" s="410"/>
      <c r="CM138" s="410"/>
      <c r="CN138" s="410"/>
      <c r="CO138" s="410"/>
      <c r="CP138" s="410"/>
      <c r="CQ138" s="410"/>
      <c r="CR138" s="410"/>
      <c r="CS138" s="410"/>
      <c r="CT138" s="410"/>
      <c r="CU138" s="410"/>
    </row>
    <row r="139" spans="1:99" s="461" customFormat="1" ht="15">
      <c r="A139" s="455"/>
      <c r="B139" s="732"/>
      <c r="C139" s="731"/>
      <c r="D139" s="593">
        <v>110</v>
      </c>
      <c r="E139" s="456" t="s">
        <v>636</v>
      </c>
      <c r="F139" s="457"/>
      <c r="G139" s="457"/>
      <c r="H139" s="457"/>
      <c r="I139" s="457"/>
      <c r="J139" s="457"/>
      <c r="K139" s="457"/>
      <c r="L139" s="457"/>
      <c r="M139" s="457"/>
      <c r="N139" s="457"/>
      <c r="O139" s="457"/>
      <c r="P139" s="457"/>
      <c r="Q139" s="457"/>
      <c r="R139" s="457"/>
      <c r="S139" s="457"/>
      <c r="T139" s="457"/>
      <c r="U139" s="457"/>
      <c r="V139" s="457"/>
      <c r="W139" s="457"/>
      <c r="X139" s="457"/>
      <c r="Y139" s="457"/>
      <c r="Z139" s="457"/>
      <c r="AA139" s="457"/>
      <c r="AB139" s="457"/>
      <c r="AC139" s="457"/>
      <c r="AD139" s="457"/>
      <c r="AE139" s="457"/>
      <c r="AF139" s="457"/>
      <c r="AG139" s="459"/>
      <c r="AH139" s="593">
        <v>305</v>
      </c>
      <c r="AI139" s="728">
        <f>+SUM(AI73:$AL$78)+SUM($AI$84:$AL$108)-$AI$109-SUM($AI$114:$AL$135)+SUM($AI$136:$AL$138)</f>
        <v>10982018</v>
      </c>
      <c r="AJ139" s="729"/>
      <c r="AK139" s="729"/>
      <c r="AL139" s="730"/>
      <c r="AM139" s="477" t="s">
        <v>4</v>
      </c>
      <c r="AN139" s="460"/>
      <c r="AO139" s="460"/>
      <c r="AP139" s="460"/>
      <c r="AQ139" s="460"/>
      <c r="AR139" s="460"/>
      <c r="AS139" s="460"/>
      <c r="AT139" s="460"/>
      <c r="AU139" s="460"/>
      <c r="AV139" s="460"/>
      <c r="AW139" s="460"/>
      <c r="AX139" s="460"/>
      <c r="AY139" s="460"/>
      <c r="AZ139" s="460"/>
      <c r="BA139" s="460"/>
      <c r="BB139" s="460"/>
      <c r="BC139" s="460"/>
      <c r="BD139" s="460"/>
      <c r="BE139" s="460"/>
      <c r="BF139" s="460"/>
      <c r="BG139" s="460"/>
      <c r="BH139" s="460"/>
      <c r="BI139" s="460"/>
      <c r="BJ139" s="460"/>
      <c r="BK139" s="460"/>
      <c r="BL139" s="460"/>
      <c r="BM139" s="460"/>
      <c r="BN139" s="460"/>
      <c r="BO139" s="460"/>
      <c r="BP139" s="460"/>
      <c r="BQ139" s="460"/>
      <c r="BR139" s="460"/>
      <c r="BS139" s="460"/>
      <c r="BT139" s="460"/>
      <c r="BU139" s="460"/>
      <c r="BV139" s="460"/>
      <c r="BW139" s="460"/>
      <c r="BX139" s="460"/>
      <c r="BY139" s="460"/>
      <c r="BZ139" s="460"/>
      <c r="CA139" s="460"/>
      <c r="CB139" s="460"/>
      <c r="CC139" s="460"/>
      <c r="CD139" s="460"/>
      <c r="CE139" s="460"/>
      <c r="CF139" s="460"/>
      <c r="CG139" s="460"/>
      <c r="CH139" s="460"/>
      <c r="CI139" s="460"/>
      <c r="CJ139" s="460"/>
      <c r="CK139" s="460"/>
      <c r="CL139" s="460"/>
      <c r="CM139" s="460"/>
      <c r="CN139" s="460"/>
      <c r="CO139" s="460"/>
      <c r="CP139" s="460"/>
      <c r="CQ139" s="460"/>
      <c r="CR139" s="460"/>
      <c r="CS139" s="460"/>
      <c r="CT139" s="460"/>
      <c r="CU139" s="460"/>
    </row>
    <row r="140" spans="1:99">
      <c r="B140" s="410"/>
      <c r="C140" s="410"/>
      <c r="D140" s="410"/>
      <c r="E140" s="410"/>
      <c r="F140" s="410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410"/>
      <c r="AG140" s="410"/>
      <c r="AH140" s="410"/>
      <c r="AJ140" s="410"/>
      <c r="AK140" s="410"/>
      <c r="AL140" s="410"/>
      <c r="AM140" s="410"/>
      <c r="AN140" s="410"/>
      <c r="AO140" s="410"/>
      <c r="AP140" s="410"/>
      <c r="AQ140" s="410"/>
      <c r="AR140" s="410"/>
      <c r="AS140" s="410"/>
      <c r="AT140" s="410"/>
      <c r="AU140" s="410"/>
      <c r="AV140" s="410"/>
      <c r="AW140" s="410"/>
      <c r="AX140" s="410"/>
      <c r="AY140" s="410"/>
      <c r="AZ140" s="410"/>
      <c r="BA140" s="410"/>
      <c r="BB140" s="410"/>
      <c r="BC140" s="410"/>
      <c r="BD140" s="410"/>
      <c r="BE140" s="410"/>
      <c r="BF140" s="410"/>
      <c r="BG140" s="410"/>
      <c r="BH140" s="410"/>
      <c r="BI140" s="410"/>
      <c r="BJ140" s="410"/>
      <c r="BK140" s="410"/>
      <c r="BL140" s="410"/>
      <c r="BM140" s="410"/>
      <c r="BN140" s="410"/>
      <c r="BO140" s="410"/>
      <c r="BP140" s="410"/>
      <c r="BQ140" s="410"/>
      <c r="BR140" s="410"/>
      <c r="BS140" s="410"/>
      <c r="BT140" s="410"/>
      <c r="BU140" s="410"/>
      <c r="BV140" s="410"/>
      <c r="BW140" s="410"/>
      <c r="BX140" s="410"/>
      <c r="BY140" s="410"/>
      <c r="BZ140" s="410"/>
      <c r="CA140" s="410"/>
      <c r="CB140" s="410"/>
      <c r="CC140" s="410"/>
      <c r="CD140" s="410"/>
      <c r="CE140" s="410"/>
      <c r="CF140" s="410"/>
      <c r="CG140" s="410"/>
      <c r="CH140" s="410"/>
      <c r="CI140" s="410"/>
      <c r="CJ140" s="410"/>
      <c r="CK140" s="410"/>
      <c r="CL140" s="410"/>
      <c r="CM140" s="410"/>
      <c r="CN140" s="410"/>
      <c r="CO140" s="410"/>
      <c r="CP140" s="410"/>
      <c r="CQ140" s="410"/>
      <c r="CR140" s="410"/>
      <c r="CS140" s="410"/>
      <c r="CT140" s="410"/>
      <c r="CU140" s="410"/>
    </row>
    <row r="141" spans="1:99">
      <c r="B141" s="745" t="s">
        <v>7</v>
      </c>
      <c r="C141" s="745"/>
      <c r="D141" s="745"/>
      <c r="E141" s="745"/>
      <c r="F141" s="745"/>
      <c r="G141" s="745"/>
      <c r="H141" s="745"/>
      <c r="I141" s="745"/>
      <c r="J141" s="745"/>
      <c r="K141" s="745"/>
      <c r="L141" s="745"/>
      <c r="M141" s="745"/>
      <c r="N141" s="745"/>
      <c r="O141" s="745"/>
      <c r="P141" s="745"/>
      <c r="Q141" s="745"/>
      <c r="R141" s="745"/>
      <c r="S141" s="745"/>
      <c r="T141" s="745"/>
      <c r="U141" s="743" t="s">
        <v>637</v>
      </c>
      <c r="V141" s="743"/>
      <c r="W141" s="743"/>
      <c r="X141" s="743"/>
      <c r="Y141" s="743"/>
      <c r="Z141" s="743"/>
      <c r="AA141" s="743"/>
      <c r="AB141" s="743"/>
      <c r="AC141" s="743"/>
      <c r="AD141" s="743"/>
      <c r="AE141" s="743"/>
      <c r="AF141" s="743"/>
      <c r="AG141" s="743"/>
      <c r="AH141" s="743"/>
      <c r="AI141" s="743"/>
      <c r="AJ141" s="743"/>
      <c r="AK141" s="743"/>
      <c r="AL141" s="743"/>
      <c r="AM141" s="743"/>
      <c r="AN141" s="410"/>
      <c r="AO141" s="410"/>
      <c r="AP141" s="410"/>
      <c r="AQ141" s="410"/>
      <c r="AR141" s="410"/>
      <c r="AS141" s="410"/>
      <c r="AT141" s="410"/>
      <c r="AU141" s="410"/>
      <c r="AV141" s="410"/>
      <c r="AW141" s="410"/>
      <c r="AX141" s="410"/>
      <c r="AY141" s="410"/>
      <c r="AZ141" s="410"/>
      <c r="BA141" s="410"/>
      <c r="BB141" s="410"/>
      <c r="BC141" s="410"/>
      <c r="BD141" s="410"/>
      <c r="BE141" s="410"/>
      <c r="BF141" s="410"/>
      <c r="BG141" s="410"/>
      <c r="BH141" s="410"/>
      <c r="BI141" s="410"/>
      <c r="BJ141" s="410"/>
      <c r="BK141" s="410"/>
      <c r="BL141" s="410"/>
      <c r="BM141" s="410"/>
      <c r="BN141" s="410"/>
      <c r="BO141" s="410"/>
      <c r="BP141" s="410"/>
      <c r="BQ141" s="410"/>
      <c r="BR141" s="410"/>
      <c r="BS141" s="410"/>
      <c r="BT141" s="410"/>
      <c r="BU141" s="410"/>
      <c r="BV141" s="410"/>
      <c r="BW141" s="410"/>
      <c r="BX141" s="410"/>
      <c r="BY141" s="410"/>
      <c r="BZ141" s="410"/>
      <c r="CA141" s="410"/>
      <c r="CB141" s="410"/>
      <c r="CC141" s="410"/>
      <c r="CD141" s="410"/>
      <c r="CE141" s="410"/>
      <c r="CF141" s="410"/>
      <c r="CG141" s="410"/>
      <c r="CH141" s="410"/>
      <c r="CI141" s="410"/>
      <c r="CJ141" s="410"/>
      <c r="CK141" s="410"/>
      <c r="CL141" s="410"/>
      <c r="CM141" s="410"/>
      <c r="CN141" s="410"/>
      <c r="CO141" s="410"/>
      <c r="CP141" s="410"/>
      <c r="CQ141" s="410"/>
      <c r="CR141" s="410"/>
      <c r="CS141" s="410"/>
      <c r="CT141" s="410"/>
      <c r="CU141" s="410"/>
    </row>
    <row r="142" spans="1:99" ht="14.25">
      <c r="B142" s="478" t="s">
        <v>638</v>
      </c>
      <c r="C142" s="774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6"/>
      <c r="U142" s="479" t="s">
        <v>639</v>
      </c>
      <c r="V142" s="774"/>
      <c r="W142" s="775"/>
      <c r="X142" s="775"/>
      <c r="Y142" s="775"/>
      <c r="Z142" s="775"/>
      <c r="AA142" s="775"/>
      <c r="AB142" s="775"/>
      <c r="AC142" s="775"/>
      <c r="AD142" s="775"/>
      <c r="AE142" s="775"/>
      <c r="AF142" s="775"/>
      <c r="AG142" s="775"/>
      <c r="AH142" s="775"/>
      <c r="AI142" s="775"/>
      <c r="AJ142" s="775"/>
      <c r="AK142" s="775"/>
      <c r="AL142" s="775"/>
      <c r="AM142" s="776"/>
      <c r="AN142" s="410"/>
      <c r="AO142" s="410"/>
      <c r="AP142" s="410"/>
      <c r="AQ142" s="410"/>
      <c r="AR142" s="410"/>
      <c r="AS142" s="410"/>
      <c r="AT142" s="410"/>
      <c r="AU142" s="410"/>
      <c r="AV142" s="410"/>
      <c r="AW142" s="410"/>
      <c r="AX142" s="410"/>
      <c r="AY142" s="410"/>
      <c r="AZ142" s="410"/>
      <c r="BA142" s="410"/>
      <c r="BB142" s="410"/>
      <c r="BC142" s="410"/>
      <c r="BD142" s="410"/>
      <c r="BE142" s="410"/>
      <c r="BF142" s="410"/>
      <c r="BG142" s="410"/>
      <c r="BH142" s="410"/>
      <c r="BI142" s="410"/>
      <c r="BJ142" s="410"/>
      <c r="BK142" s="410"/>
      <c r="BL142" s="410"/>
      <c r="BM142" s="410"/>
      <c r="BN142" s="410"/>
      <c r="BO142" s="410"/>
      <c r="BP142" s="410"/>
      <c r="BQ142" s="410"/>
      <c r="BR142" s="410"/>
      <c r="BS142" s="410"/>
      <c r="BT142" s="410"/>
      <c r="BU142" s="410"/>
      <c r="BV142" s="410"/>
      <c r="BW142" s="410"/>
      <c r="BX142" s="410"/>
      <c r="BY142" s="410"/>
      <c r="BZ142" s="410"/>
      <c r="CA142" s="410"/>
      <c r="CB142" s="410"/>
      <c r="CC142" s="410"/>
      <c r="CD142" s="410"/>
      <c r="CE142" s="410"/>
      <c r="CF142" s="410"/>
      <c r="CG142" s="410"/>
      <c r="CH142" s="410"/>
      <c r="CI142" s="410"/>
      <c r="CJ142" s="410"/>
      <c r="CK142" s="410"/>
      <c r="CL142" s="410"/>
      <c r="CM142" s="410"/>
      <c r="CN142" s="410"/>
      <c r="CO142" s="410"/>
      <c r="CP142" s="410"/>
      <c r="CQ142" s="410"/>
      <c r="CR142" s="410"/>
      <c r="CS142" s="410"/>
      <c r="CT142" s="410"/>
      <c r="CU142" s="410"/>
    </row>
    <row r="143" spans="1:99">
      <c r="B143" s="410"/>
      <c r="C143" s="410"/>
      <c r="D143" s="410"/>
      <c r="E143" s="410"/>
      <c r="F143" s="410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  <c r="Y143" s="410"/>
      <c r="Z143" s="410"/>
      <c r="AA143" s="410"/>
      <c r="AB143" s="410"/>
      <c r="AC143" s="410"/>
      <c r="AD143" s="410"/>
      <c r="AE143" s="410"/>
      <c r="AF143" s="410"/>
      <c r="AG143" s="410"/>
      <c r="AH143" s="410"/>
      <c r="AJ143" s="410"/>
      <c r="AK143" s="410"/>
      <c r="AL143" s="410"/>
      <c r="AM143" s="410"/>
      <c r="AN143" s="410"/>
      <c r="AO143" s="410"/>
      <c r="AP143" s="410"/>
      <c r="AQ143" s="410"/>
      <c r="AR143" s="410"/>
      <c r="AS143" s="410"/>
      <c r="AT143" s="410"/>
      <c r="AU143" s="410"/>
      <c r="AV143" s="410"/>
      <c r="AW143" s="410"/>
      <c r="AX143" s="410"/>
      <c r="AY143" s="410"/>
      <c r="AZ143" s="410"/>
      <c r="BA143" s="410"/>
      <c r="BB143" s="410"/>
      <c r="BC143" s="410"/>
      <c r="BD143" s="410"/>
      <c r="BE143" s="410"/>
      <c r="BF143" s="410"/>
      <c r="BG143" s="410"/>
      <c r="BH143" s="410"/>
      <c r="BI143" s="410"/>
      <c r="BJ143" s="410"/>
      <c r="BK143" s="410"/>
      <c r="BL143" s="410"/>
      <c r="BM143" s="410"/>
      <c r="BN143" s="410"/>
      <c r="BO143" s="410"/>
      <c r="BP143" s="410"/>
      <c r="BQ143" s="410"/>
      <c r="BR143" s="410"/>
      <c r="BS143" s="410"/>
      <c r="BT143" s="410"/>
      <c r="BU143" s="410"/>
      <c r="BV143" s="410"/>
      <c r="BW143" s="410"/>
      <c r="BX143" s="410"/>
      <c r="BY143" s="410"/>
      <c r="BZ143" s="410"/>
      <c r="CA143" s="410"/>
      <c r="CB143" s="410"/>
      <c r="CC143" s="410"/>
      <c r="CD143" s="410"/>
      <c r="CE143" s="410"/>
      <c r="CF143" s="410"/>
      <c r="CG143" s="410"/>
      <c r="CH143" s="410"/>
      <c r="CI143" s="410"/>
      <c r="CJ143" s="410"/>
      <c r="CK143" s="410"/>
      <c r="CL143" s="410"/>
      <c r="CM143" s="410"/>
      <c r="CN143" s="410"/>
      <c r="CO143" s="410"/>
      <c r="CP143" s="410"/>
      <c r="CQ143" s="410"/>
      <c r="CR143" s="410"/>
      <c r="CS143" s="410"/>
      <c r="CT143" s="410"/>
      <c r="CU143" s="410"/>
    </row>
    <row r="144" spans="1:99" ht="14.25">
      <c r="B144" s="731" t="s">
        <v>640</v>
      </c>
      <c r="C144" s="592">
        <v>111</v>
      </c>
      <c r="D144" s="413" t="s">
        <v>641</v>
      </c>
      <c r="E144" s="457"/>
      <c r="F144" s="457"/>
      <c r="G144" s="457"/>
      <c r="H144" s="457"/>
      <c r="I144" s="457"/>
      <c r="J144" s="457"/>
      <c r="K144" s="457"/>
      <c r="L144" s="457"/>
      <c r="M144" s="459"/>
      <c r="N144" s="593">
        <v>85</v>
      </c>
      <c r="O144" s="720">
        <f>-IF($AI$139&lt;0,$AI$139,0)</f>
        <v>0</v>
      </c>
      <c r="P144" s="721"/>
      <c r="Q144" s="721"/>
      <c r="R144" s="722"/>
      <c r="S144" s="593" t="s">
        <v>2</v>
      </c>
      <c r="T144" s="778" t="s">
        <v>642</v>
      </c>
      <c r="U144" s="480"/>
      <c r="V144" s="481"/>
      <c r="W144" s="481"/>
      <c r="X144" s="481"/>
      <c r="Y144" s="481"/>
      <c r="Z144" s="592">
        <v>114</v>
      </c>
      <c r="AA144" s="413" t="s">
        <v>643</v>
      </c>
      <c r="AB144" s="414"/>
      <c r="AC144" s="414"/>
      <c r="AD144" s="414"/>
      <c r="AE144" s="414"/>
      <c r="AF144" s="419"/>
      <c r="AG144" s="415"/>
      <c r="AH144" s="593">
        <v>90</v>
      </c>
      <c r="AI144" s="720">
        <f>+IF($AI$139&gt;0,$AI$139,0)</f>
        <v>10982018</v>
      </c>
      <c r="AJ144" s="721"/>
      <c r="AK144" s="721"/>
      <c r="AL144" s="722"/>
      <c r="AM144" s="418" t="s">
        <v>2</v>
      </c>
      <c r="AN144" s="410"/>
      <c r="AO144" s="410"/>
      <c r="AP144" s="410"/>
      <c r="AQ144" s="410"/>
      <c r="AR144" s="410"/>
      <c r="AS144" s="410"/>
      <c r="AT144" s="410"/>
      <c r="AU144" s="410"/>
      <c r="AV144" s="410"/>
      <c r="AW144" s="410"/>
      <c r="AX144" s="410"/>
      <c r="AY144" s="410"/>
      <c r="AZ144" s="410"/>
      <c r="BA144" s="410"/>
      <c r="BB144" s="410"/>
      <c r="BC144" s="410"/>
      <c r="BD144" s="410"/>
      <c r="BE144" s="410"/>
      <c r="BF144" s="410"/>
      <c r="BG144" s="410"/>
      <c r="BH144" s="410"/>
      <c r="BI144" s="410"/>
      <c r="BJ144" s="410"/>
      <c r="BK144" s="410"/>
      <c r="BL144" s="410"/>
      <c r="BM144" s="410"/>
      <c r="BN144" s="410"/>
      <c r="BO144" s="410"/>
      <c r="BP144" s="410"/>
      <c r="BQ144" s="410"/>
      <c r="BR144" s="410"/>
      <c r="BS144" s="410"/>
      <c r="BT144" s="410"/>
      <c r="BU144" s="410"/>
      <c r="BV144" s="410"/>
      <c r="BW144" s="410"/>
      <c r="BX144" s="410"/>
      <c r="BY144" s="410"/>
      <c r="BZ144" s="410"/>
      <c r="CA144" s="410"/>
      <c r="CB144" s="410"/>
      <c r="CC144" s="410"/>
      <c r="CD144" s="410"/>
      <c r="CE144" s="410"/>
      <c r="CF144" s="410"/>
      <c r="CG144" s="410"/>
      <c r="CH144" s="410"/>
      <c r="CI144" s="410"/>
      <c r="CJ144" s="410"/>
      <c r="CK144" s="410"/>
      <c r="CL144" s="410"/>
      <c r="CM144" s="410"/>
      <c r="CN144" s="410"/>
      <c r="CO144" s="410"/>
      <c r="CP144" s="410"/>
      <c r="CQ144" s="410"/>
      <c r="CR144" s="410"/>
      <c r="CS144" s="410"/>
      <c r="CT144" s="410"/>
      <c r="CU144" s="410"/>
    </row>
    <row r="145" spans="1:99" ht="14.25">
      <c r="B145" s="777"/>
      <c r="C145" s="592">
        <v>112</v>
      </c>
      <c r="D145" s="413" t="s">
        <v>644</v>
      </c>
      <c r="E145" s="482"/>
      <c r="F145" s="482"/>
      <c r="G145" s="482"/>
      <c r="H145" s="482"/>
      <c r="I145" s="482"/>
      <c r="J145" s="482"/>
      <c r="K145" s="482"/>
      <c r="L145" s="482"/>
      <c r="M145" s="483"/>
      <c r="N145" s="593">
        <v>86</v>
      </c>
      <c r="O145" s="720">
        <v>0</v>
      </c>
      <c r="P145" s="721"/>
      <c r="Q145" s="721"/>
      <c r="R145" s="722"/>
      <c r="S145" s="593" t="s">
        <v>3</v>
      </c>
      <c r="T145" s="778"/>
      <c r="U145" s="484"/>
      <c r="V145" s="485"/>
      <c r="W145" s="485"/>
      <c r="X145" s="485"/>
      <c r="Y145" s="485"/>
      <c r="Z145" s="592">
        <v>115</v>
      </c>
      <c r="AA145" s="413" t="s">
        <v>645</v>
      </c>
      <c r="AB145" s="414"/>
      <c r="AC145" s="414"/>
      <c r="AD145" s="414"/>
      <c r="AE145" s="414"/>
      <c r="AF145" s="415"/>
      <c r="AG145" s="486">
        <v>0</v>
      </c>
      <c r="AH145" s="593">
        <v>39</v>
      </c>
      <c r="AI145" s="720">
        <f>+ROUND($AI$144*$AG$145,0)</f>
        <v>0</v>
      </c>
      <c r="AJ145" s="721"/>
      <c r="AK145" s="721"/>
      <c r="AL145" s="722"/>
      <c r="AM145" s="418" t="s">
        <v>2</v>
      </c>
      <c r="AN145" s="410"/>
      <c r="AO145" s="410"/>
      <c r="AP145" s="410"/>
      <c r="AQ145" s="410"/>
      <c r="AR145" s="410"/>
      <c r="AS145" s="410"/>
      <c r="AT145" s="410"/>
      <c r="AU145" s="410"/>
      <c r="AV145" s="410"/>
      <c r="AW145" s="410"/>
      <c r="AX145" s="410"/>
      <c r="AY145" s="410"/>
      <c r="AZ145" s="410"/>
      <c r="BA145" s="410"/>
      <c r="BB145" s="410"/>
      <c r="BC145" s="410"/>
      <c r="BD145" s="410"/>
      <c r="BE145" s="410"/>
      <c r="BF145" s="410"/>
      <c r="BG145" s="410"/>
      <c r="BH145" s="410"/>
      <c r="BI145" s="410"/>
      <c r="BJ145" s="410"/>
      <c r="BK145" s="410"/>
      <c r="BL145" s="410"/>
      <c r="BM145" s="410"/>
      <c r="BN145" s="410"/>
      <c r="BO145" s="410"/>
      <c r="BP145" s="410"/>
      <c r="BQ145" s="410"/>
      <c r="BR145" s="410"/>
      <c r="BS145" s="410"/>
      <c r="BT145" s="410"/>
      <c r="BU145" s="410"/>
      <c r="BV145" s="410"/>
      <c r="BW145" s="410"/>
      <c r="BX145" s="410"/>
      <c r="BY145" s="410"/>
      <c r="BZ145" s="410"/>
      <c r="CA145" s="410"/>
      <c r="CB145" s="410"/>
      <c r="CC145" s="410"/>
      <c r="CD145" s="410"/>
      <c r="CE145" s="410"/>
      <c r="CF145" s="410"/>
      <c r="CG145" s="410"/>
      <c r="CH145" s="410"/>
      <c r="CI145" s="410"/>
      <c r="CJ145" s="410"/>
      <c r="CK145" s="410"/>
      <c r="CL145" s="410"/>
      <c r="CM145" s="410"/>
      <c r="CN145" s="410"/>
      <c r="CO145" s="410"/>
      <c r="CP145" s="410"/>
      <c r="CQ145" s="410"/>
      <c r="CR145" s="410"/>
      <c r="CS145" s="410"/>
      <c r="CT145" s="410"/>
      <c r="CU145" s="410"/>
    </row>
    <row r="146" spans="1:99" ht="14.25">
      <c r="B146" s="777"/>
      <c r="C146" s="773" t="s">
        <v>646</v>
      </c>
      <c r="D146" s="773"/>
      <c r="E146" s="773"/>
      <c r="F146" s="773"/>
      <c r="G146" s="773"/>
      <c r="H146" s="773"/>
      <c r="I146" s="773"/>
      <c r="J146" s="773"/>
      <c r="K146" s="773"/>
      <c r="L146" s="773"/>
      <c r="M146" s="773"/>
      <c r="N146" s="773"/>
      <c r="O146" s="773"/>
      <c r="P146" s="773"/>
      <c r="Q146" s="773"/>
      <c r="R146" s="773"/>
      <c r="S146" s="773"/>
      <c r="T146" s="778"/>
      <c r="U146" s="484"/>
      <c r="V146" s="485"/>
      <c r="W146" s="485"/>
      <c r="X146" s="485"/>
      <c r="Y146" s="485"/>
      <c r="Z146" s="592">
        <v>116</v>
      </c>
      <c r="AA146" s="413" t="s">
        <v>647</v>
      </c>
      <c r="AB146" s="414"/>
      <c r="AC146" s="414"/>
      <c r="AD146" s="414"/>
      <c r="AE146" s="414"/>
      <c r="AF146" s="419"/>
      <c r="AG146" s="415"/>
      <c r="AH146" s="593">
        <v>91</v>
      </c>
      <c r="AI146" s="720">
        <f>+SUM(AI144:$AL$145)</f>
        <v>10982018</v>
      </c>
      <c r="AJ146" s="721"/>
      <c r="AK146" s="721"/>
      <c r="AL146" s="722"/>
      <c r="AM146" s="418" t="s">
        <v>4</v>
      </c>
      <c r="AN146" s="410"/>
      <c r="AO146" s="410"/>
      <c r="AP146" s="410"/>
      <c r="AQ146" s="410"/>
      <c r="AR146" s="410"/>
      <c r="AS146" s="410"/>
      <c r="AT146" s="410"/>
      <c r="AU146" s="410"/>
      <c r="AV146" s="410"/>
      <c r="AW146" s="410"/>
      <c r="AX146" s="410"/>
      <c r="AY146" s="410"/>
      <c r="AZ146" s="410"/>
      <c r="BA146" s="410"/>
      <c r="BB146" s="410"/>
      <c r="BC146" s="410"/>
      <c r="BD146" s="410"/>
      <c r="BE146" s="410"/>
      <c r="BF146" s="410"/>
      <c r="BG146" s="410"/>
      <c r="BH146" s="410"/>
      <c r="BI146" s="410"/>
      <c r="BJ146" s="410"/>
      <c r="BK146" s="410"/>
      <c r="BL146" s="410"/>
      <c r="BM146" s="410"/>
      <c r="BN146" s="410"/>
      <c r="BO146" s="410"/>
      <c r="BP146" s="410"/>
      <c r="BQ146" s="410"/>
      <c r="BR146" s="410"/>
      <c r="BS146" s="410"/>
      <c r="BT146" s="410"/>
      <c r="BU146" s="410"/>
      <c r="BV146" s="410"/>
      <c r="BW146" s="410"/>
      <c r="BX146" s="410"/>
      <c r="BY146" s="410"/>
      <c r="BZ146" s="410"/>
      <c r="CA146" s="410"/>
      <c r="CB146" s="410"/>
      <c r="CC146" s="410"/>
      <c r="CD146" s="410"/>
      <c r="CE146" s="410"/>
      <c r="CF146" s="410"/>
      <c r="CG146" s="410"/>
      <c r="CH146" s="410"/>
      <c r="CI146" s="410"/>
      <c r="CJ146" s="410"/>
      <c r="CK146" s="410"/>
      <c r="CL146" s="410"/>
      <c r="CM146" s="410"/>
      <c r="CN146" s="410"/>
      <c r="CO146" s="410"/>
      <c r="CP146" s="410"/>
      <c r="CQ146" s="410"/>
      <c r="CR146" s="410"/>
      <c r="CS146" s="410"/>
      <c r="CT146" s="410"/>
      <c r="CU146" s="410"/>
    </row>
    <row r="147" spans="1:99" ht="14.25">
      <c r="B147" s="777"/>
      <c r="C147" s="592">
        <f>+C145+1</f>
        <v>113</v>
      </c>
      <c r="D147" s="413" t="s">
        <v>648</v>
      </c>
      <c r="E147" s="414"/>
      <c r="F147" s="414"/>
      <c r="G147" s="414"/>
      <c r="H147" s="414"/>
      <c r="I147" s="414"/>
      <c r="J147" s="414"/>
      <c r="K147" s="414"/>
      <c r="L147" s="414"/>
      <c r="M147" s="415"/>
      <c r="N147" s="593">
        <v>87</v>
      </c>
      <c r="O147" s="720">
        <f>+$O$144-$O$145</f>
        <v>0</v>
      </c>
      <c r="P147" s="721"/>
      <c r="Q147" s="721"/>
      <c r="R147" s="722"/>
      <c r="S147" s="418" t="s">
        <v>4</v>
      </c>
      <c r="T147" s="778"/>
      <c r="U147" s="484"/>
      <c r="V147" s="485"/>
      <c r="W147" s="485"/>
      <c r="X147" s="485"/>
      <c r="Y147" s="485"/>
      <c r="Z147" s="770" t="s">
        <v>649</v>
      </c>
      <c r="AA147" s="771"/>
      <c r="AB147" s="771"/>
      <c r="AC147" s="771"/>
      <c r="AD147" s="771"/>
      <c r="AE147" s="771"/>
      <c r="AF147" s="771"/>
      <c r="AG147" s="771"/>
      <c r="AH147" s="771"/>
      <c r="AI147" s="771"/>
      <c r="AJ147" s="771"/>
      <c r="AK147" s="771"/>
      <c r="AL147" s="771"/>
      <c r="AM147" s="772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  <c r="AZ147" s="410"/>
      <c r="BA147" s="410"/>
      <c r="BB147" s="410"/>
      <c r="BC147" s="410"/>
      <c r="BD147" s="410"/>
      <c r="BE147" s="410"/>
      <c r="BF147" s="410"/>
      <c r="BG147" s="410"/>
      <c r="BH147" s="410"/>
      <c r="BI147" s="410"/>
      <c r="BJ147" s="410"/>
      <c r="BK147" s="410"/>
      <c r="BL147" s="410"/>
      <c r="BM147" s="410"/>
      <c r="BN147" s="410"/>
      <c r="BO147" s="410"/>
      <c r="BP147" s="410"/>
      <c r="BQ147" s="410"/>
      <c r="BR147" s="410"/>
      <c r="BS147" s="410"/>
      <c r="BT147" s="410"/>
      <c r="BU147" s="410"/>
      <c r="BV147" s="410"/>
      <c r="BW147" s="410"/>
      <c r="BX147" s="410"/>
      <c r="BY147" s="410"/>
      <c r="BZ147" s="410"/>
      <c r="CA147" s="410"/>
      <c r="CB147" s="410"/>
      <c r="CC147" s="410"/>
      <c r="CD147" s="410"/>
      <c r="CE147" s="410"/>
      <c r="CF147" s="410"/>
      <c r="CG147" s="410"/>
      <c r="CH147" s="410"/>
      <c r="CI147" s="410"/>
      <c r="CJ147" s="410"/>
      <c r="CK147" s="410"/>
      <c r="CL147" s="410"/>
      <c r="CM147" s="410"/>
      <c r="CN147" s="410"/>
      <c r="CO147" s="410"/>
      <c r="CP147" s="410"/>
      <c r="CQ147" s="410"/>
      <c r="CR147" s="410"/>
      <c r="CS147" s="410"/>
      <c r="CT147" s="410"/>
      <c r="CU147" s="410"/>
    </row>
    <row r="148" spans="1:99" ht="14.25">
      <c r="B148" s="777"/>
      <c r="C148" s="487"/>
      <c r="D148" s="773" t="s">
        <v>650</v>
      </c>
      <c r="E148" s="773"/>
      <c r="F148" s="773"/>
      <c r="G148" s="773"/>
      <c r="H148" s="773"/>
      <c r="I148" s="773"/>
      <c r="J148" s="773"/>
      <c r="K148" s="773"/>
      <c r="L148" s="773"/>
      <c r="M148" s="773"/>
      <c r="N148" s="773"/>
      <c r="O148" s="773"/>
      <c r="P148" s="773"/>
      <c r="Q148" s="773"/>
      <c r="R148" s="773"/>
      <c r="S148" s="773"/>
      <c r="T148" s="778"/>
      <c r="U148" s="484"/>
      <c r="V148" s="485"/>
      <c r="W148" s="485"/>
      <c r="X148" s="485"/>
      <c r="Y148" s="485"/>
      <c r="Z148" s="592">
        <f>+Z146+1</f>
        <v>117</v>
      </c>
      <c r="AA148" s="413" t="s">
        <v>651</v>
      </c>
      <c r="AB148" s="414"/>
      <c r="AC148" s="414"/>
      <c r="AD148" s="414"/>
      <c r="AE148" s="414"/>
      <c r="AF148" s="414"/>
      <c r="AG148" s="415"/>
      <c r="AH148" s="593">
        <v>92</v>
      </c>
      <c r="AI148" s="720"/>
      <c r="AJ148" s="721"/>
      <c r="AK148" s="721"/>
      <c r="AL148" s="722"/>
      <c r="AM148" s="418" t="s">
        <v>2</v>
      </c>
      <c r="AN148" s="410"/>
      <c r="AO148" s="410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10"/>
      <c r="AZ148" s="410"/>
      <c r="BA148" s="410"/>
      <c r="BB148" s="410"/>
      <c r="BC148" s="410"/>
      <c r="BD148" s="410"/>
      <c r="BE148" s="410"/>
      <c r="BF148" s="410"/>
      <c r="BG148" s="410"/>
      <c r="BH148" s="410"/>
      <c r="BI148" s="410"/>
      <c r="BJ148" s="410"/>
      <c r="BK148" s="410"/>
      <c r="BL148" s="410"/>
      <c r="BM148" s="410"/>
      <c r="BN148" s="410"/>
      <c r="BO148" s="410"/>
      <c r="BP148" s="410"/>
      <c r="BQ148" s="410"/>
      <c r="BR148" s="410"/>
      <c r="BS148" s="410"/>
      <c r="BT148" s="410"/>
      <c r="BU148" s="410"/>
      <c r="BV148" s="410"/>
      <c r="BW148" s="410"/>
      <c r="BX148" s="410"/>
      <c r="BY148" s="410"/>
      <c r="BZ148" s="410"/>
      <c r="CA148" s="410"/>
      <c r="CB148" s="410"/>
      <c r="CC148" s="410"/>
      <c r="CD148" s="410"/>
      <c r="CE148" s="410"/>
      <c r="CF148" s="410"/>
      <c r="CG148" s="410"/>
      <c r="CH148" s="410"/>
      <c r="CI148" s="410"/>
      <c r="CJ148" s="410"/>
      <c r="CK148" s="410"/>
      <c r="CL148" s="410"/>
      <c r="CM148" s="410"/>
      <c r="CN148" s="410"/>
      <c r="CO148" s="410"/>
      <c r="CP148" s="410"/>
      <c r="CQ148" s="410"/>
      <c r="CR148" s="410"/>
      <c r="CS148" s="410"/>
      <c r="CT148" s="410"/>
      <c r="CU148" s="410"/>
    </row>
    <row r="149" spans="1:99" ht="14.25">
      <c r="B149" s="777"/>
      <c r="C149" s="592">
        <v>301</v>
      </c>
      <c r="D149" s="413" t="s">
        <v>652</v>
      </c>
      <c r="E149" s="414"/>
      <c r="F149" s="414"/>
      <c r="G149" s="414"/>
      <c r="H149" s="414"/>
      <c r="I149" s="414"/>
      <c r="J149" s="414"/>
      <c r="K149" s="414"/>
      <c r="L149" s="414"/>
      <c r="M149" s="415"/>
      <c r="N149" s="488"/>
      <c r="O149" s="489"/>
      <c r="P149" s="489"/>
      <c r="Q149" s="489"/>
      <c r="R149" s="489"/>
      <c r="S149" s="490"/>
      <c r="T149" s="778"/>
      <c r="U149" s="484"/>
      <c r="V149" s="485"/>
      <c r="W149" s="485"/>
      <c r="X149" s="485"/>
      <c r="Y149" s="485"/>
      <c r="Z149" s="592">
        <f>+Z148+1</f>
        <v>118</v>
      </c>
      <c r="AA149" s="413" t="s">
        <v>653</v>
      </c>
      <c r="AB149" s="414"/>
      <c r="AC149" s="414"/>
      <c r="AD149" s="414"/>
      <c r="AE149" s="414"/>
      <c r="AF149" s="414"/>
      <c r="AG149" s="415"/>
      <c r="AH149" s="593">
        <v>93</v>
      </c>
      <c r="AI149" s="720"/>
      <c r="AJ149" s="721"/>
      <c r="AK149" s="721"/>
      <c r="AL149" s="722"/>
      <c r="AM149" s="418" t="s">
        <v>2</v>
      </c>
      <c r="AN149" s="410"/>
      <c r="AO149" s="410"/>
      <c r="AP149" s="410"/>
      <c r="AQ149" s="410"/>
      <c r="AR149" s="410"/>
      <c r="AS149" s="410"/>
      <c r="AT149" s="410"/>
      <c r="AU149" s="410"/>
      <c r="AV149" s="410"/>
      <c r="AW149" s="410"/>
      <c r="AX149" s="410"/>
      <c r="AY149" s="410"/>
      <c r="AZ149" s="410"/>
      <c r="BA149" s="410"/>
      <c r="BB149" s="410"/>
      <c r="BC149" s="410"/>
      <c r="BD149" s="410"/>
      <c r="BE149" s="410"/>
      <c r="BF149" s="410"/>
      <c r="BG149" s="410"/>
      <c r="BH149" s="410"/>
      <c r="BI149" s="410"/>
      <c r="BJ149" s="410"/>
      <c r="BK149" s="410"/>
      <c r="BL149" s="410"/>
      <c r="BM149" s="410"/>
      <c r="BN149" s="410"/>
      <c r="BO149" s="410"/>
      <c r="BP149" s="410"/>
      <c r="BQ149" s="410"/>
      <c r="BR149" s="410"/>
      <c r="BS149" s="410"/>
      <c r="BT149" s="410"/>
      <c r="BU149" s="410"/>
      <c r="BV149" s="410"/>
      <c r="BW149" s="410"/>
      <c r="BX149" s="410"/>
      <c r="BY149" s="410"/>
      <c r="BZ149" s="410"/>
      <c r="CA149" s="410"/>
      <c r="CB149" s="410"/>
      <c r="CC149" s="410"/>
      <c r="CD149" s="410"/>
      <c r="CE149" s="410"/>
      <c r="CF149" s="410"/>
      <c r="CG149" s="410"/>
      <c r="CH149" s="410"/>
      <c r="CI149" s="410"/>
      <c r="CJ149" s="410"/>
      <c r="CK149" s="410"/>
      <c r="CL149" s="410"/>
      <c r="CM149" s="410"/>
      <c r="CN149" s="410"/>
      <c r="CO149" s="410"/>
      <c r="CP149" s="410"/>
      <c r="CQ149" s="410"/>
      <c r="CR149" s="410"/>
      <c r="CS149" s="410"/>
      <c r="CT149" s="410"/>
      <c r="CU149" s="410"/>
    </row>
    <row r="150" spans="1:99" ht="14.25">
      <c r="B150" s="777"/>
      <c r="C150" s="592">
        <v>306</v>
      </c>
      <c r="D150" s="491" t="s">
        <v>654</v>
      </c>
      <c r="E150" s="492"/>
      <c r="F150" s="492"/>
      <c r="G150" s="492"/>
      <c r="H150" s="492"/>
      <c r="I150" s="492"/>
      <c r="J150" s="492"/>
      <c r="K150" s="492"/>
      <c r="L150" s="492"/>
      <c r="M150" s="493"/>
      <c r="N150" s="720"/>
      <c r="O150" s="721"/>
      <c r="P150" s="721"/>
      <c r="Q150" s="721"/>
      <c r="R150" s="721"/>
      <c r="S150" s="722"/>
      <c r="T150" s="778"/>
      <c r="U150" s="494"/>
      <c r="V150" s="495"/>
      <c r="W150" s="495"/>
      <c r="X150" s="495"/>
      <c r="Y150" s="495"/>
      <c r="Z150" s="592">
        <f>+Z149+1</f>
        <v>119</v>
      </c>
      <c r="AA150" s="413" t="s">
        <v>655</v>
      </c>
      <c r="AB150" s="414"/>
      <c r="AC150" s="414"/>
      <c r="AD150" s="414"/>
      <c r="AE150" s="414"/>
      <c r="AF150" s="414"/>
      <c r="AG150" s="415"/>
      <c r="AH150" s="593">
        <v>94</v>
      </c>
      <c r="AI150" s="720"/>
      <c r="AJ150" s="721"/>
      <c r="AK150" s="721"/>
      <c r="AL150" s="722"/>
      <c r="AM150" s="418" t="s">
        <v>4</v>
      </c>
      <c r="AN150" s="410"/>
      <c r="AO150" s="410"/>
      <c r="AP150" s="410"/>
      <c r="AQ150" s="410"/>
      <c r="AR150" s="410"/>
      <c r="AS150" s="410"/>
      <c r="AT150" s="410"/>
      <c r="AU150" s="410"/>
      <c r="AV150" s="410"/>
      <c r="AW150" s="410"/>
      <c r="AX150" s="410"/>
      <c r="AY150" s="410"/>
      <c r="AZ150" s="410"/>
      <c r="BA150" s="410"/>
      <c r="BB150" s="410"/>
      <c r="BC150" s="410"/>
      <c r="BD150" s="410"/>
      <c r="BE150" s="410"/>
      <c r="BF150" s="410"/>
      <c r="BG150" s="410"/>
      <c r="BH150" s="410"/>
      <c r="BI150" s="410"/>
      <c r="BJ150" s="410"/>
      <c r="BK150" s="410"/>
      <c r="BL150" s="410"/>
      <c r="BM150" s="410"/>
      <c r="BN150" s="410"/>
      <c r="BO150" s="410"/>
      <c r="BP150" s="410"/>
      <c r="BQ150" s="410"/>
      <c r="BR150" s="410"/>
      <c r="BS150" s="410"/>
      <c r="BT150" s="410"/>
      <c r="BU150" s="410"/>
      <c r="BV150" s="410"/>
      <c r="BW150" s="410"/>
      <c r="BX150" s="410"/>
      <c r="BY150" s="410"/>
      <c r="BZ150" s="410"/>
      <c r="CA150" s="410"/>
      <c r="CB150" s="410"/>
      <c r="CC150" s="410"/>
      <c r="CD150" s="410"/>
      <c r="CE150" s="410"/>
      <c r="CF150" s="410"/>
      <c r="CG150" s="410"/>
      <c r="CH150" s="410"/>
      <c r="CI150" s="410"/>
      <c r="CJ150" s="410"/>
      <c r="CK150" s="410"/>
      <c r="CL150" s="410"/>
      <c r="CM150" s="410"/>
      <c r="CN150" s="410"/>
      <c r="CO150" s="410"/>
      <c r="CP150" s="410"/>
      <c r="CQ150" s="410"/>
      <c r="CR150" s="410"/>
      <c r="CS150" s="410"/>
      <c r="CT150" s="410"/>
      <c r="CU150" s="410"/>
    </row>
    <row r="151" spans="1:99">
      <c r="B151" s="777"/>
      <c r="C151" s="746">
        <v>780</v>
      </c>
      <c r="D151" s="747" t="s">
        <v>656</v>
      </c>
      <c r="E151" s="748"/>
      <c r="F151" s="748"/>
      <c r="G151" s="748"/>
      <c r="H151" s="748"/>
      <c r="I151" s="748"/>
      <c r="J151" s="748"/>
      <c r="K151" s="748"/>
      <c r="L151" s="748"/>
      <c r="M151" s="749"/>
      <c r="N151" s="496" t="s">
        <v>657</v>
      </c>
      <c r="O151" s="497"/>
      <c r="P151" s="497"/>
      <c r="Q151" s="497"/>
      <c r="R151" s="498"/>
      <c r="S151" s="499"/>
      <c r="T151" s="756" t="s">
        <v>658</v>
      </c>
      <c r="U151" s="757"/>
      <c r="V151" s="757"/>
      <c r="W151" s="757"/>
      <c r="X151" s="757"/>
      <c r="Y151" s="757"/>
      <c r="Z151" s="757"/>
      <c r="AA151" s="757"/>
      <c r="AB151" s="757"/>
      <c r="AC151" s="757"/>
      <c r="AD151" s="757"/>
      <c r="AE151" s="757"/>
      <c r="AF151" s="757"/>
      <c r="AG151" s="757"/>
      <c r="AH151" s="757"/>
      <c r="AI151" s="757"/>
      <c r="AJ151" s="757"/>
      <c r="AK151" s="757"/>
      <c r="AL151" s="757"/>
      <c r="AM151" s="758"/>
      <c r="AN151" s="410"/>
      <c r="AO151" s="410"/>
      <c r="AP151" s="410"/>
      <c r="AQ151" s="410"/>
      <c r="AR151" s="410"/>
      <c r="AS151" s="410"/>
      <c r="AT151" s="410"/>
      <c r="AU151" s="410"/>
      <c r="AV151" s="410"/>
      <c r="AW151" s="410"/>
      <c r="AX151" s="410"/>
      <c r="AY151" s="410"/>
      <c r="AZ151" s="410"/>
      <c r="BA151" s="410"/>
      <c r="BB151" s="410"/>
      <c r="BC151" s="410"/>
      <c r="BD151" s="410"/>
      <c r="BE151" s="410"/>
      <c r="BF151" s="410"/>
      <c r="BG151" s="410"/>
      <c r="BH151" s="410"/>
      <c r="BI151" s="410"/>
      <c r="BJ151" s="410"/>
      <c r="BK151" s="410"/>
      <c r="BL151" s="410"/>
      <c r="BM151" s="410"/>
      <c r="BN151" s="410"/>
      <c r="BO151" s="410"/>
      <c r="BP151" s="410"/>
      <c r="BQ151" s="410"/>
      <c r="BR151" s="410"/>
      <c r="BS151" s="410"/>
      <c r="BT151" s="410"/>
      <c r="BU151" s="410"/>
      <c r="BV151" s="410"/>
      <c r="BW151" s="410"/>
      <c r="BX151" s="410"/>
      <c r="BY151" s="410"/>
      <c r="BZ151" s="410"/>
      <c r="CA151" s="410"/>
      <c r="CB151" s="410"/>
      <c r="CC151" s="410"/>
      <c r="CD151" s="410"/>
      <c r="CE151" s="410"/>
      <c r="CF151" s="410"/>
      <c r="CG151" s="410"/>
      <c r="CH151" s="410"/>
      <c r="CI151" s="410"/>
      <c r="CJ151" s="410"/>
      <c r="CK151" s="410"/>
      <c r="CL151" s="410"/>
      <c r="CM151" s="410"/>
      <c r="CN151" s="410"/>
      <c r="CO151" s="410"/>
      <c r="CP151" s="410"/>
      <c r="CQ151" s="410"/>
      <c r="CR151" s="410"/>
      <c r="CS151" s="410"/>
      <c r="CT151" s="410"/>
      <c r="CU151" s="410"/>
    </row>
    <row r="152" spans="1:99">
      <c r="B152" s="777"/>
      <c r="C152" s="746"/>
      <c r="D152" s="750"/>
      <c r="E152" s="751"/>
      <c r="F152" s="751"/>
      <c r="G152" s="751"/>
      <c r="H152" s="751"/>
      <c r="I152" s="751"/>
      <c r="J152" s="751"/>
      <c r="K152" s="751"/>
      <c r="L152" s="751"/>
      <c r="M152" s="752"/>
      <c r="N152" s="496" t="s">
        <v>659</v>
      </c>
      <c r="O152" s="497"/>
      <c r="P152" s="497"/>
      <c r="Q152" s="497"/>
      <c r="R152" s="498"/>
      <c r="S152" s="499"/>
      <c r="T152" s="759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1"/>
      <c r="AN152" s="410"/>
      <c r="AO152" s="410"/>
      <c r="AP152" s="410"/>
      <c r="AQ152" s="410"/>
      <c r="AR152" s="410"/>
      <c r="AS152" s="410"/>
      <c r="AT152" s="410"/>
      <c r="AU152" s="410"/>
      <c r="AV152" s="410"/>
      <c r="AW152" s="410"/>
      <c r="AX152" s="410"/>
      <c r="AY152" s="410"/>
      <c r="AZ152" s="410"/>
      <c r="BA152" s="410"/>
      <c r="BB152" s="410"/>
      <c r="BC152" s="410"/>
      <c r="BD152" s="410"/>
      <c r="BE152" s="410"/>
      <c r="BF152" s="410"/>
      <c r="BG152" s="410"/>
      <c r="BH152" s="410"/>
      <c r="BI152" s="410"/>
      <c r="BJ152" s="410"/>
      <c r="BK152" s="410"/>
      <c r="BL152" s="410"/>
      <c r="BM152" s="410"/>
      <c r="BN152" s="410"/>
      <c r="BO152" s="410"/>
      <c r="BP152" s="410"/>
      <c r="BQ152" s="410"/>
      <c r="BR152" s="410"/>
      <c r="BS152" s="410"/>
      <c r="BT152" s="410"/>
      <c r="BU152" s="410"/>
      <c r="BV152" s="410"/>
      <c r="BW152" s="410"/>
      <c r="BX152" s="410"/>
      <c r="BY152" s="410"/>
      <c r="BZ152" s="410"/>
      <c r="CA152" s="410"/>
      <c r="CB152" s="410"/>
      <c r="CC152" s="410"/>
      <c r="CD152" s="410"/>
      <c r="CE152" s="410"/>
      <c r="CF152" s="410"/>
      <c r="CG152" s="410"/>
      <c r="CH152" s="410"/>
      <c r="CI152" s="410"/>
      <c r="CJ152" s="410"/>
      <c r="CK152" s="410"/>
      <c r="CL152" s="410"/>
      <c r="CM152" s="410"/>
      <c r="CN152" s="410"/>
      <c r="CO152" s="410"/>
      <c r="CP152" s="410"/>
      <c r="CQ152" s="410"/>
      <c r="CR152" s="410"/>
      <c r="CS152" s="410"/>
      <c r="CT152" s="410"/>
      <c r="CU152" s="410"/>
    </row>
    <row r="153" spans="1:99">
      <c r="B153" s="777"/>
      <c r="C153" s="746"/>
      <c r="D153" s="750"/>
      <c r="E153" s="751"/>
      <c r="F153" s="751"/>
      <c r="G153" s="751"/>
      <c r="H153" s="751"/>
      <c r="I153" s="751"/>
      <c r="J153" s="751"/>
      <c r="K153" s="751"/>
      <c r="L153" s="751"/>
      <c r="M153" s="752"/>
      <c r="N153" s="496" t="s">
        <v>660</v>
      </c>
      <c r="O153" s="497"/>
      <c r="P153" s="497"/>
      <c r="Q153" s="497"/>
      <c r="R153" s="498"/>
      <c r="S153" s="499"/>
      <c r="T153" s="759"/>
      <c r="U153" s="760"/>
      <c r="V153" s="760"/>
      <c r="W153" s="76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1"/>
      <c r="AN153" s="410"/>
      <c r="AO153" s="410"/>
      <c r="AP153" s="410"/>
      <c r="AQ153" s="410"/>
      <c r="AR153" s="410"/>
      <c r="AS153" s="410"/>
      <c r="AT153" s="410"/>
      <c r="AU153" s="410"/>
      <c r="AV153" s="410"/>
      <c r="AW153" s="410"/>
      <c r="AX153" s="410"/>
      <c r="AY153" s="410"/>
      <c r="AZ153" s="410"/>
      <c r="BA153" s="410"/>
      <c r="BB153" s="410"/>
      <c r="BC153" s="410"/>
      <c r="BD153" s="410"/>
      <c r="BE153" s="410"/>
      <c r="BF153" s="410"/>
      <c r="BG153" s="410"/>
      <c r="BH153" s="410"/>
      <c r="BI153" s="410"/>
      <c r="BJ153" s="410"/>
      <c r="BK153" s="410"/>
      <c r="BL153" s="410"/>
      <c r="BM153" s="410"/>
      <c r="BN153" s="410"/>
      <c r="BO153" s="410"/>
      <c r="BP153" s="410"/>
      <c r="BQ153" s="410"/>
      <c r="BR153" s="410"/>
      <c r="BS153" s="410"/>
      <c r="BT153" s="410"/>
      <c r="BU153" s="410"/>
      <c r="BV153" s="410"/>
      <c r="BW153" s="410"/>
      <c r="BX153" s="410"/>
      <c r="BY153" s="410"/>
      <c r="BZ153" s="410"/>
      <c r="CA153" s="410"/>
      <c r="CB153" s="410"/>
      <c r="CC153" s="410"/>
      <c r="CD153" s="410"/>
      <c r="CE153" s="410"/>
      <c r="CF153" s="410"/>
      <c r="CG153" s="410"/>
      <c r="CH153" s="410"/>
      <c r="CI153" s="410"/>
      <c r="CJ153" s="410"/>
      <c r="CK153" s="410"/>
      <c r="CL153" s="410"/>
      <c r="CM153" s="410"/>
      <c r="CN153" s="410"/>
      <c r="CO153" s="410"/>
      <c r="CP153" s="410"/>
      <c r="CQ153" s="410"/>
      <c r="CR153" s="410"/>
      <c r="CS153" s="410"/>
      <c r="CT153" s="410"/>
      <c r="CU153" s="410"/>
    </row>
    <row r="154" spans="1:99">
      <c r="B154" s="777"/>
      <c r="C154" s="746"/>
      <c r="D154" s="750"/>
      <c r="E154" s="751"/>
      <c r="F154" s="751"/>
      <c r="G154" s="751"/>
      <c r="H154" s="751"/>
      <c r="I154" s="751"/>
      <c r="J154" s="751"/>
      <c r="K154" s="751"/>
      <c r="L154" s="751"/>
      <c r="M154" s="752"/>
      <c r="N154" s="496" t="s">
        <v>661</v>
      </c>
      <c r="O154" s="497"/>
      <c r="P154" s="497"/>
      <c r="Q154" s="497"/>
      <c r="R154" s="498"/>
      <c r="S154" s="499"/>
      <c r="T154" s="762"/>
      <c r="U154" s="763"/>
      <c r="V154" s="763"/>
      <c r="W154" s="763"/>
      <c r="X154" s="763"/>
      <c r="Y154" s="763"/>
      <c r="Z154" s="763"/>
      <c r="AA154" s="763"/>
      <c r="AB154" s="763"/>
      <c r="AC154" s="763"/>
      <c r="AD154" s="763"/>
      <c r="AE154" s="763"/>
      <c r="AF154" s="763"/>
      <c r="AG154" s="763"/>
      <c r="AH154" s="763"/>
      <c r="AI154" s="763"/>
      <c r="AJ154" s="763"/>
      <c r="AK154" s="763"/>
      <c r="AL154" s="763"/>
      <c r="AM154" s="764"/>
      <c r="AN154" s="410"/>
      <c r="AO154" s="410"/>
      <c r="AP154" s="410"/>
      <c r="AQ154" s="410"/>
      <c r="AR154" s="410"/>
      <c r="AS154" s="410"/>
      <c r="AT154" s="410"/>
      <c r="AU154" s="410"/>
      <c r="AV154" s="410"/>
      <c r="AW154" s="410"/>
      <c r="AX154" s="410"/>
      <c r="AY154" s="410"/>
      <c r="AZ154" s="410"/>
      <c r="BA154" s="410"/>
      <c r="BB154" s="410"/>
      <c r="BC154" s="410"/>
      <c r="BD154" s="410"/>
      <c r="BE154" s="410"/>
      <c r="BF154" s="410"/>
      <c r="BG154" s="410"/>
      <c r="BH154" s="410"/>
      <c r="BI154" s="410"/>
      <c r="BJ154" s="410"/>
      <c r="BK154" s="410"/>
      <c r="BL154" s="410"/>
      <c r="BM154" s="410"/>
      <c r="BN154" s="410"/>
      <c r="BO154" s="410"/>
      <c r="BP154" s="410"/>
      <c r="BQ154" s="410"/>
      <c r="BR154" s="410"/>
      <c r="BS154" s="410"/>
      <c r="BT154" s="410"/>
      <c r="BU154" s="410"/>
      <c r="BV154" s="410"/>
      <c r="BW154" s="410"/>
      <c r="BX154" s="410"/>
      <c r="BY154" s="410"/>
      <c r="BZ154" s="410"/>
      <c r="CA154" s="410"/>
      <c r="CB154" s="410"/>
      <c r="CC154" s="410"/>
      <c r="CD154" s="410"/>
      <c r="CE154" s="410"/>
      <c r="CF154" s="410"/>
      <c r="CG154" s="410"/>
      <c r="CH154" s="410"/>
      <c r="CI154" s="410"/>
      <c r="CJ154" s="410"/>
      <c r="CK154" s="410"/>
      <c r="CL154" s="410"/>
      <c r="CM154" s="410"/>
      <c r="CN154" s="410"/>
      <c r="CO154" s="410"/>
      <c r="CP154" s="410"/>
      <c r="CQ154" s="410"/>
      <c r="CR154" s="410"/>
      <c r="CS154" s="410"/>
      <c r="CT154" s="410"/>
      <c r="CU154" s="410"/>
    </row>
    <row r="155" spans="1:99">
      <c r="B155" s="777"/>
      <c r="C155" s="746"/>
      <c r="D155" s="753"/>
      <c r="E155" s="754"/>
      <c r="F155" s="754"/>
      <c r="G155" s="754"/>
      <c r="H155" s="754"/>
      <c r="I155" s="754"/>
      <c r="J155" s="754"/>
      <c r="K155" s="754"/>
      <c r="L155" s="754"/>
      <c r="M155" s="755"/>
      <c r="N155" s="491" t="s">
        <v>662</v>
      </c>
      <c r="O155" s="492"/>
      <c r="P155" s="492"/>
      <c r="Q155" s="492"/>
      <c r="R155" s="493"/>
      <c r="S155" s="499"/>
      <c r="T155" s="765" t="s">
        <v>663</v>
      </c>
      <c r="U155" s="766"/>
      <c r="V155" s="766"/>
      <c r="W155" s="766"/>
      <c r="X155" s="766"/>
      <c r="Y155" s="766"/>
      <c r="Z155" s="766"/>
      <c r="AA155" s="766"/>
      <c r="AB155" s="766"/>
      <c r="AC155" s="766"/>
      <c r="AD155" s="766"/>
      <c r="AE155" s="766"/>
      <c r="AF155" s="766"/>
      <c r="AG155" s="766"/>
      <c r="AH155" s="766"/>
      <c r="AI155" s="766"/>
      <c r="AJ155" s="766"/>
      <c r="AK155" s="766"/>
      <c r="AL155" s="766"/>
      <c r="AM155" s="767"/>
      <c r="AN155" s="410"/>
      <c r="AO155" s="410"/>
      <c r="AP155" s="410"/>
      <c r="AQ155" s="410"/>
      <c r="AR155" s="410"/>
      <c r="AS155" s="410"/>
      <c r="AT155" s="410"/>
      <c r="AU155" s="410"/>
      <c r="AV155" s="410"/>
      <c r="AW155" s="410"/>
      <c r="AX155" s="410"/>
      <c r="AY155" s="410"/>
      <c r="AZ155" s="410"/>
      <c r="BA155" s="410"/>
      <c r="BB155" s="410"/>
      <c r="BC155" s="410"/>
      <c r="BD155" s="410"/>
      <c r="BE155" s="410"/>
      <c r="BF155" s="410"/>
      <c r="BG155" s="410"/>
      <c r="BH155" s="410"/>
      <c r="BI155" s="410"/>
      <c r="BJ155" s="410"/>
      <c r="BK155" s="410"/>
      <c r="BL155" s="410"/>
      <c r="BM155" s="410"/>
      <c r="BN155" s="410"/>
      <c r="BO155" s="410"/>
      <c r="BP155" s="410"/>
      <c r="BQ155" s="410"/>
      <c r="BR155" s="410"/>
      <c r="BS155" s="410"/>
      <c r="BT155" s="410"/>
      <c r="BU155" s="410"/>
      <c r="BV155" s="410"/>
      <c r="BW155" s="410"/>
      <c r="BX155" s="410"/>
      <c r="BY155" s="410"/>
      <c r="BZ155" s="410"/>
      <c r="CA155" s="410"/>
      <c r="CB155" s="410"/>
      <c r="CC155" s="410"/>
      <c r="CD155" s="410"/>
      <c r="CE155" s="410"/>
      <c r="CF155" s="410"/>
      <c r="CG155" s="410"/>
      <c r="CH155" s="410"/>
      <c r="CI155" s="410"/>
      <c r="CJ155" s="410"/>
      <c r="CK155" s="410"/>
      <c r="CL155" s="410"/>
      <c r="CM155" s="410"/>
      <c r="CN155" s="410"/>
      <c r="CO155" s="410"/>
      <c r="CP155" s="410"/>
      <c r="CQ155" s="410"/>
      <c r="CR155" s="410"/>
      <c r="CS155" s="410"/>
      <c r="CT155" s="410"/>
      <c r="CU155" s="410"/>
    </row>
    <row r="156" spans="1:99">
      <c r="B156" s="410"/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  <c r="Z156" s="410"/>
      <c r="AA156" s="410"/>
      <c r="AB156" s="410"/>
      <c r="AC156" s="410"/>
      <c r="AD156" s="410"/>
      <c r="AE156" s="410"/>
      <c r="AF156" s="410"/>
      <c r="AG156" s="410"/>
      <c r="AH156" s="410"/>
      <c r="AI156" s="410"/>
      <c r="AJ156" s="410"/>
      <c r="AK156" s="410"/>
      <c r="AL156" s="410"/>
      <c r="AM156" s="410"/>
      <c r="AN156" s="410"/>
      <c r="AO156" s="410"/>
      <c r="AP156" s="410"/>
      <c r="AQ156" s="410"/>
      <c r="AR156" s="410"/>
      <c r="AS156" s="410"/>
      <c r="AT156" s="410"/>
      <c r="AU156" s="410"/>
      <c r="AV156" s="410"/>
      <c r="AW156" s="410"/>
      <c r="AX156" s="410"/>
      <c r="AY156" s="410"/>
      <c r="AZ156" s="410"/>
      <c r="BA156" s="410"/>
      <c r="BB156" s="410"/>
      <c r="BC156" s="410"/>
      <c r="BD156" s="410"/>
      <c r="BE156" s="410"/>
      <c r="BF156" s="410"/>
      <c r="BG156" s="410"/>
      <c r="BH156" s="410"/>
      <c r="BI156" s="410"/>
      <c r="BJ156" s="410"/>
      <c r="BK156" s="410"/>
      <c r="BL156" s="410"/>
      <c r="BM156" s="410"/>
      <c r="BN156" s="410"/>
      <c r="BO156" s="410"/>
      <c r="BP156" s="410"/>
      <c r="BQ156" s="410"/>
      <c r="BR156" s="410"/>
      <c r="BS156" s="410"/>
      <c r="BT156" s="410"/>
      <c r="BU156" s="410"/>
      <c r="BV156" s="410"/>
      <c r="BW156" s="410"/>
      <c r="BX156" s="410"/>
      <c r="BY156" s="410"/>
      <c r="BZ156" s="410"/>
      <c r="CA156" s="410"/>
      <c r="CB156" s="410"/>
      <c r="CC156" s="410"/>
      <c r="CD156" s="410"/>
      <c r="CE156" s="410"/>
      <c r="CF156" s="410"/>
      <c r="CG156" s="410"/>
      <c r="CH156" s="410"/>
      <c r="CI156" s="410"/>
      <c r="CJ156" s="410"/>
      <c r="CK156" s="410"/>
      <c r="CL156" s="410"/>
      <c r="CM156" s="410"/>
      <c r="CN156" s="410"/>
      <c r="CO156" s="410"/>
      <c r="CP156" s="410"/>
      <c r="CQ156" s="410"/>
      <c r="CR156" s="410"/>
      <c r="CS156" s="410"/>
      <c r="CT156" s="410"/>
      <c r="CU156" s="410"/>
    </row>
    <row r="157" spans="1:99" s="411" customFormat="1">
      <c r="A157" s="409"/>
      <c r="B157" s="768" t="s">
        <v>664</v>
      </c>
      <c r="C157" s="768"/>
      <c r="D157" s="768"/>
      <c r="E157" s="768"/>
      <c r="F157" s="768"/>
      <c r="G157" s="768"/>
      <c r="H157" s="768"/>
      <c r="I157" s="768"/>
      <c r="J157" s="768"/>
      <c r="K157" s="768"/>
      <c r="L157" s="768"/>
      <c r="M157" s="768"/>
      <c r="N157" s="768"/>
      <c r="O157" s="768"/>
      <c r="P157" s="768"/>
      <c r="Q157" s="768"/>
      <c r="R157" s="768"/>
      <c r="S157" s="768"/>
      <c r="T157" s="768"/>
      <c r="U157" s="768"/>
      <c r="V157" s="768"/>
      <c r="W157" s="768"/>
      <c r="X157" s="768"/>
      <c r="Y157" s="410"/>
      <c r="Z157" s="410"/>
      <c r="AA157" s="410"/>
      <c r="AB157" s="410"/>
      <c r="AC157" s="410"/>
      <c r="AD157" s="410"/>
      <c r="AE157" s="410"/>
      <c r="AF157" s="410"/>
      <c r="AG157" s="410"/>
      <c r="AH157" s="410"/>
      <c r="AI157" s="410"/>
      <c r="AJ157" s="410"/>
      <c r="AK157" s="410"/>
      <c r="AL157" s="410"/>
      <c r="AM157" s="410"/>
      <c r="AN157" s="410"/>
      <c r="AO157" s="410"/>
      <c r="AP157" s="410"/>
      <c r="AQ157" s="410"/>
      <c r="AR157" s="410"/>
      <c r="AS157" s="410"/>
      <c r="AT157" s="410"/>
      <c r="AU157" s="410"/>
      <c r="AV157" s="410"/>
      <c r="AW157" s="410"/>
      <c r="AX157" s="410"/>
      <c r="AY157" s="410"/>
      <c r="AZ157" s="410"/>
      <c r="BA157" s="410"/>
      <c r="BB157" s="410"/>
      <c r="BC157" s="410"/>
      <c r="BD157" s="410"/>
      <c r="BE157" s="410"/>
      <c r="BF157" s="410"/>
      <c r="BG157" s="410"/>
      <c r="BH157" s="410"/>
      <c r="BI157" s="410"/>
      <c r="BJ157" s="410"/>
      <c r="BK157" s="410"/>
      <c r="BL157" s="410"/>
      <c r="BM157" s="410"/>
      <c r="BN157" s="410"/>
      <c r="BO157" s="410"/>
      <c r="BP157" s="410"/>
      <c r="BQ157" s="410"/>
      <c r="BR157" s="410"/>
      <c r="BS157" s="410"/>
      <c r="BT157" s="410"/>
      <c r="BU157" s="410"/>
      <c r="BV157" s="410"/>
      <c r="BW157" s="410"/>
      <c r="BX157" s="410"/>
      <c r="BY157" s="410"/>
      <c r="BZ157" s="410"/>
      <c r="CA157" s="410"/>
      <c r="CB157" s="410"/>
      <c r="CC157" s="410"/>
      <c r="CD157" s="410"/>
      <c r="CE157" s="410"/>
      <c r="CF157" s="410"/>
      <c r="CG157" s="410"/>
      <c r="CH157" s="410"/>
      <c r="CI157" s="410"/>
      <c r="CJ157" s="410"/>
      <c r="CK157" s="410"/>
      <c r="CL157" s="410"/>
      <c r="CM157" s="410"/>
      <c r="CN157" s="410"/>
      <c r="CO157" s="410"/>
      <c r="CP157" s="410"/>
      <c r="CQ157" s="410"/>
      <c r="CR157" s="410"/>
      <c r="CS157" s="410"/>
      <c r="CT157" s="410"/>
      <c r="CU157" s="410"/>
    </row>
    <row r="158" spans="1:99" s="411" customFormat="1">
      <c r="A158" s="409"/>
      <c r="B158" s="768"/>
      <c r="C158" s="768"/>
      <c r="D158" s="768"/>
      <c r="E158" s="768"/>
      <c r="F158" s="768"/>
      <c r="G158" s="768"/>
      <c r="H158" s="768"/>
      <c r="I158" s="768"/>
      <c r="J158" s="768"/>
      <c r="K158" s="768"/>
      <c r="L158" s="768"/>
      <c r="M158" s="768"/>
      <c r="N158" s="768"/>
      <c r="O158" s="768"/>
      <c r="P158" s="768"/>
      <c r="Q158" s="768"/>
      <c r="R158" s="768"/>
      <c r="S158" s="768"/>
      <c r="T158" s="768"/>
      <c r="U158" s="768"/>
      <c r="V158" s="768"/>
      <c r="W158" s="768"/>
      <c r="X158" s="768"/>
      <c r="Y158" s="410"/>
      <c r="Z158" s="410"/>
      <c r="AA158" s="410"/>
      <c r="AB158" s="410"/>
      <c r="AC158" s="410"/>
      <c r="AD158" s="410"/>
      <c r="AE158" s="410"/>
      <c r="AF158" s="410"/>
      <c r="AG158" s="410"/>
      <c r="AH158" s="410"/>
      <c r="AI158" s="410"/>
      <c r="AJ158" s="410"/>
      <c r="AK158" s="410"/>
      <c r="AL158" s="410"/>
      <c r="AM158" s="410"/>
      <c r="AN158" s="410"/>
      <c r="AO158" s="410"/>
      <c r="AP158" s="410"/>
      <c r="AQ158" s="410"/>
      <c r="AR158" s="410"/>
      <c r="AS158" s="410"/>
      <c r="AT158" s="410"/>
      <c r="AU158" s="410"/>
      <c r="AV158" s="410"/>
      <c r="AW158" s="410"/>
      <c r="AX158" s="410"/>
      <c r="AY158" s="410"/>
      <c r="AZ158" s="410"/>
      <c r="BA158" s="410"/>
      <c r="BB158" s="410"/>
      <c r="BC158" s="410"/>
      <c r="BD158" s="410"/>
      <c r="BE158" s="410"/>
      <c r="BF158" s="410"/>
      <c r="BG158" s="410"/>
      <c r="BH158" s="410"/>
      <c r="BI158" s="410"/>
      <c r="BJ158" s="410"/>
      <c r="BK158" s="410"/>
      <c r="BL158" s="410"/>
      <c r="BM158" s="410"/>
      <c r="BN158" s="410"/>
      <c r="BO158" s="410"/>
      <c r="BP158" s="410"/>
      <c r="BQ158" s="410"/>
      <c r="BR158" s="410"/>
      <c r="BS158" s="410"/>
      <c r="BT158" s="410"/>
      <c r="BU158" s="410"/>
      <c r="BV158" s="410"/>
      <c r="BW158" s="410"/>
      <c r="BX158" s="410"/>
      <c r="BY158" s="410"/>
      <c r="BZ158" s="410"/>
      <c r="CA158" s="410"/>
      <c r="CB158" s="410"/>
      <c r="CC158" s="410"/>
      <c r="CD158" s="410"/>
      <c r="CE158" s="410"/>
      <c r="CF158" s="410"/>
      <c r="CG158" s="410"/>
      <c r="CH158" s="410"/>
      <c r="CI158" s="410"/>
      <c r="CJ158" s="410"/>
      <c r="CK158" s="410"/>
      <c r="CL158" s="410"/>
      <c r="CM158" s="410"/>
      <c r="CN158" s="410"/>
      <c r="CO158" s="410"/>
      <c r="CP158" s="410"/>
      <c r="CQ158" s="410"/>
      <c r="CR158" s="410"/>
      <c r="CS158" s="410"/>
      <c r="CT158" s="410"/>
      <c r="CU158" s="410"/>
    </row>
    <row r="159" spans="1:99">
      <c r="B159" s="769" t="s">
        <v>665</v>
      </c>
      <c r="C159" s="769"/>
      <c r="D159" s="769"/>
      <c r="E159" s="769"/>
      <c r="F159" s="769"/>
      <c r="G159" s="769"/>
      <c r="H159" s="769"/>
      <c r="I159" s="769"/>
      <c r="J159" s="769"/>
      <c r="K159" s="769"/>
      <c r="L159" s="769"/>
      <c r="M159" s="743" t="s">
        <v>666</v>
      </c>
      <c r="N159" s="743"/>
      <c r="O159" s="743"/>
      <c r="P159" s="743"/>
      <c r="Q159" s="743"/>
      <c r="R159" s="743"/>
      <c r="S159" s="743" t="s">
        <v>667</v>
      </c>
      <c r="T159" s="743"/>
      <c r="U159" s="743"/>
      <c r="V159" s="743"/>
      <c r="W159" s="743"/>
      <c r="X159" s="743"/>
      <c r="Y159" s="410"/>
      <c r="Z159" s="410"/>
      <c r="AA159" s="410"/>
      <c r="AB159" s="410"/>
      <c r="AC159" s="410"/>
      <c r="AD159" s="410"/>
      <c r="AE159" s="410"/>
      <c r="AF159" s="410"/>
      <c r="AG159" s="410"/>
      <c r="AH159" s="410"/>
      <c r="AI159" s="410"/>
      <c r="AJ159" s="410"/>
      <c r="AK159" s="410"/>
      <c r="AL159" s="410"/>
      <c r="AM159" s="410"/>
      <c r="AN159" s="410"/>
      <c r="AO159" s="410"/>
      <c r="AP159" s="410"/>
      <c r="AQ159" s="410"/>
      <c r="AR159" s="410"/>
      <c r="AS159" s="410"/>
      <c r="AT159" s="410"/>
      <c r="AU159" s="410"/>
      <c r="AV159" s="410"/>
      <c r="AW159" s="410"/>
      <c r="AX159" s="410"/>
      <c r="AY159" s="410"/>
      <c r="AZ159" s="410"/>
      <c r="BA159" s="410"/>
      <c r="BB159" s="410"/>
      <c r="BC159" s="410"/>
      <c r="BD159" s="410"/>
      <c r="BE159" s="410"/>
      <c r="BF159" s="410"/>
      <c r="BG159" s="410"/>
      <c r="BH159" s="410"/>
      <c r="BI159" s="410"/>
      <c r="BJ159" s="410"/>
      <c r="BK159" s="410"/>
      <c r="BL159" s="410"/>
      <c r="BM159" s="410"/>
      <c r="BN159" s="410"/>
      <c r="BO159" s="410"/>
      <c r="BP159" s="410"/>
      <c r="BQ159" s="410"/>
      <c r="BR159" s="410"/>
      <c r="BS159" s="410"/>
      <c r="BT159" s="410"/>
      <c r="BU159" s="410"/>
      <c r="BV159" s="410"/>
      <c r="BW159" s="410"/>
      <c r="BX159" s="410"/>
      <c r="BY159" s="410"/>
      <c r="BZ159" s="410"/>
      <c r="CA159" s="410"/>
      <c r="CB159" s="410"/>
      <c r="CC159" s="410"/>
      <c r="CD159" s="410"/>
      <c r="CE159" s="410"/>
      <c r="CF159" s="410"/>
      <c r="CG159" s="410"/>
      <c r="CH159" s="410"/>
      <c r="CI159" s="410"/>
      <c r="CJ159" s="410"/>
      <c r="CK159" s="410"/>
      <c r="CL159" s="410"/>
      <c r="CM159" s="410"/>
      <c r="CN159" s="410"/>
      <c r="CO159" s="410"/>
      <c r="CP159" s="410"/>
      <c r="CQ159" s="410"/>
      <c r="CR159" s="410"/>
      <c r="CS159" s="410"/>
      <c r="CT159" s="410"/>
      <c r="CU159" s="410"/>
    </row>
    <row r="160" spans="1:99" ht="14.25">
      <c r="B160" s="413" t="s">
        <v>668</v>
      </c>
      <c r="C160" s="414"/>
      <c r="D160" s="414"/>
      <c r="E160" s="414"/>
      <c r="F160" s="414"/>
      <c r="G160" s="414"/>
      <c r="H160" s="414"/>
      <c r="I160" s="414"/>
      <c r="J160" s="414"/>
      <c r="K160" s="414"/>
      <c r="L160" s="415"/>
      <c r="M160" s="593">
        <v>461</v>
      </c>
      <c r="N160" s="720"/>
      <c r="O160" s="721"/>
      <c r="P160" s="721"/>
      <c r="Q160" s="722"/>
      <c r="R160" s="462" t="s">
        <v>2</v>
      </c>
      <c r="S160" s="593">
        <v>492</v>
      </c>
      <c r="T160" s="720"/>
      <c r="U160" s="721"/>
      <c r="V160" s="721"/>
      <c r="W160" s="722"/>
      <c r="X160" s="462" t="s">
        <v>2</v>
      </c>
      <c r="Y160" s="410"/>
      <c r="Z160" s="410"/>
      <c r="AA160" s="410"/>
      <c r="AB160" s="410"/>
      <c r="AC160" s="410"/>
      <c r="AD160" s="410"/>
      <c r="AE160" s="410"/>
      <c r="AF160" s="410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410"/>
      <c r="AR160" s="410"/>
      <c r="AS160" s="410"/>
      <c r="AT160" s="410"/>
      <c r="AU160" s="410"/>
      <c r="AV160" s="410"/>
      <c r="AW160" s="410"/>
      <c r="AX160" s="410"/>
      <c r="AY160" s="410"/>
      <c r="AZ160" s="410"/>
      <c r="BA160" s="410"/>
      <c r="BB160" s="410"/>
      <c r="BC160" s="410"/>
      <c r="BD160" s="410"/>
      <c r="BE160" s="410"/>
      <c r="BF160" s="410"/>
      <c r="BG160" s="410"/>
      <c r="BH160" s="410"/>
      <c r="BI160" s="410"/>
      <c r="BJ160" s="410"/>
      <c r="BK160" s="410"/>
      <c r="BL160" s="410"/>
      <c r="BM160" s="410"/>
      <c r="BN160" s="410"/>
      <c r="BO160" s="410"/>
      <c r="BP160" s="410"/>
      <c r="BQ160" s="410"/>
      <c r="BR160" s="410"/>
      <c r="BS160" s="410"/>
      <c r="BT160" s="410"/>
      <c r="BU160" s="410"/>
      <c r="BV160" s="410"/>
      <c r="BW160" s="410"/>
      <c r="BX160" s="410"/>
      <c r="BY160" s="410"/>
      <c r="BZ160" s="410"/>
      <c r="CA160" s="410"/>
      <c r="CB160" s="410"/>
      <c r="CC160" s="410"/>
      <c r="CD160" s="410"/>
      <c r="CE160" s="410"/>
      <c r="CF160" s="410"/>
      <c r="CG160" s="410"/>
      <c r="CH160" s="410"/>
      <c r="CI160" s="410"/>
      <c r="CJ160" s="410"/>
      <c r="CK160" s="410"/>
      <c r="CL160" s="410"/>
      <c r="CM160" s="410"/>
      <c r="CN160" s="410"/>
      <c r="CO160" s="410"/>
      <c r="CP160" s="410"/>
      <c r="CQ160" s="410"/>
      <c r="CR160" s="410"/>
      <c r="CS160" s="410"/>
      <c r="CT160" s="410"/>
      <c r="CU160" s="410"/>
    </row>
    <row r="161" spans="1:99" ht="15">
      <c r="B161" s="413" t="s">
        <v>669</v>
      </c>
      <c r="C161" s="414"/>
      <c r="D161" s="414"/>
      <c r="E161" s="414"/>
      <c r="F161" s="414"/>
      <c r="G161" s="414"/>
      <c r="H161" s="414"/>
      <c r="I161" s="414"/>
      <c r="J161" s="414"/>
      <c r="K161" s="414"/>
      <c r="L161" s="415"/>
      <c r="M161" s="593">
        <v>545</v>
      </c>
      <c r="N161" s="720"/>
      <c r="O161" s="721"/>
      <c r="P161" s="721"/>
      <c r="Q161" s="722"/>
      <c r="R161" s="462" t="s">
        <v>2</v>
      </c>
      <c r="S161" s="500"/>
      <c r="T161" s="501"/>
      <c r="U161" s="502"/>
      <c r="V161" s="502"/>
      <c r="W161" s="503"/>
      <c r="X161" s="504"/>
      <c r="Y161" s="410"/>
      <c r="Z161" s="410"/>
      <c r="AA161" s="410"/>
      <c r="AB161" s="410"/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410"/>
      <c r="AR161" s="410"/>
      <c r="AS161" s="410"/>
      <c r="AT161" s="410"/>
      <c r="AU161" s="410"/>
      <c r="AV161" s="410"/>
      <c r="AW161" s="410"/>
      <c r="AX161" s="410"/>
      <c r="AY161" s="410"/>
      <c r="AZ161" s="410"/>
      <c r="BA161" s="410"/>
      <c r="BB161" s="410"/>
      <c r="BC161" s="410"/>
      <c r="BD161" s="410"/>
      <c r="BE161" s="410"/>
      <c r="BF161" s="410"/>
      <c r="BG161" s="410"/>
      <c r="BH161" s="410"/>
      <c r="BI161" s="410"/>
      <c r="BJ161" s="410"/>
      <c r="BK161" s="410"/>
      <c r="BL161" s="410"/>
      <c r="BM161" s="410"/>
      <c r="BN161" s="410"/>
      <c r="BO161" s="410"/>
      <c r="BP161" s="410"/>
      <c r="BQ161" s="410"/>
      <c r="BR161" s="410"/>
      <c r="BS161" s="410"/>
      <c r="BT161" s="410"/>
      <c r="BU161" s="410"/>
      <c r="BV161" s="410"/>
      <c r="BW161" s="410"/>
      <c r="BX161" s="410"/>
      <c r="BY161" s="410"/>
      <c r="BZ161" s="410"/>
      <c r="CA161" s="410"/>
      <c r="CB161" s="410"/>
      <c r="CC161" s="410"/>
      <c r="CD161" s="410"/>
      <c r="CE161" s="410"/>
      <c r="CF161" s="410"/>
      <c r="CG161" s="410"/>
      <c r="CH161" s="410"/>
      <c r="CI161" s="410"/>
      <c r="CJ161" s="410"/>
      <c r="CK161" s="410"/>
      <c r="CL161" s="410"/>
      <c r="CM161" s="410"/>
      <c r="CN161" s="410"/>
      <c r="CO161" s="410"/>
      <c r="CP161" s="410"/>
      <c r="CQ161" s="410"/>
      <c r="CR161" s="410"/>
      <c r="CS161" s="410"/>
      <c r="CT161" s="410"/>
      <c r="CU161" s="410"/>
    </row>
    <row r="162" spans="1:99" ht="15">
      <c r="B162" s="413" t="s">
        <v>670</v>
      </c>
      <c r="C162" s="414"/>
      <c r="D162" s="414"/>
      <c r="E162" s="414"/>
      <c r="F162" s="414"/>
      <c r="G162" s="414"/>
      <c r="H162" s="414"/>
      <c r="I162" s="414"/>
      <c r="J162" s="414"/>
      <c r="K162" s="414"/>
      <c r="L162" s="415"/>
      <c r="M162" s="593">
        <v>1650</v>
      </c>
      <c r="N162" s="720"/>
      <c r="O162" s="721"/>
      <c r="P162" s="721"/>
      <c r="Q162" s="722"/>
      <c r="R162" s="462" t="s">
        <v>2</v>
      </c>
      <c r="S162" s="500"/>
      <c r="T162" s="501"/>
      <c r="U162" s="502"/>
      <c r="V162" s="502"/>
      <c r="W162" s="503"/>
      <c r="X162" s="504"/>
      <c r="Y162" s="410"/>
      <c r="Z162" s="410"/>
      <c r="AA162" s="410"/>
      <c r="AB162" s="410"/>
      <c r="AC162" s="410"/>
      <c r="AD162" s="410"/>
      <c r="AE162" s="410"/>
      <c r="AF162" s="410"/>
      <c r="AG162" s="410"/>
      <c r="AH162" s="410"/>
      <c r="AI162" s="410"/>
      <c r="AJ162" s="410"/>
      <c r="AK162" s="410"/>
      <c r="AL162" s="410"/>
      <c r="AM162" s="410"/>
      <c r="AN162" s="410"/>
      <c r="AO162" s="410"/>
      <c r="AP162" s="410"/>
      <c r="AQ162" s="410"/>
      <c r="AR162" s="410"/>
      <c r="AS162" s="410"/>
      <c r="AT162" s="410"/>
      <c r="AU162" s="410"/>
      <c r="AV162" s="410"/>
      <c r="AW162" s="410"/>
      <c r="AX162" s="410"/>
      <c r="AY162" s="410"/>
      <c r="AZ162" s="410"/>
      <c r="BA162" s="410"/>
      <c r="BB162" s="410"/>
      <c r="BC162" s="410"/>
      <c r="BD162" s="410"/>
      <c r="BE162" s="410"/>
      <c r="BF162" s="410"/>
      <c r="BG162" s="410"/>
      <c r="BH162" s="410"/>
      <c r="BI162" s="410"/>
      <c r="BJ162" s="410"/>
      <c r="BK162" s="410"/>
      <c r="BL162" s="410"/>
      <c r="BM162" s="410"/>
      <c r="BN162" s="410"/>
      <c r="BO162" s="410"/>
      <c r="BP162" s="410"/>
      <c r="BQ162" s="410"/>
      <c r="BR162" s="410"/>
      <c r="BS162" s="410"/>
      <c r="BT162" s="410"/>
      <c r="BU162" s="410"/>
      <c r="BV162" s="410"/>
      <c r="BW162" s="410"/>
      <c r="BX162" s="410"/>
      <c r="BY162" s="410"/>
      <c r="BZ162" s="410"/>
      <c r="CA162" s="410"/>
      <c r="CB162" s="410"/>
      <c r="CC162" s="410"/>
      <c r="CD162" s="410"/>
      <c r="CE162" s="410"/>
      <c r="CF162" s="410"/>
      <c r="CG162" s="410"/>
      <c r="CH162" s="410"/>
      <c r="CI162" s="410"/>
      <c r="CJ162" s="410"/>
      <c r="CK162" s="410"/>
      <c r="CL162" s="410"/>
      <c r="CM162" s="410"/>
      <c r="CN162" s="410"/>
      <c r="CO162" s="410"/>
      <c r="CP162" s="410"/>
      <c r="CQ162" s="410"/>
      <c r="CR162" s="410"/>
      <c r="CS162" s="410"/>
      <c r="CT162" s="410"/>
      <c r="CU162" s="410"/>
    </row>
    <row r="163" spans="1:99" ht="15">
      <c r="B163" s="413" t="s">
        <v>671</v>
      </c>
      <c r="C163" s="414"/>
      <c r="D163" s="414"/>
      <c r="E163" s="414"/>
      <c r="F163" s="414"/>
      <c r="G163" s="414"/>
      <c r="H163" s="414"/>
      <c r="I163" s="414"/>
      <c r="J163" s="414"/>
      <c r="K163" s="414"/>
      <c r="L163" s="415"/>
      <c r="M163" s="593">
        <v>856</v>
      </c>
      <c r="N163" s="720"/>
      <c r="O163" s="721"/>
      <c r="P163" s="721"/>
      <c r="Q163" s="722"/>
      <c r="R163" s="462" t="s">
        <v>2</v>
      </c>
      <c r="S163" s="500"/>
      <c r="T163" s="501"/>
      <c r="U163" s="502"/>
      <c r="V163" s="502"/>
      <c r="W163" s="503"/>
      <c r="X163" s="504"/>
      <c r="Y163" s="410"/>
      <c r="Z163" s="410"/>
      <c r="AA163" s="410"/>
      <c r="AB163" s="410"/>
      <c r="AC163" s="410"/>
      <c r="AD163" s="410"/>
      <c r="AE163" s="410"/>
      <c r="AF163" s="410"/>
      <c r="AG163" s="410"/>
      <c r="AH163" s="410"/>
      <c r="AI163" s="410"/>
      <c r="AJ163" s="410"/>
      <c r="AK163" s="410"/>
      <c r="AL163" s="410"/>
      <c r="AM163" s="410"/>
      <c r="AN163" s="410"/>
      <c r="AO163" s="410"/>
      <c r="AP163" s="410"/>
      <c r="AQ163" s="410"/>
      <c r="AR163" s="410"/>
      <c r="AS163" s="410"/>
      <c r="AT163" s="410"/>
      <c r="AU163" s="410"/>
      <c r="AV163" s="410"/>
      <c r="AW163" s="410"/>
      <c r="AX163" s="410"/>
      <c r="AY163" s="410"/>
      <c r="AZ163" s="410"/>
      <c r="BA163" s="410"/>
      <c r="BB163" s="410"/>
      <c r="BC163" s="410"/>
      <c r="BD163" s="410"/>
      <c r="BE163" s="410"/>
      <c r="BF163" s="410"/>
      <c r="BG163" s="410"/>
      <c r="BH163" s="410"/>
      <c r="BI163" s="410"/>
      <c r="BJ163" s="410"/>
      <c r="BK163" s="410"/>
      <c r="BL163" s="410"/>
      <c r="BM163" s="410"/>
      <c r="BN163" s="410"/>
      <c r="BO163" s="410"/>
      <c r="BP163" s="410"/>
      <c r="BQ163" s="410"/>
      <c r="BR163" s="410"/>
      <c r="BS163" s="410"/>
      <c r="BT163" s="410"/>
      <c r="BU163" s="410"/>
      <c r="BV163" s="410"/>
      <c r="BW163" s="410"/>
      <c r="BX163" s="410"/>
      <c r="BY163" s="410"/>
      <c r="BZ163" s="410"/>
      <c r="CA163" s="410"/>
      <c r="CB163" s="410"/>
      <c r="CC163" s="410"/>
      <c r="CD163" s="410"/>
      <c r="CE163" s="410"/>
      <c r="CF163" s="410"/>
      <c r="CG163" s="410"/>
      <c r="CH163" s="410"/>
      <c r="CI163" s="410"/>
      <c r="CJ163" s="410"/>
      <c r="CK163" s="410"/>
      <c r="CL163" s="410"/>
      <c r="CM163" s="410"/>
      <c r="CN163" s="410"/>
      <c r="CO163" s="410"/>
      <c r="CP163" s="410"/>
      <c r="CQ163" s="410"/>
      <c r="CR163" s="410"/>
      <c r="CS163" s="410"/>
      <c r="CT163" s="410"/>
      <c r="CU163" s="410"/>
    </row>
    <row r="164" spans="1:99" ht="14.25">
      <c r="B164" s="413" t="s">
        <v>672</v>
      </c>
      <c r="C164" s="414"/>
      <c r="D164" s="414"/>
      <c r="E164" s="414"/>
      <c r="F164" s="414"/>
      <c r="G164" s="414"/>
      <c r="H164" s="414"/>
      <c r="I164" s="414"/>
      <c r="J164" s="414"/>
      <c r="K164" s="414"/>
      <c r="L164" s="415"/>
      <c r="M164" s="593">
        <v>547</v>
      </c>
      <c r="N164" s="720">
        <f>+SUM($N$160:$Q$163)</f>
        <v>0</v>
      </c>
      <c r="O164" s="721"/>
      <c r="P164" s="721"/>
      <c r="Q164" s="722"/>
      <c r="R164" s="505" t="s">
        <v>4</v>
      </c>
      <c r="S164" s="500"/>
      <c r="T164" s="506"/>
      <c r="U164" s="507"/>
      <c r="V164" s="507"/>
      <c r="W164" s="508"/>
      <c r="X164" s="504"/>
      <c r="Y164" s="410"/>
      <c r="Z164" s="410"/>
      <c r="AA164" s="410"/>
      <c r="AB164" s="410"/>
      <c r="AC164" s="410"/>
      <c r="AD164" s="410"/>
      <c r="AE164" s="410"/>
      <c r="AF164" s="410"/>
      <c r="AG164" s="410"/>
      <c r="AH164" s="410"/>
      <c r="AI164" s="410"/>
      <c r="AJ164" s="410"/>
      <c r="AK164" s="410"/>
      <c r="AL164" s="410"/>
      <c r="AM164" s="410"/>
      <c r="AN164" s="410"/>
      <c r="AO164" s="410"/>
      <c r="AP164" s="410"/>
      <c r="AQ164" s="410"/>
      <c r="AR164" s="410"/>
      <c r="AS164" s="410"/>
      <c r="AT164" s="410"/>
      <c r="AU164" s="410"/>
      <c r="AV164" s="410"/>
      <c r="AW164" s="410"/>
      <c r="AX164" s="410"/>
      <c r="AY164" s="410"/>
      <c r="AZ164" s="410"/>
      <c r="BA164" s="410"/>
      <c r="BB164" s="410"/>
      <c r="BC164" s="410"/>
      <c r="BD164" s="410"/>
      <c r="BE164" s="410"/>
      <c r="BF164" s="410"/>
      <c r="BG164" s="410"/>
      <c r="BH164" s="410"/>
      <c r="BI164" s="410"/>
      <c r="BJ164" s="410"/>
      <c r="BK164" s="410"/>
      <c r="BL164" s="410"/>
      <c r="BM164" s="410"/>
      <c r="BN164" s="410"/>
      <c r="BO164" s="410"/>
      <c r="BP164" s="410"/>
      <c r="BQ164" s="410"/>
      <c r="BR164" s="410"/>
      <c r="BS164" s="410"/>
      <c r="BT164" s="410"/>
      <c r="BU164" s="410"/>
      <c r="BV164" s="410"/>
      <c r="BW164" s="410"/>
      <c r="BX164" s="410"/>
      <c r="BY164" s="410"/>
      <c r="BZ164" s="410"/>
      <c r="CA164" s="410"/>
      <c r="CB164" s="410"/>
      <c r="CC164" s="410"/>
      <c r="CD164" s="410"/>
      <c r="CE164" s="410"/>
      <c r="CF164" s="410"/>
      <c r="CG164" s="410"/>
      <c r="CH164" s="410"/>
      <c r="CI164" s="410"/>
      <c r="CJ164" s="410"/>
      <c r="CK164" s="410"/>
      <c r="CL164" s="410"/>
      <c r="CM164" s="410"/>
      <c r="CN164" s="410"/>
      <c r="CO164" s="410"/>
      <c r="CP164" s="410"/>
      <c r="CQ164" s="410"/>
      <c r="CR164" s="410"/>
      <c r="CS164" s="410"/>
      <c r="CT164" s="410"/>
      <c r="CU164" s="410"/>
    </row>
    <row r="165" spans="1:99" ht="14.25">
      <c r="B165" s="413" t="s">
        <v>673</v>
      </c>
      <c r="C165" s="414"/>
      <c r="D165" s="414"/>
      <c r="E165" s="414"/>
      <c r="F165" s="414"/>
      <c r="G165" s="414"/>
      <c r="H165" s="414"/>
      <c r="I165" s="414"/>
      <c r="J165" s="414"/>
      <c r="K165" s="414"/>
      <c r="L165" s="415"/>
      <c r="M165" s="593">
        <v>617</v>
      </c>
      <c r="N165" s="720"/>
      <c r="O165" s="721"/>
      <c r="P165" s="721"/>
      <c r="Q165" s="722"/>
      <c r="R165" s="462" t="s">
        <v>2</v>
      </c>
      <c r="S165" s="500"/>
      <c r="T165" s="506"/>
      <c r="U165" s="507"/>
      <c r="V165" s="507"/>
      <c r="W165" s="508"/>
      <c r="X165" s="504"/>
      <c r="Y165" s="410"/>
      <c r="Z165" s="410"/>
      <c r="AA165" s="410"/>
      <c r="AB165" s="410"/>
      <c r="AC165" s="410"/>
      <c r="AD165" s="410"/>
      <c r="AE165" s="410"/>
      <c r="AF165" s="410"/>
      <c r="AG165" s="410"/>
      <c r="AH165" s="410"/>
      <c r="AI165" s="410"/>
      <c r="AJ165" s="410"/>
      <c r="AK165" s="410"/>
      <c r="AL165" s="410"/>
      <c r="AM165" s="410"/>
      <c r="AN165" s="410"/>
      <c r="AO165" s="410"/>
      <c r="AP165" s="410"/>
      <c r="AQ165" s="410"/>
      <c r="AR165" s="410"/>
      <c r="AS165" s="410"/>
      <c r="AT165" s="410"/>
      <c r="AU165" s="410"/>
      <c r="AV165" s="410"/>
      <c r="AW165" s="410"/>
      <c r="AX165" s="410"/>
      <c r="AY165" s="410"/>
      <c r="AZ165" s="410"/>
      <c r="BA165" s="410"/>
      <c r="BB165" s="410"/>
      <c r="BC165" s="410"/>
      <c r="BD165" s="410"/>
      <c r="BE165" s="410"/>
      <c r="BF165" s="410"/>
      <c r="BG165" s="410"/>
      <c r="BH165" s="410"/>
      <c r="BI165" s="410"/>
      <c r="BJ165" s="410"/>
      <c r="BK165" s="410"/>
      <c r="BL165" s="410"/>
      <c r="BM165" s="410"/>
      <c r="BN165" s="410"/>
      <c r="BO165" s="410"/>
      <c r="BP165" s="410"/>
      <c r="BQ165" s="410"/>
      <c r="BR165" s="410"/>
      <c r="BS165" s="410"/>
      <c r="BT165" s="410"/>
      <c r="BU165" s="410"/>
      <c r="BV165" s="410"/>
      <c r="BW165" s="410"/>
      <c r="BX165" s="410"/>
      <c r="BY165" s="410"/>
      <c r="BZ165" s="410"/>
      <c r="CA165" s="410"/>
      <c r="CB165" s="410"/>
      <c r="CC165" s="410"/>
      <c r="CD165" s="410"/>
      <c r="CE165" s="410"/>
      <c r="CF165" s="410"/>
      <c r="CG165" s="410"/>
      <c r="CH165" s="410"/>
      <c r="CI165" s="410"/>
      <c r="CJ165" s="410"/>
      <c r="CK165" s="410"/>
      <c r="CL165" s="410"/>
      <c r="CM165" s="410"/>
      <c r="CN165" s="410"/>
      <c r="CO165" s="410"/>
      <c r="CP165" s="410"/>
      <c r="CQ165" s="410"/>
      <c r="CR165" s="410"/>
      <c r="CS165" s="410"/>
      <c r="CT165" s="410"/>
      <c r="CU165" s="410"/>
    </row>
    <row r="166" spans="1:99" ht="14.25">
      <c r="B166" s="413" t="s">
        <v>674</v>
      </c>
      <c r="C166" s="414"/>
      <c r="D166" s="414"/>
      <c r="E166" s="414"/>
      <c r="F166" s="414"/>
      <c r="G166" s="414"/>
      <c r="H166" s="414"/>
      <c r="I166" s="414"/>
      <c r="J166" s="414"/>
      <c r="K166" s="414"/>
      <c r="L166" s="415"/>
      <c r="M166" s="593">
        <v>770</v>
      </c>
      <c r="N166" s="720"/>
      <c r="O166" s="721"/>
      <c r="P166" s="721"/>
      <c r="Q166" s="722"/>
      <c r="R166" s="509" t="s">
        <v>3</v>
      </c>
      <c r="S166" s="500"/>
      <c r="T166" s="506"/>
      <c r="U166" s="507"/>
      <c r="V166" s="507"/>
      <c r="W166" s="508"/>
      <c r="X166" s="504"/>
      <c r="Y166" s="410"/>
      <c r="Z166" s="410"/>
      <c r="AA166" s="410"/>
      <c r="AB166" s="410"/>
      <c r="AC166" s="410"/>
      <c r="AD166" s="410"/>
      <c r="AE166" s="410"/>
      <c r="AF166" s="410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410"/>
      <c r="AR166" s="410"/>
      <c r="AS166" s="410"/>
      <c r="AT166" s="410"/>
      <c r="AU166" s="410"/>
      <c r="AV166" s="410"/>
      <c r="AW166" s="410"/>
      <c r="AX166" s="410"/>
      <c r="AY166" s="410"/>
      <c r="AZ166" s="410"/>
      <c r="BA166" s="410"/>
      <c r="BB166" s="410"/>
      <c r="BC166" s="410"/>
      <c r="BD166" s="410"/>
      <c r="BE166" s="410"/>
      <c r="BF166" s="410"/>
      <c r="BG166" s="410"/>
      <c r="BH166" s="410"/>
      <c r="BI166" s="410"/>
      <c r="BJ166" s="410"/>
      <c r="BK166" s="410"/>
      <c r="BL166" s="410"/>
      <c r="BM166" s="410"/>
      <c r="BN166" s="410"/>
      <c r="BO166" s="410"/>
      <c r="BP166" s="410"/>
      <c r="BQ166" s="410"/>
      <c r="BR166" s="410"/>
      <c r="BS166" s="410"/>
      <c r="BT166" s="410"/>
      <c r="BU166" s="410"/>
      <c r="BV166" s="410"/>
      <c r="BW166" s="410"/>
      <c r="BX166" s="410"/>
      <c r="BY166" s="410"/>
      <c r="BZ166" s="410"/>
      <c r="CA166" s="410"/>
      <c r="CB166" s="410"/>
      <c r="CC166" s="410"/>
      <c r="CD166" s="410"/>
      <c r="CE166" s="410"/>
      <c r="CF166" s="410"/>
      <c r="CG166" s="410"/>
      <c r="CH166" s="410"/>
      <c r="CI166" s="410"/>
      <c r="CJ166" s="410"/>
      <c r="CK166" s="410"/>
      <c r="CL166" s="410"/>
      <c r="CM166" s="410"/>
      <c r="CN166" s="410"/>
      <c r="CO166" s="410"/>
      <c r="CP166" s="410"/>
      <c r="CQ166" s="410"/>
      <c r="CR166" s="410"/>
      <c r="CS166" s="410"/>
      <c r="CT166" s="410"/>
      <c r="CU166" s="410"/>
    </row>
    <row r="167" spans="1:99" ht="14.25">
      <c r="B167" s="413" t="s">
        <v>675</v>
      </c>
      <c r="C167" s="414"/>
      <c r="D167" s="414"/>
      <c r="E167" s="414"/>
      <c r="F167" s="414"/>
      <c r="G167" s="414"/>
      <c r="H167" s="414"/>
      <c r="I167" s="414"/>
      <c r="J167" s="414"/>
      <c r="K167" s="414"/>
      <c r="L167" s="415"/>
      <c r="M167" s="593">
        <v>872</v>
      </c>
      <c r="N167" s="720"/>
      <c r="O167" s="721"/>
      <c r="P167" s="721"/>
      <c r="Q167" s="722"/>
      <c r="R167" s="509" t="s">
        <v>3</v>
      </c>
      <c r="S167" s="500"/>
      <c r="T167" s="506"/>
      <c r="U167" s="507"/>
      <c r="V167" s="507"/>
      <c r="W167" s="508"/>
      <c r="X167" s="504"/>
      <c r="Y167" s="410"/>
      <c r="Z167" s="410"/>
      <c r="AA167" s="410"/>
      <c r="AB167" s="410"/>
      <c r="AC167" s="410"/>
      <c r="AD167" s="410"/>
      <c r="AE167" s="410"/>
      <c r="AF167" s="410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  <c r="AY167" s="410"/>
      <c r="AZ167" s="410"/>
      <c r="BA167" s="410"/>
      <c r="BB167" s="410"/>
      <c r="BC167" s="410"/>
      <c r="BD167" s="410"/>
      <c r="BE167" s="410"/>
      <c r="BF167" s="410"/>
      <c r="BG167" s="410"/>
      <c r="BH167" s="410"/>
      <c r="BI167" s="410"/>
      <c r="BJ167" s="410"/>
      <c r="BK167" s="410"/>
      <c r="BL167" s="410"/>
      <c r="BM167" s="410"/>
      <c r="BN167" s="410"/>
      <c r="BO167" s="410"/>
      <c r="BP167" s="410"/>
      <c r="BQ167" s="410"/>
      <c r="BR167" s="410"/>
      <c r="BS167" s="410"/>
      <c r="BT167" s="410"/>
      <c r="BU167" s="410"/>
      <c r="BV167" s="410"/>
      <c r="BW167" s="410"/>
      <c r="BX167" s="410"/>
      <c r="BY167" s="410"/>
      <c r="BZ167" s="410"/>
      <c r="CA167" s="410"/>
      <c r="CB167" s="410"/>
      <c r="CC167" s="410"/>
      <c r="CD167" s="410"/>
      <c r="CE167" s="410"/>
      <c r="CF167" s="410"/>
      <c r="CG167" s="410"/>
      <c r="CH167" s="410"/>
      <c r="CI167" s="410"/>
      <c r="CJ167" s="410"/>
      <c r="CK167" s="410"/>
      <c r="CL167" s="410"/>
      <c r="CM167" s="410"/>
      <c r="CN167" s="410"/>
      <c r="CO167" s="410"/>
      <c r="CP167" s="410"/>
      <c r="CQ167" s="410"/>
      <c r="CR167" s="410"/>
      <c r="CS167" s="410"/>
      <c r="CT167" s="410"/>
      <c r="CU167" s="410"/>
    </row>
    <row r="168" spans="1:99" ht="14.25">
      <c r="B168" s="413" t="s">
        <v>676</v>
      </c>
      <c r="C168" s="414"/>
      <c r="D168" s="414"/>
      <c r="E168" s="414"/>
      <c r="F168" s="414"/>
      <c r="G168" s="414"/>
      <c r="H168" s="414"/>
      <c r="I168" s="414"/>
      <c r="J168" s="414"/>
      <c r="K168" s="414"/>
      <c r="L168" s="415"/>
      <c r="M168" s="593">
        <v>465</v>
      </c>
      <c r="N168" s="720"/>
      <c r="O168" s="721"/>
      <c r="P168" s="721"/>
      <c r="Q168" s="722"/>
      <c r="R168" s="509" t="s">
        <v>3</v>
      </c>
      <c r="S168" s="500"/>
      <c r="T168" s="506"/>
      <c r="U168" s="507"/>
      <c r="V168" s="507"/>
      <c r="W168" s="508"/>
      <c r="X168" s="504"/>
      <c r="Y168" s="410"/>
      <c r="Z168" s="410"/>
      <c r="AA168" s="410"/>
      <c r="AB168" s="410"/>
      <c r="AC168" s="410"/>
      <c r="AD168" s="410"/>
      <c r="AE168" s="410"/>
      <c r="AF168" s="410"/>
      <c r="AG168" s="410"/>
      <c r="AH168" s="410"/>
      <c r="AI168" s="410"/>
      <c r="AJ168" s="410"/>
      <c r="AK168" s="410"/>
      <c r="AL168" s="410"/>
      <c r="AM168" s="410"/>
      <c r="AN168" s="410"/>
      <c r="AO168" s="410"/>
      <c r="AP168" s="410"/>
      <c r="AQ168" s="410"/>
      <c r="AR168" s="410"/>
      <c r="AS168" s="410"/>
      <c r="AT168" s="410"/>
      <c r="AU168" s="410"/>
      <c r="AV168" s="410"/>
      <c r="AW168" s="410"/>
      <c r="AX168" s="410"/>
      <c r="AY168" s="410"/>
      <c r="AZ168" s="410"/>
      <c r="BA168" s="410"/>
      <c r="BB168" s="410"/>
      <c r="BC168" s="410"/>
      <c r="BD168" s="410"/>
      <c r="BE168" s="410"/>
      <c r="BF168" s="410"/>
      <c r="BG168" s="410"/>
      <c r="BH168" s="410"/>
      <c r="BI168" s="410"/>
      <c r="BJ168" s="410"/>
      <c r="BK168" s="410"/>
      <c r="BL168" s="410"/>
      <c r="BM168" s="410"/>
      <c r="BN168" s="410"/>
      <c r="BO168" s="410"/>
      <c r="BP168" s="410"/>
      <c r="BQ168" s="410"/>
      <c r="BR168" s="410"/>
      <c r="BS168" s="410"/>
      <c r="BT168" s="410"/>
      <c r="BU168" s="410"/>
      <c r="BV168" s="410"/>
      <c r="BW168" s="410"/>
      <c r="BX168" s="410"/>
      <c r="BY168" s="410"/>
      <c r="BZ168" s="410"/>
      <c r="CA168" s="410"/>
      <c r="CB168" s="410"/>
      <c r="CC168" s="410"/>
      <c r="CD168" s="410"/>
      <c r="CE168" s="410"/>
      <c r="CF168" s="410"/>
      <c r="CG168" s="410"/>
      <c r="CH168" s="410"/>
      <c r="CI168" s="410"/>
      <c r="CJ168" s="410"/>
      <c r="CK168" s="410"/>
      <c r="CL168" s="410"/>
      <c r="CM168" s="410"/>
      <c r="CN168" s="410"/>
      <c r="CO168" s="410"/>
      <c r="CP168" s="410"/>
      <c r="CQ168" s="410"/>
      <c r="CR168" s="410"/>
      <c r="CS168" s="410"/>
      <c r="CT168" s="410"/>
      <c r="CU168" s="410"/>
    </row>
    <row r="169" spans="1:99" ht="14.25">
      <c r="B169" s="413" t="s">
        <v>677</v>
      </c>
      <c r="C169" s="414"/>
      <c r="D169" s="414"/>
      <c r="E169" s="414"/>
      <c r="F169" s="414"/>
      <c r="G169" s="414"/>
      <c r="H169" s="414"/>
      <c r="I169" s="414"/>
      <c r="J169" s="414"/>
      <c r="K169" s="414"/>
      <c r="L169" s="415"/>
      <c r="M169" s="589">
        <v>494</v>
      </c>
      <c r="N169" s="720"/>
      <c r="O169" s="721"/>
      <c r="P169" s="721"/>
      <c r="Q169" s="722"/>
      <c r="R169" s="509" t="s">
        <v>3</v>
      </c>
      <c r="S169" s="500"/>
      <c r="T169" s="506"/>
      <c r="U169" s="507"/>
      <c r="V169" s="507"/>
      <c r="W169" s="508"/>
      <c r="X169" s="504"/>
      <c r="Y169" s="410"/>
      <c r="Z169" s="410"/>
      <c r="AA169" s="410"/>
      <c r="AB169" s="410"/>
      <c r="AC169" s="410"/>
      <c r="AD169" s="410"/>
      <c r="AE169" s="410"/>
      <c r="AF169" s="410"/>
      <c r="AG169" s="410"/>
      <c r="AH169" s="410"/>
      <c r="AI169" s="410"/>
      <c r="AJ169" s="410"/>
      <c r="AK169" s="410"/>
      <c r="AL169" s="410"/>
      <c r="AM169" s="410"/>
      <c r="AN169" s="410"/>
      <c r="AO169" s="410"/>
      <c r="AP169" s="410"/>
      <c r="AQ169" s="410"/>
      <c r="AR169" s="410"/>
      <c r="AS169" s="410"/>
      <c r="AT169" s="410"/>
      <c r="AU169" s="410"/>
      <c r="AV169" s="410"/>
      <c r="AW169" s="410"/>
      <c r="AX169" s="410"/>
      <c r="AY169" s="410"/>
      <c r="AZ169" s="410"/>
      <c r="BA169" s="410"/>
      <c r="BB169" s="410"/>
      <c r="BC169" s="410"/>
      <c r="BD169" s="410"/>
      <c r="BE169" s="410"/>
      <c r="BF169" s="410"/>
      <c r="BG169" s="410"/>
      <c r="BH169" s="410"/>
      <c r="BI169" s="410"/>
      <c r="BJ169" s="410"/>
      <c r="BK169" s="410"/>
      <c r="BL169" s="410"/>
      <c r="BM169" s="410"/>
      <c r="BN169" s="410"/>
      <c r="BO169" s="410"/>
      <c r="BP169" s="410"/>
      <c r="BQ169" s="410"/>
      <c r="BR169" s="410"/>
      <c r="BS169" s="410"/>
      <c r="BT169" s="410"/>
      <c r="BU169" s="410"/>
      <c r="BV169" s="410"/>
      <c r="BW169" s="410"/>
      <c r="BX169" s="410"/>
      <c r="BY169" s="410"/>
      <c r="BZ169" s="410"/>
      <c r="CA169" s="410"/>
      <c r="CB169" s="410"/>
      <c r="CC169" s="410"/>
      <c r="CD169" s="410"/>
      <c r="CE169" s="410"/>
      <c r="CF169" s="410"/>
      <c r="CG169" s="410"/>
      <c r="CH169" s="410"/>
      <c r="CI169" s="410"/>
      <c r="CJ169" s="410"/>
      <c r="CK169" s="410"/>
      <c r="CL169" s="410"/>
      <c r="CM169" s="410"/>
      <c r="CN169" s="410"/>
      <c r="CO169" s="410"/>
      <c r="CP169" s="410"/>
      <c r="CQ169" s="410"/>
      <c r="CR169" s="410"/>
      <c r="CS169" s="410"/>
      <c r="CT169" s="410"/>
      <c r="CU169" s="410"/>
    </row>
    <row r="170" spans="1:99" ht="14.25">
      <c r="B170" s="413" t="s">
        <v>678</v>
      </c>
      <c r="C170" s="414"/>
      <c r="D170" s="414"/>
      <c r="E170" s="414"/>
      <c r="F170" s="414"/>
      <c r="G170" s="414"/>
      <c r="H170" s="414"/>
      <c r="I170" s="414"/>
      <c r="J170" s="414"/>
      <c r="K170" s="414"/>
      <c r="L170" s="415"/>
      <c r="M170" s="593">
        <v>850</v>
      </c>
      <c r="N170" s="720"/>
      <c r="O170" s="721"/>
      <c r="P170" s="721"/>
      <c r="Q170" s="722"/>
      <c r="R170" s="509" t="s">
        <v>3</v>
      </c>
      <c r="S170" s="500"/>
      <c r="T170" s="506"/>
      <c r="U170" s="507"/>
      <c r="V170" s="507"/>
      <c r="W170" s="508"/>
      <c r="X170" s="504"/>
      <c r="Y170" s="410"/>
      <c r="Z170" s="410"/>
      <c r="AA170" s="410"/>
      <c r="AB170" s="410"/>
      <c r="AC170" s="410"/>
      <c r="AD170" s="410"/>
      <c r="AE170" s="410"/>
      <c r="AF170" s="410"/>
      <c r="AG170" s="410"/>
      <c r="AH170" s="410"/>
      <c r="AI170" s="410"/>
      <c r="AJ170" s="410"/>
      <c r="AK170" s="410"/>
      <c r="AL170" s="410"/>
      <c r="AM170" s="410"/>
      <c r="AN170" s="410"/>
      <c r="AO170" s="410"/>
      <c r="AP170" s="410"/>
      <c r="AQ170" s="410"/>
      <c r="AR170" s="410"/>
      <c r="AS170" s="410"/>
      <c r="AT170" s="410"/>
      <c r="AU170" s="410"/>
      <c r="AV170" s="410"/>
      <c r="AW170" s="410"/>
      <c r="AX170" s="410"/>
      <c r="AY170" s="410"/>
      <c r="AZ170" s="410"/>
      <c r="BA170" s="410"/>
      <c r="BB170" s="410"/>
      <c r="BC170" s="410"/>
      <c r="BD170" s="410"/>
      <c r="BE170" s="410"/>
      <c r="BF170" s="410"/>
      <c r="BG170" s="410"/>
      <c r="BH170" s="410"/>
      <c r="BI170" s="410"/>
      <c r="BJ170" s="410"/>
      <c r="BK170" s="410"/>
      <c r="BL170" s="410"/>
      <c r="BM170" s="410"/>
      <c r="BN170" s="410"/>
      <c r="BO170" s="410"/>
      <c r="BP170" s="410"/>
      <c r="BQ170" s="410"/>
      <c r="BR170" s="410"/>
      <c r="BS170" s="410"/>
      <c r="BT170" s="410"/>
      <c r="BU170" s="410"/>
      <c r="BV170" s="410"/>
      <c r="BW170" s="410"/>
      <c r="BX170" s="410"/>
      <c r="BY170" s="410"/>
      <c r="BZ170" s="410"/>
      <c r="CA170" s="410"/>
      <c r="CB170" s="410"/>
      <c r="CC170" s="410"/>
      <c r="CD170" s="410"/>
      <c r="CE170" s="410"/>
      <c r="CF170" s="410"/>
      <c r="CG170" s="410"/>
      <c r="CH170" s="410"/>
      <c r="CI170" s="410"/>
      <c r="CJ170" s="410"/>
      <c r="CK170" s="410"/>
      <c r="CL170" s="410"/>
      <c r="CM170" s="410"/>
      <c r="CN170" s="410"/>
      <c r="CO170" s="410"/>
      <c r="CP170" s="410"/>
      <c r="CQ170" s="410"/>
      <c r="CR170" s="410"/>
      <c r="CS170" s="410"/>
      <c r="CT170" s="410"/>
      <c r="CU170" s="410"/>
    </row>
    <row r="171" spans="1:99" ht="14.25">
      <c r="B171" s="413" t="s">
        <v>679</v>
      </c>
      <c r="C171" s="414"/>
      <c r="D171" s="414"/>
      <c r="E171" s="414"/>
      <c r="F171" s="414"/>
      <c r="G171" s="414"/>
      <c r="H171" s="414"/>
      <c r="I171" s="414"/>
      <c r="J171" s="414"/>
      <c r="K171" s="414"/>
      <c r="L171" s="415"/>
      <c r="M171" s="593">
        <v>467</v>
      </c>
      <c r="N171" s="720">
        <f>+$N$164+$N$165-SUM($N$166:$Q$170)</f>
        <v>0</v>
      </c>
      <c r="O171" s="721"/>
      <c r="P171" s="721"/>
      <c r="Q171" s="722"/>
      <c r="R171" s="505" t="s">
        <v>4</v>
      </c>
      <c r="S171" s="500"/>
      <c r="T171" s="506"/>
      <c r="U171" s="507"/>
      <c r="V171" s="507"/>
      <c r="W171" s="508"/>
      <c r="X171" s="504"/>
      <c r="Y171" s="410"/>
      <c r="Z171" s="410"/>
      <c r="AA171" s="410"/>
      <c r="AB171" s="410"/>
      <c r="AC171" s="410"/>
      <c r="AD171" s="410"/>
      <c r="AE171" s="410"/>
      <c r="AF171" s="410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410"/>
      <c r="AQ171" s="410"/>
      <c r="AR171" s="410"/>
      <c r="AS171" s="410"/>
      <c r="AT171" s="410"/>
      <c r="AU171" s="410"/>
      <c r="AV171" s="410"/>
      <c r="AW171" s="410"/>
      <c r="AX171" s="410"/>
      <c r="AY171" s="410"/>
      <c r="AZ171" s="410"/>
      <c r="BA171" s="410"/>
      <c r="BB171" s="410"/>
      <c r="BC171" s="410"/>
      <c r="BD171" s="410"/>
      <c r="BE171" s="410"/>
      <c r="BF171" s="410"/>
      <c r="BG171" s="410"/>
      <c r="BH171" s="410"/>
      <c r="BI171" s="410"/>
      <c r="BJ171" s="410"/>
      <c r="BK171" s="410"/>
      <c r="BL171" s="410"/>
      <c r="BM171" s="410"/>
      <c r="BN171" s="410"/>
      <c r="BO171" s="410"/>
      <c r="BP171" s="410"/>
      <c r="BQ171" s="410"/>
      <c r="BR171" s="410"/>
      <c r="BS171" s="410"/>
      <c r="BT171" s="410"/>
      <c r="BU171" s="410"/>
      <c r="BV171" s="410"/>
      <c r="BW171" s="410"/>
      <c r="BX171" s="410"/>
      <c r="BY171" s="410"/>
      <c r="BZ171" s="410"/>
      <c r="CA171" s="410"/>
      <c r="CB171" s="410"/>
      <c r="CC171" s="410"/>
      <c r="CD171" s="410"/>
      <c r="CE171" s="410"/>
      <c r="CF171" s="410"/>
      <c r="CG171" s="410"/>
      <c r="CH171" s="410"/>
      <c r="CI171" s="410"/>
      <c r="CJ171" s="410"/>
      <c r="CK171" s="410"/>
      <c r="CL171" s="410"/>
      <c r="CM171" s="410"/>
      <c r="CN171" s="410"/>
      <c r="CO171" s="410"/>
      <c r="CP171" s="410"/>
      <c r="CQ171" s="410"/>
      <c r="CR171" s="410"/>
      <c r="CS171" s="410"/>
      <c r="CT171" s="410"/>
      <c r="CU171" s="410"/>
    </row>
    <row r="172" spans="1:99" ht="14.25">
      <c r="B172" s="413" t="s">
        <v>680</v>
      </c>
      <c r="C172" s="414"/>
      <c r="D172" s="414"/>
      <c r="E172" s="414"/>
      <c r="F172" s="414"/>
      <c r="G172" s="414"/>
      <c r="H172" s="414"/>
      <c r="I172" s="414"/>
      <c r="J172" s="414"/>
      <c r="K172" s="414"/>
      <c r="L172" s="415"/>
      <c r="M172" s="593">
        <v>479</v>
      </c>
      <c r="N172" s="720"/>
      <c r="O172" s="721"/>
      <c r="P172" s="721"/>
      <c r="Q172" s="722"/>
      <c r="R172" s="462" t="s">
        <v>2</v>
      </c>
      <c r="S172" s="510">
        <v>491</v>
      </c>
      <c r="T172" s="720"/>
      <c r="U172" s="721"/>
      <c r="V172" s="721"/>
      <c r="W172" s="722"/>
      <c r="X172" s="462" t="s">
        <v>2</v>
      </c>
      <c r="Y172" s="410"/>
      <c r="Z172" s="410"/>
      <c r="AA172" s="410"/>
      <c r="AB172" s="410"/>
      <c r="AC172" s="410"/>
      <c r="AD172" s="410"/>
      <c r="AE172" s="410"/>
      <c r="AF172" s="410"/>
      <c r="AG172" s="410"/>
      <c r="AH172" s="410"/>
      <c r="AI172" s="410"/>
      <c r="AJ172" s="410"/>
      <c r="AK172" s="410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0"/>
      <c r="AX172" s="410"/>
      <c r="AY172" s="410"/>
      <c r="AZ172" s="410"/>
      <c r="BA172" s="410"/>
      <c r="BB172" s="410"/>
      <c r="BC172" s="410"/>
      <c r="BD172" s="410"/>
      <c r="BE172" s="410"/>
      <c r="BF172" s="410"/>
      <c r="BG172" s="410"/>
      <c r="BH172" s="410"/>
      <c r="BI172" s="410"/>
      <c r="BJ172" s="410"/>
      <c r="BK172" s="410"/>
      <c r="BL172" s="410"/>
      <c r="BM172" s="410"/>
      <c r="BN172" s="410"/>
      <c r="BO172" s="410"/>
      <c r="BP172" s="410"/>
      <c r="BQ172" s="410"/>
      <c r="BR172" s="410"/>
      <c r="BS172" s="410"/>
      <c r="BT172" s="410"/>
      <c r="BU172" s="410"/>
      <c r="BV172" s="410"/>
      <c r="BW172" s="410"/>
      <c r="BX172" s="410"/>
      <c r="BY172" s="410"/>
      <c r="BZ172" s="410"/>
      <c r="CA172" s="410"/>
      <c r="CB172" s="410"/>
      <c r="CC172" s="410"/>
      <c r="CD172" s="410"/>
      <c r="CE172" s="410"/>
      <c r="CF172" s="410"/>
      <c r="CG172" s="410"/>
      <c r="CH172" s="410"/>
      <c r="CI172" s="410"/>
      <c r="CJ172" s="410"/>
      <c r="CK172" s="410"/>
      <c r="CL172" s="410"/>
      <c r="CM172" s="410"/>
      <c r="CN172" s="410"/>
      <c r="CO172" s="410"/>
      <c r="CP172" s="410"/>
      <c r="CQ172" s="410"/>
      <c r="CR172" s="410"/>
      <c r="CS172" s="410"/>
      <c r="CT172" s="410"/>
      <c r="CU172" s="410"/>
    </row>
    <row r="173" spans="1:99" ht="14.25">
      <c r="B173" s="413" t="s">
        <v>681</v>
      </c>
      <c r="C173" s="414"/>
      <c r="D173" s="414"/>
      <c r="E173" s="414"/>
      <c r="F173" s="414"/>
      <c r="G173" s="414"/>
      <c r="H173" s="414"/>
      <c r="I173" s="414"/>
      <c r="J173" s="414"/>
      <c r="K173" s="414"/>
      <c r="L173" s="415"/>
      <c r="M173" s="593">
        <v>618</v>
      </c>
      <c r="N173" s="720">
        <f>+$N$171+$N$172</f>
        <v>0</v>
      </c>
      <c r="O173" s="721"/>
      <c r="P173" s="721"/>
      <c r="Q173" s="722"/>
      <c r="R173" s="505" t="s">
        <v>4</v>
      </c>
      <c r="S173" s="510">
        <v>619</v>
      </c>
      <c r="T173" s="720">
        <f>+$T$160+$T$172</f>
        <v>0</v>
      </c>
      <c r="U173" s="721"/>
      <c r="V173" s="721"/>
      <c r="W173" s="722"/>
      <c r="X173" s="505" t="s">
        <v>4</v>
      </c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  <c r="AJ173" s="410"/>
      <c r="AK173" s="410"/>
      <c r="AL173" s="410"/>
      <c r="AM173" s="410"/>
      <c r="AN173" s="410"/>
      <c r="AO173" s="410"/>
      <c r="AP173" s="410"/>
      <c r="AQ173" s="410"/>
      <c r="AR173" s="410"/>
      <c r="AS173" s="410"/>
      <c r="AT173" s="410"/>
      <c r="AU173" s="410"/>
      <c r="AV173" s="410"/>
      <c r="AW173" s="410"/>
      <c r="AX173" s="410"/>
      <c r="AY173" s="410"/>
      <c r="AZ173" s="410"/>
      <c r="BA173" s="410"/>
      <c r="BB173" s="410"/>
      <c r="BC173" s="410"/>
      <c r="BD173" s="410"/>
      <c r="BE173" s="410"/>
      <c r="BF173" s="410"/>
      <c r="BG173" s="410"/>
      <c r="BH173" s="410"/>
      <c r="BI173" s="410"/>
      <c r="BJ173" s="410"/>
      <c r="BK173" s="410"/>
      <c r="BL173" s="410"/>
      <c r="BM173" s="410"/>
      <c r="BN173" s="410"/>
      <c r="BO173" s="410"/>
      <c r="BP173" s="410"/>
      <c r="BQ173" s="410"/>
      <c r="BR173" s="410"/>
      <c r="BS173" s="410"/>
      <c r="BT173" s="410"/>
      <c r="BU173" s="410"/>
      <c r="BV173" s="410"/>
      <c r="BW173" s="410"/>
      <c r="BX173" s="410"/>
      <c r="BY173" s="410"/>
      <c r="BZ173" s="410"/>
      <c r="CA173" s="410"/>
      <c r="CB173" s="410"/>
      <c r="CC173" s="410"/>
      <c r="CD173" s="410"/>
      <c r="CE173" s="410"/>
      <c r="CF173" s="410"/>
      <c r="CG173" s="410"/>
      <c r="CH173" s="410"/>
      <c r="CI173" s="410"/>
      <c r="CJ173" s="410"/>
      <c r="CK173" s="410"/>
      <c r="CL173" s="410"/>
      <c r="CM173" s="410"/>
      <c r="CN173" s="410"/>
      <c r="CO173" s="410"/>
      <c r="CP173" s="410"/>
      <c r="CQ173" s="410"/>
      <c r="CR173" s="410"/>
      <c r="CS173" s="410"/>
      <c r="CT173" s="410"/>
      <c r="CU173" s="410"/>
    </row>
    <row r="174" spans="1:99" ht="14.25">
      <c r="B174" s="413" t="s">
        <v>682</v>
      </c>
      <c r="C174" s="414"/>
      <c r="D174" s="414"/>
      <c r="E174" s="414"/>
      <c r="F174" s="414"/>
      <c r="G174" s="414"/>
      <c r="H174" s="414"/>
      <c r="I174" s="414"/>
      <c r="J174" s="414"/>
      <c r="K174" s="414"/>
      <c r="L174" s="415"/>
      <c r="M174" s="593">
        <v>896</v>
      </c>
      <c r="N174" s="511"/>
      <c r="O174" s="512"/>
      <c r="P174" s="512"/>
      <c r="Q174" s="513"/>
      <c r="R174" s="514"/>
      <c r="S174" s="515"/>
      <c r="T174" s="515"/>
      <c r="U174" s="515"/>
      <c r="V174" s="515"/>
      <c r="W174" s="515"/>
      <c r="X174" s="516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  <c r="AJ174" s="410"/>
      <c r="AK174" s="410"/>
      <c r="AL174" s="410"/>
      <c r="AM174" s="410"/>
      <c r="AN174" s="410"/>
      <c r="AO174" s="410"/>
      <c r="AP174" s="410"/>
      <c r="AQ174" s="410"/>
      <c r="AR174" s="410"/>
      <c r="AS174" s="410"/>
      <c r="AT174" s="410"/>
      <c r="AU174" s="410"/>
      <c r="AV174" s="410"/>
      <c r="AW174" s="410"/>
      <c r="AX174" s="410"/>
      <c r="AY174" s="410"/>
      <c r="AZ174" s="410"/>
      <c r="BA174" s="410"/>
      <c r="BB174" s="410"/>
      <c r="BC174" s="410"/>
      <c r="BD174" s="410"/>
      <c r="BE174" s="410"/>
      <c r="BF174" s="410"/>
      <c r="BG174" s="410"/>
      <c r="BH174" s="410"/>
      <c r="BI174" s="410"/>
      <c r="BJ174" s="410"/>
      <c r="BK174" s="410"/>
      <c r="BL174" s="410"/>
      <c r="BM174" s="410"/>
      <c r="BN174" s="410"/>
      <c r="BO174" s="410"/>
      <c r="BP174" s="410"/>
      <c r="BQ174" s="410"/>
      <c r="BR174" s="410"/>
      <c r="BS174" s="410"/>
      <c r="BT174" s="410"/>
      <c r="BU174" s="410"/>
      <c r="BV174" s="410"/>
      <c r="BW174" s="410"/>
      <c r="BX174" s="410"/>
      <c r="BY174" s="410"/>
      <c r="BZ174" s="410"/>
      <c r="CA174" s="410"/>
      <c r="CB174" s="410"/>
      <c r="CC174" s="410"/>
      <c r="CD174" s="410"/>
      <c r="CE174" s="410"/>
      <c r="CF174" s="410"/>
      <c r="CG174" s="410"/>
      <c r="CH174" s="410"/>
      <c r="CI174" s="410"/>
      <c r="CJ174" s="410"/>
      <c r="CK174" s="410"/>
      <c r="CL174" s="410"/>
      <c r="CM174" s="410"/>
      <c r="CN174" s="410"/>
      <c r="CO174" s="410"/>
      <c r="CP174" s="410"/>
      <c r="CQ174" s="410"/>
      <c r="CR174" s="410"/>
      <c r="CS174" s="410"/>
      <c r="CT174" s="410"/>
      <c r="CU174" s="410"/>
    </row>
    <row r="175" spans="1:99" s="411" customFormat="1">
      <c r="A175" s="409"/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410"/>
      <c r="T175" s="410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410"/>
      <c r="AG175" s="410"/>
      <c r="AH175" s="410"/>
      <c r="AI175" s="410"/>
      <c r="AJ175" s="410"/>
      <c r="AK175" s="410"/>
      <c r="AL175" s="410"/>
      <c r="AM175" s="410"/>
      <c r="AN175" s="410"/>
      <c r="AO175" s="410"/>
      <c r="AP175" s="410"/>
      <c r="AQ175" s="410"/>
      <c r="AR175" s="410"/>
      <c r="AS175" s="410"/>
      <c r="AT175" s="410"/>
      <c r="AU175" s="410"/>
      <c r="AV175" s="410"/>
      <c r="AW175" s="410"/>
      <c r="AX175" s="410"/>
      <c r="AY175" s="410"/>
      <c r="AZ175" s="410"/>
      <c r="BA175" s="410"/>
      <c r="BB175" s="410"/>
      <c r="BC175" s="410"/>
      <c r="BD175" s="410"/>
      <c r="BE175" s="410"/>
      <c r="BF175" s="410"/>
      <c r="BG175" s="410"/>
      <c r="BH175" s="410"/>
      <c r="BI175" s="410"/>
      <c r="BJ175" s="410"/>
      <c r="BK175" s="410"/>
      <c r="BL175" s="410"/>
      <c r="BM175" s="410"/>
      <c r="BN175" s="410"/>
      <c r="BO175" s="410"/>
      <c r="BP175" s="410"/>
      <c r="BQ175" s="410"/>
      <c r="BR175" s="410"/>
      <c r="BS175" s="410"/>
      <c r="BT175" s="410"/>
      <c r="BU175" s="410"/>
      <c r="BV175" s="410"/>
      <c r="BW175" s="410"/>
      <c r="BX175" s="410"/>
      <c r="BY175" s="410"/>
      <c r="BZ175" s="410"/>
      <c r="CA175" s="410"/>
      <c r="CB175" s="410"/>
      <c r="CC175" s="410"/>
      <c r="CD175" s="410"/>
      <c r="CE175" s="410"/>
      <c r="CF175" s="410"/>
      <c r="CG175" s="410"/>
      <c r="CH175" s="410"/>
      <c r="CI175" s="410"/>
      <c r="CJ175" s="410"/>
      <c r="CK175" s="410"/>
      <c r="CL175" s="410"/>
      <c r="CM175" s="410"/>
      <c r="CN175" s="410"/>
      <c r="CO175" s="410"/>
      <c r="CP175" s="410"/>
      <c r="CQ175" s="410"/>
      <c r="CR175" s="410"/>
      <c r="CS175" s="410"/>
      <c r="CT175" s="410"/>
      <c r="CU175" s="410"/>
    </row>
    <row r="176" spans="1:99" s="411" customFormat="1">
      <c r="A176" s="409"/>
      <c r="B176" s="779" t="s">
        <v>683</v>
      </c>
      <c r="C176" s="780"/>
      <c r="D176" s="780"/>
      <c r="E176" s="780"/>
      <c r="F176" s="780"/>
      <c r="G176" s="780"/>
      <c r="H176" s="780"/>
      <c r="I176" s="780"/>
      <c r="J176" s="780"/>
      <c r="K176" s="780"/>
      <c r="L176" s="780"/>
      <c r="M176" s="780"/>
      <c r="N176" s="780"/>
      <c r="O176" s="780"/>
      <c r="P176" s="780"/>
      <c r="Q176" s="780"/>
      <c r="R176" s="781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  <c r="AJ176" s="410"/>
      <c r="AK176" s="410"/>
      <c r="AL176" s="410"/>
      <c r="AM176" s="410"/>
      <c r="AN176" s="410"/>
      <c r="AO176" s="410"/>
      <c r="AP176" s="410"/>
      <c r="AQ176" s="410"/>
      <c r="AR176" s="410"/>
      <c r="AS176" s="410"/>
      <c r="AT176" s="410"/>
      <c r="AU176" s="410"/>
      <c r="AV176" s="410"/>
      <c r="AW176" s="410"/>
      <c r="AX176" s="410"/>
      <c r="AY176" s="410"/>
      <c r="AZ176" s="410"/>
      <c r="BA176" s="410"/>
      <c r="BB176" s="410"/>
      <c r="BC176" s="410"/>
      <c r="BD176" s="410"/>
      <c r="BE176" s="410"/>
      <c r="BF176" s="410"/>
      <c r="BG176" s="410"/>
      <c r="BH176" s="410"/>
      <c r="BI176" s="410"/>
      <c r="BJ176" s="410"/>
      <c r="BK176" s="410"/>
      <c r="BL176" s="410"/>
      <c r="BM176" s="410"/>
      <c r="BN176" s="410"/>
      <c r="BO176" s="410"/>
      <c r="BP176" s="410"/>
      <c r="BQ176" s="410"/>
      <c r="BR176" s="410"/>
      <c r="BS176" s="410"/>
      <c r="BT176" s="410"/>
      <c r="BU176" s="410"/>
      <c r="BV176" s="410"/>
      <c r="BW176" s="410"/>
      <c r="BX176" s="410"/>
      <c r="BY176" s="410"/>
      <c r="BZ176" s="410"/>
      <c r="CA176" s="410"/>
      <c r="CB176" s="410"/>
      <c r="CC176" s="410"/>
      <c r="CD176" s="410"/>
      <c r="CE176" s="410"/>
      <c r="CF176" s="410"/>
      <c r="CG176" s="410"/>
      <c r="CH176" s="410"/>
      <c r="CI176" s="410"/>
      <c r="CJ176" s="410"/>
      <c r="CK176" s="410"/>
      <c r="CL176" s="410"/>
      <c r="CM176" s="410"/>
      <c r="CN176" s="410"/>
      <c r="CO176" s="410"/>
      <c r="CP176" s="410"/>
      <c r="CQ176" s="410"/>
      <c r="CR176" s="410"/>
      <c r="CS176" s="410"/>
      <c r="CT176" s="410"/>
      <c r="CU176" s="410"/>
    </row>
    <row r="177" spans="1:99" s="411" customFormat="1">
      <c r="A177" s="409"/>
      <c r="B177" s="782"/>
      <c r="C177" s="783"/>
      <c r="D177" s="783"/>
      <c r="E177" s="783"/>
      <c r="F177" s="783"/>
      <c r="G177" s="783"/>
      <c r="H177" s="783"/>
      <c r="I177" s="783"/>
      <c r="J177" s="783"/>
      <c r="K177" s="783"/>
      <c r="L177" s="783"/>
      <c r="M177" s="783"/>
      <c r="N177" s="783"/>
      <c r="O177" s="783"/>
      <c r="P177" s="783"/>
      <c r="Q177" s="783"/>
      <c r="R177" s="784"/>
      <c r="S177" s="410"/>
      <c r="T177" s="410"/>
      <c r="U177" s="410"/>
      <c r="V177" s="410"/>
      <c r="W177" s="410"/>
      <c r="X177" s="410"/>
      <c r="Y177" s="410"/>
      <c r="Z177" s="410"/>
      <c r="AA177" s="410"/>
      <c r="AB177" s="410"/>
      <c r="AC177" s="410"/>
      <c r="AD177" s="410"/>
      <c r="AE177" s="410"/>
      <c r="AF177" s="410"/>
      <c r="AG177" s="410"/>
      <c r="AH177" s="410"/>
      <c r="AI177" s="410"/>
      <c r="AJ177" s="410"/>
      <c r="AK177" s="410"/>
      <c r="AL177" s="410"/>
      <c r="AM177" s="410"/>
      <c r="AN177" s="410"/>
      <c r="AO177" s="410"/>
      <c r="AP177" s="410"/>
      <c r="AQ177" s="410"/>
      <c r="AR177" s="410"/>
      <c r="AS177" s="410"/>
      <c r="AT177" s="410"/>
      <c r="AU177" s="410"/>
      <c r="AV177" s="410"/>
      <c r="AW177" s="410"/>
      <c r="AX177" s="410"/>
      <c r="AY177" s="410"/>
      <c r="AZ177" s="410"/>
      <c r="BA177" s="410"/>
      <c r="BB177" s="410"/>
      <c r="BC177" s="410"/>
      <c r="BD177" s="410"/>
      <c r="BE177" s="410"/>
      <c r="BF177" s="410"/>
      <c r="BG177" s="410"/>
      <c r="BH177" s="410"/>
      <c r="BI177" s="410"/>
      <c r="BJ177" s="410"/>
      <c r="BK177" s="410"/>
      <c r="BL177" s="410"/>
      <c r="BM177" s="410"/>
      <c r="BN177" s="410"/>
      <c r="BO177" s="410"/>
      <c r="BP177" s="410"/>
      <c r="BQ177" s="410"/>
      <c r="BR177" s="410"/>
      <c r="BS177" s="410"/>
      <c r="BT177" s="410"/>
      <c r="BU177" s="410"/>
      <c r="BV177" s="410"/>
      <c r="BW177" s="410"/>
      <c r="BX177" s="410"/>
      <c r="BY177" s="410"/>
      <c r="BZ177" s="410"/>
      <c r="CA177" s="410"/>
      <c r="CB177" s="410"/>
      <c r="CC177" s="410"/>
      <c r="CD177" s="410"/>
      <c r="CE177" s="410"/>
      <c r="CF177" s="410"/>
      <c r="CG177" s="410"/>
      <c r="CH177" s="410"/>
      <c r="CI177" s="410"/>
      <c r="CJ177" s="410"/>
      <c r="CK177" s="410"/>
      <c r="CL177" s="410"/>
      <c r="CM177" s="410"/>
      <c r="CN177" s="410"/>
      <c r="CO177" s="410"/>
      <c r="CP177" s="410"/>
      <c r="CQ177" s="410"/>
      <c r="CR177" s="410"/>
      <c r="CS177" s="410"/>
      <c r="CT177" s="410"/>
      <c r="CU177" s="410"/>
    </row>
    <row r="178" spans="1:99" ht="14.25">
      <c r="B178" s="413" t="s">
        <v>684</v>
      </c>
      <c r="C178" s="414"/>
      <c r="D178" s="414"/>
      <c r="E178" s="414"/>
      <c r="F178" s="414"/>
      <c r="G178" s="414"/>
      <c r="H178" s="414"/>
      <c r="I178" s="414"/>
      <c r="J178" s="414"/>
      <c r="K178" s="414"/>
      <c r="L178" s="415"/>
      <c r="M178" s="593">
        <v>1055</v>
      </c>
      <c r="N178" s="720"/>
      <c r="O178" s="721"/>
      <c r="P178" s="721"/>
      <c r="Q178" s="722"/>
      <c r="R178" s="462" t="s">
        <v>2</v>
      </c>
      <c r="S178" s="410"/>
      <c r="T178" s="410"/>
      <c r="U178" s="410"/>
      <c r="V178" s="410"/>
      <c r="W178" s="410"/>
      <c r="X178" s="410"/>
      <c r="Y178" s="410"/>
      <c r="Z178" s="410"/>
      <c r="AA178" s="410"/>
      <c r="AB178" s="410"/>
      <c r="AC178" s="410"/>
      <c r="AD178" s="410"/>
      <c r="AE178" s="410"/>
      <c r="AF178" s="410"/>
      <c r="AG178" s="410"/>
      <c r="AH178" s="410"/>
      <c r="AI178" s="410"/>
      <c r="AJ178" s="410"/>
      <c r="AK178" s="410"/>
      <c r="AL178" s="410"/>
      <c r="AM178" s="410"/>
      <c r="AN178" s="410"/>
      <c r="AO178" s="410"/>
      <c r="AP178" s="410"/>
      <c r="AQ178" s="410"/>
      <c r="AR178" s="410"/>
      <c r="AS178" s="410"/>
      <c r="AT178" s="410"/>
      <c r="AU178" s="410"/>
      <c r="AV178" s="410"/>
      <c r="AW178" s="410"/>
      <c r="AX178" s="410"/>
      <c r="AY178" s="410"/>
      <c r="AZ178" s="410"/>
      <c r="BA178" s="410"/>
      <c r="BB178" s="410"/>
      <c r="BC178" s="410"/>
      <c r="BD178" s="410"/>
      <c r="BE178" s="410"/>
      <c r="BF178" s="410"/>
      <c r="BG178" s="410"/>
      <c r="BH178" s="410"/>
      <c r="BI178" s="410"/>
      <c r="BJ178" s="410"/>
      <c r="BK178" s="410"/>
      <c r="BL178" s="410"/>
      <c r="BM178" s="410"/>
      <c r="BN178" s="410"/>
      <c r="BO178" s="410"/>
      <c r="BP178" s="410"/>
      <c r="BQ178" s="410"/>
      <c r="BR178" s="410"/>
      <c r="BS178" s="410"/>
      <c r="BT178" s="410"/>
      <c r="BU178" s="410"/>
      <c r="BV178" s="410"/>
      <c r="BW178" s="410"/>
      <c r="BX178" s="410"/>
      <c r="BY178" s="410"/>
      <c r="BZ178" s="410"/>
      <c r="CA178" s="410"/>
      <c r="CB178" s="410"/>
      <c r="CC178" s="410"/>
      <c r="CD178" s="410"/>
      <c r="CE178" s="410"/>
      <c r="CF178" s="410"/>
      <c r="CG178" s="410"/>
      <c r="CH178" s="410"/>
      <c r="CI178" s="410"/>
      <c r="CJ178" s="410"/>
      <c r="CK178" s="410"/>
      <c r="CL178" s="410"/>
      <c r="CM178" s="410"/>
      <c r="CN178" s="410"/>
      <c r="CO178" s="410"/>
      <c r="CP178" s="410"/>
      <c r="CQ178" s="410"/>
      <c r="CR178" s="410"/>
      <c r="CS178" s="410"/>
      <c r="CT178" s="410"/>
      <c r="CU178" s="410"/>
    </row>
    <row r="179" spans="1:99" ht="14.25">
      <c r="B179" s="413" t="s">
        <v>685</v>
      </c>
      <c r="C179" s="414"/>
      <c r="D179" s="414"/>
      <c r="E179" s="414"/>
      <c r="F179" s="414"/>
      <c r="G179" s="414"/>
      <c r="H179" s="414"/>
      <c r="I179" s="414"/>
      <c r="J179" s="414"/>
      <c r="K179" s="414"/>
      <c r="L179" s="415"/>
      <c r="M179" s="593">
        <v>1056</v>
      </c>
      <c r="N179" s="720"/>
      <c r="O179" s="721"/>
      <c r="P179" s="721"/>
      <c r="Q179" s="722"/>
      <c r="R179" s="462" t="s">
        <v>3</v>
      </c>
      <c r="S179" s="410"/>
      <c r="T179" s="410"/>
      <c r="U179" s="410"/>
      <c r="V179" s="410"/>
      <c r="W179" s="410"/>
      <c r="X179" s="410"/>
      <c r="Y179" s="410"/>
      <c r="Z179" s="410"/>
      <c r="AA179" s="410"/>
      <c r="AB179" s="410"/>
      <c r="AC179" s="410"/>
      <c r="AD179" s="410"/>
      <c r="AE179" s="410"/>
      <c r="AF179" s="410"/>
      <c r="AG179" s="410"/>
      <c r="AH179" s="410"/>
      <c r="AI179" s="410"/>
      <c r="AJ179" s="410"/>
      <c r="AK179" s="410"/>
      <c r="AL179" s="410"/>
      <c r="AM179" s="410"/>
      <c r="AN179" s="410"/>
      <c r="AO179" s="410"/>
      <c r="AP179" s="410"/>
      <c r="AQ179" s="410"/>
      <c r="AR179" s="410"/>
      <c r="AS179" s="410"/>
      <c r="AT179" s="410"/>
      <c r="AU179" s="410"/>
      <c r="AV179" s="410"/>
      <c r="AW179" s="410"/>
      <c r="AX179" s="410"/>
      <c r="AY179" s="410"/>
      <c r="AZ179" s="410"/>
      <c r="BA179" s="410"/>
      <c r="BB179" s="410"/>
      <c r="BC179" s="410"/>
      <c r="BD179" s="410"/>
      <c r="BE179" s="410"/>
      <c r="BF179" s="410"/>
      <c r="BG179" s="410"/>
      <c r="BH179" s="410"/>
      <c r="BI179" s="410"/>
      <c r="BJ179" s="410"/>
      <c r="BK179" s="410"/>
      <c r="BL179" s="410"/>
      <c r="BM179" s="410"/>
      <c r="BN179" s="410"/>
      <c r="BO179" s="410"/>
      <c r="BP179" s="410"/>
      <c r="BQ179" s="410"/>
      <c r="BR179" s="410"/>
      <c r="BS179" s="410"/>
      <c r="BT179" s="410"/>
      <c r="BU179" s="410"/>
      <c r="BV179" s="410"/>
      <c r="BW179" s="410"/>
      <c r="BX179" s="410"/>
      <c r="BY179" s="410"/>
      <c r="BZ179" s="410"/>
      <c r="CA179" s="410"/>
      <c r="CB179" s="410"/>
      <c r="CC179" s="410"/>
      <c r="CD179" s="410"/>
      <c r="CE179" s="410"/>
      <c r="CF179" s="410"/>
      <c r="CG179" s="410"/>
      <c r="CH179" s="410"/>
      <c r="CI179" s="410"/>
      <c r="CJ179" s="410"/>
      <c r="CK179" s="410"/>
      <c r="CL179" s="410"/>
      <c r="CM179" s="410"/>
      <c r="CN179" s="410"/>
      <c r="CO179" s="410"/>
      <c r="CP179" s="410"/>
      <c r="CQ179" s="410"/>
      <c r="CR179" s="410"/>
      <c r="CS179" s="410"/>
      <c r="CT179" s="410"/>
      <c r="CU179" s="410"/>
    </row>
    <row r="180" spans="1:99" ht="14.25">
      <c r="B180" s="413" t="s">
        <v>686</v>
      </c>
      <c r="C180" s="414"/>
      <c r="D180" s="414"/>
      <c r="E180" s="414"/>
      <c r="F180" s="414"/>
      <c r="G180" s="414"/>
      <c r="H180" s="414"/>
      <c r="I180" s="414"/>
      <c r="J180" s="414"/>
      <c r="K180" s="414"/>
      <c r="L180" s="415"/>
      <c r="M180" s="593">
        <v>1057</v>
      </c>
      <c r="N180" s="720"/>
      <c r="O180" s="721"/>
      <c r="P180" s="721"/>
      <c r="Q180" s="722"/>
      <c r="R180" s="462" t="s">
        <v>3</v>
      </c>
      <c r="S180" s="410"/>
      <c r="T180" s="410"/>
      <c r="U180" s="410"/>
      <c r="V180" s="410"/>
      <c r="W180" s="410"/>
      <c r="X180" s="410"/>
      <c r="Y180" s="410"/>
      <c r="Z180" s="410"/>
      <c r="AA180" s="410"/>
      <c r="AB180" s="410"/>
      <c r="AC180" s="410"/>
      <c r="AD180" s="410"/>
      <c r="AE180" s="410"/>
      <c r="AF180" s="410"/>
      <c r="AG180" s="410"/>
      <c r="AH180" s="410"/>
      <c r="AI180" s="410"/>
      <c r="AJ180" s="410"/>
      <c r="AK180" s="410"/>
      <c r="AL180" s="410"/>
      <c r="AM180" s="410"/>
      <c r="AN180" s="410"/>
      <c r="AO180" s="410"/>
      <c r="AP180" s="410"/>
      <c r="AQ180" s="410"/>
      <c r="AR180" s="410"/>
      <c r="AS180" s="410"/>
      <c r="AT180" s="410"/>
      <c r="AU180" s="410"/>
      <c r="AV180" s="410"/>
      <c r="AW180" s="410"/>
      <c r="AX180" s="410"/>
      <c r="AY180" s="410"/>
      <c r="AZ180" s="410"/>
      <c r="BA180" s="410"/>
      <c r="BB180" s="410"/>
      <c r="BC180" s="410"/>
      <c r="BD180" s="410"/>
      <c r="BE180" s="410"/>
      <c r="BF180" s="410"/>
      <c r="BG180" s="410"/>
      <c r="BH180" s="410"/>
      <c r="BI180" s="410"/>
      <c r="BJ180" s="410"/>
      <c r="BK180" s="410"/>
      <c r="BL180" s="410"/>
      <c r="BM180" s="410"/>
      <c r="BN180" s="410"/>
      <c r="BO180" s="410"/>
      <c r="BP180" s="410"/>
      <c r="BQ180" s="410"/>
      <c r="BR180" s="410"/>
      <c r="BS180" s="410"/>
      <c r="BT180" s="410"/>
      <c r="BU180" s="410"/>
      <c r="BV180" s="410"/>
      <c r="BW180" s="410"/>
      <c r="BX180" s="410"/>
      <c r="BY180" s="410"/>
      <c r="BZ180" s="410"/>
      <c r="CA180" s="410"/>
      <c r="CB180" s="410"/>
      <c r="CC180" s="410"/>
      <c r="CD180" s="410"/>
      <c r="CE180" s="410"/>
      <c r="CF180" s="410"/>
      <c r="CG180" s="410"/>
      <c r="CH180" s="410"/>
      <c r="CI180" s="410"/>
      <c r="CJ180" s="410"/>
      <c r="CK180" s="410"/>
      <c r="CL180" s="410"/>
      <c r="CM180" s="410"/>
      <c r="CN180" s="410"/>
      <c r="CO180" s="410"/>
      <c r="CP180" s="410"/>
      <c r="CQ180" s="410"/>
      <c r="CR180" s="410"/>
      <c r="CS180" s="410"/>
      <c r="CT180" s="410"/>
      <c r="CU180" s="410"/>
    </row>
    <row r="181" spans="1:99" ht="14.25">
      <c r="B181" s="413" t="s">
        <v>687</v>
      </c>
      <c r="C181" s="414"/>
      <c r="D181" s="414"/>
      <c r="E181" s="414"/>
      <c r="F181" s="414"/>
      <c r="G181" s="414"/>
      <c r="H181" s="414"/>
      <c r="I181" s="414"/>
      <c r="J181" s="414"/>
      <c r="K181" s="414"/>
      <c r="L181" s="415"/>
      <c r="M181" s="593">
        <v>1058</v>
      </c>
      <c r="N181" s="720">
        <f>+$N$178-$N$179-N180</f>
        <v>0</v>
      </c>
      <c r="O181" s="721"/>
      <c r="P181" s="721"/>
      <c r="Q181" s="722"/>
      <c r="R181" s="418" t="s">
        <v>4</v>
      </c>
      <c r="S181" s="410"/>
      <c r="T181" s="410"/>
      <c r="U181" s="410"/>
      <c r="V181" s="410"/>
      <c r="W181" s="410"/>
      <c r="X181" s="410"/>
      <c r="Y181" s="410"/>
      <c r="Z181" s="410"/>
      <c r="AA181" s="410"/>
      <c r="AB181" s="410"/>
      <c r="AC181" s="410"/>
      <c r="AD181" s="410"/>
      <c r="AE181" s="410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410"/>
      <c r="AR181" s="410"/>
      <c r="AS181" s="410"/>
      <c r="AT181" s="410"/>
      <c r="AU181" s="410"/>
      <c r="AV181" s="410"/>
      <c r="AW181" s="410"/>
      <c r="AX181" s="410"/>
      <c r="AY181" s="410"/>
      <c r="AZ181" s="410"/>
      <c r="BA181" s="410"/>
      <c r="BB181" s="410"/>
      <c r="BC181" s="410"/>
      <c r="BD181" s="410"/>
      <c r="BE181" s="410"/>
      <c r="BF181" s="410"/>
      <c r="BG181" s="410"/>
      <c r="BH181" s="410"/>
      <c r="BI181" s="410"/>
      <c r="BJ181" s="410"/>
      <c r="BK181" s="410"/>
      <c r="BL181" s="410"/>
      <c r="BM181" s="410"/>
      <c r="BN181" s="410"/>
      <c r="BO181" s="410"/>
      <c r="BP181" s="410"/>
      <c r="BQ181" s="410"/>
      <c r="BR181" s="410"/>
      <c r="BS181" s="410"/>
      <c r="BT181" s="410"/>
      <c r="BU181" s="410"/>
      <c r="BV181" s="410"/>
      <c r="BW181" s="410"/>
      <c r="BX181" s="410"/>
      <c r="BY181" s="410"/>
      <c r="BZ181" s="410"/>
      <c r="CA181" s="410"/>
      <c r="CB181" s="410"/>
      <c r="CC181" s="410"/>
      <c r="CD181" s="410"/>
      <c r="CE181" s="410"/>
      <c r="CF181" s="410"/>
      <c r="CG181" s="410"/>
      <c r="CH181" s="410"/>
      <c r="CI181" s="410"/>
      <c r="CJ181" s="410"/>
      <c r="CK181" s="410"/>
      <c r="CL181" s="410"/>
      <c r="CM181" s="410"/>
      <c r="CN181" s="410"/>
      <c r="CO181" s="410"/>
      <c r="CP181" s="410"/>
      <c r="CQ181" s="410"/>
      <c r="CR181" s="410"/>
      <c r="CS181" s="410"/>
      <c r="CT181" s="410"/>
      <c r="CU181" s="410"/>
    </row>
    <row r="182" spans="1:99" ht="14.25">
      <c r="B182" s="413" t="s">
        <v>688</v>
      </c>
      <c r="C182" s="414"/>
      <c r="D182" s="414"/>
      <c r="E182" s="414"/>
      <c r="F182" s="414"/>
      <c r="G182" s="414"/>
      <c r="H182" s="414"/>
      <c r="I182" s="414"/>
      <c r="J182" s="414"/>
      <c r="K182" s="414"/>
      <c r="L182" s="415"/>
      <c r="M182" s="593">
        <v>1060</v>
      </c>
      <c r="N182" s="720"/>
      <c r="O182" s="721"/>
      <c r="P182" s="721"/>
      <c r="Q182" s="722"/>
      <c r="R182" s="418" t="s">
        <v>3</v>
      </c>
      <c r="S182" s="410"/>
      <c r="T182" s="410"/>
      <c r="U182" s="410"/>
      <c r="V182" s="410"/>
      <c r="W182" s="410"/>
      <c r="X182" s="410"/>
      <c r="Y182" s="410"/>
      <c r="Z182" s="410"/>
      <c r="AA182" s="410"/>
      <c r="AB182" s="410"/>
      <c r="AC182" s="410"/>
      <c r="AD182" s="410"/>
      <c r="AE182" s="410"/>
      <c r="AF182" s="410"/>
      <c r="AG182" s="410"/>
      <c r="AH182" s="410"/>
      <c r="AI182" s="410"/>
      <c r="AJ182" s="410"/>
      <c r="AK182" s="410"/>
      <c r="AL182" s="410"/>
      <c r="AM182" s="410"/>
      <c r="AN182" s="410"/>
      <c r="AO182" s="410"/>
      <c r="AP182" s="410"/>
      <c r="AQ182" s="410"/>
      <c r="AR182" s="410"/>
      <c r="AS182" s="410"/>
      <c r="AT182" s="410"/>
      <c r="AU182" s="410"/>
      <c r="AV182" s="410"/>
      <c r="AW182" s="410"/>
      <c r="AX182" s="410"/>
      <c r="AY182" s="410"/>
      <c r="AZ182" s="410"/>
      <c r="BA182" s="410"/>
      <c r="BB182" s="410"/>
      <c r="BC182" s="410"/>
      <c r="BD182" s="410"/>
      <c r="BE182" s="410"/>
      <c r="BF182" s="410"/>
      <c r="BG182" s="410"/>
      <c r="BH182" s="410"/>
      <c r="BI182" s="410"/>
      <c r="BJ182" s="410"/>
      <c r="BK182" s="410"/>
      <c r="BL182" s="410"/>
      <c r="BM182" s="410"/>
      <c r="BN182" s="410"/>
      <c r="BO182" s="410"/>
      <c r="BP182" s="410"/>
      <c r="BQ182" s="410"/>
      <c r="BR182" s="410"/>
      <c r="BS182" s="410"/>
      <c r="BT182" s="410"/>
      <c r="BU182" s="410"/>
      <c r="BV182" s="410"/>
      <c r="BW182" s="410"/>
      <c r="BX182" s="410"/>
      <c r="BY182" s="410"/>
      <c r="BZ182" s="410"/>
      <c r="CA182" s="410"/>
      <c r="CB182" s="410"/>
      <c r="CC182" s="410"/>
      <c r="CD182" s="410"/>
      <c r="CE182" s="410"/>
      <c r="CF182" s="410"/>
      <c r="CG182" s="410"/>
      <c r="CH182" s="410"/>
      <c r="CI182" s="410"/>
      <c r="CJ182" s="410"/>
      <c r="CK182" s="410"/>
      <c r="CL182" s="410"/>
      <c r="CM182" s="410"/>
      <c r="CN182" s="410"/>
      <c r="CO182" s="410"/>
      <c r="CP182" s="410"/>
      <c r="CQ182" s="410"/>
      <c r="CR182" s="410"/>
      <c r="CS182" s="410"/>
      <c r="CT182" s="410"/>
      <c r="CU182" s="410"/>
    </row>
    <row r="183" spans="1:99" ht="14.25">
      <c r="B183" s="413" t="s">
        <v>689</v>
      </c>
      <c r="C183" s="414"/>
      <c r="D183" s="414"/>
      <c r="E183" s="414"/>
      <c r="F183" s="414"/>
      <c r="G183" s="414"/>
      <c r="H183" s="414"/>
      <c r="I183" s="414"/>
      <c r="J183" s="414"/>
      <c r="K183" s="414"/>
      <c r="L183" s="415"/>
      <c r="M183" s="593">
        <v>1061</v>
      </c>
      <c r="N183" s="720">
        <f>+$N$181-$N$182</f>
        <v>0</v>
      </c>
      <c r="O183" s="721"/>
      <c r="P183" s="721"/>
      <c r="Q183" s="722"/>
      <c r="R183" s="462" t="s">
        <v>4</v>
      </c>
      <c r="S183" s="410"/>
      <c r="T183" s="410"/>
      <c r="U183" s="410"/>
      <c r="V183" s="410"/>
      <c r="W183" s="410"/>
      <c r="X183" s="410"/>
      <c r="Y183" s="410"/>
      <c r="Z183" s="410"/>
      <c r="AA183" s="410"/>
      <c r="AB183" s="410"/>
      <c r="AC183" s="410"/>
      <c r="AD183" s="410"/>
      <c r="AE183" s="410"/>
      <c r="AF183" s="410"/>
      <c r="AG183" s="410"/>
      <c r="AH183" s="410"/>
      <c r="AI183" s="410"/>
      <c r="AJ183" s="410"/>
      <c r="AK183" s="410"/>
      <c r="AL183" s="410"/>
      <c r="AM183" s="410"/>
      <c r="AN183" s="410"/>
      <c r="AO183" s="410"/>
      <c r="AP183" s="410"/>
      <c r="AQ183" s="410"/>
      <c r="AR183" s="410"/>
      <c r="AS183" s="410"/>
      <c r="AT183" s="410"/>
      <c r="AU183" s="410"/>
      <c r="AV183" s="410"/>
      <c r="AW183" s="410"/>
      <c r="AX183" s="410"/>
      <c r="AY183" s="410"/>
      <c r="AZ183" s="410"/>
      <c r="BA183" s="410"/>
      <c r="BB183" s="410"/>
      <c r="BC183" s="410"/>
      <c r="BD183" s="410"/>
      <c r="BE183" s="410"/>
      <c r="BF183" s="410"/>
      <c r="BG183" s="410"/>
      <c r="BH183" s="410"/>
      <c r="BI183" s="410"/>
      <c r="BJ183" s="410"/>
      <c r="BK183" s="410"/>
      <c r="BL183" s="410"/>
      <c r="BM183" s="410"/>
      <c r="BN183" s="410"/>
      <c r="BO183" s="410"/>
      <c r="BP183" s="410"/>
      <c r="BQ183" s="410"/>
      <c r="BR183" s="410"/>
      <c r="BS183" s="410"/>
      <c r="BT183" s="410"/>
      <c r="BU183" s="410"/>
      <c r="BV183" s="410"/>
      <c r="BW183" s="410"/>
      <c r="BX183" s="410"/>
      <c r="BY183" s="410"/>
      <c r="BZ183" s="410"/>
      <c r="CA183" s="410"/>
      <c r="CB183" s="410"/>
      <c r="CC183" s="410"/>
      <c r="CD183" s="410"/>
      <c r="CE183" s="410"/>
      <c r="CF183" s="410"/>
      <c r="CG183" s="410"/>
      <c r="CH183" s="410"/>
      <c r="CI183" s="410"/>
      <c r="CJ183" s="410"/>
      <c r="CK183" s="410"/>
      <c r="CL183" s="410"/>
      <c r="CM183" s="410"/>
      <c r="CN183" s="410"/>
      <c r="CO183" s="410"/>
      <c r="CP183" s="410"/>
      <c r="CQ183" s="410"/>
      <c r="CR183" s="410"/>
      <c r="CS183" s="410"/>
      <c r="CT183" s="410"/>
      <c r="CU183" s="410"/>
    </row>
    <row r="184" spans="1:99" ht="14.25">
      <c r="B184" s="413" t="s">
        <v>690</v>
      </c>
      <c r="C184" s="414"/>
      <c r="D184" s="414"/>
      <c r="E184" s="414"/>
      <c r="F184" s="414"/>
      <c r="G184" s="414"/>
      <c r="H184" s="414"/>
      <c r="I184" s="414"/>
      <c r="J184" s="414"/>
      <c r="K184" s="414"/>
      <c r="L184" s="415"/>
      <c r="M184" s="593">
        <v>1062</v>
      </c>
      <c r="N184" s="720">
        <f>+N183</f>
        <v>0</v>
      </c>
      <c r="O184" s="721"/>
      <c r="P184" s="721"/>
      <c r="Q184" s="722"/>
      <c r="R184" s="462" t="s">
        <v>4</v>
      </c>
      <c r="S184" s="410"/>
      <c r="T184" s="410"/>
      <c r="U184" s="410"/>
      <c r="V184" s="410"/>
      <c r="W184" s="410"/>
      <c r="X184" s="410"/>
      <c r="Y184" s="410"/>
      <c r="Z184" s="410"/>
      <c r="AA184" s="410"/>
      <c r="AB184" s="410"/>
      <c r="AC184" s="410"/>
      <c r="AD184" s="410"/>
      <c r="AE184" s="410"/>
      <c r="AF184" s="410"/>
      <c r="AG184" s="410"/>
      <c r="AH184" s="410"/>
      <c r="AI184" s="410"/>
      <c r="AJ184" s="410"/>
      <c r="AK184" s="410"/>
      <c r="AL184" s="410"/>
      <c r="AM184" s="410"/>
      <c r="AN184" s="410"/>
      <c r="AO184" s="410"/>
      <c r="AP184" s="410"/>
      <c r="AQ184" s="410"/>
      <c r="AR184" s="410"/>
      <c r="AS184" s="410"/>
      <c r="AT184" s="410"/>
      <c r="AU184" s="410"/>
      <c r="AV184" s="410"/>
      <c r="AW184" s="410"/>
      <c r="AX184" s="410"/>
      <c r="AY184" s="410"/>
      <c r="AZ184" s="410"/>
      <c r="BA184" s="410"/>
      <c r="BB184" s="410"/>
      <c r="BC184" s="410"/>
      <c r="BD184" s="410"/>
      <c r="BE184" s="410"/>
      <c r="BF184" s="410"/>
      <c r="BG184" s="410"/>
      <c r="BH184" s="410"/>
      <c r="BI184" s="410"/>
      <c r="BJ184" s="410"/>
      <c r="BK184" s="410"/>
      <c r="BL184" s="410"/>
      <c r="BM184" s="410"/>
      <c r="BN184" s="410"/>
      <c r="BO184" s="410"/>
      <c r="BP184" s="410"/>
      <c r="BQ184" s="410"/>
      <c r="BR184" s="410"/>
      <c r="BS184" s="410"/>
      <c r="BT184" s="410"/>
      <c r="BU184" s="410"/>
      <c r="BV184" s="410"/>
      <c r="BW184" s="410"/>
      <c r="BX184" s="410"/>
      <c r="BY184" s="410"/>
      <c r="BZ184" s="410"/>
      <c r="CA184" s="410"/>
      <c r="CB184" s="410"/>
      <c r="CC184" s="410"/>
      <c r="CD184" s="410"/>
      <c r="CE184" s="410"/>
      <c r="CF184" s="410"/>
      <c r="CG184" s="410"/>
      <c r="CH184" s="410"/>
      <c r="CI184" s="410"/>
      <c r="CJ184" s="410"/>
      <c r="CK184" s="410"/>
      <c r="CL184" s="410"/>
      <c r="CM184" s="410"/>
      <c r="CN184" s="410"/>
      <c r="CO184" s="410"/>
      <c r="CP184" s="410"/>
      <c r="CQ184" s="410"/>
      <c r="CR184" s="410"/>
      <c r="CS184" s="410"/>
      <c r="CT184" s="410"/>
      <c r="CU184" s="410"/>
    </row>
    <row r="185" spans="1:99" ht="14.25">
      <c r="B185" s="413" t="s">
        <v>691</v>
      </c>
      <c r="C185" s="414"/>
      <c r="D185" s="414"/>
      <c r="E185" s="414"/>
      <c r="F185" s="414"/>
      <c r="G185" s="414"/>
      <c r="H185" s="414"/>
      <c r="I185" s="414"/>
      <c r="J185" s="414"/>
      <c r="K185" s="414"/>
      <c r="L185" s="415"/>
      <c r="M185" s="593">
        <v>1099</v>
      </c>
      <c r="N185" s="720"/>
      <c r="O185" s="721"/>
      <c r="P185" s="721"/>
      <c r="Q185" s="722"/>
      <c r="R185" s="518"/>
      <c r="S185" s="410"/>
      <c r="T185" s="410"/>
      <c r="U185" s="410"/>
      <c r="V185" s="410"/>
      <c r="W185" s="410"/>
      <c r="X185" s="410"/>
      <c r="Y185" s="410"/>
      <c r="Z185" s="410"/>
      <c r="AA185" s="410"/>
      <c r="AB185" s="410"/>
      <c r="AC185" s="410"/>
      <c r="AD185" s="410"/>
      <c r="AE185" s="410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410"/>
      <c r="AR185" s="410"/>
      <c r="AS185" s="410"/>
      <c r="AT185" s="410"/>
      <c r="AU185" s="410"/>
      <c r="AV185" s="410"/>
      <c r="AW185" s="410"/>
      <c r="AX185" s="410"/>
      <c r="AY185" s="410"/>
      <c r="AZ185" s="410"/>
      <c r="BA185" s="410"/>
      <c r="BB185" s="410"/>
      <c r="BC185" s="410"/>
      <c r="BD185" s="410"/>
      <c r="BE185" s="410"/>
      <c r="BF185" s="410"/>
      <c r="BG185" s="410"/>
      <c r="BH185" s="410"/>
      <c r="BI185" s="410"/>
      <c r="BJ185" s="410"/>
      <c r="BK185" s="410"/>
      <c r="BL185" s="410"/>
      <c r="BM185" s="410"/>
      <c r="BN185" s="410"/>
      <c r="BO185" s="410"/>
      <c r="BP185" s="410"/>
      <c r="BQ185" s="410"/>
      <c r="BR185" s="410"/>
      <c r="BS185" s="410"/>
      <c r="BT185" s="410"/>
      <c r="BU185" s="410"/>
      <c r="BV185" s="410"/>
      <c r="BW185" s="410"/>
      <c r="BX185" s="410"/>
      <c r="BY185" s="410"/>
      <c r="BZ185" s="410"/>
      <c r="CA185" s="410"/>
      <c r="CB185" s="410"/>
      <c r="CC185" s="410"/>
      <c r="CD185" s="410"/>
      <c r="CE185" s="410"/>
      <c r="CF185" s="410"/>
      <c r="CG185" s="410"/>
      <c r="CH185" s="410"/>
      <c r="CI185" s="410"/>
      <c r="CJ185" s="410"/>
      <c r="CK185" s="410"/>
      <c r="CL185" s="410"/>
      <c r="CM185" s="410"/>
      <c r="CN185" s="410"/>
      <c r="CO185" s="410"/>
      <c r="CP185" s="410"/>
      <c r="CQ185" s="410"/>
      <c r="CR185" s="410"/>
      <c r="CS185" s="410"/>
      <c r="CT185" s="410"/>
      <c r="CU185" s="410"/>
    </row>
    <row r="186" spans="1:99" ht="14.25">
      <c r="B186" s="432" t="s">
        <v>692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4"/>
      <c r="M186" s="425">
        <v>1847</v>
      </c>
      <c r="N186" s="724"/>
      <c r="O186" s="725"/>
      <c r="P186" s="725"/>
      <c r="Q186" s="726"/>
      <c r="R186" s="518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410"/>
      <c r="AR186" s="410"/>
      <c r="AS186" s="410"/>
      <c r="AT186" s="410"/>
      <c r="AU186" s="410"/>
      <c r="AV186" s="410"/>
      <c r="AW186" s="410"/>
      <c r="AX186" s="410"/>
      <c r="AY186" s="410"/>
      <c r="AZ186" s="410"/>
      <c r="BA186" s="410"/>
      <c r="BB186" s="410"/>
      <c r="BC186" s="410"/>
      <c r="BD186" s="410"/>
      <c r="BE186" s="410"/>
      <c r="BF186" s="410"/>
      <c r="BG186" s="410"/>
      <c r="BH186" s="410"/>
      <c r="BI186" s="410"/>
      <c r="BJ186" s="410"/>
      <c r="BK186" s="410"/>
      <c r="BL186" s="410"/>
      <c r="BM186" s="410"/>
      <c r="BN186" s="410"/>
      <c r="BO186" s="410"/>
      <c r="BP186" s="410"/>
      <c r="BQ186" s="410"/>
      <c r="BR186" s="410"/>
      <c r="BS186" s="410"/>
      <c r="BT186" s="410"/>
      <c r="BU186" s="410"/>
      <c r="BV186" s="410"/>
      <c r="BW186" s="410"/>
      <c r="BX186" s="410"/>
      <c r="BY186" s="410"/>
      <c r="BZ186" s="410"/>
      <c r="CA186" s="410"/>
      <c r="CB186" s="410"/>
      <c r="CC186" s="410"/>
      <c r="CD186" s="410"/>
      <c r="CE186" s="410"/>
      <c r="CF186" s="410"/>
      <c r="CG186" s="410"/>
      <c r="CH186" s="410"/>
      <c r="CI186" s="410"/>
      <c r="CJ186" s="410"/>
      <c r="CK186" s="410"/>
      <c r="CL186" s="410"/>
      <c r="CM186" s="410"/>
      <c r="CN186" s="410"/>
      <c r="CO186" s="410"/>
      <c r="CP186" s="410"/>
      <c r="CQ186" s="410"/>
      <c r="CR186" s="410"/>
      <c r="CS186" s="410"/>
      <c r="CT186" s="410"/>
      <c r="CU186" s="410"/>
    </row>
    <row r="187" spans="1:99" ht="14.25">
      <c r="B187" s="413" t="s">
        <v>693</v>
      </c>
      <c r="C187" s="414"/>
      <c r="D187" s="414"/>
      <c r="E187" s="414"/>
      <c r="F187" s="414"/>
      <c r="G187" s="414"/>
      <c r="H187" s="414"/>
      <c r="I187" s="414"/>
      <c r="J187" s="414"/>
      <c r="K187" s="414"/>
      <c r="L187" s="415"/>
      <c r="M187" s="593">
        <v>1100</v>
      </c>
      <c r="N187" s="720"/>
      <c r="O187" s="721"/>
      <c r="P187" s="721"/>
      <c r="Q187" s="722"/>
      <c r="R187" s="518"/>
      <c r="S187" s="410"/>
      <c r="T187" s="410"/>
      <c r="U187" s="410"/>
      <c r="V187" s="410"/>
      <c r="W187" s="410"/>
      <c r="X187" s="410"/>
      <c r="Y187" s="410"/>
      <c r="Z187" s="410"/>
      <c r="AA187" s="410"/>
      <c r="AB187" s="410"/>
      <c r="AC187" s="410"/>
      <c r="AD187" s="410"/>
      <c r="AE187" s="410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410"/>
      <c r="AR187" s="410"/>
      <c r="AS187" s="410"/>
      <c r="AT187" s="410"/>
      <c r="AU187" s="410"/>
      <c r="AV187" s="410"/>
      <c r="AW187" s="410"/>
      <c r="AX187" s="410"/>
      <c r="AY187" s="410"/>
      <c r="AZ187" s="410"/>
      <c r="BA187" s="410"/>
      <c r="BB187" s="410"/>
      <c r="BC187" s="410"/>
      <c r="BD187" s="410"/>
      <c r="BE187" s="410"/>
      <c r="BF187" s="410"/>
      <c r="BG187" s="410"/>
      <c r="BH187" s="410"/>
      <c r="BI187" s="410"/>
      <c r="BJ187" s="410"/>
      <c r="BK187" s="410"/>
      <c r="BL187" s="410"/>
      <c r="BM187" s="410"/>
      <c r="BN187" s="410"/>
      <c r="BO187" s="410"/>
      <c r="BP187" s="410"/>
      <c r="BQ187" s="410"/>
      <c r="BR187" s="410"/>
      <c r="BS187" s="410"/>
      <c r="BT187" s="410"/>
      <c r="BU187" s="410"/>
      <c r="BV187" s="410"/>
      <c r="BW187" s="410"/>
      <c r="BX187" s="410"/>
      <c r="BY187" s="410"/>
      <c r="BZ187" s="410"/>
      <c r="CA187" s="410"/>
      <c r="CB187" s="410"/>
      <c r="CC187" s="410"/>
      <c r="CD187" s="410"/>
      <c r="CE187" s="410"/>
      <c r="CF187" s="410"/>
      <c r="CG187" s="410"/>
      <c r="CH187" s="410"/>
      <c r="CI187" s="410"/>
      <c r="CJ187" s="410"/>
      <c r="CK187" s="410"/>
      <c r="CL187" s="410"/>
      <c r="CM187" s="410"/>
      <c r="CN187" s="410"/>
      <c r="CO187" s="410"/>
      <c r="CP187" s="410"/>
      <c r="CQ187" s="410"/>
      <c r="CR187" s="410"/>
      <c r="CS187" s="410"/>
      <c r="CT187" s="410"/>
      <c r="CU187" s="410"/>
    </row>
    <row r="188" spans="1:99" ht="14.25">
      <c r="B188" s="413" t="s">
        <v>694</v>
      </c>
      <c r="C188" s="414"/>
      <c r="D188" s="414"/>
      <c r="E188" s="414"/>
      <c r="F188" s="414"/>
      <c r="G188" s="414"/>
      <c r="H188" s="414"/>
      <c r="I188" s="414"/>
      <c r="J188" s="414"/>
      <c r="K188" s="414"/>
      <c r="L188" s="415"/>
      <c r="M188" s="593">
        <v>1114</v>
      </c>
      <c r="N188" s="720"/>
      <c r="O188" s="721"/>
      <c r="P188" s="721"/>
      <c r="Q188" s="722"/>
      <c r="R188" s="518"/>
      <c r="S188" s="410"/>
      <c r="T188" s="410"/>
      <c r="U188" s="410"/>
      <c r="V188" s="410"/>
      <c r="W188" s="410"/>
      <c r="X188" s="410"/>
      <c r="Y188" s="410"/>
      <c r="Z188" s="410"/>
      <c r="AA188" s="410"/>
      <c r="AB188" s="410"/>
      <c r="AC188" s="410"/>
      <c r="AD188" s="410"/>
      <c r="AE188" s="410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410"/>
      <c r="AR188" s="410"/>
      <c r="AS188" s="410"/>
      <c r="AT188" s="410"/>
      <c r="AU188" s="410"/>
      <c r="AV188" s="410"/>
      <c r="AW188" s="410"/>
      <c r="AX188" s="410"/>
      <c r="AY188" s="410"/>
      <c r="AZ188" s="410"/>
      <c r="BA188" s="410"/>
      <c r="BB188" s="410"/>
      <c r="BC188" s="410"/>
      <c r="BD188" s="410"/>
      <c r="BE188" s="410"/>
      <c r="BF188" s="410"/>
      <c r="BG188" s="410"/>
      <c r="BH188" s="410"/>
      <c r="BI188" s="410"/>
      <c r="BJ188" s="410"/>
      <c r="BK188" s="410"/>
      <c r="BL188" s="410"/>
      <c r="BM188" s="410"/>
      <c r="BN188" s="410"/>
      <c r="BO188" s="410"/>
      <c r="BP188" s="410"/>
      <c r="BQ188" s="410"/>
      <c r="BR188" s="410"/>
      <c r="BS188" s="410"/>
      <c r="BT188" s="410"/>
      <c r="BU188" s="410"/>
      <c r="BV188" s="410"/>
      <c r="BW188" s="410"/>
      <c r="BX188" s="410"/>
      <c r="BY188" s="410"/>
      <c r="BZ188" s="410"/>
      <c r="CA188" s="410"/>
      <c r="CB188" s="410"/>
      <c r="CC188" s="410"/>
      <c r="CD188" s="410"/>
      <c r="CE188" s="410"/>
      <c r="CF188" s="410"/>
      <c r="CG188" s="410"/>
      <c r="CH188" s="410"/>
      <c r="CI188" s="410"/>
      <c r="CJ188" s="410"/>
      <c r="CK188" s="410"/>
      <c r="CL188" s="410"/>
      <c r="CM188" s="410"/>
      <c r="CN188" s="410"/>
      <c r="CO188" s="410"/>
      <c r="CP188" s="410"/>
      <c r="CQ188" s="410"/>
      <c r="CR188" s="410"/>
      <c r="CS188" s="410"/>
      <c r="CT188" s="410"/>
      <c r="CU188" s="410"/>
    </row>
    <row r="189" spans="1:99">
      <c r="B189" s="785" t="s">
        <v>695</v>
      </c>
      <c r="C189" s="786"/>
      <c r="D189" s="786"/>
      <c r="E189" s="786"/>
      <c r="F189" s="786"/>
      <c r="G189" s="786"/>
      <c r="H189" s="786"/>
      <c r="I189" s="786"/>
      <c r="J189" s="786"/>
      <c r="K189" s="786"/>
      <c r="L189" s="786"/>
      <c r="M189" s="786"/>
      <c r="N189" s="786"/>
      <c r="O189" s="786"/>
      <c r="P189" s="786"/>
      <c r="Q189" s="786"/>
      <c r="R189" s="787"/>
      <c r="S189" s="410"/>
      <c r="T189" s="410"/>
      <c r="U189" s="410"/>
      <c r="V189" s="410"/>
      <c r="W189" s="410"/>
      <c r="X189" s="410"/>
      <c r="Y189" s="410"/>
      <c r="Z189" s="410"/>
      <c r="AA189" s="410"/>
      <c r="AB189" s="410"/>
      <c r="AC189" s="410"/>
      <c r="AD189" s="410"/>
      <c r="AE189" s="410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410"/>
      <c r="AR189" s="410"/>
      <c r="AS189" s="410"/>
      <c r="AT189" s="410"/>
      <c r="AU189" s="410"/>
      <c r="AV189" s="410"/>
      <c r="AW189" s="410"/>
      <c r="AX189" s="410"/>
      <c r="AY189" s="410"/>
      <c r="AZ189" s="410"/>
      <c r="BA189" s="410"/>
      <c r="BB189" s="410"/>
      <c r="BC189" s="410"/>
      <c r="BD189" s="410"/>
      <c r="BE189" s="410"/>
      <c r="BF189" s="410"/>
      <c r="BG189" s="410"/>
      <c r="BH189" s="410"/>
      <c r="BI189" s="410"/>
      <c r="BJ189" s="410"/>
      <c r="BK189" s="410"/>
      <c r="BL189" s="410"/>
      <c r="BM189" s="410"/>
      <c r="BN189" s="410"/>
      <c r="BO189" s="410"/>
      <c r="BP189" s="410"/>
      <c r="BQ189" s="410"/>
      <c r="BR189" s="410"/>
      <c r="BS189" s="410"/>
      <c r="BT189" s="410"/>
      <c r="BU189" s="410"/>
      <c r="BV189" s="410"/>
      <c r="BW189" s="410"/>
      <c r="BX189" s="410"/>
      <c r="BY189" s="410"/>
      <c r="BZ189" s="410"/>
      <c r="CA189" s="410"/>
      <c r="CB189" s="410"/>
      <c r="CC189" s="410"/>
      <c r="CD189" s="410"/>
      <c r="CE189" s="410"/>
      <c r="CF189" s="410"/>
      <c r="CG189" s="410"/>
      <c r="CH189" s="410"/>
      <c r="CI189" s="410"/>
      <c r="CJ189" s="410"/>
      <c r="CK189" s="410"/>
      <c r="CL189" s="410"/>
      <c r="CM189" s="410"/>
      <c r="CN189" s="410"/>
      <c r="CO189" s="410"/>
      <c r="CP189" s="410"/>
      <c r="CQ189" s="410"/>
      <c r="CR189" s="410"/>
      <c r="CS189" s="410"/>
      <c r="CT189" s="410"/>
      <c r="CU189" s="410"/>
    </row>
    <row r="190" spans="1:99" ht="14.25">
      <c r="B190" s="413" t="s">
        <v>696</v>
      </c>
      <c r="C190" s="414"/>
      <c r="D190" s="414"/>
      <c r="E190" s="414"/>
      <c r="F190" s="414"/>
      <c r="G190" s="414"/>
      <c r="H190" s="414"/>
      <c r="I190" s="414"/>
      <c r="J190" s="414"/>
      <c r="K190" s="414"/>
      <c r="L190" s="415"/>
      <c r="M190" s="593">
        <v>1063</v>
      </c>
      <c r="N190" s="720"/>
      <c r="O190" s="721"/>
      <c r="P190" s="721"/>
      <c r="Q190" s="722"/>
      <c r="R190" s="518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410"/>
      <c r="AR190" s="410"/>
      <c r="AS190" s="410"/>
      <c r="AT190" s="410"/>
      <c r="AU190" s="410"/>
      <c r="AV190" s="410"/>
      <c r="AW190" s="410"/>
      <c r="AX190" s="410"/>
      <c r="AY190" s="410"/>
      <c r="AZ190" s="410"/>
      <c r="BA190" s="410"/>
      <c r="BB190" s="410"/>
      <c r="BC190" s="410"/>
      <c r="BD190" s="410"/>
      <c r="BE190" s="410"/>
      <c r="BF190" s="410"/>
      <c r="BG190" s="410"/>
      <c r="BH190" s="410"/>
      <c r="BI190" s="410"/>
      <c r="BJ190" s="410"/>
      <c r="BK190" s="410"/>
      <c r="BL190" s="410"/>
      <c r="BM190" s="410"/>
      <c r="BN190" s="410"/>
      <c r="BO190" s="410"/>
      <c r="BP190" s="410"/>
      <c r="BQ190" s="410"/>
      <c r="BR190" s="410"/>
      <c r="BS190" s="410"/>
      <c r="BT190" s="410"/>
      <c r="BU190" s="410"/>
      <c r="BV190" s="410"/>
      <c r="BW190" s="410"/>
      <c r="BX190" s="410"/>
      <c r="BY190" s="410"/>
      <c r="BZ190" s="410"/>
      <c r="CA190" s="410"/>
      <c r="CB190" s="410"/>
      <c r="CC190" s="410"/>
      <c r="CD190" s="410"/>
      <c r="CE190" s="410"/>
      <c r="CF190" s="410"/>
      <c r="CG190" s="410"/>
      <c r="CH190" s="410"/>
      <c r="CI190" s="410"/>
      <c r="CJ190" s="410"/>
      <c r="CK190" s="410"/>
      <c r="CL190" s="410"/>
      <c r="CM190" s="410"/>
      <c r="CN190" s="410"/>
      <c r="CO190" s="410"/>
      <c r="CP190" s="410"/>
      <c r="CQ190" s="410"/>
      <c r="CR190" s="410"/>
      <c r="CS190" s="410"/>
      <c r="CT190" s="410"/>
      <c r="CU190" s="410"/>
    </row>
    <row r="191" spans="1:99" ht="14.25">
      <c r="B191" s="437" t="s">
        <v>697</v>
      </c>
      <c r="C191" s="437"/>
      <c r="D191" s="437"/>
      <c r="E191" s="437"/>
      <c r="F191" s="437"/>
      <c r="G191" s="437"/>
      <c r="H191" s="437"/>
      <c r="I191" s="437"/>
      <c r="J191" s="437"/>
      <c r="K191" s="437"/>
      <c r="L191" s="437"/>
      <c r="M191" s="593">
        <v>1064</v>
      </c>
      <c r="N191" s="720"/>
      <c r="O191" s="721"/>
      <c r="P191" s="721"/>
      <c r="Q191" s="722"/>
      <c r="R191" s="518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410"/>
      <c r="AR191" s="410"/>
      <c r="AS191" s="410"/>
      <c r="AT191" s="410"/>
      <c r="AU191" s="410"/>
      <c r="AV191" s="410"/>
      <c r="AW191" s="410"/>
      <c r="AX191" s="410"/>
      <c r="AY191" s="410"/>
      <c r="AZ191" s="410"/>
      <c r="BA191" s="410"/>
      <c r="BB191" s="410"/>
      <c r="BC191" s="410"/>
      <c r="BD191" s="410"/>
      <c r="BE191" s="410"/>
      <c r="BF191" s="410"/>
      <c r="BG191" s="410"/>
      <c r="BH191" s="410"/>
      <c r="BI191" s="410"/>
      <c r="BJ191" s="410"/>
      <c r="BK191" s="410"/>
      <c r="BL191" s="410"/>
      <c r="BM191" s="410"/>
      <c r="BN191" s="410"/>
      <c r="BO191" s="410"/>
      <c r="BP191" s="410"/>
      <c r="BQ191" s="410"/>
      <c r="BR191" s="410"/>
      <c r="BS191" s="410"/>
      <c r="BT191" s="410"/>
      <c r="BU191" s="410"/>
      <c r="BV191" s="410"/>
      <c r="BW191" s="410"/>
      <c r="BX191" s="410"/>
      <c r="BY191" s="410"/>
      <c r="BZ191" s="410"/>
      <c r="CA191" s="410"/>
      <c r="CB191" s="410"/>
      <c r="CC191" s="410"/>
      <c r="CD191" s="410"/>
      <c r="CE191" s="410"/>
      <c r="CF191" s="410"/>
      <c r="CG191" s="410"/>
      <c r="CH191" s="410"/>
      <c r="CI191" s="410"/>
      <c r="CJ191" s="410"/>
      <c r="CK191" s="410"/>
      <c r="CL191" s="410"/>
      <c r="CM191" s="410"/>
      <c r="CN191" s="410"/>
      <c r="CO191" s="410"/>
      <c r="CP191" s="410"/>
      <c r="CQ191" s="410"/>
      <c r="CR191" s="410"/>
      <c r="CS191" s="410"/>
      <c r="CT191" s="410"/>
      <c r="CU191" s="410"/>
    </row>
    <row r="192" spans="1:99" ht="14.25">
      <c r="B192" s="437" t="s">
        <v>698</v>
      </c>
      <c r="C192" s="437"/>
      <c r="D192" s="437"/>
      <c r="E192" s="437"/>
      <c r="F192" s="437"/>
      <c r="G192" s="437"/>
      <c r="H192" s="437"/>
      <c r="I192" s="437"/>
      <c r="J192" s="437"/>
      <c r="K192" s="437"/>
      <c r="L192" s="437"/>
      <c r="M192" s="593">
        <v>1065</v>
      </c>
      <c r="N192" s="720"/>
      <c r="O192" s="721"/>
      <c r="P192" s="721"/>
      <c r="Q192" s="722"/>
      <c r="R192" s="518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410"/>
      <c r="AR192" s="410"/>
      <c r="AS192" s="410"/>
      <c r="AT192" s="410"/>
      <c r="AU192" s="410"/>
      <c r="AV192" s="410"/>
      <c r="AW192" s="410"/>
      <c r="AX192" s="410"/>
      <c r="AY192" s="410"/>
      <c r="AZ192" s="410"/>
      <c r="BA192" s="410"/>
      <c r="BB192" s="410"/>
      <c r="BC192" s="410"/>
      <c r="BD192" s="410"/>
      <c r="BE192" s="410"/>
      <c r="BF192" s="410"/>
      <c r="BG192" s="410"/>
      <c r="BH192" s="410"/>
      <c r="BI192" s="410"/>
      <c r="BJ192" s="410"/>
      <c r="BK192" s="410"/>
      <c r="BL192" s="410"/>
      <c r="BM192" s="410"/>
      <c r="BN192" s="410"/>
      <c r="BO192" s="410"/>
      <c r="BP192" s="410"/>
      <c r="BQ192" s="410"/>
      <c r="BR192" s="410"/>
      <c r="BS192" s="410"/>
      <c r="BT192" s="410"/>
      <c r="BU192" s="410"/>
      <c r="BV192" s="410"/>
      <c r="BW192" s="410"/>
      <c r="BX192" s="410"/>
      <c r="BY192" s="410"/>
      <c r="BZ192" s="410"/>
      <c r="CA192" s="410"/>
      <c r="CB192" s="410"/>
      <c r="CC192" s="410"/>
      <c r="CD192" s="410"/>
      <c r="CE192" s="410"/>
      <c r="CF192" s="410"/>
      <c r="CG192" s="410"/>
      <c r="CH192" s="410"/>
      <c r="CI192" s="410"/>
    </row>
    <row r="193" spans="1:80"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410"/>
      <c r="AR193" s="410"/>
      <c r="AS193" s="410"/>
      <c r="AT193" s="410"/>
      <c r="AU193" s="410"/>
      <c r="AV193" s="410"/>
      <c r="AW193" s="410"/>
      <c r="AX193" s="410"/>
      <c r="AY193" s="410"/>
      <c r="AZ193" s="410"/>
      <c r="BA193" s="410"/>
      <c r="BB193" s="410"/>
      <c r="BC193" s="410"/>
      <c r="BD193" s="410"/>
      <c r="BE193" s="410"/>
      <c r="BF193" s="410"/>
      <c r="BG193" s="410"/>
      <c r="BH193" s="410"/>
      <c r="BI193" s="410"/>
      <c r="BJ193" s="410"/>
      <c r="BK193" s="410"/>
      <c r="BL193" s="410"/>
      <c r="BM193" s="410"/>
      <c r="BN193" s="410"/>
      <c r="BO193" s="410"/>
      <c r="BP193" s="410"/>
      <c r="BQ193" s="410"/>
      <c r="BR193" s="410"/>
      <c r="BS193" s="410"/>
      <c r="BT193" s="410"/>
      <c r="BU193" s="410"/>
      <c r="BV193" s="410"/>
    </row>
    <row r="194" spans="1:80" s="411" customFormat="1">
      <c r="A194" s="409"/>
      <c r="B194" s="779" t="s">
        <v>699</v>
      </c>
      <c r="C194" s="780"/>
      <c r="D194" s="780"/>
      <c r="E194" s="780"/>
      <c r="F194" s="780"/>
      <c r="G194" s="780"/>
      <c r="H194" s="780"/>
      <c r="I194" s="780"/>
      <c r="J194" s="780"/>
      <c r="K194" s="780"/>
      <c r="L194" s="780"/>
      <c r="M194" s="780"/>
      <c r="N194" s="781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410"/>
      <c r="AA194" s="410"/>
      <c r="AB194" s="410"/>
      <c r="AC194" s="410"/>
      <c r="AD194" s="410"/>
      <c r="AE194" s="410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410"/>
      <c r="AR194" s="410"/>
      <c r="AS194" s="410"/>
      <c r="AT194" s="410"/>
      <c r="AU194" s="410"/>
      <c r="AV194" s="410"/>
      <c r="AW194" s="410"/>
      <c r="AX194" s="410"/>
      <c r="AY194" s="410"/>
      <c r="AZ194" s="410"/>
      <c r="BA194" s="410"/>
      <c r="BB194" s="410"/>
      <c r="BC194" s="410"/>
      <c r="BD194" s="410"/>
      <c r="BE194" s="410"/>
      <c r="BF194" s="410"/>
      <c r="BG194" s="410"/>
      <c r="BH194" s="410"/>
      <c r="BI194" s="410"/>
      <c r="BJ194" s="410"/>
      <c r="BK194" s="410"/>
      <c r="BL194" s="410"/>
      <c r="BM194" s="410"/>
      <c r="BN194" s="410"/>
      <c r="BO194" s="410"/>
      <c r="BP194" s="410"/>
      <c r="BQ194" s="410"/>
      <c r="BR194" s="410"/>
      <c r="BS194" s="410"/>
      <c r="BT194" s="410"/>
      <c r="BU194" s="410"/>
      <c r="BV194" s="410"/>
    </row>
    <row r="195" spans="1:80" s="411" customFormat="1">
      <c r="A195" s="409"/>
      <c r="B195" s="782"/>
      <c r="C195" s="783"/>
      <c r="D195" s="783"/>
      <c r="E195" s="783"/>
      <c r="F195" s="783"/>
      <c r="G195" s="783"/>
      <c r="H195" s="783"/>
      <c r="I195" s="783"/>
      <c r="J195" s="783"/>
      <c r="K195" s="783"/>
      <c r="L195" s="783"/>
      <c r="M195" s="783"/>
      <c r="N195" s="784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  <c r="AD195" s="410"/>
      <c r="AE195" s="410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410"/>
      <c r="AR195" s="410"/>
      <c r="AS195" s="410"/>
      <c r="AT195" s="410"/>
      <c r="AU195" s="410"/>
      <c r="AV195" s="410"/>
      <c r="AW195" s="410"/>
      <c r="AX195" s="410"/>
      <c r="AY195" s="410"/>
      <c r="AZ195" s="410"/>
      <c r="BA195" s="410"/>
      <c r="BB195" s="410"/>
      <c r="BC195" s="410"/>
      <c r="BD195" s="410"/>
      <c r="BE195" s="410"/>
      <c r="BF195" s="410"/>
      <c r="BG195" s="410"/>
      <c r="BH195" s="410"/>
      <c r="BI195" s="410"/>
      <c r="BJ195" s="410"/>
      <c r="BK195" s="410"/>
      <c r="BL195" s="410"/>
      <c r="BM195" s="410"/>
      <c r="BN195" s="410"/>
      <c r="BO195" s="410"/>
      <c r="BP195" s="410"/>
      <c r="BQ195" s="410"/>
      <c r="BR195" s="410"/>
      <c r="BS195" s="410"/>
      <c r="BT195" s="410"/>
      <c r="BU195" s="410"/>
      <c r="BV195" s="410"/>
    </row>
    <row r="196" spans="1:80" ht="14.25">
      <c r="B196" s="450" t="s">
        <v>700</v>
      </c>
      <c r="C196" s="451"/>
      <c r="D196" s="451"/>
      <c r="E196" s="451"/>
      <c r="F196" s="451"/>
      <c r="G196" s="451"/>
      <c r="H196" s="451"/>
      <c r="I196" s="593">
        <v>701</v>
      </c>
      <c r="J196" s="720"/>
      <c r="K196" s="721"/>
      <c r="L196" s="721"/>
      <c r="M196" s="722"/>
      <c r="N196" s="462" t="s">
        <v>2</v>
      </c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410"/>
      <c r="AR196" s="410"/>
      <c r="AS196" s="410"/>
      <c r="AT196" s="410"/>
      <c r="AU196" s="410"/>
      <c r="AV196" s="410"/>
      <c r="AW196" s="410"/>
      <c r="AX196" s="410"/>
      <c r="AY196" s="410"/>
      <c r="AZ196" s="410"/>
      <c r="BA196" s="410"/>
      <c r="BB196" s="410"/>
      <c r="BC196" s="410"/>
      <c r="BD196" s="410"/>
      <c r="BE196" s="410"/>
      <c r="BF196" s="410"/>
      <c r="BG196" s="410"/>
      <c r="BH196" s="410"/>
      <c r="BI196" s="410"/>
      <c r="BJ196" s="410"/>
      <c r="BK196" s="410"/>
      <c r="BL196" s="410"/>
      <c r="BM196" s="410"/>
      <c r="BN196" s="410"/>
      <c r="BO196" s="410"/>
      <c r="BP196" s="410"/>
      <c r="BQ196" s="410"/>
      <c r="BR196" s="410"/>
      <c r="BS196" s="410"/>
      <c r="BT196" s="410"/>
      <c r="BU196" s="410"/>
      <c r="BV196" s="410"/>
    </row>
    <row r="197" spans="1:80" ht="14.25">
      <c r="B197" s="450" t="s">
        <v>701</v>
      </c>
      <c r="C197" s="451"/>
      <c r="D197" s="451"/>
      <c r="E197" s="451"/>
      <c r="F197" s="451"/>
      <c r="G197" s="451"/>
      <c r="H197" s="451"/>
      <c r="I197" s="593">
        <v>702</v>
      </c>
      <c r="J197" s="720"/>
      <c r="K197" s="721"/>
      <c r="L197" s="721"/>
      <c r="M197" s="722"/>
      <c r="N197" s="462" t="s">
        <v>3</v>
      </c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410"/>
      <c r="AR197" s="410"/>
      <c r="AS197" s="410"/>
      <c r="AT197" s="410"/>
      <c r="AU197" s="410"/>
      <c r="AV197" s="410"/>
      <c r="AW197" s="410"/>
      <c r="AX197" s="410"/>
      <c r="AY197" s="410"/>
      <c r="AZ197" s="410"/>
      <c r="BA197" s="410"/>
      <c r="BB197" s="410"/>
      <c r="BC197" s="410"/>
      <c r="BD197" s="410"/>
      <c r="BE197" s="410"/>
      <c r="BF197" s="410"/>
      <c r="BG197" s="410"/>
      <c r="BH197" s="410"/>
      <c r="BI197" s="410"/>
      <c r="BJ197" s="410"/>
      <c r="BK197" s="410"/>
      <c r="BL197" s="410"/>
      <c r="BM197" s="410"/>
      <c r="BN197" s="410"/>
      <c r="BO197" s="410"/>
      <c r="BP197" s="410"/>
      <c r="BQ197" s="410"/>
      <c r="BR197" s="410"/>
      <c r="BS197" s="410"/>
      <c r="BT197" s="410"/>
      <c r="BU197" s="410"/>
      <c r="BV197" s="410"/>
    </row>
    <row r="198" spans="1:80" ht="14.25">
      <c r="B198" s="450" t="s">
        <v>702</v>
      </c>
      <c r="C198" s="451"/>
      <c r="D198" s="451"/>
      <c r="E198" s="451"/>
      <c r="F198" s="451"/>
      <c r="G198" s="451"/>
      <c r="H198" s="451"/>
      <c r="I198" s="593">
        <v>703</v>
      </c>
      <c r="J198" s="720">
        <f>+$J$196-$J$197</f>
        <v>0</v>
      </c>
      <c r="K198" s="721"/>
      <c r="L198" s="721"/>
      <c r="M198" s="722"/>
      <c r="N198" s="462" t="s">
        <v>4</v>
      </c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410"/>
      <c r="AR198" s="410"/>
      <c r="AS198" s="410"/>
      <c r="AT198" s="410"/>
      <c r="AU198" s="410"/>
      <c r="AV198" s="410"/>
      <c r="AW198" s="410"/>
      <c r="AX198" s="410"/>
      <c r="AY198" s="410"/>
      <c r="AZ198" s="410"/>
      <c r="BA198" s="410"/>
      <c r="BB198" s="410"/>
      <c r="BC198" s="410"/>
      <c r="BD198" s="410"/>
      <c r="BE198" s="410"/>
      <c r="BF198" s="410"/>
      <c r="BG198" s="410"/>
      <c r="BH198" s="410"/>
      <c r="BI198" s="410"/>
      <c r="BJ198" s="410"/>
      <c r="BK198" s="410"/>
      <c r="BL198" s="410"/>
      <c r="BM198" s="410"/>
      <c r="BN198" s="410"/>
      <c r="BO198" s="410"/>
      <c r="BP198" s="410"/>
      <c r="BQ198" s="410"/>
      <c r="BR198" s="410"/>
      <c r="BS198" s="410"/>
      <c r="BT198" s="410"/>
      <c r="BU198" s="410"/>
      <c r="BV198" s="410"/>
    </row>
    <row r="199" spans="1:80" ht="14.25">
      <c r="B199" s="450" t="s">
        <v>703</v>
      </c>
      <c r="C199" s="451"/>
      <c r="D199" s="451"/>
      <c r="E199" s="451"/>
      <c r="F199" s="451"/>
      <c r="G199" s="451"/>
      <c r="H199" s="451"/>
      <c r="I199" s="593">
        <v>704</v>
      </c>
      <c r="J199" s="720"/>
      <c r="K199" s="721"/>
      <c r="L199" s="721"/>
      <c r="M199" s="722"/>
      <c r="N199" s="462" t="s">
        <v>2</v>
      </c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  <c r="AZ199" s="410"/>
      <c r="BA199" s="410"/>
      <c r="BB199" s="410"/>
      <c r="BC199" s="410"/>
      <c r="BD199" s="410"/>
      <c r="BE199" s="410"/>
      <c r="BF199" s="410"/>
      <c r="BG199" s="410"/>
      <c r="BH199" s="410"/>
      <c r="BI199" s="410"/>
      <c r="BJ199" s="410"/>
      <c r="BK199" s="410"/>
      <c r="BL199" s="410"/>
      <c r="BM199" s="410"/>
      <c r="BN199" s="410"/>
      <c r="BO199" s="410"/>
      <c r="BP199" s="410"/>
      <c r="BQ199" s="410"/>
      <c r="BR199" s="410"/>
      <c r="BS199" s="410"/>
      <c r="BT199" s="410"/>
      <c r="BU199" s="410"/>
      <c r="BV199" s="410"/>
    </row>
    <row r="200" spans="1:80" ht="14.25">
      <c r="B200" s="450" t="s">
        <v>704</v>
      </c>
      <c r="C200" s="451"/>
      <c r="D200" s="451"/>
      <c r="E200" s="451"/>
      <c r="F200" s="451"/>
      <c r="G200" s="451"/>
      <c r="H200" s="451"/>
      <c r="I200" s="593">
        <v>930</v>
      </c>
      <c r="J200" s="720"/>
      <c r="K200" s="721"/>
      <c r="L200" s="721"/>
      <c r="M200" s="722"/>
      <c r="N200" s="462" t="s">
        <v>3</v>
      </c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410"/>
      <c r="AA200" s="410"/>
      <c r="AB200" s="410"/>
      <c r="AC200" s="410"/>
      <c r="AD200" s="410"/>
      <c r="AE200" s="410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  <c r="AZ200" s="410"/>
      <c r="BA200" s="410"/>
      <c r="BB200" s="410"/>
      <c r="BC200" s="410"/>
      <c r="BD200" s="410"/>
      <c r="BE200" s="410"/>
      <c r="BF200" s="410"/>
      <c r="BG200" s="410"/>
      <c r="BH200" s="410"/>
      <c r="BI200" s="410"/>
      <c r="BJ200" s="410"/>
      <c r="BK200" s="410"/>
      <c r="BL200" s="410"/>
      <c r="BM200" s="410"/>
      <c r="BN200" s="410"/>
      <c r="BO200" s="410"/>
      <c r="BP200" s="410"/>
      <c r="BQ200" s="410"/>
      <c r="BR200" s="410"/>
      <c r="BS200" s="410"/>
      <c r="BT200" s="410"/>
      <c r="BU200" s="410"/>
      <c r="BV200" s="410"/>
    </row>
    <row r="201" spans="1:80" ht="14.25">
      <c r="B201" s="413" t="s">
        <v>705</v>
      </c>
      <c r="C201" s="414"/>
      <c r="D201" s="414"/>
      <c r="E201" s="414"/>
      <c r="F201" s="414"/>
      <c r="G201" s="414"/>
      <c r="H201" s="414"/>
      <c r="I201" s="593">
        <v>705</v>
      </c>
      <c r="J201" s="720">
        <f>+$J$198+$J$199-$J$200</f>
        <v>0</v>
      </c>
      <c r="K201" s="721"/>
      <c r="L201" s="721"/>
      <c r="M201" s="722"/>
      <c r="N201" s="462" t="s">
        <v>4</v>
      </c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410"/>
      <c r="AA201" s="410"/>
      <c r="AB201" s="410"/>
      <c r="AC201" s="410"/>
      <c r="AD201" s="410"/>
      <c r="AE201" s="410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  <c r="AZ201" s="410"/>
      <c r="BA201" s="410"/>
      <c r="BB201" s="410"/>
      <c r="BC201" s="410"/>
      <c r="BD201" s="410"/>
      <c r="BE201" s="410"/>
      <c r="BF201" s="410"/>
      <c r="BG201" s="410"/>
      <c r="BH201" s="410"/>
      <c r="BI201" s="410"/>
      <c r="BJ201" s="410"/>
      <c r="BK201" s="410"/>
      <c r="BL201" s="410"/>
      <c r="BM201" s="410"/>
      <c r="BN201" s="410"/>
      <c r="BO201" s="410"/>
      <c r="BP201" s="410"/>
      <c r="BQ201" s="410"/>
      <c r="BR201" s="410"/>
      <c r="BS201" s="410"/>
      <c r="BT201" s="410"/>
      <c r="BU201" s="410"/>
      <c r="BV201" s="410"/>
    </row>
    <row r="202" spans="1:80"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  <c r="AZ202" s="410"/>
      <c r="BA202" s="410"/>
      <c r="BB202" s="410"/>
      <c r="BC202" s="410"/>
      <c r="BD202" s="410"/>
      <c r="BE202" s="410"/>
      <c r="BF202" s="410"/>
      <c r="BG202" s="410"/>
      <c r="BH202" s="410"/>
      <c r="BI202" s="410"/>
      <c r="BJ202" s="410"/>
      <c r="BK202" s="410"/>
      <c r="BL202" s="410"/>
      <c r="BM202" s="410"/>
      <c r="BN202" s="410"/>
      <c r="BO202" s="410"/>
      <c r="BP202" s="410"/>
      <c r="BQ202" s="410"/>
      <c r="BR202" s="410"/>
      <c r="BS202" s="410"/>
      <c r="BT202" s="410"/>
      <c r="BU202" s="410"/>
      <c r="BV202" s="410"/>
      <c r="BW202" s="410"/>
      <c r="BX202" s="410"/>
      <c r="BY202" s="410"/>
      <c r="BZ202" s="410"/>
      <c r="CA202" s="410"/>
      <c r="CB202" s="410"/>
    </row>
    <row r="203" spans="1:80" s="411" customFormat="1">
      <c r="A203" s="409"/>
      <c r="B203" s="779" t="s">
        <v>706</v>
      </c>
      <c r="C203" s="780"/>
      <c r="D203" s="780"/>
      <c r="E203" s="780"/>
      <c r="F203" s="780"/>
      <c r="G203" s="780"/>
      <c r="H203" s="780"/>
      <c r="I203" s="780"/>
      <c r="J203" s="780"/>
      <c r="K203" s="780"/>
      <c r="L203" s="780"/>
      <c r="M203" s="780"/>
      <c r="N203" s="780"/>
      <c r="O203" s="780"/>
      <c r="P203" s="780"/>
      <c r="Q203" s="780"/>
      <c r="R203" s="781"/>
      <c r="S203" s="410"/>
      <c r="T203" s="410"/>
      <c r="U203" s="410"/>
      <c r="V203" s="410"/>
      <c r="W203" s="410"/>
      <c r="X203" s="410"/>
      <c r="Y203" s="410"/>
      <c r="Z203" s="410"/>
      <c r="AA203" s="410"/>
      <c r="AB203" s="410"/>
      <c r="AC203" s="410"/>
      <c r="AD203" s="410"/>
      <c r="AE203" s="410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  <c r="AZ203" s="410"/>
      <c r="BA203" s="410"/>
      <c r="BB203" s="410"/>
      <c r="BC203" s="410"/>
      <c r="BD203" s="410"/>
      <c r="BE203" s="410"/>
      <c r="BF203" s="410"/>
      <c r="BG203" s="410"/>
      <c r="BH203" s="410"/>
      <c r="BI203" s="410"/>
      <c r="BJ203" s="410"/>
      <c r="BK203" s="410"/>
      <c r="BL203" s="410"/>
      <c r="BM203" s="410"/>
      <c r="BN203" s="410"/>
      <c r="BO203" s="410"/>
      <c r="BP203" s="410"/>
      <c r="BQ203" s="410"/>
      <c r="BR203" s="410"/>
      <c r="BS203" s="410"/>
      <c r="BT203" s="410"/>
      <c r="BU203" s="410"/>
      <c r="BV203" s="410"/>
      <c r="BW203" s="410"/>
      <c r="BX203" s="410"/>
      <c r="BY203" s="410"/>
      <c r="BZ203" s="410"/>
      <c r="CA203" s="410"/>
      <c r="CB203" s="410"/>
    </row>
    <row r="204" spans="1:80" s="411" customFormat="1">
      <c r="A204" s="409"/>
      <c r="B204" s="788"/>
      <c r="C204" s="789"/>
      <c r="D204" s="789"/>
      <c r="E204" s="789"/>
      <c r="F204" s="789"/>
      <c r="G204" s="789"/>
      <c r="H204" s="789"/>
      <c r="I204" s="789"/>
      <c r="J204" s="789"/>
      <c r="K204" s="789"/>
      <c r="L204" s="789"/>
      <c r="M204" s="789"/>
      <c r="N204" s="789"/>
      <c r="O204" s="789"/>
      <c r="P204" s="789"/>
      <c r="Q204" s="789"/>
      <c r="R204" s="790"/>
      <c r="S204" s="410"/>
      <c r="T204" s="410"/>
      <c r="U204" s="410"/>
      <c r="V204" s="410"/>
      <c r="W204" s="410"/>
      <c r="X204" s="410"/>
      <c r="Y204" s="410"/>
      <c r="Z204" s="410"/>
      <c r="AA204" s="410"/>
      <c r="AB204" s="410"/>
      <c r="AC204" s="410"/>
      <c r="AD204" s="410"/>
      <c r="AE204" s="410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  <c r="AZ204" s="410"/>
      <c r="BA204" s="410"/>
      <c r="BB204" s="410"/>
      <c r="BC204" s="410"/>
      <c r="BD204" s="410"/>
      <c r="BE204" s="410"/>
      <c r="BF204" s="410"/>
      <c r="BG204" s="410"/>
      <c r="BH204" s="410"/>
      <c r="BI204" s="410"/>
      <c r="BJ204" s="410"/>
      <c r="BK204" s="410"/>
      <c r="BL204" s="410"/>
      <c r="BM204" s="410"/>
      <c r="BN204" s="410"/>
      <c r="BO204" s="410"/>
      <c r="BP204" s="410"/>
      <c r="BQ204" s="410"/>
      <c r="BR204" s="410"/>
      <c r="BS204" s="410"/>
      <c r="BT204" s="410"/>
      <c r="BU204" s="410"/>
      <c r="BV204" s="410"/>
      <c r="BW204" s="410"/>
      <c r="BX204" s="410"/>
      <c r="BY204" s="410"/>
      <c r="BZ204" s="410"/>
      <c r="CA204" s="410"/>
      <c r="CB204" s="410"/>
    </row>
    <row r="205" spans="1:80">
      <c r="B205" s="731" t="s">
        <v>707</v>
      </c>
      <c r="C205" s="743" t="s">
        <v>708</v>
      </c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 t="s">
        <v>709</v>
      </c>
      <c r="O205" s="743"/>
      <c r="P205" s="743"/>
      <c r="Q205" s="743"/>
      <c r="R205" s="743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  <c r="AZ205" s="410"/>
      <c r="BA205" s="410"/>
      <c r="BB205" s="410"/>
      <c r="BC205" s="410"/>
      <c r="BD205" s="410"/>
      <c r="BE205" s="410"/>
      <c r="BF205" s="410"/>
      <c r="BG205" s="410"/>
      <c r="BH205" s="410"/>
      <c r="BI205" s="410"/>
      <c r="BJ205" s="410"/>
      <c r="BK205" s="410"/>
      <c r="BL205" s="410"/>
      <c r="BM205" s="410"/>
      <c r="BN205" s="410"/>
      <c r="BO205" s="410"/>
      <c r="BP205" s="410"/>
      <c r="BQ205" s="410"/>
      <c r="BR205" s="410"/>
      <c r="BS205" s="410"/>
      <c r="BT205" s="410"/>
      <c r="BU205" s="410"/>
      <c r="BV205" s="410"/>
      <c r="BW205" s="410"/>
      <c r="BX205" s="410"/>
      <c r="BY205" s="410"/>
      <c r="BZ205" s="410"/>
      <c r="CA205" s="410"/>
      <c r="CB205" s="410"/>
    </row>
    <row r="206" spans="1:80" ht="14.25">
      <c r="B206" s="731"/>
      <c r="C206" s="413" t="s">
        <v>710</v>
      </c>
      <c r="D206" s="414"/>
      <c r="E206" s="414"/>
      <c r="F206" s="414"/>
      <c r="G206" s="414"/>
      <c r="H206" s="414"/>
      <c r="I206" s="414"/>
      <c r="J206" s="414"/>
      <c r="K206" s="414"/>
      <c r="L206" s="414"/>
      <c r="M206" s="415"/>
      <c r="N206" s="593">
        <v>1070</v>
      </c>
      <c r="O206" s="720"/>
      <c r="P206" s="721"/>
      <c r="Q206" s="721"/>
      <c r="R206" s="722"/>
      <c r="S206" s="410"/>
      <c r="T206" s="410"/>
      <c r="U206" s="410"/>
      <c r="V206" s="410"/>
      <c r="W206" s="410"/>
      <c r="X206" s="410"/>
      <c r="Y206" s="410"/>
      <c r="Z206" s="410"/>
      <c r="AA206" s="410"/>
      <c r="AB206" s="410"/>
      <c r="AC206" s="410"/>
      <c r="AD206" s="410"/>
      <c r="AE206" s="410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  <c r="AZ206" s="410"/>
      <c r="BA206" s="410"/>
      <c r="BB206" s="410"/>
      <c r="BC206" s="410"/>
      <c r="BD206" s="410"/>
      <c r="BE206" s="410"/>
      <c r="BF206" s="410"/>
      <c r="BG206" s="410"/>
      <c r="BH206" s="410"/>
      <c r="BI206" s="410"/>
      <c r="BJ206" s="410"/>
      <c r="BK206" s="410"/>
      <c r="BL206" s="410"/>
      <c r="BM206" s="410"/>
      <c r="BN206" s="410"/>
      <c r="BO206" s="410"/>
      <c r="BP206" s="410"/>
      <c r="BQ206" s="410"/>
      <c r="BR206" s="410"/>
      <c r="BS206" s="410"/>
      <c r="BT206" s="410"/>
      <c r="BU206" s="410"/>
      <c r="BV206" s="410"/>
      <c r="BW206" s="410"/>
      <c r="BX206" s="410"/>
      <c r="BY206" s="410"/>
      <c r="BZ206" s="410"/>
      <c r="CA206" s="410"/>
      <c r="CB206" s="410"/>
    </row>
    <row r="207" spans="1:80" ht="14.25">
      <c r="B207" s="731"/>
      <c r="C207" s="413" t="s">
        <v>711</v>
      </c>
      <c r="D207" s="414"/>
      <c r="E207" s="414"/>
      <c r="F207" s="414"/>
      <c r="G207" s="414"/>
      <c r="H207" s="414"/>
      <c r="I207" s="414"/>
      <c r="J207" s="414"/>
      <c r="K207" s="414"/>
      <c r="L207" s="414"/>
      <c r="M207" s="415"/>
      <c r="N207" s="593">
        <v>1074</v>
      </c>
      <c r="O207" s="720"/>
      <c r="P207" s="721"/>
      <c r="Q207" s="721"/>
      <c r="R207" s="722"/>
      <c r="S207" s="410"/>
      <c r="T207" s="410"/>
      <c r="U207" s="410"/>
      <c r="V207" s="410"/>
      <c r="W207" s="410"/>
      <c r="X207" s="410"/>
      <c r="Y207" s="410"/>
      <c r="Z207" s="410"/>
      <c r="AA207" s="410"/>
      <c r="AB207" s="410"/>
      <c r="AC207" s="410"/>
      <c r="AD207" s="410"/>
      <c r="AE207" s="410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  <c r="AZ207" s="410"/>
      <c r="BA207" s="410"/>
      <c r="BB207" s="410"/>
      <c r="BC207" s="410"/>
      <c r="BD207" s="410"/>
      <c r="BE207" s="410"/>
      <c r="BF207" s="410"/>
      <c r="BG207" s="410"/>
      <c r="BH207" s="410"/>
      <c r="BI207" s="410"/>
      <c r="BJ207" s="410"/>
      <c r="BK207" s="410"/>
      <c r="BL207" s="410"/>
      <c r="BM207" s="410"/>
      <c r="BN207" s="410"/>
      <c r="BO207" s="410"/>
      <c r="BP207" s="410"/>
      <c r="BQ207" s="410"/>
      <c r="BR207" s="410"/>
      <c r="BS207" s="410"/>
      <c r="BT207" s="410"/>
      <c r="BU207" s="410"/>
      <c r="BV207" s="410"/>
      <c r="BW207" s="410"/>
      <c r="BX207" s="410"/>
      <c r="BY207" s="410"/>
      <c r="BZ207" s="410"/>
      <c r="CA207" s="410"/>
      <c r="CB207" s="410"/>
    </row>
    <row r="208" spans="1:80" ht="12.75" customHeight="1">
      <c r="B208" s="731" t="s">
        <v>712</v>
      </c>
      <c r="C208" s="785" t="s">
        <v>708</v>
      </c>
      <c r="D208" s="786"/>
      <c r="E208" s="786"/>
      <c r="F208" s="786"/>
      <c r="G208" s="786"/>
      <c r="H208" s="786"/>
      <c r="I208" s="786"/>
      <c r="J208" s="786"/>
      <c r="K208" s="786"/>
      <c r="L208" s="786"/>
      <c r="M208" s="787"/>
      <c r="N208" s="743" t="s">
        <v>709</v>
      </c>
      <c r="O208" s="743"/>
      <c r="P208" s="743"/>
      <c r="Q208" s="743"/>
      <c r="R208" s="743"/>
      <c r="S208" s="410"/>
      <c r="T208" s="410"/>
      <c r="U208" s="410"/>
      <c r="V208" s="410"/>
      <c r="W208" s="410"/>
      <c r="X208" s="410"/>
      <c r="Y208" s="410"/>
      <c r="Z208" s="410"/>
      <c r="AA208" s="410"/>
      <c r="AB208" s="410"/>
      <c r="AC208" s="410"/>
      <c r="AD208" s="410"/>
      <c r="AE208" s="410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  <c r="AZ208" s="410"/>
      <c r="BA208" s="410"/>
      <c r="BB208" s="410"/>
      <c r="BC208" s="410"/>
      <c r="BD208" s="410"/>
      <c r="BE208" s="410"/>
      <c r="BF208" s="410"/>
      <c r="BG208" s="410"/>
      <c r="BH208" s="410"/>
      <c r="BI208" s="410"/>
      <c r="BJ208" s="410"/>
      <c r="BK208" s="410"/>
      <c r="BL208" s="410"/>
      <c r="BM208" s="410"/>
      <c r="BN208" s="410"/>
      <c r="BO208" s="410"/>
      <c r="BP208" s="410"/>
      <c r="BQ208" s="410"/>
      <c r="BR208" s="410"/>
      <c r="BS208" s="410"/>
      <c r="BT208" s="410"/>
      <c r="BU208" s="410"/>
      <c r="BV208" s="410"/>
      <c r="BW208" s="410"/>
      <c r="BX208" s="410"/>
      <c r="BY208" s="410"/>
      <c r="BZ208" s="410"/>
      <c r="CA208" s="410"/>
      <c r="CB208" s="410"/>
    </row>
    <row r="209" spans="1:80" ht="14.25">
      <c r="B209" s="731"/>
      <c r="C209" s="413" t="s">
        <v>710</v>
      </c>
      <c r="D209" s="414"/>
      <c r="E209" s="414"/>
      <c r="F209" s="414"/>
      <c r="G209" s="414"/>
      <c r="H209" s="414"/>
      <c r="I209" s="414"/>
      <c r="J209" s="414"/>
      <c r="K209" s="414"/>
      <c r="L209" s="414"/>
      <c r="M209" s="415"/>
      <c r="N209" s="593">
        <v>1079</v>
      </c>
      <c r="O209" s="720"/>
      <c r="P209" s="721"/>
      <c r="Q209" s="721"/>
      <c r="R209" s="722"/>
      <c r="S209" s="410"/>
      <c r="T209" s="410"/>
      <c r="U209" s="410"/>
      <c r="V209" s="410"/>
      <c r="W209" s="410"/>
      <c r="X209" s="410"/>
      <c r="Y209" s="410"/>
      <c r="Z209" s="410"/>
      <c r="AA209" s="410"/>
      <c r="AB209" s="410"/>
      <c r="AC209" s="410"/>
      <c r="AD209" s="410"/>
      <c r="AE209" s="410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  <c r="AZ209" s="410"/>
      <c r="BA209" s="410"/>
      <c r="BB209" s="410"/>
      <c r="BC209" s="410"/>
      <c r="BD209" s="410"/>
      <c r="BE209" s="410"/>
      <c r="BF209" s="410"/>
      <c r="BG209" s="410"/>
      <c r="BH209" s="410"/>
      <c r="BI209" s="410"/>
      <c r="BJ209" s="410"/>
      <c r="BK209" s="410"/>
      <c r="BL209" s="410"/>
      <c r="BM209" s="410"/>
      <c r="BN209" s="410"/>
      <c r="BO209" s="410"/>
      <c r="BP209" s="410"/>
      <c r="BQ209" s="410"/>
      <c r="BR209" s="410"/>
      <c r="BS209" s="410"/>
      <c r="BT209" s="410"/>
      <c r="BU209" s="410"/>
      <c r="BV209" s="410"/>
      <c r="BW209" s="410"/>
      <c r="BX209" s="410"/>
      <c r="BY209" s="410"/>
      <c r="BZ209" s="410"/>
      <c r="CA209" s="410"/>
      <c r="CB209" s="410"/>
    </row>
    <row r="210" spans="1:80" ht="14.25">
      <c r="B210" s="731"/>
      <c r="C210" s="413" t="s">
        <v>711</v>
      </c>
      <c r="D210" s="414"/>
      <c r="E210" s="414"/>
      <c r="F210" s="414"/>
      <c r="G210" s="414"/>
      <c r="H210" s="414"/>
      <c r="I210" s="414"/>
      <c r="J210" s="414"/>
      <c r="K210" s="414"/>
      <c r="L210" s="414"/>
      <c r="M210" s="415"/>
      <c r="N210" s="593">
        <v>1083</v>
      </c>
      <c r="O210" s="720"/>
      <c r="P210" s="721"/>
      <c r="Q210" s="721"/>
      <c r="R210" s="722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  <c r="AZ210" s="410"/>
      <c r="BA210" s="410"/>
      <c r="BB210" s="410"/>
      <c r="BC210" s="410"/>
      <c r="BD210" s="410"/>
      <c r="BE210" s="410"/>
      <c r="BF210" s="410"/>
      <c r="BG210" s="410"/>
      <c r="BH210" s="410"/>
      <c r="BI210" s="410"/>
      <c r="BJ210" s="410"/>
      <c r="BK210" s="410"/>
      <c r="BL210" s="410"/>
      <c r="BM210" s="410"/>
      <c r="BN210" s="410"/>
      <c r="BO210" s="410"/>
      <c r="BP210" s="410"/>
      <c r="BQ210" s="410"/>
      <c r="BR210" s="410"/>
      <c r="BS210" s="410"/>
      <c r="BT210" s="410"/>
      <c r="BU210" s="410"/>
      <c r="BV210" s="410"/>
      <c r="BW210" s="410"/>
      <c r="BX210" s="410"/>
      <c r="BY210" s="410"/>
      <c r="BZ210" s="410"/>
      <c r="CA210" s="410"/>
      <c r="CB210" s="410"/>
    </row>
    <row r="211" spans="1:80" ht="12.75" customHeight="1">
      <c r="B211" s="731" t="s">
        <v>713</v>
      </c>
      <c r="C211" s="785" t="s">
        <v>708</v>
      </c>
      <c r="D211" s="786"/>
      <c r="E211" s="786"/>
      <c r="F211" s="786"/>
      <c r="G211" s="786"/>
      <c r="H211" s="786"/>
      <c r="I211" s="786"/>
      <c r="J211" s="786"/>
      <c r="K211" s="786"/>
      <c r="L211" s="786"/>
      <c r="M211" s="787"/>
      <c r="N211" s="743" t="s">
        <v>709</v>
      </c>
      <c r="O211" s="743"/>
      <c r="P211" s="743"/>
      <c r="Q211" s="743"/>
      <c r="R211" s="743"/>
      <c r="S211" s="410"/>
      <c r="T211" s="410"/>
      <c r="U211" s="410"/>
      <c r="V211" s="410"/>
      <c r="W211" s="410"/>
      <c r="X211" s="410"/>
      <c r="Y211" s="410"/>
      <c r="Z211" s="410"/>
      <c r="AA211" s="410"/>
      <c r="AB211" s="410"/>
      <c r="AC211" s="410"/>
      <c r="AD211" s="410"/>
      <c r="AE211" s="410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  <c r="AZ211" s="410"/>
      <c r="BA211" s="410"/>
      <c r="BB211" s="410"/>
      <c r="BC211" s="410"/>
      <c r="BD211" s="410"/>
      <c r="BE211" s="410"/>
      <c r="BF211" s="410"/>
      <c r="BG211" s="410"/>
      <c r="BH211" s="410"/>
      <c r="BI211" s="410"/>
      <c r="BJ211" s="410"/>
      <c r="BK211" s="410"/>
      <c r="BL211" s="410"/>
      <c r="BM211" s="410"/>
      <c r="BN211" s="410"/>
      <c r="BO211" s="410"/>
      <c r="BP211" s="410"/>
      <c r="BQ211" s="410"/>
      <c r="BR211" s="410"/>
      <c r="BS211" s="410"/>
      <c r="BT211" s="410"/>
      <c r="BU211" s="410"/>
      <c r="BV211" s="410"/>
      <c r="BW211" s="410"/>
      <c r="BX211" s="410"/>
      <c r="BY211" s="410"/>
      <c r="BZ211" s="410"/>
      <c r="CA211" s="410"/>
      <c r="CB211" s="410"/>
    </row>
    <row r="212" spans="1:80" ht="14.25">
      <c r="B212" s="731"/>
      <c r="C212" s="413" t="s">
        <v>710</v>
      </c>
      <c r="D212" s="414"/>
      <c r="E212" s="414"/>
      <c r="F212" s="414"/>
      <c r="G212" s="414"/>
      <c r="H212" s="414"/>
      <c r="I212" s="414"/>
      <c r="J212" s="414"/>
      <c r="K212" s="414"/>
      <c r="L212" s="414"/>
      <c r="M212" s="415"/>
      <c r="N212" s="593">
        <v>1087</v>
      </c>
      <c r="O212" s="720"/>
      <c r="P212" s="721"/>
      <c r="Q212" s="721"/>
      <c r="R212" s="722"/>
      <c r="S212" s="410"/>
      <c r="T212" s="410"/>
      <c r="U212" s="410"/>
      <c r="V212" s="410"/>
      <c r="W212" s="410"/>
      <c r="X212" s="410"/>
      <c r="Y212" s="410"/>
      <c r="Z212" s="410"/>
      <c r="AA212" s="410"/>
      <c r="AB212" s="410"/>
      <c r="AC212" s="410"/>
      <c r="AD212" s="410"/>
      <c r="AE212" s="410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  <c r="AZ212" s="410"/>
      <c r="BA212" s="410"/>
      <c r="BB212" s="410"/>
      <c r="BC212" s="410"/>
      <c r="BD212" s="410"/>
      <c r="BE212" s="410"/>
      <c r="BF212" s="410"/>
      <c r="BG212" s="410"/>
      <c r="BH212" s="410"/>
      <c r="BI212" s="410"/>
      <c r="BJ212" s="410"/>
      <c r="BK212" s="410"/>
      <c r="BL212" s="410"/>
      <c r="BM212" s="410"/>
      <c r="BN212" s="410"/>
      <c r="BO212" s="410"/>
      <c r="BP212" s="410"/>
      <c r="BQ212" s="410"/>
      <c r="BR212" s="410"/>
      <c r="BS212" s="410"/>
      <c r="BT212" s="410"/>
      <c r="BU212" s="410"/>
      <c r="BV212" s="410"/>
      <c r="BW212" s="410"/>
      <c r="BX212" s="410"/>
      <c r="BY212" s="410"/>
      <c r="BZ212" s="410"/>
      <c r="CA212" s="410"/>
      <c r="CB212" s="410"/>
    </row>
    <row r="213" spans="1:80" ht="14.25">
      <c r="B213" s="731"/>
      <c r="C213" s="413" t="s">
        <v>711</v>
      </c>
      <c r="D213" s="414"/>
      <c r="E213" s="414"/>
      <c r="F213" s="414"/>
      <c r="G213" s="414"/>
      <c r="H213" s="414"/>
      <c r="I213" s="414"/>
      <c r="J213" s="414"/>
      <c r="K213" s="414"/>
      <c r="L213" s="414"/>
      <c r="M213" s="415"/>
      <c r="N213" s="593">
        <v>1131</v>
      </c>
      <c r="O213" s="720"/>
      <c r="P213" s="721"/>
      <c r="Q213" s="721"/>
      <c r="R213" s="722"/>
      <c r="S213" s="410"/>
      <c r="T213" s="410"/>
      <c r="U213" s="410"/>
      <c r="V213" s="410"/>
      <c r="W213" s="410"/>
      <c r="X213" s="410"/>
      <c r="Y213" s="410"/>
      <c r="Z213" s="410"/>
      <c r="AA213" s="410"/>
      <c r="AB213" s="410"/>
      <c r="AC213" s="410"/>
      <c r="AD213" s="410"/>
      <c r="AE213" s="410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  <c r="AZ213" s="410"/>
      <c r="BA213" s="410"/>
      <c r="BB213" s="410"/>
      <c r="BC213" s="410"/>
      <c r="BD213" s="410"/>
      <c r="BE213" s="410"/>
      <c r="BF213" s="410"/>
      <c r="BG213" s="410"/>
      <c r="BH213" s="410"/>
      <c r="BI213" s="410"/>
      <c r="BJ213" s="410"/>
      <c r="BK213" s="410"/>
      <c r="BL213" s="410"/>
      <c r="BM213" s="410"/>
      <c r="BN213" s="410"/>
      <c r="BO213" s="410"/>
      <c r="BP213" s="410"/>
      <c r="BQ213" s="410"/>
      <c r="BR213" s="410"/>
      <c r="BS213" s="410"/>
      <c r="BT213" s="410"/>
      <c r="BU213" s="410"/>
      <c r="BV213" s="410"/>
      <c r="BW213" s="410"/>
      <c r="BX213" s="410"/>
      <c r="BY213" s="410"/>
      <c r="BZ213" s="410"/>
      <c r="CA213" s="410"/>
      <c r="CB213" s="410"/>
    </row>
    <row r="214" spans="1:80" ht="12.75" customHeight="1">
      <c r="B214" s="731" t="s">
        <v>714</v>
      </c>
      <c r="C214" s="785" t="s">
        <v>715</v>
      </c>
      <c r="D214" s="786"/>
      <c r="E214" s="786"/>
      <c r="F214" s="786"/>
      <c r="G214" s="786"/>
      <c r="H214" s="786"/>
      <c r="I214" s="786"/>
      <c r="J214" s="786"/>
      <c r="K214" s="786"/>
      <c r="L214" s="786"/>
      <c r="M214" s="787"/>
      <c r="N214" s="743" t="s">
        <v>709</v>
      </c>
      <c r="O214" s="743"/>
      <c r="P214" s="743"/>
      <c r="Q214" s="743"/>
      <c r="R214" s="743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  <c r="AZ214" s="410"/>
      <c r="BA214" s="410"/>
      <c r="BB214" s="410"/>
      <c r="BC214" s="410"/>
      <c r="BD214" s="410"/>
      <c r="BE214" s="410"/>
      <c r="BF214" s="410"/>
      <c r="BG214" s="410"/>
      <c r="BH214" s="410"/>
      <c r="BI214" s="410"/>
      <c r="BJ214" s="410"/>
      <c r="BK214" s="410"/>
      <c r="BL214" s="410"/>
      <c r="BM214" s="410"/>
      <c r="BN214" s="410"/>
      <c r="BO214" s="410"/>
      <c r="BP214" s="410"/>
      <c r="BQ214" s="410"/>
      <c r="BR214" s="410"/>
      <c r="BS214" s="410"/>
      <c r="BT214" s="410"/>
      <c r="BU214" s="410"/>
      <c r="BV214" s="410"/>
      <c r="BW214" s="410"/>
      <c r="BX214" s="410"/>
      <c r="BY214" s="410"/>
      <c r="BZ214" s="410"/>
      <c r="CA214" s="410"/>
      <c r="CB214" s="410"/>
    </row>
    <row r="215" spans="1:80" ht="14.25">
      <c r="B215" s="731"/>
      <c r="C215" s="413" t="s">
        <v>707</v>
      </c>
      <c r="D215" s="414"/>
      <c r="E215" s="414"/>
      <c r="F215" s="414"/>
      <c r="G215" s="414"/>
      <c r="H215" s="414"/>
      <c r="I215" s="414"/>
      <c r="J215" s="414"/>
      <c r="K215" s="414"/>
      <c r="L215" s="414"/>
      <c r="M215" s="415"/>
      <c r="N215" s="593">
        <v>1809</v>
      </c>
      <c r="O215" s="720"/>
      <c r="P215" s="721"/>
      <c r="Q215" s="721"/>
      <c r="R215" s="722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  <c r="AZ215" s="410"/>
      <c r="BA215" s="410"/>
      <c r="BB215" s="410"/>
      <c r="BC215" s="410"/>
      <c r="BD215" s="410"/>
      <c r="BE215" s="410"/>
      <c r="BF215" s="410"/>
      <c r="BG215" s="410"/>
      <c r="BH215" s="410"/>
      <c r="BI215" s="410"/>
      <c r="BJ215" s="410"/>
      <c r="BK215" s="410"/>
      <c r="BL215" s="410"/>
      <c r="BM215" s="410"/>
      <c r="BN215" s="410"/>
      <c r="BO215" s="410"/>
      <c r="BP215" s="410"/>
      <c r="BQ215" s="410"/>
      <c r="BR215" s="410"/>
      <c r="BS215" s="410"/>
      <c r="BT215" s="410"/>
      <c r="BU215" s="410"/>
      <c r="BV215" s="410"/>
      <c r="BW215" s="410"/>
      <c r="BX215" s="410"/>
      <c r="BY215" s="410"/>
      <c r="BZ215" s="410"/>
      <c r="CA215" s="410"/>
      <c r="CB215" s="410"/>
    </row>
    <row r="216" spans="1:80" ht="14.25">
      <c r="B216" s="731"/>
      <c r="C216" s="413" t="s">
        <v>716</v>
      </c>
      <c r="D216" s="414"/>
      <c r="E216" s="414"/>
      <c r="F216" s="414"/>
      <c r="G216" s="414"/>
      <c r="H216" s="414"/>
      <c r="I216" s="414"/>
      <c r="J216" s="414"/>
      <c r="K216" s="414"/>
      <c r="L216" s="414"/>
      <c r="M216" s="415"/>
      <c r="N216" s="593">
        <v>1813</v>
      </c>
      <c r="O216" s="720"/>
      <c r="P216" s="721"/>
      <c r="Q216" s="721"/>
      <c r="R216" s="722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  <c r="AZ216" s="410"/>
      <c r="BA216" s="410"/>
      <c r="BB216" s="410"/>
      <c r="BC216" s="410"/>
      <c r="BD216" s="410"/>
      <c r="BE216" s="410"/>
      <c r="BF216" s="410"/>
      <c r="BG216" s="410"/>
      <c r="BH216" s="410"/>
      <c r="BI216" s="410"/>
      <c r="BJ216" s="410"/>
      <c r="BK216" s="410"/>
      <c r="BL216" s="410"/>
      <c r="BM216" s="410"/>
      <c r="BN216" s="410"/>
      <c r="BO216" s="410"/>
      <c r="BP216" s="410"/>
      <c r="BQ216" s="410"/>
      <c r="BR216" s="410"/>
      <c r="BS216" s="410"/>
      <c r="BT216" s="410"/>
      <c r="BU216" s="410"/>
      <c r="BV216" s="410"/>
      <c r="BW216" s="410"/>
      <c r="BX216" s="410"/>
      <c r="BY216" s="410"/>
      <c r="BZ216" s="410"/>
      <c r="CA216" s="410"/>
      <c r="CB216" s="410"/>
    </row>
    <row r="217" spans="1:80" ht="14.25">
      <c r="B217" s="731"/>
      <c r="C217" s="413" t="s">
        <v>717</v>
      </c>
      <c r="D217" s="414"/>
      <c r="E217" s="414"/>
      <c r="F217" s="414"/>
      <c r="G217" s="414"/>
      <c r="H217" s="414"/>
      <c r="I217" s="414"/>
      <c r="J217" s="414"/>
      <c r="K217" s="414"/>
      <c r="L217" s="414"/>
      <c r="M217" s="415"/>
      <c r="N217" s="593">
        <v>1814</v>
      </c>
      <c r="O217" s="720"/>
      <c r="P217" s="721"/>
      <c r="Q217" s="721"/>
      <c r="R217" s="722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  <c r="AZ217" s="410"/>
      <c r="BA217" s="410"/>
      <c r="BB217" s="410"/>
      <c r="BC217" s="410"/>
      <c r="BD217" s="410"/>
      <c r="BE217" s="410"/>
      <c r="BF217" s="410"/>
      <c r="BG217" s="410"/>
      <c r="BH217" s="410"/>
      <c r="BI217" s="410"/>
      <c r="BJ217" s="410"/>
      <c r="BK217" s="410"/>
      <c r="BL217" s="410"/>
      <c r="BM217" s="410"/>
      <c r="BN217" s="410"/>
      <c r="BO217" s="410"/>
      <c r="BP217" s="410"/>
      <c r="BQ217" s="410"/>
      <c r="BR217" s="410"/>
      <c r="BS217" s="410"/>
      <c r="BT217" s="410"/>
      <c r="BU217" s="410"/>
      <c r="BV217" s="410"/>
      <c r="BW217" s="410"/>
      <c r="BX217" s="410"/>
      <c r="BY217" s="410"/>
      <c r="BZ217" s="410"/>
      <c r="CA217" s="410"/>
      <c r="CB217" s="410"/>
    </row>
    <row r="218" spans="1:80" ht="14.25">
      <c r="B218" s="731"/>
      <c r="C218" s="413" t="s">
        <v>718</v>
      </c>
      <c r="D218" s="414"/>
      <c r="E218" s="414"/>
      <c r="F218" s="414"/>
      <c r="G218" s="414"/>
      <c r="H218" s="414"/>
      <c r="I218" s="414"/>
      <c r="J218" s="414"/>
      <c r="K218" s="414"/>
      <c r="L218" s="414"/>
      <c r="M218" s="415"/>
      <c r="N218" s="593">
        <v>1815</v>
      </c>
      <c r="O218" s="720"/>
      <c r="P218" s="721"/>
      <c r="Q218" s="721"/>
      <c r="R218" s="722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  <c r="AZ218" s="410"/>
      <c r="BA218" s="410"/>
      <c r="BB218" s="410"/>
      <c r="BC218" s="410"/>
      <c r="BD218" s="410"/>
      <c r="BE218" s="410"/>
      <c r="BF218" s="410"/>
      <c r="BG218" s="410"/>
      <c r="BH218" s="410"/>
      <c r="BI218" s="410"/>
      <c r="BJ218" s="410"/>
      <c r="BK218" s="410"/>
      <c r="BL218" s="410"/>
      <c r="BM218" s="410"/>
      <c r="BN218" s="410"/>
      <c r="BO218" s="410"/>
      <c r="BP218" s="410"/>
      <c r="BQ218" s="410"/>
      <c r="BR218" s="410"/>
      <c r="BS218" s="410"/>
      <c r="BT218" s="410"/>
      <c r="BU218" s="410"/>
      <c r="BV218" s="410"/>
      <c r="BW218" s="410"/>
      <c r="BX218" s="410"/>
      <c r="BY218" s="410"/>
      <c r="BZ218" s="410"/>
      <c r="CA218" s="410"/>
      <c r="CB218" s="410"/>
    </row>
    <row r="219" spans="1:80" ht="14.25">
      <c r="B219" s="731"/>
      <c r="C219" s="413" t="s">
        <v>719</v>
      </c>
      <c r="D219" s="414"/>
      <c r="E219" s="414"/>
      <c r="F219" s="414"/>
      <c r="G219" s="414"/>
      <c r="H219" s="414"/>
      <c r="I219" s="414"/>
      <c r="J219" s="414"/>
      <c r="K219" s="414"/>
      <c r="L219" s="414"/>
      <c r="M219" s="415"/>
      <c r="N219" s="593">
        <v>1816</v>
      </c>
      <c r="O219" s="720"/>
      <c r="P219" s="721"/>
      <c r="Q219" s="721"/>
      <c r="R219" s="722"/>
      <c r="S219" s="410"/>
      <c r="T219" s="410"/>
      <c r="U219" s="410"/>
      <c r="V219" s="410"/>
      <c r="W219" s="410"/>
      <c r="X219" s="410"/>
      <c r="Y219" s="410"/>
      <c r="Z219" s="410"/>
      <c r="AA219" s="410"/>
      <c r="AB219" s="410"/>
      <c r="AC219" s="410"/>
      <c r="AD219" s="410"/>
      <c r="AE219" s="410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  <c r="AZ219" s="410"/>
      <c r="BA219" s="410"/>
      <c r="BB219" s="410"/>
      <c r="BC219" s="410"/>
      <c r="BD219" s="410"/>
      <c r="BE219" s="410"/>
      <c r="BF219" s="410"/>
      <c r="BG219" s="410"/>
      <c r="BH219" s="410"/>
      <c r="BI219" s="410"/>
      <c r="BJ219" s="410"/>
      <c r="BK219" s="410"/>
      <c r="BL219" s="410"/>
      <c r="BM219" s="410"/>
      <c r="BN219" s="410"/>
      <c r="BO219" s="410"/>
      <c r="BP219" s="410"/>
      <c r="BQ219" s="410"/>
      <c r="BR219" s="410"/>
      <c r="BS219" s="410"/>
      <c r="BT219" s="410"/>
      <c r="BU219" s="410"/>
      <c r="BV219" s="410"/>
      <c r="BW219" s="410"/>
      <c r="BX219" s="410"/>
      <c r="BY219" s="410"/>
      <c r="BZ219" s="410"/>
      <c r="CA219" s="410"/>
      <c r="CB219" s="410"/>
    </row>
    <row r="220" spans="1:80" s="411" customFormat="1">
      <c r="A220" s="409"/>
      <c r="B220" s="519"/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7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  <c r="AZ220" s="410"/>
      <c r="BA220" s="410"/>
      <c r="BB220" s="410"/>
      <c r="BC220" s="410"/>
      <c r="BD220" s="410"/>
      <c r="BE220" s="410"/>
      <c r="BF220" s="410"/>
      <c r="BG220" s="410"/>
      <c r="BH220" s="410"/>
      <c r="BI220" s="410"/>
      <c r="BJ220" s="410"/>
      <c r="BK220" s="410"/>
      <c r="BL220" s="410"/>
      <c r="BM220" s="410"/>
      <c r="BN220" s="410"/>
      <c r="BO220" s="410"/>
      <c r="BP220" s="410"/>
      <c r="BQ220" s="410"/>
      <c r="BR220" s="410"/>
      <c r="BS220" s="410"/>
      <c r="BT220" s="410"/>
      <c r="BU220" s="410"/>
      <c r="BV220" s="410"/>
      <c r="BW220" s="410"/>
      <c r="BX220" s="410"/>
      <c r="BY220" s="410"/>
      <c r="BZ220" s="410"/>
      <c r="CA220" s="410"/>
      <c r="CB220" s="410"/>
    </row>
    <row r="221" spans="1:80" s="411" customFormat="1">
      <c r="A221" s="409"/>
      <c r="B221" s="779" t="s">
        <v>720</v>
      </c>
      <c r="C221" s="780"/>
      <c r="D221" s="780"/>
      <c r="E221" s="780"/>
      <c r="F221" s="780"/>
      <c r="G221" s="780"/>
      <c r="H221" s="780"/>
      <c r="I221" s="780"/>
      <c r="J221" s="780"/>
      <c r="K221" s="780"/>
      <c r="L221" s="780"/>
      <c r="M221" s="780"/>
      <c r="N221" s="781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  <c r="AZ221" s="410"/>
      <c r="BA221" s="410"/>
      <c r="BB221" s="410"/>
      <c r="BC221" s="410"/>
      <c r="BD221" s="410"/>
      <c r="BE221" s="410"/>
      <c r="BF221" s="410"/>
      <c r="BG221" s="410"/>
      <c r="BH221" s="410"/>
      <c r="BI221" s="410"/>
      <c r="BJ221" s="410"/>
      <c r="BK221" s="410"/>
      <c r="BL221" s="410"/>
      <c r="BM221" s="410"/>
      <c r="BN221" s="410"/>
      <c r="BO221" s="410"/>
      <c r="BP221" s="410"/>
      <c r="BQ221" s="410"/>
      <c r="BR221" s="410"/>
      <c r="BS221" s="410"/>
      <c r="BT221" s="410"/>
      <c r="BU221" s="410"/>
      <c r="BV221" s="410"/>
      <c r="BW221" s="410"/>
      <c r="BX221" s="410"/>
      <c r="BY221" s="410"/>
      <c r="BZ221" s="410"/>
      <c r="CA221" s="410"/>
      <c r="CB221" s="410"/>
    </row>
    <row r="222" spans="1:80" s="411" customFormat="1">
      <c r="A222" s="409"/>
      <c r="B222" s="782"/>
      <c r="C222" s="783"/>
      <c r="D222" s="783"/>
      <c r="E222" s="783"/>
      <c r="F222" s="783"/>
      <c r="G222" s="783"/>
      <c r="H222" s="783"/>
      <c r="I222" s="783"/>
      <c r="J222" s="783"/>
      <c r="K222" s="783"/>
      <c r="L222" s="783"/>
      <c r="M222" s="783"/>
      <c r="N222" s="784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  <c r="AZ222" s="410"/>
      <c r="BA222" s="410"/>
      <c r="BB222" s="410"/>
      <c r="BC222" s="410"/>
      <c r="BD222" s="410"/>
      <c r="BE222" s="410"/>
      <c r="BF222" s="410"/>
      <c r="BG222" s="410"/>
      <c r="BH222" s="410"/>
      <c r="BI222" s="410"/>
      <c r="BJ222" s="410"/>
      <c r="BK222" s="410"/>
      <c r="BL222" s="410"/>
      <c r="BM222" s="410"/>
      <c r="BN222" s="410"/>
      <c r="BO222" s="410"/>
      <c r="BP222" s="410"/>
      <c r="BQ222" s="410"/>
      <c r="BR222" s="410"/>
      <c r="BS222" s="410"/>
      <c r="BT222" s="410"/>
      <c r="BU222" s="410"/>
      <c r="BV222" s="410"/>
      <c r="BW222" s="410"/>
      <c r="BX222" s="410"/>
      <c r="BY222" s="410"/>
      <c r="BZ222" s="410"/>
      <c r="CA222" s="410"/>
      <c r="CB222" s="410"/>
    </row>
    <row r="223" spans="1:80" ht="14.25">
      <c r="B223" s="491" t="s">
        <v>721</v>
      </c>
      <c r="C223" s="492"/>
      <c r="D223" s="492"/>
      <c r="E223" s="492"/>
      <c r="F223" s="492"/>
      <c r="G223" s="492"/>
      <c r="H223" s="492"/>
      <c r="I223" s="520">
        <v>1651</v>
      </c>
      <c r="J223" s="720"/>
      <c r="K223" s="721"/>
      <c r="L223" s="721"/>
      <c r="M223" s="722"/>
      <c r="N223" s="462" t="s">
        <v>2</v>
      </c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410"/>
      <c r="AA223" s="410"/>
      <c r="AB223" s="410"/>
      <c r="AC223" s="410"/>
      <c r="AD223" s="410"/>
      <c r="AE223" s="410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  <c r="AZ223" s="410"/>
      <c r="BA223" s="410"/>
      <c r="BB223" s="410"/>
      <c r="BC223" s="410"/>
      <c r="BD223" s="410"/>
      <c r="BE223" s="410"/>
      <c r="BF223" s="410"/>
      <c r="BG223" s="410"/>
      <c r="BH223" s="410"/>
      <c r="BI223" s="410"/>
      <c r="BJ223" s="410"/>
      <c r="BK223" s="410"/>
      <c r="BL223" s="410"/>
      <c r="BM223" s="410"/>
      <c r="BN223" s="410"/>
      <c r="BO223" s="410"/>
      <c r="BP223" s="410"/>
      <c r="BQ223" s="410"/>
      <c r="BR223" s="410"/>
      <c r="BS223" s="410"/>
      <c r="BT223" s="410"/>
      <c r="BU223" s="410"/>
      <c r="BV223" s="410"/>
      <c r="BW223" s="410"/>
      <c r="BX223" s="410"/>
      <c r="BY223" s="410"/>
      <c r="BZ223" s="410"/>
      <c r="CA223" s="410"/>
      <c r="CB223" s="410"/>
    </row>
    <row r="224" spans="1:80" ht="14.25">
      <c r="B224" s="491" t="s">
        <v>722</v>
      </c>
      <c r="C224" s="492"/>
      <c r="D224" s="492"/>
      <c r="E224" s="492"/>
      <c r="F224" s="492"/>
      <c r="G224" s="492"/>
      <c r="H224" s="492"/>
      <c r="I224" s="521">
        <v>1652</v>
      </c>
      <c r="J224" s="720"/>
      <c r="K224" s="721"/>
      <c r="L224" s="721"/>
      <c r="M224" s="722"/>
      <c r="N224" s="462" t="s">
        <v>2</v>
      </c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410"/>
      <c r="AA224" s="410"/>
      <c r="AB224" s="410"/>
      <c r="AC224" s="410"/>
      <c r="AD224" s="410"/>
      <c r="AE224" s="410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  <c r="AZ224" s="410"/>
      <c r="BA224" s="410"/>
      <c r="BB224" s="410"/>
      <c r="BC224" s="410"/>
      <c r="BD224" s="410"/>
      <c r="BE224" s="410"/>
      <c r="BF224" s="410"/>
      <c r="BG224" s="410"/>
      <c r="BH224" s="410"/>
      <c r="BI224" s="410"/>
      <c r="BJ224" s="410"/>
    </row>
    <row r="225" spans="1:75" ht="14.25">
      <c r="B225" s="491" t="s">
        <v>723</v>
      </c>
      <c r="C225" s="492"/>
      <c r="D225" s="492"/>
      <c r="E225" s="492"/>
      <c r="F225" s="492"/>
      <c r="G225" s="492"/>
      <c r="H225" s="492"/>
      <c r="I225" s="521">
        <v>1653</v>
      </c>
      <c r="J225" s="720"/>
      <c r="K225" s="721"/>
      <c r="L225" s="721"/>
      <c r="M225" s="722"/>
      <c r="N225" s="462" t="s">
        <v>3</v>
      </c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410"/>
      <c r="AA225" s="410"/>
      <c r="AB225" s="410"/>
      <c r="AC225" s="410"/>
      <c r="AD225" s="410"/>
      <c r="AE225" s="410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  <c r="AZ225" s="410"/>
      <c r="BA225" s="410"/>
      <c r="BB225" s="410"/>
      <c r="BC225" s="410"/>
      <c r="BD225" s="410"/>
      <c r="BE225" s="410"/>
      <c r="BF225" s="410"/>
      <c r="BG225" s="410"/>
      <c r="BH225" s="410"/>
      <c r="BI225" s="410"/>
      <c r="BJ225" s="410"/>
    </row>
    <row r="226" spans="1:75" ht="14.25">
      <c r="B226" s="491" t="s">
        <v>724</v>
      </c>
      <c r="C226" s="492"/>
      <c r="D226" s="492"/>
      <c r="E226" s="492"/>
      <c r="F226" s="492"/>
      <c r="G226" s="492"/>
      <c r="H226" s="492"/>
      <c r="I226" s="521">
        <v>1654</v>
      </c>
      <c r="J226" s="720">
        <f>+$J$223+$J$224-$J$225</f>
        <v>0</v>
      </c>
      <c r="K226" s="721"/>
      <c r="L226" s="721"/>
      <c r="M226" s="722"/>
      <c r="N226" s="462" t="s">
        <v>4</v>
      </c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410"/>
      <c r="AA226" s="410"/>
      <c r="AB226" s="410"/>
      <c r="AC226" s="410"/>
      <c r="AD226" s="410"/>
      <c r="AE226" s="410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  <c r="AZ226" s="410"/>
      <c r="BA226" s="410"/>
      <c r="BB226" s="410"/>
      <c r="BC226" s="410"/>
      <c r="BD226" s="410"/>
      <c r="BE226" s="410"/>
      <c r="BF226" s="410"/>
      <c r="BG226" s="410"/>
      <c r="BH226" s="410"/>
      <c r="BI226" s="410"/>
      <c r="BJ226" s="410"/>
    </row>
    <row r="227" spans="1:75" s="411" customFormat="1">
      <c r="A227" s="409"/>
      <c r="B227" s="517"/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  <c r="AZ227" s="410"/>
      <c r="BA227" s="410"/>
      <c r="BB227" s="410"/>
      <c r="BC227" s="410"/>
      <c r="BD227" s="410"/>
      <c r="BE227" s="410"/>
      <c r="BF227" s="410"/>
      <c r="BG227" s="410"/>
      <c r="BH227" s="410"/>
      <c r="BI227" s="410"/>
      <c r="BJ227" s="410"/>
    </row>
    <row r="228" spans="1:75" s="411" customFormat="1">
      <c r="A228" s="409"/>
      <c r="B228" s="779" t="s">
        <v>8</v>
      </c>
      <c r="C228" s="780"/>
      <c r="D228" s="780"/>
      <c r="E228" s="780"/>
      <c r="F228" s="780"/>
      <c r="G228" s="780"/>
      <c r="H228" s="780"/>
      <c r="I228" s="780"/>
      <c r="J228" s="780"/>
      <c r="K228" s="780"/>
      <c r="L228" s="780"/>
      <c r="M228" s="780"/>
      <c r="N228" s="780"/>
      <c r="O228" s="780"/>
      <c r="P228" s="780"/>
      <c r="Q228" s="780"/>
      <c r="R228" s="781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  <c r="AZ228" s="410"/>
      <c r="BA228" s="410"/>
      <c r="BB228" s="410"/>
      <c r="BC228" s="410"/>
      <c r="BD228" s="410"/>
      <c r="BE228" s="410"/>
      <c r="BF228" s="410"/>
      <c r="BG228" s="410"/>
      <c r="BH228" s="410"/>
      <c r="BI228" s="410"/>
      <c r="BJ228" s="410"/>
      <c r="BK228" s="410"/>
      <c r="BL228" s="410"/>
      <c r="BM228" s="410"/>
      <c r="BN228" s="410"/>
      <c r="BO228" s="410"/>
      <c r="BP228" s="410"/>
      <c r="BQ228" s="410"/>
      <c r="BR228" s="410"/>
      <c r="BS228" s="410"/>
      <c r="BT228" s="410"/>
      <c r="BU228" s="410"/>
      <c r="BV228" s="410"/>
      <c r="BW228" s="410"/>
    </row>
    <row r="229" spans="1:75" s="411" customFormat="1">
      <c r="A229" s="409"/>
      <c r="B229" s="782"/>
      <c r="C229" s="783"/>
      <c r="D229" s="783"/>
      <c r="E229" s="783"/>
      <c r="F229" s="783"/>
      <c r="G229" s="783"/>
      <c r="H229" s="783"/>
      <c r="I229" s="783"/>
      <c r="J229" s="783"/>
      <c r="K229" s="783"/>
      <c r="L229" s="783"/>
      <c r="M229" s="783"/>
      <c r="N229" s="783"/>
      <c r="O229" s="783"/>
      <c r="P229" s="783"/>
      <c r="Q229" s="783"/>
      <c r="R229" s="784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  <c r="AZ229" s="410"/>
      <c r="BA229" s="410"/>
      <c r="BB229" s="410"/>
      <c r="BC229" s="410"/>
      <c r="BD229" s="410"/>
      <c r="BE229" s="410"/>
      <c r="BF229" s="410"/>
      <c r="BG229" s="410"/>
      <c r="BH229" s="410"/>
      <c r="BI229" s="410"/>
      <c r="BJ229" s="410"/>
      <c r="BK229" s="410"/>
      <c r="BL229" s="410"/>
      <c r="BM229" s="410"/>
      <c r="BN229" s="410"/>
      <c r="BO229" s="410"/>
      <c r="BP229" s="410"/>
      <c r="BQ229" s="410"/>
      <c r="BR229" s="410"/>
      <c r="BS229" s="410"/>
      <c r="BT229" s="410"/>
      <c r="BU229" s="410"/>
      <c r="BV229" s="410"/>
      <c r="BW229" s="410"/>
    </row>
    <row r="230" spans="1:75" ht="14.25">
      <c r="B230" s="731" t="s">
        <v>725</v>
      </c>
      <c r="C230" s="491" t="s">
        <v>9</v>
      </c>
      <c r="D230" s="492"/>
      <c r="E230" s="492"/>
      <c r="F230" s="492"/>
      <c r="G230" s="492"/>
      <c r="H230" s="492"/>
      <c r="I230" s="492"/>
      <c r="J230" s="492"/>
      <c r="K230" s="492"/>
      <c r="L230" s="492"/>
      <c r="M230" s="493"/>
      <c r="N230" s="521">
        <v>783</v>
      </c>
      <c r="O230" s="720"/>
      <c r="P230" s="721"/>
      <c r="Q230" s="721"/>
      <c r="R230" s="722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  <c r="AZ230" s="410"/>
      <c r="BA230" s="410"/>
      <c r="BB230" s="410"/>
      <c r="BC230" s="410"/>
      <c r="BD230" s="410"/>
      <c r="BE230" s="410"/>
      <c r="BF230" s="410"/>
      <c r="BG230" s="410"/>
      <c r="BH230" s="410"/>
      <c r="BI230" s="410"/>
      <c r="BJ230" s="410"/>
      <c r="BK230" s="410"/>
      <c r="BL230" s="410"/>
      <c r="BM230" s="410"/>
      <c r="BN230" s="410"/>
      <c r="BO230" s="410"/>
      <c r="BP230" s="410"/>
      <c r="BQ230" s="410"/>
      <c r="BR230" s="410"/>
      <c r="BS230" s="410"/>
      <c r="BT230" s="410"/>
      <c r="BU230" s="410"/>
      <c r="BV230" s="410"/>
      <c r="BW230" s="410"/>
    </row>
    <row r="231" spans="1:75" ht="14.25">
      <c r="B231" s="731"/>
      <c r="C231" s="491" t="s">
        <v>726</v>
      </c>
      <c r="D231" s="492"/>
      <c r="E231" s="492"/>
      <c r="F231" s="492"/>
      <c r="G231" s="492"/>
      <c r="H231" s="492"/>
      <c r="I231" s="492"/>
      <c r="J231" s="492"/>
      <c r="K231" s="492"/>
      <c r="L231" s="492"/>
      <c r="M231" s="493"/>
      <c r="N231" s="521">
        <v>976</v>
      </c>
      <c r="O231" s="720"/>
      <c r="P231" s="721"/>
      <c r="Q231" s="721"/>
      <c r="R231" s="722"/>
      <c r="S231" s="410"/>
      <c r="T231" s="410"/>
      <c r="U231" s="410"/>
      <c r="V231" s="410"/>
      <c r="W231" s="410"/>
      <c r="X231" s="410"/>
      <c r="Y231" s="410"/>
      <c r="Z231" s="410"/>
      <c r="AA231" s="410"/>
      <c r="AB231" s="410"/>
      <c r="AC231" s="410"/>
      <c r="AD231" s="410"/>
      <c r="AE231" s="410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  <c r="AZ231" s="410"/>
      <c r="BA231" s="410"/>
      <c r="BB231" s="410"/>
      <c r="BC231" s="410"/>
      <c r="BD231" s="410"/>
      <c r="BE231" s="410"/>
      <c r="BF231" s="410"/>
      <c r="BG231" s="410"/>
      <c r="BH231" s="410"/>
      <c r="BI231" s="410"/>
      <c r="BJ231" s="410"/>
      <c r="BK231" s="410"/>
      <c r="BL231" s="410"/>
      <c r="BM231" s="410"/>
      <c r="BN231" s="410"/>
      <c r="BO231" s="410"/>
      <c r="BP231" s="410"/>
      <c r="BQ231" s="410"/>
      <c r="BR231" s="410"/>
      <c r="BS231" s="410"/>
      <c r="BT231" s="410"/>
      <c r="BU231" s="410"/>
      <c r="BV231" s="410"/>
      <c r="BW231" s="410"/>
    </row>
    <row r="232" spans="1:75" ht="14.25">
      <c r="B232" s="731"/>
      <c r="C232" s="491" t="s">
        <v>727</v>
      </c>
      <c r="D232" s="492"/>
      <c r="E232" s="492"/>
      <c r="F232" s="492"/>
      <c r="G232" s="492"/>
      <c r="H232" s="492"/>
      <c r="I232" s="492"/>
      <c r="J232" s="492"/>
      <c r="K232" s="492"/>
      <c r="L232" s="492"/>
      <c r="M232" s="493"/>
      <c r="N232" s="521">
        <v>978</v>
      </c>
      <c r="O232" s="720"/>
      <c r="P232" s="721"/>
      <c r="Q232" s="721"/>
      <c r="R232" s="722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  <c r="AZ232" s="410"/>
      <c r="BA232" s="410"/>
      <c r="BB232" s="410"/>
      <c r="BC232" s="410"/>
      <c r="BD232" s="410"/>
      <c r="BE232" s="410"/>
      <c r="BF232" s="410"/>
      <c r="BG232" s="410"/>
      <c r="BH232" s="410"/>
      <c r="BI232" s="410"/>
      <c r="BJ232" s="410"/>
      <c r="BK232" s="410"/>
      <c r="BL232" s="410"/>
      <c r="BM232" s="410"/>
      <c r="BN232" s="410"/>
      <c r="BO232" s="410"/>
      <c r="BP232" s="410"/>
      <c r="BQ232" s="410"/>
      <c r="BR232" s="410"/>
      <c r="BS232" s="410"/>
      <c r="BT232" s="410"/>
      <c r="BU232" s="410"/>
      <c r="BV232" s="410"/>
      <c r="BW232" s="410"/>
    </row>
    <row r="233" spans="1:75" ht="14.25">
      <c r="B233" s="731"/>
      <c r="C233" s="491" t="s">
        <v>10</v>
      </c>
      <c r="D233" s="492"/>
      <c r="E233" s="492"/>
      <c r="F233" s="492"/>
      <c r="G233" s="492"/>
      <c r="H233" s="492"/>
      <c r="I233" s="492"/>
      <c r="J233" s="492"/>
      <c r="K233" s="492"/>
      <c r="L233" s="492"/>
      <c r="M233" s="493"/>
      <c r="N233" s="521">
        <v>1020</v>
      </c>
      <c r="O233" s="720"/>
      <c r="P233" s="721"/>
      <c r="Q233" s="721"/>
      <c r="R233" s="722"/>
      <c r="S233" s="410"/>
      <c r="T233" s="410"/>
      <c r="U233" s="410"/>
      <c r="V233" s="410"/>
      <c r="W233" s="410"/>
      <c r="X233" s="410"/>
      <c r="Y233" s="410"/>
      <c r="Z233" s="410"/>
      <c r="AA233" s="410"/>
      <c r="AB233" s="410"/>
      <c r="AC233" s="410"/>
      <c r="AD233" s="410"/>
      <c r="AE233" s="410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  <c r="AZ233" s="410"/>
      <c r="BA233" s="410"/>
      <c r="BB233" s="410"/>
      <c r="BC233" s="410"/>
      <c r="BD233" s="410"/>
      <c r="BE233" s="410"/>
      <c r="BF233" s="410"/>
      <c r="BG233" s="410"/>
      <c r="BH233" s="410"/>
      <c r="BI233" s="410"/>
      <c r="BJ233" s="410"/>
      <c r="BK233" s="410"/>
      <c r="BL233" s="410"/>
      <c r="BM233" s="410"/>
      <c r="BN233" s="410"/>
      <c r="BO233" s="410"/>
      <c r="BP233" s="410"/>
      <c r="BQ233" s="410"/>
      <c r="BR233" s="410"/>
      <c r="BS233" s="410"/>
      <c r="BT233" s="410"/>
      <c r="BU233" s="410"/>
      <c r="BV233" s="410"/>
      <c r="BW233" s="410"/>
    </row>
    <row r="234" spans="1:75" ht="14.25">
      <c r="B234" s="731"/>
      <c r="C234" s="491" t="s">
        <v>11</v>
      </c>
      <c r="D234" s="492"/>
      <c r="E234" s="492"/>
      <c r="F234" s="492"/>
      <c r="G234" s="492"/>
      <c r="H234" s="492"/>
      <c r="I234" s="492"/>
      <c r="J234" s="492"/>
      <c r="K234" s="492"/>
      <c r="L234" s="492"/>
      <c r="M234" s="493"/>
      <c r="N234" s="521">
        <v>1019</v>
      </c>
      <c r="O234" s="720"/>
      <c r="P234" s="721"/>
      <c r="Q234" s="721"/>
      <c r="R234" s="722"/>
      <c r="S234" s="410"/>
      <c r="T234" s="410"/>
      <c r="U234" s="410"/>
      <c r="V234" s="410"/>
      <c r="W234" s="410"/>
      <c r="X234" s="410"/>
      <c r="Y234" s="410"/>
      <c r="Z234" s="410"/>
      <c r="AA234" s="410"/>
      <c r="AB234" s="410"/>
      <c r="AC234" s="410"/>
      <c r="AD234" s="410"/>
      <c r="AE234" s="410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  <c r="AZ234" s="410"/>
      <c r="BA234" s="410"/>
      <c r="BB234" s="410"/>
      <c r="BC234" s="410"/>
      <c r="BD234" s="410"/>
      <c r="BE234" s="410"/>
      <c r="BF234" s="410"/>
      <c r="BG234" s="410"/>
      <c r="BH234" s="410"/>
      <c r="BI234" s="410"/>
      <c r="BJ234" s="410"/>
      <c r="BK234" s="410"/>
      <c r="BL234" s="410"/>
      <c r="BM234" s="410"/>
      <c r="BN234" s="410"/>
      <c r="BO234" s="410"/>
      <c r="BP234" s="410"/>
      <c r="BQ234" s="410"/>
      <c r="BR234" s="410"/>
      <c r="BS234" s="410"/>
      <c r="BT234" s="410"/>
      <c r="BU234" s="410"/>
      <c r="BV234" s="410"/>
      <c r="BW234" s="410"/>
    </row>
    <row r="235" spans="1:75" ht="14.25">
      <c r="B235" s="731"/>
      <c r="C235" s="491" t="s">
        <v>728</v>
      </c>
      <c r="D235" s="492"/>
      <c r="E235" s="492"/>
      <c r="F235" s="492"/>
      <c r="G235" s="492"/>
      <c r="H235" s="492"/>
      <c r="I235" s="492"/>
      <c r="J235" s="492"/>
      <c r="K235" s="492"/>
      <c r="L235" s="492"/>
      <c r="M235" s="493"/>
      <c r="N235" s="521">
        <v>974</v>
      </c>
      <c r="O235" s="720"/>
      <c r="P235" s="721"/>
      <c r="Q235" s="721"/>
      <c r="R235" s="722"/>
      <c r="S235" s="410"/>
      <c r="T235" s="410"/>
      <c r="U235" s="410"/>
      <c r="V235" s="410"/>
      <c r="W235" s="410"/>
      <c r="X235" s="410"/>
      <c r="Y235" s="410"/>
      <c r="Z235" s="410"/>
      <c r="AA235" s="410"/>
      <c r="AB235" s="410"/>
      <c r="AC235" s="410"/>
      <c r="AD235" s="410"/>
      <c r="AE235" s="410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  <c r="AZ235" s="410"/>
      <c r="BA235" s="410"/>
      <c r="BB235" s="410"/>
      <c r="BC235" s="410"/>
      <c r="BD235" s="410"/>
      <c r="BE235" s="410"/>
      <c r="BF235" s="410"/>
      <c r="BG235" s="410"/>
      <c r="BH235" s="410"/>
      <c r="BI235" s="410"/>
      <c r="BJ235" s="410"/>
      <c r="BK235" s="410"/>
      <c r="BL235" s="410"/>
      <c r="BM235" s="410"/>
      <c r="BN235" s="410"/>
      <c r="BO235" s="410"/>
      <c r="BP235" s="410"/>
      <c r="BQ235" s="410"/>
      <c r="BR235" s="410"/>
      <c r="BS235" s="410"/>
      <c r="BT235" s="410"/>
      <c r="BU235" s="410"/>
      <c r="BV235" s="410"/>
      <c r="BW235" s="410"/>
    </row>
    <row r="236" spans="1:75" ht="14.25">
      <c r="B236" s="732" t="s">
        <v>729</v>
      </c>
      <c r="C236" s="491" t="s">
        <v>12</v>
      </c>
      <c r="D236" s="492"/>
      <c r="E236" s="492"/>
      <c r="F236" s="492"/>
      <c r="G236" s="492"/>
      <c r="H236" s="492"/>
      <c r="I236" s="492"/>
      <c r="J236" s="492"/>
      <c r="K236" s="492"/>
      <c r="L236" s="492"/>
      <c r="M236" s="493"/>
      <c r="N236" s="521">
        <v>122</v>
      </c>
      <c r="O236" s="720"/>
      <c r="P236" s="721"/>
      <c r="Q236" s="721"/>
      <c r="R236" s="722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  <c r="AZ236" s="410"/>
      <c r="BA236" s="410"/>
      <c r="BB236" s="410"/>
      <c r="BC236" s="410"/>
      <c r="BD236" s="410"/>
      <c r="BE236" s="410"/>
      <c r="BF236" s="410"/>
      <c r="BG236" s="410"/>
      <c r="BH236" s="410"/>
      <c r="BI236" s="410"/>
      <c r="BJ236" s="410"/>
      <c r="BK236" s="410"/>
      <c r="BL236" s="410"/>
      <c r="BM236" s="410"/>
      <c r="BN236" s="410"/>
      <c r="BO236" s="410"/>
      <c r="BP236" s="410"/>
      <c r="BQ236" s="410"/>
      <c r="BR236" s="410"/>
      <c r="BS236" s="410"/>
      <c r="BT236" s="410"/>
      <c r="BU236" s="410"/>
      <c r="BV236" s="410"/>
      <c r="BW236" s="410"/>
    </row>
    <row r="237" spans="1:75" ht="14.25">
      <c r="B237" s="732"/>
      <c r="C237" s="491" t="s">
        <v>13</v>
      </c>
      <c r="D237" s="492"/>
      <c r="E237" s="492"/>
      <c r="F237" s="492"/>
      <c r="G237" s="492"/>
      <c r="H237" s="492"/>
      <c r="I237" s="492"/>
      <c r="J237" s="492"/>
      <c r="K237" s="492"/>
      <c r="L237" s="492"/>
      <c r="M237" s="493"/>
      <c r="N237" s="521">
        <v>123</v>
      </c>
      <c r="O237" s="720"/>
      <c r="P237" s="721"/>
      <c r="Q237" s="721"/>
      <c r="R237" s="722"/>
      <c r="S237" s="410"/>
      <c r="T237" s="410"/>
      <c r="U237" s="410"/>
      <c r="V237" s="410"/>
      <c r="W237" s="410"/>
      <c r="X237" s="410"/>
      <c r="Y237" s="410"/>
      <c r="Z237" s="410"/>
      <c r="AA237" s="410"/>
      <c r="AB237" s="410"/>
      <c r="AC237" s="410"/>
      <c r="AD237" s="410"/>
      <c r="AE237" s="410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  <c r="AZ237" s="410"/>
      <c r="BA237" s="410"/>
      <c r="BB237" s="410"/>
      <c r="BC237" s="410"/>
      <c r="BD237" s="410"/>
      <c r="BE237" s="410"/>
      <c r="BF237" s="410"/>
      <c r="BG237" s="410"/>
      <c r="BH237" s="410"/>
      <c r="BI237" s="410"/>
      <c r="BJ237" s="410"/>
      <c r="BK237" s="410"/>
      <c r="BL237" s="410"/>
      <c r="BM237" s="410"/>
      <c r="BN237" s="410"/>
      <c r="BO237" s="410"/>
      <c r="BP237" s="410"/>
      <c r="BQ237" s="410"/>
      <c r="BR237" s="410"/>
      <c r="BS237" s="410"/>
      <c r="BT237" s="410"/>
      <c r="BU237" s="410"/>
      <c r="BV237" s="410"/>
      <c r="BW237" s="410"/>
    </row>
    <row r="238" spans="1:75" ht="14.25">
      <c r="B238" s="732"/>
      <c r="C238" s="491" t="s">
        <v>14</v>
      </c>
      <c r="D238" s="492"/>
      <c r="E238" s="492"/>
      <c r="F238" s="492"/>
      <c r="G238" s="492"/>
      <c r="H238" s="492"/>
      <c r="I238" s="492"/>
      <c r="J238" s="492"/>
      <c r="K238" s="492"/>
      <c r="L238" s="492"/>
      <c r="M238" s="493"/>
      <c r="N238" s="521">
        <v>101</v>
      </c>
      <c r="O238" s="720"/>
      <c r="P238" s="721"/>
      <c r="Q238" s="721"/>
      <c r="R238" s="722"/>
      <c r="S238" s="410"/>
      <c r="T238" s="410"/>
      <c r="U238" s="410"/>
      <c r="V238" s="410"/>
      <c r="W238" s="410"/>
      <c r="X238" s="410"/>
      <c r="Y238" s="410"/>
      <c r="Z238" s="410"/>
      <c r="AA238" s="410"/>
      <c r="AB238" s="410"/>
      <c r="AC238" s="410"/>
      <c r="AD238" s="410"/>
      <c r="AE238" s="410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  <c r="AZ238" s="410"/>
      <c r="BA238" s="410"/>
      <c r="BB238" s="410"/>
      <c r="BC238" s="410"/>
      <c r="BD238" s="410"/>
      <c r="BE238" s="410"/>
      <c r="BF238" s="410"/>
      <c r="BG238" s="410"/>
      <c r="BH238" s="410"/>
      <c r="BI238" s="410"/>
      <c r="BJ238" s="410"/>
      <c r="BK238" s="410"/>
      <c r="BL238" s="410"/>
      <c r="BM238" s="410"/>
      <c r="BN238" s="410"/>
      <c r="BO238" s="410"/>
      <c r="BP238" s="410"/>
      <c r="BQ238" s="410"/>
      <c r="BR238" s="410"/>
      <c r="BS238" s="410"/>
      <c r="BT238" s="410"/>
      <c r="BU238" s="410"/>
      <c r="BV238" s="410"/>
      <c r="BW238" s="410"/>
    </row>
    <row r="239" spans="1:75" ht="14.25">
      <c r="B239" s="732"/>
      <c r="C239" s="491" t="s">
        <v>15</v>
      </c>
      <c r="D239" s="492"/>
      <c r="E239" s="492"/>
      <c r="F239" s="492"/>
      <c r="G239" s="492"/>
      <c r="H239" s="492"/>
      <c r="I239" s="492"/>
      <c r="J239" s="492"/>
      <c r="K239" s="492"/>
      <c r="L239" s="492"/>
      <c r="M239" s="493"/>
      <c r="N239" s="521">
        <v>102</v>
      </c>
      <c r="O239" s="720"/>
      <c r="P239" s="721"/>
      <c r="Q239" s="721"/>
      <c r="R239" s="722"/>
      <c r="S239" s="410"/>
      <c r="T239" s="410"/>
      <c r="U239" s="410"/>
      <c r="V239" s="410"/>
      <c r="W239" s="410"/>
      <c r="X239" s="410"/>
      <c r="Y239" s="410"/>
      <c r="Z239" s="410"/>
      <c r="AA239" s="410"/>
      <c r="AB239" s="410"/>
      <c r="AC239" s="410"/>
      <c r="AD239" s="410"/>
      <c r="AE239" s="410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  <c r="AZ239" s="410"/>
      <c r="BA239" s="410"/>
      <c r="BB239" s="410"/>
      <c r="BC239" s="410"/>
      <c r="BD239" s="410"/>
      <c r="BE239" s="410"/>
      <c r="BF239" s="410"/>
      <c r="BG239" s="410"/>
      <c r="BH239" s="410"/>
      <c r="BI239" s="410"/>
      <c r="BJ239" s="410"/>
      <c r="BK239" s="410"/>
      <c r="BL239" s="410"/>
      <c r="BM239" s="410"/>
      <c r="BN239" s="410"/>
      <c r="BO239" s="410"/>
      <c r="BP239" s="410"/>
      <c r="BQ239" s="410"/>
      <c r="BR239" s="410"/>
      <c r="BS239" s="410"/>
      <c r="BT239" s="410"/>
      <c r="BU239" s="410"/>
      <c r="BV239" s="410"/>
      <c r="BW239" s="410"/>
    </row>
    <row r="240" spans="1:75" ht="14.25">
      <c r="B240" s="732"/>
      <c r="C240" s="491" t="s">
        <v>16</v>
      </c>
      <c r="D240" s="492"/>
      <c r="E240" s="492"/>
      <c r="F240" s="492"/>
      <c r="G240" s="492"/>
      <c r="H240" s="492"/>
      <c r="I240" s="492"/>
      <c r="J240" s="492"/>
      <c r="K240" s="492"/>
      <c r="L240" s="492"/>
      <c r="M240" s="493"/>
      <c r="N240" s="521">
        <v>784</v>
      </c>
      <c r="O240" s="720"/>
      <c r="P240" s="721"/>
      <c r="Q240" s="721"/>
      <c r="R240" s="722"/>
      <c r="S240" s="410"/>
      <c r="T240" s="410"/>
      <c r="U240" s="410"/>
      <c r="V240" s="410"/>
      <c r="W240" s="410"/>
      <c r="X240" s="410"/>
      <c r="Y240" s="410"/>
      <c r="Z240" s="410"/>
      <c r="AA240" s="410"/>
      <c r="AB240" s="410"/>
      <c r="AC240" s="410"/>
      <c r="AD240" s="410"/>
      <c r="AE240" s="410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  <c r="AZ240" s="410"/>
      <c r="BA240" s="410"/>
      <c r="BB240" s="410"/>
      <c r="BC240" s="410"/>
      <c r="BD240" s="410"/>
      <c r="BE240" s="410"/>
      <c r="BF240" s="410"/>
      <c r="BG240" s="410"/>
      <c r="BH240" s="410"/>
      <c r="BI240" s="410"/>
      <c r="BJ240" s="410"/>
      <c r="BK240" s="410"/>
      <c r="BL240" s="410"/>
      <c r="BM240" s="410"/>
      <c r="BN240" s="410"/>
      <c r="BO240" s="410"/>
      <c r="BP240" s="410"/>
      <c r="BQ240" s="410"/>
      <c r="BR240" s="410"/>
      <c r="BS240" s="410"/>
      <c r="BT240" s="410"/>
      <c r="BU240" s="410"/>
      <c r="BV240" s="410"/>
      <c r="BW240" s="410"/>
    </row>
    <row r="241" spans="2:75" ht="14.25">
      <c r="B241" s="732"/>
      <c r="C241" s="491" t="s">
        <v>17</v>
      </c>
      <c r="D241" s="492"/>
      <c r="E241" s="492"/>
      <c r="F241" s="492"/>
      <c r="G241" s="492"/>
      <c r="H241" s="492"/>
      <c r="I241" s="492"/>
      <c r="J241" s="492"/>
      <c r="K241" s="492"/>
      <c r="L241" s="492"/>
      <c r="M241" s="493"/>
      <c r="N241" s="521">
        <v>129</v>
      </c>
      <c r="O241" s="720"/>
      <c r="P241" s="721"/>
      <c r="Q241" s="721"/>
      <c r="R241" s="722"/>
      <c r="S241" s="410"/>
      <c r="T241" s="410"/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  <c r="AZ241" s="410"/>
      <c r="BA241" s="410"/>
      <c r="BB241" s="410"/>
      <c r="BC241" s="410"/>
      <c r="BD241" s="410"/>
      <c r="BE241" s="410"/>
      <c r="BF241" s="410"/>
      <c r="BG241" s="410"/>
      <c r="BH241" s="410"/>
      <c r="BI241" s="410"/>
      <c r="BJ241" s="410"/>
      <c r="BK241" s="410"/>
      <c r="BL241" s="410"/>
      <c r="BM241" s="410"/>
      <c r="BN241" s="410"/>
      <c r="BO241" s="410"/>
      <c r="BP241" s="410"/>
      <c r="BQ241" s="410"/>
      <c r="BR241" s="410"/>
      <c r="BS241" s="410"/>
      <c r="BT241" s="410"/>
      <c r="BU241" s="410"/>
      <c r="BV241" s="410"/>
      <c r="BW241" s="410"/>
    </row>
    <row r="242" spans="2:75" ht="14.25">
      <c r="B242" s="732"/>
      <c r="C242" s="491" t="s">
        <v>18</v>
      </c>
      <c r="D242" s="492"/>
      <c r="E242" s="492"/>
      <c r="F242" s="492"/>
      <c r="G242" s="492"/>
      <c r="H242" s="492"/>
      <c r="I242" s="492"/>
      <c r="J242" s="492"/>
      <c r="K242" s="492"/>
      <c r="L242" s="492"/>
      <c r="M242" s="493"/>
      <c r="N242" s="521">
        <v>648</v>
      </c>
      <c r="O242" s="720"/>
      <c r="P242" s="721"/>
      <c r="Q242" s="721"/>
      <c r="R242" s="722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  <c r="AZ242" s="410"/>
      <c r="BA242" s="410"/>
      <c r="BB242" s="410"/>
      <c r="BC242" s="410"/>
      <c r="BD242" s="410"/>
      <c r="BE242" s="410"/>
      <c r="BF242" s="410"/>
      <c r="BG242" s="410"/>
      <c r="BH242" s="410"/>
      <c r="BI242" s="410"/>
      <c r="BJ242" s="410"/>
      <c r="BK242" s="410"/>
      <c r="BL242" s="410"/>
      <c r="BM242" s="410"/>
      <c r="BN242" s="410"/>
      <c r="BO242" s="410"/>
      <c r="BP242" s="410"/>
      <c r="BQ242" s="410"/>
      <c r="BR242" s="410"/>
      <c r="BS242" s="410"/>
      <c r="BT242" s="410"/>
      <c r="BU242" s="410"/>
      <c r="BV242" s="410"/>
      <c r="BW242" s="410"/>
    </row>
    <row r="243" spans="2:75" ht="14.25">
      <c r="B243" s="732"/>
      <c r="C243" s="491" t="s">
        <v>19</v>
      </c>
      <c r="D243" s="492"/>
      <c r="E243" s="492"/>
      <c r="F243" s="492"/>
      <c r="G243" s="492"/>
      <c r="H243" s="492"/>
      <c r="I243" s="492"/>
      <c r="J243" s="492"/>
      <c r="K243" s="492"/>
      <c r="L243" s="492"/>
      <c r="M243" s="493"/>
      <c r="N243" s="521">
        <v>647</v>
      </c>
      <c r="O243" s="720"/>
      <c r="P243" s="721"/>
      <c r="Q243" s="721"/>
      <c r="R243" s="722"/>
      <c r="S243" s="410"/>
      <c r="T243" s="410"/>
      <c r="U243" s="410"/>
      <c r="V243" s="410"/>
      <c r="W243" s="410"/>
      <c r="X243" s="410"/>
      <c r="Y243" s="410"/>
      <c r="Z243" s="410"/>
      <c r="AA243" s="410"/>
      <c r="AB243" s="410"/>
      <c r="AC243" s="410"/>
      <c r="AD243" s="410"/>
      <c r="AE243" s="410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  <c r="AZ243" s="410"/>
      <c r="BA243" s="410"/>
      <c r="BB243" s="410"/>
      <c r="BC243" s="410"/>
      <c r="BD243" s="410"/>
      <c r="BE243" s="410"/>
      <c r="BF243" s="410"/>
      <c r="BG243" s="410"/>
      <c r="BH243" s="410"/>
      <c r="BI243" s="410"/>
      <c r="BJ243" s="410"/>
      <c r="BK243" s="410"/>
      <c r="BL243" s="410"/>
      <c r="BM243" s="410"/>
      <c r="BN243" s="410"/>
      <c r="BO243" s="410"/>
      <c r="BP243" s="410"/>
      <c r="BQ243" s="410"/>
      <c r="BR243" s="410"/>
      <c r="BS243" s="410"/>
      <c r="BT243" s="410"/>
      <c r="BU243" s="410"/>
      <c r="BV243" s="410"/>
      <c r="BW243" s="410"/>
    </row>
    <row r="244" spans="2:75" ht="14.25">
      <c r="B244" s="732"/>
      <c r="C244" s="491" t="s">
        <v>20</v>
      </c>
      <c r="D244" s="492"/>
      <c r="E244" s="492"/>
      <c r="F244" s="492"/>
      <c r="G244" s="492"/>
      <c r="H244" s="492"/>
      <c r="I244" s="492"/>
      <c r="J244" s="492"/>
      <c r="K244" s="492"/>
      <c r="L244" s="492"/>
      <c r="M244" s="493"/>
      <c r="N244" s="521">
        <v>1003</v>
      </c>
      <c r="O244" s="720"/>
      <c r="P244" s="721"/>
      <c r="Q244" s="721"/>
      <c r="R244" s="722"/>
      <c r="S244" s="410"/>
      <c r="T244" s="410"/>
      <c r="U244" s="410"/>
      <c r="V244" s="410"/>
      <c r="W244" s="410"/>
      <c r="X244" s="410"/>
      <c r="Y244" s="410"/>
      <c r="Z244" s="410"/>
      <c r="AA244" s="410"/>
      <c r="AB244" s="410"/>
      <c r="AC244" s="410"/>
      <c r="AD244" s="410"/>
      <c r="AE244" s="410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  <c r="AZ244" s="410"/>
      <c r="BA244" s="410"/>
      <c r="BB244" s="410"/>
      <c r="BC244" s="410"/>
      <c r="BD244" s="410"/>
      <c r="BE244" s="410"/>
      <c r="BF244" s="410"/>
      <c r="BG244" s="410"/>
      <c r="BH244" s="410"/>
      <c r="BI244" s="410"/>
      <c r="BJ244" s="410"/>
      <c r="BK244" s="410"/>
      <c r="BL244" s="410"/>
      <c r="BM244" s="410"/>
      <c r="BN244" s="410"/>
      <c r="BO244" s="410"/>
      <c r="BP244" s="410"/>
      <c r="BQ244" s="410"/>
      <c r="BR244" s="410"/>
      <c r="BS244" s="410"/>
      <c r="BT244" s="410"/>
      <c r="BU244" s="410"/>
      <c r="BV244" s="410"/>
      <c r="BW244" s="410"/>
    </row>
    <row r="245" spans="2:75" ht="14.25">
      <c r="B245" s="732"/>
      <c r="C245" s="491" t="s">
        <v>21</v>
      </c>
      <c r="D245" s="492"/>
      <c r="E245" s="492"/>
      <c r="F245" s="492"/>
      <c r="G245" s="492"/>
      <c r="H245" s="492"/>
      <c r="I245" s="492"/>
      <c r="J245" s="492"/>
      <c r="K245" s="492"/>
      <c r="L245" s="492"/>
      <c r="M245" s="493"/>
      <c r="N245" s="521">
        <v>1004</v>
      </c>
      <c r="O245" s="720"/>
      <c r="P245" s="721"/>
      <c r="Q245" s="721"/>
      <c r="R245" s="722"/>
      <c r="S245" s="410"/>
      <c r="T245" s="410"/>
      <c r="U245" s="410"/>
      <c r="V245" s="410"/>
      <c r="W245" s="410"/>
      <c r="X245" s="410"/>
      <c r="Y245" s="410"/>
      <c r="Z245" s="410"/>
      <c r="AA245" s="410"/>
      <c r="AB245" s="410"/>
      <c r="AC245" s="410"/>
      <c r="AD245" s="410"/>
      <c r="AE245" s="410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  <c r="AZ245" s="410"/>
      <c r="BA245" s="410"/>
      <c r="BB245" s="410"/>
      <c r="BC245" s="410"/>
      <c r="BD245" s="410"/>
      <c r="BE245" s="410"/>
      <c r="BF245" s="410"/>
      <c r="BG245" s="410"/>
      <c r="BH245" s="410"/>
      <c r="BI245" s="410"/>
      <c r="BJ245" s="410"/>
      <c r="BK245" s="410"/>
      <c r="BL245" s="410"/>
      <c r="BM245" s="410"/>
      <c r="BN245" s="410"/>
      <c r="BO245" s="410"/>
      <c r="BP245" s="410"/>
      <c r="BQ245" s="410"/>
      <c r="BR245" s="410"/>
      <c r="BS245" s="410"/>
      <c r="BT245" s="410"/>
      <c r="BU245" s="410"/>
      <c r="BV245" s="410"/>
      <c r="BW245" s="410"/>
    </row>
    <row r="246" spans="2:75" ht="14.25">
      <c r="B246" s="732"/>
      <c r="C246" s="491" t="s">
        <v>22</v>
      </c>
      <c r="D246" s="492"/>
      <c r="E246" s="492"/>
      <c r="F246" s="492"/>
      <c r="G246" s="492"/>
      <c r="H246" s="492"/>
      <c r="I246" s="492"/>
      <c r="J246" s="492"/>
      <c r="K246" s="492"/>
      <c r="L246" s="492"/>
      <c r="M246" s="493"/>
      <c r="N246" s="521">
        <v>843</v>
      </c>
      <c r="O246" s="720"/>
      <c r="P246" s="721"/>
      <c r="Q246" s="721"/>
      <c r="R246" s="722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  <c r="AZ246" s="410"/>
      <c r="BA246" s="410"/>
      <c r="BB246" s="410"/>
      <c r="BC246" s="410"/>
      <c r="BD246" s="410"/>
      <c r="BE246" s="410"/>
      <c r="BF246" s="410"/>
      <c r="BG246" s="410"/>
      <c r="BH246" s="410"/>
      <c r="BI246" s="410"/>
      <c r="BJ246" s="410"/>
      <c r="BK246" s="410"/>
      <c r="BL246" s="410"/>
      <c r="BM246" s="410"/>
      <c r="BN246" s="410"/>
      <c r="BO246" s="410"/>
      <c r="BP246" s="410"/>
      <c r="BQ246" s="410"/>
      <c r="BR246" s="410"/>
      <c r="BS246" s="410"/>
      <c r="BT246" s="410"/>
      <c r="BU246" s="410"/>
      <c r="BV246" s="410"/>
      <c r="BW246" s="410"/>
    </row>
    <row r="247" spans="2:75" ht="14.25">
      <c r="B247" s="732" t="s">
        <v>730</v>
      </c>
      <c r="C247" s="491" t="s">
        <v>731</v>
      </c>
      <c r="D247" s="492"/>
      <c r="E247" s="492"/>
      <c r="F247" s="492"/>
      <c r="G247" s="492"/>
      <c r="H247" s="492"/>
      <c r="I247" s="492"/>
      <c r="J247" s="492"/>
      <c r="K247" s="492"/>
      <c r="L247" s="492"/>
      <c r="M247" s="493"/>
      <c r="N247" s="521">
        <v>1005</v>
      </c>
      <c r="O247" s="720"/>
      <c r="P247" s="721"/>
      <c r="Q247" s="721"/>
      <c r="R247" s="722"/>
      <c r="S247" s="410"/>
      <c r="T247" s="410"/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  <c r="AZ247" s="410"/>
      <c r="BA247" s="410"/>
      <c r="BB247" s="410"/>
      <c r="BC247" s="410"/>
      <c r="BD247" s="410"/>
      <c r="BE247" s="410"/>
      <c r="BF247" s="410"/>
      <c r="BG247" s="410"/>
      <c r="BH247" s="410"/>
      <c r="BI247" s="410"/>
      <c r="BJ247" s="410"/>
      <c r="BK247" s="410"/>
      <c r="BL247" s="410"/>
      <c r="BM247" s="410"/>
      <c r="BN247" s="410"/>
      <c r="BO247" s="410"/>
      <c r="BP247" s="410"/>
      <c r="BQ247" s="410"/>
      <c r="BR247" s="410"/>
      <c r="BS247" s="410"/>
      <c r="BT247" s="410"/>
      <c r="BU247" s="410"/>
      <c r="BV247" s="410"/>
      <c r="BW247" s="410"/>
    </row>
    <row r="248" spans="2:75" ht="14.25">
      <c r="B248" s="732"/>
      <c r="C248" s="491" t="s">
        <v>23</v>
      </c>
      <c r="D248" s="492"/>
      <c r="E248" s="492"/>
      <c r="F248" s="492"/>
      <c r="G248" s="492"/>
      <c r="H248" s="492"/>
      <c r="I248" s="492"/>
      <c r="J248" s="492"/>
      <c r="K248" s="492"/>
      <c r="L248" s="492"/>
      <c r="M248" s="493"/>
      <c r="N248" s="521">
        <v>975</v>
      </c>
      <c r="O248" s="720"/>
      <c r="P248" s="721"/>
      <c r="Q248" s="721"/>
      <c r="R248" s="722"/>
      <c r="S248" s="410"/>
      <c r="T248" s="410"/>
      <c r="U248" s="410"/>
      <c r="V248" s="410"/>
      <c r="W248" s="410"/>
      <c r="X248" s="410"/>
      <c r="Y248" s="410"/>
      <c r="Z248" s="410"/>
      <c r="AA248" s="410"/>
      <c r="AB248" s="410"/>
      <c r="AC248" s="410"/>
      <c r="AD248" s="410"/>
      <c r="AE248" s="410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  <c r="AZ248" s="410"/>
      <c r="BA248" s="410"/>
      <c r="BB248" s="410"/>
      <c r="BC248" s="410"/>
      <c r="BD248" s="410"/>
      <c r="BE248" s="410"/>
      <c r="BF248" s="410"/>
      <c r="BG248" s="410"/>
      <c r="BH248" s="410"/>
      <c r="BI248" s="410"/>
      <c r="BJ248" s="410"/>
      <c r="BK248" s="410"/>
      <c r="BL248" s="410"/>
      <c r="BM248" s="410"/>
      <c r="BN248" s="410"/>
      <c r="BO248" s="410"/>
      <c r="BP248" s="410"/>
      <c r="BQ248" s="410"/>
      <c r="BR248" s="410"/>
      <c r="BS248" s="410"/>
      <c r="BT248" s="410"/>
      <c r="BU248" s="410"/>
      <c r="BV248" s="410"/>
      <c r="BW248" s="410"/>
    </row>
    <row r="249" spans="2:75" ht="14.25">
      <c r="B249" s="732"/>
      <c r="C249" s="491" t="s">
        <v>732</v>
      </c>
      <c r="D249" s="492"/>
      <c r="E249" s="492"/>
      <c r="F249" s="492"/>
      <c r="G249" s="492"/>
      <c r="H249" s="492"/>
      <c r="I249" s="492"/>
      <c r="J249" s="492"/>
      <c r="K249" s="492"/>
      <c r="L249" s="492"/>
      <c r="M249" s="493"/>
      <c r="N249" s="521">
        <v>1021</v>
      </c>
      <c r="O249" s="720"/>
      <c r="P249" s="721"/>
      <c r="Q249" s="721"/>
      <c r="R249" s="722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  <c r="AZ249" s="410"/>
      <c r="BA249" s="410"/>
      <c r="BB249" s="410"/>
      <c r="BC249" s="410"/>
      <c r="BD249" s="410"/>
      <c r="BE249" s="410"/>
      <c r="BF249" s="410"/>
      <c r="BG249" s="410"/>
      <c r="BH249" s="410"/>
      <c r="BI249" s="410"/>
      <c r="BJ249" s="410"/>
      <c r="BK249" s="410"/>
      <c r="BL249" s="410"/>
      <c r="BM249" s="410"/>
      <c r="BN249" s="410"/>
      <c r="BO249" s="410"/>
      <c r="BP249" s="410"/>
      <c r="BQ249" s="410"/>
      <c r="BR249" s="410"/>
      <c r="BS249" s="410"/>
      <c r="BT249" s="410"/>
      <c r="BU249" s="410"/>
      <c r="BV249" s="410"/>
      <c r="BW249" s="410"/>
    </row>
    <row r="250" spans="2:75" ht="14.25">
      <c r="B250" s="732"/>
      <c r="C250" s="491" t="s">
        <v>733</v>
      </c>
      <c r="D250" s="492"/>
      <c r="E250" s="492"/>
      <c r="F250" s="492"/>
      <c r="G250" s="492"/>
      <c r="H250" s="492"/>
      <c r="I250" s="492"/>
      <c r="J250" s="492"/>
      <c r="K250" s="492"/>
      <c r="L250" s="492"/>
      <c r="M250" s="493"/>
      <c r="N250" s="521">
        <v>1191</v>
      </c>
      <c r="O250" s="720"/>
      <c r="P250" s="721"/>
      <c r="Q250" s="721"/>
      <c r="R250" s="722"/>
      <c r="S250" s="410"/>
      <c r="T250" s="410"/>
      <c r="U250" s="410"/>
      <c r="V250" s="410"/>
      <c r="W250" s="410"/>
      <c r="X250" s="410"/>
      <c r="Y250" s="410"/>
      <c r="Z250" s="410"/>
      <c r="AA250" s="410"/>
      <c r="AB250" s="410"/>
      <c r="AC250" s="410"/>
      <c r="AD250" s="410"/>
      <c r="AE250" s="410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  <c r="AZ250" s="410"/>
      <c r="BA250" s="410"/>
      <c r="BB250" s="410"/>
      <c r="BC250" s="410"/>
      <c r="BD250" s="410"/>
      <c r="BE250" s="410"/>
      <c r="BF250" s="410"/>
      <c r="BG250" s="410"/>
      <c r="BH250" s="410"/>
      <c r="BI250" s="410"/>
      <c r="BJ250" s="410"/>
      <c r="BK250" s="410"/>
      <c r="BL250" s="410"/>
      <c r="BM250" s="410"/>
      <c r="BN250" s="410"/>
      <c r="BO250" s="410"/>
      <c r="BP250" s="410"/>
      <c r="BQ250" s="410"/>
      <c r="BR250" s="410"/>
      <c r="BS250" s="410"/>
      <c r="BT250" s="410"/>
      <c r="BU250" s="410"/>
      <c r="BV250" s="410"/>
      <c r="BW250" s="410"/>
    </row>
    <row r="251" spans="2:75" ht="14.25">
      <c r="B251" s="732"/>
      <c r="C251" s="491" t="s">
        <v>247</v>
      </c>
      <c r="D251" s="492"/>
      <c r="E251" s="492"/>
      <c r="F251" s="492"/>
      <c r="G251" s="492"/>
      <c r="H251" s="492"/>
      <c r="I251" s="492"/>
      <c r="J251" s="492"/>
      <c r="K251" s="492"/>
      <c r="L251" s="492"/>
      <c r="M251" s="493"/>
      <c r="N251" s="521">
        <v>1192</v>
      </c>
      <c r="O251" s="720"/>
      <c r="P251" s="721"/>
      <c r="Q251" s="721"/>
      <c r="R251" s="722"/>
      <c r="S251" s="410"/>
      <c r="T251" s="410"/>
      <c r="U251" s="410"/>
      <c r="V251" s="410"/>
      <c r="W251" s="410"/>
      <c r="X251" s="410"/>
      <c r="Y251" s="410"/>
      <c r="Z251" s="410"/>
      <c r="AA251" s="410"/>
      <c r="AB251" s="410"/>
      <c r="AC251" s="410"/>
      <c r="AD251" s="410"/>
      <c r="AE251" s="410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  <c r="AZ251" s="410"/>
      <c r="BA251" s="410"/>
      <c r="BB251" s="410"/>
      <c r="BC251" s="410"/>
      <c r="BD251" s="410"/>
      <c r="BE251" s="410"/>
      <c r="BF251" s="410"/>
      <c r="BG251" s="410"/>
      <c r="BH251" s="410"/>
      <c r="BI251" s="410"/>
      <c r="BJ251" s="410"/>
      <c r="BK251" s="410"/>
      <c r="BL251" s="410"/>
      <c r="BM251" s="410"/>
      <c r="BN251" s="410"/>
      <c r="BO251" s="410"/>
      <c r="BP251" s="410"/>
      <c r="BQ251" s="410"/>
      <c r="BR251" s="410"/>
      <c r="BS251" s="410"/>
      <c r="BT251" s="410"/>
      <c r="BU251" s="410"/>
      <c r="BV251" s="410"/>
      <c r="BW251" s="410"/>
    </row>
    <row r="252" spans="2:75" ht="14.25">
      <c r="B252" s="732"/>
      <c r="C252" s="491" t="s">
        <v>734</v>
      </c>
      <c r="D252" s="492"/>
      <c r="E252" s="492"/>
      <c r="F252" s="492"/>
      <c r="G252" s="492"/>
      <c r="H252" s="492"/>
      <c r="I252" s="492"/>
      <c r="J252" s="492"/>
      <c r="K252" s="492"/>
      <c r="L252" s="492"/>
      <c r="M252" s="493"/>
      <c r="N252" s="521">
        <v>1193</v>
      </c>
      <c r="O252" s="720"/>
      <c r="P252" s="721"/>
      <c r="Q252" s="721"/>
      <c r="R252" s="722"/>
      <c r="S252" s="410"/>
      <c r="T252" s="410"/>
      <c r="U252" s="410"/>
      <c r="V252" s="410"/>
      <c r="W252" s="410"/>
      <c r="X252" s="410"/>
      <c r="Y252" s="410"/>
      <c r="Z252" s="410"/>
      <c r="AA252" s="410"/>
      <c r="AB252" s="410"/>
      <c r="AC252" s="410"/>
      <c r="AD252" s="410"/>
      <c r="AE252" s="410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  <c r="AZ252" s="410"/>
      <c r="BA252" s="410"/>
      <c r="BB252" s="410"/>
      <c r="BC252" s="410"/>
      <c r="BD252" s="410"/>
      <c r="BE252" s="410"/>
      <c r="BF252" s="410"/>
      <c r="BG252" s="410"/>
      <c r="BH252" s="410"/>
      <c r="BI252" s="410"/>
      <c r="BJ252" s="410"/>
      <c r="BK252" s="410"/>
      <c r="BL252" s="410"/>
      <c r="BM252" s="410"/>
      <c r="BN252" s="410"/>
      <c r="BO252" s="410"/>
      <c r="BP252" s="410"/>
      <c r="BQ252" s="410"/>
      <c r="BR252" s="410"/>
      <c r="BS252" s="410"/>
      <c r="BT252" s="410"/>
      <c r="BU252" s="410"/>
      <c r="BV252" s="410"/>
      <c r="BW252" s="410"/>
    </row>
    <row r="253" spans="2:75" ht="14.25">
      <c r="B253" s="732"/>
      <c r="C253" s="491" t="s">
        <v>24</v>
      </c>
      <c r="D253" s="492"/>
      <c r="E253" s="492"/>
      <c r="F253" s="492"/>
      <c r="G253" s="492"/>
      <c r="H253" s="492"/>
      <c r="I253" s="492"/>
      <c r="J253" s="492"/>
      <c r="K253" s="492"/>
      <c r="L253" s="492"/>
      <c r="M253" s="493"/>
      <c r="N253" s="521">
        <v>1194</v>
      </c>
      <c r="O253" s="720"/>
      <c r="P253" s="721"/>
      <c r="Q253" s="721"/>
      <c r="R253" s="722"/>
      <c r="S253" s="410"/>
      <c r="T253" s="410"/>
      <c r="U253" s="410"/>
      <c r="V253" s="410"/>
      <c r="W253" s="410"/>
      <c r="X253" s="410"/>
      <c r="Y253" s="410"/>
      <c r="Z253" s="410"/>
      <c r="AA253" s="410"/>
      <c r="AB253" s="410"/>
      <c r="AC253" s="410"/>
      <c r="AD253" s="410"/>
      <c r="AE253" s="410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  <c r="AZ253" s="410"/>
      <c r="BA253" s="410"/>
      <c r="BB253" s="410"/>
      <c r="BC253" s="410"/>
      <c r="BD253" s="410"/>
      <c r="BE253" s="410"/>
      <c r="BF253" s="410"/>
      <c r="BG253" s="410"/>
      <c r="BH253" s="410"/>
      <c r="BI253" s="410"/>
      <c r="BJ253" s="410"/>
      <c r="BK253" s="410"/>
      <c r="BL253" s="410"/>
      <c r="BM253" s="410"/>
      <c r="BN253" s="410"/>
      <c r="BO253" s="410"/>
      <c r="BP253" s="410"/>
      <c r="BQ253" s="410"/>
      <c r="BR253" s="410"/>
      <c r="BS253" s="410"/>
      <c r="BT253" s="410"/>
      <c r="BU253" s="410"/>
      <c r="BV253" s="410"/>
      <c r="BW253" s="410"/>
    </row>
    <row r="254" spans="2:75" ht="14.25">
      <c r="B254" s="732"/>
      <c r="C254" s="491" t="s">
        <v>735</v>
      </c>
      <c r="D254" s="492"/>
      <c r="E254" s="492"/>
      <c r="F254" s="492"/>
      <c r="G254" s="492"/>
      <c r="H254" s="492"/>
      <c r="I254" s="492"/>
      <c r="J254" s="492"/>
      <c r="K254" s="492"/>
      <c r="L254" s="492"/>
      <c r="M254" s="493"/>
      <c r="N254" s="521">
        <v>1782</v>
      </c>
      <c r="O254" s="720"/>
      <c r="P254" s="721"/>
      <c r="Q254" s="721"/>
      <c r="R254" s="722"/>
      <c r="S254" s="410"/>
      <c r="T254" s="410"/>
      <c r="U254" s="410"/>
      <c r="V254" s="410"/>
      <c r="W254" s="410"/>
      <c r="X254" s="410"/>
      <c r="Y254" s="410"/>
      <c r="Z254" s="410"/>
      <c r="AA254" s="410"/>
      <c r="AB254" s="410"/>
      <c r="AC254" s="410"/>
      <c r="AD254" s="410"/>
      <c r="AE254" s="410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  <c r="AZ254" s="410"/>
      <c r="BA254" s="410"/>
      <c r="BB254" s="410"/>
      <c r="BC254" s="410"/>
      <c r="BD254" s="410"/>
      <c r="BE254" s="410"/>
      <c r="BF254" s="410"/>
      <c r="BG254" s="410"/>
      <c r="BH254" s="410"/>
      <c r="BI254" s="410"/>
      <c r="BJ254" s="410"/>
      <c r="BK254" s="410"/>
      <c r="BL254" s="410"/>
      <c r="BM254" s="410"/>
      <c r="BN254" s="410"/>
      <c r="BO254" s="410"/>
      <c r="BP254" s="410"/>
      <c r="BQ254" s="410"/>
      <c r="BR254" s="410"/>
      <c r="BS254" s="410"/>
      <c r="BT254" s="410"/>
      <c r="BU254" s="410"/>
      <c r="BV254" s="410"/>
      <c r="BW254" s="410"/>
    </row>
    <row r="255" spans="2:75" ht="14.25">
      <c r="B255" s="732"/>
      <c r="C255" s="491" t="s">
        <v>736</v>
      </c>
      <c r="D255" s="492"/>
      <c r="E255" s="492"/>
      <c r="F255" s="492"/>
      <c r="G255" s="492"/>
      <c r="H255" s="492"/>
      <c r="I255" s="492"/>
      <c r="J255" s="492"/>
      <c r="K255" s="492"/>
      <c r="L255" s="492"/>
      <c r="M255" s="493"/>
      <c r="N255" s="521">
        <v>1783</v>
      </c>
      <c r="O255" s="720"/>
      <c r="P255" s="721"/>
      <c r="Q255" s="721"/>
      <c r="R255" s="722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  <c r="AZ255" s="410"/>
      <c r="BA255" s="410"/>
      <c r="BB255" s="410"/>
      <c r="BC255" s="410"/>
      <c r="BD255" s="410"/>
      <c r="BE255" s="410"/>
      <c r="BF255" s="410"/>
      <c r="BG255" s="410"/>
      <c r="BH255" s="410"/>
      <c r="BI255" s="410"/>
      <c r="BJ255" s="410"/>
      <c r="BK255" s="410"/>
      <c r="BL255" s="410"/>
      <c r="BM255" s="410"/>
      <c r="BN255" s="410"/>
      <c r="BO255" s="410"/>
      <c r="BP255" s="410"/>
      <c r="BQ255" s="410"/>
      <c r="BR255" s="410"/>
      <c r="BS255" s="410"/>
      <c r="BT255" s="410"/>
      <c r="BU255" s="410"/>
      <c r="BV255" s="410"/>
      <c r="BW255" s="410"/>
    </row>
    <row r="256" spans="2:75" ht="14.25">
      <c r="B256" s="732" t="s">
        <v>25</v>
      </c>
      <c r="C256" s="491" t="s">
        <v>26</v>
      </c>
      <c r="D256" s="492"/>
      <c r="E256" s="492"/>
      <c r="F256" s="492"/>
      <c r="G256" s="492"/>
      <c r="H256" s="492"/>
      <c r="I256" s="492"/>
      <c r="J256" s="492"/>
      <c r="K256" s="492"/>
      <c r="L256" s="492"/>
      <c r="M256" s="493"/>
      <c r="N256" s="521">
        <v>1195</v>
      </c>
      <c r="O256" s="720"/>
      <c r="P256" s="721"/>
      <c r="Q256" s="721"/>
      <c r="R256" s="722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  <c r="AZ256" s="410"/>
      <c r="BA256" s="410"/>
      <c r="BB256" s="410"/>
      <c r="BC256" s="410"/>
      <c r="BD256" s="410"/>
      <c r="BE256" s="410"/>
      <c r="BF256" s="410"/>
      <c r="BG256" s="410"/>
      <c r="BH256" s="410"/>
      <c r="BI256" s="410"/>
      <c r="BJ256" s="410"/>
      <c r="BK256" s="410"/>
      <c r="BL256" s="410"/>
      <c r="BM256" s="410"/>
      <c r="BN256" s="410"/>
      <c r="BO256" s="410"/>
      <c r="BP256" s="410"/>
      <c r="BQ256" s="410"/>
      <c r="BR256" s="410"/>
      <c r="BS256" s="410"/>
      <c r="BT256" s="410"/>
      <c r="BU256" s="410"/>
      <c r="BV256" s="410"/>
      <c r="BW256" s="410"/>
    </row>
    <row r="257" spans="1:79" ht="14.25">
      <c r="B257" s="732"/>
      <c r="C257" s="491" t="s">
        <v>27</v>
      </c>
      <c r="D257" s="492"/>
      <c r="E257" s="492"/>
      <c r="F257" s="492"/>
      <c r="G257" s="492"/>
      <c r="H257" s="492"/>
      <c r="I257" s="492"/>
      <c r="J257" s="492"/>
      <c r="K257" s="492"/>
      <c r="L257" s="492"/>
      <c r="M257" s="493"/>
      <c r="N257" s="521">
        <v>1691</v>
      </c>
      <c r="O257" s="720"/>
      <c r="P257" s="721"/>
      <c r="Q257" s="721"/>
      <c r="R257" s="722"/>
      <c r="S257" s="410"/>
      <c r="T257" s="410"/>
      <c r="U257" s="410"/>
      <c r="V257" s="410"/>
      <c r="W257" s="410"/>
      <c r="X257" s="410"/>
      <c r="Y257" s="410"/>
      <c r="Z257" s="410"/>
      <c r="AA257" s="410"/>
      <c r="AB257" s="410"/>
      <c r="AC257" s="410"/>
      <c r="AD257" s="410"/>
      <c r="AE257" s="410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  <c r="AZ257" s="410"/>
      <c r="BA257" s="410"/>
      <c r="BB257" s="410"/>
      <c r="BC257" s="410"/>
      <c r="BD257" s="410"/>
      <c r="BE257" s="410"/>
      <c r="BF257" s="410"/>
      <c r="BG257" s="410"/>
      <c r="BH257" s="410"/>
      <c r="BI257" s="410"/>
      <c r="BJ257" s="410"/>
      <c r="BK257" s="410"/>
      <c r="BL257" s="410"/>
      <c r="BM257" s="410"/>
      <c r="BN257" s="410"/>
      <c r="BO257" s="410"/>
      <c r="BP257" s="410"/>
      <c r="BQ257" s="410"/>
      <c r="BR257" s="410"/>
      <c r="BS257" s="410"/>
      <c r="BT257" s="410"/>
      <c r="BU257" s="410"/>
      <c r="BV257" s="410"/>
      <c r="BW257" s="410"/>
    </row>
    <row r="258" spans="1:79" ht="14.25">
      <c r="B258" s="732"/>
      <c r="C258" s="491" t="s">
        <v>28</v>
      </c>
      <c r="D258" s="492"/>
      <c r="E258" s="492"/>
      <c r="F258" s="492"/>
      <c r="G258" s="492"/>
      <c r="H258" s="492"/>
      <c r="I258" s="492"/>
      <c r="J258" s="492"/>
      <c r="K258" s="492"/>
      <c r="L258" s="492"/>
      <c r="M258" s="493"/>
      <c r="N258" s="521">
        <v>1196</v>
      </c>
      <c r="O258" s="720"/>
      <c r="P258" s="721"/>
      <c r="Q258" s="721"/>
      <c r="R258" s="722"/>
      <c r="S258" s="410"/>
      <c r="T258" s="410"/>
      <c r="U258" s="410"/>
      <c r="V258" s="410"/>
      <c r="W258" s="410"/>
      <c r="X258" s="410"/>
      <c r="Y258" s="410"/>
      <c r="Z258" s="410"/>
      <c r="AA258" s="410"/>
      <c r="AB258" s="410"/>
      <c r="AC258" s="410"/>
      <c r="AD258" s="410"/>
      <c r="AE258" s="410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  <c r="AZ258" s="410"/>
      <c r="BA258" s="410"/>
      <c r="BB258" s="410"/>
      <c r="BC258" s="410"/>
      <c r="BD258" s="410"/>
      <c r="BE258" s="410"/>
      <c r="BF258" s="410"/>
      <c r="BG258" s="410"/>
      <c r="BH258" s="410"/>
      <c r="BI258" s="410"/>
      <c r="BJ258" s="410"/>
      <c r="BK258" s="410"/>
      <c r="BL258" s="410"/>
      <c r="BM258" s="410"/>
      <c r="BN258" s="410"/>
      <c r="BO258" s="410"/>
      <c r="BP258" s="410"/>
      <c r="BQ258" s="410"/>
      <c r="BR258" s="410"/>
      <c r="BS258" s="410"/>
      <c r="BT258" s="410"/>
      <c r="BU258" s="410"/>
      <c r="BV258" s="410"/>
      <c r="BW258" s="410"/>
    </row>
    <row r="259" spans="1:79" ht="14.25">
      <c r="B259" s="732"/>
      <c r="C259" s="491" t="s">
        <v>29</v>
      </c>
      <c r="D259" s="492"/>
      <c r="E259" s="492"/>
      <c r="F259" s="492"/>
      <c r="G259" s="492"/>
      <c r="H259" s="492"/>
      <c r="I259" s="492"/>
      <c r="J259" s="492"/>
      <c r="K259" s="492"/>
      <c r="L259" s="492"/>
      <c r="M259" s="493"/>
      <c r="N259" s="521">
        <v>1197</v>
      </c>
      <c r="O259" s="720"/>
      <c r="P259" s="721"/>
      <c r="Q259" s="721"/>
      <c r="R259" s="722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  <c r="AZ259" s="410"/>
      <c r="BA259" s="410"/>
      <c r="BB259" s="410"/>
      <c r="BC259" s="410"/>
      <c r="BD259" s="410"/>
      <c r="BE259" s="410"/>
      <c r="BF259" s="410"/>
      <c r="BG259" s="410"/>
      <c r="BH259" s="410"/>
      <c r="BI259" s="410"/>
      <c r="BJ259" s="410"/>
      <c r="BK259" s="410"/>
      <c r="BL259" s="410"/>
      <c r="BM259" s="410"/>
      <c r="BN259" s="410"/>
      <c r="BO259" s="410"/>
      <c r="BP259" s="410"/>
      <c r="BQ259" s="410"/>
      <c r="BR259" s="410"/>
      <c r="BS259" s="410"/>
      <c r="BT259" s="410"/>
      <c r="BU259" s="410"/>
      <c r="BV259" s="410"/>
      <c r="BW259" s="410"/>
    </row>
    <row r="260" spans="1:79" ht="14.25">
      <c r="B260" s="732"/>
      <c r="C260" s="491" t="s">
        <v>30</v>
      </c>
      <c r="D260" s="492"/>
      <c r="E260" s="492"/>
      <c r="F260" s="492"/>
      <c r="G260" s="492"/>
      <c r="H260" s="492"/>
      <c r="I260" s="492"/>
      <c r="J260" s="492"/>
      <c r="K260" s="492"/>
      <c r="L260" s="492"/>
      <c r="M260" s="493"/>
      <c r="N260" s="521">
        <v>238</v>
      </c>
      <c r="O260" s="720"/>
      <c r="P260" s="721"/>
      <c r="Q260" s="721"/>
      <c r="R260" s="722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  <c r="AZ260" s="410"/>
      <c r="BA260" s="410"/>
      <c r="BB260" s="410"/>
      <c r="BC260" s="410"/>
      <c r="BD260" s="410"/>
      <c r="BE260" s="410"/>
      <c r="BF260" s="410"/>
      <c r="BG260" s="410"/>
      <c r="BH260" s="410"/>
      <c r="BI260" s="410"/>
      <c r="BJ260" s="410"/>
      <c r="BK260" s="410"/>
      <c r="BL260" s="410"/>
      <c r="BM260" s="410"/>
      <c r="BN260" s="410"/>
      <c r="BO260" s="410"/>
      <c r="BP260" s="410"/>
      <c r="BQ260" s="410"/>
      <c r="BR260" s="410"/>
      <c r="BS260" s="410"/>
      <c r="BT260" s="410"/>
      <c r="BU260" s="410"/>
      <c r="BV260" s="410"/>
      <c r="BW260" s="410"/>
    </row>
    <row r="261" spans="1:79" ht="14.25">
      <c r="B261" s="732"/>
      <c r="C261" s="491" t="s">
        <v>31</v>
      </c>
      <c r="D261" s="492"/>
      <c r="E261" s="492"/>
      <c r="F261" s="492"/>
      <c r="G261" s="492"/>
      <c r="H261" s="492"/>
      <c r="I261" s="492"/>
      <c r="J261" s="492"/>
      <c r="K261" s="492"/>
      <c r="L261" s="492"/>
      <c r="M261" s="493"/>
      <c r="N261" s="521">
        <v>1586</v>
      </c>
      <c r="O261" s="720"/>
      <c r="P261" s="721"/>
      <c r="Q261" s="721"/>
      <c r="R261" s="722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  <c r="AZ261" s="410"/>
      <c r="BA261" s="410"/>
      <c r="BB261" s="410"/>
      <c r="BC261" s="410"/>
      <c r="BD261" s="410"/>
      <c r="BE261" s="410"/>
      <c r="BF261" s="410"/>
      <c r="BG261" s="410"/>
      <c r="BH261" s="410"/>
      <c r="BI261" s="410"/>
      <c r="BJ261" s="410"/>
      <c r="BK261" s="410"/>
      <c r="BL261" s="410"/>
      <c r="BM261" s="410"/>
      <c r="BN261" s="410"/>
      <c r="BO261" s="410"/>
      <c r="BP261" s="410"/>
      <c r="BQ261" s="410"/>
      <c r="BR261" s="410"/>
      <c r="BS261" s="410"/>
      <c r="BT261" s="410"/>
      <c r="BU261" s="410"/>
      <c r="BV261" s="410"/>
      <c r="BW261" s="410"/>
    </row>
    <row r="262" spans="1:79" ht="14.25">
      <c r="B262" s="778" t="s">
        <v>737</v>
      </c>
      <c r="C262" s="491" t="s">
        <v>738</v>
      </c>
      <c r="D262" s="492"/>
      <c r="E262" s="492"/>
      <c r="F262" s="492"/>
      <c r="G262" s="492"/>
      <c r="H262" s="492"/>
      <c r="I262" s="492"/>
      <c r="J262" s="492"/>
      <c r="K262" s="492"/>
      <c r="L262" s="492"/>
      <c r="M262" s="493"/>
      <c r="N262" s="521">
        <v>1823</v>
      </c>
      <c r="O262" s="720"/>
      <c r="P262" s="721"/>
      <c r="Q262" s="721"/>
      <c r="R262" s="722"/>
      <c r="S262" s="410"/>
      <c r="T262" s="410"/>
      <c r="U262" s="410"/>
      <c r="V262" s="410"/>
      <c r="W262" s="410"/>
      <c r="X262" s="410"/>
      <c r="Y262" s="410"/>
      <c r="Z262" s="410"/>
      <c r="AA262" s="410"/>
      <c r="AB262" s="410"/>
      <c r="AC262" s="410"/>
      <c r="AD262" s="410"/>
      <c r="AE262" s="410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  <c r="AZ262" s="410"/>
      <c r="BA262" s="410"/>
      <c r="BB262" s="410"/>
      <c r="BC262" s="410"/>
      <c r="BD262" s="410"/>
      <c r="BE262" s="410"/>
      <c r="BF262" s="410"/>
      <c r="BG262" s="410"/>
      <c r="BH262" s="410"/>
      <c r="BI262" s="410"/>
      <c r="BJ262" s="410"/>
      <c r="BK262" s="410"/>
      <c r="BL262" s="410"/>
      <c r="BM262" s="410"/>
      <c r="BN262" s="410"/>
      <c r="BO262" s="410"/>
      <c r="BP262" s="410"/>
      <c r="BQ262" s="410"/>
      <c r="BR262" s="410"/>
      <c r="BS262" s="410"/>
      <c r="BT262" s="410"/>
      <c r="BU262" s="410"/>
      <c r="BV262" s="410"/>
      <c r="BW262" s="410"/>
    </row>
    <row r="263" spans="1:79" ht="14.25">
      <c r="B263" s="778"/>
      <c r="C263" s="491" t="s">
        <v>739</v>
      </c>
      <c r="D263" s="492"/>
      <c r="E263" s="492"/>
      <c r="F263" s="492"/>
      <c r="G263" s="492"/>
      <c r="H263" s="492"/>
      <c r="I263" s="492"/>
      <c r="J263" s="492"/>
      <c r="K263" s="492"/>
      <c r="L263" s="492"/>
      <c r="M263" s="493"/>
      <c r="N263" s="521">
        <v>1824</v>
      </c>
      <c r="O263" s="720"/>
      <c r="P263" s="721"/>
      <c r="Q263" s="721"/>
      <c r="R263" s="722"/>
      <c r="S263" s="410"/>
      <c r="T263" s="410"/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  <c r="AZ263" s="410"/>
      <c r="BA263" s="410"/>
      <c r="BB263" s="410"/>
      <c r="BC263" s="410"/>
      <c r="BD263" s="410"/>
      <c r="BE263" s="410"/>
      <c r="BF263" s="410"/>
      <c r="BG263" s="410"/>
      <c r="BH263" s="410"/>
      <c r="BI263" s="410"/>
      <c r="BJ263" s="410"/>
      <c r="BK263" s="410"/>
      <c r="BL263" s="410"/>
      <c r="BM263" s="410"/>
      <c r="BN263" s="410"/>
      <c r="BO263" s="410"/>
      <c r="BP263" s="410"/>
      <c r="BQ263" s="410"/>
      <c r="BR263" s="410"/>
      <c r="BS263" s="410"/>
      <c r="BT263" s="410"/>
      <c r="BU263" s="410"/>
      <c r="BV263" s="410"/>
      <c r="BW263" s="410"/>
    </row>
    <row r="264" spans="1:79" ht="14.25">
      <c r="B264" s="778"/>
      <c r="C264" s="491" t="s">
        <v>740</v>
      </c>
      <c r="D264" s="492"/>
      <c r="E264" s="492"/>
      <c r="F264" s="492"/>
      <c r="G264" s="492"/>
      <c r="H264" s="492"/>
      <c r="I264" s="492"/>
      <c r="J264" s="492"/>
      <c r="K264" s="492"/>
      <c r="L264" s="492"/>
      <c r="M264" s="493"/>
      <c r="N264" s="521">
        <v>1825</v>
      </c>
      <c r="O264" s="720"/>
      <c r="P264" s="721"/>
      <c r="Q264" s="721"/>
      <c r="R264" s="722"/>
      <c r="S264" s="410"/>
      <c r="T264" s="410"/>
      <c r="U264" s="410"/>
      <c r="V264" s="410"/>
      <c r="W264" s="410"/>
      <c r="X264" s="410"/>
      <c r="Y264" s="410"/>
      <c r="Z264" s="410"/>
      <c r="AA264" s="410"/>
      <c r="AB264" s="410"/>
      <c r="AC264" s="410"/>
      <c r="AD264" s="410"/>
      <c r="AE264" s="410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  <c r="AZ264" s="410"/>
      <c r="BA264" s="410"/>
      <c r="BB264" s="410"/>
      <c r="BC264" s="410"/>
      <c r="BD264" s="410"/>
      <c r="BE264" s="410"/>
      <c r="BF264" s="410"/>
      <c r="BG264" s="410"/>
      <c r="BH264" s="410"/>
      <c r="BI264" s="410"/>
      <c r="BJ264" s="410"/>
      <c r="BK264" s="410"/>
      <c r="BL264" s="410"/>
      <c r="BM264" s="410"/>
      <c r="BN264" s="410"/>
      <c r="BO264" s="410"/>
      <c r="BP264" s="410"/>
      <c r="BQ264" s="410"/>
      <c r="BR264" s="410"/>
      <c r="BS264" s="410"/>
      <c r="BT264" s="410"/>
      <c r="BU264" s="410"/>
      <c r="BV264" s="410"/>
      <c r="BW264" s="410"/>
    </row>
    <row r="265" spans="1:79" ht="14.25">
      <c r="B265" s="778"/>
      <c r="C265" s="491" t="s">
        <v>741</v>
      </c>
      <c r="D265" s="492"/>
      <c r="E265" s="492"/>
      <c r="F265" s="492"/>
      <c r="G265" s="492"/>
      <c r="H265" s="492"/>
      <c r="I265" s="492"/>
      <c r="J265" s="492"/>
      <c r="K265" s="492"/>
      <c r="L265" s="492"/>
      <c r="M265" s="493"/>
      <c r="N265" s="521">
        <v>1826</v>
      </c>
      <c r="O265" s="720"/>
      <c r="P265" s="721"/>
      <c r="Q265" s="721"/>
      <c r="R265" s="722"/>
      <c r="S265" s="410"/>
      <c r="T265" s="410"/>
      <c r="U265" s="410"/>
      <c r="V265" s="410"/>
      <c r="W265" s="410"/>
      <c r="X265" s="410"/>
      <c r="Y265" s="410"/>
      <c r="Z265" s="410"/>
      <c r="AA265" s="410"/>
      <c r="AB265" s="410"/>
      <c r="AC265" s="410"/>
      <c r="AD265" s="410"/>
      <c r="AE265" s="410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  <c r="AZ265" s="410"/>
      <c r="BA265" s="410"/>
      <c r="BB265" s="410"/>
      <c r="BC265" s="410"/>
      <c r="BD265" s="410"/>
      <c r="BE265" s="410"/>
      <c r="BF265" s="410"/>
      <c r="BG265" s="410"/>
      <c r="BH265" s="410"/>
      <c r="BI265" s="410"/>
      <c r="BJ265" s="410"/>
      <c r="BK265" s="410"/>
      <c r="BL265" s="410"/>
      <c r="BM265" s="410"/>
      <c r="BN265" s="410"/>
      <c r="BO265" s="410"/>
      <c r="BP265" s="410"/>
      <c r="BQ265" s="410"/>
      <c r="BR265" s="410"/>
      <c r="BS265" s="410"/>
      <c r="BT265" s="410"/>
      <c r="BU265" s="410"/>
      <c r="BV265" s="410"/>
      <c r="BW265" s="410"/>
    </row>
    <row r="266" spans="1:79" s="411" customFormat="1">
      <c r="A266" s="409"/>
      <c r="B266" s="517"/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410"/>
      <c r="T266" s="410"/>
      <c r="U266" s="410"/>
      <c r="V266" s="410"/>
      <c r="W266" s="410"/>
      <c r="X266" s="410"/>
      <c r="Y266" s="410"/>
      <c r="Z266" s="410"/>
      <c r="AA266" s="410"/>
      <c r="AB266" s="410"/>
      <c r="AC266" s="410"/>
      <c r="AD266" s="410"/>
      <c r="AE266" s="410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  <c r="AZ266" s="410"/>
      <c r="BA266" s="410"/>
      <c r="BB266" s="410"/>
      <c r="BC266" s="410"/>
      <c r="BD266" s="410"/>
      <c r="BE266" s="410"/>
      <c r="BF266" s="410"/>
      <c r="BG266" s="410"/>
      <c r="BH266" s="410"/>
      <c r="BI266" s="410"/>
      <c r="BJ266" s="410"/>
      <c r="BK266" s="410"/>
      <c r="BL266" s="410"/>
      <c r="BM266" s="410"/>
      <c r="BN266" s="410"/>
      <c r="BO266" s="410"/>
      <c r="BP266" s="410"/>
      <c r="BQ266" s="410"/>
      <c r="BR266" s="410"/>
      <c r="BS266" s="410"/>
      <c r="BT266" s="410"/>
      <c r="BU266" s="410"/>
      <c r="BV266" s="410"/>
      <c r="BW266" s="410"/>
      <c r="BX266" s="410"/>
      <c r="BY266" s="410"/>
      <c r="BZ266" s="410"/>
      <c r="CA266" s="410"/>
    </row>
    <row r="267" spans="1:79" s="411" customFormat="1">
      <c r="A267" s="409"/>
      <c r="B267" s="791" t="s">
        <v>742</v>
      </c>
      <c r="C267" s="791"/>
      <c r="D267" s="791"/>
      <c r="E267" s="791"/>
      <c r="F267" s="791"/>
      <c r="G267" s="791"/>
      <c r="H267" s="791"/>
      <c r="I267" s="791"/>
      <c r="J267" s="791"/>
      <c r="K267" s="791"/>
      <c r="L267" s="791"/>
      <c r="M267" s="791"/>
      <c r="N267" s="791"/>
      <c r="O267" s="791"/>
      <c r="P267" s="791"/>
      <c r="Q267" s="791"/>
      <c r="R267" s="791"/>
      <c r="S267" s="791"/>
      <c r="T267" s="791"/>
      <c r="U267" s="791"/>
      <c r="V267" s="791"/>
      <c r="W267" s="791"/>
      <c r="X267" s="791"/>
      <c r="Y267" s="791"/>
      <c r="Z267" s="791"/>
      <c r="AA267" s="791"/>
      <c r="AB267" s="791"/>
      <c r="AC267" s="791"/>
      <c r="AD267" s="791"/>
      <c r="AE267" s="791"/>
      <c r="AF267" s="791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  <c r="AZ267" s="410"/>
      <c r="BA267" s="410"/>
      <c r="BB267" s="410"/>
      <c r="BC267" s="410"/>
      <c r="BD267" s="410"/>
      <c r="BE267" s="410"/>
      <c r="BF267" s="410"/>
      <c r="BG267" s="410"/>
      <c r="BH267" s="410"/>
      <c r="BI267" s="410"/>
      <c r="BJ267" s="410"/>
      <c r="BK267" s="410"/>
      <c r="BL267" s="410"/>
      <c r="BM267" s="410"/>
      <c r="BN267" s="410"/>
      <c r="BO267" s="410"/>
      <c r="BP267" s="410"/>
      <c r="BQ267" s="410"/>
      <c r="BR267" s="410"/>
      <c r="BS267" s="410"/>
      <c r="BT267" s="410"/>
      <c r="BU267" s="410"/>
      <c r="BV267" s="410"/>
      <c r="BW267" s="410"/>
      <c r="BX267" s="410"/>
      <c r="BY267" s="410"/>
      <c r="BZ267" s="410"/>
      <c r="CA267" s="410"/>
    </row>
    <row r="268" spans="1:79" s="411" customFormat="1">
      <c r="A268" s="409"/>
      <c r="B268" s="791"/>
      <c r="C268" s="791"/>
      <c r="D268" s="791"/>
      <c r="E268" s="791"/>
      <c r="F268" s="791"/>
      <c r="G268" s="791"/>
      <c r="H268" s="791"/>
      <c r="I268" s="791"/>
      <c r="J268" s="791"/>
      <c r="K268" s="791"/>
      <c r="L268" s="791"/>
      <c r="M268" s="791"/>
      <c r="N268" s="791"/>
      <c r="O268" s="791"/>
      <c r="P268" s="791"/>
      <c r="Q268" s="791"/>
      <c r="R268" s="791"/>
      <c r="S268" s="791"/>
      <c r="T268" s="791"/>
      <c r="U268" s="791"/>
      <c r="V268" s="791"/>
      <c r="W268" s="791"/>
      <c r="X268" s="791"/>
      <c r="Y268" s="791"/>
      <c r="Z268" s="791"/>
      <c r="AA268" s="791"/>
      <c r="AB268" s="791"/>
      <c r="AC268" s="791"/>
      <c r="AD268" s="791"/>
      <c r="AE268" s="791"/>
      <c r="AF268" s="791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  <c r="AZ268" s="410"/>
      <c r="BA268" s="410"/>
      <c r="BB268" s="410"/>
      <c r="BC268" s="410"/>
      <c r="BD268" s="410"/>
      <c r="BE268" s="410"/>
      <c r="BF268" s="410"/>
      <c r="BG268" s="410"/>
      <c r="BH268" s="410"/>
      <c r="BI268" s="410"/>
      <c r="BJ268" s="410"/>
      <c r="BK268" s="410"/>
      <c r="BL268" s="410"/>
      <c r="BM268" s="410"/>
      <c r="BN268" s="410"/>
      <c r="BO268" s="410"/>
      <c r="BP268" s="410"/>
      <c r="BQ268" s="410"/>
      <c r="BR268" s="410"/>
      <c r="BS268" s="410"/>
      <c r="BT268" s="410"/>
      <c r="BU268" s="410"/>
      <c r="BV268" s="410"/>
      <c r="BW268" s="410"/>
      <c r="BX268" s="410"/>
      <c r="BY268" s="410"/>
      <c r="BZ268" s="410"/>
      <c r="CA268" s="410"/>
    </row>
    <row r="269" spans="1:79">
      <c r="B269" s="792" t="s">
        <v>743</v>
      </c>
      <c r="C269" s="792"/>
      <c r="D269" s="792"/>
      <c r="E269" s="792"/>
      <c r="F269" s="792"/>
      <c r="G269" s="792"/>
      <c r="H269" s="792"/>
      <c r="I269" s="792"/>
      <c r="J269" s="792"/>
      <c r="K269" s="792"/>
      <c r="L269" s="792" t="s">
        <v>744</v>
      </c>
      <c r="M269" s="792"/>
      <c r="N269" s="792"/>
      <c r="O269" s="792"/>
      <c r="P269" s="792"/>
      <c r="Q269" s="792" t="s">
        <v>745</v>
      </c>
      <c r="R269" s="792"/>
      <c r="S269" s="792"/>
      <c r="T269" s="792"/>
      <c r="U269" s="792"/>
      <c r="V269" s="792" t="s">
        <v>746</v>
      </c>
      <c r="W269" s="792"/>
      <c r="X269" s="792"/>
      <c r="Y269" s="792"/>
      <c r="Z269" s="792"/>
      <c r="AA269" s="792"/>
      <c r="AB269" s="792"/>
      <c r="AC269" s="792"/>
      <c r="AD269" s="792"/>
      <c r="AE269" s="792"/>
      <c r="AF269" s="792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  <c r="AZ269" s="410"/>
      <c r="BA269" s="410"/>
      <c r="BB269" s="410"/>
      <c r="BC269" s="410"/>
      <c r="BD269" s="410"/>
      <c r="BE269" s="410"/>
      <c r="BF269" s="410"/>
      <c r="BG269" s="410"/>
      <c r="BH269" s="410"/>
      <c r="BI269" s="410"/>
      <c r="BJ269" s="410"/>
      <c r="BK269" s="410"/>
      <c r="BL269" s="410"/>
      <c r="BM269" s="410"/>
      <c r="BN269" s="410"/>
      <c r="BO269" s="410"/>
      <c r="BP269" s="410"/>
      <c r="BQ269" s="410"/>
      <c r="BR269" s="410"/>
      <c r="BS269" s="410"/>
      <c r="BT269" s="410"/>
      <c r="BU269" s="410"/>
      <c r="BV269" s="410"/>
      <c r="BW269" s="410"/>
      <c r="BX269" s="410"/>
      <c r="BY269" s="410"/>
      <c r="BZ269" s="410"/>
      <c r="CA269" s="410"/>
    </row>
    <row r="270" spans="1:79">
      <c r="B270" s="792"/>
      <c r="C270" s="792"/>
      <c r="D270" s="792"/>
      <c r="E270" s="792"/>
      <c r="F270" s="792"/>
      <c r="G270" s="792"/>
      <c r="H270" s="792"/>
      <c r="I270" s="792"/>
      <c r="J270" s="792"/>
      <c r="K270" s="792"/>
      <c r="L270" s="792"/>
      <c r="M270" s="792"/>
      <c r="N270" s="792"/>
      <c r="O270" s="792"/>
      <c r="P270" s="792"/>
      <c r="Q270" s="792"/>
      <c r="R270" s="792"/>
      <c r="S270" s="792"/>
      <c r="T270" s="792"/>
      <c r="U270" s="792"/>
      <c r="V270" s="793" t="s">
        <v>32</v>
      </c>
      <c r="W270" s="793"/>
      <c r="X270" s="793"/>
      <c r="Y270" s="793"/>
      <c r="Z270" s="793"/>
      <c r="AA270" s="793" t="s">
        <v>747</v>
      </c>
      <c r="AB270" s="793"/>
      <c r="AC270" s="793"/>
      <c r="AD270" s="793"/>
      <c r="AE270" s="793"/>
      <c r="AF270" s="522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  <c r="AZ270" s="410"/>
      <c r="BA270" s="410"/>
      <c r="BB270" s="410"/>
      <c r="BC270" s="410"/>
      <c r="BD270" s="410"/>
      <c r="BE270" s="410"/>
      <c r="BF270" s="410"/>
      <c r="BG270" s="410"/>
      <c r="BH270" s="410"/>
      <c r="BI270" s="410"/>
      <c r="BJ270" s="410"/>
      <c r="BK270" s="410"/>
      <c r="BL270" s="410"/>
      <c r="BM270" s="410"/>
      <c r="BN270" s="410"/>
      <c r="BO270" s="410"/>
      <c r="BP270" s="410"/>
      <c r="BQ270" s="410"/>
      <c r="BR270" s="410"/>
      <c r="BS270" s="410"/>
      <c r="BT270" s="410"/>
      <c r="BU270" s="410"/>
      <c r="BV270" s="410"/>
      <c r="BW270" s="410"/>
      <c r="BX270" s="410"/>
      <c r="BY270" s="410"/>
      <c r="BZ270" s="410"/>
      <c r="CA270" s="410"/>
    </row>
    <row r="271" spans="1:79" ht="14.25">
      <c r="B271" s="523" t="s">
        <v>748</v>
      </c>
      <c r="C271" s="524"/>
      <c r="D271" s="524"/>
      <c r="E271" s="524"/>
      <c r="F271" s="524"/>
      <c r="G271" s="524"/>
      <c r="H271" s="524"/>
      <c r="I271" s="524"/>
      <c r="J271" s="524"/>
      <c r="K271" s="525"/>
      <c r="L271" s="588">
        <v>1358</v>
      </c>
      <c r="M271" s="720"/>
      <c r="N271" s="721"/>
      <c r="O271" s="721"/>
      <c r="P271" s="722"/>
      <c r="Q271" s="588">
        <v>1359</v>
      </c>
      <c r="R271" s="720"/>
      <c r="S271" s="721"/>
      <c r="T271" s="721"/>
      <c r="U271" s="722"/>
      <c r="V271" s="588">
        <v>1360</v>
      </c>
      <c r="W271" s="720"/>
      <c r="X271" s="721"/>
      <c r="Y271" s="721"/>
      <c r="Z271" s="722"/>
      <c r="AA271" s="588">
        <v>1361</v>
      </c>
      <c r="AB271" s="720"/>
      <c r="AC271" s="721"/>
      <c r="AD271" s="721"/>
      <c r="AE271" s="722"/>
      <c r="AF271" s="527" t="s">
        <v>2</v>
      </c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  <c r="AZ271" s="410"/>
      <c r="BA271" s="410"/>
      <c r="BB271" s="410"/>
      <c r="BC271" s="410"/>
      <c r="BD271" s="410"/>
      <c r="BE271" s="410"/>
      <c r="BF271" s="410"/>
      <c r="BG271" s="410"/>
      <c r="BH271" s="410"/>
      <c r="BI271" s="410"/>
      <c r="BJ271" s="410"/>
      <c r="BK271" s="410"/>
      <c r="BL271" s="410"/>
      <c r="BM271" s="410"/>
      <c r="BN271" s="410"/>
      <c r="BO271" s="410"/>
      <c r="BP271" s="410"/>
      <c r="BQ271" s="410"/>
      <c r="BR271" s="410"/>
      <c r="BS271" s="410"/>
      <c r="BT271" s="410"/>
      <c r="BU271" s="410"/>
      <c r="BV271" s="410"/>
      <c r="BW271" s="410"/>
      <c r="BX271" s="410"/>
      <c r="BY271" s="410"/>
      <c r="BZ271" s="410"/>
      <c r="CA271" s="410"/>
    </row>
    <row r="272" spans="1:79" ht="14.25">
      <c r="B272" s="523" t="s">
        <v>749</v>
      </c>
      <c r="C272" s="524"/>
      <c r="D272" s="524"/>
      <c r="E272" s="524"/>
      <c r="F272" s="524"/>
      <c r="G272" s="524"/>
      <c r="H272" s="524"/>
      <c r="I272" s="524"/>
      <c r="J272" s="524"/>
      <c r="K272" s="525"/>
      <c r="L272" s="588">
        <v>1184</v>
      </c>
      <c r="M272" s="720"/>
      <c r="N272" s="721"/>
      <c r="O272" s="721"/>
      <c r="P272" s="722"/>
      <c r="Q272" s="588">
        <v>1362</v>
      </c>
      <c r="R272" s="720"/>
      <c r="S272" s="721"/>
      <c r="T272" s="721"/>
      <c r="U272" s="722"/>
      <c r="V272" s="588">
        <v>1363</v>
      </c>
      <c r="W272" s="720"/>
      <c r="X272" s="721"/>
      <c r="Y272" s="721"/>
      <c r="Z272" s="722"/>
      <c r="AA272" s="588">
        <v>1364</v>
      </c>
      <c r="AB272" s="720"/>
      <c r="AC272" s="721"/>
      <c r="AD272" s="721"/>
      <c r="AE272" s="722"/>
      <c r="AF272" s="527" t="s">
        <v>3</v>
      </c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  <c r="AZ272" s="410"/>
      <c r="BA272" s="410"/>
      <c r="BB272" s="410"/>
      <c r="BC272" s="410"/>
      <c r="BD272" s="410"/>
      <c r="BE272" s="410"/>
      <c r="BF272" s="410"/>
      <c r="BG272" s="410"/>
      <c r="BH272" s="410"/>
      <c r="BI272" s="410"/>
      <c r="BJ272" s="410"/>
      <c r="BK272" s="410"/>
      <c r="BL272" s="410"/>
      <c r="BM272" s="410"/>
      <c r="BN272" s="410"/>
      <c r="BO272" s="410"/>
      <c r="BP272" s="410"/>
      <c r="BQ272" s="410"/>
      <c r="BR272" s="410"/>
      <c r="BS272" s="410"/>
      <c r="BT272" s="410"/>
      <c r="BU272" s="410"/>
      <c r="BV272" s="410"/>
      <c r="BW272" s="410"/>
      <c r="BX272" s="410"/>
      <c r="BY272" s="410"/>
      <c r="BZ272" s="410"/>
      <c r="CA272" s="410"/>
    </row>
    <row r="273" spans="1:85" ht="14.25">
      <c r="B273" s="523" t="s">
        <v>750</v>
      </c>
      <c r="C273" s="524"/>
      <c r="D273" s="524"/>
      <c r="E273" s="524"/>
      <c r="F273" s="524"/>
      <c r="G273" s="524"/>
      <c r="H273" s="524"/>
      <c r="I273" s="524"/>
      <c r="J273" s="524"/>
      <c r="K273" s="525"/>
      <c r="L273" s="588">
        <v>1365</v>
      </c>
      <c r="M273" s="720"/>
      <c r="N273" s="721"/>
      <c r="O273" s="721"/>
      <c r="P273" s="722"/>
      <c r="Q273" s="588">
        <v>1366</v>
      </c>
      <c r="R273" s="720"/>
      <c r="S273" s="721"/>
      <c r="T273" s="721"/>
      <c r="U273" s="722"/>
      <c r="V273" s="588">
        <v>1367</v>
      </c>
      <c r="W273" s="720"/>
      <c r="X273" s="721"/>
      <c r="Y273" s="721"/>
      <c r="Z273" s="722"/>
      <c r="AA273" s="528"/>
      <c r="AB273" s="529"/>
      <c r="AC273" s="529"/>
      <c r="AD273" s="529"/>
      <c r="AE273" s="530"/>
      <c r="AF273" s="527" t="s">
        <v>2</v>
      </c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  <c r="AZ273" s="410"/>
      <c r="BA273" s="410"/>
      <c r="BB273" s="410"/>
      <c r="BC273" s="410"/>
      <c r="BD273" s="410"/>
      <c r="BE273" s="410"/>
      <c r="BF273" s="410"/>
      <c r="BG273" s="410"/>
      <c r="BH273" s="410"/>
      <c r="BI273" s="410"/>
      <c r="BJ273" s="410"/>
      <c r="BK273" s="410"/>
      <c r="BL273" s="410"/>
      <c r="BM273" s="410"/>
      <c r="BN273" s="410"/>
      <c r="BO273" s="410"/>
      <c r="BP273" s="410"/>
      <c r="BQ273" s="410"/>
      <c r="BR273" s="410"/>
      <c r="BS273" s="410"/>
      <c r="BT273" s="410"/>
      <c r="BU273" s="410"/>
      <c r="BV273" s="410"/>
      <c r="BW273" s="410"/>
      <c r="BX273" s="410"/>
      <c r="BY273" s="410"/>
      <c r="BZ273" s="410"/>
      <c r="CA273" s="410"/>
    </row>
    <row r="274" spans="1:85" ht="14.25">
      <c r="B274" s="523" t="s">
        <v>749</v>
      </c>
      <c r="C274" s="524"/>
      <c r="D274" s="524"/>
      <c r="E274" s="524"/>
      <c r="F274" s="524"/>
      <c r="G274" s="524"/>
      <c r="H274" s="524"/>
      <c r="I274" s="524"/>
      <c r="J274" s="524"/>
      <c r="K274" s="525"/>
      <c r="L274" s="588">
        <v>1185</v>
      </c>
      <c r="M274" s="720"/>
      <c r="N274" s="721"/>
      <c r="O274" s="721"/>
      <c r="P274" s="722"/>
      <c r="Q274" s="588">
        <v>1369</v>
      </c>
      <c r="R274" s="720"/>
      <c r="S274" s="721"/>
      <c r="T274" s="721"/>
      <c r="U274" s="722"/>
      <c r="V274" s="588">
        <v>1370</v>
      </c>
      <c r="W274" s="720"/>
      <c r="X274" s="721"/>
      <c r="Y274" s="721"/>
      <c r="Z274" s="722"/>
      <c r="AA274" s="528"/>
      <c r="AB274" s="529"/>
      <c r="AC274" s="529"/>
      <c r="AD274" s="529"/>
      <c r="AE274" s="530"/>
      <c r="AF274" s="527" t="s">
        <v>3</v>
      </c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  <c r="AZ274" s="410"/>
      <c r="BA274" s="410"/>
      <c r="BB274" s="410"/>
      <c r="BC274" s="410"/>
      <c r="BD274" s="410"/>
      <c r="BE274" s="410"/>
      <c r="BF274" s="410"/>
      <c r="BG274" s="410"/>
      <c r="BH274" s="410"/>
      <c r="BI274" s="410"/>
      <c r="BJ274" s="410"/>
      <c r="BK274" s="410"/>
      <c r="BL274" s="410"/>
      <c r="BM274" s="410"/>
      <c r="BN274" s="410"/>
      <c r="BO274" s="410"/>
      <c r="BP274" s="410"/>
      <c r="BQ274" s="410"/>
      <c r="BR274" s="410"/>
      <c r="BS274" s="410"/>
      <c r="BT274" s="410"/>
      <c r="BU274" s="410"/>
      <c r="BV274" s="410"/>
      <c r="BW274" s="410"/>
      <c r="BX274" s="410"/>
      <c r="BY274" s="410"/>
      <c r="BZ274" s="410"/>
      <c r="CA274" s="410"/>
    </row>
    <row r="275" spans="1:85" ht="14.25">
      <c r="B275" s="523" t="s">
        <v>751</v>
      </c>
      <c r="C275" s="524"/>
      <c r="D275" s="524"/>
      <c r="E275" s="524"/>
      <c r="F275" s="524"/>
      <c r="G275" s="524"/>
      <c r="H275" s="524"/>
      <c r="I275" s="524"/>
      <c r="J275" s="524"/>
      <c r="K275" s="525"/>
      <c r="L275" s="588">
        <v>1096</v>
      </c>
      <c r="M275" s="720">
        <f>+$M$271-$M$272+$M$273-$M$274</f>
        <v>0</v>
      </c>
      <c r="N275" s="721"/>
      <c r="O275" s="721"/>
      <c r="P275" s="722"/>
      <c r="Q275" s="588">
        <v>1097</v>
      </c>
      <c r="R275" s="720">
        <f>+$R$271-$R$272+$R$273-$R$274</f>
        <v>0</v>
      </c>
      <c r="S275" s="721"/>
      <c r="T275" s="721"/>
      <c r="U275" s="722"/>
      <c r="V275" s="588">
        <v>1106</v>
      </c>
      <c r="W275" s="720">
        <f>+$W$271-$W$272+$W$273-$W$274</f>
        <v>0</v>
      </c>
      <c r="X275" s="721"/>
      <c r="Y275" s="721"/>
      <c r="Z275" s="722"/>
      <c r="AA275" s="590">
        <v>1372</v>
      </c>
      <c r="AB275" s="720">
        <f>+$AB$271-$AB$272</f>
        <v>0</v>
      </c>
      <c r="AC275" s="721"/>
      <c r="AD275" s="721"/>
      <c r="AE275" s="722"/>
      <c r="AF275" s="527" t="s">
        <v>4</v>
      </c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  <c r="AZ275" s="410"/>
      <c r="BA275" s="410"/>
      <c r="BB275" s="410"/>
      <c r="BC275" s="410"/>
      <c r="BD275" s="410"/>
      <c r="BE275" s="410"/>
      <c r="BF275" s="410"/>
      <c r="BG275" s="410"/>
      <c r="BH275" s="410"/>
      <c r="BI275" s="410"/>
      <c r="BJ275" s="410"/>
      <c r="BK275" s="410"/>
      <c r="BL275" s="410"/>
      <c r="BM275" s="410"/>
      <c r="BN275" s="410"/>
      <c r="BO275" s="410"/>
      <c r="BP275" s="410"/>
      <c r="BQ275" s="410"/>
      <c r="BR275" s="410"/>
      <c r="BS275" s="410"/>
      <c r="BT275" s="410"/>
      <c r="BU275" s="410"/>
      <c r="BV275" s="410"/>
      <c r="BW275" s="410"/>
      <c r="BX275" s="410"/>
      <c r="BY275" s="410"/>
      <c r="BZ275" s="410"/>
      <c r="CA275" s="410"/>
    </row>
    <row r="276" spans="1:85" s="411" customFormat="1">
      <c r="A276" s="409"/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  <c r="AZ276" s="410"/>
      <c r="BA276" s="410"/>
      <c r="BB276" s="410"/>
      <c r="BC276" s="410"/>
      <c r="BD276" s="410"/>
      <c r="BE276" s="410"/>
      <c r="BF276" s="410"/>
      <c r="BG276" s="410"/>
      <c r="BH276" s="410"/>
      <c r="BI276" s="410"/>
      <c r="BJ276" s="410"/>
      <c r="BK276" s="410"/>
      <c r="BL276" s="410"/>
      <c r="BM276" s="410"/>
      <c r="BN276" s="410"/>
      <c r="BO276" s="410"/>
      <c r="BP276" s="410"/>
      <c r="BQ276" s="410"/>
      <c r="BR276" s="410"/>
      <c r="BS276" s="410"/>
      <c r="BT276" s="410"/>
      <c r="BU276" s="410"/>
      <c r="BV276" s="410"/>
      <c r="BW276" s="410"/>
      <c r="BX276" s="410"/>
      <c r="BY276" s="410"/>
      <c r="BZ276" s="410"/>
      <c r="CA276" s="410"/>
      <c r="CB276" s="410"/>
      <c r="CC276" s="410"/>
      <c r="CD276" s="410"/>
      <c r="CE276" s="410"/>
      <c r="CF276" s="410"/>
      <c r="CG276" s="410"/>
    </row>
    <row r="277" spans="1:85" s="411" customFormat="1">
      <c r="A277" s="409"/>
      <c r="B277" s="794" t="s">
        <v>752</v>
      </c>
      <c r="C277" s="794"/>
      <c r="D277" s="794"/>
      <c r="E277" s="79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  <c r="AZ277" s="410"/>
      <c r="BA277" s="410"/>
      <c r="BB277" s="410"/>
      <c r="BC277" s="410"/>
      <c r="BD277" s="410"/>
      <c r="BE277" s="410"/>
      <c r="BF277" s="410"/>
      <c r="BG277" s="410"/>
      <c r="BH277" s="410"/>
      <c r="BI277" s="410"/>
      <c r="BJ277" s="410"/>
      <c r="BK277" s="410"/>
      <c r="BL277" s="410"/>
      <c r="BM277" s="410"/>
      <c r="BN277" s="410"/>
      <c r="BO277" s="410"/>
      <c r="BP277" s="410"/>
      <c r="BQ277" s="410"/>
      <c r="BR277" s="410"/>
      <c r="BS277" s="410"/>
      <c r="BT277" s="410"/>
      <c r="BU277" s="410"/>
      <c r="BV277" s="410"/>
      <c r="BW277" s="410"/>
      <c r="BX277" s="410"/>
      <c r="BY277" s="410"/>
      <c r="BZ277" s="410"/>
      <c r="CA277" s="410"/>
      <c r="CB277" s="410"/>
      <c r="CC277" s="410"/>
      <c r="CD277" s="410"/>
      <c r="CE277" s="410"/>
      <c r="CF277" s="410"/>
      <c r="CG277" s="410"/>
    </row>
    <row r="278" spans="1:85" s="411" customFormat="1">
      <c r="A278" s="409"/>
      <c r="B278" s="794"/>
      <c r="C278" s="794"/>
      <c r="D278" s="794"/>
      <c r="E278" s="794"/>
      <c r="F278" s="794"/>
      <c r="G278" s="794"/>
      <c r="H278" s="794"/>
      <c r="I278" s="794"/>
      <c r="J278" s="794"/>
      <c r="K278" s="794"/>
      <c r="L278" s="794"/>
      <c r="M278" s="794"/>
      <c r="N278" s="794"/>
      <c r="O278" s="794"/>
      <c r="P278" s="794"/>
      <c r="Q278" s="794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  <c r="AZ278" s="410"/>
      <c r="BA278" s="410"/>
      <c r="BB278" s="410"/>
      <c r="BC278" s="410"/>
      <c r="BD278" s="410"/>
      <c r="BE278" s="410"/>
      <c r="BF278" s="410"/>
      <c r="BG278" s="410"/>
      <c r="BH278" s="410"/>
      <c r="BI278" s="410"/>
      <c r="BJ278" s="410"/>
      <c r="BK278" s="410"/>
      <c r="BL278" s="410"/>
      <c r="BM278" s="410"/>
      <c r="BN278" s="410"/>
      <c r="BO278" s="410"/>
      <c r="BP278" s="410"/>
      <c r="BQ278" s="410"/>
      <c r="BR278" s="410"/>
      <c r="BS278" s="410"/>
      <c r="BT278" s="410"/>
      <c r="BU278" s="410"/>
      <c r="BV278" s="410"/>
      <c r="BW278" s="410"/>
      <c r="BX278" s="410"/>
      <c r="BY278" s="410"/>
      <c r="BZ278" s="410"/>
      <c r="CA278" s="410"/>
      <c r="CB278" s="410"/>
      <c r="CC278" s="410"/>
      <c r="CD278" s="410"/>
      <c r="CE278" s="410"/>
      <c r="CF278" s="410"/>
      <c r="CG278" s="410"/>
    </row>
    <row r="279" spans="1:85" s="461" customFormat="1">
      <c r="A279" s="455"/>
      <c r="B279" s="795" t="s">
        <v>753</v>
      </c>
      <c r="C279" s="796" t="s">
        <v>743</v>
      </c>
      <c r="D279" s="796"/>
      <c r="E279" s="796"/>
      <c r="F279" s="796"/>
      <c r="G279" s="796"/>
      <c r="H279" s="796"/>
      <c r="I279" s="796"/>
      <c r="J279" s="796"/>
      <c r="K279" s="796"/>
      <c r="L279" s="796"/>
      <c r="M279" s="796"/>
      <c r="N279" s="796"/>
      <c r="O279" s="796"/>
      <c r="P279" s="796"/>
      <c r="Q279" s="792" t="s">
        <v>754</v>
      </c>
      <c r="R279" s="792"/>
      <c r="S279" s="792"/>
      <c r="T279" s="792"/>
      <c r="U279" s="792"/>
      <c r="V279" s="792" t="s">
        <v>755</v>
      </c>
      <c r="W279" s="792"/>
      <c r="X279" s="792"/>
      <c r="Y279" s="792"/>
      <c r="Z279" s="792"/>
      <c r="AA279" s="792" t="s">
        <v>756</v>
      </c>
      <c r="AB279" s="792"/>
      <c r="AC279" s="792"/>
      <c r="AD279" s="792"/>
      <c r="AE279" s="792"/>
      <c r="AF279" s="460"/>
      <c r="AG279" s="460"/>
      <c r="AH279" s="460"/>
      <c r="AI279" s="460"/>
      <c r="AJ279" s="460"/>
      <c r="AK279" s="460"/>
      <c r="AL279" s="460"/>
      <c r="AM279" s="460"/>
      <c r="AN279" s="460"/>
      <c r="AO279" s="460"/>
      <c r="AP279" s="460"/>
      <c r="AQ279" s="460"/>
      <c r="AR279" s="460"/>
      <c r="AS279" s="460"/>
      <c r="AT279" s="460"/>
      <c r="AU279" s="460"/>
      <c r="AV279" s="460"/>
      <c r="AW279" s="460"/>
      <c r="AX279" s="460"/>
      <c r="AY279" s="460"/>
      <c r="AZ279" s="460"/>
      <c r="BA279" s="460"/>
      <c r="BB279" s="460"/>
      <c r="BC279" s="460"/>
      <c r="BD279" s="460"/>
      <c r="BE279" s="460"/>
      <c r="BF279" s="460"/>
      <c r="BG279" s="460"/>
      <c r="BH279" s="460"/>
      <c r="BI279" s="460"/>
      <c r="BJ279" s="460"/>
      <c r="BK279" s="460"/>
      <c r="BL279" s="460"/>
      <c r="BM279" s="460"/>
      <c r="BN279" s="460"/>
      <c r="BO279" s="460"/>
      <c r="BP279" s="460"/>
      <c r="BQ279" s="460"/>
      <c r="BR279" s="460"/>
      <c r="BS279" s="460"/>
      <c r="BT279" s="460"/>
      <c r="BU279" s="460"/>
      <c r="BV279" s="460"/>
      <c r="BW279" s="460"/>
      <c r="BX279" s="460"/>
      <c r="BY279" s="460"/>
      <c r="BZ279" s="460"/>
      <c r="CA279" s="460"/>
      <c r="CB279" s="460"/>
      <c r="CC279" s="460"/>
      <c r="CD279" s="460"/>
      <c r="CE279" s="460"/>
      <c r="CF279" s="460"/>
      <c r="CG279" s="460"/>
    </row>
    <row r="280" spans="1:85" ht="14.25">
      <c r="B280" s="795"/>
      <c r="C280" s="491" t="s">
        <v>757</v>
      </c>
      <c r="D280" s="492"/>
      <c r="E280" s="492"/>
      <c r="F280" s="492"/>
      <c r="G280" s="492"/>
      <c r="H280" s="492"/>
      <c r="I280" s="492"/>
      <c r="J280" s="492"/>
      <c r="K280" s="492"/>
      <c r="L280" s="492"/>
      <c r="M280" s="492"/>
      <c r="N280" s="492"/>
      <c r="O280" s="492"/>
      <c r="P280" s="493"/>
      <c r="Q280" s="588">
        <v>994</v>
      </c>
      <c r="R280" s="720"/>
      <c r="S280" s="721"/>
      <c r="T280" s="721"/>
      <c r="U280" s="722"/>
      <c r="V280" s="588">
        <v>876</v>
      </c>
      <c r="W280" s="720"/>
      <c r="X280" s="721"/>
      <c r="Y280" s="721"/>
      <c r="Z280" s="722"/>
      <c r="AA280" s="588">
        <v>898</v>
      </c>
      <c r="AB280" s="720"/>
      <c r="AC280" s="721"/>
      <c r="AD280" s="721"/>
      <c r="AE280" s="722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  <c r="AZ280" s="410"/>
      <c r="BA280" s="410"/>
      <c r="BB280" s="410"/>
      <c r="BC280" s="410"/>
      <c r="BD280" s="410"/>
      <c r="BE280" s="410"/>
      <c r="BF280" s="410"/>
      <c r="BG280" s="410"/>
      <c r="BH280" s="410"/>
      <c r="BI280" s="410"/>
      <c r="BJ280" s="410"/>
      <c r="BK280" s="410"/>
      <c r="BL280" s="410"/>
      <c r="BM280" s="410"/>
      <c r="BN280" s="410"/>
      <c r="BO280" s="410"/>
      <c r="BP280" s="410"/>
      <c r="BQ280" s="410"/>
      <c r="BR280" s="410"/>
      <c r="BS280" s="410"/>
      <c r="BT280" s="410"/>
      <c r="BU280" s="410"/>
      <c r="BV280" s="410"/>
      <c r="BW280" s="410"/>
      <c r="BX280" s="410"/>
      <c r="BY280" s="410"/>
      <c r="BZ280" s="410"/>
      <c r="CA280" s="410"/>
      <c r="CB280" s="410"/>
      <c r="CC280" s="410"/>
      <c r="CD280" s="410"/>
      <c r="CE280" s="410"/>
      <c r="CF280" s="410"/>
      <c r="CG280" s="410"/>
    </row>
    <row r="281" spans="1:85" ht="14.25">
      <c r="B281" s="795"/>
      <c r="C281" s="491" t="s">
        <v>758</v>
      </c>
      <c r="D281" s="492"/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3"/>
      <c r="Q281" s="588">
        <v>986</v>
      </c>
      <c r="R281" s="720"/>
      <c r="S281" s="721"/>
      <c r="T281" s="721"/>
      <c r="U281" s="722"/>
      <c r="V281" s="588">
        <v>990</v>
      </c>
      <c r="W281" s="720"/>
      <c r="X281" s="721"/>
      <c r="Y281" s="721"/>
      <c r="Z281" s="722"/>
      <c r="AA281" s="588">
        <v>373</v>
      </c>
      <c r="AB281" s="720"/>
      <c r="AC281" s="721"/>
      <c r="AD281" s="721"/>
      <c r="AE281" s="722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  <c r="AZ281" s="410"/>
      <c r="BA281" s="410"/>
      <c r="BB281" s="410"/>
      <c r="BC281" s="410"/>
      <c r="BD281" s="410"/>
      <c r="BE281" s="410"/>
      <c r="BF281" s="410"/>
      <c r="BG281" s="410"/>
      <c r="BH281" s="410"/>
      <c r="BI281" s="410"/>
      <c r="BJ281" s="410"/>
      <c r="BK281" s="410"/>
      <c r="BL281" s="410"/>
      <c r="BM281" s="410"/>
      <c r="BN281" s="410"/>
      <c r="BO281" s="410"/>
      <c r="BP281" s="410"/>
      <c r="BQ281" s="410"/>
      <c r="BR281" s="410"/>
      <c r="BS281" s="410"/>
      <c r="BT281" s="410"/>
      <c r="BU281" s="410"/>
      <c r="BV281" s="410"/>
      <c r="BW281" s="410"/>
      <c r="BX281" s="410"/>
      <c r="BY281" s="410"/>
      <c r="BZ281" s="410"/>
      <c r="CA281" s="410"/>
      <c r="CB281" s="410"/>
      <c r="CC281" s="410"/>
      <c r="CD281" s="410"/>
      <c r="CE281" s="410"/>
      <c r="CF281" s="410"/>
      <c r="CG281" s="410"/>
    </row>
    <row r="282" spans="1:85" ht="14.25">
      <c r="B282" s="795"/>
      <c r="C282" s="491" t="s">
        <v>759</v>
      </c>
      <c r="D282" s="492"/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3"/>
      <c r="Q282" s="588">
        <v>987</v>
      </c>
      <c r="R282" s="720"/>
      <c r="S282" s="721"/>
      <c r="T282" s="721"/>
      <c r="U282" s="722"/>
      <c r="V282" s="588">
        <v>991</v>
      </c>
      <c r="W282" s="720"/>
      <c r="X282" s="721"/>
      <c r="Y282" s="721"/>
      <c r="Z282" s="722"/>
      <c r="AA282" s="588">
        <v>382</v>
      </c>
      <c r="AB282" s="720"/>
      <c r="AC282" s="721"/>
      <c r="AD282" s="721"/>
      <c r="AE282" s="722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  <c r="AZ282" s="410"/>
      <c r="BA282" s="410"/>
      <c r="BB282" s="410"/>
      <c r="BC282" s="410"/>
      <c r="BD282" s="410"/>
      <c r="BE282" s="410"/>
      <c r="BF282" s="410"/>
      <c r="BG282" s="410"/>
      <c r="BH282" s="410"/>
      <c r="BI282" s="410"/>
      <c r="BJ282" s="410"/>
      <c r="BK282" s="410"/>
      <c r="BL282" s="410"/>
      <c r="BM282" s="410"/>
      <c r="BN282" s="410"/>
      <c r="BO282" s="410"/>
      <c r="BP282" s="410"/>
      <c r="BQ282" s="410"/>
      <c r="BR282" s="410"/>
      <c r="BS282" s="410"/>
      <c r="BT282" s="410"/>
      <c r="BU282" s="410"/>
      <c r="BV282" s="410"/>
      <c r="BW282" s="410"/>
      <c r="BX282" s="410"/>
      <c r="BY282" s="410"/>
      <c r="BZ282" s="410"/>
      <c r="CA282" s="410"/>
      <c r="CB282" s="410"/>
      <c r="CC282" s="410"/>
      <c r="CD282" s="410"/>
      <c r="CE282" s="410"/>
      <c r="CF282" s="410"/>
      <c r="CG282" s="410"/>
    </row>
    <row r="283" spans="1:85" ht="14.25">
      <c r="B283" s="795"/>
      <c r="C283" s="491" t="s">
        <v>760</v>
      </c>
      <c r="D283" s="492"/>
      <c r="E283" s="492"/>
      <c r="F283" s="492"/>
      <c r="G283" s="492"/>
      <c r="H283" s="492"/>
      <c r="I283" s="492"/>
      <c r="J283" s="492"/>
      <c r="K283" s="492"/>
      <c r="L283" s="492"/>
      <c r="M283" s="492"/>
      <c r="N283" s="492"/>
      <c r="O283" s="492"/>
      <c r="P283" s="493"/>
      <c r="Q283" s="588">
        <v>988</v>
      </c>
      <c r="R283" s="720"/>
      <c r="S283" s="721"/>
      <c r="T283" s="721"/>
      <c r="U283" s="722"/>
      <c r="V283" s="588">
        <v>1001</v>
      </c>
      <c r="W283" s="720"/>
      <c r="X283" s="721"/>
      <c r="Y283" s="721"/>
      <c r="Z283" s="722"/>
      <c r="AA283" s="588">
        <v>761</v>
      </c>
      <c r="AB283" s="720"/>
      <c r="AC283" s="721"/>
      <c r="AD283" s="721"/>
      <c r="AE283" s="722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  <c r="AZ283" s="410"/>
      <c r="BA283" s="410"/>
      <c r="BB283" s="410"/>
      <c r="BC283" s="410"/>
      <c r="BD283" s="410"/>
      <c r="BE283" s="410"/>
      <c r="BF283" s="410"/>
      <c r="BG283" s="410"/>
      <c r="BH283" s="410"/>
      <c r="BI283" s="410"/>
      <c r="BJ283" s="410"/>
      <c r="BK283" s="410"/>
      <c r="BL283" s="410"/>
      <c r="BM283" s="410"/>
      <c r="BN283" s="410"/>
      <c r="BO283" s="410"/>
      <c r="BP283" s="410"/>
      <c r="BQ283" s="410"/>
      <c r="BR283" s="410"/>
      <c r="BS283" s="410"/>
      <c r="BT283" s="410"/>
      <c r="BU283" s="410"/>
      <c r="BV283" s="410"/>
      <c r="BW283" s="410"/>
      <c r="BX283" s="410"/>
      <c r="BY283" s="410"/>
      <c r="BZ283" s="410"/>
      <c r="CA283" s="410"/>
      <c r="CB283" s="410"/>
      <c r="CC283" s="410"/>
      <c r="CD283" s="410"/>
      <c r="CE283" s="410"/>
      <c r="CF283" s="410"/>
      <c r="CG283" s="410"/>
    </row>
    <row r="284" spans="1:85" ht="14.25">
      <c r="B284" s="795"/>
      <c r="C284" s="491" t="s">
        <v>761</v>
      </c>
      <c r="D284" s="492"/>
      <c r="E284" s="492"/>
      <c r="F284" s="492"/>
      <c r="G284" s="492"/>
      <c r="H284" s="492"/>
      <c r="I284" s="492"/>
      <c r="J284" s="492"/>
      <c r="K284" s="492"/>
      <c r="L284" s="492"/>
      <c r="M284" s="492"/>
      <c r="N284" s="492"/>
      <c r="O284" s="492"/>
      <c r="P284" s="493"/>
      <c r="Q284" s="588">
        <v>792</v>
      </c>
      <c r="R284" s="720"/>
      <c r="S284" s="721"/>
      <c r="T284" s="721"/>
      <c r="U284" s="722"/>
      <c r="V284" s="588">
        <v>794</v>
      </c>
      <c r="W284" s="720"/>
      <c r="X284" s="721"/>
      <c r="Y284" s="721"/>
      <c r="Z284" s="722"/>
      <c r="AA284" s="588">
        <v>773</v>
      </c>
      <c r="AB284" s="720"/>
      <c r="AC284" s="721"/>
      <c r="AD284" s="721"/>
      <c r="AE284" s="722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  <c r="AZ284" s="410"/>
      <c r="BA284" s="410"/>
      <c r="BB284" s="410"/>
      <c r="BC284" s="410"/>
      <c r="BD284" s="410"/>
      <c r="BE284" s="410"/>
      <c r="BF284" s="410"/>
      <c r="BG284" s="410"/>
      <c r="BH284" s="410"/>
      <c r="BI284" s="410"/>
      <c r="BJ284" s="410"/>
      <c r="BK284" s="410"/>
      <c r="BL284" s="410"/>
      <c r="BM284" s="410"/>
      <c r="BN284" s="410"/>
      <c r="BO284" s="410"/>
      <c r="BP284" s="410"/>
      <c r="BQ284" s="410"/>
      <c r="BR284" s="410"/>
      <c r="BS284" s="410"/>
      <c r="BT284" s="410"/>
      <c r="BU284" s="410"/>
      <c r="BV284" s="410"/>
      <c r="BW284" s="410"/>
      <c r="BX284" s="410"/>
      <c r="BY284" s="410"/>
      <c r="BZ284" s="410"/>
      <c r="CA284" s="410"/>
      <c r="CB284" s="410"/>
      <c r="CC284" s="410"/>
      <c r="CD284" s="410"/>
      <c r="CE284" s="410"/>
      <c r="CF284" s="410"/>
      <c r="CG284" s="410"/>
    </row>
    <row r="285" spans="1:85" ht="14.25">
      <c r="B285" s="795"/>
      <c r="C285" s="491" t="s">
        <v>762</v>
      </c>
      <c r="D285" s="492"/>
      <c r="E285" s="492"/>
      <c r="F285" s="492"/>
      <c r="G285" s="492"/>
      <c r="H285" s="492"/>
      <c r="I285" s="492"/>
      <c r="J285" s="492"/>
      <c r="K285" s="492"/>
      <c r="L285" s="492"/>
      <c r="M285" s="492"/>
      <c r="N285" s="492"/>
      <c r="O285" s="492"/>
      <c r="P285" s="493"/>
      <c r="Q285" s="491"/>
      <c r="R285" s="492"/>
      <c r="S285" s="492"/>
      <c r="T285" s="492"/>
      <c r="U285" s="493"/>
      <c r="V285" s="491"/>
      <c r="W285" s="492"/>
      <c r="X285" s="492"/>
      <c r="Y285" s="492"/>
      <c r="Z285" s="493"/>
      <c r="AA285" s="588">
        <v>365</v>
      </c>
      <c r="AB285" s="720"/>
      <c r="AC285" s="721"/>
      <c r="AD285" s="721"/>
      <c r="AE285" s="722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  <c r="AZ285" s="410"/>
      <c r="BA285" s="410"/>
      <c r="BB285" s="410"/>
      <c r="BC285" s="410"/>
      <c r="BD285" s="410"/>
      <c r="BE285" s="410"/>
      <c r="BF285" s="410"/>
      <c r="BG285" s="410"/>
      <c r="BH285" s="410"/>
      <c r="BI285" s="410"/>
      <c r="BJ285" s="410"/>
      <c r="BK285" s="410"/>
      <c r="BL285" s="410"/>
      <c r="BM285" s="410"/>
      <c r="BN285" s="410"/>
      <c r="BO285" s="410"/>
      <c r="BP285" s="410"/>
      <c r="BQ285" s="410"/>
      <c r="BR285" s="410"/>
      <c r="BS285" s="410"/>
      <c r="BT285" s="410"/>
      <c r="BU285" s="410"/>
      <c r="BV285" s="410"/>
      <c r="BW285" s="410"/>
      <c r="BX285" s="410"/>
      <c r="BY285" s="410"/>
      <c r="BZ285" s="410"/>
      <c r="CA285" s="410"/>
      <c r="CB285" s="410"/>
      <c r="CC285" s="410"/>
      <c r="CD285" s="410"/>
      <c r="CE285" s="410"/>
      <c r="CF285" s="410"/>
      <c r="CG285" s="410"/>
    </row>
    <row r="286" spans="1:85" ht="14.25">
      <c r="B286" s="795"/>
      <c r="C286" s="491" t="s">
        <v>763</v>
      </c>
      <c r="D286" s="492"/>
      <c r="E286" s="492"/>
      <c r="F286" s="492"/>
      <c r="G286" s="492"/>
      <c r="H286" s="492"/>
      <c r="I286" s="492"/>
      <c r="J286" s="492"/>
      <c r="K286" s="492"/>
      <c r="L286" s="492"/>
      <c r="M286" s="492"/>
      <c r="N286" s="492"/>
      <c r="O286" s="492"/>
      <c r="P286" s="493"/>
      <c r="Q286" s="491"/>
      <c r="R286" s="492"/>
      <c r="S286" s="492"/>
      <c r="T286" s="492"/>
      <c r="U286" s="493"/>
      <c r="V286" s="491"/>
      <c r="W286" s="492"/>
      <c r="X286" s="492"/>
      <c r="Y286" s="492"/>
      <c r="Z286" s="493"/>
      <c r="AA286" s="588">
        <v>366</v>
      </c>
      <c r="AB286" s="720"/>
      <c r="AC286" s="721"/>
      <c r="AD286" s="721"/>
      <c r="AE286" s="722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  <c r="AZ286" s="410"/>
      <c r="BA286" s="410"/>
      <c r="BB286" s="410"/>
      <c r="BC286" s="410"/>
      <c r="BD286" s="410"/>
      <c r="BE286" s="410"/>
      <c r="BF286" s="410"/>
      <c r="BG286" s="410"/>
      <c r="BH286" s="410"/>
      <c r="BI286" s="410"/>
      <c r="BJ286" s="410"/>
      <c r="BK286" s="410"/>
      <c r="BL286" s="410"/>
      <c r="BM286" s="410"/>
      <c r="BN286" s="410"/>
      <c r="BO286" s="410"/>
      <c r="BP286" s="410"/>
      <c r="BQ286" s="410"/>
      <c r="BR286" s="410"/>
      <c r="BS286" s="410"/>
      <c r="BT286" s="410"/>
      <c r="BU286" s="410"/>
      <c r="BV286" s="410"/>
      <c r="BW286" s="410"/>
      <c r="BX286" s="410"/>
      <c r="BY286" s="410"/>
      <c r="BZ286" s="410"/>
      <c r="CA286" s="410"/>
      <c r="CB286" s="410"/>
      <c r="CC286" s="410"/>
      <c r="CD286" s="410"/>
      <c r="CE286" s="410"/>
      <c r="CF286" s="410"/>
      <c r="CG286" s="410"/>
    </row>
    <row r="287" spans="1:85" ht="14.25">
      <c r="B287" s="795"/>
      <c r="C287" s="491" t="s">
        <v>764</v>
      </c>
      <c r="D287" s="492"/>
      <c r="E287" s="492"/>
      <c r="F287" s="492"/>
      <c r="G287" s="492"/>
      <c r="H287" s="492"/>
      <c r="I287" s="492"/>
      <c r="J287" s="492"/>
      <c r="K287" s="492"/>
      <c r="L287" s="492"/>
      <c r="M287" s="492"/>
      <c r="N287" s="492"/>
      <c r="O287" s="492"/>
      <c r="P287" s="493"/>
      <c r="Q287" s="491"/>
      <c r="R287" s="492"/>
      <c r="S287" s="492"/>
      <c r="T287" s="492"/>
      <c r="U287" s="493"/>
      <c r="V287" s="491"/>
      <c r="W287" s="492"/>
      <c r="X287" s="492"/>
      <c r="Y287" s="492"/>
      <c r="Z287" s="493"/>
      <c r="AA287" s="588">
        <v>392</v>
      </c>
      <c r="AB287" s="720"/>
      <c r="AC287" s="721"/>
      <c r="AD287" s="721"/>
      <c r="AE287" s="722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  <c r="AZ287" s="410"/>
      <c r="BA287" s="410"/>
      <c r="BB287" s="410"/>
      <c r="BC287" s="410"/>
      <c r="BD287" s="410"/>
      <c r="BE287" s="410"/>
      <c r="BF287" s="410"/>
      <c r="BG287" s="410"/>
      <c r="BH287" s="410"/>
      <c r="BI287" s="410"/>
      <c r="BJ287" s="410"/>
      <c r="BK287" s="410"/>
      <c r="BL287" s="410"/>
      <c r="BM287" s="410"/>
      <c r="BN287" s="410"/>
      <c r="BO287" s="410"/>
      <c r="BP287" s="410"/>
      <c r="BQ287" s="410"/>
      <c r="BR287" s="410"/>
      <c r="BS287" s="410"/>
      <c r="BT287" s="410"/>
      <c r="BU287" s="410"/>
      <c r="BV287" s="410"/>
      <c r="BW287" s="410"/>
      <c r="BX287" s="410"/>
      <c r="BY287" s="410"/>
      <c r="BZ287" s="410"/>
      <c r="CA287" s="410"/>
      <c r="CB287" s="410"/>
      <c r="CC287" s="410"/>
      <c r="CD287" s="410"/>
      <c r="CE287" s="410"/>
      <c r="CF287" s="410"/>
      <c r="CG287" s="410"/>
    </row>
    <row r="288" spans="1:85" ht="14.25">
      <c r="B288" s="795"/>
      <c r="C288" s="491" t="s">
        <v>765</v>
      </c>
      <c r="D288" s="492"/>
      <c r="E288" s="492"/>
      <c r="F288" s="492"/>
      <c r="G288" s="492"/>
      <c r="H288" s="492"/>
      <c r="I288" s="492"/>
      <c r="J288" s="492"/>
      <c r="K288" s="492"/>
      <c r="L288" s="492"/>
      <c r="M288" s="492"/>
      <c r="N288" s="492"/>
      <c r="O288" s="492"/>
      <c r="P288" s="493"/>
      <c r="Q288" s="491"/>
      <c r="R288" s="492"/>
      <c r="S288" s="492"/>
      <c r="T288" s="492"/>
      <c r="U288" s="493"/>
      <c r="V288" s="491"/>
      <c r="W288" s="492"/>
      <c r="X288" s="492"/>
      <c r="Y288" s="492"/>
      <c r="Z288" s="493"/>
      <c r="AA288" s="588">
        <v>1153</v>
      </c>
      <c r="AB288" s="720"/>
      <c r="AC288" s="721"/>
      <c r="AD288" s="721"/>
      <c r="AE288" s="722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  <c r="AZ288" s="410"/>
      <c r="BA288" s="410"/>
      <c r="BB288" s="410"/>
      <c r="BC288" s="410"/>
      <c r="BD288" s="410"/>
      <c r="BE288" s="410"/>
      <c r="BF288" s="410"/>
      <c r="BG288" s="410"/>
      <c r="BH288" s="410"/>
      <c r="BI288" s="410"/>
      <c r="BJ288" s="410"/>
      <c r="BK288" s="410"/>
      <c r="BL288" s="410"/>
      <c r="BM288" s="410"/>
      <c r="BN288" s="410"/>
      <c r="BO288" s="410"/>
      <c r="BP288" s="410"/>
      <c r="BQ288" s="410"/>
      <c r="BR288" s="410"/>
      <c r="BS288" s="410"/>
      <c r="BT288" s="410"/>
      <c r="BU288" s="410"/>
      <c r="BV288" s="410"/>
      <c r="BW288" s="410"/>
      <c r="BX288" s="410"/>
      <c r="BY288" s="410"/>
      <c r="BZ288" s="410"/>
      <c r="CA288" s="410"/>
      <c r="CB288" s="410"/>
      <c r="CC288" s="410"/>
      <c r="CD288" s="410"/>
      <c r="CE288" s="410"/>
      <c r="CF288" s="410"/>
      <c r="CG288" s="410"/>
    </row>
    <row r="289" spans="1:85" ht="14.25">
      <c r="B289" s="795"/>
      <c r="C289" s="491" t="s">
        <v>766</v>
      </c>
      <c r="D289" s="492"/>
      <c r="E289" s="492"/>
      <c r="F289" s="492"/>
      <c r="G289" s="492"/>
      <c r="H289" s="492"/>
      <c r="I289" s="492"/>
      <c r="J289" s="492"/>
      <c r="K289" s="492"/>
      <c r="L289" s="492"/>
      <c r="M289" s="492"/>
      <c r="N289" s="492"/>
      <c r="O289" s="492"/>
      <c r="P289" s="493"/>
      <c r="Q289" s="491"/>
      <c r="R289" s="492"/>
      <c r="S289" s="492"/>
      <c r="T289" s="492"/>
      <c r="U289" s="493"/>
      <c r="V289" s="491"/>
      <c r="W289" s="492"/>
      <c r="X289" s="492"/>
      <c r="Y289" s="492"/>
      <c r="Z289" s="493"/>
      <c r="AA289" s="588">
        <v>984</v>
      </c>
      <c r="AB289" s="720"/>
      <c r="AC289" s="721"/>
      <c r="AD289" s="721"/>
      <c r="AE289" s="722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  <c r="AZ289" s="410"/>
      <c r="BA289" s="410"/>
      <c r="BB289" s="410"/>
      <c r="BC289" s="410"/>
      <c r="BD289" s="410"/>
      <c r="BE289" s="410"/>
      <c r="BF289" s="410"/>
      <c r="BG289" s="410"/>
      <c r="BH289" s="410"/>
      <c r="BI289" s="410"/>
      <c r="BJ289" s="410"/>
      <c r="BK289" s="410"/>
      <c r="BL289" s="410"/>
      <c r="BM289" s="410"/>
      <c r="BN289" s="410"/>
      <c r="BO289" s="410"/>
      <c r="BP289" s="410"/>
      <c r="BQ289" s="410"/>
      <c r="BR289" s="410"/>
      <c r="BS289" s="410"/>
      <c r="BT289" s="410"/>
      <c r="BU289" s="410"/>
      <c r="BV289" s="410"/>
      <c r="BW289" s="410"/>
      <c r="BX289" s="410"/>
      <c r="BY289" s="410"/>
      <c r="BZ289" s="410"/>
      <c r="CA289" s="410"/>
      <c r="CB289" s="410"/>
      <c r="CC289" s="410"/>
      <c r="CD289" s="410"/>
      <c r="CE289" s="410"/>
      <c r="CF289" s="410"/>
      <c r="CG289" s="410"/>
    </row>
    <row r="290" spans="1:85" ht="14.25">
      <c r="B290" s="795" t="s">
        <v>767</v>
      </c>
      <c r="C290" s="437" t="s">
        <v>768</v>
      </c>
      <c r="D290" s="437"/>
      <c r="E290" s="437"/>
      <c r="F290" s="437"/>
      <c r="G290" s="437"/>
      <c r="H290" s="437"/>
      <c r="I290" s="437"/>
      <c r="J290" s="437"/>
      <c r="K290" s="437"/>
      <c r="L290" s="437"/>
      <c r="M290" s="437"/>
      <c r="N290" s="437"/>
      <c r="O290" s="437"/>
      <c r="P290" s="437"/>
      <c r="Q290" s="491"/>
      <c r="R290" s="492"/>
      <c r="S290" s="492"/>
      <c r="T290" s="492"/>
      <c r="U290" s="493"/>
      <c r="V290" s="491"/>
      <c r="W290" s="492"/>
      <c r="X290" s="492"/>
      <c r="Y290" s="492"/>
      <c r="Z290" s="493"/>
      <c r="AA290" s="588">
        <v>839</v>
      </c>
      <c r="AB290" s="720"/>
      <c r="AC290" s="721"/>
      <c r="AD290" s="721"/>
      <c r="AE290" s="722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  <c r="AZ290" s="410"/>
      <c r="BA290" s="410"/>
      <c r="BB290" s="410"/>
      <c r="BC290" s="410"/>
      <c r="BD290" s="410"/>
      <c r="BE290" s="410"/>
      <c r="BF290" s="410"/>
      <c r="BG290" s="410"/>
      <c r="BH290" s="410"/>
      <c r="BI290" s="410"/>
      <c r="BJ290" s="410"/>
      <c r="BK290" s="410"/>
      <c r="BL290" s="410"/>
      <c r="BM290" s="410"/>
      <c r="BN290" s="410"/>
      <c r="BO290" s="410"/>
      <c r="BP290" s="410"/>
      <c r="BQ290" s="410"/>
      <c r="BR290" s="410"/>
      <c r="BS290" s="410"/>
      <c r="BT290" s="410"/>
      <c r="BU290" s="410"/>
      <c r="BV290" s="410"/>
      <c r="BW290" s="410"/>
      <c r="BX290" s="410"/>
      <c r="BY290" s="410"/>
      <c r="BZ290" s="410"/>
      <c r="CA290" s="410"/>
      <c r="CB290" s="410"/>
      <c r="CC290" s="410"/>
      <c r="CD290" s="410"/>
      <c r="CE290" s="410"/>
      <c r="CF290" s="410"/>
      <c r="CG290" s="410"/>
    </row>
    <row r="291" spans="1:85" ht="14.25">
      <c r="B291" s="795"/>
      <c r="C291" s="491" t="s">
        <v>769</v>
      </c>
      <c r="D291" s="492"/>
      <c r="E291" s="492"/>
      <c r="F291" s="492"/>
      <c r="G291" s="492"/>
      <c r="H291" s="492"/>
      <c r="I291" s="492"/>
      <c r="J291" s="492"/>
      <c r="K291" s="492"/>
      <c r="L291" s="492"/>
      <c r="M291" s="492"/>
      <c r="N291" s="492"/>
      <c r="O291" s="492"/>
      <c r="P291" s="493"/>
      <c r="Q291" s="588">
        <v>989</v>
      </c>
      <c r="R291" s="720"/>
      <c r="S291" s="721"/>
      <c r="T291" s="721"/>
      <c r="U291" s="722"/>
      <c r="V291" s="588">
        <v>993</v>
      </c>
      <c r="W291" s="720"/>
      <c r="X291" s="721"/>
      <c r="Y291" s="721"/>
      <c r="Z291" s="722"/>
      <c r="AA291" s="588">
        <v>384</v>
      </c>
      <c r="AB291" s="720"/>
      <c r="AC291" s="721"/>
      <c r="AD291" s="721"/>
      <c r="AE291" s="722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  <c r="AZ291" s="410"/>
      <c r="BA291" s="410"/>
      <c r="BB291" s="410"/>
      <c r="BC291" s="410"/>
      <c r="BD291" s="410"/>
      <c r="BE291" s="410"/>
      <c r="BF291" s="410"/>
      <c r="BG291" s="410"/>
      <c r="BH291" s="410"/>
      <c r="BI291" s="410"/>
      <c r="BJ291" s="410"/>
      <c r="BK291" s="410"/>
      <c r="BL291" s="410"/>
      <c r="BM291" s="410"/>
      <c r="BN291" s="410"/>
      <c r="BO291" s="410"/>
      <c r="BP291" s="410"/>
      <c r="BQ291" s="410"/>
      <c r="BR291" s="410"/>
      <c r="BS291" s="410"/>
      <c r="BT291" s="410"/>
      <c r="BU291" s="410"/>
      <c r="BV291" s="410"/>
      <c r="BW291" s="410"/>
      <c r="BX291" s="410"/>
      <c r="BY291" s="410"/>
      <c r="BZ291" s="410"/>
      <c r="CA291" s="410"/>
      <c r="CB291" s="410"/>
      <c r="CC291" s="410"/>
      <c r="CD291" s="410"/>
      <c r="CE291" s="410"/>
      <c r="CF291" s="410"/>
      <c r="CG291" s="410"/>
    </row>
    <row r="292" spans="1:85" ht="14.25">
      <c r="B292" s="795"/>
      <c r="C292" s="491" t="s">
        <v>770</v>
      </c>
      <c r="D292" s="492"/>
      <c r="E292" s="492"/>
      <c r="F292" s="492"/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3"/>
      <c r="V292" s="588">
        <v>815</v>
      </c>
      <c r="W292" s="720"/>
      <c r="X292" s="721"/>
      <c r="Y292" s="721"/>
      <c r="Z292" s="722"/>
      <c r="AA292" s="588">
        <v>390</v>
      </c>
      <c r="AB292" s="720"/>
      <c r="AC292" s="721"/>
      <c r="AD292" s="721"/>
      <c r="AE292" s="722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  <c r="AZ292" s="410"/>
      <c r="BA292" s="410"/>
      <c r="BB292" s="410"/>
      <c r="BC292" s="410"/>
      <c r="BD292" s="410"/>
      <c r="BE292" s="410"/>
      <c r="BF292" s="410"/>
      <c r="BG292" s="410"/>
      <c r="BH292" s="410"/>
      <c r="BI292" s="410"/>
      <c r="BJ292" s="410"/>
      <c r="BK292" s="410"/>
      <c r="BL292" s="410"/>
      <c r="BM292" s="410"/>
      <c r="BN292" s="410"/>
      <c r="BO292" s="410"/>
      <c r="BP292" s="410"/>
      <c r="BQ292" s="410"/>
      <c r="BR292" s="410"/>
      <c r="BS292" s="410"/>
      <c r="BT292" s="410"/>
      <c r="BU292" s="410"/>
      <c r="BV292" s="410"/>
      <c r="BW292" s="410"/>
      <c r="BX292" s="410"/>
      <c r="BY292" s="410"/>
      <c r="BZ292" s="410"/>
      <c r="CA292" s="410"/>
      <c r="CB292" s="410"/>
      <c r="CC292" s="410"/>
      <c r="CD292" s="410"/>
      <c r="CE292" s="410"/>
      <c r="CF292" s="410"/>
      <c r="CG292" s="410"/>
    </row>
    <row r="293" spans="1:85" ht="14.25">
      <c r="B293" s="795"/>
      <c r="C293" s="491" t="s">
        <v>771</v>
      </c>
      <c r="D293" s="492"/>
      <c r="E293" s="492"/>
      <c r="F293" s="492"/>
      <c r="G293" s="492"/>
      <c r="H293" s="492"/>
      <c r="I293" s="492"/>
      <c r="J293" s="492"/>
      <c r="K293" s="492"/>
      <c r="L293" s="492"/>
      <c r="M293" s="492"/>
      <c r="N293" s="492"/>
      <c r="O293" s="492"/>
      <c r="P293" s="492"/>
      <c r="Q293" s="492"/>
      <c r="R293" s="492"/>
      <c r="S293" s="492"/>
      <c r="T293" s="492"/>
      <c r="U293" s="493"/>
      <c r="V293" s="588">
        <v>741</v>
      </c>
      <c r="W293" s="720"/>
      <c r="X293" s="721"/>
      <c r="Y293" s="721"/>
      <c r="Z293" s="722"/>
      <c r="AA293" s="588">
        <v>742</v>
      </c>
      <c r="AB293" s="720"/>
      <c r="AC293" s="721"/>
      <c r="AD293" s="721"/>
      <c r="AE293" s="722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  <c r="AZ293" s="410"/>
      <c r="BA293" s="410"/>
      <c r="BB293" s="410"/>
      <c r="BC293" s="410"/>
      <c r="BD293" s="410"/>
      <c r="BE293" s="410"/>
      <c r="BF293" s="410"/>
      <c r="BG293" s="410"/>
      <c r="BH293" s="410"/>
      <c r="BI293" s="410"/>
      <c r="BJ293" s="410"/>
      <c r="BK293" s="410"/>
      <c r="BL293" s="410"/>
      <c r="BM293" s="410"/>
      <c r="BN293" s="410"/>
      <c r="BO293" s="410"/>
      <c r="BP293" s="410"/>
      <c r="BQ293" s="410"/>
      <c r="BR293" s="410"/>
      <c r="BS293" s="410"/>
      <c r="BT293" s="410"/>
      <c r="BU293" s="410"/>
      <c r="BV293" s="410"/>
      <c r="BW293" s="410"/>
      <c r="BX293" s="410"/>
      <c r="BY293" s="410"/>
      <c r="BZ293" s="410"/>
      <c r="CA293" s="410"/>
      <c r="CB293" s="410"/>
      <c r="CC293" s="410"/>
      <c r="CD293" s="410"/>
      <c r="CE293" s="410"/>
      <c r="CF293" s="410"/>
      <c r="CG293" s="410"/>
    </row>
    <row r="294" spans="1:85" ht="14.25">
      <c r="B294" s="795"/>
      <c r="C294" s="491" t="s">
        <v>772</v>
      </c>
      <c r="D294" s="492"/>
      <c r="E294" s="492"/>
      <c r="F294" s="492"/>
      <c r="G294" s="492"/>
      <c r="H294" s="492"/>
      <c r="I294" s="492"/>
      <c r="J294" s="492"/>
      <c r="K294" s="492"/>
      <c r="L294" s="492"/>
      <c r="M294" s="492"/>
      <c r="N294" s="492"/>
      <c r="O294" s="492"/>
      <c r="P294" s="492"/>
      <c r="Q294" s="492"/>
      <c r="R294" s="492"/>
      <c r="S294" s="492"/>
      <c r="T294" s="492"/>
      <c r="U294" s="492"/>
      <c r="V294" s="492"/>
      <c r="W294" s="492"/>
      <c r="X294" s="492"/>
      <c r="Y294" s="492"/>
      <c r="Z294" s="493"/>
      <c r="AA294" s="588">
        <v>841</v>
      </c>
      <c r="AB294" s="720"/>
      <c r="AC294" s="721"/>
      <c r="AD294" s="721"/>
      <c r="AE294" s="722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  <c r="AZ294" s="410"/>
      <c r="BA294" s="410"/>
      <c r="BB294" s="410"/>
      <c r="BC294" s="410"/>
      <c r="BD294" s="410"/>
      <c r="BE294" s="410"/>
      <c r="BF294" s="410"/>
      <c r="BG294" s="410"/>
      <c r="BH294" s="410"/>
      <c r="BI294" s="410"/>
      <c r="BJ294" s="410"/>
      <c r="BK294" s="410"/>
      <c r="BL294" s="410"/>
      <c r="BM294" s="410"/>
      <c r="BN294" s="410"/>
      <c r="BO294" s="410"/>
      <c r="BP294" s="410"/>
      <c r="BQ294" s="410"/>
      <c r="BR294" s="410"/>
      <c r="BS294" s="410"/>
      <c r="BT294" s="410"/>
      <c r="BU294" s="410"/>
      <c r="BV294" s="410"/>
      <c r="BW294" s="410"/>
      <c r="BX294" s="410"/>
      <c r="BY294" s="410"/>
      <c r="BZ294" s="410"/>
      <c r="CA294" s="410"/>
      <c r="CB294" s="410"/>
      <c r="CC294" s="410"/>
      <c r="CD294" s="410"/>
      <c r="CE294" s="410"/>
      <c r="CF294" s="410"/>
      <c r="CG294" s="410"/>
    </row>
    <row r="295" spans="1:85" ht="14.25">
      <c r="B295" s="795"/>
      <c r="C295" s="491" t="s">
        <v>773</v>
      </c>
      <c r="D295" s="492"/>
      <c r="E295" s="492"/>
      <c r="F295" s="492"/>
      <c r="G295" s="492"/>
      <c r="H295" s="492"/>
      <c r="I295" s="492"/>
      <c r="J295" s="492"/>
      <c r="K295" s="492"/>
      <c r="L295" s="492"/>
      <c r="M295" s="492"/>
      <c r="N295" s="492"/>
      <c r="O295" s="492"/>
      <c r="P295" s="492"/>
      <c r="Q295" s="492"/>
      <c r="R295" s="492"/>
      <c r="S295" s="492"/>
      <c r="T295" s="492"/>
      <c r="U295" s="492"/>
      <c r="V295" s="492"/>
      <c r="W295" s="492"/>
      <c r="X295" s="492"/>
      <c r="Y295" s="492"/>
      <c r="Z295" s="493"/>
      <c r="AA295" s="588">
        <v>855</v>
      </c>
      <c r="AB295" s="720"/>
      <c r="AC295" s="721"/>
      <c r="AD295" s="721"/>
      <c r="AE295" s="722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  <c r="AZ295" s="410"/>
      <c r="BA295" s="410"/>
      <c r="BB295" s="410"/>
      <c r="BC295" s="410"/>
      <c r="BD295" s="410"/>
      <c r="BE295" s="410"/>
      <c r="BF295" s="410"/>
      <c r="BG295" s="410"/>
      <c r="BH295" s="410"/>
      <c r="BI295" s="410"/>
      <c r="BJ295" s="410"/>
      <c r="BK295" s="410"/>
      <c r="BL295" s="410"/>
      <c r="BM295" s="410"/>
      <c r="BN295" s="410"/>
      <c r="BO295" s="410"/>
      <c r="BP295" s="410"/>
      <c r="BQ295" s="410"/>
      <c r="BR295" s="410"/>
      <c r="BS295" s="410"/>
      <c r="BT295" s="410"/>
      <c r="BU295" s="410"/>
      <c r="BV295" s="410"/>
      <c r="BW295" s="410"/>
      <c r="BX295" s="410"/>
      <c r="BY295" s="410"/>
      <c r="BZ295" s="410"/>
      <c r="CA295" s="410"/>
      <c r="CB295" s="410"/>
      <c r="CC295" s="410"/>
      <c r="CD295" s="410"/>
      <c r="CE295" s="410"/>
      <c r="CF295" s="410"/>
      <c r="CG295" s="410"/>
    </row>
    <row r="296" spans="1:85" ht="14.25" customHeight="1">
      <c r="B296" s="591" t="s">
        <v>774</v>
      </c>
      <c r="C296" s="533" t="s">
        <v>775</v>
      </c>
      <c r="D296" s="533"/>
      <c r="E296" s="533"/>
      <c r="F296" s="533"/>
      <c r="G296" s="590">
        <v>828</v>
      </c>
      <c r="H296" s="720"/>
      <c r="I296" s="721"/>
      <c r="J296" s="721"/>
      <c r="K296" s="722"/>
      <c r="L296" s="533" t="s">
        <v>776</v>
      </c>
      <c r="M296" s="534"/>
      <c r="N296" s="534"/>
      <c r="O296" s="534"/>
      <c r="P296" s="534"/>
      <c r="Q296" s="588">
        <v>830</v>
      </c>
      <c r="R296" s="720"/>
      <c r="S296" s="721"/>
      <c r="T296" s="721"/>
      <c r="U296" s="722"/>
      <c r="V296" s="533" t="s">
        <v>777</v>
      </c>
      <c r="W296" s="534"/>
      <c r="X296" s="534"/>
      <c r="Y296" s="534"/>
      <c r="Z296" s="534"/>
      <c r="AA296" s="588">
        <v>829</v>
      </c>
      <c r="AB296" s="720"/>
      <c r="AC296" s="721"/>
      <c r="AD296" s="721"/>
      <c r="AE296" s="722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  <c r="AZ296" s="410"/>
      <c r="BA296" s="410"/>
      <c r="BB296" s="410"/>
      <c r="BC296" s="410"/>
      <c r="BD296" s="410"/>
      <c r="BE296" s="410"/>
      <c r="BF296" s="410"/>
      <c r="BG296" s="410"/>
      <c r="BH296" s="410"/>
      <c r="BI296" s="410"/>
      <c r="BJ296" s="410"/>
      <c r="BK296" s="410"/>
      <c r="BL296" s="410"/>
      <c r="BM296" s="410"/>
      <c r="BN296" s="410"/>
      <c r="BO296" s="410"/>
      <c r="BP296" s="410"/>
      <c r="BQ296" s="410"/>
      <c r="BR296" s="410"/>
      <c r="BS296" s="410"/>
      <c r="BT296" s="410"/>
      <c r="BU296" s="410"/>
      <c r="BV296" s="410"/>
      <c r="BW296" s="410"/>
      <c r="BX296" s="410"/>
      <c r="BY296" s="410"/>
      <c r="BZ296" s="410"/>
      <c r="CA296" s="410"/>
      <c r="CB296" s="410"/>
      <c r="CC296" s="410"/>
      <c r="CD296" s="410"/>
      <c r="CE296" s="410"/>
      <c r="CF296" s="410"/>
      <c r="CG296" s="410"/>
    </row>
    <row r="297" spans="1:85" s="461" customFormat="1">
      <c r="A297" s="455"/>
      <c r="B297" s="798" t="s">
        <v>778</v>
      </c>
      <c r="C297" s="796" t="s">
        <v>743</v>
      </c>
      <c r="D297" s="796"/>
      <c r="E297" s="796"/>
      <c r="F297" s="796"/>
      <c r="G297" s="796"/>
      <c r="H297" s="796"/>
      <c r="I297" s="796"/>
      <c r="J297" s="796"/>
      <c r="K297" s="796"/>
      <c r="L297" s="796"/>
      <c r="M297" s="796"/>
      <c r="N297" s="796"/>
      <c r="O297" s="796"/>
      <c r="P297" s="796"/>
      <c r="Q297" s="792" t="s">
        <v>754</v>
      </c>
      <c r="R297" s="792"/>
      <c r="S297" s="792"/>
      <c r="T297" s="792"/>
      <c r="U297" s="792"/>
      <c r="V297" s="792" t="s">
        <v>755</v>
      </c>
      <c r="W297" s="792"/>
      <c r="X297" s="792"/>
      <c r="Y297" s="792"/>
      <c r="Z297" s="792"/>
      <c r="AA297" s="456"/>
      <c r="AB297" s="457"/>
      <c r="AC297" s="457"/>
      <c r="AD297" s="457"/>
      <c r="AE297" s="459"/>
      <c r="AF297" s="460"/>
      <c r="AG297" s="460"/>
      <c r="AH297" s="460"/>
      <c r="AI297" s="460"/>
      <c r="AJ297" s="460"/>
      <c r="AK297" s="460"/>
      <c r="AL297" s="460"/>
      <c r="AM297" s="460"/>
      <c r="AN297" s="460"/>
      <c r="AO297" s="460"/>
      <c r="AP297" s="460"/>
      <c r="AQ297" s="460"/>
      <c r="AR297" s="460"/>
      <c r="AS297" s="460"/>
      <c r="AT297" s="460"/>
      <c r="AU297" s="460"/>
      <c r="AV297" s="460"/>
      <c r="AW297" s="460"/>
      <c r="AX297" s="460"/>
      <c r="AY297" s="460"/>
      <c r="AZ297" s="460"/>
      <c r="BA297" s="460"/>
      <c r="BB297" s="460"/>
      <c r="BC297" s="460"/>
      <c r="BD297" s="460"/>
      <c r="BE297" s="460"/>
      <c r="BF297" s="460"/>
      <c r="BG297" s="460"/>
      <c r="BH297" s="460"/>
      <c r="BI297" s="460"/>
      <c r="BJ297" s="460"/>
      <c r="BK297" s="460"/>
      <c r="BL297" s="460"/>
      <c r="BM297" s="460"/>
      <c r="BN297" s="460"/>
      <c r="BO297" s="460"/>
      <c r="BP297" s="460"/>
      <c r="BQ297" s="460"/>
      <c r="BR297" s="460"/>
      <c r="BS297" s="460"/>
      <c r="BT297" s="460"/>
      <c r="BU297" s="460"/>
      <c r="BV297" s="460"/>
      <c r="BW297" s="460"/>
      <c r="BX297" s="460"/>
      <c r="BY297" s="460"/>
      <c r="BZ297" s="460"/>
      <c r="CA297" s="460"/>
      <c r="CB297" s="460"/>
      <c r="CC297" s="460"/>
      <c r="CD297" s="460"/>
      <c r="CE297" s="460"/>
      <c r="CF297" s="460"/>
      <c r="CG297" s="460"/>
    </row>
    <row r="298" spans="1:85" ht="14.25">
      <c r="B298" s="798"/>
      <c r="C298" s="491" t="s">
        <v>779</v>
      </c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  <c r="P298" s="493"/>
      <c r="Q298" s="588">
        <v>772</v>
      </c>
      <c r="R298" s="720"/>
      <c r="S298" s="721"/>
      <c r="T298" s="721"/>
      <c r="U298" s="722"/>
      <c r="V298" s="588">
        <v>811</v>
      </c>
      <c r="W298" s="720"/>
      <c r="X298" s="721"/>
      <c r="Y298" s="721"/>
      <c r="Z298" s="722"/>
      <c r="AA298" s="413"/>
      <c r="AB298" s="414"/>
      <c r="AC298" s="414"/>
      <c r="AD298" s="414"/>
      <c r="AE298" s="415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  <c r="AZ298" s="410"/>
      <c r="BA298" s="410"/>
      <c r="BB298" s="410"/>
      <c r="BC298" s="410"/>
      <c r="BD298" s="410"/>
      <c r="BE298" s="410"/>
      <c r="BF298" s="410"/>
      <c r="BG298" s="410"/>
      <c r="BH298" s="410"/>
      <c r="BI298" s="410"/>
      <c r="BJ298" s="410"/>
      <c r="BK298" s="410"/>
      <c r="BL298" s="410"/>
      <c r="BM298" s="410"/>
      <c r="BN298" s="410"/>
      <c r="BO298" s="410"/>
      <c r="BP298" s="410"/>
      <c r="BQ298" s="410"/>
      <c r="BR298" s="410"/>
      <c r="BS298" s="410"/>
      <c r="BT298" s="410"/>
      <c r="BU298" s="410"/>
      <c r="BV298" s="410"/>
      <c r="BW298" s="410"/>
      <c r="BX298" s="410"/>
      <c r="BY298" s="410"/>
      <c r="BZ298" s="410"/>
      <c r="CA298" s="410"/>
      <c r="CB298" s="410"/>
      <c r="CC298" s="410"/>
      <c r="CD298" s="410"/>
      <c r="CE298" s="410"/>
      <c r="CF298" s="410"/>
      <c r="CG298" s="410"/>
    </row>
    <row r="299" spans="1:85" ht="14.25">
      <c r="B299" s="798"/>
      <c r="C299" s="491" t="s">
        <v>780</v>
      </c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  <c r="P299" s="493"/>
      <c r="Q299" s="588">
        <v>873</v>
      </c>
      <c r="R299" s="720"/>
      <c r="S299" s="721"/>
      <c r="T299" s="721"/>
      <c r="U299" s="722"/>
      <c r="V299" s="588">
        <v>1002</v>
      </c>
      <c r="W299" s="720"/>
      <c r="X299" s="721"/>
      <c r="Y299" s="721"/>
      <c r="Z299" s="722"/>
      <c r="AA299" s="413"/>
      <c r="AB299" s="414"/>
      <c r="AC299" s="414"/>
      <c r="AD299" s="414"/>
      <c r="AE299" s="415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  <c r="AZ299" s="410"/>
      <c r="BA299" s="410"/>
      <c r="BB299" s="410"/>
      <c r="BC299" s="410"/>
      <c r="BD299" s="410"/>
      <c r="BE299" s="410"/>
      <c r="BF299" s="410"/>
      <c r="BG299" s="410"/>
      <c r="BH299" s="410"/>
      <c r="BI299" s="410"/>
      <c r="BJ299" s="410"/>
      <c r="BK299" s="410"/>
      <c r="BL299" s="410"/>
      <c r="BM299" s="410"/>
      <c r="BN299" s="410"/>
      <c r="BO299" s="410"/>
      <c r="BP299" s="410"/>
      <c r="BQ299" s="410"/>
      <c r="BR299" s="410"/>
      <c r="BS299" s="410"/>
      <c r="BT299" s="410"/>
      <c r="BU299" s="410"/>
      <c r="BV299" s="410"/>
      <c r="BW299" s="410"/>
      <c r="BX299" s="410"/>
      <c r="BY299" s="410"/>
      <c r="BZ299" s="410"/>
      <c r="CA299" s="410"/>
      <c r="CB299" s="410"/>
      <c r="CC299" s="410"/>
      <c r="CD299" s="410"/>
      <c r="CE299" s="410"/>
      <c r="CF299" s="410"/>
      <c r="CG299" s="410"/>
    </row>
    <row r="300" spans="1:85" ht="14.25">
      <c r="B300" s="798"/>
      <c r="C300" s="491" t="s">
        <v>781</v>
      </c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  <c r="P300" s="493"/>
      <c r="Q300" s="588">
        <v>1120</v>
      </c>
      <c r="R300" s="720"/>
      <c r="S300" s="721"/>
      <c r="T300" s="721"/>
      <c r="U300" s="722"/>
      <c r="V300" s="588">
        <v>1121</v>
      </c>
      <c r="W300" s="720"/>
      <c r="X300" s="721"/>
      <c r="Y300" s="721"/>
      <c r="Z300" s="722"/>
      <c r="AA300" s="413"/>
      <c r="AB300" s="414"/>
      <c r="AC300" s="414"/>
      <c r="AD300" s="414"/>
      <c r="AE300" s="415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  <c r="AZ300" s="410"/>
      <c r="BA300" s="410"/>
      <c r="BB300" s="410"/>
      <c r="BC300" s="410"/>
      <c r="BD300" s="410"/>
      <c r="BE300" s="410"/>
      <c r="BF300" s="410"/>
      <c r="BG300" s="410"/>
      <c r="BH300" s="410"/>
      <c r="BI300" s="410"/>
      <c r="BJ300" s="410"/>
      <c r="BK300" s="410"/>
      <c r="BL300" s="410"/>
      <c r="BM300" s="410"/>
      <c r="BN300" s="410"/>
      <c r="BO300" s="410"/>
      <c r="BP300" s="410"/>
      <c r="BQ300" s="410"/>
      <c r="BR300" s="410"/>
      <c r="BS300" s="410"/>
      <c r="BT300" s="410"/>
      <c r="BU300" s="410"/>
      <c r="BV300" s="410"/>
      <c r="BW300" s="410"/>
      <c r="BX300" s="410"/>
      <c r="BY300" s="410"/>
      <c r="BZ300" s="410"/>
      <c r="CA300" s="410"/>
      <c r="CB300" s="410"/>
      <c r="CC300" s="410"/>
      <c r="CD300" s="410"/>
      <c r="CE300" s="410"/>
      <c r="CF300" s="410"/>
      <c r="CG300" s="410"/>
    </row>
    <row r="301" spans="1:85" ht="14.25">
      <c r="B301" s="798"/>
      <c r="C301" s="491" t="s">
        <v>782</v>
      </c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P301" s="493"/>
      <c r="Q301" s="588">
        <v>1122</v>
      </c>
      <c r="R301" s="720"/>
      <c r="S301" s="721"/>
      <c r="T301" s="721"/>
      <c r="U301" s="722"/>
      <c r="V301" s="588">
        <v>1124</v>
      </c>
      <c r="W301" s="720"/>
      <c r="X301" s="721"/>
      <c r="Y301" s="721"/>
      <c r="Z301" s="722"/>
      <c r="AA301" s="413"/>
      <c r="AB301" s="414"/>
      <c r="AC301" s="414"/>
      <c r="AD301" s="414"/>
      <c r="AE301" s="415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  <c r="AZ301" s="410"/>
      <c r="BA301" s="410"/>
      <c r="BB301" s="410"/>
      <c r="BC301" s="410"/>
      <c r="BD301" s="410"/>
      <c r="BE301" s="410"/>
      <c r="BF301" s="410"/>
      <c r="BG301" s="410"/>
      <c r="BH301" s="410"/>
      <c r="BI301" s="410"/>
      <c r="BJ301" s="410"/>
      <c r="BK301" s="410"/>
      <c r="BL301" s="410"/>
      <c r="BM301" s="410"/>
      <c r="BN301" s="410"/>
      <c r="BO301" s="410"/>
      <c r="BP301" s="410"/>
      <c r="BQ301" s="410"/>
      <c r="BR301" s="410"/>
      <c r="BS301" s="410"/>
      <c r="BT301" s="410"/>
      <c r="BU301" s="410"/>
      <c r="BV301" s="410"/>
      <c r="BW301" s="410"/>
      <c r="BX301" s="410"/>
      <c r="BY301" s="410"/>
      <c r="BZ301" s="410"/>
      <c r="CA301" s="410"/>
      <c r="CB301" s="410"/>
      <c r="CC301" s="410"/>
      <c r="CD301" s="410"/>
      <c r="CE301" s="410"/>
      <c r="CF301" s="410"/>
      <c r="CG301" s="410"/>
    </row>
    <row r="302" spans="1:85" ht="14.25">
      <c r="B302" s="798"/>
      <c r="C302" s="491" t="s">
        <v>783</v>
      </c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  <c r="P302" s="493"/>
      <c r="Q302" s="588">
        <v>1838</v>
      </c>
      <c r="R302" s="720"/>
      <c r="S302" s="721"/>
      <c r="T302" s="721"/>
      <c r="U302" s="722"/>
      <c r="V302" s="588">
        <v>1839</v>
      </c>
      <c r="W302" s="720"/>
      <c r="X302" s="721"/>
      <c r="Y302" s="721"/>
      <c r="Z302" s="722"/>
      <c r="AA302" s="413"/>
      <c r="AB302" s="414"/>
      <c r="AC302" s="414"/>
      <c r="AD302" s="414"/>
      <c r="AE302" s="415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  <c r="AZ302" s="410"/>
      <c r="BA302" s="410"/>
      <c r="BB302" s="410"/>
      <c r="BC302" s="410"/>
      <c r="BD302" s="410"/>
      <c r="BE302" s="410"/>
      <c r="BF302" s="410"/>
      <c r="BG302" s="410"/>
      <c r="BH302" s="410"/>
      <c r="BI302" s="410"/>
      <c r="BJ302" s="410"/>
      <c r="BK302" s="410"/>
      <c r="BL302" s="410"/>
      <c r="BM302" s="410"/>
      <c r="BN302" s="410"/>
      <c r="BO302" s="410"/>
      <c r="BP302" s="410"/>
      <c r="BQ302" s="410"/>
      <c r="BR302" s="410"/>
      <c r="BS302" s="410"/>
      <c r="BT302" s="410"/>
      <c r="BU302" s="410"/>
      <c r="BV302" s="410"/>
      <c r="BW302" s="410"/>
      <c r="BX302" s="410"/>
      <c r="BY302" s="410"/>
      <c r="BZ302" s="410"/>
      <c r="CA302" s="410"/>
      <c r="CB302" s="410"/>
      <c r="CC302" s="410"/>
      <c r="CD302" s="410"/>
      <c r="CE302" s="410"/>
      <c r="CF302" s="410"/>
      <c r="CG302" s="410"/>
    </row>
    <row r="303" spans="1:85" ht="14.25">
      <c r="B303" s="798"/>
      <c r="C303" s="491" t="s">
        <v>784</v>
      </c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  <c r="P303" s="493"/>
      <c r="Q303" s="588">
        <v>1775</v>
      </c>
      <c r="R303" s="720"/>
      <c r="S303" s="721"/>
      <c r="T303" s="721"/>
      <c r="U303" s="722"/>
      <c r="V303" s="413"/>
      <c r="W303" s="414"/>
      <c r="X303" s="414"/>
      <c r="Y303" s="414"/>
      <c r="Z303" s="415"/>
      <c r="AA303" s="413"/>
      <c r="AB303" s="414"/>
      <c r="AC303" s="414"/>
      <c r="AD303" s="414"/>
      <c r="AE303" s="415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  <c r="AZ303" s="410"/>
      <c r="BA303" s="410"/>
      <c r="BB303" s="410"/>
      <c r="BC303" s="410"/>
      <c r="BD303" s="410"/>
      <c r="BE303" s="410"/>
      <c r="BF303" s="410"/>
      <c r="BG303" s="410"/>
      <c r="BH303" s="410"/>
      <c r="BI303" s="410"/>
      <c r="BJ303" s="410"/>
      <c r="BK303" s="410"/>
      <c r="BL303" s="410"/>
      <c r="BM303" s="410"/>
      <c r="BN303" s="410"/>
      <c r="BO303" s="410"/>
      <c r="BP303" s="410"/>
      <c r="BQ303" s="410"/>
      <c r="BR303" s="410"/>
      <c r="BS303" s="410"/>
      <c r="BT303" s="410"/>
      <c r="BU303" s="410"/>
      <c r="BV303" s="410"/>
      <c r="BW303" s="410"/>
      <c r="BX303" s="410"/>
      <c r="BY303" s="410"/>
      <c r="BZ303" s="410"/>
      <c r="CA303" s="410"/>
      <c r="CB303" s="410"/>
      <c r="CC303" s="410"/>
      <c r="CD303" s="410"/>
      <c r="CE303" s="410"/>
      <c r="CF303" s="410"/>
      <c r="CG303" s="410"/>
    </row>
    <row r="304" spans="1:85" ht="14.25">
      <c r="B304" s="798"/>
      <c r="C304" s="535" t="s">
        <v>785</v>
      </c>
      <c r="D304" s="536"/>
      <c r="E304" s="536"/>
      <c r="F304" s="536"/>
      <c r="G304" s="536"/>
      <c r="H304" s="536"/>
      <c r="I304" s="536"/>
      <c r="J304" s="536"/>
      <c r="K304" s="536"/>
      <c r="L304" s="536"/>
      <c r="M304" s="536"/>
      <c r="N304" s="536"/>
      <c r="O304" s="536"/>
      <c r="P304" s="537"/>
      <c r="Q304" s="538">
        <v>1911</v>
      </c>
      <c r="R304" s="724"/>
      <c r="S304" s="725"/>
      <c r="T304" s="725"/>
      <c r="U304" s="726"/>
      <c r="V304" s="432"/>
      <c r="W304" s="433"/>
      <c r="X304" s="433"/>
      <c r="Y304" s="433"/>
      <c r="Z304" s="434"/>
      <c r="AA304" s="432"/>
      <c r="AB304" s="433"/>
      <c r="AC304" s="433"/>
      <c r="AD304" s="433"/>
      <c r="AE304" s="434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  <c r="AZ304" s="410"/>
      <c r="BA304" s="410"/>
      <c r="BB304" s="410"/>
      <c r="BC304" s="410"/>
      <c r="BD304" s="410"/>
      <c r="BE304" s="410"/>
      <c r="BF304" s="410"/>
      <c r="BG304" s="410"/>
      <c r="BH304" s="410"/>
      <c r="BI304" s="410"/>
      <c r="BJ304" s="410"/>
      <c r="BK304" s="410"/>
      <c r="BL304" s="410"/>
      <c r="BM304" s="410"/>
      <c r="BN304" s="410"/>
      <c r="BO304" s="410"/>
      <c r="BP304" s="410"/>
      <c r="BQ304" s="410"/>
      <c r="BR304" s="410"/>
      <c r="BS304" s="410"/>
      <c r="BT304" s="410"/>
      <c r="BU304" s="410"/>
      <c r="BV304" s="410"/>
      <c r="BW304" s="410"/>
      <c r="BX304" s="410"/>
      <c r="BY304" s="410"/>
      <c r="BZ304" s="410"/>
      <c r="CA304" s="410"/>
      <c r="CB304" s="410"/>
      <c r="CC304" s="410"/>
      <c r="CD304" s="410"/>
      <c r="CE304" s="410"/>
      <c r="CF304" s="410"/>
      <c r="CG304" s="410"/>
    </row>
    <row r="305" spans="1:92" s="461" customFormat="1">
      <c r="A305" s="455"/>
      <c r="B305" s="797" t="s">
        <v>786</v>
      </c>
      <c r="C305" s="797"/>
      <c r="D305" s="797"/>
      <c r="E305" s="797"/>
      <c r="F305" s="797"/>
      <c r="G305" s="797"/>
      <c r="H305" s="797"/>
      <c r="I305" s="797"/>
      <c r="J305" s="797"/>
      <c r="K305" s="797"/>
      <c r="L305" s="797"/>
      <c r="M305" s="797"/>
      <c r="N305" s="797"/>
      <c r="O305" s="797"/>
      <c r="P305" s="797"/>
      <c r="Q305" s="792" t="s">
        <v>787</v>
      </c>
      <c r="R305" s="792"/>
      <c r="S305" s="792"/>
      <c r="T305" s="792"/>
      <c r="U305" s="792"/>
      <c r="V305" s="743" t="s">
        <v>788</v>
      </c>
      <c r="W305" s="743"/>
      <c r="X305" s="743"/>
      <c r="Y305" s="743"/>
      <c r="Z305" s="743"/>
      <c r="AA305" s="792" t="s">
        <v>724</v>
      </c>
      <c r="AB305" s="792"/>
      <c r="AC305" s="792"/>
      <c r="AD305" s="792"/>
      <c r="AE305" s="792"/>
      <c r="AF305" s="460"/>
      <c r="AG305" s="460"/>
      <c r="AH305" s="460"/>
      <c r="AI305" s="460"/>
      <c r="AJ305" s="460"/>
      <c r="AK305" s="460"/>
      <c r="AL305" s="460"/>
      <c r="AM305" s="460"/>
      <c r="AN305" s="460"/>
      <c r="AO305" s="460"/>
      <c r="AP305" s="460"/>
      <c r="AQ305" s="460"/>
      <c r="AR305" s="460"/>
      <c r="AS305" s="460"/>
      <c r="AT305" s="460"/>
      <c r="AU305" s="460"/>
      <c r="AV305" s="460"/>
      <c r="AW305" s="460"/>
      <c r="AX305" s="460"/>
      <c r="AY305" s="460"/>
      <c r="AZ305" s="460"/>
      <c r="BA305" s="460"/>
      <c r="BB305" s="460"/>
      <c r="BC305" s="460"/>
      <c r="BD305" s="460"/>
      <c r="BE305" s="460"/>
      <c r="BF305" s="460"/>
      <c r="BG305" s="460"/>
      <c r="BH305" s="460"/>
      <c r="BI305" s="460"/>
      <c r="BJ305" s="460"/>
      <c r="BK305" s="460"/>
      <c r="BL305" s="460"/>
      <c r="BM305" s="460"/>
      <c r="BN305" s="460"/>
      <c r="BO305" s="460"/>
      <c r="BP305" s="460"/>
      <c r="BQ305" s="460"/>
      <c r="BR305" s="460"/>
      <c r="BS305" s="460"/>
      <c r="BT305" s="460"/>
      <c r="BU305" s="460"/>
      <c r="BV305" s="460"/>
      <c r="BW305" s="460"/>
      <c r="BX305" s="460"/>
      <c r="BY305" s="460"/>
      <c r="BZ305" s="460"/>
      <c r="CA305" s="460"/>
      <c r="CB305" s="460"/>
      <c r="CC305" s="460"/>
      <c r="CD305" s="460"/>
      <c r="CE305" s="460"/>
      <c r="CF305" s="460"/>
      <c r="CG305" s="460"/>
    </row>
    <row r="306" spans="1:92" ht="14.25">
      <c r="B306" s="797"/>
      <c r="C306" s="797"/>
      <c r="D306" s="797"/>
      <c r="E306" s="797"/>
      <c r="F306" s="797"/>
      <c r="G306" s="797"/>
      <c r="H306" s="797"/>
      <c r="I306" s="797"/>
      <c r="J306" s="797"/>
      <c r="K306" s="797"/>
      <c r="L306" s="797"/>
      <c r="M306" s="797"/>
      <c r="N306" s="797"/>
      <c r="O306" s="797"/>
      <c r="P306" s="797"/>
      <c r="Q306" s="588">
        <v>999</v>
      </c>
      <c r="R306" s="720"/>
      <c r="S306" s="721"/>
      <c r="T306" s="721"/>
      <c r="U306" s="722"/>
      <c r="V306" s="588">
        <v>998</v>
      </c>
      <c r="W306" s="720"/>
      <c r="X306" s="721"/>
      <c r="Y306" s="721"/>
      <c r="Z306" s="722"/>
      <c r="AA306" s="588">
        <v>953</v>
      </c>
      <c r="AB306" s="720"/>
      <c r="AC306" s="721"/>
      <c r="AD306" s="721"/>
      <c r="AE306" s="722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  <c r="AZ306" s="410"/>
      <c r="BA306" s="410"/>
      <c r="BB306" s="410"/>
      <c r="BC306" s="410"/>
      <c r="BD306" s="410"/>
      <c r="BE306" s="410"/>
      <c r="BF306" s="410"/>
      <c r="BG306" s="410"/>
      <c r="BH306" s="410"/>
      <c r="BI306" s="410"/>
      <c r="BJ306" s="410"/>
      <c r="BK306" s="410"/>
      <c r="BL306" s="410"/>
      <c r="BM306" s="410"/>
      <c r="BN306" s="410"/>
      <c r="BO306" s="410"/>
      <c r="BP306" s="410"/>
      <c r="BQ306" s="410"/>
      <c r="BR306" s="410"/>
      <c r="BS306" s="410"/>
      <c r="BT306" s="410"/>
      <c r="BU306" s="410"/>
      <c r="BV306" s="410"/>
      <c r="BW306" s="410"/>
      <c r="BX306" s="410"/>
      <c r="BY306" s="410"/>
      <c r="BZ306" s="410"/>
      <c r="CA306" s="410"/>
      <c r="CB306" s="410"/>
      <c r="CC306" s="410"/>
      <c r="CD306" s="410"/>
      <c r="CE306" s="410"/>
      <c r="CF306" s="410"/>
      <c r="CG306" s="410"/>
    </row>
    <row r="307" spans="1:92" s="411" customFormat="1">
      <c r="A307" s="409"/>
      <c r="B307" s="517"/>
      <c r="C307" s="517"/>
      <c r="D307" s="517"/>
      <c r="E307" s="517"/>
      <c r="F307" s="517"/>
      <c r="G307" s="517"/>
      <c r="H307" s="517"/>
      <c r="I307" s="517"/>
      <c r="J307" s="517"/>
      <c r="K307" s="517"/>
      <c r="L307" s="517"/>
      <c r="M307" s="517"/>
      <c r="N307" s="517"/>
      <c r="O307" s="517"/>
      <c r="P307" s="517"/>
      <c r="Q307" s="517"/>
      <c r="R307" s="517"/>
      <c r="S307" s="410"/>
      <c r="T307" s="410"/>
      <c r="U307" s="410"/>
      <c r="V307" s="410"/>
      <c r="W307" s="410"/>
      <c r="X307" s="410"/>
      <c r="Y307" s="410"/>
      <c r="Z307" s="410"/>
      <c r="AA307" s="410"/>
      <c r="AB307" s="410"/>
      <c r="AC307" s="410"/>
      <c r="AD307" s="410"/>
      <c r="AE307" s="410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  <c r="AZ307" s="410"/>
      <c r="BA307" s="410"/>
      <c r="BB307" s="410"/>
      <c r="BC307" s="410"/>
      <c r="BD307" s="410"/>
      <c r="BE307" s="410"/>
      <c r="BF307" s="410"/>
      <c r="BG307" s="410"/>
      <c r="BH307" s="410"/>
      <c r="BI307" s="410"/>
      <c r="BJ307" s="410"/>
      <c r="BK307" s="410"/>
      <c r="BL307" s="410"/>
      <c r="BM307" s="410"/>
      <c r="BN307" s="410"/>
      <c r="BO307" s="410"/>
      <c r="BP307" s="410"/>
      <c r="BQ307" s="410"/>
      <c r="BR307" s="410"/>
      <c r="BS307" s="410"/>
      <c r="BT307" s="410"/>
      <c r="BU307" s="410"/>
      <c r="BV307" s="410"/>
      <c r="BW307" s="410"/>
      <c r="BX307" s="410"/>
      <c r="BY307" s="410"/>
      <c r="BZ307" s="410"/>
      <c r="CA307" s="410"/>
      <c r="CB307" s="410"/>
      <c r="CC307" s="410"/>
      <c r="CD307" s="410"/>
      <c r="CE307" s="410"/>
      <c r="CF307" s="410"/>
      <c r="CG307" s="410"/>
      <c r="CH307" s="410"/>
      <c r="CI307" s="410"/>
      <c r="CJ307" s="410"/>
      <c r="CK307" s="410"/>
      <c r="CL307" s="410"/>
      <c r="CM307" s="410"/>
      <c r="CN307" s="410"/>
    </row>
    <row r="308" spans="1:92" s="411" customFormat="1">
      <c r="A308" s="409"/>
      <c r="B308" s="791" t="s">
        <v>789</v>
      </c>
      <c r="C308" s="791"/>
      <c r="D308" s="791"/>
      <c r="E308" s="791"/>
      <c r="F308" s="791"/>
      <c r="G308" s="791"/>
      <c r="H308" s="791"/>
      <c r="I308" s="791"/>
      <c r="J308" s="791"/>
      <c r="K308" s="791"/>
      <c r="L308" s="791"/>
      <c r="M308" s="791"/>
      <c r="N308" s="791"/>
      <c r="O308" s="791"/>
      <c r="P308" s="791"/>
      <c r="Q308" s="791"/>
      <c r="R308" s="791"/>
      <c r="S308" s="410"/>
      <c r="T308" s="410"/>
      <c r="U308" s="410"/>
      <c r="V308" s="410"/>
      <c r="W308" s="410"/>
      <c r="X308" s="410"/>
      <c r="Y308" s="410"/>
      <c r="Z308" s="410"/>
      <c r="AA308" s="410"/>
      <c r="AB308" s="410"/>
      <c r="AC308" s="410"/>
      <c r="AD308" s="410"/>
      <c r="AE308" s="410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  <c r="AZ308" s="410"/>
      <c r="BA308" s="410"/>
      <c r="BB308" s="410"/>
      <c r="BC308" s="410"/>
      <c r="BD308" s="410"/>
      <c r="BE308" s="410"/>
      <c r="BF308" s="410"/>
      <c r="BG308" s="410"/>
      <c r="BH308" s="410"/>
      <c r="BI308" s="410"/>
      <c r="BJ308" s="410"/>
      <c r="BK308" s="410"/>
      <c r="BL308" s="410"/>
      <c r="BM308" s="410"/>
      <c r="BN308" s="410"/>
      <c r="BO308" s="410"/>
      <c r="BP308" s="410"/>
      <c r="BQ308" s="410"/>
      <c r="BR308" s="410"/>
      <c r="BS308" s="410"/>
      <c r="BT308" s="410"/>
      <c r="BU308" s="410"/>
      <c r="BV308" s="410"/>
      <c r="BW308" s="410"/>
      <c r="BX308" s="410"/>
      <c r="BY308" s="410"/>
      <c r="BZ308" s="410"/>
      <c r="CA308" s="410"/>
      <c r="CB308" s="410"/>
      <c r="CC308" s="410"/>
      <c r="CD308" s="410"/>
      <c r="CE308" s="410"/>
      <c r="CF308" s="410"/>
      <c r="CG308" s="410"/>
      <c r="CH308" s="410"/>
      <c r="CI308" s="410"/>
      <c r="CJ308" s="410"/>
      <c r="CK308" s="410"/>
      <c r="CL308" s="410"/>
      <c r="CM308" s="410"/>
      <c r="CN308" s="410"/>
    </row>
    <row r="309" spans="1:92" s="411" customFormat="1">
      <c r="A309" s="409"/>
      <c r="B309" s="791"/>
      <c r="C309" s="791"/>
      <c r="D309" s="791"/>
      <c r="E309" s="791"/>
      <c r="F309" s="791"/>
      <c r="G309" s="791"/>
      <c r="H309" s="791"/>
      <c r="I309" s="791"/>
      <c r="J309" s="791"/>
      <c r="K309" s="791"/>
      <c r="L309" s="791"/>
      <c r="M309" s="791"/>
      <c r="N309" s="791"/>
      <c r="O309" s="791"/>
      <c r="P309" s="791"/>
      <c r="Q309" s="791"/>
      <c r="R309" s="791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  <c r="AZ309" s="410"/>
      <c r="BA309" s="410"/>
      <c r="BB309" s="410"/>
      <c r="BC309" s="410"/>
      <c r="BD309" s="410"/>
      <c r="BE309" s="410"/>
      <c r="BF309" s="410"/>
      <c r="BG309" s="410"/>
      <c r="BH309" s="410"/>
      <c r="BI309" s="410"/>
      <c r="BJ309" s="410"/>
      <c r="BK309" s="410"/>
      <c r="BL309" s="410"/>
      <c r="BM309" s="410"/>
      <c r="BN309" s="410"/>
      <c r="BO309" s="410"/>
      <c r="BP309" s="410"/>
      <c r="BQ309" s="410"/>
      <c r="BR309" s="410"/>
      <c r="BS309" s="410"/>
      <c r="BT309" s="410"/>
      <c r="BU309" s="410"/>
      <c r="BV309" s="410"/>
      <c r="BW309" s="410"/>
      <c r="BX309" s="410"/>
      <c r="BY309" s="410"/>
      <c r="BZ309" s="410"/>
      <c r="CA309" s="410"/>
      <c r="CB309" s="410"/>
      <c r="CC309" s="410"/>
      <c r="CD309" s="410"/>
      <c r="CE309" s="410"/>
      <c r="CF309" s="410"/>
      <c r="CG309" s="410"/>
      <c r="CH309" s="410"/>
      <c r="CI309" s="410"/>
      <c r="CJ309" s="410"/>
      <c r="CK309" s="410"/>
      <c r="CL309" s="410"/>
      <c r="CM309" s="410"/>
      <c r="CN309" s="410"/>
    </row>
    <row r="310" spans="1:92" ht="14.25">
      <c r="B310" s="496" t="s">
        <v>790</v>
      </c>
      <c r="C310" s="497"/>
      <c r="D310" s="497"/>
      <c r="E310" s="497"/>
      <c r="F310" s="497"/>
      <c r="G310" s="497"/>
      <c r="H310" s="497"/>
      <c r="I310" s="497"/>
      <c r="J310" s="497"/>
      <c r="K310" s="497"/>
      <c r="L310" s="498"/>
      <c r="M310" s="521">
        <v>1160</v>
      </c>
      <c r="N310" s="720"/>
      <c r="O310" s="721"/>
      <c r="P310" s="721"/>
      <c r="Q310" s="722"/>
      <c r="R310" s="527" t="s">
        <v>2</v>
      </c>
      <c r="S310" s="410"/>
      <c r="T310" s="410"/>
      <c r="U310" s="410"/>
      <c r="V310" s="410"/>
      <c r="W310" s="410"/>
      <c r="X310" s="410"/>
      <c r="Y310" s="410"/>
      <c r="Z310" s="410"/>
      <c r="AA310" s="410"/>
      <c r="AB310" s="410"/>
      <c r="AC310" s="410"/>
      <c r="AD310" s="410"/>
      <c r="AE310" s="410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  <c r="AZ310" s="410"/>
      <c r="BA310" s="410"/>
      <c r="BB310" s="410"/>
      <c r="BC310" s="410"/>
      <c r="BD310" s="410"/>
      <c r="BE310" s="410"/>
      <c r="BF310" s="410"/>
      <c r="BG310" s="410"/>
      <c r="BH310" s="410"/>
      <c r="BI310" s="410"/>
      <c r="BJ310" s="410"/>
      <c r="BK310" s="410"/>
      <c r="BL310" s="410"/>
      <c r="BM310" s="410"/>
      <c r="BN310" s="410"/>
      <c r="BO310" s="410"/>
      <c r="BP310" s="410"/>
      <c r="BQ310" s="410"/>
      <c r="BR310" s="410"/>
      <c r="BS310" s="410"/>
      <c r="BT310" s="410"/>
      <c r="BU310" s="410"/>
      <c r="BV310" s="410"/>
      <c r="BW310" s="410"/>
      <c r="BX310" s="410"/>
      <c r="BY310" s="410"/>
      <c r="BZ310" s="410"/>
      <c r="CA310" s="410"/>
      <c r="CB310" s="410"/>
      <c r="CC310" s="410"/>
      <c r="CD310" s="410"/>
      <c r="CE310" s="410"/>
      <c r="CF310" s="410"/>
      <c r="CG310" s="410"/>
      <c r="CH310" s="410"/>
      <c r="CI310" s="410"/>
      <c r="CJ310" s="410"/>
      <c r="CK310" s="410"/>
      <c r="CL310" s="410"/>
      <c r="CM310" s="410"/>
      <c r="CN310" s="410"/>
    </row>
    <row r="311" spans="1:92" ht="14.25">
      <c r="B311" s="496" t="s">
        <v>791</v>
      </c>
      <c r="C311" s="497"/>
      <c r="D311" s="497"/>
      <c r="E311" s="497"/>
      <c r="F311" s="497"/>
      <c r="G311" s="497"/>
      <c r="H311" s="497"/>
      <c r="I311" s="497"/>
      <c r="J311" s="497"/>
      <c r="K311" s="497"/>
      <c r="L311" s="498"/>
      <c r="M311" s="521">
        <v>1163</v>
      </c>
      <c r="N311" s="720"/>
      <c r="O311" s="721"/>
      <c r="P311" s="721"/>
      <c r="Q311" s="722"/>
      <c r="R311" s="527" t="s">
        <v>3</v>
      </c>
      <c r="S311" s="410"/>
      <c r="T311" s="410"/>
      <c r="U311" s="410"/>
      <c r="V311" s="410"/>
      <c r="W311" s="410"/>
      <c r="X311" s="410"/>
      <c r="Y311" s="410"/>
      <c r="Z311" s="410"/>
      <c r="AA311" s="410"/>
      <c r="AB311" s="410"/>
      <c r="AC311" s="410"/>
      <c r="AD311" s="410"/>
      <c r="AE311" s="410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  <c r="AZ311" s="410"/>
      <c r="BA311" s="410"/>
      <c r="BB311" s="410"/>
      <c r="BC311" s="410"/>
      <c r="BD311" s="410"/>
      <c r="BE311" s="410"/>
      <c r="BF311" s="410"/>
      <c r="BG311" s="410"/>
      <c r="BH311" s="410"/>
      <c r="BI311" s="410"/>
      <c r="BJ311" s="410"/>
      <c r="BK311" s="410"/>
      <c r="BL311" s="410"/>
      <c r="BM311" s="410"/>
      <c r="BN311" s="410"/>
      <c r="BO311" s="410"/>
      <c r="BP311" s="410"/>
      <c r="BQ311" s="410"/>
      <c r="BR311" s="410"/>
      <c r="BS311" s="410"/>
      <c r="BT311" s="410"/>
      <c r="BU311" s="410"/>
      <c r="BV311" s="410"/>
      <c r="BW311" s="410"/>
      <c r="BX311" s="410"/>
      <c r="BY311" s="410"/>
      <c r="BZ311" s="410"/>
      <c r="CA311" s="410"/>
      <c r="CB311" s="410"/>
      <c r="CC311" s="410"/>
      <c r="CD311" s="410"/>
      <c r="CE311" s="410"/>
      <c r="CF311" s="410"/>
      <c r="CG311" s="410"/>
      <c r="CH311" s="410"/>
      <c r="CI311" s="410"/>
      <c r="CJ311" s="410"/>
      <c r="CK311" s="410"/>
      <c r="CL311" s="410"/>
      <c r="CM311" s="410"/>
      <c r="CN311" s="410"/>
    </row>
    <row r="312" spans="1:92" ht="14.25">
      <c r="B312" s="496" t="s">
        <v>792</v>
      </c>
      <c r="C312" s="497"/>
      <c r="D312" s="497"/>
      <c r="E312" s="497"/>
      <c r="F312" s="497"/>
      <c r="G312" s="497"/>
      <c r="H312" s="497"/>
      <c r="I312" s="497"/>
      <c r="J312" s="497"/>
      <c r="K312" s="497"/>
      <c r="L312" s="498"/>
      <c r="M312" s="521">
        <v>1164</v>
      </c>
      <c r="N312" s="720"/>
      <c r="O312" s="721"/>
      <c r="P312" s="721"/>
      <c r="Q312" s="722"/>
      <c r="R312" s="527" t="s">
        <v>3</v>
      </c>
      <c r="S312" s="410"/>
      <c r="T312" s="410"/>
      <c r="U312" s="410"/>
      <c r="V312" s="410"/>
      <c r="W312" s="410"/>
      <c r="X312" s="410"/>
      <c r="Y312" s="410"/>
      <c r="Z312" s="410"/>
      <c r="AA312" s="410"/>
      <c r="AB312" s="410"/>
      <c r="AC312" s="410"/>
      <c r="AD312" s="410"/>
      <c r="AE312" s="410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  <c r="AZ312" s="410"/>
      <c r="BA312" s="410"/>
      <c r="BB312" s="410"/>
      <c r="BC312" s="410"/>
      <c r="BD312" s="410"/>
      <c r="BE312" s="410"/>
      <c r="BF312" s="410"/>
      <c r="BG312" s="410"/>
      <c r="BH312" s="410"/>
      <c r="BI312" s="410"/>
      <c r="BJ312" s="410"/>
      <c r="BK312" s="410"/>
      <c r="BL312" s="410"/>
      <c r="BM312" s="410"/>
      <c r="BN312" s="410"/>
      <c r="BO312" s="410"/>
      <c r="BP312" s="410"/>
      <c r="BQ312" s="410"/>
      <c r="BR312" s="410"/>
      <c r="BS312" s="410"/>
      <c r="BT312" s="410"/>
      <c r="BU312" s="410"/>
      <c r="BV312" s="410"/>
      <c r="BW312" s="410"/>
      <c r="BX312" s="410"/>
      <c r="BY312" s="410"/>
      <c r="BZ312" s="410"/>
      <c r="CA312" s="410"/>
      <c r="CB312" s="410"/>
      <c r="CC312" s="410"/>
      <c r="CD312" s="410"/>
      <c r="CE312" s="410"/>
      <c r="CF312" s="410"/>
      <c r="CG312" s="410"/>
      <c r="CH312" s="410"/>
      <c r="CI312" s="410"/>
      <c r="CJ312" s="410"/>
      <c r="CK312" s="410"/>
      <c r="CL312" s="410"/>
      <c r="CM312" s="410"/>
      <c r="CN312" s="410"/>
    </row>
    <row r="313" spans="1:92" ht="14.25">
      <c r="B313" s="496" t="s">
        <v>793</v>
      </c>
      <c r="C313" s="497"/>
      <c r="D313" s="497"/>
      <c r="E313" s="497"/>
      <c r="F313" s="497"/>
      <c r="G313" s="497"/>
      <c r="H313" s="497"/>
      <c r="I313" s="497"/>
      <c r="J313" s="497"/>
      <c r="K313" s="497"/>
      <c r="L313" s="498"/>
      <c r="M313" s="521">
        <v>1166</v>
      </c>
      <c r="N313" s="720"/>
      <c r="O313" s="721"/>
      <c r="P313" s="721"/>
      <c r="Q313" s="722"/>
      <c r="R313" s="527" t="s">
        <v>2</v>
      </c>
      <c r="S313" s="410"/>
      <c r="T313" s="410"/>
      <c r="U313" s="410"/>
      <c r="V313" s="410"/>
      <c r="W313" s="410"/>
      <c r="X313" s="410"/>
      <c r="Y313" s="410"/>
      <c r="Z313" s="410"/>
      <c r="AA313" s="410"/>
      <c r="AB313" s="410"/>
      <c r="AC313" s="410"/>
      <c r="AD313" s="410"/>
      <c r="AE313" s="410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  <c r="AZ313" s="410"/>
      <c r="BA313" s="410"/>
      <c r="BB313" s="410"/>
      <c r="BC313" s="410"/>
      <c r="BD313" s="410"/>
      <c r="BE313" s="410"/>
      <c r="BF313" s="410"/>
      <c r="BG313" s="410"/>
      <c r="BH313" s="410"/>
      <c r="BI313" s="410"/>
      <c r="BJ313" s="410"/>
      <c r="BK313" s="410"/>
      <c r="BL313" s="410"/>
      <c r="BM313" s="410"/>
      <c r="BN313" s="410"/>
      <c r="BO313" s="410"/>
      <c r="BP313" s="410"/>
      <c r="BQ313" s="410"/>
      <c r="BR313" s="410"/>
      <c r="BS313" s="410"/>
      <c r="BT313" s="410"/>
      <c r="BU313" s="410"/>
      <c r="BV313" s="410"/>
      <c r="BW313" s="410"/>
      <c r="BX313" s="410"/>
      <c r="BY313" s="410"/>
      <c r="BZ313" s="410"/>
      <c r="CA313" s="410"/>
      <c r="CB313" s="410"/>
      <c r="CC313" s="410"/>
      <c r="CD313" s="410"/>
      <c r="CE313" s="410"/>
      <c r="CF313" s="410"/>
      <c r="CG313" s="410"/>
      <c r="CH313" s="410"/>
      <c r="CI313" s="410"/>
      <c r="CJ313" s="410"/>
      <c r="CK313" s="410"/>
      <c r="CL313" s="410"/>
      <c r="CM313" s="410"/>
      <c r="CN313" s="410"/>
    </row>
    <row r="314" spans="1:92" ht="14.25">
      <c r="B314" s="496" t="s">
        <v>794</v>
      </c>
      <c r="C314" s="497"/>
      <c r="D314" s="497"/>
      <c r="E314" s="497"/>
      <c r="F314" s="497"/>
      <c r="G314" s="497"/>
      <c r="H314" s="497"/>
      <c r="I314" s="497"/>
      <c r="J314" s="497"/>
      <c r="K314" s="497"/>
      <c r="L314" s="498"/>
      <c r="M314" s="521">
        <v>1168</v>
      </c>
      <c r="N314" s="720">
        <f>+$N$310-$N$311-$N$312+N313</f>
        <v>0</v>
      </c>
      <c r="O314" s="721"/>
      <c r="P314" s="721"/>
      <c r="Q314" s="722"/>
      <c r="R314" s="527" t="s">
        <v>4</v>
      </c>
      <c r="S314" s="410"/>
      <c r="T314" s="410"/>
      <c r="U314" s="410"/>
      <c r="V314" s="410"/>
      <c r="W314" s="410"/>
      <c r="X314" s="410"/>
      <c r="Y314" s="410"/>
      <c r="Z314" s="410"/>
      <c r="AA314" s="410"/>
      <c r="AB314" s="410"/>
      <c r="AC314" s="410"/>
      <c r="AD314" s="410"/>
      <c r="AE314" s="410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  <c r="AZ314" s="410"/>
      <c r="BA314" s="410"/>
      <c r="BB314" s="410"/>
      <c r="BC314" s="410"/>
      <c r="BD314" s="410"/>
      <c r="BE314" s="410"/>
      <c r="BF314" s="410"/>
      <c r="BG314" s="410"/>
      <c r="BH314" s="410"/>
      <c r="BI314" s="410"/>
      <c r="BJ314" s="410"/>
      <c r="BK314" s="410"/>
      <c r="BL314" s="410"/>
      <c r="BM314" s="410"/>
      <c r="BN314" s="410"/>
      <c r="BO314" s="410"/>
      <c r="BP314" s="410"/>
      <c r="BQ314" s="410"/>
      <c r="BR314" s="410"/>
      <c r="BS314" s="410"/>
      <c r="BT314" s="410"/>
      <c r="BU314" s="410"/>
      <c r="BV314" s="410"/>
      <c r="BW314" s="410"/>
      <c r="BX314" s="410"/>
      <c r="BY314" s="410"/>
      <c r="BZ314" s="410"/>
      <c r="CA314" s="410"/>
      <c r="CB314" s="410"/>
      <c r="CC314" s="410"/>
      <c r="CD314" s="410"/>
      <c r="CE314" s="410"/>
      <c r="CF314" s="410"/>
      <c r="CG314" s="410"/>
      <c r="CH314" s="410"/>
      <c r="CI314" s="410"/>
      <c r="CJ314" s="410"/>
      <c r="CK314" s="410"/>
      <c r="CL314" s="410"/>
      <c r="CM314" s="410"/>
      <c r="CN314" s="410"/>
    </row>
    <row r="315" spans="1:92" ht="14.25">
      <c r="B315" s="496" t="s">
        <v>795</v>
      </c>
      <c r="C315" s="497"/>
      <c r="D315" s="497"/>
      <c r="E315" s="497"/>
      <c r="F315" s="497"/>
      <c r="G315" s="497"/>
      <c r="H315" s="497"/>
      <c r="I315" s="497"/>
      <c r="J315" s="497"/>
      <c r="K315" s="497"/>
      <c r="L315" s="498"/>
      <c r="M315" s="521">
        <v>1169</v>
      </c>
      <c r="N315" s="720">
        <v>0</v>
      </c>
      <c r="O315" s="721"/>
      <c r="P315" s="721"/>
      <c r="Q315" s="722"/>
      <c r="R315" s="527" t="s">
        <v>4</v>
      </c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  <c r="AZ315" s="410"/>
      <c r="BA315" s="410"/>
      <c r="BB315" s="410"/>
      <c r="BC315" s="410"/>
      <c r="BD315" s="410"/>
      <c r="BE315" s="410"/>
      <c r="BF315" s="410"/>
      <c r="BG315" s="410"/>
      <c r="BH315" s="410"/>
      <c r="BI315" s="410"/>
      <c r="BJ315" s="410"/>
      <c r="BK315" s="410"/>
      <c r="BL315" s="410"/>
      <c r="BM315" s="410"/>
      <c r="BN315" s="410"/>
      <c r="BO315" s="410"/>
      <c r="BP315" s="410"/>
      <c r="BQ315" s="410"/>
      <c r="BR315" s="410"/>
      <c r="BS315" s="410"/>
      <c r="BT315" s="410"/>
      <c r="BU315" s="410"/>
      <c r="BV315" s="410"/>
      <c r="BW315" s="410"/>
      <c r="BX315" s="410"/>
      <c r="BY315" s="410"/>
      <c r="BZ315" s="410"/>
      <c r="CA315" s="410"/>
      <c r="CB315" s="410"/>
      <c r="CC315" s="410"/>
      <c r="CD315" s="410"/>
      <c r="CE315" s="410"/>
      <c r="CF315" s="410"/>
      <c r="CG315" s="410"/>
      <c r="CH315" s="410"/>
      <c r="CI315" s="410"/>
      <c r="CJ315" s="410"/>
      <c r="CK315" s="410"/>
      <c r="CL315" s="410"/>
      <c r="CM315" s="410"/>
      <c r="CN315" s="410"/>
    </row>
    <row r="316" spans="1:92" ht="14.25">
      <c r="B316" s="496" t="s">
        <v>796</v>
      </c>
      <c r="C316" s="497"/>
      <c r="D316" s="497"/>
      <c r="E316" s="497"/>
      <c r="F316" s="497"/>
      <c r="G316" s="497"/>
      <c r="H316" s="497"/>
      <c r="I316" s="497"/>
      <c r="J316" s="497"/>
      <c r="K316" s="497"/>
      <c r="L316" s="498"/>
      <c r="M316" s="521">
        <v>1170</v>
      </c>
      <c r="N316" s="720">
        <v>0</v>
      </c>
      <c r="O316" s="721"/>
      <c r="P316" s="721"/>
      <c r="Q316" s="722"/>
      <c r="R316" s="527" t="s">
        <v>4</v>
      </c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  <c r="AZ316" s="410"/>
      <c r="BA316" s="410"/>
      <c r="BB316" s="410"/>
      <c r="BC316" s="410"/>
      <c r="BD316" s="410"/>
      <c r="BE316" s="410"/>
      <c r="BF316" s="410"/>
      <c r="BG316" s="410"/>
      <c r="BH316" s="410"/>
      <c r="BI316" s="410"/>
      <c r="BJ316" s="410"/>
      <c r="BK316" s="410"/>
      <c r="BL316" s="410"/>
      <c r="BM316" s="410"/>
      <c r="BN316" s="410"/>
      <c r="BO316" s="410"/>
      <c r="BP316" s="410"/>
      <c r="BQ316" s="410"/>
      <c r="BR316" s="410"/>
      <c r="BS316" s="410"/>
      <c r="BT316" s="410"/>
      <c r="BU316" s="410"/>
      <c r="BV316" s="410"/>
      <c r="BW316" s="410"/>
      <c r="BX316" s="410"/>
      <c r="BY316" s="410"/>
      <c r="BZ316" s="410"/>
      <c r="CA316" s="410"/>
      <c r="CB316" s="410"/>
      <c r="CC316" s="410"/>
      <c r="CD316" s="410"/>
      <c r="CE316" s="410"/>
      <c r="CF316" s="410"/>
      <c r="CG316" s="410"/>
      <c r="CH316" s="410"/>
      <c r="CI316" s="410"/>
      <c r="CJ316" s="410"/>
      <c r="CK316" s="410"/>
      <c r="CL316" s="410"/>
      <c r="CM316" s="410"/>
      <c r="CN316" s="410"/>
    </row>
    <row r="317" spans="1:92" ht="14.25">
      <c r="B317" s="496" t="s">
        <v>797</v>
      </c>
      <c r="C317" s="497"/>
      <c r="D317" s="497"/>
      <c r="E317" s="497"/>
      <c r="F317" s="497"/>
      <c r="G317" s="497"/>
      <c r="H317" s="497"/>
      <c r="I317" s="497"/>
      <c r="J317" s="497"/>
      <c r="K317" s="497"/>
      <c r="L317" s="498"/>
      <c r="M317" s="521">
        <v>1171</v>
      </c>
      <c r="N317" s="720"/>
      <c r="O317" s="721"/>
      <c r="P317" s="721"/>
      <c r="Q317" s="722"/>
      <c r="R317" s="527" t="s">
        <v>2</v>
      </c>
      <c r="S317" s="410"/>
      <c r="T317" s="410"/>
      <c r="U317" s="410"/>
      <c r="V317" s="410"/>
      <c r="W317" s="410"/>
      <c r="X317" s="410"/>
      <c r="Y317" s="410"/>
      <c r="Z317" s="410"/>
      <c r="AA317" s="410"/>
      <c r="AB317" s="410"/>
      <c r="AC317" s="410"/>
      <c r="AD317" s="410"/>
      <c r="AE317" s="410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  <c r="AZ317" s="410"/>
      <c r="BA317" s="410"/>
      <c r="BB317" s="410"/>
      <c r="BC317" s="410"/>
      <c r="BD317" s="410"/>
      <c r="BE317" s="410"/>
      <c r="BF317" s="410"/>
      <c r="BG317" s="410"/>
      <c r="BH317" s="410"/>
      <c r="BI317" s="410"/>
      <c r="BJ317" s="410"/>
      <c r="BK317" s="410"/>
      <c r="BL317" s="410"/>
      <c r="BM317" s="410"/>
      <c r="BN317" s="410"/>
      <c r="BO317" s="410"/>
      <c r="BP317" s="410"/>
      <c r="BQ317" s="410"/>
      <c r="BR317" s="410"/>
      <c r="BS317" s="410"/>
      <c r="BT317" s="410"/>
      <c r="BU317" s="410"/>
      <c r="BV317" s="410"/>
      <c r="BW317" s="410"/>
      <c r="BX317" s="410"/>
      <c r="BY317" s="410"/>
      <c r="BZ317" s="410"/>
      <c r="CA317" s="410"/>
      <c r="CB317" s="410"/>
      <c r="CC317" s="410"/>
      <c r="CD317" s="410"/>
      <c r="CE317" s="410"/>
      <c r="CF317" s="410"/>
      <c r="CG317" s="410"/>
      <c r="CH317" s="410"/>
      <c r="CI317" s="410"/>
      <c r="CJ317" s="410"/>
      <c r="CK317" s="410"/>
      <c r="CL317" s="410"/>
      <c r="CM317" s="410"/>
      <c r="CN317" s="410"/>
    </row>
    <row r="318" spans="1:92" ht="14.25">
      <c r="B318" s="496" t="s">
        <v>798</v>
      </c>
      <c r="C318" s="497"/>
      <c r="D318" s="497"/>
      <c r="E318" s="497"/>
      <c r="F318" s="497"/>
      <c r="G318" s="497"/>
      <c r="H318" s="497"/>
      <c r="I318" s="497"/>
      <c r="J318" s="497"/>
      <c r="K318" s="497"/>
      <c r="L318" s="498"/>
      <c r="M318" s="521">
        <v>1172</v>
      </c>
      <c r="N318" s="720"/>
      <c r="O318" s="721"/>
      <c r="P318" s="721"/>
      <c r="Q318" s="722"/>
      <c r="R318" s="527" t="s">
        <v>3</v>
      </c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  <c r="AZ318" s="410"/>
      <c r="BA318" s="410"/>
      <c r="BB318" s="410"/>
      <c r="BC318" s="410"/>
      <c r="BD318" s="410"/>
      <c r="BE318" s="410"/>
      <c r="BF318" s="410"/>
      <c r="BG318" s="410"/>
      <c r="BH318" s="410"/>
      <c r="BI318" s="410"/>
      <c r="BJ318" s="410"/>
      <c r="BK318" s="410"/>
      <c r="BL318" s="410"/>
      <c r="BM318" s="410"/>
      <c r="BN318" s="410"/>
      <c r="BO318" s="410"/>
      <c r="BP318" s="410"/>
      <c r="BQ318" s="410"/>
      <c r="BR318" s="410"/>
      <c r="BS318" s="410"/>
      <c r="BT318" s="410"/>
      <c r="BU318" s="410"/>
      <c r="BV318" s="410"/>
      <c r="BW318" s="410"/>
      <c r="BX318" s="410"/>
      <c r="BY318" s="410"/>
      <c r="BZ318" s="410"/>
      <c r="CA318" s="410"/>
      <c r="CB318" s="410"/>
      <c r="CC318" s="410"/>
      <c r="CD318" s="410"/>
      <c r="CE318" s="410"/>
      <c r="CF318" s="410"/>
      <c r="CG318" s="410"/>
      <c r="CH318" s="410"/>
      <c r="CI318" s="410"/>
      <c r="CJ318" s="410"/>
      <c r="CK318" s="410"/>
      <c r="CL318" s="410"/>
      <c r="CM318" s="410"/>
      <c r="CN318" s="410"/>
    </row>
    <row r="319" spans="1:92" ht="14.25">
      <c r="B319" s="496" t="s">
        <v>799</v>
      </c>
      <c r="C319" s="497"/>
      <c r="D319" s="497"/>
      <c r="E319" s="497"/>
      <c r="F319" s="497"/>
      <c r="G319" s="497"/>
      <c r="H319" s="497"/>
      <c r="I319" s="497"/>
      <c r="J319" s="497"/>
      <c r="K319" s="497"/>
      <c r="L319" s="498"/>
      <c r="M319" s="521">
        <v>1173</v>
      </c>
      <c r="N319" s="720"/>
      <c r="O319" s="721"/>
      <c r="P319" s="721"/>
      <c r="Q319" s="722"/>
      <c r="R319" s="527" t="s">
        <v>2</v>
      </c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  <c r="AZ319" s="410"/>
      <c r="BA319" s="410"/>
      <c r="BB319" s="410"/>
      <c r="BC319" s="410"/>
      <c r="BD319" s="410"/>
      <c r="BE319" s="410"/>
      <c r="BF319" s="410"/>
      <c r="BG319" s="410"/>
      <c r="BH319" s="410"/>
      <c r="BI319" s="410"/>
      <c r="BJ319" s="410"/>
      <c r="BK319" s="410"/>
      <c r="BL319" s="410"/>
      <c r="BM319" s="410"/>
      <c r="BN319" s="410"/>
      <c r="BO319" s="410"/>
      <c r="BP319" s="410"/>
      <c r="BQ319" s="410"/>
      <c r="BR319" s="410"/>
      <c r="BS319" s="410"/>
      <c r="BT319" s="410"/>
      <c r="BU319" s="410"/>
      <c r="BV319" s="410"/>
      <c r="BW319" s="410"/>
      <c r="BX319" s="410"/>
      <c r="BY319" s="410"/>
      <c r="BZ319" s="410"/>
      <c r="CA319" s="410"/>
      <c r="CB319" s="410"/>
      <c r="CC319" s="410"/>
      <c r="CD319" s="410"/>
      <c r="CE319" s="410"/>
      <c r="CF319" s="410"/>
      <c r="CG319" s="410"/>
      <c r="CH319" s="410"/>
      <c r="CI319" s="410"/>
      <c r="CJ319" s="410"/>
      <c r="CK319" s="410"/>
      <c r="CL319" s="410"/>
      <c r="CM319" s="410"/>
      <c r="CN319" s="410"/>
    </row>
    <row r="320" spans="1:92" ht="14.25">
      <c r="B320" s="491" t="s">
        <v>800</v>
      </c>
      <c r="C320" s="492"/>
      <c r="D320" s="492"/>
      <c r="E320" s="492"/>
      <c r="F320" s="492"/>
      <c r="G320" s="492"/>
      <c r="H320" s="492"/>
      <c r="I320" s="492"/>
      <c r="J320" s="492"/>
      <c r="K320" s="492"/>
      <c r="L320" s="493"/>
      <c r="M320" s="521">
        <v>1174</v>
      </c>
      <c r="N320" s="720">
        <f>+$N$317-$N$318+$N$319</f>
        <v>0</v>
      </c>
      <c r="O320" s="721"/>
      <c r="P320" s="721"/>
      <c r="Q320" s="722"/>
      <c r="R320" s="527" t="s">
        <v>4</v>
      </c>
      <c r="S320" s="410"/>
      <c r="T320" s="410"/>
      <c r="U320" s="410"/>
      <c r="V320" s="410"/>
      <c r="W320" s="410"/>
      <c r="X320" s="410"/>
      <c r="Y320" s="410"/>
      <c r="Z320" s="410"/>
      <c r="AA320" s="410"/>
      <c r="AB320" s="410"/>
      <c r="AC320" s="410"/>
      <c r="AD320" s="410"/>
      <c r="AE320" s="410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  <c r="AZ320" s="410"/>
      <c r="BA320" s="410"/>
      <c r="BB320" s="410"/>
      <c r="BC320" s="410"/>
      <c r="BD320" s="410"/>
      <c r="BE320" s="410"/>
      <c r="BF320" s="410"/>
      <c r="BG320" s="410"/>
      <c r="BH320" s="410"/>
      <c r="BI320" s="410"/>
      <c r="BJ320" s="410"/>
      <c r="BK320" s="410"/>
      <c r="BL320" s="410"/>
      <c r="BM320" s="410"/>
      <c r="BN320" s="410"/>
      <c r="BO320" s="410"/>
      <c r="BP320" s="410"/>
      <c r="BQ320" s="410"/>
      <c r="BR320" s="410"/>
      <c r="BS320" s="410"/>
      <c r="BT320" s="410"/>
      <c r="BU320" s="410"/>
      <c r="BV320" s="410"/>
      <c r="BW320" s="410"/>
      <c r="BX320" s="410"/>
      <c r="BY320" s="410"/>
      <c r="BZ320" s="410"/>
      <c r="CA320" s="410"/>
      <c r="CB320" s="410"/>
      <c r="CC320" s="410"/>
      <c r="CD320" s="410"/>
      <c r="CE320" s="410"/>
      <c r="CF320" s="410"/>
      <c r="CG320" s="410"/>
      <c r="CH320" s="410"/>
      <c r="CI320" s="410"/>
      <c r="CJ320" s="410"/>
      <c r="CK320" s="410"/>
      <c r="CL320" s="410"/>
      <c r="CM320" s="410"/>
      <c r="CN320" s="410"/>
    </row>
    <row r="321" spans="1:92" s="411" customFormat="1">
      <c r="A321" s="409"/>
      <c r="B321" s="517"/>
      <c r="C321" s="517"/>
      <c r="D321" s="517"/>
      <c r="E321" s="517"/>
      <c r="F321" s="517"/>
      <c r="G321" s="517"/>
      <c r="H321" s="517"/>
      <c r="I321" s="517"/>
      <c r="J321" s="517"/>
      <c r="K321" s="517"/>
      <c r="L321" s="517"/>
      <c r="M321" s="517"/>
      <c r="N321" s="517"/>
      <c r="P321" s="517"/>
      <c r="Q321" s="517"/>
      <c r="R321" s="517"/>
      <c r="S321" s="410"/>
      <c r="T321" s="410"/>
      <c r="U321" s="410"/>
      <c r="V321" s="410"/>
      <c r="W321" s="410"/>
      <c r="X321" s="410"/>
      <c r="Y321" s="410"/>
      <c r="Z321" s="410"/>
      <c r="AA321" s="410"/>
      <c r="AB321" s="410"/>
      <c r="AC321" s="410"/>
      <c r="AD321" s="410"/>
      <c r="AE321" s="410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  <c r="AZ321" s="410"/>
      <c r="BA321" s="410"/>
      <c r="BB321" s="410"/>
      <c r="BC321" s="410"/>
      <c r="BD321" s="410"/>
      <c r="BE321" s="410"/>
      <c r="BF321" s="410"/>
      <c r="BG321" s="410"/>
      <c r="BH321" s="410"/>
      <c r="BI321" s="410"/>
      <c r="BJ321" s="410"/>
      <c r="BK321" s="410"/>
      <c r="BL321" s="410"/>
      <c r="BM321" s="410"/>
      <c r="BN321" s="410"/>
      <c r="BO321" s="410"/>
      <c r="BP321" s="410"/>
      <c r="BQ321" s="410"/>
      <c r="BR321" s="410"/>
      <c r="BS321" s="410"/>
      <c r="BT321" s="410"/>
      <c r="BU321" s="410"/>
      <c r="BV321" s="410"/>
      <c r="BW321" s="410"/>
      <c r="BX321" s="410"/>
      <c r="BY321" s="410"/>
      <c r="BZ321" s="410"/>
      <c r="CA321" s="410"/>
      <c r="CB321" s="410"/>
      <c r="CC321" s="410"/>
      <c r="CD321" s="410"/>
      <c r="CE321" s="410"/>
      <c r="CF321" s="410"/>
      <c r="CG321" s="410"/>
      <c r="CH321" s="410"/>
      <c r="CI321" s="410"/>
      <c r="CJ321" s="410"/>
      <c r="CK321" s="410"/>
      <c r="CL321" s="410"/>
      <c r="CM321" s="410"/>
      <c r="CN321" s="410"/>
    </row>
    <row r="322" spans="1:92" s="411" customFormat="1">
      <c r="A322" s="409"/>
      <c r="B322" s="791" t="s">
        <v>801</v>
      </c>
      <c r="C322" s="791"/>
      <c r="D322" s="791"/>
      <c r="E322" s="791"/>
      <c r="F322" s="791"/>
      <c r="G322" s="791"/>
      <c r="H322" s="791"/>
      <c r="I322" s="791"/>
      <c r="J322" s="791"/>
      <c r="K322" s="791"/>
      <c r="L322" s="791"/>
      <c r="M322" s="791"/>
      <c r="N322" s="791"/>
      <c r="O322" s="791"/>
      <c r="P322" s="791"/>
      <c r="Q322" s="791"/>
      <c r="R322" s="791"/>
      <c r="S322" s="410"/>
      <c r="T322" s="410"/>
      <c r="U322" s="410"/>
      <c r="V322" s="410"/>
      <c r="W322" s="410"/>
      <c r="X322" s="410"/>
      <c r="Y322" s="410"/>
      <c r="Z322" s="410"/>
      <c r="AA322" s="410"/>
      <c r="AB322" s="410"/>
      <c r="AC322" s="410"/>
      <c r="AD322" s="410"/>
      <c r="AE322" s="410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  <c r="AZ322" s="410"/>
      <c r="BA322" s="410"/>
      <c r="BB322" s="410"/>
      <c r="BC322" s="410"/>
      <c r="BD322" s="410"/>
      <c r="BE322" s="410"/>
      <c r="BF322" s="410"/>
      <c r="BG322" s="410"/>
      <c r="BH322" s="410"/>
      <c r="BI322" s="410"/>
      <c r="BJ322" s="410"/>
      <c r="BK322" s="410"/>
      <c r="BL322" s="410"/>
      <c r="BM322" s="410"/>
      <c r="BN322" s="410"/>
      <c r="BO322" s="410"/>
      <c r="BP322" s="410"/>
      <c r="BQ322" s="410"/>
      <c r="BR322" s="410"/>
      <c r="BS322" s="410"/>
      <c r="BT322" s="410"/>
      <c r="BU322" s="410"/>
      <c r="BV322" s="410"/>
      <c r="BW322" s="410"/>
      <c r="BX322" s="410"/>
      <c r="BY322" s="410"/>
      <c r="BZ322" s="410"/>
      <c r="CA322" s="410"/>
      <c r="CB322" s="410"/>
      <c r="CC322" s="410"/>
      <c r="CD322" s="410"/>
      <c r="CE322" s="410"/>
      <c r="CF322" s="410"/>
      <c r="CG322" s="410"/>
      <c r="CH322" s="410"/>
      <c r="CI322" s="410"/>
      <c r="CJ322" s="410"/>
      <c r="CK322" s="410"/>
      <c r="CL322" s="410"/>
      <c r="CM322" s="410"/>
      <c r="CN322" s="410"/>
    </row>
    <row r="323" spans="1:92" s="411" customFormat="1">
      <c r="A323" s="409"/>
      <c r="B323" s="791"/>
      <c r="C323" s="791"/>
      <c r="D323" s="791"/>
      <c r="E323" s="791"/>
      <c r="F323" s="791"/>
      <c r="G323" s="791"/>
      <c r="H323" s="791"/>
      <c r="I323" s="791"/>
      <c r="J323" s="791"/>
      <c r="K323" s="791"/>
      <c r="L323" s="791"/>
      <c r="M323" s="791"/>
      <c r="N323" s="791"/>
      <c r="O323" s="791"/>
      <c r="P323" s="791"/>
      <c r="Q323" s="791"/>
      <c r="R323" s="791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  <c r="AZ323" s="410"/>
      <c r="BA323" s="410"/>
      <c r="BB323" s="410"/>
      <c r="BC323" s="410"/>
      <c r="BD323" s="410"/>
      <c r="BE323" s="410"/>
      <c r="BF323" s="410"/>
      <c r="BG323" s="410"/>
      <c r="BH323" s="410"/>
      <c r="BI323" s="410"/>
      <c r="BJ323" s="410"/>
      <c r="BK323" s="410"/>
      <c r="BL323" s="410"/>
      <c r="BM323" s="410"/>
      <c r="BN323" s="410"/>
      <c r="BO323" s="410"/>
      <c r="BP323" s="410"/>
      <c r="BQ323" s="410"/>
      <c r="BR323" s="410"/>
      <c r="BS323" s="410"/>
      <c r="BT323" s="410"/>
      <c r="BU323" s="410"/>
      <c r="BV323" s="410"/>
      <c r="BW323" s="410"/>
      <c r="BX323" s="410"/>
      <c r="BY323" s="410"/>
      <c r="BZ323" s="410"/>
      <c r="CA323" s="410"/>
      <c r="CB323" s="410"/>
      <c r="CC323" s="410"/>
      <c r="CD323" s="410"/>
      <c r="CE323" s="410"/>
      <c r="CF323" s="410"/>
      <c r="CG323" s="410"/>
      <c r="CH323" s="410"/>
      <c r="CI323" s="410"/>
      <c r="CJ323" s="410"/>
      <c r="CK323" s="410"/>
      <c r="CL323" s="410"/>
      <c r="CM323" s="410"/>
      <c r="CN323" s="410"/>
    </row>
    <row r="324" spans="1:92" ht="15">
      <c r="B324" s="491" t="s">
        <v>802</v>
      </c>
      <c r="C324" s="492"/>
      <c r="D324" s="492"/>
      <c r="E324" s="492"/>
      <c r="F324" s="492"/>
      <c r="G324" s="492"/>
      <c r="H324" s="492"/>
      <c r="I324" s="492"/>
      <c r="J324" s="492"/>
      <c r="K324" s="492"/>
      <c r="L324" s="493"/>
      <c r="M324" s="521">
        <v>940</v>
      </c>
      <c r="N324" s="720"/>
      <c r="O324" s="721"/>
      <c r="P324" s="721"/>
      <c r="Q324" s="722"/>
      <c r="R324" s="539"/>
      <c r="S324" s="410"/>
      <c r="T324" s="410"/>
      <c r="U324" s="410"/>
      <c r="V324" s="410"/>
      <c r="W324" s="410"/>
      <c r="X324" s="410"/>
      <c r="Y324" s="410"/>
      <c r="Z324" s="410"/>
      <c r="AA324" s="410"/>
      <c r="AB324" s="410"/>
      <c r="AC324" s="410"/>
      <c r="AD324" s="410"/>
      <c r="AE324" s="410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  <c r="AZ324" s="410"/>
      <c r="BA324" s="410"/>
      <c r="BB324" s="410"/>
      <c r="BC324" s="410"/>
      <c r="BD324" s="410"/>
      <c r="BE324" s="410"/>
      <c r="BF324" s="410"/>
      <c r="BG324" s="410"/>
      <c r="BH324" s="410"/>
      <c r="BI324" s="410"/>
      <c r="BJ324" s="410"/>
      <c r="BK324" s="410"/>
      <c r="BL324" s="410"/>
      <c r="BM324" s="410"/>
      <c r="BN324" s="410"/>
      <c r="BO324" s="410"/>
      <c r="BP324" s="410"/>
      <c r="BQ324" s="410"/>
      <c r="BR324" s="410"/>
      <c r="BS324" s="410"/>
      <c r="BT324" s="410"/>
      <c r="BU324" s="410"/>
      <c r="BV324" s="410"/>
      <c r="BW324" s="410"/>
      <c r="BX324" s="410"/>
      <c r="BY324" s="410"/>
      <c r="BZ324" s="410"/>
      <c r="CA324" s="410"/>
      <c r="CB324" s="410"/>
      <c r="CC324" s="410"/>
      <c r="CD324" s="410"/>
      <c r="CE324" s="410"/>
      <c r="CF324" s="410"/>
      <c r="CG324" s="410"/>
      <c r="CH324" s="410"/>
      <c r="CI324" s="410"/>
      <c r="CJ324" s="410"/>
      <c r="CK324" s="410"/>
      <c r="CL324" s="410"/>
      <c r="CM324" s="410"/>
      <c r="CN324" s="410"/>
    </row>
    <row r="325" spans="1:92" ht="14.25">
      <c r="B325" s="491" t="s">
        <v>803</v>
      </c>
      <c r="C325" s="492"/>
      <c r="D325" s="492"/>
      <c r="E325" s="492"/>
      <c r="F325" s="492"/>
      <c r="G325" s="492"/>
      <c r="H325" s="492"/>
      <c r="I325" s="492"/>
      <c r="J325" s="492"/>
      <c r="K325" s="492"/>
      <c r="L325" s="493"/>
      <c r="M325" s="521">
        <v>938</v>
      </c>
      <c r="N325" s="720"/>
      <c r="O325" s="721"/>
      <c r="P325" s="721"/>
      <c r="Q325" s="722"/>
      <c r="R325" s="527" t="s">
        <v>2</v>
      </c>
      <c r="S325" s="410"/>
      <c r="T325" s="410"/>
      <c r="U325" s="410"/>
      <c r="V325" s="410"/>
      <c r="W325" s="410"/>
      <c r="X325" s="410"/>
      <c r="Y325" s="410"/>
      <c r="Z325" s="410"/>
      <c r="AA325" s="410"/>
      <c r="AB325" s="410"/>
      <c r="AC325" s="410"/>
      <c r="AD325" s="410"/>
      <c r="AE325" s="410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  <c r="AZ325" s="410"/>
      <c r="BA325" s="410"/>
      <c r="BB325" s="410"/>
      <c r="BC325" s="410"/>
      <c r="BD325" s="410"/>
      <c r="BE325" s="410"/>
      <c r="BF325" s="410"/>
      <c r="BG325" s="410"/>
      <c r="BH325" s="410"/>
      <c r="BI325" s="410"/>
      <c r="BJ325" s="410"/>
      <c r="BK325" s="410"/>
      <c r="BL325" s="410"/>
      <c r="BM325" s="410"/>
      <c r="BN325" s="410"/>
      <c r="BO325" s="410"/>
      <c r="BP325" s="410"/>
      <c r="BQ325" s="410"/>
      <c r="BR325" s="410"/>
      <c r="BS325" s="410"/>
      <c r="BT325" s="410"/>
      <c r="BU325" s="410"/>
      <c r="BV325" s="410"/>
      <c r="BW325" s="410"/>
      <c r="BX325" s="410"/>
      <c r="BY325" s="410"/>
      <c r="BZ325" s="410"/>
      <c r="CA325" s="410"/>
      <c r="CB325" s="410"/>
      <c r="CC325" s="410"/>
      <c r="CD325" s="410"/>
      <c r="CE325" s="410"/>
      <c r="CF325" s="410"/>
      <c r="CG325" s="410"/>
      <c r="CH325" s="410"/>
      <c r="CI325" s="410"/>
      <c r="CJ325" s="410"/>
      <c r="CK325" s="410"/>
      <c r="CL325" s="410"/>
      <c r="CM325" s="410"/>
      <c r="CN325" s="410"/>
    </row>
    <row r="326" spans="1:92" ht="14.25">
      <c r="B326" s="491" t="s">
        <v>804</v>
      </c>
      <c r="C326" s="492"/>
      <c r="D326" s="492"/>
      <c r="E326" s="492"/>
      <c r="F326" s="492"/>
      <c r="G326" s="492"/>
      <c r="H326" s="492"/>
      <c r="I326" s="492"/>
      <c r="J326" s="492"/>
      <c r="K326" s="492"/>
      <c r="L326" s="493"/>
      <c r="M326" s="521">
        <v>949</v>
      </c>
      <c r="N326" s="720"/>
      <c r="O326" s="721"/>
      <c r="P326" s="721"/>
      <c r="Q326" s="722"/>
      <c r="R326" s="527" t="s">
        <v>2</v>
      </c>
      <c r="S326" s="410"/>
      <c r="T326" s="410"/>
      <c r="U326" s="410"/>
      <c r="V326" s="410"/>
      <c r="W326" s="410"/>
      <c r="X326" s="410"/>
      <c r="Y326" s="410"/>
      <c r="Z326" s="410"/>
      <c r="AA326" s="410"/>
      <c r="AB326" s="410"/>
      <c r="AC326" s="410"/>
      <c r="AD326" s="410"/>
      <c r="AE326" s="410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  <c r="AZ326" s="410"/>
      <c r="BA326" s="410"/>
      <c r="BB326" s="410"/>
      <c r="BC326" s="410"/>
      <c r="BD326" s="410"/>
      <c r="BE326" s="410"/>
      <c r="BF326" s="410"/>
      <c r="BG326" s="410"/>
      <c r="BH326" s="410"/>
      <c r="BI326" s="410"/>
      <c r="BJ326" s="410"/>
      <c r="BK326" s="410"/>
      <c r="BL326" s="410"/>
      <c r="BM326" s="410"/>
      <c r="BN326" s="410"/>
      <c r="BO326" s="410"/>
      <c r="BP326" s="410"/>
      <c r="BQ326" s="410"/>
      <c r="BR326" s="410"/>
      <c r="BS326" s="410"/>
      <c r="BT326" s="410"/>
      <c r="BU326" s="410"/>
      <c r="BV326" s="410"/>
      <c r="BW326" s="410"/>
      <c r="BX326" s="410"/>
      <c r="BY326" s="410"/>
      <c r="BZ326" s="410"/>
      <c r="CA326" s="410"/>
      <c r="CB326" s="410"/>
      <c r="CC326" s="410"/>
      <c r="CD326" s="410"/>
      <c r="CE326" s="410"/>
      <c r="CF326" s="410"/>
      <c r="CG326" s="410"/>
      <c r="CH326" s="410"/>
      <c r="CI326" s="410"/>
      <c r="CJ326" s="410"/>
      <c r="CK326" s="410"/>
      <c r="CL326" s="410"/>
      <c r="CM326" s="410"/>
      <c r="CN326" s="410"/>
    </row>
    <row r="327" spans="1:92" ht="14.25">
      <c r="B327" s="491" t="s">
        <v>805</v>
      </c>
      <c r="C327" s="492"/>
      <c r="D327" s="492"/>
      <c r="E327" s="492"/>
      <c r="F327" s="492"/>
      <c r="G327" s="492"/>
      <c r="H327" s="492"/>
      <c r="I327" s="492"/>
      <c r="J327" s="492"/>
      <c r="K327" s="492"/>
      <c r="L327" s="493"/>
      <c r="M327" s="521">
        <v>950</v>
      </c>
      <c r="N327" s="720"/>
      <c r="O327" s="721"/>
      <c r="P327" s="721"/>
      <c r="Q327" s="722"/>
      <c r="R327" s="527" t="s">
        <v>3</v>
      </c>
      <c r="S327" s="410"/>
      <c r="T327" s="410"/>
      <c r="U327" s="410"/>
      <c r="V327" s="410"/>
      <c r="W327" s="410"/>
      <c r="X327" s="410"/>
      <c r="Y327" s="410"/>
      <c r="Z327" s="410"/>
      <c r="AA327" s="410"/>
      <c r="AB327" s="410"/>
      <c r="AC327" s="410"/>
      <c r="AD327" s="410"/>
      <c r="AE327" s="410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  <c r="AZ327" s="410"/>
      <c r="BA327" s="410"/>
      <c r="BB327" s="410"/>
      <c r="BC327" s="410"/>
      <c r="BD327" s="410"/>
      <c r="BE327" s="410"/>
      <c r="BF327" s="410"/>
      <c r="BG327" s="410"/>
      <c r="BH327" s="410"/>
      <c r="BI327" s="410"/>
      <c r="BJ327" s="410"/>
      <c r="BK327" s="410"/>
      <c r="BL327" s="410"/>
      <c r="BM327" s="410"/>
      <c r="BN327" s="410"/>
      <c r="BO327" s="410"/>
      <c r="BP327" s="410"/>
      <c r="BQ327" s="410"/>
      <c r="BR327" s="410"/>
      <c r="BS327" s="410"/>
      <c r="BT327" s="410"/>
      <c r="BU327" s="410"/>
      <c r="BV327" s="410"/>
      <c r="BW327" s="410"/>
      <c r="BX327" s="410"/>
      <c r="BY327" s="410"/>
      <c r="BZ327" s="410"/>
      <c r="CA327" s="410"/>
      <c r="CB327" s="410"/>
      <c r="CC327" s="410"/>
      <c r="CD327" s="410"/>
      <c r="CE327" s="410"/>
      <c r="CF327" s="410"/>
      <c r="CG327" s="410"/>
      <c r="CH327" s="410"/>
      <c r="CI327" s="410"/>
      <c r="CJ327" s="410"/>
      <c r="CK327" s="410"/>
      <c r="CL327" s="410"/>
      <c r="CM327" s="410"/>
      <c r="CN327" s="410"/>
    </row>
    <row r="328" spans="1:92" ht="14.25">
      <c r="B328" s="491" t="s">
        <v>806</v>
      </c>
      <c r="C328" s="492"/>
      <c r="D328" s="492"/>
      <c r="E328" s="492"/>
      <c r="F328" s="492"/>
      <c r="G328" s="492"/>
      <c r="H328" s="492"/>
      <c r="I328" s="492"/>
      <c r="J328" s="492"/>
      <c r="K328" s="492"/>
      <c r="L328" s="493"/>
      <c r="M328" s="521">
        <v>1066</v>
      </c>
      <c r="N328" s="720">
        <f>+$N$325+$N$326-$N$327</f>
        <v>0</v>
      </c>
      <c r="O328" s="721"/>
      <c r="P328" s="721"/>
      <c r="Q328" s="722"/>
      <c r="R328" s="527" t="s">
        <v>4</v>
      </c>
      <c r="S328" s="410"/>
      <c r="T328" s="410"/>
      <c r="U328" s="410"/>
      <c r="V328" s="410"/>
      <c r="W328" s="410"/>
      <c r="X328" s="410"/>
      <c r="Y328" s="410"/>
      <c r="Z328" s="410"/>
      <c r="AA328" s="410"/>
      <c r="AB328" s="410"/>
      <c r="AC328" s="410"/>
      <c r="AD328" s="410"/>
      <c r="AE328" s="410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  <c r="AZ328" s="410"/>
      <c r="BA328" s="410"/>
      <c r="BB328" s="410"/>
      <c r="BC328" s="410"/>
      <c r="BD328" s="410"/>
      <c r="BE328" s="410"/>
      <c r="BF328" s="410"/>
      <c r="BG328" s="410"/>
      <c r="BH328" s="410"/>
      <c r="BI328" s="410"/>
      <c r="BJ328" s="410"/>
      <c r="BK328" s="410"/>
      <c r="BL328" s="410"/>
      <c r="BM328" s="410"/>
      <c r="BN328" s="410"/>
      <c r="BO328" s="410"/>
      <c r="BP328" s="410"/>
      <c r="BQ328" s="410"/>
      <c r="BR328" s="410"/>
      <c r="BS328" s="410"/>
      <c r="BT328" s="410"/>
      <c r="BU328" s="410"/>
      <c r="BV328" s="410"/>
      <c r="BW328" s="410"/>
      <c r="BX328" s="410"/>
      <c r="BY328" s="410"/>
      <c r="BZ328" s="410"/>
      <c r="CA328" s="410"/>
      <c r="CB328" s="410"/>
      <c r="CC328" s="410"/>
      <c r="CD328" s="410"/>
      <c r="CE328" s="410"/>
      <c r="CF328" s="410"/>
      <c r="CG328" s="410"/>
      <c r="CH328" s="410"/>
      <c r="CI328" s="410"/>
      <c r="CJ328" s="410"/>
      <c r="CK328" s="410"/>
      <c r="CL328" s="410"/>
      <c r="CM328" s="410"/>
      <c r="CN328" s="410"/>
    </row>
    <row r="329" spans="1:92"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410"/>
      <c r="AA329" s="410"/>
      <c r="AB329" s="410"/>
      <c r="AC329" s="410"/>
      <c r="AD329" s="410"/>
      <c r="AE329" s="410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  <c r="AZ329" s="410"/>
      <c r="BA329" s="410"/>
      <c r="BB329" s="410"/>
      <c r="BC329" s="410"/>
      <c r="BD329" s="410"/>
      <c r="BE329" s="410"/>
      <c r="BF329" s="410"/>
      <c r="BG329" s="410"/>
      <c r="BH329" s="410"/>
      <c r="BI329" s="410"/>
      <c r="BJ329" s="410"/>
      <c r="BK329" s="410"/>
      <c r="BL329" s="410"/>
      <c r="BM329" s="410"/>
      <c r="BN329" s="410"/>
      <c r="BO329" s="410"/>
      <c r="BP329" s="410"/>
      <c r="BQ329" s="410"/>
      <c r="BR329" s="410"/>
      <c r="BS329" s="410"/>
      <c r="BT329" s="410"/>
      <c r="BU329" s="410"/>
      <c r="BV329" s="410"/>
      <c r="BW329" s="410"/>
      <c r="BX329" s="410"/>
      <c r="BY329" s="410"/>
      <c r="BZ329" s="410"/>
      <c r="CA329" s="410"/>
      <c r="CB329" s="410"/>
      <c r="CC329" s="410"/>
      <c r="CD329" s="410"/>
      <c r="CE329" s="410"/>
      <c r="CF329" s="410"/>
      <c r="CG329" s="410"/>
      <c r="CH329" s="410"/>
      <c r="CI329" s="410"/>
      <c r="CJ329" s="410"/>
      <c r="CK329" s="410"/>
      <c r="CL329" s="410"/>
      <c r="CM329" s="410"/>
      <c r="CN329" s="410"/>
    </row>
    <row r="330" spans="1:92" s="411" customFormat="1">
      <c r="A330" s="409"/>
      <c r="B330" s="768" t="s">
        <v>807</v>
      </c>
      <c r="C330" s="768"/>
      <c r="D330" s="768"/>
      <c r="E330" s="768"/>
      <c r="F330" s="768"/>
      <c r="G330" s="768"/>
      <c r="H330" s="768"/>
      <c r="I330" s="768"/>
      <c r="J330" s="768"/>
      <c r="K330" s="768"/>
      <c r="L330" s="768"/>
      <c r="M330" s="768"/>
      <c r="N330" s="768"/>
      <c r="O330" s="768"/>
      <c r="P330" s="768"/>
      <c r="Q330" s="768"/>
      <c r="R330" s="768"/>
      <c r="S330" s="410"/>
      <c r="T330" s="410"/>
      <c r="U330" s="410"/>
      <c r="V330" s="410"/>
      <c r="W330" s="410"/>
      <c r="X330" s="410"/>
      <c r="Y330" s="410"/>
      <c r="Z330" s="410"/>
      <c r="AA330" s="410"/>
      <c r="AB330" s="410"/>
      <c r="AC330" s="410"/>
      <c r="AD330" s="410"/>
      <c r="AE330" s="410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  <c r="AZ330" s="410"/>
      <c r="BA330" s="410"/>
      <c r="BB330" s="410"/>
      <c r="BC330" s="410"/>
      <c r="BD330" s="410"/>
      <c r="BE330" s="410"/>
      <c r="BF330" s="410"/>
      <c r="BG330" s="410"/>
      <c r="BH330" s="410"/>
      <c r="BI330" s="410"/>
      <c r="BJ330" s="410"/>
      <c r="BK330" s="410"/>
      <c r="BL330" s="410"/>
      <c r="BM330" s="410"/>
      <c r="BN330" s="410"/>
      <c r="BO330" s="410"/>
      <c r="BP330" s="410"/>
      <c r="BQ330" s="410"/>
      <c r="BR330" s="410"/>
      <c r="BS330" s="410"/>
      <c r="BT330" s="410"/>
      <c r="BU330" s="410"/>
      <c r="BV330" s="410"/>
      <c r="BW330" s="410"/>
      <c r="BX330" s="410"/>
      <c r="BY330" s="410"/>
      <c r="BZ330" s="410"/>
      <c r="CA330" s="410"/>
      <c r="CB330" s="410"/>
      <c r="CC330" s="410"/>
      <c r="CD330" s="410"/>
      <c r="CE330" s="410"/>
      <c r="CF330" s="410"/>
      <c r="CG330" s="410"/>
      <c r="CH330" s="410"/>
      <c r="CI330" s="410"/>
      <c r="CJ330" s="410"/>
      <c r="CK330" s="410"/>
      <c r="CL330" s="410"/>
      <c r="CM330" s="410"/>
      <c r="CN330" s="410"/>
    </row>
    <row r="331" spans="1:92" s="411" customFormat="1">
      <c r="A331" s="409"/>
      <c r="B331" s="768"/>
      <c r="C331" s="768"/>
      <c r="D331" s="768"/>
      <c r="E331" s="768"/>
      <c r="F331" s="768"/>
      <c r="G331" s="768"/>
      <c r="H331" s="768"/>
      <c r="I331" s="768"/>
      <c r="J331" s="768"/>
      <c r="K331" s="768"/>
      <c r="L331" s="768"/>
      <c r="M331" s="768"/>
      <c r="N331" s="768"/>
      <c r="O331" s="768"/>
      <c r="P331" s="768"/>
      <c r="Q331" s="768"/>
      <c r="R331" s="768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  <c r="AZ331" s="410"/>
      <c r="BA331" s="410"/>
      <c r="BB331" s="410"/>
      <c r="BC331" s="410"/>
      <c r="BD331" s="410"/>
      <c r="BE331" s="410"/>
      <c r="BF331" s="410"/>
      <c r="BG331" s="410"/>
      <c r="BH331" s="410"/>
      <c r="BI331" s="410"/>
      <c r="BJ331" s="410"/>
      <c r="BK331" s="410"/>
      <c r="BL331" s="410"/>
      <c r="BM331" s="410"/>
      <c r="BN331" s="410"/>
      <c r="BO331" s="410"/>
      <c r="BP331" s="410"/>
      <c r="BQ331" s="410"/>
      <c r="BR331" s="410"/>
      <c r="BS331" s="410"/>
      <c r="BT331" s="410"/>
      <c r="BU331" s="410"/>
      <c r="BV331" s="410"/>
      <c r="BW331" s="410"/>
      <c r="BX331" s="410"/>
      <c r="BY331" s="410"/>
      <c r="BZ331" s="410"/>
      <c r="CA331" s="410"/>
      <c r="CB331" s="410"/>
      <c r="CC331" s="410"/>
      <c r="CD331" s="410"/>
      <c r="CE331" s="410"/>
      <c r="CF331" s="410"/>
      <c r="CG331" s="410"/>
      <c r="CH331" s="410"/>
      <c r="CI331" s="410"/>
      <c r="CJ331" s="410"/>
      <c r="CK331" s="410"/>
      <c r="CL331" s="410"/>
      <c r="CM331" s="410"/>
      <c r="CN331" s="410"/>
    </row>
    <row r="332" spans="1:92" ht="14.25">
      <c r="B332" s="499" t="s">
        <v>808</v>
      </c>
      <c r="C332" s="499"/>
      <c r="D332" s="499"/>
      <c r="E332" s="499"/>
      <c r="F332" s="499"/>
      <c r="G332" s="499"/>
      <c r="H332" s="499"/>
      <c r="I332" s="499"/>
      <c r="J332" s="499"/>
      <c r="K332" s="499"/>
      <c r="L332" s="499"/>
      <c r="M332" s="540">
        <v>884</v>
      </c>
      <c r="N332" s="720"/>
      <c r="O332" s="721"/>
      <c r="P332" s="721"/>
      <c r="Q332" s="722"/>
      <c r="R332" s="541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  <c r="AZ332" s="410"/>
      <c r="BA332" s="410"/>
      <c r="BB332" s="410"/>
      <c r="BC332" s="410"/>
      <c r="BD332" s="410"/>
      <c r="BE332" s="410"/>
      <c r="BF332" s="410"/>
      <c r="BG332" s="410"/>
      <c r="BH332" s="410"/>
      <c r="BI332" s="410"/>
      <c r="BJ332" s="410"/>
      <c r="BK332" s="410"/>
      <c r="BL332" s="410"/>
      <c r="BM332" s="410"/>
      <c r="BN332" s="410"/>
      <c r="BO332" s="410"/>
      <c r="BP332" s="410"/>
      <c r="BQ332" s="410"/>
      <c r="BR332" s="410"/>
      <c r="BS332" s="410"/>
      <c r="BT332" s="410"/>
      <c r="BU332" s="410"/>
      <c r="BV332" s="410"/>
      <c r="BW332" s="410"/>
      <c r="BX332" s="410"/>
      <c r="BY332" s="410"/>
      <c r="BZ332" s="410"/>
      <c r="CA332" s="410"/>
      <c r="CB332" s="410"/>
      <c r="CC332" s="410"/>
      <c r="CD332" s="410"/>
      <c r="CE332" s="410"/>
      <c r="CF332" s="410"/>
      <c r="CG332" s="410"/>
      <c r="CH332" s="410"/>
      <c r="CI332" s="410"/>
      <c r="CJ332" s="410"/>
      <c r="CK332" s="410"/>
      <c r="CL332" s="410"/>
      <c r="CM332" s="410"/>
      <c r="CN332" s="410"/>
    </row>
    <row r="333" spans="1:92" ht="14.25">
      <c r="B333" s="499" t="s">
        <v>809</v>
      </c>
      <c r="C333" s="499"/>
      <c r="D333" s="499"/>
      <c r="E333" s="499"/>
      <c r="F333" s="499"/>
      <c r="G333" s="499"/>
      <c r="H333" s="499"/>
      <c r="I333" s="499"/>
      <c r="J333" s="499"/>
      <c r="K333" s="499"/>
      <c r="L333" s="499"/>
      <c r="M333" s="540">
        <v>885</v>
      </c>
      <c r="N333" s="720"/>
      <c r="O333" s="721"/>
      <c r="P333" s="721"/>
      <c r="Q333" s="722"/>
      <c r="R333" s="541"/>
      <c r="S333" s="410"/>
      <c r="T333" s="410"/>
      <c r="U333" s="410"/>
      <c r="V333" s="410"/>
      <c r="W333" s="410"/>
      <c r="X333" s="410"/>
      <c r="Y333" s="410"/>
      <c r="Z333" s="410"/>
      <c r="AA333" s="410"/>
      <c r="AB333" s="410"/>
      <c r="AC333" s="410"/>
      <c r="AD333" s="410"/>
      <c r="AE333" s="410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  <c r="AZ333" s="410"/>
      <c r="BA333" s="410"/>
      <c r="BB333" s="410"/>
      <c r="BC333" s="410"/>
      <c r="BD333" s="410"/>
      <c r="BE333" s="410"/>
      <c r="BF333" s="410"/>
      <c r="BG333" s="410"/>
      <c r="BH333" s="410"/>
      <c r="BI333" s="410"/>
      <c r="BJ333" s="410"/>
      <c r="BK333" s="410"/>
      <c r="BL333" s="410"/>
      <c r="BM333" s="410"/>
      <c r="BN333" s="410"/>
      <c r="BO333" s="410"/>
      <c r="BP333" s="410"/>
      <c r="BQ333" s="410"/>
      <c r="BR333" s="410"/>
      <c r="BS333" s="410"/>
      <c r="BT333" s="410"/>
      <c r="BU333" s="410"/>
      <c r="BV333" s="410"/>
      <c r="BW333" s="410"/>
      <c r="BX333" s="410"/>
      <c r="BY333" s="410"/>
      <c r="BZ333" s="410"/>
      <c r="CA333" s="410"/>
      <c r="CB333" s="410"/>
      <c r="CC333" s="410"/>
      <c r="CD333" s="410"/>
      <c r="CE333" s="410"/>
      <c r="CF333" s="410"/>
      <c r="CG333" s="410"/>
      <c r="CH333" s="410"/>
      <c r="CI333" s="410"/>
      <c r="CJ333" s="410"/>
      <c r="CK333" s="410"/>
      <c r="CL333" s="410"/>
      <c r="CM333" s="410"/>
      <c r="CN333" s="410"/>
    </row>
    <row r="334" spans="1:92" ht="14.25">
      <c r="B334" s="499" t="s">
        <v>810</v>
      </c>
      <c r="C334" s="499"/>
      <c r="D334" s="499"/>
      <c r="E334" s="499"/>
      <c r="F334" s="499"/>
      <c r="G334" s="499"/>
      <c r="H334" s="499"/>
      <c r="I334" s="499"/>
      <c r="J334" s="499"/>
      <c r="K334" s="499"/>
      <c r="L334" s="499"/>
      <c r="M334" s="540">
        <v>886</v>
      </c>
      <c r="N334" s="720"/>
      <c r="O334" s="721"/>
      <c r="P334" s="721"/>
      <c r="Q334" s="722"/>
      <c r="R334" s="541"/>
      <c r="S334" s="410"/>
      <c r="T334" s="410"/>
      <c r="U334" s="410"/>
      <c r="V334" s="410"/>
      <c r="W334" s="410"/>
      <c r="X334" s="410"/>
      <c r="Y334" s="410"/>
      <c r="Z334" s="410"/>
      <c r="AA334" s="410"/>
      <c r="AB334" s="410"/>
      <c r="AC334" s="410"/>
      <c r="AD334" s="410"/>
      <c r="AE334" s="410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  <c r="AZ334" s="410"/>
      <c r="BA334" s="410"/>
      <c r="BB334" s="410"/>
      <c r="BC334" s="410"/>
      <c r="BD334" s="410"/>
      <c r="BE334" s="410"/>
      <c r="BF334" s="410"/>
      <c r="BG334" s="410"/>
      <c r="BH334" s="410"/>
      <c r="BI334" s="410"/>
      <c r="BJ334" s="410"/>
      <c r="BK334" s="410"/>
      <c r="BL334" s="410"/>
      <c r="BM334" s="410"/>
      <c r="BN334" s="410"/>
      <c r="BO334" s="410"/>
      <c r="BP334" s="410"/>
      <c r="BQ334" s="410"/>
      <c r="BR334" s="410"/>
      <c r="BS334" s="410"/>
      <c r="BT334" s="410"/>
      <c r="BU334" s="410"/>
      <c r="BV334" s="410"/>
      <c r="BW334" s="410"/>
      <c r="BX334" s="410"/>
      <c r="BY334" s="410"/>
      <c r="BZ334" s="410"/>
      <c r="CA334" s="410"/>
      <c r="CB334" s="410"/>
      <c r="CC334" s="410"/>
      <c r="CD334" s="410"/>
      <c r="CE334" s="410"/>
      <c r="CF334" s="410"/>
      <c r="CG334" s="410"/>
      <c r="CH334" s="410"/>
      <c r="CI334" s="410"/>
      <c r="CJ334" s="410"/>
      <c r="CK334" s="410"/>
      <c r="CL334" s="410"/>
      <c r="CM334" s="410"/>
      <c r="CN334" s="410"/>
    </row>
    <row r="335" spans="1:92" ht="14.25">
      <c r="B335" s="499" t="s">
        <v>811</v>
      </c>
      <c r="C335" s="499"/>
      <c r="D335" s="499"/>
      <c r="E335" s="499"/>
      <c r="F335" s="499"/>
      <c r="G335" s="499"/>
      <c r="H335" s="499"/>
      <c r="I335" s="499"/>
      <c r="J335" s="499"/>
      <c r="K335" s="499"/>
      <c r="L335" s="499"/>
      <c r="M335" s="540">
        <v>985</v>
      </c>
      <c r="N335" s="720"/>
      <c r="O335" s="721"/>
      <c r="P335" s="721"/>
      <c r="Q335" s="722"/>
      <c r="R335" s="541"/>
      <c r="S335" s="410"/>
      <c r="T335" s="410"/>
      <c r="U335" s="410"/>
      <c r="V335" s="410"/>
      <c r="W335" s="410"/>
      <c r="X335" s="410"/>
      <c r="Y335" s="410"/>
      <c r="Z335" s="410"/>
      <c r="AA335" s="410"/>
      <c r="AB335" s="410"/>
      <c r="AC335" s="410"/>
      <c r="AD335" s="410"/>
      <c r="AE335" s="410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  <c r="AZ335" s="410"/>
      <c r="BA335" s="410"/>
      <c r="BB335" s="410"/>
      <c r="BC335" s="410"/>
      <c r="BD335" s="410"/>
      <c r="BE335" s="410"/>
      <c r="BF335" s="410"/>
      <c r="BG335" s="410"/>
      <c r="BH335" s="410"/>
      <c r="BI335" s="410"/>
      <c r="BJ335" s="410"/>
      <c r="BK335" s="410"/>
      <c r="BL335" s="410"/>
      <c r="BM335" s="410"/>
      <c r="BN335" s="410"/>
      <c r="BO335" s="410"/>
      <c r="BP335" s="410"/>
      <c r="BQ335" s="410"/>
      <c r="BR335" s="410"/>
      <c r="BS335" s="410"/>
      <c r="BT335" s="410"/>
      <c r="BU335" s="410"/>
      <c r="BV335" s="410"/>
      <c r="BW335" s="410"/>
      <c r="BX335" s="410"/>
      <c r="BY335" s="410"/>
      <c r="BZ335" s="410"/>
      <c r="CA335" s="410"/>
      <c r="CB335" s="410"/>
      <c r="CC335" s="410"/>
      <c r="CD335" s="410"/>
      <c r="CE335" s="410"/>
      <c r="CF335" s="410"/>
      <c r="CG335" s="410"/>
      <c r="CH335" s="410"/>
      <c r="CI335" s="410"/>
      <c r="CJ335" s="410"/>
      <c r="CK335" s="410"/>
      <c r="CL335" s="410"/>
      <c r="CM335" s="410"/>
      <c r="CN335" s="410"/>
    </row>
    <row r="336" spans="1:92" ht="14.25">
      <c r="B336" s="491" t="s">
        <v>812</v>
      </c>
      <c r="C336" s="492"/>
      <c r="D336" s="492"/>
      <c r="E336" s="492"/>
      <c r="F336" s="492"/>
      <c r="G336" s="492"/>
      <c r="H336" s="492"/>
      <c r="I336" s="492"/>
      <c r="J336" s="492"/>
      <c r="K336" s="492"/>
      <c r="L336" s="493"/>
      <c r="M336" s="540">
        <v>887</v>
      </c>
      <c r="N336" s="720"/>
      <c r="O336" s="721"/>
      <c r="P336" s="721"/>
      <c r="Q336" s="722"/>
      <c r="R336" s="541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  <c r="AZ336" s="410"/>
      <c r="BA336" s="410"/>
      <c r="BB336" s="410"/>
      <c r="BC336" s="410"/>
      <c r="BD336" s="410"/>
      <c r="BE336" s="410"/>
      <c r="BF336" s="410"/>
      <c r="BG336" s="410"/>
      <c r="BH336" s="410"/>
      <c r="BI336" s="410"/>
      <c r="BJ336" s="410"/>
      <c r="BK336" s="410"/>
      <c r="BL336" s="410"/>
      <c r="BM336" s="410"/>
      <c r="BN336" s="410"/>
      <c r="BO336" s="410"/>
      <c r="BP336" s="410"/>
      <c r="BQ336" s="410"/>
      <c r="BR336" s="410"/>
      <c r="BS336" s="410"/>
      <c r="BT336" s="410"/>
      <c r="BU336" s="410"/>
      <c r="BV336" s="410"/>
      <c r="BW336" s="410"/>
      <c r="BX336" s="410"/>
      <c r="BY336" s="410"/>
      <c r="BZ336" s="410"/>
      <c r="CA336" s="410"/>
      <c r="CB336" s="410"/>
      <c r="CC336" s="410"/>
      <c r="CD336" s="410"/>
      <c r="CE336" s="410"/>
      <c r="CF336" s="410"/>
      <c r="CG336" s="410"/>
      <c r="CH336" s="410"/>
      <c r="CI336" s="410"/>
      <c r="CJ336" s="410"/>
      <c r="CK336" s="410"/>
      <c r="CL336" s="410"/>
      <c r="CM336" s="410"/>
      <c r="CN336" s="410"/>
    </row>
    <row r="337" spans="1:92" s="411" customFormat="1">
      <c r="A337" s="409"/>
      <c r="B337" s="517"/>
      <c r="C337" s="517"/>
      <c r="D337" s="517"/>
      <c r="E337" s="517"/>
      <c r="F337" s="517"/>
      <c r="G337" s="517"/>
      <c r="H337" s="517"/>
      <c r="I337" s="517"/>
      <c r="J337" s="517"/>
      <c r="K337" s="517"/>
      <c r="L337" s="517"/>
      <c r="M337" s="517"/>
      <c r="N337" s="517"/>
      <c r="O337" s="517"/>
      <c r="P337" s="517"/>
      <c r="Q337" s="517"/>
      <c r="R337" s="517"/>
      <c r="S337" s="410"/>
      <c r="T337" s="410"/>
      <c r="U337" s="410"/>
      <c r="V337" s="410"/>
      <c r="W337" s="410"/>
      <c r="X337" s="410"/>
      <c r="Y337" s="410"/>
      <c r="Z337" s="410"/>
      <c r="AA337" s="410"/>
      <c r="AB337" s="410"/>
      <c r="AC337" s="410"/>
      <c r="AD337" s="410"/>
      <c r="AE337" s="410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  <c r="AZ337" s="410"/>
      <c r="BA337" s="410"/>
      <c r="BB337" s="410"/>
      <c r="BC337" s="410"/>
      <c r="BD337" s="410"/>
      <c r="BE337" s="410"/>
      <c r="BF337" s="410"/>
      <c r="BG337" s="410"/>
      <c r="BH337" s="410"/>
      <c r="BI337" s="410"/>
      <c r="BJ337" s="410"/>
      <c r="BK337" s="410"/>
      <c r="BL337" s="410"/>
      <c r="BM337" s="410"/>
      <c r="BN337" s="410"/>
      <c r="BO337" s="410"/>
      <c r="BP337" s="410"/>
      <c r="BQ337" s="410"/>
      <c r="BR337" s="410"/>
      <c r="BS337" s="410"/>
      <c r="BT337" s="410"/>
      <c r="BU337" s="410"/>
      <c r="BV337" s="410"/>
      <c r="BW337" s="410"/>
      <c r="BX337" s="410"/>
      <c r="BY337" s="410"/>
      <c r="BZ337" s="410"/>
      <c r="CA337" s="410"/>
      <c r="CB337" s="410"/>
      <c r="CC337" s="410"/>
      <c r="CD337" s="410"/>
      <c r="CE337" s="410"/>
      <c r="CF337" s="410"/>
      <c r="CG337" s="410"/>
      <c r="CH337" s="410"/>
      <c r="CI337" s="410"/>
      <c r="CJ337" s="410"/>
      <c r="CK337" s="410"/>
      <c r="CL337" s="410"/>
      <c r="CM337" s="410"/>
      <c r="CN337" s="410"/>
    </row>
    <row r="338" spans="1:92" s="411" customFormat="1">
      <c r="A338" s="409"/>
      <c r="B338" s="791" t="s">
        <v>813</v>
      </c>
      <c r="C338" s="791"/>
      <c r="D338" s="791"/>
      <c r="E338" s="791"/>
      <c r="F338" s="791"/>
      <c r="G338" s="791"/>
      <c r="H338" s="791"/>
      <c r="I338" s="791"/>
      <c r="J338" s="791"/>
      <c r="K338" s="791"/>
      <c r="L338" s="791"/>
      <c r="M338" s="791"/>
      <c r="N338" s="791"/>
      <c r="O338" s="791"/>
      <c r="P338" s="791"/>
      <c r="Q338" s="791"/>
      <c r="R338" s="791"/>
      <c r="S338" s="410"/>
      <c r="T338" s="410"/>
      <c r="U338" s="410"/>
      <c r="V338" s="410"/>
      <c r="W338" s="410"/>
      <c r="X338" s="410"/>
      <c r="Y338" s="410"/>
      <c r="Z338" s="410"/>
      <c r="AA338" s="410"/>
      <c r="AB338" s="410"/>
      <c r="AC338" s="410"/>
      <c r="AD338" s="410"/>
      <c r="AE338" s="410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  <c r="AZ338" s="410"/>
      <c r="BA338" s="410"/>
      <c r="BB338" s="410"/>
      <c r="BC338" s="410"/>
      <c r="BD338" s="410"/>
      <c r="BE338" s="410"/>
      <c r="BF338" s="410"/>
      <c r="BG338" s="410"/>
      <c r="BH338" s="410"/>
      <c r="BI338" s="410"/>
      <c r="BJ338" s="410"/>
      <c r="BK338" s="410"/>
      <c r="BL338" s="410"/>
      <c r="BM338" s="410"/>
      <c r="BN338" s="410"/>
      <c r="BO338" s="410"/>
      <c r="BP338" s="410"/>
      <c r="BQ338" s="410"/>
      <c r="BR338" s="410"/>
      <c r="BS338" s="410"/>
      <c r="BT338" s="410"/>
      <c r="BU338" s="410"/>
      <c r="BV338" s="410"/>
      <c r="BW338" s="410"/>
      <c r="BX338" s="410"/>
      <c r="BY338" s="410"/>
      <c r="BZ338" s="410"/>
      <c r="CA338" s="410"/>
      <c r="CB338" s="410"/>
      <c r="CC338" s="410"/>
      <c r="CD338" s="410"/>
      <c r="CE338" s="410"/>
      <c r="CF338" s="410"/>
      <c r="CG338" s="410"/>
      <c r="CH338" s="410"/>
      <c r="CI338" s="410"/>
      <c r="CJ338" s="410"/>
      <c r="CK338" s="410"/>
      <c r="CL338" s="410"/>
      <c r="CM338" s="410"/>
      <c r="CN338" s="410"/>
    </row>
    <row r="339" spans="1:92" s="411" customFormat="1">
      <c r="A339" s="409"/>
      <c r="B339" s="791"/>
      <c r="C339" s="791"/>
      <c r="D339" s="791"/>
      <c r="E339" s="791"/>
      <c r="F339" s="791"/>
      <c r="G339" s="791"/>
      <c r="H339" s="791"/>
      <c r="I339" s="791"/>
      <c r="J339" s="791"/>
      <c r="K339" s="791"/>
      <c r="L339" s="791"/>
      <c r="M339" s="791"/>
      <c r="N339" s="791"/>
      <c r="O339" s="791"/>
      <c r="P339" s="791"/>
      <c r="Q339" s="791"/>
      <c r="R339" s="791"/>
      <c r="S339" s="410"/>
      <c r="T339" s="410"/>
      <c r="U339" s="410"/>
      <c r="V339" s="410"/>
      <c r="W339" s="410"/>
      <c r="X339" s="410"/>
      <c r="Y339" s="410"/>
      <c r="Z339" s="410"/>
      <c r="AA339" s="410"/>
      <c r="AB339" s="410"/>
      <c r="AC339" s="410"/>
      <c r="AD339" s="410"/>
      <c r="AE339" s="410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  <c r="AZ339" s="410"/>
      <c r="BA339" s="410"/>
      <c r="BB339" s="410"/>
      <c r="BC339" s="410"/>
      <c r="BD339" s="410"/>
      <c r="BE339" s="410"/>
      <c r="BF339" s="410"/>
      <c r="BG339" s="410"/>
      <c r="BH339" s="410"/>
      <c r="BI339" s="410"/>
      <c r="BJ339" s="410"/>
      <c r="BK339" s="410"/>
      <c r="BL339" s="410"/>
      <c r="BM339" s="410"/>
      <c r="BN339" s="410"/>
      <c r="BO339" s="410"/>
      <c r="BP339" s="410"/>
      <c r="BQ339" s="410"/>
      <c r="BR339" s="410"/>
      <c r="BS339" s="410"/>
      <c r="BT339" s="410"/>
      <c r="BU339" s="410"/>
      <c r="BV339" s="410"/>
      <c r="BW339" s="410"/>
      <c r="BX339" s="410"/>
      <c r="BY339" s="410"/>
      <c r="BZ339" s="410"/>
      <c r="CA339" s="410"/>
      <c r="CB339" s="410"/>
      <c r="CC339" s="410"/>
      <c r="CD339" s="410"/>
      <c r="CE339" s="410"/>
      <c r="CF339" s="410"/>
      <c r="CG339" s="410"/>
      <c r="CH339" s="410"/>
      <c r="CI339" s="410"/>
      <c r="CJ339" s="410"/>
      <c r="CK339" s="410"/>
      <c r="CL339" s="410"/>
      <c r="CM339" s="410"/>
      <c r="CN339" s="410"/>
    </row>
    <row r="340" spans="1:92" ht="14.25">
      <c r="B340" s="799" t="s">
        <v>814</v>
      </c>
      <c r="C340" s="496" t="s">
        <v>34</v>
      </c>
      <c r="D340" s="497"/>
      <c r="E340" s="497"/>
      <c r="F340" s="497"/>
      <c r="G340" s="497"/>
      <c r="H340" s="497"/>
      <c r="I340" s="497"/>
      <c r="J340" s="497"/>
      <c r="K340" s="497"/>
      <c r="L340" s="498"/>
      <c r="M340" s="520">
        <v>1657</v>
      </c>
      <c r="N340" s="720"/>
      <c r="O340" s="721"/>
      <c r="P340" s="721"/>
      <c r="Q340" s="722"/>
      <c r="R340" s="542" t="s">
        <v>2</v>
      </c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  <c r="AZ340" s="410"/>
      <c r="BA340" s="410"/>
      <c r="BB340" s="410"/>
      <c r="BC340" s="410"/>
      <c r="BD340" s="410"/>
      <c r="BE340" s="410"/>
      <c r="BF340" s="410"/>
      <c r="BG340" s="410"/>
      <c r="BH340" s="410"/>
      <c r="BI340" s="410"/>
      <c r="BJ340" s="410"/>
      <c r="BK340" s="410"/>
      <c r="BL340" s="410"/>
      <c r="BM340" s="410"/>
      <c r="BN340" s="410"/>
      <c r="BO340" s="410"/>
      <c r="BP340" s="410"/>
      <c r="BQ340" s="410"/>
      <c r="BR340" s="410"/>
      <c r="BS340" s="410"/>
      <c r="BT340" s="410"/>
      <c r="BU340" s="410"/>
      <c r="BV340" s="410"/>
      <c r="BW340" s="410"/>
      <c r="BX340" s="410"/>
      <c r="BY340" s="410"/>
      <c r="BZ340" s="410"/>
      <c r="CA340" s="410"/>
      <c r="CB340" s="410"/>
      <c r="CC340" s="410"/>
      <c r="CD340" s="410"/>
      <c r="CE340" s="410"/>
      <c r="CF340" s="410"/>
      <c r="CG340" s="410"/>
      <c r="CH340" s="410"/>
      <c r="CI340" s="410"/>
      <c r="CJ340" s="410"/>
      <c r="CK340" s="410"/>
      <c r="CL340" s="410"/>
      <c r="CM340" s="410"/>
      <c r="CN340" s="410"/>
    </row>
    <row r="341" spans="1:92" ht="14.25">
      <c r="B341" s="800"/>
      <c r="C341" s="496" t="s">
        <v>35</v>
      </c>
      <c r="D341" s="497"/>
      <c r="E341" s="497"/>
      <c r="F341" s="497"/>
      <c r="G341" s="497"/>
      <c r="H341" s="497"/>
      <c r="I341" s="497"/>
      <c r="J341" s="497"/>
      <c r="K341" s="497"/>
      <c r="L341" s="498"/>
      <c r="M341" s="521">
        <v>1658</v>
      </c>
      <c r="N341" s="720"/>
      <c r="O341" s="721"/>
      <c r="P341" s="721"/>
      <c r="Q341" s="722"/>
      <c r="R341" s="543" t="s">
        <v>2</v>
      </c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  <c r="AZ341" s="410"/>
      <c r="BA341" s="410"/>
      <c r="BB341" s="410"/>
      <c r="BC341" s="410"/>
      <c r="BD341" s="410"/>
      <c r="BE341" s="410"/>
      <c r="BF341" s="410"/>
      <c r="BG341" s="410"/>
      <c r="BH341" s="410"/>
      <c r="BI341" s="410"/>
      <c r="BJ341" s="410"/>
      <c r="BK341" s="410"/>
      <c r="BL341" s="410"/>
      <c r="BM341" s="410"/>
      <c r="BN341" s="410"/>
      <c r="BO341" s="410"/>
      <c r="BP341" s="410"/>
      <c r="BQ341" s="410"/>
      <c r="BR341" s="410"/>
      <c r="BS341" s="410"/>
      <c r="BT341" s="410"/>
      <c r="BU341" s="410"/>
      <c r="BV341" s="410"/>
      <c r="BW341" s="410"/>
      <c r="BX341" s="410"/>
      <c r="BY341" s="410"/>
      <c r="BZ341" s="410"/>
      <c r="CA341" s="410"/>
      <c r="CB341" s="410"/>
      <c r="CC341" s="410"/>
      <c r="CD341" s="410"/>
      <c r="CE341" s="410"/>
      <c r="CF341" s="410"/>
      <c r="CG341" s="410"/>
      <c r="CH341" s="410"/>
      <c r="CI341" s="410"/>
      <c r="CJ341" s="410"/>
      <c r="CK341" s="410"/>
      <c r="CL341" s="410"/>
      <c r="CM341" s="410"/>
      <c r="CN341" s="410"/>
    </row>
    <row r="342" spans="1:92" ht="14.25">
      <c r="B342" s="800"/>
      <c r="C342" s="496" t="s">
        <v>36</v>
      </c>
      <c r="D342" s="497"/>
      <c r="E342" s="497"/>
      <c r="F342" s="497"/>
      <c r="G342" s="497"/>
      <c r="H342" s="497"/>
      <c r="I342" s="497"/>
      <c r="J342" s="497"/>
      <c r="K342" s="497"/>
      <c r="L342" s="498"/>
      <c r="M342" s="521">
        <v>1659</v>
      </c>
      <c r="N342" s="720"/>
      <c r="O342" s="721"/>
      <c r="P342" s="721"/>
      <c r="Q342" s="722"/>
      <c r="R342" s="543" t="s">
        <v>2</v>
      </c>
      <c r="S342" s="410"/>
      <c r="T342" s="410"/>
      <c r="U342" s="410"/>
      <c r="V342" s="410"/>
      <c r="W342" s="410"/>
      <c r="X342" s="410"/>
      <c r="Y342" s="410"/>
      <c r="Z342" s="410"/>
      <c r="AA342" s="410"/>
      <c r="AB342" s="410"/>
      <c r="AC342" s="410"/>
      <c r="AD342" s="410"/>
      <c r="AE342" s="410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  <c r="AZ342" s="410"/>
      <c r="BA342" s="410"/>
      <c r="BB342" s="410"/>
      <c r="BC342" s="410"/>
      <c r="BD342" s="410"/>
      <c r="BE342" s="410"/>
      <c r="BF342" s="410"/>
      <c r="BG342" s="410"/>
      <c r="BH342" s="410"/>
      <c r="BI342" s="410"/>
      <c r="BJ342" s="410"/>
      <c r="BK342" s="410"/>
      <c r="BL342" s="410"/>
      <c r="BM342" s="410"/>
      <c r="BN342" s="410"/>
      <c r="BO342" s="410"/>
      <c r="BP342" s="410"/>
      <c r="BQ342" s="410"/>
      <c r="BR342" s="410"/>
      <c r="BS342" s="410"/>
      <c r="BT342" s="410"/>
      <c r="BU342" s="410"/>
      <c r="BV342" s="410"/>
      <c r="BW342" s="410"/>
      <c r="BX342" s="410"/>
      <c r="BY342" s="410"/>
      <c r="BZ342" s="410"/>
      <c r="CA342" s="410"/>
      <c r="CB342" s="410"/>
      <c r="CC342" s="410"/>
      <c r="CD342" s="410"/>
      <c r="CE342" s="410"/>
      <c r="CF342" s="410"/>
      <c r="CG342" s="410"/>
      <c r="CH342" s="410"/>
      <c r="CI342" s="410"/>
      <c r="CJ342" s="410"/>
      <c r="CK342" s="410"/>
      <c r="CL342" s="410"/>
      <c r="CM342" s="410"/>
      <c r="CN342" s="410"/>
    </row>
    <row r="343" spans="1:92" ht="14.25">
      <c r="B343" s="800"/>
      <c r="C343" s="496" t="s">
        <v>37</v>
      </c>
      <c r="D343" s="497"/>
      <c r="E343" s="497"/>
      <c r="F343" s="497"/>
      <c r="G343" s="497"/>
      <c r="H343" s="497"/>
      <c r="I343" s="497"/>
      <c r="J343" s="497"/>
      <c r="K343" s="497"/>
      <c r="L343" s="498"/>
      <c r="M343" s="521">
        <v>1660</v>
      </c>
      <c r="N343" s="720"/>
      <c r="O343" s="721"/>
      <c r="P343" s="721"/>
      <c r="Q343" s="722"/>
      <c r="R343" s="543" t="s">
        <v>2</v>
      </c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  <c r="AZ343" s="410"/>
      <c r="BA343" s="410"/>
      <c r="BB343" s="410"/>
      <c r="BC343" s="410"/>
      <c r="BD343" s="410"/>
      <c r="BE343" s="410"/>
      <c r="BF343" s="410"/>
      <c r="BG343" s="410"/>
      <c r="BH343" s="410"/>
      <c r="BI343" s="410"/>
      <c r="BJ343" s="410"/>
      <c r="BK343" s="410"/>
      <c r="BL343" s="410"/>
      <c r="BM343" s="410"/>
      <c r="BN343" s="410"/>
      <c r="BO343" s="410"/>
      <c r="BP343" s="410"/>
      <c r="BQ343" s="410"/>
      <c r="BR343" s="410"/>
      <c r="BS343" s="410"/>
      <c r="BT343" s="410"/>
      <c r="BU343" s="410"/>
      <c r="BV343" s="410"/>
      <c r="BW343" s="410"/>
      <c r="BX343" s="410"/>
      <c r="BY343" s="410"/>
      <c r="BZ343" s="410"/>
      <c r="CA343" s="410"/>
      <c r="CB343" s="410"/>
      <c r="CC343" s="410"/>
      <c r="CD343" s="410"/>
      <c r="CE343" s="410"/>
      <c r="CF343" s="410"/>
      <c r="CG343" s="410"/>
      <c r="CH343" s="410"/>
      <c r="CI343" s="410"/>
      <c r="CJ343" s="410"/>
      <c r="CK343" s="410"/>
      <c r="CL343" s="410"/>
      <c r="CM343" s="410"/>
      <c r="CN343" s="410"/>
    </row>
    <row r="344" spans="1:92" ht="14.25">
      <c r="B344" s="800"/>
      <c r="C344" s="496" t="s">
        <v>38</v>
      </c>
      <c r="D344" s="497"/>
      <c r="E344" s="497"/>
      <c r="F344" s="497"/>
      <c r="G344" s="497"/>
      <c r="H344" s="497"/>
      <c r="I344" s="497"/>
      <c r="J344" s="497"/>
      <c r="K344" s="497"/>
      <c r="L344" s="498"/>
      <c r="M344" s="521">
        <v>1661</v>
      </c>
      <c r="N344" s="720"/>
      <c r="O344" s="721"/>
      <c r="P344" s="721"/>
      <c r="Q344" s="722"/>
      <c r="R344" s="543" t="s">
        <v>3</v>
      </c>
      <c r="S344" s="410"/>
      <c r="T344" s="410"/>
      <c r="U344" s="410"/>
      <c r="V344" s="410"/>
      <c r="W344" s="410"/>
      <c r="X344" s="410"/>
      <c r="Y344" s="410"/>
      <c r="Z344" s="410"/>
      <c r="AA344" s="410"/>
      <c r="AB344" s="410"/>
      <c r="AC344" s="410"/>
      <c r="AD344" s="410"/>
      <c r="AE344" s="410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  <c r="AZ344" s="410"/>
      <c r="BA344" s="410"/>
      <c r="BB344" s="410"/>
      <c r="BC344" s="410"/>
      <c r="BD344" s="410"/>
      <c r="BE344" s="410"/>
      <c r="BF344" s="410"/>
      <c r="BG344" s="410"/>
      <c r="BH344" s="410"/>
      <c r="BI344" s="410"/>
      <c r="BJ344" s="410"/>
      <c r="BK344" s="410"/>
      <c r="BL344" s="410"/>
      <c r="BM344" s="410"/>
      <c r="BN344" s="410"/>
      <c r="BO344" s="410"/>
      <c r="BP344" s="410"/>
      <c r="BQ344" s="410"/>
      <c r="BR344" s="410"/>
      <c r="BS344" s="410"/>
      <c r="BT344" s="410"/>
      <c r="BU344" s="410"/>
      <c r="BV344" s="410"/>
      <c r="BW344" s="410"/>
      <c r="BX344" s="410"/>
      <c r="BY344" s="410"/>
      <c r="BZ344" s="410"/>
      <c r="CA344" s="410"/>
      <c r="CB344" s="410"/>
      <c r="CC344" s="410"/>
      <c r="CD344" s="410"/>
      <c r="CE344" s="410"/>
      <c r="CF344" s="410"/>
      <c r="CG344" s="410"/>
      <c r="CH344" s="410"/>
      <c r="CI344" s="410"/>
      <c r="CJ344" s="410"/>
      <c r="CK344" s="410"/>
      <c r="CL344" s="410"/>
      <c r="CM344" s="410"/>
      <c r="CN344" s="410"/>
    </row>
    <row r="345" spans="1:92" ht="14.25">
      <c r="B345" s="800"/>
      <c r="C345" s="496" t="s">
        <v>39</v>
      </c>
      <c r="D345" s="497"/>
      <c r="E345" s="497"/>
      <c r="F345" s="497"/>
      <c r="G345" s="497"/>
      <c r="H345" s="497"/>
      <c r="I345" s="497"/>
      <c r="J345" s="497"/>
      <c r="K345" s="497"/>
      <c r="L345" s="498"/>
      <c r="M345" s="521">
        <v>1662</v>
      </c>
      <c r="N345" s="720"/>
      <c r="O345" s="721"/>
      <c r="P345" s="721"/>
      <c r="Q345" s="722"/>
      <c r="R345" s="543" t="s">
        <v>3</v>
      </c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  <c r="AZ345" s="410"/>
      <c r="BA345" s="410"/>
      <c r="BB345" s="410"/>
      <c r="BC345" s="410"/>
      <c r="BD345" s="410"/>
      <c r="BE345" s="410"/>
      <c r="BF345" s="410"/>
      <c r="BG345" s="410"/>
      <c r="BH345" s="410"/>
      <c r="BI345" s="410"/>
      <c r="BJ345" s="410"/>
      <c r="BK345" s="410"/>
      <c r="BL345" s="410"/>
      <c r="BM345" s="410"/>
      <c r="BN345" s="410"/>
      <c r="BO345" s="410"/>
      <c r="BP345" s="410"/>
      <c r="BQ345" s="410"/>
      <c r="BR345" s="410"/>
      <c r="BS345" s="410"/>
      <c r="BT345" s="410"/>
      <c r="BU345" s="410"/>
      <c r="BV345" s="410"/>
      <c r="BW345" s="410"/>
      <c r="BX345" s="410"/>
      <c r="BY345" s="410"/>
      <c r="BZ345" s="410"/>
      <c r="CA345" s="410"/>
      <c r="CB345" s="410"/>
      <c r="CC345" s="410"/>
      <c r="CD345" s="410"/>
      <c r="CE345" s="410"/>
      <c r="CF345" s="410"/>
      <c r="CG345" s="410"/>
      <c r="CH345" s="410"/>
      <c r="CI345" s="410"/>
      <c r="CJ345" s="410"/>
      <c r="CK345" s="410"/>
      <c r="CL345" s="410"/>
      <c r="CM345" s="410"/>
      <c r="CN345" s="410"/>
    </row>
    <row r="346" spans="1:92" ht="14.25">
      <c r="B346" s="800"/>
      <c r="C346" s="496" t="s">
        <v>40</v>
      </c>
      <c r="D346" s="497"/>
      <c r="E346" s="497"/>
      <c r="F346" s="497"/>
      <c r="G346" s="497"/>
      <c r="H346" s="497"/>
      <c r="I346" s="497"/>
      <c r="J346" s="497"/>
      <c r="K346" s="497"/>
      <c r="L346" s="498"/>
      <c r="M346" s="521">
        <v>1140</v>
      </c>
      <c r="N346" s="720"/>
      <c r="O346" s="721"/>
      <c r="P346" s="721"/>
      <c r="Q346" s="722"/>
      <c r="R346" s="543" t="s">
        <v>3</v>
      </c>
      <c r="S346" s="410"/>
      <c r="T346" s="410"/>
      <c r="U346" s="410"/>
      <c r="V346" s="410"/>
      <c r="W346" s="410"/>
      <c r="X346" s="410"/>
      <c r="Y346" s="410"/>
      <c r="Z346" s="410"/>
      <c r="AA346" s="410"/>
      <c r="AB346" s="410"/>
      <c r="AC346" s="410"/>
      <c r="AD346" s="410"/>
      <c r="AE346" s="410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  <c r="AZ346" s="410"/>
      <c r="BA346" s="410"/>
      <c r="BB346" s="410"/>
      <c r="BC346" s="410"/>
      <c r="BD346" s="410"/>
      <c r="BE346" s="410"/>
      <c r="BF346" s="410"/>
      <c r="BG346" s="410"/>
      <c r="BH346" s="410"/>
      <c r="BI346" s="410"/>
      <c r="BJ346" s="410"/>
      <c r="BK346" s="410"/>
      <c r="BL346" s="410"/>
      <c r="BM346" s="410"/>
      <c r="BN346" s="410"/>
      <c r="BO346" s="410"/>
      <c r="BP346" s="410"/>
      <c r="BQ346" s="410"/>
      <c r="BR346" s="410"/>
      <c r="BS346" s="410"/>
      <c r="BT346" s="410"/>
      <c r="BU346" s="410"/>
      <c r="BV346" s="410"/>
      <c r="BW346" s="410"/>
      <c r="BX346" s="410"/>
      <c r="BY346" s="410"/>
      <c r="BZ346" s="410"/>
      <c r="CA346" s="410"/>
      <c r="CB346" s="410"/>
      <c r="CC346" s="410"/>
      <c r="CD346" s="410"/>
      <c r="CE346" s="410"/>
      <c r="CF346" s="410"/>
      <c r="CG346" s="410"/>
      <c r="CH346" s="410"/>
      <c r="CI346" s="410"/>
      <c r="CJ346" s="410"/>
      <c r="CK346" s="410"/>
      <c r="CL346" s="410"/>
      <c r="CM346" s="410"/>
      <c r="CN346" s="410"/>
    </row>
    <row r="347" spans="1:92" ht="14.25">
      <c r="B347" s="800"/>
      <c r="C347" s="496" t="s">
        <v>41</v>
      </c>
      <c r="D347" s="497"/>
      <c r="E347" s="497"/>
      <c r="F347" s="497"/>
      <c r="G347" s="497"/>
      <c r="H347" s="497"/>
      <c r="I347" s="497"/>
      <c r="J347" s="497"/>
      <c r="K347" s="497"/>
      <c r="L347" s="498"/>
      <c r="M347" s="521">
        <v>1663</v>
      </c>
      <c r="N347" s="720"/>
      <c r="O347" s="721"/>
      <c r="P347" s="721"/>
      <c r="Q347" s="722"/>
      <c r="R347" s="543" t="s">
        <v>3</v>
      </c>
      <c r="S347" s="410"/>
      <c r="T347" s="410"/>
      <c r="U347" s="410"/>
      <c r="V347" s="410"/>
      <c r="W347" s="410"/>
      <c r="X347" s="410"/>
      <c r="Y347" s="410"/>
      <c r="Z347" s="410"/>
      <c r="AA347" s="410"/>
      <c r="AB347" s="410"/>
      <c r="AC347" s="410"/>
      <c r="AD347" s="410"/>
      <c r="AE347" s="410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  <c r="AZ347" s="410"/>
      <c r="BA347" s="410"/>
      <c r="BB347" s="410"/>
      <c r="BC347" s="410"/>
      <c r="BD347" s="410"/>
      <c r="BE347" s="410"/>
      <c r="BF347" s="410"/>
      <c r="BG347" s="410"/>
      <c r="BH347" s="410"/>
      <c r="BI347" s="410"/>
      <c r="BJ347" s="410"/>
      <c r="BK347" s="410"/>
      <c r="BL347" s="410"/>
      <c r="BM347" s="410"/>
      <c r="BN347" s="410"/>
      <c r="BO347" s="410"/>
      <c r="BP347" s="410"/>
      <c r="BQ347" s="410"/>
      <c r="BR347" s="410"/>
      <c r="BS347" s="410"/>
      <c r="BT347" s="410"/>
      <c r="BU347" s="410"/>
      <c r="BV347" s="410"/>
      <c r="BW347" s="410"/>
      <c r="BX347" s="410"/>
      <c r="BY347" s="410"/>
      <c r="BZ347" s="410"/>
      <c r="CA347" s="410"/>
      <c r="CB347" s="410"/>
      <c r="CC347" s="410"/>
      <c r="CD347" s="410"/>
      <c r="CE347" s="410"/>
      <c r="CF347" s="410"/>
      <c r="CG347" s="410"/>
      <c r="CH347" s="410"/>
      <c r="CI347" s="410"/>
      <c r="CJ347" s="410"/>
      <c r="CK347" s="410"/>
      <c r="CL347" s="410"/>
      <c r="CM347" s="410"/>
      <c r="CN347" s="410"/>
    </row>
    <row r="348" spans="1:92" ht="14.25">
      <c r="B348" s="800"/>
      <c r="C348" s="496" t="s">
        <v>42</v>
      </c>
      <c r="D348" s="497"/>
      <c r="E348" s="497"/>
      <c r="F348" s="497"/>
      <c r="G348" s="497"/>
      <c r="H348" s="497"/>
      <c r="I348" s="497"/>
      <c r="J348" s="497"/>
      <c r="K348" s="497"/>
      <c r="L348" s="498"/>
      <c r="M348" s="521">
        <v>1664</v>
      </c>
      <c r="N348" s="720"/>
      <c r="O348" s="721"/>
      <c r="P348" s="721"/>
      <c r="Q348" s="722"/>
      <c r="R348" s="543" t="s">
        <v>3</v>
      </c>
      <c r="S348" s="410"/>
      <c r="T348" s="410"/>
      <c r="U348" s="410"/>
      <c r="V348" s="410"/>
      <c r="W348" s="410"/>
      <c r="X348" s="410"/>
      <c r="Y348" s="410"/>
      <c r="Z348" s="410"/>
      <c r="AA348" s="410"/>
      <c r="AB348" s="410"/>
      <c r="AC348" s="410"/>
      <c r="AD348" s="410"/>
      <c r="AE348" s="410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  <c r="AZ348" s="410"/>
      <c r="BA348" s="410"/>
      <c r="BB348" s="410"/>
      <c r="BC348" s="410"/>
      <c r="BD348" s="410"/>
      <c r="BE348" s="410"/>
      <c r="BF348" s="410"/>
      <c r="BG348" s="410"/>
      <c r="BH348" s="410"/>
      <c r="BI348" s="410"/>
      <c r="BJ348" s="410"/>
      <c r="BK348" s="410"/>
      <c r="BL348" s="410"/>
      <c r="BM348" s="410"/>
      <c r="BN348" s="410"/>
      <c r="BO348" s="410"/>
      <c r="BP348" s="410"/>
      <c r="BQ348" s="410"/>
      <c r="BR348" s="410"/>
      <c r="BS348" s="410"/>
      <c r="BT348" s="410"/>
      <c r="BU348" s="410"/>
      <c r="BV348" s="410"/>
      <c r="BW348" s="410"/>
      <c r="BX348" s="410"/>
      <c r="BY348" s="410"/>
      <c r="BZ348" s="410"/>
      <c r="CA348" s="410"/>
      <c r="CB348" s="410"/>
      <c r="CC348" s="410"/>
      <c r="CD348" s="410"/>
      <c r="CE348" s="410"/>
      <c r="CF348" s="410"/>
      <c r="CG348" s="410"/>
      <c r="CH348" s="410"/>
      <c r="CI348" s="410"/>
      <c r="CJ348" s="410"/>
      <c r="CK348" s="410"/>
      <c r="CL348" s="410"/>
      <c r="CM348" s="410"/>
      <c r="CN348" s="410"/>
    </row>
    <row r="349" spans="1:92" ht="14.25">
      <c r="B349" s="800"/>
      <c r="C349" s="496" t="s">
        <v>43</v>
      </c>
      <c r="D349" s="497"/>
      <c r="E349" s="497"/>
      <c r="F349" s="497"/>
      <c r="G349" s="497"/>
      <c r="H349" s="497"/>
      <c r="I349" s="497"/>
      <c r="J349" s="497"/>
      <c r="K349" s="497"/>
      <c r="L349" s="498"/>
      <c r="M349" s="521">
        <v>1665</v>
      </c>
      <c r="N349" s="720"/>
      <c r="O349" s="721"/>
      <c r="P349" s="721"/>
      <c r="Q349" s="722"/>
      <c r="R349" s="543" t="s">
        <v>3</v>
      </c>
      <c r="S349" s="410"/>
      <c r="T349" s="410"/>
      <c r="U349" s="410"/>
      <c r="V349" s="410"/>
      <c r="W349" s="410"/>
      <c r="X349" s="410"/>
      <c r="Y349" s="410"/>
      <c r="Z349" s="410"/>
      <c r="AA349" s="410"/>
      <c r="AB349" s="410"/>
      <c r="AC349" s="410"/>
      <c r="AD349" s="410"/>
      <c r="AE349" s="410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  <c r="AZ349" s="410"/>
      <c r="BA349" s="410"/>
      <c r="BB349" s="410"/>
      <c r="BC349" s="410"/>
      <c r="BD349" s="410"/>
      <c r="BE349" s="410"/>
      <c r="BF349" s="410"/>
      <c r="BG349" s="410"/>
      <c r="BH349" s="410"/>
      <c r="BI349" s="410"/>
      <c r="BJ349" s="410"/>
      <c r="BK349" s="410"/>
      <c r="BL349" s="410"/>
      <c r="BM349" s="410"/>
      <c r="BN349" s="410"/>
      <c r="BO349" s="410"/>
      <c r="BP349" s="410"/>
      <c r="BQ349" s="410"/>
      <c r="BR349" s="410"/>
      <c r="BS349" s="410"/>
      <c r="BT349" s="410"/>
      <c r="BU349" s="410"/>
      <c r="BV349" s="410"/>
      <c r="BW349" s="410"/>
      <c r="BX349" s="410"/>
      <c r="BY349" s="410"/>
      <c r="BZ349" s="410"/>
      <c r="CA349" s="410"/>
      <c r="CB349" s="410"/>
      <c r="CC349" s="410"/>
      <c r="CD349" s="410"/>
      <c r="CE349" s="410"/>
      <c r="CF349" s="410"/>
      <c r="CG349" s="410"/>
      <c r="CH349" s="410"/>
      <c r="CI349" s="410"/>
      <c r="CJ349" s="410"/>
      <c r="CK349" s="410"/>
      <c r="CL349" s="410"/>
      <c r="CM349" s="410"/>
      <c r="CN349" s="410"/>
    </row>
    <row r="350" spans="1:92" ht="14.25">
      <c r="B350" s="800"/>
      <c r="C350" s="496" t="s">
        <v>44</v>
      </c>
      <c r="D350" s="497"/>
      <c r="E350" s="497"/>
      <c r="F350" s="497"/>
      <c r="G350" s="497"/>
      <c r="H350" s="497"/>
      <c r="I350" s="497"/>
      <c r="J350" s="497"/>
      <c r="K350" s="497"/>
      <c r="L350" s="498"/>
      <c r="M350" s="521">
        <v>1666</v>
      </c>
      <c r="N350" s="720"/>
      <c r="O350" s="721"/>
      <c r="P350" s="721"/>
      <c r="Q350" s="722"/>
      <c r="R350" s="543" t="s">
        <v>3</v>
      </c>
      <c r="S350" s="410"/>
      <c r="T350" s="410"/>
      <c r="U350" s="410"/>
      <c r="V350" s="410"/>
      <c r="W350" s="410"/>
      <c r="X350" s="410"/>
      <c r="Y350" s="410"/>
      <c r="Z350" s="410"/>
      <c r="AA350" s="410"/>
      <c r="AB350" s="410"/>
      <c r="AC350" s="410"/>
      <c r="AD350" s="410"/>
      <c r="AE350" s="410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  <c r="AZ350" s="410"/>
      <c r="BA350" s="410"/>
      <c r="BB350" s="410"/>
      <c r="BC350" s="410"/>
      <c r="BD350" s="410"/>
      <c r="BE350" s="410"/>
      <c r="BF350" s="410"/>
      <c r="BG350" s="410"/>
      <c r="BH350" s="410"/>
      <c r="BI350" s="410"/>
      <c r="BJ350" s="410"/>
      <c r="BK350" s="410"/>
      <c r="BL350" s="410"/>
      <c r="BM350" s="410"/>
      <c r="BN350" s="410"/>
      <c r="BO350" s="410"/>
      <c r="BP350" s="410"/>
      <c r="BQ350" s="410"/>
      <c r="BR350" s="410"/>
      <c r="BS350" s="410"/>
      <c r="BT350" s="410"/>
      <c r="BU350" s="410"/>
      <c r="BV350" s="410"/>
      <c r="BW350" s="410"/>
      <c r="BX350" s="410"/>
      <c r="BY350" s="410"/>
      <c r="BZ350" s="410"/>
      <c r="CA350" s="410"/>
      <c r="CB350" s="410"/>
      <c r="CC350" s="410"/>
      <c r="CD350" s="410"/>
      <c r="CE350" s="410"/>
      <c r="CF350" s="410"/>
      <c r="CG350" s="410"/>
      <c r="CH350" s="410"/>
      <c r="CI350" s="410"/>
      <c r="CJ350" s="410"/>
      <c r="CK350" s="410"/>
      <c r="CL350" s="410"/>
      <c r="CM350" s="410"/>
      <c r="CN350" s="410"/>
    </row>
    <row r="351" spans="1:92" ht="14.25">
      <c r="B351" s="800"/>
      <c r="C351" s="496" t="s">
        <v>815</v>
      </c>
      <c r="D351" s="497"/>
      <c r="E351" s="497"/>
      <c r="F351" s="497"/>
      <c r="G351" s="497"/>
      <c r="H351" s="497"/>
      <c r="I351" s="497"/>
      <c r="J351" s="497"/>
      <c r="K351" s="497"/>
      <c r="L351" s="498"/>
      <c r="M351" s="521">
        <v>1667</v>
      </c>
      <c r="N351" s="720"/>
      <c r="O351" s="721"/>
      <c r="P351" s="721"/>
      <c r="Q351" s="722"/>
      <c r="R351" s="543" t="s">
        <v>3</v>
      </c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  <c r="AZ351" s="410"/>
      <c r="BA351" s="410"/>
      <c r="BB351" s="410"/>
      <c r="BC351" s="410"/>
      <c r="BD351" s="410"/>
      <c r="BE351" s="410"/>
      <c r="BF351" s="410"/>
      <c r="BG351" s="410"/>
      <c r="BH351" s="410"/>
      <c r="BI351" s="410"/>
      <c r="BJ351" s="410"/>
      <c r="BK351" s="410"/>
      <c r="BL351" s="410"/>
      <c r="BM351" s="410"/>
      <c r="BN351" s="410"/>
      <c r="BO351" s="410"/>
      <c r="BP351" s="410"/>
      <c r="BQ351" s="410"/>
      <c r="BR351" s="410"/>
      <c r="BS351" s="410"/>
      <c r="BT351" s="410"/>
      <c r="BU351" s="410"/>
      <c r="BV351" s="410"/>
      <c r="BW351" s="410"/>
      <c r="BX351" s="410"/>
      <c r="BY351" s="410"/>
      <c r="BZ351" s="410"/>
      <c r="CA351" s="410"/>
      <c r="CB351" s="410"/>
      <c r="CC351" s="410"/>
      <c r="CD351" s="410"/>
      <c r="CE351" s="410"/>
      <c r="CF351" s="410"/>
      <c r="CG351" s="410"/>
      <c r="CH351" s="410"/>
      <c r="CI351" s="410"/>
      <c r="CJ351" s="410"/>
      <c r="CK351" s="410"/>
      <c r="CL351" s="410"/>
      <c r="CM351" s="410"/>
      <c r="CN351" s="410"/>
    </row>
    <row r="352" spans="1:92" ht="14.25">
      <c r="B352" s="800"/>
      <c r="C352" s="496" t="s">
        <v>816</v>
      </c>
      <c r="D352" s="497"/>
      <c r="E352" s="497"/>
      <c r="F352" s="497"/>
      <c r="G352" s="497"/>
      <c r="H352" s="497"/>
      <c r="I352" s="497"/>
      <c r="J352" s="497"/>
      <c r="K352" s="497"/>
      <c r="L352" s="498"/>
      <c r="M352" s="521">
        <v>1668</v>
      </c>
      <c r="N352" s="720"/>
      <c r="O352" s="721"/>
      <c r="P352" s="721"/>
      <c r="Q352" s="722"/>
      <c r="R352" s="543" t="s">
        <v>3</v>
      </c>
      <c r="S352" s="410"/>
      <c r="T352" s="410"/>
      <c r="U352" s="410"/>
      <c r="V352" s="410"/>
      <c r="W352" s="410"/>
      <c r="X352" s="410"/>
      <c r="Y352" s="410"/>
      <c r="Z352" s="410"/>
      <c r="AA352" s="410"/>
      <c r="AB352" s="410"/>
      <c r="AC352" s="410"/>
      <c r="AD352" s="410"/>
      <c r="AE352" s="410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  <c r="AZ352" s="410"/>
      <c r="BA352" s="410"/>
      <c r="BB352" s="410"/>
      <c r="BC352" s="410"/>
      <c r="BD352" s="410"/>
      <c r="BE352" s="410"/>
      <c r="BF352" s="410"/>
      <c r="BG352" s="410"/>
      <c r="BH352" s="410"/>
      <c r="BI352" s="410"/>
      <c r="BJ352" s="410"/>
      <c r="BK352" s="410"/>
      <c r="BL352" s="410"/>
      <c r="BM352" s="410"/>
      <c r="BN352" s="410"/>
      <c r="BO352" s="410"/>
      <c r="BP352" s="410"/>
      <c r="BQ352" s="410"/>
      <c r="BR352" s="410"/>
      <c r="BS352" s="410"/>
      <c r="BT352" s="410"/>
      <c r="BU352" s="410"/>
      <c r="BV352" s="410"/>
      <c r="BW352" s="410"/>
      <c r="BX352" s="410"/>
      <c r="BY352" s="410"/>
      <c r="BZ352" s="410"/>
      <c r="CA352" s="410"/>
      <c r="CB352" s="410"/>
      <c r="CC352" s="410"/>
      <c r="CD352" s="410"/>
      <c r="CE352" s="410"/>
      <c r="CF352" s="410"/>
      <c r="CG352" s="410"/>
      <c r="CH352" s="410"/>
      <c r="CI352" s="410"/>
      <c r="CJ352" s="410"/>
      <c r="CK352" s="410"/>
      <c r="CL352" s="410"/>
      <c r="CM352" s="410"/>
      <c r="CN352" s="410"/>
    </row>
    <row r="353" spans="2:92" ht="14.25">
      <c r="B353" s="800"/>
      <c r="C353" s="496" t="s">
        <v>45</v>
      </c>
      <c r="D353" s="497"/>
      <c r="E353" s="497"/>
      <c r="F353" s="497"/>
      <c r="G353" s="497"/>
      <c r="H353" s="497"/>
      <c r="I353" s="497"/>
      <c r="J353" s="497"/>
      <c r="K353" s="497"/>
      <c r="L353" s="498"/>
      <c r="M353" s="521">
        <v>1141</v>
      </c>
      <c r="N353" s="720"/>
      <c r="O353" s="721"/>
      <c r="P353" s="721"/>
      <c r="Q353" s="722"/>
      <c r="R353" s="543" t="s">
        <v>3</v>
      </c>
      <c r="S353" s="410"/>
      <c r="T353" s="410"/>
      <c r="U353" s="410"/>
      <c r="V353" s="410"/>
      <c r="W353" s="410"/>
      <c r="X353" s="410"/>
      <c r="Y353" s="410"/>
      <c r="Z353" s="410"/>
      <c r="AA353" s="410"/>
      <c r="AB353" s="410"/>
      <c r="AC353" s="410"/>
      <c r="AD353" s="410"/>
      <c r="AE353" s="410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  <c r="AZ353" s="410"/>
      <c r="BA353" s="410"/>
      <c r="BB353" s="410"/>
      <c r="BC353" s="410"/>
      <c r="BD353" s="410"/>
      <c r="BE353" s="410"/>
      <c r="BF353" s="410"/>
      <c r="BG353" s="410"/>
      <c r="BH353" s="410"/>
      <c r="BI353" s="410"/>
      <c r="BJ353" s="410"/>
      <c r="BK353" s="410"/>
      <c r="BL353" s="410"/>
      <c r="BM353" s="410"/>
      <c r="BN353" s="410"/>
      <c r="BO353" s="410"/>
      <c r="BP353" s="410"/>
      <c r="BQ353" s="410"/>
      <c r="BR353" s="410"/>
      <c r="BS353" s="410"/>
      <c r="BT353" s="410"/>
      <c r="BU353" s="410"/>
      <c r="BV353" s="410"/>
      <c r="BW353" s="410"/>
      <c r="BX353" s="410"/>
      <c r="BY353" s="410"/>
      <c r="BZ353" s="410"/>
      <c r="CA353" s="410"/>
      <c r="CB353" s="410"/>
      <c r="CC353" s="410"/>
      <c r="CD353" s="410"/>
      <c r="CE353" s="410"/>
      <c r="CF353" s="410"/>
      <c r="CG353" s="410"/>
      <c r="CH353" s="410"/>
      <c r="CI353" s="410"/>
      <c r="CJ353" s="410"/>
      <c r="CK353" s="410"/>
      <c r="CL353" s="410"/>
      <c r="CM353" s="410"/>
      <c r="CN353" s="410"/>
    </row>
    <row r="354" spans="2:92" ht="14.25">
      <c r="B354" s="800"/>
      <c r="C354" s="496" t="s">
        <v>46</v>
      </c>
      <c r="D354" s="497"/>
      <c r="E354" s="497"/>
      <c r="F354" s="497"/>
      <c r="G354" s="497"/>
      <c r="H354" s="497"/>
      <c r="I354" s="497"/>
      <c r="J354" s="497"/>
      <c r="K354" s="497"/>
      <c r="L354" s="498"/>
      <c r="M354" s="521">
        <v>1142</v>
      </c>
      <c r="N354" s="720"/>
      <c r="O354" s="721"/>
      <c r="P354" s="721"/>
      <c r="Q354" s="722"/>
      <c r="R354" s="543" t="s">
        <v>3</v>
      </c>
      <c r="S354" s="410"/>
      <c r="T354" s="410"/>
      <c r="U354" s="410"/>
      <c r="V354" s="410"/>
      <c r="W354" s="410"/>
      <c r="X354" s="410"/>
      <c r="Y354" s="410"/>
      <c r="Z354" s="410"/>
      <c r="AA354" s="410"/>
      <c r="AB354" s="410"/>
      <c r="AC354" s="410"/>
      <c r="AD354" s="410"/>
      <c r="AE354" s="410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  <c r="AZ354" s="410"/>
      <c r="BA354" s="410"/>
      <c r="BB354" s="410"/>
      <c r="BC354" s="410"/>
      <c r="BD354" s="410"/>
      <c r="BE354" s="410"/>
      <c r="BF354" s="410"/>
      <c r="BG354" s="410"/>
      <c r="BH354" s="410"/>
      <c r="BI354" s="410"/>
      <c r="BJ354" s="410"/>
      <c r="BK354" s="410"/>
      <c r="BL354" s="410"/>
      <c r="BM354" s="410"/>
      <c r="BN354" s="410"/>
      <c r="BO354" s="410"/>
      <c r="BP354" s="410"/>
      <c r="BQ354" s="410"/>
      <c r="BR354" s="410"/>
      <c r="BS354" s="410"/>
      <c r="BT354" s="410"/>
      <c r="BU354" s="410"/>
      <c r="BV354" s="410"/>
      <c r="BW354" s="410"/>
      <c r="BX354" s="410"/>
      <c r="BY354" s="410"/>
      <c r="BZ354" s="410"/>
      <c r="CA354" s="410"/>
      <c r="CB354" s="410"/>
      <c r="CC354" s="410"/>
      <c r="CD354" s="410"/>
      <c r="CE354" s="410"/>
      <c r="CF354" s="410"/>
      <c r="CG354" s="410"/>
      <c r="CH354" s="410"/>
      <c r="CI354" s="410"/>
      <c r="CJ354" s="410"/>
      <c r="CK354" s="410"/>
      <c r="CL354" s="410"/>
      <c r="CM354" s="410"/>
      <c r="CN354" s="410"/>
    </row>
    <row r="355" spans="2:92" ht="14.25">
      <c r="B355" s="800"/>
      <c r="C355" s="496" t="s">
        <v>47</v>
      </c>
      <c r="D355" s="497"/>
      <c r="E355" s="497"/>
      <c r="F355" s="497"/>
      <c r="G355" s="497"/>
      <c r="H355" s="497"/>
      <c r="I355" s="497"/>
      <c r="J355" s="497"/>
      <c r="K355" s="497"/>
      <c r="L355" s="498"/>
      <c r="M355" s="521">
        <v>1669</v>
      </c>
      <c r="N355" s="720"/>
      <c r="O355" s="721"/>
      <c r="P355" s="721"/>
      <c r="Q355" s="722"/>
      <c r="R355" s="543" t="s">
        <v>3</v>
      </c>
      <c r="S355" s="410"/>
      <c r="T355" s="410"/>
      <c r="U355" s="410"/>
      <c r="V355" s="410"/>
      <c r="W355" s="410"/>
      <c r="X355" s="410"/>
      <c r="Y355" s="410"/>
      <c r="Z355" s="410"/>
      <c r="AA355" s="410"/>
      <c r="AB355" s="410"/>
      <c r="AC355" s="410"/>
      <c r="AD355" s="410"/>
      <c r="AE355" s="410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  <c r="AZ355" s="410"/>
      <c r="BA355" s="410"/>
      <c r="BB355" s="410"/>
      <c r="BC355" s="410"/>
      <c r="BD355" s="410"/>
      <c r="BE355" s="410"/>
      <c r="BF355" s="410"/>
      <c r="BG355" s="410"/>
      <c r="BH355" s="410"/>
      <c r="BI355" s="410"/>
      <c r="BJ355" s="410"/>
      <c r="BK355" s="410"/>
      <c r="BL355" s="410"/>
      <c r="BM355" s="410"/>
      <c r="BN355" s="410"/>
      <c r="BO355" s="410"/>
      <c r="BP355" s="410"/>
      <c r="BQ355" s="410"/>
      <c r="BR355" s="410"/>
      <c r="BS355" s="410"/>
      <c r="BT355" s="410"/>
      <c r="BU355" s="410"/>
      <c r="BV355" s="410"/>
      <c r="BW355" s="410"/>
      <c r="BX355" s="410"/>
      <c r="BY355" s="410"/>
      <c r="BZ355" s="410"/>
      <c r="CA355" s="410"/>
      <c r="CB355" s="410"/>
      <c r="CC355" s="410"/>
      <c r="CD355" s="410"/>
      <c r="CE355" s="410"/>
      <c r="CF355" s="410"/>
      <c r="CG355" s="410"/>
      <c r="CH355" s="410"/>
      <c r="CI355" s="410"/>
      <c r="CJ355" s="410"/>
      <c r="CK355" s="410"/>
      <c r="CL355" s="410"/>
      <c r="CM355" s="410"/>
      <c r="CN355" s="410"/>
    </row>
    <row r="356" spans="2:92" ht="14.25">
      <c r="B356" s="800"/>
      <c r="C356" s="496" t="s">
        <v>48</v>
      </c>
      <c r="D356" s="497"/>
      <c r="E356" s="497"/>
      <c r="F356" s="497"/>
      <c r="G356" s="497"/>
      <c r="H356" s="497"/>
      <c r="I356" s="497"/>
      <c r="J356" s="497"/>
      <c r="K356" s="497"/>
      <c r="L356" s="498"/>
      <c r="M356" s="521">
        <v>1670</v>
      </c>
      <c r="N356" s="720"/>
      <c r="O356" s="721"/>
      <c r="P356" s="721"/>
      <c r="Q356" s="722"/>
      <c r="R356" s="543" t="s">
        <v>3</v>
      </c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  <c r="AZ356" s="410"/>
      <c r="BA356" s="410"/>
      <c r="BB356" s="410"/>
      <c r="BC356" s="410"/>
      <c r="BD356" s="410"/>
      <c r="BE356" s="410"/>
      <c r="BF356" s="410"/>
      <c r="BG356" s="410"/>
      <c r="BH356" s="410"/>
      <c r="BI356" s="410"/>
      <c r="BJ356" s="410"/>
      <c r="BK356" s="410"/>
      <c r="BL356" s="410"/>
      <c r="BM356" s="410"/>
      <c r="BN356" s="410"/>
      <c r="BO356" s="410"/>
      <c r="BP356" s="410"/>
      <c r="BQ356" s="410"/>
      <c r="BR356" s="410"/>
      <c r="BS356" s="410"/>
      <c r="BT356" s="410"/>
      <c r="BU356" s="410"/>
      <c r="BV356" s="410"/>
      <c r="BW356" s="410"/>
      <c r="BX356" s="410"/>
      <c r="BY356" s="410"/>
      <c r="BZ356" s="410"/>
      <c r="CA356" s="410"/>
      <c r="CB356" s="410"/>
      <c r="CC356" s="410"/>
      <c r="CD356" s="410"/>
      <c r="CE356" s="410"/>
      <c r="CF356" s="410"/>
      <c r="CG356" s="410"/>
      <c r="CH356" s="410"/>
      <c r="CI356" s="410"/>
      <c r="CJ356" s="410"/>
      <c r="CK356" s="410"/>
      <c r="CL356" s="410"/>
      <c r="CM356" s="410"/>
      <c r="CN356" s="410"/>
    </row>
    <row r="357" spans="2:92" ht="14.25">
      <c r="B357" s="800"/>
      <c r="C357" s="496" t="s">
        <v>49</v>
      </c>
      <c r="D357" s="497"/>
      <c r="E357" s="497"/>
      <c r="F357" s="497"/>
      <c r="G357" s="497"/>
      <c r="H357" s="497"/>
      <c r="I357" s="497"/>
      <c r="J357" s="497"/>
      <c r="K357" s="497"/>
      <c r="L357" s="498"/>
      <c r="M357" s="521">
        <v>1671</v>
      </c>
      <c r="N357" s="720"/>
      <c r="O357" s="721"/>
      <c r="P357" s="721"/>
      <c r="Q357" s="722"/>
      <c r="R357" s="543" t="s">
        <v>3</v>
      </c>
      <c r="S357" s="410"/>
      <c r="T357" s="410"/>
      <c r="U357" s="410"/>
      <c r="V357" s="410"/>
      <c r="W357" s="410"/>
      <c r="X357" s="410"/>
      <c r="Y357" s="410"/>
      <c r="Z357" s="410"/>
      <c r="AA357" s="410"/>
      <c r="AB357" s="410"/>
      <c r="AC357" s="410"/>
      <c r="AD357" s="410"/>
      <c r="AE357" s="410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  <c r="AZ357" s="410"/>
      <c r="BA357" s="410"/>
      <c r="BB357" s="410"/>
      <c r="BC357" s="410"/>
      <c r="BD357" s="410"/>
      <c r="BE357" s="410"/>
      <c r="BF357" s="410"/>
      <c r="BG357" s="410"/>
      <c r="BH357" s="410"/>
      <c r="BI357" s="410"/>
      <c r="BJ357" s="410"/>
      <c r="BK357" s="410"/>
      <c r="BL357" s="410"/>
      <c r="BM357" s="410"/>
      <c r="BN357" s="410"/>
      <c r="BO357" s="410"/>
      <c r="BP357" s="410"/>
      <c r="BQ357" s="410"/>
      <c r="BR357" s="410"/>
      <c r="BS357" s="410"/>
      <c r="BT357" s="410"/>
      <c r="BU357" s="410"/>
      <c r="BV357" s="410"/>
      <c r="BW357" s="410"/>
      <c r="BX357" s="410"/>
      <c r="BY357" s="410"/>
      <c r="BZ357" s="410"/>
      <c r="CA357" s="410"/>
      <c r="CB357" s="410"/>
      <c r="CC357" s="410"/>
      <c r="CD357" s="410"/>
      <c r="CE357" s="410"/>
      <c r="CF357" s="410"/>
      <c r="CG357" s="410"/>
      <c r="CH357" s="410"/>
      <c r="CI357" s="410"/>
      <c r="CJ357" s="410"/>
      <c r="CK357" s="410"/>
      <c r="CL357" s="410"/>
      <c r="CM357" s="410"/>
      <c r="CN357" s="410"/>
    </row>
    <row r="358" spans="2:92" ht="14.25">
      <c r="B358" s="800"/>
      <c r="C358" s="496" t="s">
        <v>814</v>
      </c>
      <c r="D358" s="497"/>
      <c r="E358" s="497"/>
      <c r="F358" s="497"/>
      <c r="G358" s="497"/>
      <c r="H358" s="497"/>
      <c r="I358" s="497"/>
      <c r="J358" s="497"/>
      <c r="K358" s="497"/>
      <c r="L358" s="498"/>
      <c r="M358" s="521">
        <v>1672</v>
      </c>
      <c r="N358" s="720">
        <f>+SUM($N$340:$Q$343)-SUM($N$344:$Q$357)</f>
        <v>0</v>
      </c>
      <c r="O358" s="721"/>
      <c r="P358" s="721"/>
      <c r="Q358" s="722"/>
      <c r="R358" s="477" t="s">
        <v>4</v>
      </c>
      <c r="S358" s="410"/>
      <c r="T358" s="410"/>
      <c r="U358" s="410"/>
      <c r="V358" s="410"/>
      <c r="W358" s="410"/>
      <c r="X358" s="410"/>
      <c r="Y358" s="410"/>
      <c r="Z358" s="410"/>
      <c r="AA358" s="410"/>
      <c r="AB358" s="410"/>
      <c r="AC358" s="410"/>
      <c r="AD358" s="410"/>
      <c r="AE358" s="410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  <c r="AZ358" s="410"/>
      <c r="BA358" s="410"/>
      <c r="BB358" s="410"/>
      <c r="BC358" s="410"/>
      <c r="BD358" s="410"/>
      <c r="BE358" s="410"/>
      <c r="BF358" s="410"/>
      <c r="BG358" s="410"/>
      <c r="BH358" s="410"/>
      <c r="BI358" s="410"/>
      <c r="BJ358" s="410"/>
      <c r="BK358" s="410"/>
      <c r="BL358" s="410"/>
      <c r="BM358" s="410"/>
      <c r="BN358" s="410"/>
      <c r="BO358" s="410"/>
      <c r="BP358" s="410"/>
      <c r="BQ358" s="410"/>
      <c r="BR358" s="410"/>
      <c r="BS358" s="410"/>
      <c r="BT358" s="410"/>
      <c r="BU358" s="410"/>
      <c r="BV358" s="410"/>
      <c r="BW358" s="410"/>
      <c r="BX358" s="410"/>
      <c r="BY358" s="410"/>
      <c r="BZ358" s="410"/>
      <c r="CA358" s="410"/>
      <c r="CB358" s="410"/>
      <c r="CC358" s="410"/>
      <c r="CD358" s="410"/>
      <c r="CE358" s="410"/>
      <c r="CF358" s="410"/>
      <c r="CG358" s="410"/>
      <c r="CH358" s="410"/>
      <c r="CI358" s="410"/>
      <c r="CJ358" s="410"/>
      <c r="CK358" s="410"/>
      <c r="CL358" s="410"/>
      <c r="CM358" s="410"/>
      <c r="CN358" s="410"/>
    </row>
    <row r="359" spans="2:92" ht="14.25">
      <c r="B359" s="800" t="s">
        <v>817</v>
      </c>
      <c r="C359" s="496" t="s">
        <v>50</v>
      </c>
      <c r="D359" s="497"/>
      <c r="E359" s="497"/>
      <c r="F359" s="497"/>
      <c r="G359" s="497"/>
      <c r="H359" s="497"/>
      <c r="I359" s="497"/>
      <c r="J359" s="497"/>
      <c r="K359" s="497"/>
      <c r="L359" s="498"/>
      <c r="M359" s="521">
        <v>1673</v>
      </c>
      <c r="N359" s="720"/>
      <c r="O359" s="721"/>
      <c r="P359" s="721"/>
      <c r="Q359" s="722"/>
      <c r="R359" s="477" t="s">
        <v>3</v>
      </c>
      <c r="S359" s="410"/>
      <c r="T359" s="410"/>
      <c r="U359" s="410"/>
      <c r="V359" s="410"/>
      <c r="W359" s="410"/>
      <c r="X359" s="410"/>
      <c r="Y359" s="410"/>
      <c r="Z359" s="410"/>
      <c r="AA359" s="410"/>
      <c r="AB359" s="410"/>
      <c r="AC359" s="410"/>
      <c r="AD359" s="410"/>
      <c r="AE359" s="410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  <c r="AZ359" s="410"/>
      <c r="BA359" s="410"/>
      <c r="BB359" s="410"/>
      <c r="BC359" s="410"/>
      <c r="BD359" s="410"/>
      <c r="BE359" s="410"/>
      <c r="BF359" s="410"/>
      <c r="BG359" s="410"/>
      <c r="BH359" s="410"/>
      <c r="BI359" s="410"/>
      <c r="BJ359" s="410"/>
      <c r="BK359" s="410"/>
      <c r="BL359" s="410"/>
      <c r="BM359" s="410"/>
      <c r="BN359" s="410"/>
      <c r="BO359" s="410"/>
      <c r="BP359" s="410"/>
      <c r="BQ359" s="410"/>
      <c r="BR359" s="410"/>
      <c r="BS359" s="410"/>
      <c r="BT359" s="410"/>
      <c r="BU359" s="410"/>
      <c r="BV359" s="410"/>
      <c r="BW359" s="410"/>
      <c r="BX359" s="410"/>
      <c r="BY359" s="410"/>
      <c r="BZ359" s="410"/>
      <c r="CA359" s="410"/>
      <c r="CB359" s="410"/>
      <c r="CC359" s="410"/>
      <c r="CD359" s="410"/>
      <c r="CE359" s="410"/>
      <c r="CF359" s="410"/>
      <c r="CG359" s="410"/>
      <c r="CH359" s="410"/>
      <c r="CI359" s="410"/>
      <c r="CJ359" s="410"/>
      <c r="CK359" s="410"/>
      <c r="CL359" s="410"/>
      <c r="CM359" s="410"/>
      <c r="CN359" s="410"/>
    </row>
    <row r="360" spans="2:92" ht="14.25">
      <c r="B360" s="800"/>
      <c r="C360" s="496" t="s">
        <v>51</v>
      </c>
      <c r="D360" s="497"/>
      <c r="E360" s="497"/>
      <c r="F360" s="497"/>
      <c r="G360" s="497"/>
      <c r="H360" s="497"/>
      <c r="I360" s="497"/>
      <c r="J360" s="497"/>
      <c r="K360" s="497"/>
      <c r="L360" s="498"/>
      <c r="M360" s="521">
        <v>1674</v>
      </c>
      <c r="N360" s="720"/>
      <c r="O360" s="721"/>
      <c r="P360" s="721"/>
      <c r="Q360" s="722"/>
      <c r="R360" s="477" t="s">
        <v>2</v>
      </c>
      <c r="S360" s="410"/>
      <c r="T360" s="410"/>
      <c r="U360" s="410"/>
      <c r="V360" s="410"/>
      <c r="W360" s="410"/>
      <c r="X360" s="410"/>
      <c r="Y360" s="410"/>
      <c r="Z360" s="410"/>
      <c r="AA360" s="410"/>
      <c r="AB360" s="410"/>
      <c r="AC360" s="410"/>
      <c r="AD360" s="410"/>
      <c r="AE360" s="410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  <c r="AZ360" s="410"/>
      <c r="BA360" s="410"/>
      <c r="BB360" s="410"/>
      <c r="BC360" s="410"/>
      <c r="BD360" s="410"/>
      <c r="BE360" s="410"/>
      <c r="BF360" s="410"/>
      <c r="BG360" s="410"/>
      <c r="BH360" s="410"/>
      <c r="BI360" s="410"/>
      <c r="BJ360" s="410"/>
      <c r="BK360" s="410"/>
      <c r="BL360" s="410"/>
      <c r="BM360" s="410"/>
      <c r="BN360" s="410"/>
      <c r="BO360" s="410"/>
      <c r="BP360" s="410"/>
      <c r="BQ360" s="410"/>
      <c r="BR360" s="410"/>
      <c r="BS360" s="410"/>
      <c r="BT360" s="410"/>
      <c r="BU360" s="410"/>
      <c r="BV360" s="410"/>
      <c r="BW360" s="410"/>
      <c r="BX360" s="410"/>
      <c r="BY360" s="410"/>
      <c r="BZ360" s="410"/>
      <c r="CA360" s="410"/>
      <c r="CB360" s="410"/>
      <c r="CC360" s="410"/>
      <c r="CD360" s="410"/>
      <c r="CE360" s="410"/>
      <c r="CF360" s="410"/>
      <c r="CG360" s="410"/>
      <c r="CH360" s="410"/>
      <c r="CI360" s="410"/>
      <c r="CJ360" s="410"/>
      <c r="CK360" s="410"/>
      <c r="CL360" s="410"/>
      <c r="CM360" s="410"/>
      <c r="CN360" s="410"/>
    </row>
    <row r="361" spans="2:92" ht="14.25">
      <c r="B361" s="800"/>
      <c r="C361" s="496" t="s">
        <v>818</v>
      </c>
      <c r="D361" s="497"/>
      <c r="E361" s="497"/>
      <c r="F361" s="497"/>
      <c r="G361" s="497"/>
      <c r="H361" s="497"/>
      <c r="I361" s="497"/>
      <c r="J361" s="497"/>
      <c r="K361" s="497"/>
      <c r="L361" s="498"/>
      <c r="M361" s="521">
        <v>1144</v>
      </c>
      <c r="N361" s="720"/>
      <c r="O361" s="721"/>
      <c r="P361" s="721"/>
      <c r="Q361" s="722"/>
      <c r="R361" s="477" t="s">
        <v>2</v>
      </c>
      <c r="S361" s="410"/>
      <c r="T361" s="410"/>
      <c r="U361" s="410"/>
      <c r="V361" s="410"/>
      <c r="W361" s="410"/>
      <c r="X361" s="410"/>
      <c r="Y361" s="410"/>
      <c r="Z361" s="410"/>
      <c r="AA361" s="410"/>
      <c r="AB361" s="410"/>
      <c r="AC361" s="410"/>
      <c r="AD361" s="410"/>
      <c r="AE361" s="410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  <c r="AZ361" s="410"/>
      <c r="BA361" s="410"/>
      <c r="BB361" s="410"/>
      <c r="BC361" s="410"/>
      <c r="BD361" s="410"/>
      <c r="BE361" s="410"/>
      <c r="BF361" s="410"/>
      <c r="BG361" s="410"/>
      <c r="BH361" s="410"/>
      <c r="BI361" s="410"/>
      <c r="BJ361" s="410"/>
      <c r="BK361" s="410"/>
      <c r="BL361" s="410"/>
      <c r="BM361" s="410"/>
      <c r="BN361" s="410"/>
      <c r="BO361" s="410"/>
      <c r="BP361" s="410"/>
      <c r="BQ361" s="410"/>
      <c r="BR361" s="410"/>
      <c r="BS361" s="410"/>
      <c r="BT361" s="410"/>
      <c r="BU361" s="410"/>
      <c r="BV361" s="410"/>
      <c r="BW361" s="410"/>
      <c r="BX361" s="410"/>
      <c r="BY361" s="410"/>
      <c r="BZ361" s="410"/>
      <c r="CA361" s="410"/>
      <c r="CB361" s="410"/>
      <c r="CC361" s="410"/>
      <c r="CD361" s="410"/>
      <c r="CE361" s="410"/>
      <c r="CF361" s="410"/>
      <c r="CG361" s="410"/>
      <c r="CH361" s="410"/>
      <c r="CI361" s="410"/>
      <c r="CJ361" s="410"/>
      <c r="CK361" s="410"/>
      <c r="CL361" s="410"/>
      <c r="CM361" s="410"/>
      <c r="CN361" s="410"/>
    </row>
    <row r="362" spans="2:92" ht="14.25">
      <c r="B362" s="800"/>
      <c r="C362" s="496" t="s">
        <v>41</v>
      </c>
      <c r="D362" s="497"/>
      <c r="E362" s="497"/>
      <c r="F362" s="497"/>
      <c r="G362" s="497"/>
      <c r="H362" s="497"/>
      <c r="I362" s="497"/>
      <c r="J362" s="497"/>
      <c r="K362" s="497"/>
      <c r="L362" s="498"/>
      <c r="M362" s="521">
        <v>1675</v>
      </c>
      <c r="N362" s="720"/>
      <c r="O362" s="721"/>
      <c r="P362" s="721"/>
      <c r="Q362" s="722"/>
      <c r="R362" s="477" t="s">
        <v>2</v>
      </c>
      <c r="S362" s="410"/>
      <c r="T362" s="410"/>
      <c r="U362" s="410"/>
      <c r="V362" s="410"/>
      <c r="W362" s="410"/>
      <c r="X362" s="410"/>
      <c r="Y362" s="410"/>
      <c r="Z362" s="410"/>
      <c r="AA362" s="410"/>
      <c r="AB362" s="410"/>
      <c r="AC362" s="410"/>
      <c r="AD362" s="410"/>
      <c r="AE362" s="410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  <c r="AZ362" s="410"/>
      <c r="BA362" s="410"/>
      <c r="BB362" s="410"/>
      <c r="BC362" s="410"/>
      <c r="BD362" s="410"/>
      <c r="BE362" s="410"/>
      <c r="BF362" s="410"/>
      <c r="BG362" s="410"/>
      <c r="BH362" s="410"/>
      <c r="BI362" s="410"/>
      <c r="BJ362" s="410"/>
      <c r="BK362" s="410"/>
      <c r="BL362" s="410"/>
      <c r="BM362" s="410"/>
      <c r="BN362" s="410"/>
      <c r="BO362" s="410"/>
      <c r="BP362" s="410"/>
      <c r="BQ362" s="410"/>
      <c r="BR362" s="410"/>
      <c r="BS362" s="410"/>
      <c r="BT362" s="410"/>
      <c r="BU362" s="410"/>
      <c r="BV362" s="410"/>
      <c r="BW362" s="410"/>
      <c r="BX362" s="410"/>
      <c r="BY362" s="410"/>
      <c r="BZ362" s="410"/>
      <c r="CA362" s="410"/>
      <c r="CB362" s="410"/>
      <c r="CC362" s="410"/>
      <c r="CD362" s="410"/>
      <c r="CE362" s="410"/>
      <c r="CF362" s="410"/>
      <c r="CG362" s="410"/>
      <c r="CH362" s="410"/>
      <c r="CI362" s="410"/>
      <c r="CJ362" s="410"/>
      <c r="CK362" s="410"/>
      <c r="CL362" s="410"/>
      <c r="CM362" s="410"/>
      <c r="CN362" s="410"/>
    </row>
    <row r="363" spans="2:92" ht="14.25">
      <c r="B363" s="800"/>
      <c r="C363" s="496" t="s">
        <v>53</v>
      </c>
      <c r="D363" s="497"/>
      <c r="E363" s="497"/>
      <c r="F363" s="497"/>
      <c r="G363" s="497"/>
      <c r="H363" s="497"/>
      <c r="I363" s="497"/>
      <c r="J363" s="497"/>
      <c r="K363" s="497"/>
      <c r="L363" s="498"/>
      <c r="M363" s="521">
        <v>1175</v>
      </c>
      <c r="N363" s="720"/>
      <c r="O363" s="721"/>
      <c r="P363" s="721"/>
      <c r="Q363" s="722"/>
      <c r="R363" s="477" t="s">
        <v>2</v>
      </c>
      <c r="S363" s="410"/>
      <c r="T363" s="410"/>
      <c r="U363" s="410"/>
      <c r="V363" s="410"/>
      <c r="W363" s="410"/>
      <c r="X363" s="410"/>
      <c r="Y363" s="410"/>
      <c r="Z363" s="410"/>
      <c r="AA363" s="410"/>
      <c r="AB363" s="410"/>
      <c r="AC363" s="410"/>
      <c r="AD363" s="410"/>
      <c r="AE363" s="410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  <c r="AZ363" s="410"/>
      <c r="BA363" s="410"/>
      <c r="BB363" s="410"/>
      <c r="BC363" s="410"/>
      <c r="BD363" s="410"/>
      <c r="BE363" s="410"/>
      <c r="BF363" s="410"/>
      <c r="BG363" s="410"/>
      <c r="BH363" s="410"/>
      <c r="BI363" s="410"/>
      <c r="BJ363" s="410"/>
      <c r="BK363" s="410"/>
      <c r="BL363" s="410"/>
      <c r="BM363" s="410"/>
      <c r="BN363" s="410"/>
      <c r="BO363" s="410"/>
      <c r="BP363" s="410"/>
      <c r="BQ363" s="410"/>
      <c r="BR363" s="410"/>
      <c r="BS363" s="410"/>
      <c r="BT363" s="410"/>
      <c r="BU363" s="410"/>
      <c r="BV363" s="410"/>
      <c r="BW363" s="410"/>
      <c r="BX363" s="410"/>
      <c r="BY363" s="410"/>
      <c r="BZ363" s="410"/>
      <c r="CA363" s="410"/>
      <c r="CB363" s="410"/>
      <c r="CC363" s="410"/>
      <c r="CD363" s="410"/>
      <c r="CE363" s="410"/>
      <c r="CF363" s="410"/>
      <c r="CG363" s="410"/>
      <c r="CH363" s="410"/>
      <c r="CI363" s="410"/>
      <c r="CJ363" s="410"/>
      <c r="CK363" s="410"/>
      <c r="CL363" s="410"/>
      <c r="CM363" s="410"/>
      <c r="CN363" s="410"/>
    </row>
    <row r="364" spans="2:92" ht="14.25">
      <c r="B364" s="800"/>
      <c r="C364" s="496" t="s">
        <v>54</v>
      </c>
      <c r="D364" s="497"/>
      <c r="E364" s="497"/>
      <c r="F364" s="497"/>
      <c r="G364" s="497"/>
      <c r="H364" s="497"/>
      <c r="I364" s="497"/>
      <c r="J364" s="497"/>
      <c r="K364" s="497"/>
      <c r="L364" s="498"/>
      <c r="M364" s="521">
        <v>1676</v>
      </c>
      <c r="N364" s="720"/>
      <c r="O364" s="721"/>
      <c r="P364" s="721"/>
      <c r="Q364" s="722"/>
      <c r="R364" s="477" t="s">
        <v>2</v>
      </c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  <c r="AZ364" s="410"/>
      <c r="BA364" s="410"/>
      <c r="BB364" s="410"/>
      <c r="BC364" s="410"/>
      <c r="BD364" s="410"/>
      <c r="BE364" s="410"/>
      <c r="BF364" s="410"/>
      <c r="BG364" s="410"/>
      <c r="BH364" s="410"/>
      <c r="BI364" s="410"/>
      <c r="BJ364" s="410"/>
      <c r="BK364" s="410"/>
      <c r="BL364" s="410"/>
      <c r="BM364" s="410"/>
      <c r="BN364" s="410"/>
      <c r="BO364" s="410"/>
      <c r="BP364" s="410"/>
      <c r="BQ364" s="410"/>
      <c r="BR364" s="410"/>
      <c r="BS364" s="410"/>
      <c r="BT364" s="410"/>
      <c r="BU364" s="410"/>
      <c r="BV364" s="410"/>
      <c r="BW364" s="410"/>
      <c r="BX364" s="410"/>
      <c r="BY364" s="410"/>
      <c r="BZ364" s="410"/>
      <c r="CA364" s="410"/>
      <c r="CB364" s="410"/>
      <c r="CC364" s="410"/>
      <c r="CD364" s="410"/>
      <c r="CE364" s="410"/>
      <c r="CF364" s="410"/>
      <c r="CG364" s="410"/>
      <c r="CH364" s="410"/>
      <c r="CI364" s="410"/>
      <c r="CJ364" s="410"/>
      <c r="CK364" s="410"/>
      <c r="CL364" s="410"/>
      <c r="CM364" s="410"/>
      <c r="CN364" s="410"/>
    </row>
    <row r="365" spans="2:92" ht="14.25">
      <c r="B365" s="800"/>
      <c r="C365" s="496" t="s">
        <v>55</v>
      </c>
      <c r="D365" s="497"/>
      <c r="E365" s="497"/>
      <c r="F365" s="497"/>
      <c r="G365" s="497"/>
      <c r="H365" s="497"/>
      <c r="I365" s="497"/>
      <c r="J365" s="497"/>
      <c r="K365" s="497"/>
      <c r="L365" s="498"/>
      <c r="M365" s="521">
        <v>1677</v>
      </c>
      <c r="N365" s="720"/>
      <c r="O365" s="721"/>
      <c r="P365" s="721"/>
      <c r="Q365" s="722"/>
      <c r="R365" s="477" t="s">
        <v>2</v>
      </c>
      <c r="S365" s="410"/>
      <c r="T365" s="410"/>
      <c r="U365" s="410"/>
      <c r="V365" s="410"/>
      <c r="W365" s="410"/>
      <c r="X365" s="410"/>
      <c r="Y365" s="410"/>
      <c r="Z365" s="410"/>
      <c r="AA365" s="410"/>
      <c r="AB365" s="410"/>
      <c r="AC365" s="410"/>
      <c r="AD365" s="410"/>
      <c r="AE365" s="410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  <c r="AZ365" s="410"/>
      <c r="BA365" s="410"/>
      <c r="BB365" s="410"/>
      <c r="BC365" s="410"/>
      <c r="BD365" s="410"/>
      <c r="BE365" s="410"/>
      <c r="BF365" s="410"/>
      <c r="BG365" s="410"/>
      <c r="BH365" s="410"/>
      <c r="BI365" s="410"/>
      <c r="BJ365" s="410"/>
      <c r="BK365" s="410"/>
      <c r="BL365" s="410"/>
      <c r="BM365" s="410"/>
      <c r="BN365" s="410"/>
      <c r="BO365" s="410"/>
      <c r="BP365" s="410"/>
      <c r="BQ365" s="410"/>
      <c r="BR365" s="410"/>
      <c r="BS365" s="410"/>
      <c r="BT365" s="410"/>
      <c r="BU365" s="410"/>
      <c r="BV365" s="410"/>
      <c r="BW365" s="410"/>
      <c r="BX365" s="410"/>
      <c r="BY365" s="410"/>
      <c r="BZ365" s="410"/>
      <c r="CA365" s="410"/>
      <c r="CB365" s="410"/>
      <c r="CC365" s="410"/>
      <c r="CD365" s="410"/>
      <c r="CE365" s="410"/>
      <c r="CF365" s="410"/>
      <c r="CG365" s="410"/>
      <c r="CH365" s="410"/>
      <c r="CI365" s="410"/>
      <c r="CJ365" s="410"/>
      <c r="CK365" s="410"/>
      <c r="CL365" s="410"/>
      <c r="CM365" s="410"/>
      <c r="CN365" s="410"/>
    </row>
    <row r="366" spans="2:92" ht="14.25">
      <c r="B366" s="800"/>
      <c r="C366" s="496" t="s">
        <v>56</v>
      </c>
      <c r="D366" s="497"/>
      <c r="E366" s="497"/>
      <c r="F366" s="497"/>
      <c r="G366" s="497"/>
      <c r="H366" s="497"/>
      <c r="I366" s="497"/>
      <c r="J366" s="497"/>
      <c r="K366" s="497"/>
      <c r="L366" s="498"/>
      <c r="M366" s="521">
        <v>1678</v>
      </c>
      <c r="N366" s="720"/>
      <c r="O366" s="721"/>
      <c r="P366" s="721"/>
      <c r="Q366" s="722"/>
      <c r="R366" s="477" t="s">
        <v>2</v>
      </c>
      <c r="S366" s="410"/>
      <c r="T366" s="410"/>
      <c r="U366" s="410"/>
      <c r="V366" s="410"/>
      <c r="W366" s="410"/>
      <c r="X366" s="410"/>
      <c r="Y366" s="410"/>
      <c r="Z366" s="410"/>
      <c r="AA366" s="410"/>
      <c r="AB366" s="410"/>
      <c r="AC366" s="410"/>
      <c r="AD366" s="410"/>
      <c r="AE366" s="410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  <c r="AZ366" s="410"/>
      <c r="BA366" s="410"/>
      <c r="BB366" s="410"/>
      <c r="BC366" s="410"/>
      <c r="BD366" s="410"/>
      <c r="BE366" s="410"/>
      <c r="BF366" s="410"/>
      <c r="BG366" s="410"/>
      <c r="BH366" s="410"/>
      <c r="BI366" s="410"/>
      <c r="BJ366" s="410"/>
      <c r="BK366" s="410"/>
      <c r="BL366" s="410"/>
      <c r="BM366" s="410"/>
      <c r="BN366" s="410"/>
      <c r="BO366" s="410"/>
      <c r="BP366" s="410"/>
      <c r="BQ366" s="410"/>
      <c r="BR366" s="410"/>
      <c r="BS366" s="410"/>
      <c r="BT366" s="410"/>
      <c r="BU366" s="410"/>
      <c r="BV366" s="410"/>
      <c r="BW366" s="410"/>
      <c r="BX366" s="410"/>
      <c r="BY366" s="410"/>
      <c r="BZ366" s="410"/>
      <c r="CA366" s="410"/>
      <c r="CB366" s="410"/>
      <c r="CC366" s="410"/>
      <c r="CD366" s="410"/>
      <c r="CE366" s="410"/>
      <c r="CF366" s="410"/>
      <c r="CG366" s="410"/>
      <c r="CH366" s="410"/>
      <c r="CI366" s="410"/>
      <c r="CJ366" s="410"/>
      <c r="CK366" s="410"/>
      <c r="CL366" s="410"/>
      <c r="CM366" s="410"/>
      <c r="CN366" s="410"/>
    </row>
    <row r="367" spans="2:92" ht="14.25">
      <c r="B367" s="800"/>
      <c r="C367" s="496" t="s">
        <v>57</v>
      </c>
      <c r="D367" s="497"/>
      <c r="E367" s="497"/>
      <c r="F367" s="497"/>
      <c r="G367" s="497"/>
      <c r="H367" s="497"/>
      <c r="I367" s="497"/>
      <c r="J367" s="497"/>
      <c r="K367" s="497"/>
      <c r="L367" s="498"/>
      <c r="M367" s="521">
        <v>1150</v>
      </c>
      <c r="N367" s="720"/>
      <c r="O367" s="721"/>
      <c r="P367" s="721"/>
      <c r="Q367" s="722"/>
      <c r="R367" s="477" t="s">
        <v>2</v>
      </c>
      <c r="S367" s="410"/>
      <c r="T367" s="410"/>
      <c r="U367" s="410"/>
      <c r="V367" s="410"/>
      <c r="W367" s="410"/>
      <c r="X367" s="410"/>
      <c r="Y367" s="410"/>
      <c r="Z367" s="410"/>
      <c r="AA367" s="410"/>
      <c r="AB367" s="410"/>
      <c r="AC367" s="410"/>
      <c r="AD367" s="410"/>
      <c r="AE367" s="410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  <c r="AZ367" s="410"/>
      <c r="BA367" s="410"/>
      <c r="BB367" s="410"/>
      <c r="BC367" s="410"/>
      <c r="BD367" s="410"/>
      <c r="BE367" s="410"/>
      <c r="BF367" s="410"/>
      <c r="BG367" s="410"/>
      <c r="BH367" s="410"/>
      <c r="BI367" s="410"/>
      <c r="BJ367" s="410"/>
      <c r="BK367" s="410"/>
      <c r="BL367" s="410"/>
      <c r="BM367" s="410"/>
      <c r="BN367" s="410"/>
      <c r="BO367" s="410"/>
      <c r="BP367" s="410"/>
      <c r="BQ367" s="410"/>
      <c r="BR367" s="410"/>
      <c r="BS367" s="410"/>
      <c r="BT367" s="410"/>
      <c r="BU367" s="410"/>
      <c r="BV367" s="410"/>
      <c r="BW367" s="410"/>
      <c r="BX367" s="410"/>
      <c r="BY367" s="410"/>
      <c r="BZ367" s="410"/>
      <c r="CA367" s="410"/>
      <c r="CB367" s="410"/>
      <c r="CC367" s="410"/>
      <c r="CD367" s="410"/>
      <c r="CE367" s="410"/>
      <c r="CF367" s="410"/>
      <c r="CG367" s="410"/>
      <c r="CH367" s="410"/>
      <c r="CI367" s="410"/>
      <c r="CJ367" s="410"/>
      <c r="CK367" s="410"/>
      <c r="CL367" s="410"/>
      <c r="CM367" s="410"/>
      <c r="CN367" s="410"/>
    </row>
    <row r="368" spans="2:92" ht="14.25">
      <c r="B368" s="800"/>
      <c r="C368" s="496" t="s">
        <v>819</v>
      </c>
      <c r="D368" s="497"/>
      <c r="E368" s="497"/>
      <c r="F368" s="497"/>
      <c r="G368" s="497"/>
      <c r="H368" s="497"/>
      <c r="I368" s="497"/>
      <c r="J368" s="497"/>
      <c r="K368" s="497"/>
      <c r="L368" s="498"/>
      <c r="M368" s="521">
        <v>1147</v>
      </c>
      <c r="N368" s="720"/>
      <c r="O368" s="721"/>
      <c r="P368" s="721"/>
      <c r="Q368" s="722"/>
      <c r="R368" s="477" t="s">
        <v>2</v>
      </c>
      <c r="S368" s="410"/>
      <c r="T368" s="410"/>
      <c r="U368" s="410"/>
      <c r="V368" s="410"/>
      <c r="W368" s="410"/>
      <c r="X368" s="410"/>
      <c r="Y368" s="410"/>
      <c r="Z368" s="410"/>
      <c r="AA368" s="410"/>
      <c r="AB368" s="410"/>
      <c r="AC368" s="410"/>
      <c r="AD368" s="410"/>
      <c r="AE368" s="410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  <c r="AZ368" s="410"/>
      <c r="BA368" s="410"/>
      <c r="BB368" s="410"/>
      <c r="BC368" s="410"/>
      <c r="BD368" s="410"/>
      <c r="BE368" s="410"/>
      <c r="BF368" s="410"/>
      <c r="BG368" s="410"/>
      <c r="BH368" s="410"/>
      <c r="BI368" s="410"/>
      <c r="BJ368" s="410"/>
      <c r="BK368" s="410"/>
      <c r="BL368" s="410"/>
      <c r="BM368" s="410"/>
      <c r="BN368" s="410"/>
      <c r="BO368" s="410"/>
      <c r="BP368" s="410"/>
      <c r="BQ368" s="410"/>
      <c r="BR368" s="410"/>
      <c r="BS368" s="410"/>
      <c r="BT368" s="410"/>
      <c r="BU368" s="410"/>
      <c r="BV368" s="410"/>
      <c r="BW368" s="410"/>
      <c r="BX368" s="410"/>
      <c r="BY368" s="410"/>
      <c r="BZ368" s="410"/>
      <c r="CA368" s="410"/>
      <c r="CB368" s="410"/>
      <c r="CC368" s="410"/>
      <c r="CD368" s="410"/>
      <c r="CE368" s="410"/>
      <c r="CF368" s="410"/>
      <c r="CG368" s="410"/>
      <c r="CH368" s="410"/>
      <c r="CI368" s="410"/>
      <c r="CJ368" s="410"/>
      <c r="CK368" s="410"/>
      <c r="CL368" s="410"/>
      <c r="CM368" s="410"/>
      <c r="CN368" s="410"/>
    </row>
    <row r="369" spans="2:92" ht="14.25">
      <c r="B369" s="800"/>
      <c r="C369" s="496" t="s">
        <v>820</v>
      </c>
      <c r="D369" s="497"/>
      <c r="E369" s="497"/>
      <c r="F369" s="497"/>
      <c r="G369" s="497"/>
      <c r="H369" s="497"/>
      <c r="I369" s="497"/>
      <c r="J369" s="497"/>
      <c r="K369" s="497"/>
      <c r="L369" s="498"/>
      <c r="M369" s="521">
        <v>1148</v>
      </c>
      <c r="N369" s="720"/>
      <c r="O369" s="721"/>
      <c r="P369" s="721"/>
      <c r="Q369" s="722"/>
      <c r="R369" s="477" t="s">
        <v>2</v>
      </c>
      <c r="S369" s="410"/>
      <c r="T369" s="410"/>
      <c r="U369" s="410"/>
      <c r="V369" s="410"/>
      <c r="W369" s="410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  <c r="AZ369" s="410"/>
      <c r="BA369" s="410"/>
      <c r="BB369" s="410"/>
      <c r="BC369" s="410"/>
      <c r="BD369" s="410"/>
      <c r="BE369" s="410"/>
      <c r="BF369" s="410"/>
      <c r="BG369" s="410"/>
      <c r="BH369" s="410"/>
      <c r="BI369" s="410"/>
      <c r="BJ369" s="410"/>
      <c r="BK369" s="410"/>
      <c r="BL369" s="410"/>
      <c r="BM369" s="410"/>
      <c r="BN369" s="410"/>
      <c r="BO369" s="410"/>
      <c r="BP369" s="410"/>
      <c r="BQ369" s="410"/>
      <c r="BR369" s="410"/>
      <c r="BS369" s="410"/>
      <c r="BT369" s="410"/>
      <c r="BU369" s="410"/>
      <c r="BV369" s="410"/>
      <c r="BW369" s="410"/>
      <c r="BX369" s="410"/>
      <c r="BY369" s="410"/>
      <c r="BZ369" s="410"/>
      <c r="CA369" s="410"/>
      <c r="CB369" s="410"/>
      <c r="CC369" s="410"/>
      <c r="CD369" s="410"/>
      <c r="CE369" s="410"/>
      <c r="CF369" s="410"/>
      <c r="CG369" s="410"/>
      <c r="CH369" s="410"/>
      <c r="CI369" s="410"/>
      <c r="CJ369" s="410"/>
      <c r="CK369" s="410"/>
      <c r="CL369" s="410"/>
      <c r="CM369" s="410"/>
      <c r="CN369" s="410"/>
    </row>
    <row r="370" spans="2:92" ht="14.25">
      <c r="B370" s="800"/>
      <c r="C370" s="496" t="s">
        <v>821</v>
      </c>
      <c r="D370" s="497"/>
      <c r="E370" s="497"/>
      <c r="F370" s="497"/>
      <c r="G370" s="497"/>
      <c r="H370" s="497"/>
      <c r="I370" s="497"/>
      <c r="J370" s="497"/>
      <c r="K370" s="497"/>
      <c r="L370" s="498"/>
      <c r="M370" s="521">
        <v>1149</v>
      </c>
      <c r="N370" s="720"/>
      <c r="O370" s="721"/>
      <c r="P370" s="721"/>
      <c r="Q370" s="722"/>
      <c r="R370" s="477" t="s">
        <v>2</v>
      </c>
      <c r="S370" s="410"/>
      <c r="T370" s="410"/>
      <c r="U370" s="410"/>
      <c r="V370" s="410"/>
      <c r="W370" s="410"/>
      <c r="X370" s="410"/>
      <c r="Y370" s="410"/>
      <c r="Z370" s="410"/>
      <c r="AA370" s="410"/>
      <c r="AB370" s="410"/>
      <c r="AC370" s="410"/>
      <c r="AD370" s="410"/>
      <c r="AE370" s="410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  <c r="AZ370" s="410"/>
      <c r="BA370" s="410"/>
      <c r="BB370" s="410"/>
      <c r="BC370" s="410"/>
      <c r="BD370" s="410"/>
      <c r="BE370" s="410"/>
      <c r="BF370" s="410"/>
      <c r="BG370" s="410"/>
      <c r="BH370" s="410"/>
      <c r="BI370" s="410"/>
      <c r="BJ370" s="410"/>
      <c r="BK370" s="410"/>
      <c r="BL370" s="410"/>
      <c r="BM370" s="410"/>
      <c r="BN370" s="410"/>
      <c r="BO370" s="410"/>
      <c r="BP370" s="410"/>
      <c r="BQ370" s="410"/>
      <c r="BR370" s="410"/>
      <c r="BS370" s="410"/>
      <c r="BT370" s="410"/>
      <c r="BU370" s="410"/>
      <c r="BV370" s="410"/>
      <c r="BW370" s="410"/>
      <c r="BX370" s="410"/>
      <c r="BY370" s="410"/>
      <c r="BZ370" s="410"/>
      <c r="CA370" s="410"/>
      <c r="CB370" s="410"/>
      <c r="CC370" s="410"/>
      <c r="CD370" s="410"/>
      <c r="CE370" s="410"/>
      <c r="CF370" s="410"/>
      <c r="CG370" s="410"/>
      <c r="CH370" s="410"/>
      <c r="CI370" s="410"/>
      <c r="CJ370" s="410"/>
      <c r="CK370" s="410"/>
      <c r="CL370" s="410"/>
      <c r="CM370" s="410"/>
      <c r="CN370" s="410"/>
    </row>
    <row r="371" spans="2:92" ht="14.25">
      <c r="B371" s="800"/>
      <c r="C371" s="496" t="s">
        <v>58</v>
      </c>
      <c r="D371" s="497"/>
      <c r="E371" s="497"/>
      <c r="F371" s="497"/>
      <c r="G371" s="497"/>
      <c r="H371" s="497"/>
      <c r="I371" s="497"/>
      <c r="J371" s="497"/>
      <c r="K371" s="497"/>
      <c r="L371" s="498"/>
      <c r="M371" s="521">
        <v>1151</v>
      </c>
      <c r="N371" s="720"/>
      <c r="O371" s="721"/>
      <c r="P371" s="721"/>
      <c r="Q371" s="722"/>
      <c r="R371" s="477" t="s">
        <v>2</v>
      </c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  <c r="AZ371" s="410"/>
      <c r="BA371" s="410"/>
      <c r="BB371" s="410"/>
      <c r="BC371" s="410"/>
      <c r="BD371" s="410"/>
      <c r="BE371" s="410"/>
      <c r="BF371" s="410"/>
      <c r="BG371" s="410"/>
      <c r="BH371" s="410"/>
      <c r="BI371" s="410"/>
      <c r="BJ371" s="410"/>
      <c r="BK371" s="410"/>
      <c r="BL371" s="410"/>
      <c r="BM371" s="410"/>
      <c r="BN371" s="410"/>
      <c r="BO371" s="410"/>
      <c r="BP371" s="410"/>
      <c r="BQ371" s="410"/>
      <c r="BR371" s="410"/>
      <c r="BS371" s="410"/>
      <c r="BT371" s="410"/>
      <c r="BU371" s="410"/>
      <c r="BV371" s="410"/>
      <c r="BW371" s="410"/>
      <c r="BX371" s="410"/>
      <c r="BY371" s="410"/>
      <c r="BZ371" s="410"/>
      <c r="CA371" s="410"/>
      <c r="CB371" s="410"/>
      <c r="CC371" s="410"/>
      <c r="CD371" s="410"/>
      <c r="CE371" s="410"/>
      <c r="CF371" s="410"/>
      <c r="CG371" s="410"/>
      <c r="CH371" s="410"/>
      <c r="CI371" s="410"/>
      <c r="CJ371" s="410"/>
      <c r="CK371" s="410"/>
      <c r="CL371" s="410"/>
      <c r="CM371" s="410"/>
      <c r="CN371" s="410"/>
    </row>
    <row r="372" spans="2:92" ht="14.25">
      <c r="B372" s="800"/>
      <c r="C372" s="496" t="s">
        <v>219</v>
      </c>
      <c r="D372" s="497"/>
      <c r="E372" s="497"/>
      <c r="F372" s="497"/>
      <c r="G372" s="497"/>
      <c r="H372" s="497"/>
      <c r="I372" s="497"/>
      <c r="J372" s="497"/>
      <c r="K372" s="497"/>
      <c r="L372" s="498"/>
      <c r="M372" s="521">
        <v>1152</v>
      </c>
      <c r="N372" s="720"/>
      <c r="O372" s="721"/>
      <c r="P372" s="721"/>
      <c r="Q372" s="722"/>
      <c r="R372" s="477" t="s">
        <v>3</v>
      </c>
      <c r="S372" s="410"/>
      <c r="T372" s="410"/>
      <c r="U372" s="410"/>
      <c r="V372" s="410"/>
      <c r="W372" s="410"/>
      <c r="X372" s="410"/>
      <c r="Y372" s="410"/>
      <c r="Z372" s="410"/>
      <c r="AA372" s="410"/>
      <c r="AB372" s="410"/>
      <c r="AC372" s="410"/>
      <c r="AD372" s="410"/>
      <c r="AE372" s="410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  <c r="AZ372" s="410"/>
      <c r="BA372" s="410"/>
      <c r="BB372" s="410"/>
      <c r="BC372" s="410"/>
      <c r="BD372" s="410"/>
      <c r="BE372" s="410"/>
      <c r="BF372" s="410"/>
      <c r="BG372" s="410"/>
      <c r="BH372" s="410"/>
      <c r="BI372" s="410"/>
      <c r="BJ372" s="410"/>
      <c r="BK372" s="410"/>
      <c r="BL372" s="410"/>
      <c r="BM372" s="410"/>
      <c r="BN372" s="410"/>
      <c r="BO372" s="410"/>
      <c r="BP372" s="410"/>
      <c r="BQ372" s="410"/>
      <c r="BR372" s="410"/>
      <c r="BS372" s="410"/>
      <c r="BT372" s="410"/>
      <c r="BU372" s="410"/>
      <c r="BV372" s="410"/>
      <c r="BW372" s="410"/>
      <c r="BX372" s="410"/>
      <c r="BY372" s="410"/>
      <c r="BZ372" s="410"/>
      <c r="CA372" s="410"/>
      <c r="CB372" s="410"/>
      <c r="CC372" s="410"/>
      <c r="CD372" s="410"/>
      <c r="CE372" s="410"/>
      <c r="CF372" s="410"/>
      <c r="CG372" s="410"/>
      <c r="CH372" s="410"/>
      <c r="CI372" s="410"/>
      <c r="CJ372" s="410"/>
      <c r="CK372" s="410"/>
      <c r="CL372" s="410"/>
      <c r="CM372" s="410"/>
      <c r="CN372" s="410"/>
    </row>
    <row r="373" spans="2:92" ht="14.25">
      <c r="B373" s="800"/>
      <c r="C373" s="496" t="s">
        <v>822</v>
      </c>
      <c r="D373" s="497"/>
      <c r="E373" s="497"/>
      <c r="F373" s="497"/>
      <c r="G373" s="497"/>
      <c r="H373" s="497"/>
      <c r="I373" s="497"/>
      <c r="J373" s="497"/>
      <c r="K373" s="497"/>
      <c r="L373" s="498"/>
      <c r="M373" s="521">
        <v>1176</v>
      </c>
      <c r="N373" s="720"/>
      <c r="O373" s="721"/>
      <c r="P373" s="721"/>
      <c r="Q373" s="722"/>
      <c r="R373" s="477" t="s">
        <v>3</v>
      </c>
      <c r="S373" s="410"/>
      <c r="T373" s="410"/>
      <c r="U373" s="410"/>
      <c r="V373" s="410"/>
      <c r="W373" s="410"/>
      <c r="X373" s="410"/>
      <c r="Y373" s="410"/>
      <c r="Z373" s="410"/>
      <c r="AA373" s="410"/>
      <c r="AB373" s="410"/>
      <c r="AC373" s="410"/>
      <c r="AD373" s="410"/>
      <c r="AE373" s="410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  <c r="AZ373" s="410"/>
      <c r="BA373" s="410"/>
      <c r="BB373" s="410"/>
      <c r="BC373" s="410"/>
      <c r="BD373" s="410"/>
      <c r="BE373" s="410"/>
      <c r="BF373" s="410"/>
      <c r="BG373" s="410"/>
      <c r="BH373" s="410"/>
      <c r="BI373" s="410"/>
      <c r="BJ373" s="410"/>
      <c r="BK373" s="410"/>
      <c r="BL373" s="410"/>
      <c r="BM373" s="410"/>
      <c r="BN373" s="410"/>
      <c r="BO373" s="410"/>
      <c r="BP373" s="410"/>
      <c r="BQ373" s="410"/>
      <c r="BR373" s="410"/>
      <c r="BS373" s="410"/>
      <c r="BT373" s="410"/>
      <c r="BU373" s="410"/>
      <c r="BV373" s="410"/>
      <c r="BW373" s="410"/>
      <c r="BX373" s="410"/>
      <c r="BY373" s="410"/>
      <c r="BZ373" s="410"/>
      <c r="CA373" s="410"/>
      <c r="CB373" s="410"/>
      <c r="CC373" s="410"/>
      <c r="CD373" s="410"/>
      <c r="CE373" s="410"/>
      <c r="CF373" s="410"/>
      <c r="CG373" s="410"/>
      <c r="CH373" s="410"/>
      <c r="CI373" s="410"/>
      <c r="CJ373" s="410"/>
      <c r="CK373" s="410"/>
      <c r="CL373" s="410"/>
      <c r="CM373" s="410"/>
      <c r="CN373" s="410"/>
    </row>
    <row r="374" spans="2:92" ht="14.25">
      <c r="B374" s="800"/>
      <c r="C374" s="496" t="s">
        <v>59</v>
      </c>
      <c r="D374" s="497"/>
      <c r="E374" s="497"/>
      <c r="F374" s="497"/>
      <c r="G374" s="497"/>
      <c r="H374" s="497"/>
      <c r="I374" s="497"/>
      <c r="J374" s="497"/>
      <c r="K374" s="497"/>
      <c r="L374" s="498"/>
      <c r="M374" s="521">
        <v>1679</v>
      </c>
      <c r="N374" s="720"/>
      <c r="O374" s="721"/>
      <c r="P374" s="721"/>
      <c r="Q374" s="722"/>
      <c r="R374" s="477" t="s">
        <v>3</v>
      </c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410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  <c r="AZ374" s="410"/>
      <c r="BA374" s="410"/>
      <c r="BB374" s="410"/>
      <c r="BC374" s="410"/>
      <c r="BD374" s="410"/>
      <c r="BE374" s="410"/>
      <c r="BF374" s="410"/>
      <c r="BG374" s="410"/>
      <c r="BH374" s="410"/>
      <c r="BI374" s="410"/>
      <c r="BJ374" s="410"/>
      <c r="BK374" s="410"/>
      <c r="BL374" s="410"/>
      <c r="BM374" s="410"/>
      <c r="BN374" s="410"/>
      <c r="BO374" s="410"/>
      <c r="BP374" s="410"/>
      <c r="BQ374" s="410"/>
      <c r="BR374" s="410"/>
      <c r="BS374" s="410"/>
      <c r="BT374" s="410"/>
      <c r="BU374" s="410"/>
      <c r="BV374" s="410"/>
      <c r="BW374" s="410"/>
      <c r="BX374" s="410"/>
      <c r="BY374" s="410"/>
      <c r="BZ374" s="410"/>
      <c r="CA374" s="410"/>
      <c r="CB374" s="410"/>
      <c r="CC374" s="410"/>
      <c r="CD374" s="410"/>
      <c r="CE374" s="410"/>
      <c r="CF374" s="410"/>
      <c r="CG374" s="410"/>
      <c r="CH374" s="410"/>
      <c r="CI374" s="410"/>
      <c r="CJ374" s="410"/>
      <c r="CK374" s="410"/>
      <c r="CL374" s="410"/>
      <c r="CM374" s="410"/>
      <c r="CN374" s="410"/>
    </row>
    <row r="375" spans="2:92" ht="14.25">
      <c r="B375" s="800"/>
      <c r="C375" s="496" t="s">
        <v>60</v>
      </c>
      <c r="D375" s="497"/>
      <c r="E375" s="497"/>
      <c r="F375" s="497"/>
      <c r="G375" s="497"/>
      <c r="H375" s="497"/>
      <c r="I375" s="497"/>
      <c r="J375" s="497"/>
      <c r="K375" s="497"/>
      <c r="L375" s="498"/>
      <c r="M375" s="521">
        <v>1680</v>
      </c>
      <c r="N375" s="720"/>
      <c r="O375" s="721"/>
      <c r="P375" s="721"/>
      <c r="Q375" s="722"/>
      <c r="R375" s="477" t="s">
        <v>3</v>
      </c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  <c r="AZ375" s="410"/>
      <c r="BA375" s="410"/>
      <c r="BB375" s="410"/>
      <c r="BC375" s="410"/>
      <c r="BD375" s="410"/>
      <c r="BE375" s="410"/>
      <c r="BF375" s="410"/>
      <c r="BG375" s="410"/>
      <c r="BH375" s="410"/>
      <c r="BI375" s="410"/>
      <c r="BJ375" s="410"/>
      <c r="BK375" s="410"/>
      <c r="BL375" s="410"/>
      <c r="BM375" s="410"/>
      <c r="BN375" s="410"/>
      <c r="BO375" s="410"/>
      <c r="BP375" s="410"/>
      <c r="BQ375" s="410"/>
      <c r="BR375" s="410"/>
      <c r="BS375" s="410"/>
      <c r="BT375" s="410"/>
      <c r="BU375" s="410"/>
      <c r="BV375" s="410"/>
      <c r="BW375" s="410"/>
      <c r="BX375" s="410"/>
      <c r="BY375" s="410"/>
      <c r="BZ375" s="410"/>
      <c r="CA375" s="410"/>
      <c r="CB375" s="410"/>
      <c r="CC375" s="410"/>
      <c r="CD375" s="410"/>
      <c r="CE375" s="410"/>
      <c r="CF375" s="410"/>
      <c r="CG375" s="410"/>
      <c r="CH375" s="410"/>
      <c r="CI375" s="410"/>
      <c r="CJ375" s="410"/>
      <c r="CK375" s="410"/>
      <c r="CL375" s="410"/>
      <c r="CM375" s="410"/>
      <c r="CN375" s="410"/>
    </row>
    <row r="376" spans="2:92" ht="14.25">
      <c r="B376" s="800"/>
      <c r="C376" s="496" t="s">
        <v>61</v>
      </c>
      <c r="D376" s="497"/>
      <c r="E376" s="497"/>
      <c r="F376" s="497"/>
      <c r="G376" s="497"/>
      <c r="H376" s="497"/>
      <c r="I376" s="497"/>
      <c r="J376" s="497"/>
      <c r="K376" s="497"/>
      <c r="L376" s="498"/>
      <c r="M376" s="521">
        <v>1681</v>
      </c>
      <c r="N376" s="720"/>
      <c r="O376" s="721"/>
      <c r="P376" s="721"/>
      <c r="Q376" s="722"/>
      <c r="R376" s="477" t="s">
        <v>3</v>
      </c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  <c r="AZ376" s="410"/>
      <c r="BA376" s="410"/>
      <c r="BB376" s="410"/>
      <c r="BC376" s="410"/>
      <c r="BD376" s="410"/>
      <c r="BE376" s="410"/>
      <c r="BF376" s="410"/>
      <c r="BG376" s="410"/>
      <c r="BH376" s="410"/>
      <c r="BI376" s="410"/>
      <c r="BJ376" s="410"/>
      <c r="BK376" s="410"/>
      <c r="BL376" s="410"/>
      <c r="BM376" s="410"/>
      <c r="BN376" s="410"/>
      <c r="BO376" s="410"/>
      <c r="BP376" s="410"/>
      <c r="BQ376" s="410"/>
      <c r="BR376" s="410"/>
      <c r="BS376" s="410"/>
      <c r="BT376" s="410"/>
      <c r="BU376" s="410"/>
      <c r="BV376" s="410"/>
      <c r="BW376" s="410"/>
      <c r="BX376" s="410"/>
      <c r="BY376" s="410"/>
      <c r="BZ376" s="410"/>
      <c r="CA376" s="410"/>
      <c r="CB376" s="410"/>
      <c r="CC376" s="410"/>
      <c r="CD376" s="410"/>
      <c r="CE376" s="410"/>
      <c r="CF376" s="410"/>
      <c r="CG376" s="410"/>
      <c r="CH376" s="410"/>
      <c r="CI376" s="410"/>
      <c r="CJ376" s="410"/>
      <c r="CK376" s="410"/>
      <c r="CL376" s="410"/>
      <c r="CM376" s="410"/>
      <c r="CN376" s="410"/>
    </row>
    <row r="377" spans="2:92" ht="14.25">
      <c r="B377" s="800"/>
      <c r="C377" s="496" t="s">
        <v>823</v>
      </c>
      <c r="D377" s="497"/>
      <c r="E377" s="497"/>
      <c r="F377" s="497"/>
      <c r="G377" s="497"/>
      <c r="H377" s="497"/>
      <c r="I377" s="497"/>
      <c r="J377" s="497"/>
      <c r="K377" s="497"/>
      <c r="L377" s="498"/>
      <c r="M377" s="521">
        <v>1682</v>
      </c>
      <c r="N377" s="720"/>
      <c r="O377" s="721"/>
      <c r="P377" s="721"/>
      <c r="Q377" s="722"/>
      <c r="R377" s="477" t="s">
        <v>3</v>
      </c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  <c r="AZ377" s="410"/>
      <c r="BA377" s="410"/>
      <c r="BB377" s="410"/>
      <c r="BC377" s="410"/>
      <c r="BD377" s="410"/>
      <c r="BE377" s="410"/>
      <c r="BF377" s="410"/>
      <c r="BG377" s="410"/>
      <c r="BH377" s="410"/>
      <c r="BI377" s="410"/>
      <c r="BJ377" s="410"/>
      <c r="BK377" s="410"/>
      <c r="BL377" s="410"/>
      <c r="BM377" s="410"/>
      <c r="BN377" s="410"/>
      <c r="BO377" s="410"/>
      <c r="BP377" s="410"/>
      <c r="BQ377" s="410"/>
      <c r="BR377" s="410"/>
      <c r="BS377" s="410"/>
      <c r="BT377" s="410"/>
      <c r="BU377" s="410"/>
      <c r="BV377" s="410"/>
      <c r="BW377" s="410"/>
      <c r="BX377" s="410"/>
      <c r="BY377" s="410"/>
      <c r="BZ377" s="410"/>
      <c r="CA377" s="410"/>
      <c r="CB377" s="410"/>
      <c r="CC377" s="410"/>
      <c r="CD377" s="410"/>
      <c r="CE377" s="410"/>
      <c r="CF377" s="410"/>
      <c r="CG377" s="410"/>
      <c r="CH377" s="410"/>
      <c r="CI377" s="410"/>
      <c r="CJ377" s="410"/>
      <c r="CK377" s="410"/>
      <c r="CL377" s="410"/>
      <c r="CM377" s="410"/>
      <c r="CN377" s="410"/>
    </row>
    <row r="378" spans="2:92" ht="14.25">
      <c r="B378" s="800"/>
      <c r="C378" s="496" t="s">
        <v>824</v>
      </c>
      <c r="D378" s="497"/>
      <c r="E378" s="497"/>
      <c r="F378" s="497"/>
      <c r="G378" s="497"/>
      <c r="H378" s="497"/>
      <c r="I378" s="497"/>
      <c r="J378" s="497"/>
      <c r="K378" s="497"/>
      <c r="L378" s="498"/>
      <c r="M378" s="521">
        <v>1683</v>
      </c>
      <c r="N378" s="720"/>
      <c r="O378" s="721"/>
      <c r="P378" s="721"/>
      <c r="Q378" s="722"/>
      <c r="R378" s="477" t="s">
        <v>3</v>
      </c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  <c r="AZ378" s="410"/>
      <c r="BA378" s="410"/>
      <c r="BB378" s="410"/>
      <c r="BC378" s="410"/>
      <c r="BD378" s="410"/>
      <c r="BE378" s="410"/>
      <c r="BF378" s="410"/>
      <c r="BG378" s="410"/>
      <c r="BH378" s="410"/>
      <c r="BI378" s="410"/>
      <c r="BJ378" s="410"/>
      <c r="BK378" s="410"/>
      <c r="BL378" s="410"/>
      <c r="BM378" s="410"/>
      <c r="BN378" s="410"/>
      <c r="BO378" s="410"/>
      <c r="BP378" s="410"/>
      <c r="BQ378" s="410"/>
      <c r="BR378" s="410"/>
      <c r="BS378" s="410"/>
      <c r="BT378" s="410"/>
      <c r="BU378" s="410"/>
      <c r="BV378" s="410"/>
      <c r="BW378" s="410"/>
      <c r="BX378" s="410"/>
      <c r="BY378" s="410"/>
      <c r="BZ378" s="410"/>
      <c r="CA378" s="410"/>
      <c r="CB378" s="410"/>
      <c r="CC378" s="410"/>
      <c r="CD378" s="410"/>
      <c r="CE378" s="410"/>
      <c r="CF378" s="410"/>
      <c r="CG378" s="410"/>
      <c r="CH378" s="410"/>
      <c r="CI378" s="410"/>
      <c r="CJ378" s="410"/>
      <c r="CK378" s="410"/>
      <c r="CL378" s="410"/>
      <c r="CM378" s="410"/>
      <c r="CN378" s="410"/>
    </row>
    <row r="379" spans="2:92" ht="14.25">
      <c r="B379" s="800"/>
      <c r="C379" s="496" t="s">
        <v>62</v>
      </c>
      <c r="D379" s="497"/>
      <c r="E379" s="497"/>
      <c r="F379" s="497"/>
      <c r="G379" s="497"/>
      <c r="H379" s="497"/>
      <c r="I379" s="497"/>
      <c r="J379" s="497"/>
      <c r="K379" s="497"/>
      <c r="L379" s="498"/>
      <c r="M379" s="521">
        <v>1684</v>
      </c>
      <c r="N379" s="720"/>
      <c r="O379" s="721"/>
      <c r="P379" s="721"/>
      <c r="Q379" s="722"/>
      <c r="R379" s="477" t="s">
        <v>3</v>
      </c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  <c r="AZ379" s="410"/>
      <c r="BA379" s="410"/>
      <c r="BB379" s="410"/>
      <c r="BC379" s="410"/>
      <c r="BD379" s="410"/>
      <c r="BE379" s="410"/>
      <c r="BF379" s="410"/>
      <c r="BG379" s="410"/>
      <c r="BH379" s="410"/>
      <c r="BI379" s="410"/>
      <c r="BJ379" s="410"/>
      <c r="BK379" s="410"/>
      <c r="BL379" s="410"/>
      <c r="BM379" s="410"/>
      <c r="BN379" s="410"/>
      <c r="BO379" s="410"/>
      <c r="BP379" s="410"/>
      <c r="BQ379" s="410"/>
      <c r="BR379" s="410"/>
      <c r="BS379" s="410"/>
      <c r="BT379" s="410"/>
      <c r="BU379" s="410"/>
      <c r="BV379" s="410"/>
      <c r="BW379" s="410"/>
      <c r="BX379" s="410"/>
      <c r="BY379" s="410"/>
      <c r="BZ379" s="410"/>
      <c r="CA379" s="410"/>
      <c r="CB379" s="410"/>
      <c r="CC379" s="410"/>
      <c r="CD379" s="410"/>
      <c r="CE379" s="410"/>
      <c r="CF379" s="410"/>
      <c r="CG379" s="410"/>
      <c r="CH379" s="410"/>
      <c r="CI379" s="410"/>
      <c r="CJ379" s="410"/>
      <c r="CK379" s="410"/>
      <c r="CL379" s="410"/>
      <c r="CM379" s="410"/>
      <c r="CN379" s="410"/>
    </row>
    <row r="380" spans="2:92" ht="14.25">
      <c r="B380" s="800"/>
      <c r="C380" s="496" t="s">
        <v>63</v>
      </c>
      <c r="D380" s="497"/>
      <c r="E380" s="497"/>
      <c r="F380" s="497"/>
      <c r="G380" s="497"/>
      <c r="H380" s="497"/>
      <c r="I380" s="497"/>
      <c r="J380" s="497"/>
      <c r="K380" s="497"/>
      <c r="L380" s="498"/>
      <c r="M380" s="521">
        <v>1685</v>
      </c>
      <c r="N380" s="720"/>
      <c r="O380" s="721"/>
      <c r="P380" s="721"/>
      <c r="Q380" s="722"/>
      <c r="R380" s="477" t="s">
        <v>3</v>
      </c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  <c r="AZ380" s="410"/>
      <c r="BA380" s="410"/>
      <c r="BB380" s="410"/>
      <c r="BC380" s="410"/>
      <c r="BD380" s="410"/>
      <c r="BE380" s="410"/>
      <c r="BF380" s="410"/>
      <c r="BG380" s="410"/>
      <c r="BH380" s="410"/>
      <c r="BI380" s="410"/>
      <c r="BJ380" s="410"/>
      <c r="BK380" s="410"/>
      <c r="BL380" s="410"/>
      <c r="BM380" s="410"/>
      <c r="BN380" s="410"/>
      <c r="BO380" s="410"/>
      <c r="BP380" s="410"/>
      <c r="BQ380" s="410"/>
      <c r="BR380" s="410"/>
      <c r="BS380" s="410"/>
      <c r="BT380" s="410"/>
      <c r="BU380" s="410"/>
      <c r="BV380" s="410"/>
      <c r="BW380" s="410"/>
      <c r="BX380" s="410"/>
      <c r="BY380" s="410"/>
      <c r="BZ380" s="410"/>
      <c r="CA380" s="410"/>
      <c r="CB380" s="410"/>
      <c r="CC380" s="410"/>
      <c r="CD380" s="410"/>
      <c r="CE380" s="410"/>
      <c r="CF380" s="410"/>
      <c r="CG380" s="410"/>
      <c r="CH380" s="410"/>
      <c r="CI380" s="410"/>
      <c r="CJ380" s="410"/>
      <c r="CK380" s="410"/>
      <c r="CL380" s="410"/>
      <c r="CM380" s="410"/>
      <c r="CN380" s="410"/>
    </row>
    <row r="381" spans="2:92" ht="14.25">
      <c r="B381" s="800"/>
      <c r="C381" s="496" t="s">
        <v>64</v>
      </c>
      <c r="D381" s="497"/>
      <c r="E381" s="497"/>
      <c r="F381" s="497"/>
      <c r="G381" s="497"/>
      <c r="H381" s="497"/>
      <c r="I381" s="497"/>
      <c r="J381" s="497"/>
      <c r="K381" s="497"/>
      <c r="L381" s="498"/>
      <c r="M381" s="521">
        <v>1686</v>
      </c>
      <c r="N381" s="720"/>
      <c r="O381" s="721"/>
      <c r="P381" s="721"/>
      <c r="Q381" s="722"/>
      <c r="R381" s="477" t="s">
        <v>3</v>
      </c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  <c r="AZ381" s="410"/>
      <c r="BA381" s="410"/>
      <c r="BB381" s="410"/>
      <c r="BC381" s="410"/>
      <c r="BD381" s="410"/>
      <c r="BE381" s="410"/>
      <c r="BF381" s="410"/>
      <c r="BG381" s="410"/>
      <c r="BH381" s="410"/>
      <c r="BI381" s="410"/>
      <c r="BJ381" s="410"/>
      <c r="BK381" s="410"/>
      <c r="BL381" s="410"/>
      <c r="BM381" s="410"/>
      <c r="BN381" s="410"/>
      <c r="BO381" s="410"/>
      <c r="BP381" s="410"/>
      <c r="BQ381" s="410"/>
      <c r="BR381" s="410"/>
      <c r="BS381" s="410"/>
      <c r="BT381" s="410"/>
      <c r="BU381" s="410"/>
      <c r="BV381" s="410"/>
      <c r="BW381" s="410"/>
      <c r="BX381" s="410"/>
      <c r="BY381" s="410"/>
      <c r="BZ381" s="410"/>
      <c r="CA381" s="410"/>
      <c r="CB381" s="410"/>
      <c r="CC381" s="410"/>
      <c r="CD381" s="410"/>
      <c r="CE381" s="410"/>
      <c r="CF381" s="410"/>
      <c r="CG381" s="410"/>
      <c r="CH381" s="410"/>
      <c r="CI381" s="410"/>
      <c r="CJ381" s="410"/>
      <c r="CK381" s="410"/>
      <c r="CL381" s="410"/>
      <c r="CM381" s="410"/>
      <c r="CN381" s="410"/>
    </row>
    <row r="382" spans="2:92" ht="14.25">
      <c r="B382" s="800"/>
      <c r="C382" s="496" t="s">
        <v>65</v>
      </c>
      <c r="D382" s="497"/>
      <c r="E382" s="497"/>
      <c r="F382" s="497"/>
      <c r="G382" s="497"/>
      <c r="H382" s="497"/>
      <c r="I382" s="497"/>
      <c r="J382" s="497"/>
      <c r="K382" s="497"/>
      <c r="L382" s="498"/>
      <c r="M382" s="521">
        <v>1183</v>
      </c>
      <c r="N382" s="720"/>
      <c r="O382" s="721"/>
      <c r="P382" s="721"/>
      <c r="Q382" s="722"/>
      <c r="R382" s="477" t="s">
        <v>3</v>
      </c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  <c r="AZ382" s="410"/>
      <c r="BA382" s="410"/>
      <c r="BB382" s="410"/>
      <c r="BC382" s="410"/>
      <c r="BD382" s="410"/>
      <c r="BE382" s="410"/>
      <c r="BF382" s="410"/>
      <c r="BG382" s="410"/>
      <c r="BH382" s="410"/>
      <c r="BI382" s="410"/>
      <c r="BJ382" s="410"/>
      <c r="BK382" s="410"/>
      <c r="BL382" s="410"/>
      <c r="BM382" s="410"/>
      <c r="BN382" s="410"/>
      <c r="BO382" s="410"/>
      <c r="BP382" s="410"/>
      <c r="BQ382" s="410"/>
      <c r="BR382" s="410"/>
      <c r="BS382" s="410"/>
      <c r="BT382" s="410"/>
      <c r="BU382" s="410"/>
      <c r="BV382" s="410"/>
      <c r="BW382" s="410"/>
      <c r="BX382" s="410"/>
      <c r="BY382" s="410"/>
      <c r="BZ382" s="410"/>
      <c r="CA382" s="410"/>
      <c r="CB382" s="410"/>
      <c r="CC382" s="410"/>
      <c r="CD382" s="410"/>
      <c r="CE382" s="410"/>
      <c r="CF382" s="410"/>
      <c r="CG382" s="410"/>
      <c r="CH382" s="410"/>
      <c r="CI382" s="410"/>
      <c r="CJ382" s="410"/>
      <c r="CK382" s="410"/>
      <c r="CL382" s="410"/>
      <c r="CM382" s="410"/>
      <c r="CN382" s="410"/>
    </row>
    <row r="383" spans="2:92" ht="14.25">
      <c r="B383" s="800"/>
      <c r="C383" s="496" t="s">
        <v>66</v>
      </c>
      <c r="D383" s="497"/>
      <c r="E383" s="497"/>
      <c r="F383" s="497"/>
      <c r="G383" s="497"/>
      <c r="H383" s="497"/>
      <c r="I383" s="497"/>
      <c r="J383" s="497"/>
      <c r="K383" s="497"/>
      <c r="L383" s="498"/>
      <c r="M383" s="521">
        <v>1687</v>
      </c>
      <c r="N383" s="720"/>
      <c r="O383" s="721"/>
      <c r="P383" s="721"/>
      <c r="Q383" s="722"/>
      <c r="R383" s="477" t="s">
        <v>3</v>
      </c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  <c r="AZ383" s="410"/>
      <c r="BA383" s="410"/>
      <c r="BB383" s="410"/>
      <c r="BC383" s="410"/>
      <c r="BD383" s="410"/>
      <c r="BE383" s="410"/>
      <c r="BF383" s="410"/>
      <c r="BG383" s="410"/>
      <c r="BH383" s="410"/>
      <c r="BI383" s="410"/>
      <c r="BJ383" s="410"/>
      <c r="BK383" s="410"/>
      <c r="BL383" s="410"/>
      <c r="BM383" s="410"/>
      <c r="BN383" s="410"/>
      <c r="BO383" s="410"/>
      <c r="BP383" s="410"/>
      <c r="BQ383" s="410"/>
      <c r="BR383" s="410"/>
      <c r="BS383" s="410"/>
      <c r="BT383" s="410"/>
      <c r="BU383" s="410"/>
      <c r="BV383" s="410"/>
      <c r="BW383" s="410"/>
      <c r="BX383" s="410"/>
      <c r="BY383" s="410"/>
      <c r="BZ383" s="410"/>
      <c r="CA383" s="410"/>
      <c r="CB383" s="410"/>
      <c r="CC383" s="410"/>
      <c r="CD383" s="410"/>
      <c r="CE383" s="410"/>
      <c r="CF383" s="410"/>
      <c r="CG383" s="410"/>
      <c r="CH383" s="410"/>
      <c r="CI383" s="410"/>
      <c r="CJ383" s="410"/>
      <c r="CK383" s="410"/>
      <c r="CL383" s="410"/>
      <c r="CM383" s="410"/>
      <c r="CN383" s="410"/>
    </row>
    <row r="384" spans="2:92" ht="14.25">
      <c r="B384" s="800"/>
      <c r="C384" s="496" t="s">
        <v>67</v>
      </c>
      <c r="D384" s="497"/>
      <c r="E384" s="497"/>
      <c r="F384" s="497"/>
      <c r="G384" s="497"/>
      <c r="H384" s="497"/>
      <c r="I384" s="497"/>
      <c r="J384" s="497"/>
      <c r="K384" s="497"/>
      <c r="L384" s="498"/>
      <c r="M384" s="521">
        <v>1688</v>
      </c>
      <c r="N384" s="720"/>
      <c r="O384" s="721"/>
      <c r="P384" s="721"/>
      <c r="Q384" s="722"/>
      <c r="R384" s="477" t="s">
        <v>3</v>
      </c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  <c r="AZ384" s="410"/>
      <c r="BA384" s="410"/>
      <c r="BB384" s="410"/>
      <c r="BC384" s="410"/>
      <c r="BD384" s="410"/>
      <c r="BE384" s="410"/>
      <c r="BF384" s="410"/>
      <c r="BG384" s="410"/>
      <c r="BH384" s="410"/>
      <c r="BI384" s="410"/>
      <c r="BJ384" s="410"/>
      <c r="BK384" s="410"/>
      <c r="BL384" s="410"/>
      <c r="BM384" s="410"/>
      <c r="BN384" s="410"/>
      <c r="BO384" s="410"/>
      <c r="BP384" s="410"/>
      <c r="BQ384" s="410"/>
      <c r="BR384" s="410"/>
      <c r="BS384" s="410"/>
      <c r="BT384" s="410"/>
      <c r="BU384" s="410"/>
      <c r="BV384" s="410"/>
      <c r="BW384" s="410"/>
      <c r="BX384" s="410"/>
      <c r="BY384" s="410"/>
      <c r="BZ384" s="410"/>
      <c r="CA384" s="410"/>
      <c r="CB384" s="410"/>
      <c r="CC384" s="410"/>
      <c r="CD384" s="410"/>
      <c r="CE384" s="410"/>
      <c r="CF384" s="410"/>
      <c r="CG384" s="410"/>
      <c r="CH384" s="410"/>
      <c r="CI384" s="410"/>
      <c r="CJ384" s="410"/>
      <c r="CK384" s="410"/>
      <c r="CL384" s="410"/>
      <c r="CM384" s="410"/>
      <c r="CN384" s="410"/>
    </row>
    <row r="385" spans="1:92" ht="14.25">
      <c r="B385" s="800"/>
      <c r="C385" s="496" t="s">
        <v>68</v>
      </c>
      <c r="D385" s="497"/>
      <c r="E385" s="497"/>
      <c r="F385" s="497"/>
      <c r="G385" s="497"/>
      <c r="H385" s="497"/>
      <c r="I385" s="497"/>
      <c r="J385" s="497"/>
      <c r="K385" s="497"/>
      <c r="L385" s="498"/>
      <c r="M385" s="521">
        <v>1689</v>
      </c>
      <c r="N385" s="720"/>
      <c r="O385" s="721"/>
      <c r="P385" s="721"/>
      <c r="Q385" s="722"/>
      <c r="R385" s="477" t="s">
        <v>3</v>
      </c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  <c r="AZ385" s="410"/>
      <c r="BA385" s="410"/>
      <c r="BB385" s="410"/>
      <c r="BC385" s="410"/>
      <c r="BD385" s="410"/>
      <c r="BE385" s="410"/>
      <c r="BF385" s="410"/>
      <c r="BG385" s="410"/>
      <c r="BH385" s="410"/>
      <c r="BI385" s="410"/>
      <c r="BJ385" s="410"/>
      <c r="BK385" s="410"/>
      <c r="BL385" s="410"/>
      <c r="BM385" s="410"/>
      <c r="BN385" s="410"/>
      <c r="BO385" s="410"/>
      <c r="BP385" s="410"/>
      <c r="BQ385" s="410"/>
      <c r="BR385" s="410"/>
      <c r="BS385" s="410"/>
      <c r="BT385" s="410"/>
      <c r="BU385" s="410"/>
      <c r="BV385" s="410"/>
      <c r="BW385" s="410"/>
      <c r="BX385" s="410"/>
      <c r="BY385" s="410"/>
      <c r="BZ385" s="410"/>
      <c r="CA385" s="410"/>
      <c r="CB385" s="410"/>
      <c r="CC385" s="410"/>
      <c r="CD385" s="410"/>
      <c r="CE385" s="410"/>
      <c r="CF385" s="410"/>
      <c r="CG385" s="410"/>
      <c r="CH385" s="410"/>
      <c r="CI385" s="410"/>
      <c r="CJ385" s="410"/>
      <c r="CK385" s="410"/>
      <c r="CL385" s="410"/>
      <c r="CM385" s="410"/>
      <c r="CN385" s="410"/>
    </row>
    <row r="386" spans="1:92" ht="14.25">
      <c r="B386" s="800"/>
      <c r="C386" s="496" t="s">
        <v>825</v>
      </c>
      <c r="D386" s="497"/>
      <c r="E386" s="497"/>
      <c r="F386" s="497"/>
      <c r="G386" s="497"/>
      <c r="H386" s="497"/>
      <c r="I386" s="497"/>
      <c r="J386" s="497"/>
      <c r="K386" s="497"/>
      <c r="L386" s="498"/>
      <c r="M386" s="521">
        <v>1728</v>
      </c>
      <c r="N386" s="720">
        <f>+$N$358-$N$359+SUM($N$360:$Q$371)-SUM($N$372:$Q$385)</f>
        <v>0</v>
      </c>
      <c r="O386" s="721"/>
      <c r="P386" s="721"/>
      <c r="Q386" s="722"/>
      <c r="R386" s="477" t="s">
        <v>4</v>
      </c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  <c r="AZ386" s="410"/>
      <c r="BA386" s="410"/>
      <c r="BB386" s="410"/>
      <c r="BC386" s="410"/>
      <c r="BD386" s="410"/>
      <c r="BE386" s="410"/>
      <c r="BF386" s="410"/>
      <c r="BG386" s="410"/>
      <c r="BH386" s="410"/>
      <c r="BI386" s="410"/>
      <c r="BJ386" s="410"/>
      <c r="BK386" s="410"/>
      <c r="BL386" s="410"/>
      <c r="BM386" s="410"/>
      <c r="BN386" s="410"/>
      <c r="BO386" s="410"/>
      <c r="BP386" s="410"/>
      <c r="BQ386" s="410"/>
      <c r="BR386" s="410"/>
      <c r="BS386" s="410"/>
      <c r="BT386" s="410"/>
      <c r="BU386" s="410"/>
      <c r="BV386" s="410"/>
      <c r="BW386" s="410"/>
      <c r="BX386" s="410"/>
      <c r="BY386" s="410"/>
      <c r="BZ386" s="410"/>
      <c r="CA386" s="410"/>
      <c r="CB386" s="410"/>
      <c r="CC386" s="410"/>
      <c r="CD386" s="410"/>
      <c r="CE386" s="410"/>
      <c r="CF386" s="410"/>
      <c r="CG386" s="410"/>
      <c r="CH386" s="410"/>
      <c r="CI386" s="410"/>
      <c r="CJ386" s="410"/>
      <c r="CK386" s="410"/>
      <c r="CL386" s="410"/>
      <c r="CM386" s="410"/>
      <c r="CN386" s="410"/>
    </row>
    <row r="387" spans="1:92" ht="14.25">
      <c r="B387" s="800"/>
      <c r="C387" s="496" t="s">
        <v>95</v>
      </c>
      <c r="D387" s="497"/>
      <c r="E387" s="497"/>
      <c r="F387" s="497"/>
      <c r="G387" s="497"/>
      <c r="H387" s="497"/>
      <c r="I387" s="497"/>
      <c r="J387" s="497"/>
      <c r="K387" s="497"/>
      <c r="L387" s="498"/>
      <c r="M387" s="521">
        <v>1154</v>
      </c>
      <c r="N387" s="720"/>
      <c r="O387" s="721"/>
      <c r="P387" s="721"/>
      <c r="Q387" s="722"/>
      <c r="R387" s="477" t="s">
        <v>3</v>
      </c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  <c r="AZ387" s="410"/>
      <c r="BA387" s="410"/>
      <c r="BB387" s="410"/>
      <c r="BC387" s="410"/>
      <c r="BD387" s="410"/>
      <c r="BE387" s="410"/>
      <c r="BF387" s="410"/>
      <c r="BG387" s="410"/>
      <c r="BH387" s="410"/>
      <c r="BI387" s="410"/>
      <c r="BJ387" s="410"/>
      <c r="BK387" s="410"/>
      <c r="BL387" s="410"/>
      <c r="BM387" s="410"/>
      <c r="BN387" s="410"/>
      <c r="BO387" s="410"/>
      <c r="BP387" s="410"/>
      <c r="BQ387" s="410"/>
      <c r="BR387" s="410"/>
      <c r="BS387" s="410"/>
      <c r="BT387" s="410"/>
      <c r="BU387" s="410"/>
      <c r="BV387" s="410"/>
      <c r="BW387" s="410"/>
      <c r="BX387" s="410"/>
      <c r="BY387" s="410"/>
      <c r="BZ387" s="410"/>
      <c r="CA387" s="410"/>
      <c r="CB387" s="410"/>
      <c r="CC387" s="410"/>
      <c r="CD387" s="410"/>
      <c r="CE387" s="410"/>
      <c r="CF387" s="410"/>
      <c r="CG387" s="410"/>
      <c r="CH387" s="410"/>
      <c r="CI387" s="410"/>
      <c r="CJ387" s="410"/>
      <c r="CK387" s="410"/>
      <c r="CL387" s="410"/>
      <c r="CM387" s="410"/>
      <c r="CN387" s="410"/>
    </row>
    <row r="388" spans="1:92" ht="14.25">
      <c r="B388" s="800"/>
      <c r="C388" s="496" t="s">
        <v>826</v>
      </c>
      <c r="D388" s="497"/>
      <c r="E388" s="497"/>
      <c r="F388" s="497"/>
      <c r="G388" s="497"/>
      <c r="H388" s="497"/>
      <c r="I388" s="497"/>
      <c r="J388" s="497"/>
      <c r="K388" s="497"/>
      <c r="L388" s="498"/>
      <c r="M388" s="521">
        <v>1157</v>
      </c>
      <c r="N388" s="720"/>
      <c r="O388" s="721"/>
      <c r="P388" s="721"/>
      <c r="Q388" s="722"/>
      <c r="R388" s="477" t="s">
        <v>3</v>
      </c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  <c r="AZ388" s="410"/>
      <c r="BA388" s="410"/>
      <c r="BB388" s="410"/>
      <c r="BC388" s="410"/>
      <c r="BD388" s="410"/>
      <c r="BE388" s="410"/>
      <c r="BF388" s="410"/>
      <c r="BG388" s="410"/>
      <c r="BH388" s="410"/>
      <c r="BI388" s="410"/>
      <c r="BJ388" s="410"/>
      <c r="BK388" s="410"/>
      <c r="BL388" s="410"/>
      <c r="BM388" s="410"/>
      <c r="BN388" s="410"/>
      <c r="BO388" s="410"/>
      <c r="BP388" s="410"/>
      <c r="BQ388" s="410"/>
      <c r="BR388" s="410"/>
      <c r="BS388" s="410"/>
      <c r="BT388" s="410"/>
      <c r="BU388" s="410"/>
      <c r="BV388" s="410"/>
      <c r="BW388" s="410"/>
      <c r="BX388" s="410"/>
      <c r="BY388" s="410"/>
      <c r="BZ388" s="410"/>
      <c r="CA388" s="410"/>
      <c r="CB388" s="410"/>
      <c r="CC388" s="410"/>
      <c r="CD388" s="410"/>
      <c r="CE388" s="410"/>
      <c r="CF388" s="410"/>
      <c r="CG388" s="410"/>
      <c r="CH388" s="410"/>
      <c r="CI388" s="410"/>
      <c r="CJ388" s="410"/>
      <c r="CK388" s="410"/>
      <c r="CL388" s="410"/>
      <c r="CM388" s="410"/>
      <c r="CN388" s="410"/>
    </row>
    <row r="389" spans="1:92" ht="14.25">
      <c r="B389" s="800"/>
      <c r="C389" s="496" t="s">
        <v>827</v>
      </c>
      <c r="D389" s="497"/>
      <c r="E389" s="497"/>
      <c r="F389" s="497"/>
      <c r="G389" s="497"/>
      <c r="H389" s="497"/>
      <c r="I389" s="497"/>
      <c r="J389" s="497"/>
      <c r="K389" s="497"/>
      <c r="L389" s="498"/>
      <c r="M389" s="521">
        <v>1690</v>
      </c>
      <c r="N389" s="720">
        <f>+$N$386-$N$387-$N$388</f>
        <v>0</v>
      </c>
      <c r="O389" s="721"/>
      <c r="P389" s="721"/>
      <c r="Q389" s="722"/>
      <c r="R389" s="477" t="s">
        <v>4</v>
      </c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  <c r="AZ389" s="410"/>
      <c r="BA389" s="410"/>
      <c r="BB389" s="410"/>
      <c r="BC389" s="410"/>
      <c r="BD389" s="410"/>
      <c r="BE389" s="410"/>
      <c r="BF389" s="410"/>
      <c r="BG389" s="410"/>
      <c r="BH389" s="410"/>
      <c r="BI389" s="410"/>
      <c r="BJ389" s="410"/>
      <c r="BK389" s="410"/>
      <c r="BL389" s="410"/>
      <c r="BM389" s="410"/>
      <c r="BN389" s="410"/>
      <c r="BO389" s="410"/>
      <c r="BP389" s="410"/>
      <c r="BQ389" s="410"/>
      <c r="BR389" s="410"/>
      <c r="BS389" s="410"/>
      <c r="BT389" s="410"/>
      <c r="BU389" s="410"/>
      <c r="BV389" s="410"/>
      <c r="BW389" s="410"/>
      <c r="BX389" s="410"/>
      <c r="BY389" s="410"/>
      <c r="BZ389" s="410"/>
      <c r="CA389" s="410"/>
      <c r="CB389" s="410"/>
      <c r="CC389" s="410"/>
      <c r="CD389" s="410"/>
      <c r="CE389" s="410"/>
      <c r="CF389" s="410"/>
      <c r="CG389" s="410"/>
      <c r="CH389" s="410"/>
      <c r="CI389" s="410"/>
      <c r="CJ389" s="410"/>
      <c r="CK389" s="410"/>
      <c r="CL389" s="410"/>
      <c r="CM389" s="410"/>
      <c r="CN389" s="410"/>
    </row>
    <row r="390" spans="1:92">
      <c r="B390" s="800"/>
      <c r="C390" s="801" t="s">
        <v>828</v>
      </c>
      <c r="D390" s="802"/>
      <c r="E390" s="802"/>
      <c r="F390" s="802"/>
      <c r="G390" s="802"/>
      <c r="H390" s="802"/>
      <c r="I390" s="802"/>
      <c r="J390" s="802"/>
      <c r="K390" s="802"/>
      <c r="L390" s="802"/>
      <c r="M390" s="802"/>
      <c r="N390" s="802"/>
      <c r="O390" s="802"/>
      <c r="P390" s="802"/>
      <c r="Q390" s="802"/>
      <c r="R390" s="803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  <c r="AZ390" s="410"/>
      <c r="BA390" s="410"/>
      <c r="BB390" s="410"/>
      <c r="BC390" s="410"/>
      <c r="BD390" s="410"/>
      <c r="BE390" s="410"/>
      <c r="BF390" s="410"/>
      <c r="BG390" s="410"/>
      <c r="BH390" s="410"/>
      <c r="BI390" s="410"/>
      <c r="BJ390" s="410"/>
      <c r="BK390" s="410"/>
      <c r="BL390" s="410"/>
      <c r="BM390" s="410"/>
      <c r="BN390" s="410"/>
      <c r="BO390" s="410"/>
      <c r="BP390" s="410"/>
      <c r="BQ390" s="410"/>
      <c r="BR390" s="410"/>
      <c r="BS390" s="410"/>
      <c r="BT390" s="410"/>
      <c r="BU390" s="410"/>
      <c r="BV390" s="410"/>
      <c r="BW390" s="410"/>
      <c r="BX390" s="410"/>
      <c r="BY390" s="410"/>
      <c r="BZ390" s="410"/>
      <c r="CA390" s="410"/>
      <c r="CB390" s="410"/>
      <c r="CC390" s="410"/>
      <c r="CD390" s="410"/>
      <c r="CE390" s="410"/>
      <c r="CF390" s="410"/>
      <c r="CG390" s="410"/>
      <c r="CH390" s="410"/>
      <c r="CI390" s="410"/>
      <c r="CJ390" s="410"/>
      <c r="CK390" s="410"/>
      <c r="CL390" s="410"/>
      <c r="CM390" s="410"/>
      <c r="CN390" s="410"/>
    </row>
    <row r="391" spans="1:92" ht="14.25">
      <c r="B391" s="800"/>
      <c r="C391" s="496" t="s">
        <v>829</v>
      </c>
      <c r="D391" s="497"/>
      <c r="E391" s="497"/>
      <c r="F391" s="497"/>
      <c r="G391" s="497"/>
      <c r="H391" s="497"/>
      <c r="I391" s="497"/>
      <c r="J391" s="497"/>
      <c r="K391" s="497"/>
      <c r="L391" s="498"/>
      <c r="M391" s="521">
        <v>1155</v>
      </c>
      <c r="N391" s="720"/>
      <c r="O391" s="721"/>
      <c r="P391" s="721"/>
      <c r="Q391" s="722"/>
      <c r="R391" s="477" t="s">
        <v>2</v>
      </c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  <c r="AZ391" s="410"/>
      <c r="BA391" s="410"/>
      <c r="BB391" s="410"/>
      <c r="BC391" s="410"/>
      <c r="BD391" s="410"/>
      <c r="BE391" s="410"/>
      <c r="BF391" s="410"/>
      <c r="BG391" s="410"/>
      <c r="BH391" s="410"/>
      <c r="BI391" s="410"/>
      <c r="BJ391" s="410"/>
      <c r="BK391" s="410"/>
      <c r="BL391" s="410"/>
      <c r="BM391" s="410"/>
      <c r="BN391" s="410"/>
      <c r="BO391" s="410"/>
      <c r="BP391" s="410"/>
      <c r="BQ391" s="410"/>
      <c r="BR391" s="410"/>
      <c r="BS391" s="410"/>
      <c r="BT391" s="410"/>
      <c r="BU391" s="410"/>
      <c r="BV391" s="410"/>
      <c r="BW391" s="410"/>
      <c r="BX391" s="410"/>
      <c r="BY391" s="410"/>
      <c r="BZ391" s="410"/>
      <c r="CA391" s="410"/>
      <c r="CB391" s="410"/>
      <c r="CC391" s="410"/>
      <c r="CD391" s="410"/>
      <c r="CE391" s="410"/>
      <c r="CF391" s="410"/>
      <c r="CG391" s="410"/>
      <c r="CH391" s="410"/>
      <c r="CI391" s="410"/>
      <c r="CJ391" s="410"/>
      <c r="CK391" s="410"/>
      <c r="CL391" s="410"/>
      <c r="CM391" s="410"/>
      <c r="CN391" s="410"/>
    </row>
    <row r="392" spans="1:92" ht="14.25">
      <c r="B392" s="800"/>
      <c r="C392" s="496" t="s">
        <v>830</v>
      </c>
      <c r="D392" s="497"/>
      <c r="E392" s="497"/>
      <c r="F392" s="497"/>
      <c r="G392" s="497"/>
      <c r="H392" s="497"/>
      <c r="I392" s="497"/>
      <c r="J392" s="497"/>
      <c r="K392" s="497"/>
      <c r="L392" s="498"/>
      <c r="M392" s="521">
        <v>1156</v>
      </c>
      <c r="N392" s="720"/>
      <c r="O392" s="721"/>
      <c r="P392" s="721"/>
      <c r="Q392" s="722"/>
      <c r="R392" s="477" t="s">
        <v>2</v>
      </c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  <c r="AZ392" s="410"/>
      <c r="BA392" s="410"/>
      <c r="BB392" s="410"/>
      <c r="BC392" s="410"/>
      <c r="BD392" s="410"/>
      <c r="BE392" s="410"/>
      <c r="BF392" s="410"/>
      <c r="BG392" s="410"/>
      <c r="BH392" s="410"/>
      <c r="BI392" s="410"/>
      <c r="BJ392" s="410"/>
      <c r="BK392" s="410"/>
      <c r="BL392" s="410"/>
      <c r="BM392" s="410"/>
      <c r="BN392" s="410"/>
      <c r="BO392" s="410"/>
      <c r="BP392" s="410"/>
      <c r="BQ392" s="410"/>
      <c r="BR392" s="410"/>
      <c r="BS392" s="410"/>
      <c r="BT392" s="410"/>
      <c r="BU392" s="410"/>
      <c r="BV392" s="410"/>
      <c r="BW392" s="410"/>
      <c r="BX392" s="410"/>
      <c r="BY392" s="410"/>
      <c r="BZ392" s="410"/>
      <c r="CA392" s="410"/>
      <c r="CB392" s="410"/>
      <c r="CC392" s="410"/>
      <c r="CD392" s="410"/>
      <c r="CE392" s="410"/>
      <c r="CF392" s="410"/>
      <c r="CG392" s="410"/>
      <c r="CH392" s="410"/>
      <c r="CI392" s="410"/>
      <c r="CJ392" s="410"/>
      <c r="CK392" s="410"/>
      <c r="CL392" s="410"/>
      <c r="CM392" s="410"/>
      <c r="CN392" s="410"/>
    </row>
    <row r="393" spans="1:92" ht="14.25">
      <c r="B393" s="800"/>
      <c r="C393" s="491" t="s">
        <v>831</v>
      </c>
      <c r="D393" s="492"/>
      <c r="E393" s="492"/>
      <c r="F393" s="492"/>
      <c r="G393" s="492"/>
      <c r="H393" s="492"/>
      <c r="I393" s="492"/>
      <c r="J393" s="492"/>
      <c r="K393" s="492"/>
      <c r="L393" s="493"/>
      <c r="M393" s="521">
        <v>1143</v>
      </c>
      <c r="N393" s="720">
        <f>+IF((N389)&lt;0,$N$389+N391+N392,0)</f>
        <v>0</v>
      </c>
      <c r="O393" s="721"/>
      <c r="P393" s="721"/>
      <c r="Q393" s="722"/>
      <c r="R393" s="477" t="s">
        <v>4</v>
      </c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  <c r="AZ393" s="410"/>
      <c r="BA393" s="410"/>
      <c r="BB393" s="410"/>
      <c r="BC393" s="410"/>
      <c r="BD393" s="410"/>
      <c r="BE393" s="410"/>
      <c r="BF393" s="410"/>
      <c r="BG393" s="410"/>
      <c r="BH393" s="410"/>
      <c r="BI393" s="410"/>
      <c r="BJ393" s="410"/>
      <c r="BK393" s="410"/>
      <c r="BL393" s="410"/>
      <c r="BM393" s="410"/>
      <c r="BN393" s="410"/>
      <c r="BO393" s="410"/>
      <c r="BP393" s="410"/>
      <c r="BQ393" s="410"/>
      <c r="BR393" s="410"/>
      <c r="BS393" s="410"/>
      <c r="BT393" s="410"/>
      <c r="BU393" s="410"/>
      <c r="BV393" s="410"/>
      <c r="BW393" s="410"/>
      <c r="BX393" s="410"/>
      <c r="BY393" s="410"/>
      <c r="BZ393" s="410"/>
      <c r="CA393" s="410"/>
      <c r="CB393" s="410"/>
      <c r="CC393" s="410"/>
      <c r="CD393" s="410"/>
      <c r="CE393" s="410"/>
      <c r="CF393" s="410"/>
      <c r="CG393" s="410"/>
      <c r="CH393" s="410"/>
      <c r="CI393" s="410"/>
      <c r="CJ393" s="410"/>
      <c r="CK393" s="410"/>
      <c r="CL393" s="410"/>
      <c r="CM393" s="410"/>
      <c r="CN393" s="410"/>
    </row>
    <row r="394" spans="1:92" s="411" customFormat="1">
      <c r="A394" s="409"/>
      <c r="B394" s="517"/>
      <c r="C394" s="517"/>
      <c r="D394" s="517"/>
      <c r="E394" s="517"/>
      <c r="F394" s="517"/>
      <c r="G394" s="517"/>
      <c r="H394" s="517"/>
      <c r="I394" s="517"/>
      <c r="J394" s="517"/>
      <c r="K394" s="517"/>
      <c r="L394" s="517"/>
      <c r="M394" s="517"/>
      <c r="N394" s="517"/>
      <c r="O394" s="517"/>
      <c r="P394" s="517"/>
      <c r="Q394" s="517"/>
      <c r="R394" s="517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  <c r="AZ394" s="410"/>
      <c r="BA394" s="410"/>
      <c r="BB394" s="410"/>
      <c r="BC394" s="410"/>
      <c r="BD394" s="410"/>
      <c r="BE394" s="410"/>
      <c r="BF394" s="410"/>
      <c r="BG394" s="410"/>
      <c r="BH394" s="410"/>
      <c r="BI394" s="410"/>
      <c r="BJ394" s="410"/>
      <c r="BK394" s="410"/>
      <c r="BL394" s="410"/>
      <c r="BM394" s="410"/>
      <c r="BN394" s="410"/>
      <c r="BO394" s="410"/>
      <c r="BP394" s="410"/>
      <c r="BQ394" s="410"/>
      <c r="BR394" s="410"/>
      <c r="BS394" s="410"/>
      <c r="BT394" s="410"/>
      <c r="BU394" s="410"/>
      <c r="BV394" s="410"/>
      <c r="BW394" s="410"/>
      <c r="BX394" s="410"/>
      <c r="BY394" s="410"/>
      <c r="BZ394" s="410"/>
      <c r="CA394" s="410"/>
      <c r="CB394" s="410"/>
      <c r="CC394" s="410"/>
      <c r="CD394" s="410"/>
      <c r="CE394" s="410"/>
      <c r="CF394" s="410"/>
      <c r="CG394" s="410"/>
      <c r="CH394" s="410"/>
      <c r="CI394" s="410"/>
      <c r="CJ394" s="410"/>
      <c r="CK394" s="410"/>
      <c r="CL394" s="410"/>
      <c r="CM394" s="410"/>
      <c r="CN394" s="410"/>
    </row>
    <row r="395" spans="1:92" s="411" customFormat="1">
      <c r="A395" s="409"/>
      <c r="B395" s="779" t="s">
        <v>832</v>
      </c>
      <c r="C395" s="780"/>
      <c r="D395" s="780"/>
      <c r="E395" s="780"/>
      <c r="F395" s="780"/>
      <c r="G395" s="780"/>
      <c r="H395" s="780"/>
      <c r="I395" s="780"/>
      <c r="J395" s="780"/>
      <c r="K395" s="780"/>
      <c r="L395" s="780"/>
      <c r="M395" s="780"/>
      <c r="N395" s="780"/>
      <c r="O395" s="780"/>
      <c r="P395" s="780"/>
      <c r="Q395" s="780"/>
      <c r="R395" s="781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  <c r="AZ395" s="410"/>
      <c r="BA395" s="410"/>
      <c r="BB395" s="410"/>
      <c r="BC395" s="410"/>
      <c r="BD395" s="410"/>
      <c r="BE395" s="410"/>
      <c r="BF395" s="410"/>
      <c r="BG395" s="410"/>
      <c r="BH395" s="410"/>
      <c r="BI395" s="410"/>
      <c r="BJ395" s="410"/>
      <c r="BK395" s="410"/>
      <c r="BL395" s="410"/>
      <c r="BM395" s="410"/>
      <c r="BN395" s="410"/>
      <c r="BO395" s="410"/>
      <c r="BP395" s="410"/>
      <c r="BQ395" s="410"/>
      <c r="BR395" s="410"/>
      <c r="BS395" s="410"/>
      <c r="BT395" s="410"/>
      <c r="BU395" s="410"/>
      <c r="BV395" s="410"/>
      <c r="BW395" s="410"/>
      <c r="BX395" s="410"/>
      <c r="BY395" s="410"/>
      <c r="BZ395" s="410"/>
      <c r="CA395" s="410"/>
      <c r="CB395" s="410"/>
      <c r="CC395" s="410"/>
      <c r="CD395" s="410"/>
      <c r="CE395" s="410"/>
      <c r="CF395" s="410"/>
      <c r="CG395" s="410"/>
      <c r="CH395" s="410"/>
      <c r="CI395" s="410"/>
      <c r="CJ395" s="410"/>
      <c r="CK395" s="410"/>
      <c r="CL395" s="410"/>
      <c r="CM395" s="410"/>
      <c r="CN395" s="410"/>
    </row>
    <row r="396" spans="1:92" s="411" customFormat="1">
      <c r="A396" s="409"/>
      <c r="B396" s="782"/>
      <c r="C396" s="783"/>
      <c r="D396" s="783"/>
      <c r="E396" s="783"/>
      <c r="F396" s="783"/>
      <c r="G396" s="783"/>
      <c r="H396" s="783"/>
      <c r="I396" s="783"/>
      <c r="J396" s="783"/>
      <c r="K396" s="783"/>
      <c r="L396" s="783"/>
      <c r="M396" s="783"/>
      <c r="N396" s="783"/>
      <c r="O396" s="783"/>
      <c r="P396" s="783"/>
      <c r="Q396" s="783"/>
      <c r="R396" s="784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  <c r="AZ396" s="410"/>
      <c r="BA396" s="410"/>
      <c r="BB396" s="410"/>
      <c r="BC396" s="410"/>
      <c r="BD396" s="410"/>
      <c r="BE396" s="410"/>
      <c r="BF396" s="410"/>
      <c r="BG396" s="410"/>
      <c r="BH396" s="410"/>
      <c r="BI396" s="410"/>
      <c r="BJ396" s="410"/>
      <c r="BK396" s="410"/>
      <c r="BL396" s="410"/>
      <c r="BM396" s="410"/>
      <c r="BN396" s="410"/>
      <c r="BO396" s="410"/>
      <c r="BP396" s="410"/>
      <c r="BQ396" s="410"/>
      <c r="BR396" s="410"/>
      <c r="BS396" s="410"/>
      <c r="BT396" s="410"/>
      <c r="BU396" s="410"/>
      <c r="BV396" s="410"/>
      <c r="BW396" s="410"/>
      <c r="BX396" s="410"/>
      <c r="BY396" s="410"/>
      <c r="BZ396" s="410"/>
      <c r="CA396" s="410"/>
      <c r="CB396" s="410"/>
      <c r="CC396" s="410"/>
      <c r="CD396" s="410"/>
      <c r="CE396" s="410"/>
      <c r="CF396" s="410"/>
      <c r="CG396" s="410"/>
      <c r="CH396" s="410"/>
      <c r="CI396" s="410"/>
      <c r="CJ396" s="410"/>
      <c r="CK396" s="410"/>
      <c r="CL396" s="410"/>
      <c r="CM396" s="410"/>
      <c r="CN396" s="410"/>
    </row>
    <row r="397" spans="1:92" ht="14.25">
      <c r="B397" s="491" t="s">
        <v>833</v>
      </c>
      <c r="C397" s="492"/>
      <c r="D397" s="492"/>
      <c r="E397" s="492"/>
      <c r="F397" s="492"/>
      <c r="G397" s="492"/>
      <c r="H397" s="492"/>
      <c r="I397" s="492"/>
      <c r="J397" s="492"/>
      <c r="K397" s="492"/>
      <c r="L397" s="493"/>
      <c r="M397" s="520">
        <v>1698</v>
      </c>
      <c r="N397" s="720"/>
      <c r="O397" s="721"/>
      <c r="P397" s="721"/>
      <c r="Q397" s="722"/>
      <c r="R397" s="544" t="s">
        <v>2</v>
      </c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  <c r="AZ397" s="410"/>
      <c r="BA397" s="410"/>
      <c r="BB397" s="410"/>
      <c r="BC397" s="410"/>
      <c r="BD397" s="410"/>
      <c r="BE397" s="410"/>
      <c r="BF397" s="410"/>
      <c r="BG397" s="410"/>
      <c r="BH397" s="410"/>
      <c r="BI397" s="410"/>
      <c r="BJ397" s="410"/>
      <c r="BK397" s="410"/>
      <c r="BL397" s="410"/>
      <c r="BM397" s="410"/>
      <c r="BN397" s="410"/>
      <c r="BO397" s="410"/>
      <c r="BP397" s="410"/>
      <c r="BQ397" s="410"/>
      <c r="BR397" s="410"/>
      <c r="BS397" s="410"/>
      <c r="BT397" s="410"/>
      <c r="BU397" s="410"/>
      <c r="BV397" s="410"/>
      <c r="BW397" s="410"/>
      <c r="BX397" s="410"/>
      <c r="BY397" s="410"/>
      <c r="BZ397" s="410"/>
      <c r="CA397" s="410"/>
      <c r="CB397" s="410"/>
      <c r="CC397" s="410"/>
      <c r="CD397" s="410"/>
      <c r="CE397" s="410"/>
      <c r="CF397" s="410"/>
      <c r="CG397" s="410"/>
      <c r="CH397" s="410"/>
      <c r="CI397" s="410"/>
      <c r="CJ397" s="410"/>
      <c r="CK397" s="410"/>
      <c r="CL397" s="410"/>
      <c r="CM397" s="410"/>
      <c r="CN397" s="410"/>
    </row>
    <row r="398" spans="1:92" ht="14.25">
      <c r="B398" s="491" t="s">
        <v>834</v>
      </c>
      <c r="C398" s="492"/>
      <c r="D398" s="492"/>
      <c r="E398" s="492"/>
      <c r="F398" s="492"/>
      <c r="G398" s="492"/>
      <c r="H398" s="492"/>
      <c r="I398" s="492"/>
      <c r="J398" s="492"/>
      <c r="K398" s="492"/>
      <c r="L398" s="493"/>
      <c r="M398" s="521">
        <v>1717</v>
      </c>
      <c r="N398" s="720"/>
      <c r="O398" s="721"/>
      <c r="P398" s="721"/>
      <c r="Q398" s="722"/>
      <c r="R398" s="527" t="s">
        <v>3</v>
      </c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  <c r="AZ398" s="410"/>
      <c r="BA398" s="410"/>
      <c r="BB398" s="410"/>
      <c r="BC398" s="410"/>
      <c r="BD398" s="410"/>
      <c r="BE398" s="410"/>
      <c r="BF398" s="410"/>
      <c r="BG398" s="410"/>
      <c r="BH398" s="410"/>
      <c r="BI398" s="410"/>
      <c r="BJ398" s="410"/>
      <c r="BK398" s="410"/>
      <c r="BL398" s="410"/>
      <c r="BM398" s="410"/>
      <c r="BN398" s="410"/>
      <c r="BO398" s="410"/>
      <c r="BP398" s="410"/>
      <c r="BQ398" s="410"/>
      <c r="BR398" s="410"/>
      <c r="BS398" s="410"/>
      <c r="BT398" s="410"/>
      <c r="BU398" s="410"/>
      <c r="BV398" s="410"/>
      <c r="BW398" s="410"/>
      <c r="BX398" s="410"/>
      <c r="BY398" s="410"/>
      <c r="BZ398" s="410"/>
      <c r="CA398" s="410"/>
      <c r="CB398" s="410"/>
      <c r="CC398" s="410"/>
      <c r="CD398" s="410"/>
      <c r="CE398" s="410"/>
      <c r="CF398" s="410"/>
      <c r="CG398" s="410"/>
      <c r="CH398" s="410"/>
      <c r="CI398" s="410"/>
      <c r="CJ398" s="410"/>
      <c r="CK398" s="410"/>
      <c r="CL398" s="410"/>
      <c r="CM398" s="410"/>
      <c r="CN398" s="410"/>
    </row>
    <row r="399" spans="1:92" ht="14.25">
      <c r="B399" s="491" t="s">
        <v>835</v>
      </c>
      <c r="C399" s="492"/>
      <c r="D399" s="492"/>
      <c r="E399" s="492"/>
      <c r="F399" s="492"/>
      <c r="G399" s="492"/>
      <c r="H399" s="492"/>
      <c r="I399" s="492"/>
      <c r="J399" s="492"/>
      <c r="K399" s="492"/>
      <c r="L399" s="493"/>
      <c r="M399" s="521">
        <v>1692</v>
      </c>
      <c r="N399" s="720"/>
      <c r="O399" s="721"/>
      <c r="P399" s="721"/>
      <c r="Q399" s="722"/>
      <c r="R399" s="527" t="s">
        <v>2</v>
      </c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  <c r="AZ399" s="410"/>
      <c r="BA399" s="410"/>
      <c r="BB399" s="410"/>
      <c r="BC399" s="410"/>
      <c r="BD399" s="410"/>
      <c r="BE399" s="410"/>
      <c r="BF399" s="410"/>
      <c r="BG399" s="410"/>
      <c r="BH399" s="410"/>
      <c r="BI399" s="410"/>
      <c r="BJ399" s="410"/>
      <c r="BK399" s="410"/>
      <c r="BL399" s="410"/>
      <c r="BM399" s="410"/>
      <c r="BN399" s="410"/>
      <c r="BO399" s="410"/>
      <c r="BP399" s="410"/>
      <c r="BQ399" s="410"/>
      <c r="BR399" s="410"/>
      <c r="BS399" s="410"/>
      <c r="BT399" s="410"/>
      <c r="BU399" s="410"/>
      <c r="BV399" s="410"/>
      <c r="BW399" s="410"/>
      <c r="BX399" s="410"/>
      <c r="BY399" s="410"/>
      <c r="BZ399" s="410"/>
      <c r="CA399" s="410"/>
      <c r="CB399" s="410"/>
      <c r="CC399" s="410"/>
      <c r="CD399" s="410"/>
      <c r="CE399" s="410"/>
      <c r="CF399" s="410"/>
      <c r="CG399" s="410"/>
      <c r="CH399" s="410"/>
      <c r="CI399" s="410"/>
      <c r="CJ399" s="410"/>
      <c r="CK399" s="410"/>
      <c r="CL399" s="410"/>
      <c r="CM399" s="410"/>
      <c r="CN399" s="410"/>
    </row>
    <row r="400" spans="1:92" ht="14.25">
      <c r="B400" s="491" t="s">
        <v>836</v>
      </c>
      <c r="C400" s="492"/>
      <c r="D400" s="492"/>
      <c r="E400" s="492"/>
      <c r="F400" s="492"/>
      <c r="G400" s="492"/>
      <c r="H400" s="492"/>
      <c r="I400" s="492"/>
      <c r="J400" s="492"/>
      <c r="K400" s="492"/>
      <c r="L400" s="493"/>
      <c r="M400" s="521">
        <v>1699</v>
      </c>
      <c r="N400" s="720"/>
      <c r="O400" s="721"/>
      <c r="P400" s="721"/>
      <c r="Q400" s="722"/>
      <c r="R400" s="527" t="s">
        <v>2</v>
      </c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  <c r="AZ400" s="410"/>
      <c r="BA400" s="410"/>
      <c r="BB400" s="410"/>
      <c r="BC400" s="410"/>
      <c r="BD400" s="410"/>
      <c r="BE400" s="410"/>
      <c r="BF400" s="410"/>
      <c r="BG400" s="410"/>
      <c r="BH400" s="410"/>
      <c r="BI400" s="410"/>
      <c r="BJ400" s="410"/>
      <c r="BK400" s="410"/>
      <c r="BL400" s="410"/>
      <c r="BM400" s="410"/>
      <c r="BN400" s="410"/>
      <c r="BO400" s="410"/>
      <c r="BP400" s="410"/>
      <c r="BQ400" s="410"/>
      <c r="BR400" s="410"/>
      <c r="BS400" s="410"/>
      <c r="BT400" s="410"/>
      <c r="BU400" s="410"/>
      <c r="BV400" s="410"/>
      <c r="BW400" s="410"/>
      <c r="BX400" s="410"/>
      <c r="BY400" s="410"/>
      <c r="BZ400" s="410"/>
      <c r="CA400" s="410"/>
      <c r="CB400" s="410"/>
      <c r="CC400" s="410"/>
      <c r="CD400" s="410"/>
      <c r="CE400" s="410"/>
      <c r="CF400" s="410"/>
      <c r="CG400" s="410"/>
      <c r="CH400" s="410"/>
      <c r="CI400" s="410"/>
      <c r="CJ400" s="410"/>
      <c r="CK400" s="410"/>
      <c r="CL400" s="410"/>
      <c r="CM400" s="410"/>
      <c r="CN400" s="410"/>
    </row>
    <row r="401" spans="1:92" ht="14.25">
      <c r="B401" s="491" t="s">
        <v>75</v>
      </c>
      <c r="C401" s="492"/>
      <c r="D401" s="492"/>
      <c r="E401" s="492"/>
      <c r="F401" s="492"/>
      <c r="G401" s="492"/>
      <c r="H401" s="492"/>
      <c r="I401" s="492"/>
      <c r="J401" s="492"/>
      <c r="K401" s="492"/>
      <c r="L401" s="493"/>
      <c r="M401" s="521">
        <v>1718</v>
      </c>
      <c r="N401" s="720">
        <f>+IF(($N$397-$N$398+$N$399+$N$400)&gt;0,$N$397-$N$398+$N$399+$N$400,0)</f>
        <v>0</v>
      </c>
      <c r="O401" s="721"/>
      <c r="P401" s="721"/>
      <c r="Q401" s="722"/>
      <c r="R401" s="527" t="s">
        <v>4</v>
      </c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  <c r="AZ401" s="410"/>
      <c r="BA401" s="410"/>
      <c r="BB401" s="410"/>
      <c r="BC401" s="410"/>
      <c r="BD401" s="410"/>
      <c r="BE401" s="410"/>
      <c r="BF401" s="410"/>
      <c r="BG401" s="410"/>
      <c r="BH401" s="410"/>
      <c r="BI401" s="410"/>
      <c r="BJ401" s="410"/>
      <c r="BK401" s="410"/>
      <c r="BL401" s="410"/>
      <c r="BM401" s="410"/>
      <c r="BN401" s="410"/>
      <c r="BO401" s="410"/>
      <c r="BP401" s="410"/>
      <c r="BQ401" s="410"/>
      <c r="BR401" s="410"/>
      <c r="BS401" s="410"/>
      <c r="BT401" s="410"/>
      <c r="BU401" s="410"/>
      <c r="BV401" s="410"/>
      <c r="BW401" s="410"/>
      <c r="BX401" s="410"/>
      <c r="BY401" s="410"/>
      <c r="BZ401" s="410"/>
      <c r="CA401" s="410"/>
      <c r="CB401" s="410"/>
      <c r="CC401" s="410"/>
      <c r="CD401" s="410"/>
      <c r="CE401" s="410"/>
      <c r="CF401" s="410"/>
      <c r="CG401" s="410"/>
      <c r="CH401" s="410"/>
      <c r="CI401" s="410"/>
      <c r="CJ401" s="410"/>
      <c r="CK401" s="410"/>
      <c r="CL401" s="410"/>
      <c r="CM401" s="410"/>
      <c r="CN401" s="410"/>
    </row>
    <row r="402" spans="1:92" ht="14.25">
      <c r="B402" s="491" t="s">
        <v>837</v>
      </c>
      <c r="C402" s="492"/>
      <c r="D402" s="492"/>
      <c r="E402" s="492"/>
      <c r="F402" s="492"/>
      <c r="G402" s="492"/>
      <c r="H402" s="492"/>
      <c r="I402" s="492"/>
      <c r="J402" s="492"/>
      <c r="K402" s="492"/>
      <c r="L402" s="493"/>
      <c r="M402" s="521">
        <v>1693</v>
      </c>
      <c r="N402" s="720"/>
      <c r="O402" s="721"/>
      <c r="P402" s="721"/>
      <c r="Q402" s="722"/>
      <c r="R402" s="527" t="s">
        <v>3</v>
      </c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  <c r="AZ402" s="410"/>
      <c r="BA402" s="410"/>
      <c r="BB402" s="410"/>
      <c r="BC402" s="410"/>
      <c r="BD402" s="410"/>
      <c r="BE402" s="410"/>
      <c r="BF402" s="410"/>
      <c r="BG402" s="410"/>
      <c r="BH402" s="410"/>
      <c r="BI402" s="410"/>
      <c r="BJ402" s="410"/>
      <c r="BK402" s="410"/>
      <c r="BL402" s="410"/>
      <c r="BM402" s="410"/>
      <c r="BN402" s="410"/>
      <c r="BO402" s="410"/>
      <c r="BP402" s="410"/>
      <c r="BQ402" s="410"/>
      <c r="BR402" s="410"/>
      <c r="BS402" s="410"/>
      <c r="BT402" s="410"/>
      <c r="BU402" s="410"/>
      <c r="BV402" s="410"/>
      <c r="BW402" s="410"/>
      <c r="BX402" s="410"/>
      <c r="BY402" s="410"/>
      <c r="BZ402" s="410"/>
      <c r="CA402" s="410"/>
      <c r="CB402" s="410"/>
      <c r="CC402" s="410"/>
      <c r="CD402" s="410"/>
      <c r="CE402" s="410"/>
      <c r="CF402" s="410"/>
      <c r="CG402" s="410"/>
      <c r="CH402" s="410"/>
      <c r="CI402" s="410"/>
      <c r="CJ402" s="410"/>
      <c r="CK402" s="410"/>
      <c r="CL402" s="410"/>
      <c r="CM402" s="410"/>
      <c r="CN402" s="410"/>
    </row>
    <row r="403" spans="1:92" ht="14.25">
      <c r="B403" s="491" t="s">
        <v>77</v>
      </c>
      <c r="C403" s="492"/>
      <c r="D403" s="492"/>
      <c r="E403" s="492"/>
      <c r="F403" s="492"/>
      <c r="G403" s="492"/>
      <c r="H403" s="492"/>
      <c r="I403" s="492"/>
      <c r="J403" s="492"/>
      <c r="K403" s="492"/>
      <c r="L403" s="493"/>
      <c r="M403" s="521">
        <v>844</v>
      </c>
      <c r="N403" s="720"/>
      <c r="O403" s="721"/>
      <c r="P403" s="721"/>
      <c r="Q403" s="722"/>
      <c r="R403" s="527" t="s">
        <v>3</v>
      </c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  <c r="AZ403" s="410"/>
      <c r="BA403" s="410"/>
      <c r="BB403" s="410"/>
      <c r="BC403" s="410"/>
      <c r="BD403" s="410"/>
      <c r="BE403" s="410"/>
      <c r="BF403" s="410"/>
      <c r="BG403" s="410"/>
      <c r="BH403" s="410"/>
      <c r="BI403" s="410"/>
      <c r="BJ403" s="410"/>
      <c r="BK403" s="410"/>
      <c r="BL403" s="410"/>
      <c r="BM403" s="410"/>
      <c r="BN403" s="410"/>
      <c r="BO403" s="410"/>
      <c r="BP403" s="410"/>
      <c r="BQ403" s="410"/>
      <c r="BR403" s="410"/>
      <c r="BS403" s="410"/>
      <c r="BT403" s="410"/>
      <c r="BU403" s="410"/>
      <c r="BV403" s="410"/>
      <c r="BW403" s="410"/>
      <c r="BX403" s="410"/>
      <c r="BY403" s="410"/>
      <c r="BZ403" s="410"/>
      <c r="CA403" s="410"/>
      <c r="CB403" s="410"/>
      <c r="CC403" s="410"/>
      <c r="CD403" s="410"/>
      <c r="CE403" s="410"/>
      <c r="CF403" s="410"/>
      <c r="CG403" s="410"/>
      <c r="CH403" s="410"/>
      <c r="CI403" s="410"/>
      <c r="CJ403" s="410"/>
      <c r="CK403" s="410"/>
      <c r="CL403" s="410"/>
      <c r="CM403" s="410"/>
      <c r="CN403" s="410"/>
    </row>
    <row r="404" spans="1:92" ht="14.25">
      <c r="B404" s="491" t="s">
        <v>78</v>
      </c>
      <c r="C404" s="492"/>
      <c r="D404" s="492"/>
      <c r="E404" s="492"/>
      <c r="F404" s="492"/>
      <c r="G404" s="492"/>
      <c r="H404" s="492"/>
      <c r="I404" s="492"/>
      <c r="J404" s="492"/>
      <c r="K404" s="492"/>
      <c r="L404" s="493"/>
      <c r="M404" s="521">
        <v>982</v>
      </c>
      <c r="N404" s="720"/>
      <c r="O404" s="721"/>
      <c r="P404" s="721"/>
      <c r="Q404" s="722"/>
      <c r="R404" s="527" t="s">
        <v>3</v>
      </c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  <c r="AZ404" s="410"/>
      <c r="BA404" s="410"/>
      <c r="BB404" s="410"/>
      <c r="BC404" s="410"/>
      <c r="BD404" s="410"/>
      <c r="BE404" s="410"/>
      <c r="BF404" s="410"/>
      <c r="BG404" s="410"/>
      <c r="BH404" s="410"/>
      <c r="BI404" s="410"/>
      <c r="BJ404" s="410"/>
      <c r="BK404" s="410"/>
      <c r="BL404" s="410"/>
      <c r="BM404" s="410"/>
      <c r="BN404" s="410"/>
      <c r="BO404" s="410"/>
      <c r="BP404" s="410"/>
      <c r="BQ404" s="410"/>
      <c r="BR404" s="410"/>
      <c r="BS404" s="410"/>
      <c r="BT404" s="410"/>
      <c r="BU404" s="410"/>
      <c r="BV404" s="410"/>
      <c r="BW404" s="410"/>
      <c r="BX404" s="410"/>
      <c r="BY404" s="410"/>
      <c r="BZ404" s="410"/>
      <c r="CA404" s="410"/>
      <c r="CB404" s="410"/>
      <c r="CC404" s="410"/>
      <c r="CD404" s="410"/>
      <c r="CE404" s="410"/>
      <c r="CF404" s="410"/>
      <c r="CG404" s="410"/>
      <c r="CH404" s="410"/>
      <c r="CI404" s="410"/>
      <c r="CJ404" s="410"/>
      <c r="CK404" s="410"/>
      <c r="CL404" s="410"/>
      <c r="CM404" s="410"/>
      <c r="CN404" s="410"/>
    </row>
    <row r="405" spans="1:92" ht="14.25">
      <c r="B405" s="491" t="s">
        <v>79</v>
      </c>
      <c r="C405" s="492"/>
      <c r="D405" s="492"/>
      <c r="E405" s="492"/>
      <c r="F405" s="492"/>
      <c r="G405" s="492"/>
      <c r="H405" s="492"/>
      <c r="I405" s="492"/>
      <c r="J405" s="492"/>
      <c r="K405" s="492"/>
      <c r="L405" s="493"/>
      <c r="M405" s="521">
        <v>1198</v>
      </c>
      <c r="N405" s="720"/>
      <c r="O405" s="721"/>
      <c r="P405" s="721"/>
      <c r="Q405" s="722"/>
      <c r="R405" s="527" t="s">
        <v>3</v>
      </c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  <c r="AZ405" s="410"/>
      <c r="BA405" s="410"/>
      <c r="BB405" s="410"/>
      <c r="BC405" s="410"/>
      <c r="BD405" s="410"/>
      <c r="BE405" s="410"/>
      <c r="BF405" s="410"/>
      <c r="BG405" s="410"/>
      <c r="BH405" s="410"/>
      <c r="BI405" s="410"/>
      <c r="BJ405" s="410"/>
      <c r="BK405" s="410"/>
      <c r="BL405" s="410"/>
      <c r="BM405" s="410"/>
      <c r="BN405" s="410"/>
      <c r="BO405" s="410"/>
      <c r="BP405" s="410"/>
      <c r="BQ405" s="410"/>
      <c r="BR405" s="410"/>
      <c r="BS405" s="410"/>
      <c r="BT405" s="410"/>
      <c r="BU405" s="410"/>
      <c r="BV405" s="410"/>
      <c r="BW405" s="410"/>
      <c r="BX405" s="410"/>
      <c r="BY405" s="410"/>
      <c r="BZ405" s="410"/>
      <c r="CA405" s="410"/>
      <c r="CB405" s="410"/>
      <c r="CC405" s="410"/>
      <c r="CD405" s="410"/>
      <c r="CE405" s="410"/>
      <c r="CF405" s="410"/>
      <c r="CG405" s="410"/>
      <c r="CH405" s="410"/>
      <c r="CI405" s="410"/>
      <c r="CJ405" s="410"/>
      <c r="CK405" s="410"/>
      <c r="CL405" s="410"/>
      <c r="CM405" s="410"/>
      <c r="CN405" s="410"/>
    </row>
    <row r="406" spans="1:92" ht="14.25">
      <c r="B406" s="491" t="s">
        <v>80</v>
      </c>
      <c r="C406" s="492"/>
      <c r="D406" s="492"/>
      <c r="E406" s="492"/>
      <c r="F406" s="492"/>
      <c r="G406" s="492"/>
      <c r="H406" s="492"/>
      <c r="I406" s="492"/>
      <c r="J406" s="492"/>
      <c r="K406" s="492"/>
      <c r="L406" s="493"/>
      <c r="M406" s="521">
        <v>1199</v>
      </c>
      <c r="N406" s="720">
        <f>+IF(($N$401-$N$402-$N$403-$N$404-$N$405)&gt;0,($N$401-$N$402-$N$403-$N$404-$N$405),0)</f>
        <v>0</v>
      </c>
      <c r="O406" s="721"/>
      <c r="P406" s="721"/>
      <c r="Q406" s="722"/>
      <c r="R406" s="477" t="s">
        <v>4</v>
      </c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  <c r="AZ406" s="410"/>
      <c r="BA406" s="410"/>
      <c r="BB406" s="410"/>
      <c r="BC406" s="410"/>
      <c r="BD406" s="410"/>
      <c r="BE406" s="410"/>
      <c r="BF406" s="410"/>
      <c r="BG406" s="410"/>
      <c r="BH406" s="410"/>
      <c r="BI406" s="410"/>
      <c r="BJ406" s="410"/>
      <c r="BK406" s="410"/>
      <c r="BL406" s="410"/>
      <c r="BM406" s="410"/>
      <c r="BN406" s="410"/>
      <c r="BO406" s="410"/>
      <c r="BP406" s="410"/>
      <c r="BQ406" s="410"/>
      <c r="BR406" s="410"/>
      <c r="BS406" s="410"/>
      <c r="BT406" s="410"/>
      <c r="BU406" s="410"/>
      <c r="BV406" s="410"/>
      <c r="BW406" s="410"/>
      <c r="BX406" s="410"/>
      <c r="BY406" s="410"/>
      <c r="BZ406" s="410"/>
      <c r="CA406" s="410"/>
      <c r="CB406" s="410"/>
      <c r="CC406" s="410"/>
      <c r="CD406" s="410"/>
      <c r="CE406" s="410"/>
      <c r="CF406" s="410"/>
      <c r="CG406" s="410"/>
      <c r="CH406" s="410"/>
      <c r="CI406" s="410"/>
      <c r="CJ406" s="410"/>
      <c r="CK406" s="410"/>
      <c r="CL406" s="410"/>
      <c r="CM406" s="410"/>
      <c r="CN406" s="410"/>
    </row>
    <row r="407" spans="1:92" s="411" customFormat="1">
      <c r="A407" s="409"/>
      <c r="B407" s="517"/>
      <c r="C407" s="517"/>
      <c r="D407" s="517"/>
      <c r="E407" s="517"/>
      <c r="F407" s="517"/>
      <c r="G407" s="517"/>
      <c r="H407" s="517"/>
      <c r="I407" s="517"/>
      <c r="J407" s="517"/>
      <c r="K407" s="517"/>
      <c r="L407" s="517"/>
      <c r="M407" s="517"/>
      <c r="N407" s="517"/>
      <c r="O407" s="517"/>
      <c r="P407" s="517"/>
      <c r="Q407" s="517"/>
      <c r="R407" s="517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  <c r="AZ407" s="410"/>
      <c r="BA407" s="410"/>
      <c r="BB407" s="410"/>
      <c r="BC407" s="410"/>
      <c r="BD407" s="410"/>
      <c r="BE407" s="410"/>
      <c r="BF407" s="410"/>
      <c r="BG407" s="410"/>
      <c r="BH407" s="410"/>
      <c r="BI407" s="410"/>
      <c r="BJ407" s="410"/>
      <c r="BK407" s="410"/>
      <c r="BL407" s="410"/>
      <c r="BM407" s="410"/>
      <c r="BN407" s="410"/>
      <c r="BO407" s="410"/>
      <c r="BP407" s="410"/>
      <c r="BQ407" s="410"/>
      <c r="BR407" s="410"/>
      <c r="BS407" s="410"/>
      <c r="BT407" s="410"/>
      <c r="BU407" s="410"/>
      <c r="BV407" s="410"/>
      <c r="BW407" s="410"/>
      <c r="BX407" s="410"/>
      <c r="BY407" s="410"/>
      <c r="BZ407" s="410"/>
      <c r="CA407" s="410"/>
      <c r="CB407" s="410"/>
      <c r="CC407" s="410"/>
      <c r="CD407" s="410"/>
      <c r="CE407" s="410"/>
      <c r="CF407" s="410"/>
      <c r="CG407" s="410"/>
      <c r="CH407" s="410"/>
      <c r="CI407" s="410"/>
      <c r="CJ407" s="410"/>
      <c r="CK407" s="410"/>
      <c r="CL407" s="410"/>
      <c r="CM407" s="410"/>
      <c r="CN407" s="410"/>
    </row>
    <row r="408" spans="1:92" s="411" customFormat="1">
      <c r="A408" s="409"/>
      <c r="B408" s="804" t="s">
        <v>838</v>
      </c>
      <c r="C408" s="805"/>
      <c r="D408" s="805"/>
      <c r="E408" s="805"/>
      <c r="F408" s="805"/>
      <c r="G408" s="805"/>
      <c r="H408" s="805"/>
      <c r="I408" s="805"/>
      <c r="J408" s="805"/>
      <c r="K408" s="805"/>
      <c r="L408" s="805"/>
      <c r="M408" s="805"/>
      <c r="N408" s="805"/>
      <c r="O408" s="805"/>
      <c r="P408" s="805"/>
      <c r="Q408" s="805"/>
      <c r="R408" s="806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  <c r="AZ408" s="410"/>
      <c r="BA408" s="410"/>
      <c r="BB408" s="410"/>
      <c r="BC408" s="410"/>
      <c r="BD408" s="410"/>
      <c r="BE408" s="410"/>
      <c r="BF408" s="410"/>
      <c r="BG408" s="410"/>
      <c r="BH408" s="410"/>
      <c r="BI408" s="410"/>
      <c r="BJ408" s="410"/>
      <c r="BK408" s="410"/>
      <c r="BL408" s="410"/>
      <c r="BM408" s="410"/>
      <c r="BN408" s="410"/>
      <c r="BO408" s="410"/>
      <c r="BP408" s="410"/>
      <c r="BQ408" s="410"/>
      <c r="BR408" s="410"/>
      <c r="BS408" s="410"/>
      <c r="BT408" s="410"/>
      <c r="BU408" s="410"/>
      <c r="BV408" s="410"/>
      <c r="BW408" s="410"/>
      <c r="BX408" s="410"/>
      <c r="BY408" s="410"/>
      <c r="BZ408" s="410"/>
      <c r="CA408" s="410"/>
      <c r="CB408" s="410"/>
      <c r="CC408" s="410"/>
      <c r="CD408" s="410"/>
      <c r="CE408" s="410"/>
      <c r="CF408" s="410"/>
      <c r="CG408" s="410"/>
      <c r="CH408" s="410"/>
      <c r="CI408" s="410"/>
      <c r="CJ408" s="410"/>
      <c r="CK408" s="410"/>
      <c r="CL408" s="410"/>
      <c r="CM408" s="410"/>
      <c r="CN408" s="410"/>
    </row>
    <row r="409" spans="1:92" s="411" customFormat="1">
      <c r="A409" s="409"/>
      <c r="B409" s="807"/>
      <c r="C409" s="808"/>
      <c r="D409" s="808"/>
      <c r="E409" s="808"/>
      <c r="F409" s="808"/>
      <c r="G409" s="808"/>
      <c r="H409" s="808"/>
      <c r="I409" s="808"/>
      <c r="J409" s="808"/>
      <c r="K409" s="808"/>
      <c r="L409" s="808"/>
      <c r="M409" s="808"/>
      <c r="N409" s="808"/>
      <c r="O409" s="808"/>
      <c r="P409" s="808"/>
      <c r="Q409" s="808"/>
      <c r="R409" s="809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  <c r="AZ409" s="410"/>
      <c r="BA409" s="410"/>
      <c r="BB409" s="410"/>
      <c r="BC409" s="410"/>
      <c r="BD409" s="410"/>
      <c r="BE409" s="410"/>
      <c r="BF409" s="410"/>
      <c r="BG409" s="410"/>
      <c r="BH409" s="410"/>
      <c r="BI409" s="410"/>
      <c r="BJ409" s="410"/>
      <c r="BK409" s="410"/>
      <c r="BL409" s="410"/>
      <c r="BM409" s="410"/>
      <c r="BN409" s="410"/>
      <c r="BO409" s="410"/>
      <c r="BP409" s="410"/>
      <c r="BQ409" s="410"/>
      <c r="BR409" s="410"/>
      <c r="BS409" s="410"/>
      <c r="BT409" s="410"/>
      <c r="BU409" s="410"/>
      <c r="BV409" s="410"/>
      <c r="BW409" s="410"/>
      <c r="BX409" s="410"/>
      <c r="BY409" s="410"/>
      <c r="BZ409" s="410"/>
      <c r="CA409" s="410"/>
      <c r="CB409" s="410"/>
      <c r="CC409" s="410"/>
      <c r="CD409" s="410"/>
      <c r="CE409" s="410"/>
      <c r="CF409" s="410"/>
      <c r="CG409" s="410"/>
      <c r="CH409" s="410"/>
      <c r="CI409" s="410"/>
      <c r="CJ409" s="410"/>
      <c r="CK409" s="410"/>
      <c r="CL409" s="410"/>
      <c r="CM409" s="410"/>
      <c r="CN409" s="410"/>
    </row>
    <row r="410" spans="1:92" ht="14.25">
      <c r="B410" s="496" t="s">
        <v>839</v>
      </c>
      <c r="C410" s="497"/>
      <c r="D410" s="497"/>
      <c r="E410" s="497"/>
      <c r="F410" s="497"/>
      <c r="G410" s="497"/>
      <c r="H410" s="497"/>
      <c r="I410" s="497"/>
      <c r="J410" s="497"/>
      <c r="K410" s="497"/>
      <c r="L410" s="498"/>
      <c r="M410" s="520">
        <v>1145</v>
      </c>
      <c r="N410" s="720"/>
      <c r="O410" s="721"/>
      <c r="P410" s="721"/>
      <c r="Q410" s="722"/>
      <c r="R410" s="544" t="s">
        <v>2</v>
      </c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  <c r="AZ410" s="410"/>
      <c r="BA410" s="410"/>
      <c r="BB410" s="410"/>
      <c r="BC410" s="410"/>
      <c r="BD410" s="410"/>
      <c r="BE410" s="410"/>
      <c r="BF410" s="410"/>
      <c r="BG410" s="410"/>
      <c r="BH410" s="410"/>
      <c r="BI410" s="410"/>
      <c r="BJ410" s="410"/>
      <c r="BK410" s="410"/>
      <c r="BL410" s="410"/>
      <c r="BM410" s="410"/>
      <c r="BN410" s="410"/>
      <c r="BO410" s="410"/>
      <c r="BP410" s="410"/>
      <c r="BQ410" s="410"/>
      <c r="BR410" s="410"/>
      <c r="BS410" s="410"/>
      <c r="BT410" s="410"/>
      <c r="BU410" s="410"/>
      <c r="BV410" s="410"/>
      <c r="BW410" s="410"/>
      <c r="BX410" s="410"/>
      <c r="BY410" s="410"/>
      <c r="BZ410" s="410"/>
      <c r="CA410" s="410"/>
      <c r="CB410" s="410"/>
      <c r="CC410" s="410"/>
      <c r="CD410" s="410"/>
      <c r="CE410" s="410"/>
      <c r="CF410" s="410"/>
      <c r="CG410" s="410"/>
      <c r="CH410" s="410"/>
      <c r="CI410" s="410"/>
      <c r="CJ410" s="410"/>
      <c r="CK410" s="410"/>
      <c r="CL410" s="410"/>
      <c r="CM410" s="410"/>
      <c r="CN410" s="410"/>
    </row>
    <row r="411" spans="1:92" ht="14.25">
      <c r="B411" s="496" t="s">
        <v>840</v>
      </c>
      <c r="C411" s="497"/>
      <c r="D411" s="497"/>
      <c r="E411" s="497"/>
      <c r="F411" s="497"/>
      <c r="G411" s="497"/>
      <c r="H411" s="497"/>
      <c r="I411" s="497"/>
      <c r="J411" s="497"/>
      <c r="K411" s="497"/>
      <c r="L411" s="498"/>
      <c r="M411" s="521">
        <v>1146</v>
      </c>
      <c r="N411" s="720"/>
      <c r="O411" s="721"/>
      <c r="P411" s="721"/>
      <c r="Q411" s="722"/>
      <c r="R411" s="527" t="s">
        <v>3</v>
      </c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  <c r="AZ411" s="410"/>
      <c r="BA411" s="410"/>
      <c r="BB411" s="410"/>
      <c r="BC411" s="410"/>
      <c r="BD411" s="410"/>
      <c r="BE411" s="410"/>
      <c r="BF411" s="410"/>
      <c r="BG411" s="410"/>
      <c r="BH411" s="410"/>
      <c r="BI411" s="410"/>
      <c r="BJ411" s="410"/>
      <c r="BK411" s="410"/>
      <c r="BL411" s="410"/>
      <c r="BM411" s="410"/>
      <c r="BN411" s="410"/>
      <c r="BO411" s="410"/>
      <c r="BP411" s="410"/>
      <c r="BQ411" s="410"/>
      <c r="BR411" s="410"/>
      <c r="BS411" s="410"/>
      <c r="BT411" s="410"/>
      <c r="BU411" s="410"/>
      <c r="BV411" s="410"/>
      <c r="BW411" s="410"/>
      <c r="BX411" s="410"/>
      <c r="BY411" s="410"/>
      <c r="BZ411" s="410"/>
      <c r="CA411" s="410"/>
      <c r="CB411" s="410"/>
      <c r="CC411" s="410"/>
      <c r="CD411" s="410"/>
      <c r="CE411" s="410"/>
      <c r="CF411" s="410"/>
      <c r="CG411" s="410"/>
      <c r="CH411" s="410"/>
      <c r="CI411" s="410"/>
      <c r="CJ411" s="410"/>
      <c r="CK411" s="410"/>
      <c r="CL411" s="410"/>
      <c r="CM411" s="410"/>
      <c r="CN411" s="410"/>
    </row>
    <row r="412" spans="1:92" ht="14.25">
      <c r="B412" s="496" t="s">
        <v>84</v>
      </c>
      <c r="C412" s="497"/>
      <c r="D412" s="497"/>
      <c r="E412" s="497"/>
      <c r="F412" s="497"/>
      <c r="G412" s="497"/>
      <c r="H412" s="497"/>
      <c r="I412" s="497"/>
      <c r="J412" s="497"/>
      <c r="K412" s="497"/>
      <c r="L412" s="498"/>
      <c r="M412" s="521">
        <v>1177</v>
      </c>
      <c r="N412" s="720"/>
      <c r="O412" s="721"/>
      <c r="P412" s="721"/>
      <c r="Q412" s="722"/>
      <c r="R412" s="527" t="s">
        <v>2</v>
      </c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  <c r="AZ412" s="410"/>
      <c r="BA412" s="410"/>
      <c r="BB412" s="410"/>
      <c r="BC412" s="410"/>
      <c r="BD412" s="410"/>
      <c r="BE412" s="410"/>
      <c r="BF412" s="410"/>
      <c r="BG412" s="410"/>
      <c r="BH412" s="410"/>
      <c r="BI412" s="410"/>
      <c r="BJ412" s="410"/>
      <c r="BK412" s="410"/>
      <c r="BL412" s="410"/>
      <c r="BM412" s="410"/>
      <c r="BN412" s="410"/>
      <c r="BO412" s="410"/>
      <c r="BP412" s="410"/>
      <c r="BQ412" s="410"/>
      <c r="BR412" s="410"/>
      <c r="BS412" s="410"/>
      <c r="BT412" s="410"/>
      <c r="BU412" s="410"/>
      <c r="BV412" s="410"/>
      <c r="BW412" s="410"/>
      <c r="BX412" s="410"/>
      <c r="BY412" s="410"/>
      <c r="BZ412" s="410"/>
      <c r="CA412" s="410"/>
      <c r="CB412" s="410"/>
      <c r="CC412" s="410"/>
      <c r="CD412" s="410"/>
      <c r="CE412" s="410"/>
      <c r="CF412" s="410"/>
      <c r="CG412" s="410"/>
      <c r="CH412" s="410"/>
      <c r="CI412" s="410"/>
      <c r="CJ412" s="410"/>
      <c r="CK412" s="410"/>
      <c r="CL412" s="410"/>
      <c r="CM412" s="410"/>
      <c r="CN412" s="410"/>
    </row>
    <row r="413" spans="1:92" ht="14.25">
      <c r="B413" s="496" t="s">
        <v>85</v>
      </c>
      <c r="C413" s="497"/>
      <c r="D413" s="497"/>
      <c r="E413" s="497"/>
      <c r="F413" s="497"/>
      <c r="G413" s="497"/>
      <c r="H413" s="497"/>
      <c r="I413" s="497"/>
      <c r="J413" s="497"/>
      <c r="K413" s="497"/>
      <c r="L413" s="498"/>
      <c r="M413" s="521">
        <v>893</v>
      </c>
      <c r="N413" s="720"/>
      <c r="O413" s="721"/>
      <c r="P413" s="721"/>
      <c r="Q413" s="722"/>
      <c r="R413" s="527" t="s">
        <v>2</v>
      </c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  <c r="AZ413" s="410"/>
      <c r="BA413" s="410"/>
      <c r="BB413" s="410"/>
      <c r="BC413" s="410"/>
      <c r="BD413" s="410"/>
      <c r="BE413" s="410"/>
      <c r="BF413" s="410"/>
      <c r="BG413" s="410"/>
      <c r="BH413" s="410"/>
      <c r="BI413" s="410"/>
      <c r="BJ413" s="410"/>
      <c r="BK413" s="410"/>
      <c r="BL413" s="410"/>
      <c r="BM413" s="410"/>
      <c r="BN413" s="410"/>
      <c r="BO413" s="410"/>
      <c r="BP413" s="410"/>
      <c r="BQ413" s="410"/>
      <c r="BR413" s="410"/>
      <c r="BS413" s="410"/>
      <c r="BT413" s="410"/>
      <c r="BU413" s="410"/>
      <c r="BV413" s="410"/>
      <c r="BW413" s="410"/>
      <c r="BX413" s="410"/>
      <c r="BY413" s="410"/>
      <c r="BZ413" s="410"/>
      <c r="CA413" s="410"/>
      <c r="CB413" s="410"/>
      <c r="CC413" s="410"/>
      <c r="CD413" s="410"/>
      <c r="CE413" s="410"/>
      <c r="CF413" s="410"/>
      <c r="CG413" s="410"/>
      <c r="CH413" s="410"/>
      <c r="CI413" s="410"/>
      <c r="CJ413" s="410"/>
      <c r="CK413" s="410"/>
      <c r="CL413" s="410"/>
      <c r="CM413" s="410"/>
      <c r="CN413" s="410"/>
    </row>
    <row r="414" spans="1:92" ht="14.25">
      <c r="B414" s="496" t="s">
        <v>86</v>
      </c>
      <c r="C414" s="497"/>
      <c r="D414" s="497"/>
      <c r="E414" s="497"/>
      <c r="F414" s="497"/>
      <c r="G414" s="497"/>
      <c r="H414" s="497"/>
      <c r="I414" s="497"/>
      <c r="J414" s="497"/>
      <c r="K414" s="497"/>
      <c r="L414" s="498"/>
      <c r="M414" s="521">
        <v>894</v>
      </c>
      <c r="N414" s="720"/>
      <c r="O414" s="721"/>
      <c r="P414" s="721"/>
      <c r="Q414" s="722"/>
      <c r="R414" s="527" t="s">
        <v>3</v>
      </c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  <c r="AZ414" s="410"/>
      <c r="BA414" s="410"/>
      <c r="BB414" s="410"/>
      <c r="BC414" s="410"/>
      <c r="BD414" s="410"/>
      <c r="BE414" s="410"/>
      <c r="BF414" s="410"/>
      <c r="BG414" s="410"/>
      <c r="BH414" s="410"/>
      <c r="BI414" s="410"/>
      <c r="BJ414" s="410"/>
      <c r="BK414" s="410"/>
      <c r="BL414" s="410"/>
      <c r="BM414" s="410"/>
      <c r="BN414" s="410"/>
      <c r="BO414" s="410"/>
      <c r="BP414" s="410"/>
      <c r="BQ414" s="410"/>
      <c r="BR414" s="410"/>
      <c r="BS414" s="410"/>
      <c r="BT414" s="410"/>
      <c r="BU414" s="410"/>
      <c r="BV414" s="410"/>
      <c r="BW414" s="410"/>
      <c r="BX414" s="410"/>
      <c r="BY414" s="410"/>
      <c r="BZ414" s="410"/>
      <c r="CA414" s="410"/>
      <c r="CB414" s="410"/>
      <c r="CC414" s="410"/>
      <c r="CD414" s="410"/>
      <c r="CE414" s="410"/>
      <c r="CF414" s="410"/>
      <c r="CG414" s="410"/>
      <c r="CH414" s="410"/>
      <c r="CI414" s="410"/>
      <c r="CJ414" s="410"/>
      <c r="CK414" s="410"/>
      <c r="CL414" s="410"/>
      <c r="CM414" s="410"/>
      <c r="CN414" s="410"/>
    </row>
    <row r="415" spans="1:92" ht="14.25">
      <c r="B415" s="496" t="s">
        <v>87</v>
      </c>
      <c r="C415" s="497"/>
      <c r="D415" s="497"/>
      <c r="E415" s="497"/>
      <c r="F415" s="497"/>
      <c r="G415" s="497"/>
      <c r="H415" s="497"/>
      <c r="I415" s="497"/>
      <c r="J415" s="497"/>
      <c r="K415" s="497"/>
      <c r="L415" s="498"/>
      <c r="M415" s="521">
        <v>1694</v>
      </c>
      <c r="N415" s="720"/>
      <c r="O415" s="721"/>
      <c r="P415" s="721"/>
      <c r="Q415" s="722"/>
      <c r="R415" s="527" t="s">
        <v>2</v>
      </c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  <c r="AZ415" s="410"/>
      <c r="BA415" s="410"/>
      <c r="BB415" s="410"/>
      <c r="BC415" s="410"/>
      <c r="BD415" s="410"/>
      <c r="BE415" s="410"/>
      <c r="BF415" s="410"/>
      <c r="BG415" s="410"/>
      <c r="BH415" s="410"/>
      <c r="BI415" s="410"/>
      <c r="BJ415" s="410"/>
      <c r="BK415" s="410"/>
      <c r="BL415" s="410"/>
      <c r="BM415" s="410"/>
      <c r="BN415" s="410"/>
      <c r="BO415" s="410"/>
      <c r="BP415" s="410"/>
      <c r="BQ415" s="410"/>
      <c r="BR415" s="410"/>
      <c r="BS415" s="410"/>
      <c r="BT415" s="410"/>
      <c r="BU415" s="410"/>
      <c r="BV415" s="410"/>
      <c r="BW415" s="410"/>
      <c r="BX415" s="410"/>
      <c r="BY415" s="410"/>
      <c r="BZ415" s="410"/>
      <c r="CA415" s="410"/>
      <c r="CB415" s="410"/>
      <c r="CC415" s="410"/>
      <c r="CD415" s="410"/>
      <c r="CE415" s="410"/>
      <c r="CF415" s="410"/>
      <c r="CG415" s="410"/>
      <c r="CH415" s="410"/>
      <c r="CI415" s="410"/>
      <c r="CJ415" s="410"/>
      <c r="CK415" s="410"/>
      <c r="CL415" s="410"/>
      <c r="CM415" s="410"/>
      <c r="CN415" s="410"/>
    </row>
    <row r="416" spans="1:92" ht="14.25">
      <c r="B416" s="496" t="s">
        <v>831</v>
      </c>
      <c r="C416" s="497"/>
      <c r="D416" s="497"/>
      <c r="E416" s="497"/>
      <c r="F416" s="497"/>
      <c r="G416" s="497"/>
      <c r="H416" s="497"/>
      <c r="I416" s="497"/>
      <c r="J416" s="497"/>
      <c r="K416" s="497"/>
      <c r="L416" s="498"/>
      <c r="M416" s="521">
        <v>1695</v>
      </c>
      <c r="N416" s="720"/>
      <c r="O416" s="721"/>
      <c r="P416" s="721"/>
      <c r="Q416" s="722"/>
      <c r="R416" s="527" t="s">
        <v>3</v>
      </c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  <c r="AZ416" s="410"/>
      <c r="BA416" s="410"/>
      <c r="BB416" s="410"/>
      <c r="BC416" s="410"/>
      <c r="BD416" s="410"/>
      <c r="BE416" s="410"/>
      <c r="BF416" s="410"/>
      <c r="BG416" s="410"/>
      <c r="BH416" s="410"/>
      <c r="BI416" s="410"/>
      <c r="BJ416" s="410"/>
      <c r="BK416" s="410"/>
      <c r="BL416" s="410"/>
      <c r="BM416" s="410"/>
      <c r="BN416" s="410"/>
      <c r="BO416" s="410"/>
      <c r="BP416" s="410"/>
      <c r="BQ416" s="410"/>
      <c r="BR416" s="410"/>
      <c r="BS416" s="410"/>
      <c r="BT416" s="410"/>
      <c r="BU416" s="410"/>
      <c r="BV416" s="410"/>
      <c r="BW416" s="410"/>
      <c r="BX416" s="410"/>
      <c r="BY416" s="410"/>
      <c r="BZ416" s="410"/>
      <c r="CA416" s="410"/>
      <c r="CB416" s="410"/>
      <c r="CC416" s="410"/>
      <c r="CD416" s="410"/>
      <c r="CE416" s="410"/>
      <c r="CF416" s="410"/>
      <c r="CG416" s="410"/>
      <c r="CH416" s="410"/>
      <c r="CI416" s="410"/>
      <c r="CJ416" s="410"/>
      <c r="CK416" s="410"/>
      <c r="CL416" s="410"/>
      <c r="CM416" s="410"/>
      <c r="CN416" s="410"/>
    </row>
    <row r="417" spans="2:92" ht="14.25">
      <c r="B417" s="496" t="s">
        <v>68</v>
      </c>
      <c r="C417" s="497"/>
      <c r="D417" s="497"/>
      <c r="E417" s="497"/>
      <c r="F417" s="497"/>
      <c r="G417" s="497"/>
      <c r="H417" s="497"/>
      <c r="I417" s="497"/>
      <c r="J417" s="497"/>
      <c r="K417" s="497"/>
      <c r="L417" s="498"/>
      <c r="M417" s="521">
        <v>1696</v>
      </c>
      <c r="N417" s="720"/>
      <c r="O417" s="721"/>
      <c r="P417" s="721"/>
      <c r="Q417" s="722"/>
      <c r="R417" s="527" t="s">
        <v>2</v>
      </c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  <c r="AZ417" s="410"/>
      <c r="BA417" s="410"/>
      <c r="BB417" s="410"/>
      <c r="BC417" s="410"/>
      <c r="BD417" s="410"/>
      <c r="BE417" s="410"/>
      <c r="BF417" s="410"/>
      <c r="BG417" s="410"/>
      <c r="BH417" s="410"/>
      <c r="BI417" s="410"/>
      <c r="BJ417" s="410"/>
      <c r="BK417" s="410"/>
      <c r="BL417" s="410"/>
      <c r="BM417" s="410"/>
      <c r="BN417" s="410"/>
      <c r="BO417" s="410"/>
      <c r="BP417" s="410"/>
      <c r="BQ417" s="410"/>
      <c r="BR417" s="410"/>
      <c r="BS417" s="410"/>
      <c r="BT417" s="410"/>
      <c r="BU417" s="410"/>
      <c r="BV417" s="410"/>
      <c r="BW417" s="410"/>
      <c r="BX417" s="410"/>
      <c r="BY417" s="410"/>
      <c r="BZ417" s="410"/>
      <c r="CA417" s="410"/>
      <c r="CB417" s="410"/>
      <c r="CC417" s="410"/>
      <c r="CD417" s="410"/>
      <c r="CE417" s="410"/>
      <c r="CF417" s="410"/>
      <c r="CG417" s="410"/>
      <c r="CH417" s="410"/>
      <c r="CI417" s="410"/>
      <c r="CJ417" s="410"/>
      <c r="CK417" s="410"/>
      <c r="CL417" s="410"/>
      <c r="CM417" s="410"/>
      <c r="CN417" s="410"/>
    </row>
    <row r="418" spans="2:92" ht="14.25">
      <c r="B418" s="496" t="s">
        <v>841</v>
      </c>
      <c r="C418" s="497"/>
      <c r="D418" s="497"/>
      <c r="E418" s="497"/>
      <c r="F418" s="497"/>
      <c r="G418" s="497"/>
      <c r="H418" s="497"/>
      <c r="I418" s="497"/>
      <c r="J418" s="497"/>
      <c r="K418" s="497"/>
      <c r="L418" s="498"/>
      <c r="M418" s="521">
        <v>1178</v>
      </c>
      <c r="N418" s="720"/>
      <c r="O418" s="721"/>
      <c r="P418" s="721"/>
      <c r="Q418" s="722"/>
      <c r="R418" s="527" t="s">
        <v>2</v>
      </c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  <c r="AZ418" s="410"/>
      <c r="BA418" s="410"/>
      <c r="BB418" s="410"/>
      <c r="BC418" s="410"/>
      <c r="BD418" s="410"/>
      <c r="BE418" s="410"/>
      <c r="BF418" s="410"/>
      <c r="BG418" s="410"/>
      <c r="BH418" s="410"/>
      <c r="BI418" s="410"/>
      <c r="BJ418" s="410"/>
      <c r="BK418" s="410"/>
      <c r="BL418" s="410"/>
      <c r="BM418" s="410"/>
      <c r="BN418" s="410"/>
      <c r="BO418" s="410"/>
      <c r="BP418" s="410"/>
      <c r="BQ418" s="410"/>
      <c r="BR418" s="410"/>
      <c r="BS418" s="410"/>
      <c r="BT418" s="410"/>
      <c r="BU418" s="410"/>
      <c r="BV418" s="410"/>
      <c r="BW418" s="410"/>
      <c r="BX418" s="410"/>
      <c r="BY418" s="410"/>
      <c r="BZ418" s="410"/>
      <c r="CA418" s="410"/>
      <c r="CB418" s="410"/>
      <c r="CC418" s="410"/>
      <c r="CD418" s="410"/>
      <c r="CE418" s="410"/>
      <c r="CF418" s="410"/>
      <c r="CG418" s="410"/>
      <c r="CH418" s="410"/>
      <c r="CI418" s="410"/>
      <c r="CJ418" s="410"/>
      <c r="CK418" s="410"/>
      <c r="CL418" s="410"/>
      <c r="CM418" s="410"/>
      <c r="CN418" s="410"/>
    </row>
    <row r="419" spans="2:92" ht="14.25">
      <c r="B419" s="496" t="s">
        <v>842</v>
      </c>
      <c r="C419" s="497"/>
      <c r="D419" s="497"/>
      <c r="E419" s="497"/>
      <c r="F419" s="497"/>
      <c r="G419" s="497"/>
      <c r="H419" s="497"/>
      <c r="I419" s="497"/>
      <c r="J419" s="497"/>
      <c r="K419" s="497"/>
      <c r="L419" s="498"/>
      <c r="M419" s="521">
        <v>1179</v>
      </c>
      <c r="N419" s="720"/>
      <c r="O419" s="721"/>
      <c r="P419" s="721"/>
      <c r="Q419" s="722"/>
      <c r="R419" s="527" t="s">
        <v>3</v>
      </c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  <c r="AZ419" s="410"/>
      <c r="BA419" s="410"/>
      <c r="BB419" s="410"/>
      <c r="BC419" s="410"/>
      <c r="BD419" s="410"/>
      <c r="BE419" s="410"/>
      <c r="BF419" s="410"/>
      <c r="BG419" s="410"/>
      <c r="BH419" s="410"/>
      <c r="BI419" s="410"/>
      <c r="BJ419" s="410"/>
      <c r="BK419" s="410"/>
      <c r="BL419" s="410"/>
      <c r="BM419" s="410"/>
      <c r="BN419" s="410"/>
      <c r="BO419" s="410"/>
      <c r="BP419" s="410"/>
      <c r="BQ419" s="410"/>
      <c r="BR419" s="410"/>
      <c r="BS419" s="410"/>
      <c r="BT419" s="410"/>
      <c r="BU419" s="410"/>
      <c r="BV419" s="410"/>
      <c r="BW419" s="410"/>
      <c r="BX419" s="410"/>
      <c r="BY419" s="410"/>
      <c r="BZ419" s="410"/>
      <c r="CA419" s="410"/>
      <c r="CB419" s="410"/>
      <c r="CC419" s="410"/>
      <c r="CD419" s="410"/>
      <c r="CE419" s="410"/>
      <c r="CF419" s="410"/>
      <c r="CG419" s="410"/>
      <c r="CH419" s="410"/>
      <c r="CI419" s="410"/>
      <c r="CJ419" s="410"/>
      <c r="CK419" s="410"/>
      <c r="CL419" s="410"/>
      <c r="CM419" s="410"/>
      <c r="CN419" s="410"/>
    </row>
    <row r="420" spans="2:92" ht="14.25">
      <c r="B420" s="496" t="s">
        <v>90</v>
      </c>
      <c r="C420" s="497"/>
      <c r="D420" s="497"/>
      <c r="E420" s="497"/>
      <c r="F420" s="497"/>
      <c r="G420" s="497"/>
      <c r="H420" s="497"/>
      <c r="I420" s="497"/>
      <c r="J420" s="497"/>
      <c r="K420" s="497"/>
      <c r="L420" s="498"/>
      <c r="M420" s="521">
        <v>1180</v>
      </c>
      <c r="N420" s="720"/>
      <c r="O420" s="721"/>
      <c r="P420" s="721"/>
      <c r="Q420" s="722"/>
      <c r="R420" s="527" t="s">
        <v>2</v>
      </c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  <c r="AZ420" s="410"/>
      <c r="BA420" s="410"/>
      <c r="BB420" s="410"/>
      <c r="BC420" s="410"/>
      <c r="BD420" s="410"/>
      <c r="BE420" s="410"/>
      <c r="BF420" s="410"/>
      <c r="BG420" s="410"/>
      <c r="BH420" s="410"/>
      <c r="BI420" s="410"/>
      <c r="BJ420" s="410"/>
      <c r="BK420" s="410"/>
      <c r="BL420" s="410"/>
      <c r="BM420" s="410"/>
      <c r="BN420" s="410"/>
      <c r="BO420" s="410"/>
      <c r="BP420" s="410"/>
      <c r="BQ420" s="410"/>
      <c r="BR420" s="410"/>
      <c r="BS420" s="410"/>
      <c r="BT420" s="410"/>
      <c r="BU420" s="410"/>
      <c r="BV420" s="410"/>
      <c r="BW420" s="410"/>
      <c r="BX420" s="410"/>
      <c r="BY420" s="410"/>
      <c r="BZ420" s="410"/>
      <c r="CA420" s="410"/>
      <c r="CB420" s="410"/>
      <c r="CC420" s="410"/>
      <c r="CD420" s="410"/>
      <c r="CE420" s="410"/>
      <c r="CF420" s="410"/>
      <c r="CG420" s="410"/>
      <c r="CH420" s="410"/>
      <c r="CI420" s="410"/>
      <c r="CJ420" s="410"/>
      <c r="CK420" s="410"/>
      <c r="CL420" s="410"/>
      <c r="CM420" s="410"/>
      <c r="CN420" s="410"/>
    </row>
    <row r="421" spans="2:92" ht="14.25">
      <c r="B421" s="496" t="s">
        <v>91</v>
      </c>
      <c r="C421" s="497"/>
      <c r="D421" s="497"/>
      <c r="E421" s="497"/>
      <c r="F421" s="497"/>
      <c r="G421" s="497"/>
      <c r="H421" s="497"/>
      <c r="I421" s="497"/>
      <c r="J421" s="497"/>
      <c r="K421" s="497"/>
      <c r="L421" s="498"/>
      <c r="M421" s="521">
        <v>1181</v>
      </c>
      <c r="N421" s="720"/>
      <c r="O421" s="721"/>
      <c r="P421" s="721"/>
      <c r="Q421" s="722"/>
      <c r="R421" s="527" t="s">
        <v>3</v>
      </c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  <c r="AZ421" s="410"/>
      <c r="BA421" s="410"/>
      <c r="BB421" s="410"/>
      <c r="BC421" s="410"/>
      <c r="BD421" s="410"/>
      <c r="BE421" s="410"/>
      <c r="BF421" s="410"/>
      <c r="BG421" s="410"/>
      <c r="BH421" s="410"/>
      <c r="BI421" s="410"/>
      <c r="BJ421" s="410"/>
      <c r="BK421" s="410"/>
      <c r="BL421" s="410"/>
      <c r="BM421" s="410"/>
      <c r="BN421" s="410"/>
      <c r="BO421" s="410"/>
      <c r="BP421" s="410"/>
      <c r="BQ421" s="410"/>
      <c r="BR421" s="410"/>
      <c r="BS421" s="410"/>
      <c r="BT421" s="410"/>
      <c r="BU421" s="410"/>
      <c r="BV421" s="410"/>
      <c r="BW421" s="410"/>
      <c r="BX421" s="410"/>
      <c r="BY421" s="410"/>
      <c r="BZ421" s="410"/>
      <c r="CA421" s="410"/>
      <c r="CB421" s="410"/>
      <c r="CC421" s="410"/>
      <c r="CD421" s="410"/>
      <c r="CE421" s="410"/>
      <c r="CF421" s="410"/>
      <c r="CG421" s="410"/>
      <c r="CH421" s="410"/>
      <c r="CI421" s="410"/>
      <c r="CJ421" s="410"/>
      <c r="CK421" s="410"/>
      <c r="CL421" s="410"/>
      <c r="CM421" s="410"/>
      <c r="CN421" s="410"/>
    </row>
    <row r="422" spans="2:92" ht="14.25">
      <c r="B422" s="496" t="s">
        <v>836</v>
      </c>
      <c r="C422" s="497"/>
      <c r="D422" s="497"/>
      <c r="E422" s="497"/>
      <c r="F422" s="497"/>
      <c r="G422" s="497"/>
      <c r="H422" s="497"/>
      <c r="I422" s="497"/>
      <c r="J422" s="497"/>
      <c r="K422" s="497"/>
      <c r="L422" s="498"/>
      <c r="M422" s="521">
        <v>1182</v>
      </c>
      <c r="N422" s="720"/>
      <c r="O422" s="721"/>
      <c r="P422" s="721"/>
      <c r="Q422" s="722"/>
      <c r="R422" s="527" t="s">
        <v>3</v>
      </c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  <c r="AZ422" s="410"/>
      <c r="BA422" s="410"/>
      <c r="BB422" s="410"/>
      <c r="BC422" s="410"/>
      <c r="BD422" s="410"/>
      <c r="BE422" s="410"/>
      <c r="BF422" s="410"/>
      <c r="BG422" s="410"/>
      <c r="BH422" s="410"/>
      <c r="BI422" s="410"/>
      <c r="BJ422" s="410"/>
      <c r="BK422" s="410"/>
      <c r="BL422" s="410"/>
      <c r="BM422" s="410"/>
      <c r="BN422" s="410"/>
      <c r="BO422" s="410"/>
      <c r="BP422" s="410"/>
      <c r="BQ422" s="410"/>
      <c r="BR422" s="410"/>
      <c r="BS422" s="410"/>
      <c r="BT422" s="410"/>
      <c r="BU422" s="410"/>
      <c r="BV422" s="410"/>
      <c r="BW422" s="410"/>
      <c r="BX422" s="410"/>
      <c r="BY422" s="410"/>
      <c r="BZ422" s="410"/>
      <c r="CA422" s="410"/>
      <c r="CB422" s="410"/>
      <c r="CC422" s="410"/>
      <c r="CD422" s="410"/>
      <c r="CE422" s="410"/>
      <c r="CF422" s="410"/>
      <c r="CG422" s="410"/>
      <c r="CH422" s="410"/>
      <c r="CI422" s="410"/>
      <c r="CJ422" s="410"/>
      <c r="CK422" s="410"/>
      <c r="CL422" s="410"/>
      <c r="CM422" s="410"/>
      <c r="CN422" s="410"/>
    </row>
    <row r="423" spans="2:92" ht="14.25">
      <c r="B423" s="496" t="s">
        <v>818</v>
      </c>
      <c r="C423" s="497"/>
      <c r="D423" s="497"/>
      <c r="E423" s="497"/>
      <c r="F423" s="497"/>
      <c r="G423" s="497"/>
      <c r="H423" s="497"/>
      <c r="I423" s="497"/>
      <c r="J423" s="497"/>
      <c r="K423" s="497"/>
      <c r="L423" s="498"/>
      <c r="M423" s="521">
        <v>1697</v>
      </c>
      <c r="N423" s="720"/>
      <c r="O423" s="721"/>
      <c r="P423" s="721"/>
      <c r="Q423" s="722"/>
      <c r="R423" s="527" t="s">
        <v>3</v>
      </c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  <c r="AZ423" s="410"/>
      <c r="BA423" s="410"/>
      <c r="BB423" s="410"/>
      <c r="BC423" s="410"/>
      <c r="BD423" s="410"/>
      <c r="BE423" s="410"/>
      <c r="BF423" s="410"/>
      <c r="BG423" s="410"/>
      <c r="BH423" s="410"/>
      <c r="BI423" s="410"/>
      <c r="BJ423" s="410"/>
      <c r="BK423" s="410"/>
      <c r="BL423" s="410"/>
      <c r="BM423" s="410"/>
      <c r="BN423" s="410"/>
      <c r="BO423" s="410"/>
      <c r="BP423" s="410"/>
      <c r="BQ423" s="410"/>
      <c r="BR423" s="410"/>
      <c r="BS423" s="410"/>
      <c r="BT423" s="410"/>
      <c r="BU423" s="410"/>
      <c r="BV423" s="410"/>
      <c r="BW423" s="410"/>
      <c r="BX423" s="410"/>
      <c r="BY423" s="410"/>
      <c r="BZ423" s="410"/>
      <c r="CA423" s="410"/>
      <c r="CB423" s="410"/>
      <c r="CC423" s="410"/>
      <c r="CD423" s="410"/>
      <c r="CE423" s="410"/>
      <c r="CF423" s="410"/>
      <c r="CG423" s="410"/>
      <c r="CH423" s="410"/>
      <c r="CI423" s="410"/>
      <c r="CJ423" s="410"/>
      <c r="CK423" s="410"/>
      <c r="CL423" s="410"/>
      <c r="CM423" s="410"/>
      <c r="CN423" s="410"/>
    </row>
    <row r="424" spans="2:92" ht="14.25">
      <c r="B424" s="496" t="s">
        <v>92</v>
      </c>
      <c r="C424" s="497"/>
      <c r="D424" s="497"/>
      <c r="E424" s="497"/>
      <c r="F424" s="497"/>
      <c r="G424" s="497"/>
      <c r="H424" s="497"/>
      <c r="I424" s="497"/>
      <c r="J424" s="497"/>
      <c r="K424" s="497"/>
      <c r="L424" s="498"/>
      <c r="M424" s="521">
        <v>1186</v>
      </c>
      <c r="N424" s="720"/>
      <c r="O424" s="721"/>
      <c r="P424" s="721"/>
      <c r="Q424" s="722"/>
      <c r="R424" s="527" t="s">
        <v>2</v>
      </c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  <c r="AZ424" s="410"/>
      <c r="BA424" s="410"/>
      <c r="BB424" s="410"/>
      <c r="BC424" s="410"/>
      <c r="BD424" s="410"/>
      <c r="BE424" s="410"/>
      <c r="BF424" s="410"/>
      <c r="BG424" s="410"/>
      <c r="BH424" s="410"/>
      <c r="BI424" s="410"/>
      <c r="BJ424" s="410"/>
      <c r="BK424" s="410"/>
      <c r="BL424" s="410"/>
      <c r="BM424" s="410"/>
      <c r="BN424" s="410"/>
      <c r="BO424" s="410"/>
      <c r="BP424" s="410"/>
      <c r="BQ424" s="410"/>
      <c r="BR424" s="410"/>
      <c r="BS424" s="410"/>
      <c r="BT424" s="410"/>
      <c r="BU424" s="410"/>
      <c r="BV424" s="410"/>
      <c r="BW424" s="410"/>
      <c r="BX424" s="410"/>
      <c r="BY424" s="410"/>
      <c r="BZ424" s="410"/>
      <c r="CA424" s="410"/>
      <c r="CB424" s="410"/>
      <c r="CC424" s="410"/>
      <c r="CD424" s="410"/>
      <c r="CE424" s="410"/>
      <c r="CF424" s="410"/>
      <c r="CG424" s="410"/>
      <c r="CH424" s="410"/>
      <c r="CI424" s="410"/>
      <c r="CJ424" s="410"/>
      <c r="CK424" s="410"/>
      <c r="CL424" s="410"/>
      <c r="CM424" s="410"/>
      <c r="CN424" s="410"/>
    </row>
    <row r="425" spans="2:92" ht="14.25">
      <c r="B425" s="496" t="s">
        <v>93</v>
      </c>
      <c r="C425" s="497"/>
      <c r="D425" s="497"/>
      <c r="E425" s="497"/>
      <c r="F425" s="497"/>
      <c r="G425" s="497"/>
      <c r="H425" s="497"/>
      <c r="I425" s="497"/>
      <c r="J425" s="497"/>
      <c r="K425" s="497"/>
      <c r="L425" s="498"/>
      <c r="M425" s="521">
        <v>1187</v>
      </c>
      <c r="N425" s="720"/>
      <c r="O425" s="721"/>
      <c r="P425" s="721"/>
      <c r="Q425" s="722"/>
      <c r="R425" s="527" t="s">
        <v>3</v>
      </c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  <c r="AZ425" s="410"/>
      <c r="BA425" s="410"/>
      <c r="BB425" s="410"/>
      <c r="BC425" s="410"/>
      <c r="BD425" s="410"/>
      <c r="BE425" s="410"/>
      <c r="BF425" s="410"/>
      <c r="BG425" s="410"/>
      <c r="BH425" s="410"/>
      <c r="BI425" s="410"/>
      <c r="BJ425" s="410"/>
      <c r="BK425" s="410"/>
      <c r="BL425" s="410"/>
      <c r="BM425" s="410"/>
      <c r="BN425" s="410"/>
      <c r="BO425" s="410"/>
      <c r="BP425" s="410"/>
      <c r="BQ425" s="410"/>
      <c r="BR425" s="410"/>
      <c r="BS425" s="410"/>
      <c r="BT425" s="410"/>
      <c r="BU425" s="410"/>
      <c r="BV425" s="410"/>
      <c r="BW425" s="410"/>
      <c r="BX425" s="410"/>
      <c r="BY425" s="410"/>
      <c r="BZ425" s="410"/>
      <c r="CA425" s="410"/>
      <c r="CB425" s="410"/>
      <c r="CC425" s="410"/>
      <c r="CD425" s="410"/>
      <c r="CE425" s="410"/>
      <c r="CF425" s="410"/>
      <c r="CG425" s="410"/>
      <c r="CH425" s="410"/>
      <c r="CI425" s="410"/>
      <c r="CJ425" s="410"/>
      <c r="CK425" s="410"/>
      <c r="CL425" s="410"/>
      <c r="CM425" s="410"/>
      <c r="CN425" s="410"/>
    </row>
    <row r="426" spans="2:92" ht="14.25">
      <c r="B426" s="496" t="s">
        <v>57</v>
      </c>
      <c r="C426" s="497"/>
      <c r="D426" s="497"/>
      <c r="E426" s="497"/>
      <c r="F426" s="497"/>
      <c r="G426" s="497"/>
      <c r="H426" s="497"/>
      <c r="I426" s="497"/>
      <c r="J426" s="497"/>
      <c r="K426" s="497"/>
      <c r="L426" s="498"/>
      <c r="M426" s="521">
        <v>1700</v>
      </c>
      <c r="N426" s="720"/>
      <c r="O426" s="721"/>
      <c r="P426" s="721"/>
      <c r="Q426" s="722"/>
      <c r="R426" s="527" t="s">
        <v>3</v>
      </c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  <c r="AZ426" s="410"/>
      <c r="BA426" s="410"/>
      <c r="BB426" s="410"/>
      <c r="BC426" s="410"/>
      <c r="BD426" s="410"/>
      <c r="BE426" s="410"/>
      <c r="BF426" s="410"/>
      <c r="BG426" s="410"/>
      <c r="BH426" s="410"/>
      <c r="BI426" s="410"/>
      <c r="BJ426" s="410"/>
      <c r="BK426" s="410"/>
      <c r="BL426" s="410"/>
      <c r="BM426" s="410"/>
      <c r="BN426" s="410"/>
      <c r="BO426" s="410"/>
      <c r="BP426" s="410"/>
      <c r="BQ426" s="410"/>
      <c r="BR426" s="410"/>
      <c r="BS426" s="410"/>
      <c r="BT426" s="410"/>
      <c r="BU426" s="410"/>
      <c r="BV426" s="410"/>
      <c r="BW426" s="410"/>
      <c r="BX426" s="410"/>
      <c r="BY426" s="410"/>
      <c r="BZ426" s="410"/>
      <c r="CA426" s="410"/>
      <c r="CB426" s="410"/>
      <c r="CC426" s="410"/>
      <c r="CD426" s="410"/>
      <c r="CE426" s="410"/>
      <c r="CF426" s="410"/>
      <c r="CG426" s="410"/>
      <c r="CH426" s="410"/>
      <c r="CI426" s="410"/>
      <c r="CJ426" s="410"/>
      <c r="CK426" s="410"/>
      <c r="CL426" s="410"/>
      <c r="CM426" s="410"/>
      <c r="CN426" s="410"/>
    </row>
    <row r="427" spans="2:92" ht="14.25">
      <c r="B427" s="496" t="s">
        <v>94</v>
      </c>
      <c r="C427" s="497"/>
      <c r="D427" s="497"/>
      <c r="E427" s="497"/>
      <c r="F427" s="497"/>
      <c r="G427" s="497"/>
      <c r="H427" s="497"/>
      <c r="I427" s="497"/>
      <c r="J427" s="497"/>
      <c r="K427" s="497"/>
      <c r="L427" s="498"/>
      <c r="M427" s="521">
        <v>1188</v>
      </c>
      <c r="N427" s="720"/>
      <c r="O427" s="721"/>
      <c r="P427" s="721"/>
      <c r="Q427" s="722"/>
      <c r="R427" s="527" t="s">
        <v>3</v>
      </c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  <c r="AZ427" s="410"/>
      <c r="BA427" s="410"/>
      <c r="BB427" s="410"/>
      <c r="BC427" s="410"/>
      <c r="BD427" s="410"/>
      <c r="BE427" s="410"/>
      <c r="BF427" s="410"/>
      <c r="BG427" s="410"/>
      <c r="BH427" s="410"/>
      <c r="BI427" s="410"/>
      <c r="BJ427" s="410"/>
      <c r="BK427" s="410"/>
      <c r="BL427" s="410"/>
      <c r="BM427" s="410"/>
      <c r="BN427" s="410"/>
      <c r="BO427" s="410"/>
      <c r="BP427" s="410"/>
      <c r="BQ427" s="410"/>
      <c r="BR427" s="410"/>
      <c r="BS427" s="410"/>
      <c r="BT427" s="410"/>
      <c r="BU427" s="410"/>
      <c r="BV427" s="410"/>
      <c r="BW427" s="410"/>
      <c r="BX427" s="410"/>
      <c r="BY427" s="410"/>
      <c r="BZ427" s="410"/>
      <c r="CA427" s="410"/>
      <c r="CB427" s="410"/>
      <c r="CC427" s="410"/>
      <c r="CD427" s="410"/>
      <c r="CE427" s="410"/>
      <c r="CF427" s="410"/>
      <c r="CG427" s="410"/>
      <c r="CH427" s="410"/>
      <c r="CI427" s="410"/>
      <c r="CJ427" s="410"/>
      <c r="CK427" s="410"/>
      <c r="CL427" s="410"/>
      <c r="CM427" s="410"/>
      <c r="CN427" s="410"/>
    </row>
    <row r="428" spans="2:92" ht="14.25">
      <c r="B428" s="496" t="s">
        <v>95</v>
      </c>
      <c r="C428" s="497"/>
      <c r="D428" s="497"/>
      <c r="E428" s="497"/>
      <c r="F428" s="497"/>
      <c r="G428" s="497"/>
      <c r="H428" s="497"/>
      <c r="I428" s="497"/>
      <c r="J428" s="497"/>
      <c r="K428" s="497"/>
      <c r="L428" s="498"/>
      <c r="M428" s="521">
        <v>1701</v>
      </c>
      <c r="N428" s="720"/>
      <c r="O428" s="721"/>
      <c r="P428" s="721"/>
      <c r="Q428" s="722"/>
      <c r="R428" s="527" t="s">
        <v>2</v>
      </c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  <c r="AZ428" s="410"/>
      <c r="BA428" s="410"/>
      <c r="BB428" s="410"/>
      <c r="BC428" s="410"/>
      <c r="BD428" s="410"/>
      <c r="BE428" s="410"/>
      <c r="BF428" s="410"/>
      <c r="BG428" s="410"/>
      <c r="BH428" s="410"/>
      <c r="BI428" s="410"/>
      <c r="BJ428" s="410"/>
      <c r="BK428" s="410"/>
      <c r="BL428" s="410"/>
      <c r="BM428" s="410"/>
      <c r="BN428" s="410"/>
      <c r="BO428" s="410"/>
      <c r="BP428" s="410"/>
      <c r="BQ428" s="410"/>
      <c r="BR428" s="410"/>
      <c r="BS428" s="410"/>
      <c r="BT428" s="410"/>
      <c r="BU428" s="410"/>
      <c r="BV428" s="410"/>
      <c r="BW428" s="410"/>
      <c r="BX428" s="410"/>
      <c r="BY428" s="410"/>
      <c r="BZ428" s="410"/>
      <c r="CA428" s="410"/>
      <c r="CB428" s="410"/>
      <c r="CC428" s="410"/>
      <c r="CD428" s="410"/>
      <c r="CE428" s="410"/>
      <c r="CF428" s="410"/>
      <c r="CG428" s="410"/>
      <c r="CH428" s="410"/>
      <c r="CI428" s="410"/>
      <c r="CJ428" s="410"/>
      <c r="CK428" s="410"/>
      <c r="CL428" s="410"/>
      <c r="CM428" s="410"/>
      <c r="CN428" s="410"/>
    </row>
    <row r="429" spans="2:92" ht="14.25">
      <c r="B429" s="496" t="s">
        <v>96</v>
      </c>
      <c r="C429" s="497"/>
      <c r="D429" s="497"/>
      <c r="E429" s="497"/>
      <c r="F429" s="497"/>
      <c r="G429" s="497"/>
      <c r="H429" s="497"/>
      <c r="I429" s="497"/>
      <c r="J429" s="497"/>
      <c r="K429" s="497"/>
      <c r="L429" s="498"/>
      <c r="M429" s="521">
        <v>1702</v>
      </c>
      <c r="N429" s="720"/>
      <c r="O429" s="721"/>
      <c r="P429" s="721"/>
      <c r="Q429" s="722"/>
      <c r="R429" s="527" t="s">
        <v>2</v>
      </c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  <c r="AZ429" s="410"/>
      <c r="BA429" s="410"/>
      <c r="BB429" s="410"/>
      <c r="BC429" s="410"/>
      <c r="BD429" s="410"/>
      <c r="BE429" s="410"/>
      <c r="BF429" s="410"/>
      <c r="BG429" s="410"/>
      <c r="BH429" s="410"/>
      <c r="BI429" s="410"/>
      <c r="BJ429" s="410"/>
      <c r="BK429" s="410"/>
      <c r="BL429" s="410"/>
      <c r="BM429" s="410"/>
      <c r="BN429" s="410"/>
      <c r="BO429" s="410"/>
      <c r="BP429" s="410"/>
      <c r="BQ429" s="410"/>
      <c r="BR429" s="410"/>
      <c r="BS429" s="410"/>
      <c r="BT429" s="410"/>
      <c r="BU429" s="410"/>
      <c r="BV429" s="410"/>
      <c r="BW429" s="410"/>
      <c r="BX429" s="410"/>
      <c r="BY429" s="410"/>
      <c r="BZ429" s="410"/>
      <c r="CA429" s="410"/>
      <c r="CB429" s="410"/>
      <c r="CC429" s="410"/>
      <c r="CD429" s="410"/>
      <c r="CE429" s="410"/>
      <c r="CF429" s="410"/>
      <c r="CG429" s="410"/>
      <c r="CH429" s="410"/>
      <c r="CI429" s="410"/>
      <c r="CJ429" s="410"/>
      <c r="CK429" s="410"/>
      <c r="CL429" s="410"/>
      <c r="CM429" s="410"/>
      <c r="CN429" s="410"/>
    </row>
    <row r="430" spans="2:92" ht="14.25">
      <c r="B430" s="496" t="s">
        <v>97</v>
      </c>
      <c r="C430" s="497"/>
      <c r="D430" s="497"/>
      <c r="E430" s="497"/>
      <c r="F430" s="497"/>
      <c r="G430" s="497"/>
      <c r="H430" s="497"/>
      <c r="I430" s="497"/>
      <c r="J430" s="497"/>
      <c r="K430" s="497"/>
      <c r="L430" s="498"/>
      <c r="M430" s="521">
        <v>1189</v>
      </c>
      <c r="N430" s="720"/>
      <c r="O430" s="721"/>
      <c r="P430" s="721"/>
      <c r="Q430" s="722"/>
      <c r="R430" s="527" t="s">
        <v>2</v>
      </c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  <c r="AZ430" s="410"/>
      <c r="BA430" s="410"/>
      <c r="BB430" s="410"/>
      <c r="BC430" s="410"/>
      <c r="BD430" s="410"/>
      <c r="BE430" s="410"/>
      <c r="BF430" s="410"/>
      <c r="BG430" s="410"/>
      <c r="BH430" s="410"/>
      <c r="BI430" s="410"/>
      <c r="BJ430" s="410"/>
      <c r="BK430" s="410"/>
      <c r="BL430" s="410"/>
      <c r="BM430" s="410"/>
      <c r="BN430" s="410"/>
      <c r="BO430" s="410"/>
      <c r="BP430" s="410"/>
      <c r="BQ430" s="410"/>
      <c r="BR430" s="410"/>
      <c r="BS430" s="410"/>
      <c r="BT430" s="410"/>
      <c r="BU430" s="410"/>
      <c r="BV430" s="410"/>
      <c r="BW430" s="410"/>
      <c r="BX430" s="410"/>
      <c r="BY430" s="410"/>
      <c r="BZ430" s="410"/>
      <c r="CA430" s="410"/>
      <c r="CB430" s="410"/>
      <c r="CC430" s="410"/>
      <c r="CD430" s="410"/>
      <c r="CE430" s="410"/>
      <c r="CF430" s="410"/>
      <c r="CG430" s="410"/>
      <c r="CH430" s="410"/>
      <c r="CI430" s="410"/>
      <c r="CJ430" s="410"/>
      <c r="CK430" s="410"/>
      <c r="CL430" s="410"/>
      <c r="CM430" s="410"/>
      <c r="CN430" s="410"/>
    </row>
    <row r="431" spans="2:92" ht="14.25">
      <c r="B431" s="496" t="s">
        <v>98</v>
      </c>
      <c r="C431" s="497"/>
      <c r="D431" s="497"/>
      <c r="E431" s="497"/>
      <c r="F431" s="497"/>
      <c r="G431" s="497"/>
      <c r="H431" s="497"/>
      <c r="I431" s="497"/>
      <c r="J431" s="497"/>
      <c r="K431" s="497"/>
      <c r="L431" s="498"/>
      <c r="M431" s="521">
        <v>1190</v>
      </c>
      <c r="N431" s="720"/>
      <c r="O431" s="721"/>
      <c r="P431" s="721"/>
      <c r="Q431" s="722"/>
      <c r="R431" s="527" t="s">
        <v>3</v>
      </c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  <c r="AZ431" s="410"/>
      <c r="BA431" s="410"/>
      <c r="BB431" s="410"/>
      <c r="BC431" s="410"/>
      <c r="BD431" s="410"/>
      <c r="BE431" s="410"/>
      <c r="BF431" s="410"/>
      <c r="BG431" s="410"/>
      <c r="BH431" s="410"/>
      <c r="BI431" s="410"/>
      <c r="BJ431" s="410"/>
      <c r="BK431" s="410"/>
      <c r="BL431" s="410"/>
      <c r="BM431" s="410"/>
      <c r="BN431" s="410"/>
      <c r="BO431" s="410"/>
      <c r="BP431" s="410"/>
      <c r="BQ431" s="410"/>
      <c r="BR431" s="410"/>
      <c r="BS431" s="410"/>
      <c r="BT431" s="410"/>
      <c r="BU431" s="410"/>
      <c r="BV431" s="410"/>
      <c r="BW431" s="410"/>
      <c r="BX431" s="410"/>
      <c r="BY431" s="410"/>
      <c r="BZ431" s="410"/>
      <c r="CA431" s="410"/>
      <c r="CB431" s="410"/>
      <c r="CC431" s="410"/>
      <c r="CD431" s="410"/>
      <c r="CE431" s="410"/>
      <c r="CF431" s="410"/>
      <c r="CG431" s="410"/>
      <c r="CH431" s="410"/>
      <c r="CI431" s="410"/>
      <c r="CJ431" s="410"/>
      <c r="CK431" s="410"/>
      <c r="CL431" s="410"/>
      <c r="CM431" s="410"/>
      <c r="CN431" s="410"/>
    </row>
    <row r="432" spans="2:92" ht="14.25">
      <c r="B432" s="496" t="s">
        <v>843</v>
      </c>
      <c r="C432" s="497"/>
      <c r="D432" s="497"/>
      <c r="E432" s="497"/>
      <c r="F432" s="497"/>
      <c r="G432" s="497"/>
      <c r="H432" s="497"/>
      <c r="I432" s="497"/>
      <c r="J432" s="497"/>
      <c r="K432" s="497"/>
      <c r="L432" s="498"/>
      <c r="M432" s="521">
        <v>645</v>
      </c>
      <c r="N432" s="720">
        <f>+IF(($N$410+$N$412+$N$413+$N$415+$N$417+$N$418+$N$420+$N$424+$N$428+$N$429+$N$430-$N$411-$N$414-$N$416-$N$419-$N$421-$N$422-$N$423-$N$425-$N$426-$N$427-$N$431)&gt;0,$N$410+$N$412+$N$413+$N$415+$N$417+$N$418+$N$420+$N$424+$N$428+$N$429+$N$430-$N$411-$N$414-$N$416-$N$419-$N$421-$N$422-$N$423-$N$425-$N$426-$N$427-$N$431,0)</f>
        <v>0</v>
      </c>
      <c r="O432" s="721"/>
      <c r="P432" s="721"/>
      <c r="Q432" s="722"/>
      <c r="R432" s="477" t="s">
        <v>4</v>
      </c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  <c r="AZ432" s="410"/>
      <c r="BA432" s="410"/>
      <c r="BB432" s="410"/>
      <c r="BC432" s="410"/>
      <c r="BD432" s="410"/>
      <c r="BE432" s="410"/>
      <c r="BF432" s="410"/>
      <c r="BG432" s="410"/>
      <c r="BH432" s="410"/>
      <c r="BI432" s="410"/>
      <c r="BJ432" s="410"/>
      <c r="BK432" s="410"/>
      <c r="BL432" s="410"/>
      <c r="BM432" s="410"/>
      <c r="BN432" s="410"/>
      <c r="BO432" s="410"/>
      <c r="BP432" s="410"/>
      <c r="BQ432" s="410"/>
      <c r="BR432" s="410"/>
      <c r="BS432" s="410"/>
      <c r="BT432" s="410"/>
      <c r="BU432" s="410"/>
      <c r="BV432" s="410"/>
      <c r="BW432" s="410"/>
      <c r="BX432" s="410"/>
      <c r="BY432" s="410"/>
      <c r="BZ432" s="410"/>
      <c r="CA432" s="410"/>
      <c r="CB432" s="410"/>
      <c r="CC432" s="410"/>
      <c r="CD432" s="410"/>
      <c r="CE432" s="410"/>
      <c r="CF432" s="410"/>
      <c r="CG432" s="410"/>
      <c r="CH432" s="410"/>
      <c r="CI432" s="410"/>
      <c r="CJ432" s="410"/>
      <c r="CK432" s="410"/>
      <c r="CL432" s="410"/>
      <c r="CM432" s="410"/>
      <c r="CN432" s="410"/>
    </row>
    <row r="433" spans="1:92" ht="14.25">
      <c r="B433" s="491" t="s">
        <v>844</v>
      </c>
      <c r="C433" s="492"/>
      <c r="D433" s="492"/>
      <c r="E433" s="492"/>
      <c r="F433" s="492"/>
      <c r="G433" s="492"/>
      <c r="H433" s="492"/>
      <c r="I433" s="492"/>
      <c r="J433" s="492"/>
      <c r="K433" s="492"/>
      <c r="L433" s="493"/>
      <c r="M433" s="521">
        <v>646</v>
      </c>
      <c r="N433" s="720">
        <f>-IF(($N$410+$N$412+$N$413+$N$415+$N$417+$N$418+$N$420+$N$424+$N$428+$N$429+$N$430-$N$411-$N$414-$N$416-$N$419-$N$421-$N$422-$N$423-$N$425-$N$426-$N$427-$N$431)&lt;0,$N$410+$N$412+$N$413+$N$415+$N$417+$N$418+$N$420+$N$424+$N$428+$N$429+$N$430-$N$411-$N$414-$N$416-$N$419-$N$421-$N$422-$N$423-$N$425-$N$426-$N$427-$N$431,0)</f>
        <v>0</v>
      </c>
      <c r="O433" s="721"/>
      <c r="P433" s="721"/>
      <c r="Q433" s="722"/>
      <c r="R433" s="527" t="s">
        <v>4</v>
      </c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  <c r="AZ433" s="410"/>
      <c r="BA433" s="410"/>
      <c r="BB433" s="410"/>
      <c r="BC433" s="410"/>
      <c r="BD433" s="410"/>
      <c r="BE433" s="410"/>
      <c r="BF433" s="410"/>
      <c r="BG433" s="410"/>
      <c r="BH433" s="410"/>
      <c r="BI433" s="410"/>
      <c r="BJ433" s="410"/>
      <c r="BK433" s="410"/>
      <c r="BL433" s="410"/>
      <c r="BM433" s="410"/>
      <c r="BN433" s="410"/>
      <c r="BO433" s="410"/>
      <c r="BP433" s="410"/>
      <c r="BQ433" s="410"/>
      <c r="BR433" s="410"/>
      <c r="BS433" s="410"/>
      <c r="BT433" s="410"/>
      <c r="BU433" s="410"/>
      <c r="BV433" s="410"/>
      <c r="BW433" s="410"/>
      <c r="BX433" s="410"/>
      <c r="BY433" s="410"/>
      <c r="BZ433" s="410"/>
      <c r="CA433" s="410"/>
      <c r="CB433" s="410"/>
      <c r="CC433" s="410"/>
      <c r="CD433" s="410"/>
      <c r="CE433" s="410"/>
      <c r="CF433" s="410"/>
      <c r="CG433" s="410"/>
      <c r="CH433" s="410"/>
      <c r="CI433" s="410"/>
      <c r="CJ433" s="410"/>
      <c r="CK433" s="410"/>
      <c r="CL433" s="410"/>
      <c r="CM433" s="410"/>
      <c r="CN433" s="410"/>
    </row>
    <row r="434" spans="1:92" s="411" customFormat="1">
      <c r="A434" s="409"/>
      <c r="B434" s="517"/>
      <c r="C434" s="517"/>
      <c r="D434" s="517"/>
      <c r="E434" s="517"/>
      <c r="F434" s="517"/>
      <c r="G434" s="517"/>
      <c r="H434" s="517"/>
      <c r="I434" s="517"/>
      <c r="J434" s="517"/>
      <c r="K434" s="517"/>
      <c r="L434" s="517"/>
      <c r="M434" s="517"/>
      <c r="N434" s="517"/>
      <c r="O434" s="517"/>
      <c r="P434" s="517"/>
      <c r="Q434" s="517"/>
      <c r="R434" s="517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  <c r="AZ434" s="410"/>
      <c r="BA434" s="410"/>
      <c r="BB434" s="410"/>
      <c r="BC434" s="410"/>
      <c r="BD434" s="410"/>
      <c r="BE434" s="410"/>
      <c r="BF434" s="410"/>
      <c r="BG434" s="410"/>
      <c r="BH434" s="410"/>
      <c r="BI434" s="410"/>
      <c r="BJ434" s="410"/>
      <c r="BK434" s="410"/>
      <c r="BL434" s="410"/>
      <c r="BM434" s="410"/>
      <c r="BN434" s="410"/>
      <c r="BO434" s="410"/>
      <c r="BP434" s="410"/>
      <c r="BQ434" s="410"/>
      <c r="BR434" s="410"/>
      <c r="BS434" s="410"/>
      <c r="BT434" s="410"/>
      <c r="BU434" s="410"/>
      <c r="BV434" s="410"/>
      <c r="BW434" s="410"/>
      <c r="BX434" s="410"/>
      <c r="BY434" s="410"/>
      <c r="BZ434" s="410"/>
      <c r="CA434" s="410"/>
      <c r="CB434" s="410"/>
      <c r="CC434" s="410"/>
      <c r="CD434" s="410"/>
      <c r="CE434" s="410"/>
      <c r="CF434" s="410"/>
      <c r="CG434" s="410"/>
      <c r="CH434" s="410"/>
      <c r="CI434" s="410"/>
      <c r="CJ434" s="410"/>
      <c r="CK434" s="410"/>
      <c r="CL434" s="410"/>
      <c r="CM434" s="410"/>
      <c r="CN434" s="410"/>
    </row>
    <row r="435" spans="1:92" s="411" customFormat="1">
      <c r="A435" s="409"/>
      <c r="B435" s="810" t="s">
        <v>845</v>
      </c>
      <c r="C435" s="811"/>
      <c r="D435" s="811"/>
      <c r="E435" s="811"/>
      <c r="F435" s="811"/>
      <c r="G435" s="811"/>
      <c r="H435" s="811"/>
      <c r="I435" s="811"/>
      <c r="J435" s="811"/>
      <c r="K435" s="811"/>
      <c r="L435" s="811"/>
      <c r="M435" s="811"/>
      <c r="N435" s="811"/>
      <c r="O435" s="811"/>
      <c r="P435" s="811"/>
      <c r="Q435" s="811"/>
      <c r="R435" s="811"/>
      <c r="S435" s="811"/>
      <c r="T435" s="811"/>
      <c r="U435" s="811"/>
      <c r="V435" s="811"/>
      <c r="W435" s="811"/>
      <c r="X435" s="811"/>
      <c r="Y435" s="811"/>
      <c r="Z435" s="811"/>
      <c r="AA435" s="811"/>
      <c r="AB435" s="811"/>
      <c r="AC435" s="811"/>
      <c r="AD435" s="811"/>
      <c r="AE435" s="811"/>
      <c r="AF435" s="811"/>
      <c r="AG435" s="811"/>
      <c r="AH435" s="811"/>
      <c r="AI435" s="811"/>
      <c r="AJ435" s="811"/>
      <c r="AK435" s="811"/>
      <c r="AL435" s="811"/>
      <c r="AM435" s="811"/>
      <c r="AN435" s="811"/>
      <c r="AO435" s="811"/>
      <c r="AP435" s="811"/>
      <c r="AQ435" s="811"/>
      <c r="AR435" s="811"/>
      <c r="AS435" s="811"/>
      <c r="AT435" s="811"/>
      <c r="AU435" s="811"/>
      <c r="AV435" s="811"/>
      <c r="AW435" s="812"/>
      <c r="AX435" s="410"/>
      <c r="AY435" s="410"/>
      <c r="AZ435" s="410"/>
      <c r="BA435" s="410"/>
      <c r="BB435" s="410"/>
      <c r="BC435" s="410"/>
      <c r="BD435" s="410"/>
      <c r="BE435" s="410"/>
      <c r="BF435" s="410"/>
      <c r="BG435" s="410"/>
      <c r="BH435" s="410"/>
      <c r="BI435" s="410"/>
      <c r="BJ435" s="410"/>
      <c r="BK435" s="410"/>
      <c r="BL435" s="410"/>
      <c r="BM435" s="410"/>
      <c r="BN435" s="410"/>
      <c r="BO435" s="410"/>
      <c r="BP435" s="410"/>
      <c r="BQ435" s="410"/>
      <c r="BR435" s="410"/>
      <c r="BS435" s="410"/>
      <c r="BT435" s="410"/>
      <c r="BU435" s="410"/>
      <c r="BV435" s="410"/>
      <c r="BW435" s="410"/>
      <c r="BX435" s="410"/>
    </row>
    <row r="436" spans="1:92" s="411" customFormat="1">
      <c r="A436" s="409"/>
      <c r="B436" s="545"/>
      <c r="C436" s="546"/>
      <c r="D436" s="546"/>
      <c r="E436" s="546"/>
      <c r="F436" s="546"/>
      <c r="G436" s="546"/>
      <c r="H436" s="547"/>
      <c r="I436" s="813" t="s">
        <v>100</v>
      </c>
      <c r="J436" s="814"/>
      <c r="K436" s="814"/>
      <c r="L436" s="814"/>
      <c r="M436" s="815"/>
      <c r="N436" s="813" t="s">
        <v>101</v>
      </c>
      <c r="O436" s="814"/>
      <c r="P436" s="814"/>
      <c r="Q436" s="814"/>
      <c r="R436" s="815"/>
      <c r="S436" s="810" t="s">
        <v>102</v>
      </c>
      <c r="T436" s="811"/>
      <c r="U436" s="811"/>
      <c r="V436" s="811"/>
      <c r="W436" s="811"/>
      <c r="X436" s="811"/>
      <c r="Y436" s="811"/>
      <c r="Z436" s="811"/>
      <c r="AA436" s="811"/>
      <c r="AB436" s="811"/>
      <c r="AC436" s="811"/>
      <c r="AD436" s="811"/>
      <c r="AE436" s="811"/>
      <c r="AF436" s="811"/>
      <c r="AG436" s="811"/>
      <c r="AH436" s="811"/>
      <c r="AI436" s="811"/>
      <c r="AJ436" s="811"/>
      <c r="AK436" s="811"/>
      <c r="AL436" s="811"/>
      <c r="AM436" s="811"/>
      <c r="AN436" s="811"/>
      <c r="AO436" s="811"/>
      <c r="AP436" s="811"/>
      <c r="AQ436" s="812"/>
      <c r="AR436" s="822" t="s">
        <v>103</v>
      </c>
      <c r="AS436" s="823"/>
      <c r="AT436" s="823"/>
      <c r="AU436" s="823"/>
      <c r="AV436" s="824"/>
      <c r="AW436" s="548"/>
      <c r="AX436" s="410"/>
      <c r="AY436" s="410"/>
      <c r="AZ436" s="410"/>
      <c r="BA436" s="410"/>
      <c r="BB436" s="410"/>
      <c r="BC436" s="410"/>
      <c r="BD436" s="410"/>
      <c r="BE436" s="410"/>
      <c r="BF436" s="410"/>
      <c r="BG436" s="410"/>
      <c r="BH436" s="410"/>
      <c r="BI436" s="410"/>
      <c r="BJ436" s="410"/>
      <c r="BK436" s="410"/>
      <c r="BL436" s="410"/>
      <c r="BM436" s="410"/>
      <c r="BN436" s="410"/>
      <c r="BO436" s="410"/>
      <c r="BP436" s="410"/>
      <c r="BQ436" s="410"/>
      <c r="BR436" s="410"/>
      <c r="BS436" s="410"/>
      <c r="BT436" s="410"/>
      <c r="BU436" s="410"/>
      <c r="BV436" s="410"/>
      <c r="BW436" s="410"/>
      <c r="BX436" s="410"/>
    </row>
    <row r="437" spans="1:92" s="411" customFormat="1">
      <c r="A437" s="409"/>
      <c r="B437" s="549"/>
      <c r="C437" s="550"/>
      <c r="D437" s="550"/>
      <c r="E437" s="550"/>
      <c r="F437" s="550"/>
      <c r="G437" s="550"/>
      <c r="H437" s="551"/>
      <c r="I437" s="816"/>
      <c r="J437" s="817"/>
      <c r="K437" s="817"/>
      <c r="L437" s="817"/>
      <c r="M437" s="818"/>
      <c r="N437" s="816"/>
      <c r="O437" s="817"/>
      <c r="P437" s="817"/>
      <c r="Q437" s="817"/>
      <c r="R437" s="818"/>
      <c r="S437" s="810" t="s">
        <v>846</v>
      </c>
      <c r="T437" s="811"/>
      <c r="U437" s="811"/>
      <c r="V437" s="811"/>
      <c r="W437" s="811"/>
      <c r="X437" s="811"/>
      <c r="Y437" s="811"/>
      <c r="Z437" s="811"/>
      <c r="AA437" s="811"/>
      <c r="AB437" s="811"/>
      <c r="AC437" s="811"/>
      <c r="AD437" s="811"/>
      <c r="AE437" s="811"/>
      <c r="AF437" s="811"/>
      <c r="AG437" s="812"/>
      <c r="AH437" s="822" t="s">
        <v>125</v>
      </c>
      <c r="AI437" s="823"/>
      <c r="AJ437" s="823"/>
      <c r="AK437" s="823"/>
      <c r="AL437" s="824"/>
      <c r="AM437" s="822" t="s">
        <v>104</v>
      </c>
      <c r="AN437" s="823"/>
      <c r="AO437" s="823"/>
      <c r="AP437" s="823"/>
      <c r="AQ437" s="824"/>
      <c r="AR437" s="825"/>
      <c r="AS437" s="826"/>
      <c r="AT437" s="826"/>
      <c r="AU437" s="826"/>
      <c r="AV437" s="827"/>
      <c r="AW437" s="552"/>
      <c r="AX437" s="410"/>
      <c r="AY437" s="410"/>
      <c r="AZ437" s="410"/>
      <c r="BA437" s="410"/>
      <c r="BB437" s="410"/>
      <c r="BC437" s="410"/>
      <c r="BD437" s="410"/>
      <c r="BE437" s="410"/>
      <c r="BF437" s="410"/>
      <c r="BG437" s="410"/>
      <c r="BH437" s="410"/>
      <c r="BI437" s="410"/>
      <c r="BJ437" s="410"/>
      <c r="BK437" s="410"/>
      <c r="BL437" s="410"/>
      <c r="BM437" s="410"/>
      <c r="BN437" s="410"/>
      <c r="BO437" s="410"/>
      <c r="BP437" s="410"/>
      <c r="BQ437" s="410"/>
      <c r="BR437" s="410"/>
      <c r="BS437" s="410"/>
      <c r="BT437" s="410"/>
      <c r="BU437" s="410"/>
      <c r="BV437" s="410"/>
      <c r="BW437" s="410"/>
      <c r="BX437" s="410"/>
    </row>
    <row r="438" spans="1:92" s="411" customFormat="1">
      <c r="A438" s="409"/>
      <c r="B438" s="553"/>
      <c r="C438" s="554"/>
      <c r="D438" s="554"/>
      <c r="E438" s="554"/>
      <c r="F438" s="554"/>
      <c r="G438" s="554"/>
      <c r="H438" s="555"/>
      <c r="I438" s="819"/>
      <c r="J438" s="820"/>
      <c r="K438" s="820"/>
      <c r="L438" s="820"/>
      <c r="M438" s="821"/>
      <c r="N438" s="819"/>
      <c r="O438" s="820"/>
      <c r="P438" s="820"/>
      <c r="Q438" s="820"/>
      <c r="R438" s="821"/>
      <c r="S438" s="831" t="s">
        <v>847</v>
      </c>
      <c r="T438" s="832"/>
      <c r="U438" s="832"/>
      <c r="V438" s="832"/>
      <c r="W438" s="833"/>
      <c r="X438" s="810" t="s">
        <v>105</v>
      </c>
      <c r="Y438" s="811"/>
      <c r="Z438" s="811"/>
      <c r="AA438" s="811"/>
      <c r="AB438" s="812"/>
      <c r="AC438" s="810" t="s">
        <v>848</v>
      </c>
      <c r="AD438" s="811"/>
      <c r="AE438" s="811"/>
      <c r="AF438" s="811"/>
      <c r="AG438" s="812"/>
      <c r="AH438" s="828"/>
      <c r="AI438" s="829"/>
      <c r="AJ438" s="829"/>
      <c r="AK438" s="829"/>
      <c r="AL438" s="830"/>
      <c r="AM438" s="828"/>
      <c r="AN438" s="829"/>
      <c r="AO438" s="829"/>
      <c r="AP438" s="829"/>
      <c r="AQ438" s="830"/>
      <c r="AR438" s="828"/>
      <c r="AS438" s="829"/>
      <c r="AT438" s="829"/>
      <c r="AU438" s="829"/>
      <c r="AV438" s="830"/>
      <c r="AW438" s="556"/>
      <c r="AX438" s="410"/>
      <c r="AY438" s="410"/>
      <c r="AZ438" s="410"/>
      <c r="BA438" s="410"/>
      <c r="BB438" s="410"/>
      <c r="BC438" s="410"/>
      <c r="BD438" s="410"/>
      <c r="BE438" s="410"/>
      <c r="BF438" s="410"/>
      <c r="BG438" s="410"/>
      <c r="BH438" s="410"/>
      <c r="BI438" s="410"/>
      <c r="BJ438" s="410"/>
      <c r="BK438" s="410"/>
      <c r="BL438" s="410"/>
      <c r="BM438" s="410"/>
      <c r="BN438" s="410"/>
      <c r="BO438" s="410"/>
      <c r="BP438" s="410"/>
      <c r="BQ438" s="410"/>
      <c r="BR438" s="410"/>
      <c r="BS438" s="410"/>
      <c r="BT438" s="410"/>
      <c r="BU438" s="410"/>
      <c r="BV438" s="410"/>
      <c r="BW438" s="410"/>
      <c r="BX438" s="410"/>
    </row>
    <row r="439" spans="1:92" ht="14.25">
      <c r="B439" s="496" t="s">
        <v>849</v>
      </c>
      <c r="C439" s="497"/>
      <c r="D439" s="497"/>
      <c r="E439" s="497"/>
      <c r="F439" s="497"/>
      <c r="G439" s="497"/>
      <c r="H439" s="498"/>
      <c r="I439" s="521">
        <v>1200</v>
      </c>
      <c r="J439" s="720"/>
      <c r="K439" s="721"/>
      <c r="L439" s="721"/>
      <c r="M439" s="722"/>
      <c r="N439" s="521">
        <v>1211</v>
      </c>
      <c r="O439" s="720"/>
      <c r="P439" s="721"/>
      <c r="Q439" s="721"/>
      <c r="R439" s="722"/>
      <c r="S439" s="521">
        <v>1221</v>
      </c>
      <c r="T439" s="720"/>
      <c r="U439" s="721"/>
      <c r="V439" s="721"/>
      <c r="W439" s="722"/>
      <c r="X439" s="521">
        <v>1730</v>
      </c>
      <c r="Y439" s="720"/>
      <c r="Z439" s="721"/>
      <c r="AA439" s="721"/>
      <c r="AB439" s="722"/>
      <c r="AC439" s="521">
        <v>1731</v>
      </c>
      <c r="AD439" s="720"/>
      <c r="AE439" s="721"/>
      <c r="AF439" s="721"/>
      <c r="AG439" s="722"/>
      <c r="AH439" s="521">
        <v>1234</v>
      </c>
      <c r="AI439" s="720"/>
      <c r="AJ439" s="721"/>
      <c r="AK439" s="721"/>
      <c r="AL439" s="722"/>
      <c r="AM439" s="521">
        <v>1246</v>
      </c>
      <c r="AN439" s="720"/>
      <c r="AO439" s="721"/>
      <c r="AP439" s="721"/>
      <c r="AQ439" s="722"/>
      <c r="AR439" s="521">
        <v>1260</v>
      </c>
      <c r="AS439" s="720"/>
      <c r="AT439" s="721"/>
      <c r="AU439" s="721"/>
      <c r="AV439" s="722"/>
      <c r="AW439" s="557" t="s">
        <v>2</v>
      </c>
      <c r="AX439" s="410"/>
      <c r="AY439" s="410"/>
      <c r="AZ439" s="410"/>
      <c r="BA439" s="410"/>
      <c r="BB439" s="410"/>
      <c r="BC439" s="410"/>
      <c r="BD439" s="410"/>
      <c r="BE439" s="410"/>
      <c r="BF439" s="410"/>
      <c r="BG439" s="410"/>
      <c r="BH439" s="410"/>
      <c r="BI439" s="410"/>
      <c r="BJ439" s="410"/>
      <c r="BK439" s="410"/>
      <c r="BL439" s="410"/>
      <c r="BM439" s="410"/>
      <c r="BN439" s="410"/>
      <c r="BO439" s="410"/>
      <c r="BP439" s="410"/>
      <c r="BQ439" s="410"/>
      <c r="BR439" s="410"/>
      <c r="BS439" s="410"/>
      <c r="BT439" s="410"/>
      <c r="BU439" s="410"/>
      <c r="BV439" s="410"/>
      <c r="BW439" s="410"/>
      <c r="BX439" s="410"/>
    </row>
    <row r="440" spans="1:92" ht="14.25">
      <c r="B440" s="491" t="s">
        <v>850</v>
      </c>
      <c r="C440" s="492"/>
      <c r="D440" s="492"/>
      <c r="E440" s="492"/>
      <c r="F440" s="492"/>
      <c r="G440" s="492"/>
      <c r="H440" s="493"/>
      <c r="I440" s="558"/>
      <c r="J440" s="559"/>
      <c r="K440" s="559"/>
      <c r="L440" s="559"/>
      <c r="M440" s="560"/>
      <c r="N440" s="558"/>
      <c r="O440" s="559"/>
      <c r="P440" s="559"/>
      <c r="Q440" s="559"/>
      <c r="R440" s="560"/>
      <c r="S440" s="561">
        <v>1222</v>
      </c>
      <c r="T440" s="720"/>
      <c r="U440" s="721"/>
      <c r="V440" s="721"/>
      <c r="W440" s="722"/>
      <c r="X440" s="558"/>
      <c r="Y440" s="559"/>
      <c r="Z440" s="559"/>
      <c r="AA440" s="559"/>
      <c r="AB440" s="560"/>
      <c r="AC440" s="521">
        <v>1843</v>
      </c>
      <c r="AD440" s="720"/>
      <c r="AE440" s="721"/>
      <c r="AF440" s="721"/>
      <c r="AG440" s="722"/>
      <c r="AH440" s="521">
        <v>1235</v>
      </c>
      <c r="AI440" s="720"/>
      <c r="AJ440" s="721"/>
      <c r="AK440" s="721"/>
      <c r="AL440" s="722"/>
      <c r="AM440" s="521">
        <v>1247</v>
      </c>
      <c r="AN440" s="720"/>
      <c r="AO440" s="721"/>
      <c r="AP440" s="721"/>
      <c r="AQ440" s="722"/>
      <c r="AR440" s="558"/>
      <c r="AS440" s="559"/>
      <c r="AT440" s="559"/>
      <c r="AU440" s="559"/>
      <c r="AV440" s="560"/>
      <c r="AW440" s="557" t="s">
        <v>3</v>
      </c>
      <c r="AX440" s="410"/>
      <c r="AY440" s="410"/>
      <c r="AZ440" s="410"/>
      <c r="BA440" s="410"/>
      <c r="BB440" s="410"/>
      <c r="BC440" s="410"/>
      <c r="BD440" s="410"/>
      <c r="BE440" s="410"/>
      <c r="BF440" s="410"/>
      <c r="BG440" s="410"/>
      <c r="BH440" s="410"/>
      <c r="BI440" s="410"/>
      <c r="BJ440" s="410"/>
      <c r="BK440" s="410"/>
      <c r="BL440" s="410"/>
      <c r="BM440" s="410"/>
      <c r="BN440" s="410"/>
      <c r="BO440" s="410"/>
      <c r="BP440" s="410"/>
      <c r="BQ440" s="410"/>
      <c r="BR440" s="410"/>
      <c r="BS440" s="410"/>
      <c r="BT440" s="410"/>
      <c r="BU440" s="410"/>
      <c r="BV440" s="410"/>
      <c r="BW440" s="410"/>
      <c r="BX440" s="410"/>
    </row>
    <row r="441" spans="1:92" ht="14.25">
      <c r="B441" s="496" t="s">
        <v>92</v>
      </c>
      <c r="C441" s="497"/>
      <c r="D441" s="497"/>
      <c r="E441" s="497"/>
      <c r="F441" s="497"/>
      <c r="G441" s="497"/>
      <c r="H441" s="498"/>
      <c r="I441" s="521">
        <v>1202</v>
      </c>
      <c r="J441" s="720"/>
      <c r="K441" s="721"/>
      <c r="L441" s="721"/>
      <c r="M441" s="722"/>
      <c r="N441" s="521">
        <v>1212</v>
      </c>
      <c r="O441" s="720"/>
      <c r="P441" s="721"/>
      <c r="Q441" s="721"/>
      <c r="R441" s="722"/>
      <c r="S441" s="521">
        <v>1224</v>
      </c>
      <c r="T441" s="720"/>
      <c r="U441" s="721"/>
      <c r="V441" s="721"/>
      <c r="W441" s="722"/>
      <c r="X441" s="521">
        <v>1733</v>
      </c>
      <c r="Y441" s="720"/>
      <c r="Z441" s="721"/>
      <c r="AA441" s="721"/>
      <c r="AB441" s="722"/>
      <c r="AC441" s="521">
        <v>1734</v>
      </c>
      <c r="AD441" s="720"/>
      <c r="AE441" s="721"/>
      <c r="AF441" s="721"/>
      <c r="AG441" s="722"/>
      <c r="AH441" s="521">
        <v>1236</v>
      </c>
      <c r="AI441" s="720"/>
      <c r="AJ441" s="721"/>
      <c r="AK441" s="721"/>
      <c r="AL441" s="722"/>
      <c r="AM441" s="521">
        <v>1248</v>
      </c>
      <c r="AN441" s="720"/>
      <c r="AO441" s="721"/>
      <c r="AP441" s="721"/>
      <c r="AQ441" s="722"/>
      <c r="AR441" s="521">
        <v>1262</v>
      </c>
      <c r="AS441" s="720"/>
      <c r="AT441" s="721"/>
      <c r="AU441" s="721"/>
      <c r="AV441" s="722"/>
      <c r="AW441" s="557" t="s">
        <v>2</v>
      </c>
      <c r="AX441" s="410"/>
      <c r="AY441" s="410"/>
      <c r="AZ441" s="410"/>
      <c r="BA441" s="410"/>
      <c r="BB441" s="410"/>
      <c r="BC441" s="410"/>
      <c r="BD441" s="410"/>
      <c r="BE441" s="410"/>
      <c r="BF441" s="410"/>
      <c r="BG441" s="410"/>
      <c r="BH441" s="410"/>
      <c r="BI441" s="410"/>
      <c r="BJ441" s="410"/>
      <c r="BK441" s="410"/>
      <c r="BL441" s="410"/>
      <c r="BM441" s="410"/>
      <c r="BN441" s="410"/>
      <c r="BO441" s="410"/>
      <c r="BP441" s="410"/>
      <c r="BQ441" s="410"/>
      <c r="BR441" s="410"/>
      <c r="BS441" s="410"/>
      <c r="BT441" s="410"/>
      <c r="BU441" s="410"/>
      <c r="BV441" s="410"/>
      <c r="BW441" s="410"/>
      <c r="BX441" s="410"/>
    </row>
    <row r="442" spans="1:92" ht="14.25">
      <c r="B442" s="496" t="s">
        <v>93</v>
      </c>
      <c r="C442" s="497"/>
      <c r="D442" s="497"/>
      <c r="E442" s="497"/>
      <c r="F442" s="497"/>
      <c r="G442" s="497"/>
      <c r="H442" s="498"/>
      <c r="I442" s="521">
        <v>1203</v>
      </c>
      <c r="J442" s="720"/>
      <c r="K442" s="721"/>
      <c r="L442" s="721"/>
      <c r="M442" s="722"/>
      <c r="N442" s="521">
        <v>1213</v>
      </c>
      <c r="O442" s="720"/>
      <c r="P442" s="721"/>
      <c r="Q442" s="721"/>
      <c r="R442" s="722"/>
      <c r="S442" s="521">
        <v>1225</v>
      </c>
      <c r="T442" s="720"/>
      <c r="U442" s="721"/>
      <c r="V442" s="721"/>
      <c r="W442" s="722"/>
      <c r="X442" s="521">
        <v>1735</v>
      </c>
      <c r="Y442" s="720"/>
      <c r="Z442" s="721"/>
      <c r="AA442" s="721"/>
      <c r="AB442" s="722"/>
      <c r="AC442" s="521">
        <v>1736</v>
      </c>
      <c r="AD442" s="720"/>
      <c r="AE442" s="721"/>
      <c r="AF442" s="721"/>
      <c r="AG442" s="722"/>
      <c r="AH442" s="521">
        <v>1237</v>
      </c>
      <c r="AI442" s="720"/>
      <c r="AJ442" s="721"/>
      <c r="AK442" s="721"/>
      <c r="AL442" s="722"/>
      <c r="AM442" s="521">
        <v>1249</v>
      </c>
      <c r="AN442" s="720"/>
      <c r="AO442" s="721"/>
      <c r="AP442" s="721"/>
      <c r="AQ442" s="722"/>
      <c r="AR442" s="521">
        <v>1263</v>
      </c>
      <c r="AS442" s="720"/>
      <c r="AT442" s="721"/>
      <c r="AU442" s="721"/>
      <c r="AV442" s="722"/>
      <c r="AW442" s="557" t="s">
        <v>3</v>
      </c>
      <c r="AX442" s="410"/>
      <c r="AY442" s="410"/>
      <c r="AZ442" s="410"/>
      <c r="BA442" s="410"/>
      <c r="BB442" s="410"/>
      <c r="BC442" s="410"/>
      <c r="BD442" s="410"/>
      <c r="BE442" s="410"/>
      <c r="BF442" s="410"/>
      <c r="BG442" s="410"/>
      <c r="BH442" s="410"/>
      <c r="BI442" s="410"/>
      <c r="BJ442" s="410"/>
      <c r="BK442" s="410"/>
      <c r="BL442" s="410"/>
      <c r="BM442" s="410"/>
      <c r="BN442" s="410"/>
      <c r="BO442" s="410"/>
      <c r="BP442" s="410"/>
      <c r="BQ442" s="410"/>
      <c r="BR442" s="410"/>
      <c r="BS442" s="410"/>
      <c r="BT442" s="410"/>
      <c r="BU442" s="410"/>
      <c r="BV442" s="410"/>
      <c r="BW442" s="410"/>
      <c r="BX442" s="410"/>
    </row>
    <row r="443" spans="1:92" ht="14.25">
      <c r="B443" s="496" t="s">
        <v>851</v>
      </c>
      <c r="C443" s="497"/>
      <c r="D443" s="497"/>
      <c r="E443" s="497"/>
      <c r="F443" s="497"/>
      <c r="G443" s="497"/>
      <c r="H443" s="498"/>
      <c r="I443" s="521">
        <v>1204</v>
      </c>
      <c r="J443" s="720"/>
      <c r="K443" s="721"/>
      <c r="L443" s="721"/>
      <c r="M443" s="722"/>
      <c r="N443" s="521">
        <v>1214</v>
      </c>
      <c r="O443" s="720"/>
      <c r="P443" s="721"/>
      <c r="Q443" s="721"/>
      <c r="R443" s="722"/>
      <c r="S443" s="521">
        <v>1226</v>
      </c>
      <c r="T443" s="720"/>
      <c r="U443" s="721"/>
      <c r="V443" s="721"/>
      <c r="W443" s="722"/>
      <c r="X443" s="521">
        <v>1737</v>
      </c>
      <c r="Y443" s="720"/>
      <c r="Z443" s="721"/>
      <c r="AA443" s="721"/>
      <c r="AB443" s="722"/>
      <c r="AC443" s="521">
        <v>1738</v>
      </c>
      <c r="AD443" s="720"/>
      <c r="AE443" s="721"/>
      <c r="AF443" s="721"/>
      <c r="AG443" s="722"/>
      <c r="AH443" s="521">
        <v>1238</v>
      </c>
      <c r="AI443" s="720"/>
      <c r="AJ443" s="721"/>
      <c r="AK443" s="721"/>
      <c r="AL443" s="722"/>
      <c r="AM443" s="521">
        <v>1250</v>
      </c>
      <c r="AN443" s="720"/>
      <c r="AO443" s="721"/>
      <c r="AP443" s="721"/>
      <c r="AQ443" s="722"/>
      <c r="AR443" s="521">
        <v>1264</v>
      </c>
      <c r="AS443" s="720"/>
      <c r="AT443" s="721"/>
      <c r="AU443" s="721"/>
      <c r="AV443" s="722"/>
      <c r="AW443" s="557" t="s">
        <v>3</v>
      </c>
      <c r="AX443" s="410"/>
      <c r="AY443" s="410"/>
      <c r="AZ443" s="410"/>
      <c r="BA443" s="410"/>
      <c r="BB443" s="410"/>
      <c r="BC443" s="410"/>
      <c r="BD443" s="410"/>
      <c r="BE443" s="410"/>
      <c r="BF443" s="410"/>
      <c r="BG443" s="410"/>
      <c r="BH443" s="410"/>
      <c r="BI443" s="410"/>
      <c r="BJ443" s="410"/>
      <c r="BK443" s="410"/>
      <c r="BL443" s="410"/>
      <c r="BM443" s="410"/>
      <c r="BN443" s="410"/>
      <c r="BO443" s="410"/>
      <c r="BP443" s="410"/>
      <c r="BQ443" s="410"/>
      <c r="BR443" s="410"/>
      <c r="BS443" s="410"/>
      <c r="BT443" s="410"/>
      <c r="BU443" s="410"/>
      <c r="BV443" s="410"/>
      <c r="BW443" s="410"/>
      <c r="BX443" s="410"/>
    </row>
    <row r="444" spans="1:92" ht="14.25">
      <c r="B444" s="496" t="s">
        <v>106</v>
      </c>
      <c r="C444" s="497"/>
      <c r="D444" s="497"/>
      <c r="E444" s="497"/>
      <c r="F444" s="497"/>
      <c r="G444" s="497"/>
      <c r="H444" s="498"/>
      <c r="I444" s="521">
        <v>1205</v>
      </c>
      <c r="J444" s="720"/>
      <c r="K444" s="721"/>
      <c r="L444" s="721"/>
      <c r="M444" s="722"/>
      <c r="N444" s="521">
        <v>1215</v>
      </c>
      <c r="O444" s="720"/>
      <c r="P444" s="721"/>
      <c r="Q444" s="721"/>
      <c r="R444" s="722"/>
      <c r="S444" s="558"/>
      <c r="T444" s="559"/>
      <c r="U444" s="559"/>
      <c r="V444" s="559"/>
      <c r="W444" s="560"/>
      <c r="X444" s="558"/>
      <c r="Y444" s="559"/>
      <c r="Z444" s="559"/>
      <c r="AA444" s="559"/>
      <c r="AB444" s="560"/>
      <c r="AC444" s="521">
        <v>1740</v>
      </c>
      <c r="AD444" s="720"/>
      <c r="AE444" s="721"/>
      <c r="AF444" s="721"/>
      <c r="AG444" s="722"/>
      <c r="AH444" s="521">
        <v>1239</v>
      </c>
      <c r="AI444" s="720"/>
      <c r="AJ444" s="721"/>
      <c r="AK444" s="721"/>
      <c r="AL444" s="722"/>
      <c r="AM444" s="521">
        <v>1251</v>
      </c>
      <c r="AN444" s="720"/>
      <c r="AO444" s="721"/>
      <c r="AP444" s="721"/>
      <c r="AQ444" s="722"/>
      <c r="AR444" s="558"/>
      <c r="AS444" s="559"/>
      <c r="AT444" s="559"/>
      <c r="AU444" s="559"/>
      <c r="AV444" s="560"/>
      <c r="AW444" s="557" t="s">
        <v>2</v>
      </c>
      <c r="AX444" s="410"/>
      <c r="AY444" s="410"/>
      <c r="AZ444" s="410"/>
      <c r="BA444" s="410"/>
      <c r="BB444" s="410"/>
      <c r="BC444" s="410"/>
      <c r="BD444" s="410"/>
      <c r="BE444" s="410"/>
      <c r="BF444" s="410"/>
      <c r="BG444" s="410"/>
      <c r="BH444" s="410"/>
      <c r="BI444" s="410"/>
      <c r="BJ444" s="410"/>
      <c r="BK444" s="410"/>
      <c r="BL444" s="410"/>
      <c r="BM444" s="410"/>
      <c r="BN444" s="410"/>
      <c r="BO444" s="410"/>
      <c r="BP444" s="410"/>
      <c r="BQ444" s="410"/>
      <c r="BR444" s="410"/>
      <c r="BS444" s="410"/>
      <c r="BT444" s="410"/>
      <c r="BU444" s="410"/>
      <c r="BV444" s="410"/>
      <c r="BW444" s="410"/>
      <c r="BX444" s="410"/>
    </row>
    <row r="445" spans="1:92" ht="14.25">
      <c r="B445" s="496" t="s">
        <v>107</v>
      </c>
      <c r="C445" s="497"/>
      <c r="D445" s="497"/>
      <c r="E445" s="497"/>
      <c r="F445" s="497"/>
      <c r="G445" s="497"/>
      <c r="H445" s="498"/>
      <c r="I445" s="521">
        <v>1206</v>
      </c>
      <c r="J445" s="720"/>
      <c r="K445" s="721"/>
      <c r="L445" s="721"/>
      <c r="M445" s="722"/>
      <c r="N445" s="521">
        <v>1216</v>
      </c>
      <c r="O445" s="720"/>
      <c r="P445" s="721"/>
      <c r="Q445" s="721"/>
      <c r="R445" s="722"/>
      <c r="S445" s="521">
        <v>1228</v>
      </c>
      <c r="T445" s="720"/>
      <c r="U445" s="721"/>
      <c r="V445" s="721"/>
      <c r="W445" s="722"/>
      <c r="X445" s="521">
        <v>1741</v>
      </c>
      <c r="Y445" s="720"/>
      <c r="Z445" s="721"/>
      <c r="AA445" s="721"/>
      <c r="AB445" s="722"/>
      <c r="AC445" s="521">
        <v>1742</v>
      </c>
      <c r="AD445" s="720"/>
      <c r="AE445" s="721"/>
      <c r="AF445" s="721"/>
      <c r="AG445" s="722"/>
      <c r="AH445" s="521">
        <v>1240</v>
      </c>
      <c r="AI445" s="720"/>
      <c r="AJ445" s="721"/>
      <c r="AK445" s="721"/>
      <c r="AL445" s="722"/>
      <c r="AM445" s="521">
        <v>1252</v>
      </c>
      <c r="AN445" s="720"/>
      <c r="AO445" s="721"/>
      <c r="AP445" s="721"/>
      <c r="AQ445" s="722"/>
      <c r="AR445" s="521">
        <v>1265</v>
      </c>
      <c r="AS445" s="720"/>
      <c r="AT445" s="721"/>
      <c r="AU445" s="721"/>
      <c r="AV445" s="722"/>
      <c r="AW445" s="557" t="s">
        <v>2</v>
      </c>
      <c r="AX445" s="410"/>
      <c r="AY445" s="410"/>
      <c r="AZ445" s="410"/>
      <c r="BA445" s="410"/>
      <c r="BB445" s="410"/>
      <c r="BC445" s="410"/>
      <c r="BD445" s="410"/>
      <c r="BE445" s="410"/>
      <c r="BF445" s="410"/>
      <c r="BG445" s="410"/>
      <c r="BH445" s="410"/>
      <c r="BI445" s="410"/>
      <c r="BJ445" s="410"/>
      <c r="BK445" s="410"/>
      <c r="BL445" s="410"/>
      <c r="BM445" s="410"/>
      <c r="BN445" s="410"/>
      <c r="BO445" s="410"/>
      <c r="BP445" s="410"/>
      <c r="BQ445" s="410"/>
      <c r="BR445" s="410"/>
      <c r="BS445" s="410"/>
      <c r="BT445" s="410"/>
      <c r="BU445" s="410"/>
      <c r="BV445" s="410"/>
      <c r="BW445" s="410"/>
      <c r="BX445" s="410"/>
    </row>
    <row r="446" spans="1:92" ht="14.25">
      <c r="B446" s="496" t="s">
        <v>108</v>
      </c>
      <c r="C446" s="497"/>
      <c r="D446" s="497"/>
      <c r="E446" s="497"/>
      <c r="F446" s="497"/>
      <c r="G446" s="497"/>
      <c r="H446" s="498"/>
      <c r="I446" s="521">
        <v>1207</v>
      </c>
      <c r="J446" s="720"/>
      <c r="K446" s="721"/>
      <c r="L446" s="721"/>
      <c r="M446" s="722"/>
      <c r="N446" s="521">
        <v>1217</v>
      </c>
      <c r="O446" s="720"/>
      <c r="P446" s="721"/>
      <c r="Q446" s="721"/>
      <c r="R446" s="722"/>
      <c r="S446" s="521">
        <v>1229</v>
      </c>
      <c r="T446" s="720"/>
      <c r="U446" s="721"/>
      <c r="V446" s="721"/>
      <c r="W446" s="722"/>
      <c r="X446" s="521">
        <v>1743</v>
      </c>
      <c r="Y446" s="720"/>
      <c r="Z446" s="721"/>
      <c r="AA446" s="721"/>
      <c r="AB446" s="722"/>
      <c r="AC446" s="521">
        <v>1744</v>
      </c>
      <c r="AD446" s="720"/>
      <c r="AE446" s="721"/>
      <c r="AF446" s="721"/>
      <c r="AG446" s="722"/>
      <c r="AH446" s="521">
        <v>1241</v>
      </c>
      <c r="AI446" s="720"/>
      <c r="AJ446" s="721"/>
      <c r="AK446" s="721"/>
      <c r="AL446" s="722"/>
      <c r="AM446" s="521">
        <v>1253</v>
      </c>
      <c r="AN446" s="720"/>
      <c r="AO446" s="721"/>
      <c r="AP446" s="721"/>
      <c r="AQ446" s="722"/>
      <c r="AR446" s="521">
        <v>1266</v>
      </c>
      <c r="AS446" s="720"/>
      <c r="AT446" s="721"/>
      <c r="AU446" s="721"/>
      <c r="AV446" s="722"/>
      <c r="AW446" s="557" t="s">
        <v>3</v>
      </c>
      <c r="AX446" s="410"/>
      <c r="AY446" s="410"/>
      <c r="AZ446" s="410"/>
      <c r="BA446" s="410"/>
      <c r="BB446" s="410"/>
      <c r="BC446" s="410"/>
      <c r="BD446" s="410"/>
      <c r="BE446" s="410"/>
      <c r="BF446" s="410"/>
      <c r="BG446" s="410"/>
      <c r="BH446" s="410"/>
      <c r="BI446" s="410"/>
      <c r="BJ446" s="410"/>
      <c r="BK446" s="410"/>
      <c r="BL446" s="410"/>
      <c r="BM446" s="410"/>
      <c r="BN446" s="410"/>
      <c r="BO446" s="410"/>
      <c r="BP446" s="410"/>
      <c r="BQ446" s="410"/>
      <c r="BR446" s="410"/>
      <c r="BS446" s="410"/>
      <c r="BT446" s="410"/>
      <c r="BU446" s="410"/>
      <c r="BV446" s="410"/>
      <c r="BW446" s="410"/>
      <c r="BX446" s="410"/>
    </row>
    <row r="447" spans="1:92" ht="14.25">
      <c r="B447" s="496" t="s">
        <v>852</v>
      </c>
      <c r="C447" s="497"/>
      <c r="D447" s="497"/>
      <c r="E447" s="497"/>
      <c r="F447" s="497"/>
      <c r="G447" s="497"/>
      <c r="H447" s="498"/>
      <c r="I447" s="521">
        <v>1208</v>
      </c>
      <c r="J447" s="720"/>
      <c r="K447" s="721"/>
      <c r="L447" s="721"/>
      <c r="M447" s="722"/>
      <c r="N447" s="521">
        <v>1218</v>
      </c>
      <c r="O447" s="720"/>
      <c r="P447" s="721"/>
      <c r="Q447" s="721"/>
      <c r="R447" s="722"/>
      <c r="S447" s="521">
        <v>1230</v>
      </c>
      <c r="T447" s="720"/>
      <c r="U447" s="721"/>
      <c r="V447" s="721"/>
      <c r="W447" s="722"/>
      <c r="X447" s="521">
        <v>1745</v>
      </c>
      <c r="Y447" s="720"/>
      <c r="Z447" s="721"/>
      <c r="AA447" s="721"/>
      <c r="AB447" s="722"/>
      <c r="AC447" s="521">
        <v>1746</v>
      </c>
      <c r="AD447" s="720"/>
      <c r="AE447" s="721"/>
      <c r="AF447" s="721"/>
      <c r="AG447" s="722"/>
      <c r="AH447" s="521">
        <v>1242</v>
      </c>
      <c r="AI447" s="720"/>
      <c r="AJ447" s="721"/>
      <c r="AK447" s="721"/>
      <c r="AL447" s="722"/>
      <c r="AM447" s="521">
        <v>1254</v>
      </c>
      <c r="AN447" s="720"/>
      <c r="AO447" s="721"/>
      <c r="AP447" s="721"/>
      <c r="AQ447" s="722"/>
      <c r="AR447" s="521">
        <v>1267</v>
      </c>
      <c r="AS447" s="720"/>
      <c r="AT447" s="721"/>
      <c r="AU447" s="721"/>
      <c r="AV447" s="722"/>
      <c r="AW447" s="557" t="s">
        <v>3</v>
      </c>
      <c r="AX447" s="410"/>
      <c r="AY447" s="410"/>
      <c r="AZ447" s="410"/>
      <c r="BA447" s="410"/>
      <c r="BB447" s="410"/>
      <c r="BC447" s="410"/>
      <c r="BD447" s="410"/>
      <c r="BE447" s="410"/>
      <c r="BF447" s="410"/>
      <c r="BG447" s="410"/>
      <c r="BH447" s="410"/>
      <c r="BI447" s="410"/>
      <c r="BJ447" s="410"/>
      <c r="BK447" s="410"/>
      <c r="BL447" s="410"/>
      <c r="BM447" s="410"/>
      <c r="BN447" s="410"/>
      <c r="BO447" s="410"/>
      <c r="BP447" s="410"/>
      <c r="BQ447" s="410"/>
      <c r="BR447" s="410"/>
      <c r="BS447" s="410"/>
      <c r="BT447" s="410"/>
      <c r="BU447" s="410"/>
      <c r="BV447" s="410"/>
      <c r="BW447" s="410"/>
      <c r="BX447" s="410"/>
    </row>
    <row r="448" spans="1:92" ht="14.25">
      <c r="B448" s="496" t="s">
        <v>207</v>
      </c>
      <c r="C448" s="497"/>
      <c r="D448" s="497"/>
      <c r="E448" s="497"/>
      <c r="F448" s="497"/>
      <c r="G448" s="497"/>
      <c r="H448" s="498"/>
      <c r="I448" s="521">
        <v>1209</v>
      </c>
      <c r="J448" s="720"/>
      <c r="K448" s="721"/>
      <c r="L448" s="721"/>
      <c r="M448" s="722"/>
      <c r="N448" s="521">
        <v>1219</v>
      </c>
      <c r="O448" s="720"/>
      <c r="P448" s="721"/>
      <c r="Q448" s="721"/>
      <c r="R448" s="722"/>
      <c r="S448" s="521">
        <v>1231</v>
      </c>
      <c r="T448" s="720"/>
      <c r="U448" s="721"/>
      <c r="V448" s="721"/>
      <c r="W448" s="722"/>
      <c r="X448" s="521">
        <v>1747</v>
      </c>
      <c r="Y448" s="720"/>
      <c r="Z448" s="721"/>
      <c r="AA448" s="721"/>
      <c r="AB448" s="722"/>
      <c r="AC448" s="521">
        <v>1748</v>
      </c>
      <c r="AD448" s="720"/>
      <c r="AE448" s="721"/>
      <c r="AF448" s="721"/>
      <c r="AG448" s="722"/>
      <c r="AH448" s="521">
        <v>1243</v>
      </c>
      <c r="AI448" s="720"/>
      <c r="AJ448" s="721"/>
      <c r="AK448" s="721"/>
      <c r="AL448" s="722"/>
      <c r="AM448" s="521">
        <v>1255</v>
      </c>
      <c r="AN448" s="720"/>
      <c r="AO448" s="721"/>
      <c r="AP448" s="721"/>
      <c r="AQ448" s="722"/>
      <c r="AR448" s="521">
        <v>1268</v>
      </c>
      <c r="AS448" s="720"/>
      <c r="AT448" s="721"/>
      <c r="AU448" s="721"/>
      <c r="AV448" s="722"/>
      <c r="AW448" s="557" t="s">
        <v>3</v>
      </c>
      <c r="AX448" s="410"/>
      <c r="AY448" s="410"/>
      <c r="AZ448" s="410"/>
      <c r="BA448" s="410"/>
      <c r="BB448" s="410"/>
      <c r="BC448" s="410"/>
      <c r="BD448" s="410"/>
      <c r="BE448" s="410"/>
      <c r="BF448" s="410"/>
      <c r="BG448" s="410"/>
      <c r="BH448" s="410"/>
      <c r="BI448" s="410"/>
      <c r="BJ448" s="410"/>
      <c r="BK448" s="410"/>
      <c r="BL448" s="410"/>
      <c r="BM448" s="410"/>
      <c r="BN448" s="410"/>
      <c r="BO448" s="410"/>
      <c r="BP448" s="410"/>
      <c r="BQ448" s="410"/>
      <c r="BR448" s="410"/>
      <c r="BS448" s="410"/>
      <c r="BT448" s="410"/>
      <c r="BU448" s="410"/>
      <c r="BV448" s="410"/>
      <c r="BW448" s="410"/>
      <c r="BX448" s="410"/>
    </row>
    <row r="449" spans="1:76" ht="14.25">
      <c r="B449" s="496" t="s">
        <v>109</v>
      </c>
      <c r="C449" s="497"/>
      <c r="D449" s="497"/>
      <c r="E449" s="497"/>
      <c r="F449" s="497"/>
      <c r="G449" s="497"/>
      <c r="H449" s="498"/>
      <c r="I449" s="521">
        <v>1210</v>
      </c>
      <c r="J449" s="720">
        <f>+IF(($J$439+$J$441+$J$444+$J$445-$J$440-$J$442-$J$443-$J$446-$J$447-$J$448)&gt;0,$J$439+$J$441+$J$444+$J$445-$J$440-$J$442-$J$443-$J$446-$J$447-$J$448,0)</f>
        <v>0</v>
      </c>
      <c r="K449" s="721"/>
      <c r="L449" s="721"/>
      <c r="M449" s="722"/>
      <c r="N449" s="521">
        <v>1220</v>
      </c>
      <c r="O449" s="720">
        <f>+IF(($O$439+$O$441+$O$444+$O$445-$O$440-$O$442-$O$443-$O$446-$O$447-$O$448)&gt;0,$O$439+$O$441+$O$444+$O$445-$O$440-$O$442-$O$443-$O$446-$O$447-$O$448,0)</f>
        <v>0</v>
      </c>
      <c r="P449" s="721"/>
      <c r="Q449" s="721"/>
      <c r="R449" s="722"/>
      <c r="S449" s="521">
        <v>1232</v>
      </c>
      <c r="T449" s="720">
        <f>+IF(($T$439+$T$441+$T$444+$T$445-$T$440-$T$442-$T$443-$T$446-$T$447-$T$448)&gt;0,$T$439+$T$441+$T$444+$T$445-$T$440-$T$442-$T$443-$T$446-$T$447-$T$448,0)</f>
        <v>0</v>
      </c>
      <c r="U449" s="721"/>
      <c r="V449" s="721"/>
      <c r="W449" s="722"/>
      <c r="X449" s="521">
        <v>1749</v>
      </c>
      <c r="Y449" s="720">
        <f>+IF(($Y$439+$Y$441+$Y$444+$Y$445-$Y$440-$Y$442-$Y$443-$Y$446-$Y$447-$Y$448)&gt;0,$Y$439+$Y$441+$Y$444+$Y$445-$Y$440-$Y$442-$Y$443-$Y$446-$Y$447-$Y$448,0)</f>
        <v>0</v>
      </c>
      <c r="Z449" s="721"/>
      <c r="AA449" s="721"/>
      <c r="AB449" s="722"/>
      <c r="AC449" s="521">
        <v>1750</v>
      </c>
      <c r="AD449" s="720">
        <f>+IF(($AD$439+$AD$441+$AD$444+$AD$445-$AD$440-$AD$442-$AD$443-$AD$446-$AD$447-$AD$448)&gt;0,$AD$439+$AD$441+$AD$444+$AD$445-$AD$440-$AD$442-$AD$443-$AD$446-$AD$447-$AD$448,0)</f>
        <v>0</v>
      </c>
      <c r="AE449" s="721"/>
      <c r="AF449" s="721"/>
      <c r="AG449" s="722"/>
      <c r="AH449" s="521">
        <v>1244</v>
      </c>
      <c r="AI449" s="720">
        <f>+IF(($AI$439+$AI$441+$AI$444+$AI$445-$AI$440-$AI$442-$AI$443-$AI$446-$AI$447-$AI$448)&gt;0,$AI$439+$AI$441+$AI$444+$AI$445-$AI$440-$AI$442-$AI$443-$AI$446-$AI$447-$AI$448,0)</f>
        <v>0</v>
      </c>
      <c r="AJ449" s="721"/>
      <c r="AK449" s="721"/>
      <c r="AL449" s="722"/>
      <c r="AM449" s="521">
        <v>1256</v>
      </c>
      <c r="AN449" s="720">
        <f>+IF(($AN$439+$AN$441+$AN$444+$AN$445-$AN$440-$AN$442-$AN$443-$AN$446-$AN$447-$AN$448)&gt;0,$AN$439+$AN$441+$AN$444+$AN$445-$AN$440-$AN$442-$AN$443-$AN$446-$AN$447-$AN$448,0)</f>
        <v>0</v>
      </c>
      <c r="AO449" s="721"/>
      <c r="AP449" s="721"/>
      <c r="AQ449" s="722"/>
      <c r="AR449" s="521">
        <v>1269</v>
      </c>
      <c r="AS449" s="720">
        <f>+IF(($AS$439+$AS$441+$AS$444+$AS$445-$AS$440-$AS$442-$AS$443-$AS$446-$AS$447-$AS$448)&gt;0,$AS$439+$AS$441+$AS$444+$AS$445-$AS$440-$AS$442-$AS$443-$AS$446-$AS$447-$AS$448,0)</f>
        <v>0</v>
      </c>
      <c r="AT449" s="721"/>
      <c r="AU449" s="721"/>
      <c r="AV449" s="722"/>
      <c r="AW449" s="557" t="s">
        <v>4</v>
      </c>
      <c r="AX449" s="410"/>
      <c r="AY449" s="410"/>
      <c r="AZ449" s="410"/>
      <c r="BA449" s="410"/>
      <c r="BB449" s="410"/>
      <c r="BC449" s="410"/>
      <c r="BD449" s="410"/>
      <c r="BE449" s="410"/>
      <c r="BF449" s="410"/>
      <c r="BG449" s="410"/>
      <c r="BH449" s="410"/>
      <c r="BI449" s="410"/>
      <c r="BJ449" s="410"/>
      <c r="BK449" s="410"/>
      <c r="BL449" s="410"/>
      <c r="BM449" s="410"/>
      <c r="BN449" s="410"/>
      <c r="BO449" s="410"/>
      <c r="BP449" s="410"/>
      <c r="BQ449" s="410"/>
      <c r="BR449" s="410"/>
      <c r="BS449" s="410"/>
      <c r="BT449" s="410"/>
      <c r="BU449" s="410"/>
      <c r="BV449" s="410"/>
      <c r="BW449" s="410"/>
      <c r="BX449" s="410"/>
    </row>
    <row r="450" spans="1:76" ht="14.25">
      <c r="B450" s="491" t="s">
        <v>110</v>
      </c>
      <c r="C450" s="492"/>
      <c r="D450" s="492"/>
      <c r="E450" s="492"/>
      <c r="F450" s="492"/>
      <c r="G450" s="492"/>
      <c r="H450" s="493"/>
      <c r="I450" s="558"/>
      <c r="J450" s="559"/>
      <c r="K450" s="559"/>
      <c r="L450" s="559"/>
      <c r="M450" s="560"/>
      <c r="N450" s="558"/>
      <c r="O450" s="559"/>
      <c r="P450" s="559"/>
      <c r="Q450" s="559"/>
      <c r="R450" s="560"/>
      <c r="S450" s="521">
        <v>1233</v>
      </c>
      <c r="T450" s="720">
        <f>-IF(($T$439+$T$441+$T$444+$T$445-$T$440-$T$442-$T$443-$T$446-$T$447-$T$448)&lt;0,$T$439+$T$441+$T$444+$T$445-$T$440-$T$442-$T$443-$T$446-$T$447-$T$448,0)</f>
        <v>0</v>
      </c>
      <c r="U450" s="721"/>
      <c r="V450" s="721"/>
      <c r="W450" s="722"/>
      <c r="X450" s="558"/>
      <c r="Y450" s="559"/>
      <c r="Z450" s="559"/>
      <c r="AA450" s="559"/>
      <c r="AB450" s="560"/>
      <c r="AC450" s="521">
        <v>1844</v>
      </c>
      <c r="AD450" s="720">
        <f>-IF(($AD$439+$AD$441+$AD$444+$AD$445-$AD$440-$AD$442-$AD$443-$AD$446-$AD$447-$AD$448)&lt;0,$AD$439+$AD$441+$AD$444+$AD$445-$AD$440-$AD$442-$AD$443-$AD$446-$AD$447-$AD$448,0)</f>
        <v>0</v>
      </c>
      <c r="AE450" s="721"/>
      <c r="AF450" s="721"/>
      <c r="AG450" s="722"/>
      <c r="AH450" s="521">
        <v>1245</v>
      </c>
      <c r="AI450" s="720">
        <f>-IF(($AI$439+$AI$441+$AI$444+$AI$445-$AI$440-$AI$442-$AI$443-$AI$446-$AI$447-$AI$448)&lt;0,$AI$439+$AI$441+$AI$444+$AI$445-$AI$440-$AI$442-$AI$443-$AI$446-$AI$447-$AI$448,0)</f>
        <v>0</v>
      </c>
      <c r="AJ450" s="721"/>
      <c r="AK450" s="721"/>
      <c r="AL450" s="722"/>
      <c r="AM450" s="521">
        <v>1257</v>
      </c>
      <c r="AN450" s="720">
        <f>-IF(($AN$439+$AN$441+$AN$444+$AN$445-$AN$440-$AN$442-$AN$443-$AN$446-$AN$447-$AN$448)&lt;0,$AN$439+$AN$441+$AN$444+$AN$445-$AN$440-$AN$442-$AN$443-$AN$446-$AN$447-$AN$448,0)</f>
        <v>0</v>
      </c>
      <c r="AO450" s="721"/>
      <c r="AP450" s="721"/>
      <c r="AQ450" s="722"/>
      <c r="AR450" s="558"/>
      <c r="AS450" s="559"/>
      <c r="AT450" s="559"/>
      <c r="AU450" s="559"/>
      <c r="AV450" s="560"/>
      <c r="AW450" s="557" t="s">
        <v>4</v>
      </c>
      <c r="AX450" s="410"/>
      <c r="AY450" s="410"/>
      <c r="AZ450" s="410"/>
      <c r="BA450" s="410"/>
      <c r="BB450" s="410"/>
      <c r="BC450" s="410"/>
      <c r="BD450" s="410"/>
      <c r="BE450" s="410"/>
      <c r="BF450" s="410"/>
      <c r="BG450" s="410"/>
      <c r="BH450" s="410"/>
      <c r="BI450" s="410"/>
      <c r="BJ450" s="410"/>
      <c r="BK450" s="410"/>
      <c r="BL450" s="410"/>
      <c r="BM450" s="410"/>
      <c r="BN450" s="410"/>
      <c r="BO450" s="410"/>
      <c r="BP450" s="410"/>
      <c r="BQ450" s="410"/>
      <c r="BR450" s="410"/>
      <c r="BS450" s="410"/>
      <c r="BT450" s="410"/>
      <c r="BU450" s="410"/>
      <c r="BV450" s="410"/>
      <c r="BW450" s="410"/>
      <c r="BX450" s="410"/>
    </row>
    <row r="451" spans="1:76" s="411" customFormat="1">
      <c r="A451" s="409"/>
      <c r="B451" s="517"/>
      <c r="C451" s="517"/>
      <c r="D451" s="517"/>
      <c r="E451" s="517"/>
      <c r="F451" s="517"/>
      <c r="G451" s="517"/>
      <c r="H451" s="517"/>
      <c r="I451" s="517"/>
      <c r="J451" s="517"/>
      <c r="K451" s="517"/>
      <c r="L451" s="517"/>
      <c r="M451" s="517"/>
      <c r="N451" s="517"/>
      <c r="O451" s="517"/>
      <c r="P451" s="517"/>
      <c r="Q451" s="517"/>
      <c r="R451" s="517"/>
      <c r="S451" s="517"/>
      <c r="T451" s="517"/>
      <c r="U451" s="517"/>
      <c r="V451" s="517"/>
      <c r="W451" s="517"/>
      <c r="X451" s="517"/>
      <c r="Y451" s="517"/>
      <c r="Z451" s="517"/>
      <c r="AA451" s="517"/>
      <c r="AB451" s="517"/>
      <c r="AC451" s="517"/>
      <c r="AD451" s="517"/>
      <c r="AE451" s="517"/>
      <c r="AF451" s="517"/>
      <c r="AG451" s="517"/>
      <c r="AH451" s="517"/>
      <c r="AI451" s="517"/>
      <c r="AJ451" s="517"/>
      <c r="AK451" s="517"/>
      <c r="AL451" s="517"/>
      <c r="AM451" s="517"/>
      <c r="AN451" s="517"/>
      <c r="AO451" s="517"/>
      <c r="AP451" s="517"/>
      <c r="AQ451" s="517"/>
      <c r="AR451" s="517"/>
      <c r="AS451" s="517"/>
      <c r="AT451" s="517"/>
      <c r="AU451" s="517"/>
      <c r="AV451" s="517"/>
      <c r="AW451" s="517"/>
      <c r="AX451" s="410"/>
      <c r="AY451" s="410"/>
      <c r="AZ451" s="410"/>
      <c r="BA451" s="410"/>
      <c r="BB451" s="410"/>
      <c r="BC451" s="410"/>
      <c r="BD451" s="410"/>
      <c r="BE451" s="410"/>
      <c r="BF451" s="410"/>
      <c r="BG451" s="410"/>
      <c r="BH451" s="410"/>
      <c r="BI451" s="410"/>
      <c r="BJ451" s="410"/>
      <c r="BK451" s="410"/>
      <c r="BL451" s="410"/>
      <c r="BM451" s="410"/>
      <c r="BN451" s="410"/>
      <c r="BO451" s="410"/>
      <c r="BP451" s="410"/>
      <c r="BQ451" s="410"/>
      <c r="BR451" s="410"/>
      <c r="BS451" s="410"/>
      <c r="BT451" s="410"/>
      <c r="BU451" s="410"/>
      <c r="BV451" s="410"/>
      <c r="BW451" s="410"/>
      <c r="BX451" s="410"/>
    </row>
    <row r="452" spans="1:76" s="411" customFormat="1">
      <c r="A452" s="409"/>
      <c r="B452" s="810" t="s">
        <v>853</v>
      </c>
      <c r="C452" s="811"/>
      <c r="D452" s="811"/>
      <c r="E452" s="811"/>
      <c r="F452" s="811"/>
      <c r="G452" s="811"/>
      <c r="H452" s="811"/>
      <c r="I452" s="811"/>
      <c r="J452" s="811"/>
      <c r="K452" s="811"/>
      <c r="L452" s="811"/>
      <c r="M452" s="811"/>
      <c r="N452" s="811"/>
      <c r="O452" s="811"/>
      <c r="P452" s="811"/>
      <c r="Q452" s="811"/>
      <c r="R452" s="811"/>
      <c r="S452" s="811"/>
      <c r="T452" s="811"/>
      <c r="U452" s="811"/>
      <c r="V452" s="811"/>
      <c r="W452" s="811"/>
      <c r="X452" s="811"/>
      <c r="Y452" s="811"/>
      <c r="Z452" s="811"/>
      <c r="AA452" s="811"/>
      <c r="AB452" s="811"/>
      <c r="AC452" s="811"/>
      <c r="AD452" s="811"/>
      <c r="AE452" s="811"/>
      <c r="AF452" s="811"/>
      <c r="AG452" s="811"/>
      <c r="AH452" s="811"/>
      <c r="AI452" s="811"/>
      <c r="AJ452" s="811"/>
      <c r="AK452" s="811"/>
      <c r="AL452" s="811"/>
      <c r="AM452" s="811"/>
      <c r="AN452" s="811"/>
      <c r="AO452" s="811"/>
      <c r="AP452" s="811"/>
      <c r="AQ452" s="811"/>
      <c r="AR452" s="811"/>
      <c r="AS452" s="811"/>
      <c r="AT452" s="811"/>
      <c r="AU452" s="811"/>
      <c r="AV452" s="811"/>
      <c r="AW452" s="812"/>
      <c r="AX452" s="410"/>
      <c r="AY452" s="410"/>
      <c r="AZ452" s="410"/>
      <c r="BA452" s="410"/>
      <c r="BB452" s="410"/>
      <c r="BC452" s="410"/>
      <c r="BD452" s="410"/>
      <c r="BE452" s="410"/>
      <c r="BF452" s="410"/>
      <c r="BG452" s="410"/>
      <c r="BH452" s="410"/>
      <c r="BI452" s="410"/>
      <c r="BJ452" s="410"/>
      <c r="BK452" s="410"/>
      <c r="BL452" s="410"/>
      <c r="BM452" s="410"/>
      <c r="BN452" s="410"/>
      <c r="BO452" s="410"/>
      <c r="BP452" s="410"/>
      <c r="BQ452" s="410"/>
      <c r="BR452" s="410"/>
      <c r="BS452" s="410"/>
      <c r="BT452" s="410"/>
      <c r="BU452" s="410"/>
      <c r="BV452" s="410"/>
      <c r="BW452" s="410"/>
      <c r="BX452" s="410"/>
    </row>
    <row r="453" spans="1:76" s="411" customFormat="1">
      <c r="A453" s="409"/>
      <c r="B453" s="545"/>
      <c r="C453" s="546"/>
      <c r="D453" s="546"/>
      <c r="E453" s="546"/>
      <c r="F453" s="546"/>
      <c r="G453" s="546"/>
      <c r="H453" s="547"/>
      <c r="I453" s="810" t="s">
        <v>111</v>
      </c>
      <c r="J453" s="811"/>
      <c r="K453" s="811"/>
      <c r="L453" s="811"/>
      <c r="M453" s="811"/>
      <c r="N453" s="811"/>
      <c r="O453" s="811"/>
      <c r="P453" s="811"/>
      <c r="Q453" s="811"/>
      <c r="R453" s="811"/>
      <c r="S453" s="811"/>
      <c r="T453" s="811"/>
      <c r="U453" s="811"/>
      <c r="V453" s="811"/>
      <c r="W453" s="811"/>
      <c r="X453" s="811"/>
      <c r="Y453" s="811"/>
      <c r="Z453" s="811"/>
      <c r="AA453" s="811"/>
      <c r="AB453" s="811"/>
      <c r="AC453" s="811"/>
      <c r="AD453" s="811"/>
      <c r="AE453" s="811"/>
      <c r="AF453" s="811"/>
      <c r="AG453" s="812"/>
      <c r="AH453" s="810" t="s">
        <v>112</v>
      </c>
      <c r="AI453" s="811"/>
      <c r="AJ453" s="811"/>
      <c r="AK453" s="811"/>
      <c r="AL453" s="811"/>
      <c r="AM453" s="811"/>
      <c r="AN453" s="811"/>
      <c r="AO453" s="811"/>
      <c r="AP453" s="811"/>
      <c r="AQ453" s="811"/>
      <c r="AR453" s="811"/>
      <c r="AS453" s="811"/>
      <c r="AT453" s="811"/>
      <c r="AU453" s="811"/>
      <c r="AV453" s="812"/>
      <c r="AW453" s="548"/>
      <c r="AX453" s="410"/>
      <c r="AY453" s="410"/>
      <c r="AZ453" s="410"/>
      <c r="BA453" s="410"/>
      <c r="BB453" s="410"/>
      <c r="BC453" s="410"/>
      <c r="BD453" s="410"/>
      <c r="BE453" s="410"/>
      <c r="BF453" s="410"/>
      <c r="BG453" s="410"/>
      <c r="BH453" s="410"/>
      <c r="BI453" s="410"/>
      <c r="BJ453" s="410"/>
      <c r="BK453" s="410"/>
      <c r="BL453" s="410"/>
      <c r="BM453" s="410"/>
      <c r="BN453" s="410"/>
      <c r="BO453" s="410"/>
      <c r="BP453" s="410"/>
      <c r="BQ453" s="410"/>
      <c r="BR453" s="410"/>
      <c r="BS453" s="410"/>
      <c r="BT453" s="410"/>
      <c r="BU453" s="410"/>
      <c r="BV453" s="410"/>
      <c r="BW453" s="410"/>
      <c r="BX453" s="410"/>
    </row>
    <row r="454" spans="1:76" s="411" customFormat="1">
      <c r="A454" s="409"/>
      <c r="B454" s="549"/>
      <c r="C454" s="550"/>
      <c r="D454" s="550"/>
      <c r="E454" s="550"/>
      <c r="F454" s="550"/>
      <c r="G454" s="550"/>
      <c r="H454" s="551"/>
      <c r="I454" s="810" t="s">
        <v>32</v>
      </c>
      <c r="J454" s="811"/>
      <c r="K454" s="811"/>
      <c r="L454" s="811"/>
      <c r="M454" s="811"/>
      <c r="N454" s="811"/>
      <c r="O454" s="811"/>
      <c r="P454" s="811"/>
      <c r="Q454" s="811"/>
      <c r="R454" s="812"/>
      <c r="S454" s="810" t="s">
        <v>113</v>
      </c>
      <c r="T454" s="811"/>
      <c r="U454" s="811"/>
      <c r="V454" s="811"/>
      <c r="W454" s="811"/>
      <c r="X454" s="811"/>
      <c r="Y454" s="811"/>
      <c r="Z454" s="811"/>
      <c r="AA454" s="811"/>
      <c r="AB454" s="812"/>
      <c r="AC454" s="822" t="s">
        <v>114</v>
      </c>
      <c r="AD454" s="823"/>
      <c r="AE454" s="823"/>
      <c r="AF454" s="823"/>
      <c r="AG454" s="824"/>
      <c r="AH454" s="822" t="s">
        <v>115</v>
      </c>
      <c r="AI454" s="823"/>
      <c r="AJ454" s="823"/>
      <c r="AK454" s="823"/>
      <c r="AL454" s="824"/>
      <c r="AM454" s="822" t="s">
        <v>116</v>
      </c>
      <c r="AN454" s="823"/>
      <c r="AO454" s="823"/>
      <c r="AP454" s="823"/>
      <c r="AQ454" s="824"/>
      <c r="AR454" s="822" t="s">
        <v>114</v>
      </c>
      <c r="AS454" s="823"/>
      <c r="AT454" s="823"/>
      <c r="AU454" s="823"/>
      <c r="AV454" s="824"/>
      <c r="AW454" s="552"/>
      <c r="AX454" s="410"/>
      <c r="AY454" s="410"/>
      <c r="AZ454" s="410"/>
      <c r="BA454" s="410"/>
      <c r="BB454" s="410"/>
      <c r="BC454" s="410"/>
      <c r="BD454" s="410"/>
      <c r="BE454" s="410"/>
      <c r="BF454" s="410"/>
      <c r="BG454" s="410"/>
      <c r="BH454" s="410"/>
      <c r="BI454" s="410"/>
      <c r="BJ454" s="410"/>
      <c r="BK454" s="410"/>
      <c r="BL454" s="410"/>
      <c r="BM454" s="410"/>
      <c r="BN454" s="410"/>
      <c r="BO454" s="410"/>
      <c r="BP454" s="410"/>
      <c r="BQ454" s="410"/>
      <c r="BR454" s="410"/>
      <c r="BS454" s="410"/>
      <c r="BT454" s="410"/>
      <c r="BU454" s="410"/>
      <c r="BV454" s="410"/>
      <c r="BW454" s="410"/>
      <c r="BX454" s="410"/>
    </row>
    <row r="455" spans="1:76" s="411" customFormat="1">
      <c r="A455" s="409"/>
      <c r="B455" s="553"/>
      <c r="C455" s="554"/>
      <c r="D455" s="554"/>
      <c r="E455" s="554"/>
      <c r="F455" s="554"/>
      <c r="G455" s="554"/>
      <c r="H455" s="555"/>
      <c r="I455" s="810" t="s">
        <v>115</v>
      </c>
      <c r="J455" s="811"/>
      <c r="K455" s="811"/>
      <c r="L455" s="811"/>
      <c r="M455" s="811"/>
      <c r="N455" s="810" t="s">
        <v>32</v>
      </c>
      <c r="O455" s="811"/>
      <c r="P455" s="811"/>
      <c r="Q455" s="811"/>
      <c r="R455" s="812"/>
      <c r="S455" s="810" t="s">
        <v>115</v>
      </c>
      <c r="T455" s="811"/>
      <c r="U455" s="811"/>
      <c r="V455" s="811"/>
      <c r="W455" s="811"/>
      <c r="X455" s="810" t="s">
        <v>32</v>
      </c>
      <c r="Y455" s="811"/>
      <c r="Z455" s="811"/>
      <c r="AA455" s="811"/>
      <c r="AB455" s="812"/>
      <c r="AC455" s="828"/>
      <c r="AD455" s="829"/>
      <c r="AE455" s="829"/>
      <c r="AF455" s="829"/>
      <c r="AG455" s="830"/>
      <c r="AH455" s="828"/>
      <c r="AI455" s="829"/>
      <c r="AJ455" s="829"/>
      <c r="AK455" s="829"/>
      <c r="AL455" s="830"/>
      <c r="AM455" s="828"/>
      <c r="AN455" s="829"/>
      <c r="AO455" s="829"/>
      <c r="AP455" s="829"/>
      <c r="AQ455" s="830"/>
      <c r="AR455" s="828"/>
      <c r="AS455" s="829"/>
      <c r="AT455" s="829"/>
      <c r="AU455" s="829"/>
      <c r="AV455" s="830"/>
      <c r="AW455" s="556"/>
      <c r="AX455" s="410"/>
      <c r="AY455" s="410"/>
      <c r="AZ455" s="410"/>
      <c r="BA455" s="410"/>
      <c r="BB455" s="410"/>
      <c r="BC455" s="410"/>
      <c r="BD455" s="410"/>
      <c r="BE455" s="410"/>
      <c r="BF455" s="410"/>
      <c r="BG455" s="410"/>
      <c r="BH455" s="410"/>
      <c r="BI455" s="410"/>
      <c r="BJ455" s="410"/>
      <c r="BK455" s="410"/>
      <c r="BL455" s="410"/>
      <c r="BM455" s="410"/>
      <c r="BN455" s="410"/>
      <c r="BO455" s="410"/>
      <c r="BP455" s="410"/>
      <c r="BQ455" s="410"/>
      <c r="BR455" s="410"/>
      <c r="BS455" s="410"/>
      <c r="BT455" s="410"/>
      <c r="BU455" s="410"/>
      <c r="BV455" s="410"/>
      <c r="BW455" s="410"/>
      <c r="BX455" s="410"/>
    </row>
    <row r="456" spans="1:76" ht="14.25">
      <c r="B456" s="491" t="s">
        <v>854</v>
      </c>
      <c r="C456" s="492"/>
      <c r="D456" s="492"/>
      <c r="E456" s="492"/>
      <c r="F456" s="492"/>
      <c r="G456" s="492"/>
      <c r="H456" s="493"/>
      <c r="I456" s="521">
        <v>1270</v>
      </c>
      <c r="J456" s="720"/>
      <c r="K456" s="721"/>
      <c r="L456" s="721"/>
      <c r="M456" s="722"/>
      <c r="N456" s="521">
        <v>1279</v>
      </c>
      <c r="O456" s="720"/>
      <c r="P456" s="721"/>
      <c r="Q456" s="721"/>
      <c r="R456" s="722"/>
      <c r="S456" s="521">
        <v>1288</v>
      </c>
      <c r="T456" s="720"/>
      <c r="U456" s="721"/>
      <c r="V456" s="721"/>
      <c r="W456" s="722"/>
      <c r="X456" s="521">
        <v>1301</v>
      </c>
      <c r="Y456" s="720"/>
      <c r="Z456" s="721"/>
      <c r="AA456" s="721"/>
      <c r="AB456" s="722"/>
      <c r="AC456" s="521">
        <v>1313</v>
      </c>
      <c r="AD456" s="720"/>
      <c r="AE456" s="721"/>
      <c r="AF456" s="721"/>
      <c r="AG456" s="722"/>
      <c r="AH456" s="521">
        <v>1324</v>
      </c>
      <c r="AI456" s="720"/>
      <c r="AJ456" s="721"/>
      <c r="AK456" s="721"/>
      <c r="AL456" s="722"/>
      <c r="AM456" s="521">
        <v>1335</v>
      </c>
      <c r="AN456" s="720"/>
      <c r="AO456" s="721"/>
      <c r="AP456" s="721"/>
      <c r="AQ456" s="722"/>
      <c r="AR456" s="521">
        <v>1346</v>
      </c>
      <c r="AS456" s="720"/>
      <c r="AT456" s="721"/>
      <c r="AU456" s="721"/>
      <c r="AV456" s="722"/>
      <c r="AW456" s="557" t="s">
        <v>2</v>
      </c>
      <c r="AX456" s="410"/>
      <c r="AY456" s="410"/>
      <c r="AZ456" s="410"/>
      <c r="BA456" s="410"/>
      <c r="BB456" s="410"/>
      <c r="BC456" s="410"/>
      <c r="BD456" s="410"/>
      <c r="BE456" s="410"/>
      <c r="BF456" s="410"/>
      <c r="BG456" s="410"/>
      <c r="BH456" s="410"/>
      <c r="BI456" s="410"/>
      <c r="BJ456" s="410"/>
      <c r="BK456" s="410"/>
      <c r="BL456" s="410"/>
      <c r="BM456" s="410"/>
      <c r="BN456" s="410"/>
      <c r="BO456" s="410"/>
      <c r="BP456" s="410"/>
      <c r="BQ456" s="410"/>
      <c r="BR456" s="410"/>
      <c r="BS456" s="410"/>
      <c r="BT456" s="410"/>
      <c r="BU456" s="410"/>
      <c r="BV456" s="410"/>
      <c r="BW456" s="410"/>
      <c r="BX456" s="410"/>
    </row>
    <row r="457" spans="1:76" ht="14.25">
      <c r="B457" s="491" t="s">
        <v>855</v>
      </c>
      <c r="C457" s="492"/>
      <c r="D457" s="492"/>
      <c r="E457" s="492"/>
      <c r="F457" s="492"/>
      <c r="G457" s="492"/>
      <c r="H457" s="493"/>
      <c r="I457" s="521">
        <v>1821</v>
      </c>
      <c r="J457" s="720"/>
      <c r="K457" s="721"/>
      <c r="L457" s="721"/>
      <c r="M457" s="722"/>
      <c r="N457" s="521">
        <v>1822</v>
      </c>
      <c r="O457" s="720"/>
      <c r="P457" s="721"/>
      <c r="Q457" s="721"/>
      <c r="R457" s="722"/>
      <c r="S457" s="521">
        <v>1289</v>
      </c>
      <c r="T457" s="720"/>
      <c r="U457" s="721"/>
      <c r="V457" s="721"/>
      <c r="W457" s="722"/>
      <c r="X457" s="521">
        <v>1302</v>
      </c>
      <c r="Y457" s="720"/>
      <c r="Z457" s="721"/>
      <c r="AA457" s="721"/>
      <c r="AB457" s="722"/>
      <c r="AC457" s="558"/>
      <c r="AD457" s="559"/>
      <c r="AE457" s="559"/>
      <c r="AF457" s="559"/>
      <c r="AG457" s="560"/>
      <c r="AH457" s="558"/>
      <c r="AI457" s="559"/>
      <c r="AJ457" s="559"/>
      <c r="AK457" s="559"/>
      <c r="AL457" s="560"/>
      <c r="AM457" s="558"/>
      <c r="AN457" s="559"/>
      <c r="AO457" s="559"/>
      <c r="AP457" s="559"/>
      <c r="AQ457" s="560"/>
      <c r="AR457" s="558"/>
      <c r="AS457" s="559"/>
      <c r="AT457" s="559"/>
      <c r="AU457" s="559"/>
      <c r="AV457" s="560"/>
      <c r="AW457" s="557" t="s">
        <v>3</v>
      </c>
      <c r="AX457" s="410"/>
      <c r="AY457" s="410"/>
      <c r="AZ457" s="410"/>
      <c r="BA457" s="410"/>
      <c r="BB457" s="410"/>
      <c r="BC457" s="410"/>
      <c r="BD457" s="410"/>
      <c r="BE457" s="410"/>
      <c r="BF457" s="410"/>
      <c r="BG457" s="410"/>
      <c r="BH457" s="410"/>
      <c r="BI457" s="410"/>
      <c r="BJ457" s="410"/>
      <c r="BK457" s="410"/>
      <c r="BL457" s="410"/>
      <c r="BM457" s="410"/>
      <c r="BN457" s="410"/>
      <c r="BO457" s="410"/>
      <c r="BP457" s="410"/>
      <c r="BQ457" s="410"/>
      <c r="BR457" s="410"/>
      <c r="BS457" s="410"/>
      <c r="BT457" s="410"/>
      <c r="BU457" s="410"/>
      <c r="BV457" s="410"/>
      <c r="BW457" s="410"/>
      <c r="BX457" s="410"/>
    </row>
    <row r="458" spans="1:76" ht="14.25">
      <c r="B458" s="491" t="s">
        <v>92</v>
      </c>
      <c r="C458" s="492"/>
      <c r="D458" s="492"/>
      <c r="E458" s="492"/>
      <c r="F458" s="492"/>
      <c r="G458" s="492"/>
      <c r="H458" s="493"/>
      <c r="I458" s="521">
        <v>1271</v>
      </c>
      <c r="J458" s="720"/>
      <c r="K458" s="721"/>
      <c r="L458" s="721"/>
      <c r="M458" s="722"/>
      <c r="N458" s="521">
        <v>1280</v>
      </c>
      <c r="O458" s="720"/>
      <c r="P458" s="721"/>
      <c r="Q458" s="721"/>
      <c r="R458" s="722"/>
      <c r="S458" s="521">
        <v>1290</v>
      </c>
      <c r="T458" s="720"/>
      <c r="U458" s="721"/>
      <c r="V458" s="721"/>
      <c r="W458" s="722"/>
      <c r="X458" s="521">
        <v>1303</v>
      </c>
      <c r="Y458" s="720"/>
      <c r="Z458" s="721"/>
      <c r="AA458" s="721"/>
      <c r="AB458" s="722"/>
      <c r="AC458" s="521">
        <v>1314</v>
      </c>
      <c r="AD458" s="720"/>
      <c r="AE458" s="721"/>
      <c r="AF458" s="721"/>
      <c r="AG458" s="722"/>
      <c r="AH458" s="521">
        <v>1326</v>
      </c>
      <c r="AI458" s="720"/>
      <c r="AJ458" s="721"/>
      <c r="AK458" s="721"/>
      <c r="AL458" s="722"/>
      <c r="AM458" s="521">
        <v>1337</v>
      </c>
      <c r="AN458" s="720"/>
      <c r="AO458" s="721"/>
      <c r="AP458" s="721"/>
      <c r="AQ458" s="722"/>
      <c r="AR458" s="521">
        <v>1347</v>
      </c>
      <c r="AS458" s="720"/>
      <c r="AT458" s="721"/>
      <c r="AU458" s="721"/>
      <c r="AV458" s="722"/>
      <c r="AW458" s="557" t="s">
        <v>2</v>
      </c>
      <c r="AX458" s="410"/>
      <c r="AY458" s="410"/>
      <c r="AZ458" s="410"/>
      <c r="BA458" s="410"/>
      <c r="BB458" s="410"/>
      <c r="BC458" s="410"/>
      <c r="BD458" s="410"/>
      <c r="BE458" s="410"/>
      <c r="BF458" s="410"/>
      <c r="BG458" s="410"/>
      <c r="BH458" s="410"/>
      <c r="BI458" s="410"/>
      <c r="BJ458" s="410"/>
      <c r="BK458" s="410"/>
      <c r="BL458" s="410"/>
      <c r="BM458" s="410"/>
      <c r="BN458" s="410"/>
      <c r="BO458" s="410"/>
      <c r="BP458" s="410"/>
      <c r="BQ458" s="410"/>
      <c r="BR458" s="410"/>
      <c r="BS458" s="410"/>
      <c r="BT458" s="410"/>
      <c r="BU458" s="410"/>
      <c r="BV458" s="410"/>
      <c r="BW458" s="410"/>
      <c r="BX458" s="410"/>
    </row>
    <row r="459" spans="1:76" ht="14.25">
      <c r="B459" s="491" t="s">
        <v>93</v>
      </c>
      <c r="C459" s="492"/>
      <c r="D459" s="492"/>
      <c r="E459" s="492"/>
      <c r="F459" s="492"/>
      <c r="G459" s="492"/>
      <c r="H459" s="493"/>
      <c r="I459" s="521">
        <v>1272</v>
      </c>
      <c r="J459" s="720"/>
      <c r="K459" s="721"/>
      <c r="L459" s="721"/>
      <c r="M459" s="722"/>
      <c r="N459" s="521">
        <v>1281</v>
      </c>
      <c r="O459" s="720"/>
      <c r="P459" s="721"/>
      <c r="Q459" s="721"/>
      <c r="R459" s="722"/>
      <c r="S459" s="521">
        <v>1291</v>
      </c>
      <c r="T459" s="720"/>
      <c r="U459" s="721"/>
      <c r="V459" s="721"/>
      <c r="W459" s="722"/>
      <c r="X459" s="521">
        <v>1304</v>
      </c>
      <c r="Y459" s="720"/>
      <c r="Z459" s="721"/>
      <c r="AA459" s="721"/>
      <c r="AB459" s="722"/>
      <c r="AC459" s="521">
        <v>1315</v>
      </c>
      <c r="AD459" s="720"/>
      <c r="AE459" s="721"/>
      <c r="AF459" s="721"/>
      <c r="AG459" s="722"/>
      <c r="AH459" s="521">
        <v>1327</v>
      </c>
      <c r="AI459" s="720"/>
      <c r="AJ459" s="721"/>
      <c r="AK459" s="721"/>
      <c r="AL459" s="722"/>
      <c r="AM459" s="521">
        <v>1338</v>
      </c>
      <c r="AN459" s="720"/>
      <c r="AO459" s="721"/>
      <c r="AP459" s="721"/>
      <c r="AQ459" s="722"/>
      <c r="AR459" s="521">
        <v>1348</v>
      </c>
      <c r="AS459" s="720"/>
      <c r="AT459" s="721"/>
      <c r="AU459" s="721"/>
      <c r="AV459" s="722"/>
      <c r="AW459" s="557" t="s">
        <v>3</v>
      </c>
      <c r="AX459" s="410"/>
      <c r="AY459" s="410"/>
      <c r="AZ459" s="410"/>
      <c r="BA459" s="410"/>
      <c r="BB459" s="410"/>
      <c r="BC459" s="410"/>
      <c r="BD459" s="410"/>
      <c r="BE459" s="410"/>
      <c r="BF459" s="410"/>
      <c r="BG459" s="410"/>
      <c r="BH459" s="410"/>
      <c r="BI459" s="410"/>
      <c r="BJ459" s="410"/>
      <c r="BK459" s="410"/>
      <c r="BL459" s="410"/>
      <c r="BM459" s="410"/>
      <c r="BN459" s="410"/>
      <c r="BO459" s="410"/>
      <c r="BP459" s="410"/>
      <c r="BQ459" s="410"/>
      <c r="BR459" s="410"/>
      <c r="BS459" s="410"/>
      <c r="BT459" s="410"/>
      <c r="BU459" s="410"/>
      <c r="BV459" s="410"/>
      <c r="BW459" s="410"/>
      <c r="BX459" s="410"/>
    </row>
    <row r="460" spans="1:76" ht="14.25">
      <c r="B460" s="491" t="s">
        <v>856</v>
      </c>
      <c r="C460" s="492"/>
      <c r="D460" s="492"/>
      <c r="E460" s="492"/>
      <c r="F460" s="492"/>
      <c r="G460" s="492"/>
      <c r="H460" s="493"/>
      <c r="I460" s="558"/>
      <c r="J460" s="559"/>
      <c r="K460" s="559"/>
      <c r="L460" s="559"/>
      <c r="M460" s="560"/>
      <c r="N460" s="558"/>
      <c r="O460" s="559"/>
      <c r="P460" s="559"/>
      <c r="Q460" s="559"/>
      <c r="R460" s="560"/>
      <c r="S460" s="521">
        <v>1292</v>
      </c>
      <c r="T460" s="720"/>
      <c r="U460" s="721"/>
      <c r="V460" s="721"/>
      <c r="W460" s="722"/>
      <c r="X460" s="521">
        <v>1305</v>
      </c>
      <c r="Y460" s="720"/>
      <c r="Z460" s="721"/>
      <c r="AA460" s="721"/>
      <c r="AB460" s="722"/>
      <c r="AC460" s="521">
        <v>1316</v>
      </c>
      <c r="AD460" s="720"/>
      <c r="AE460" s="721"/>
      <c r="AF460" s="721"/>
      <c r="AG460" s="722"/>
      <c r="AH460" s="558"/>
      <c r="AI460" s="559"/>
      <c r="AJ460" s="559"/>
      <c r="AK460" s="559"/>
      <c r="AL460" s="560"/>
      <c r="AM460" s="558"/>
      <c r="AN460" s="559"/>
      <c r="AO460" s="559"/>
      <c r="AP460" s="559"/>
      <c r="AQ460" s="560"/>
      <c r="AR460" s="558"/>
      <c r="AS460" s="559"/>
      <c r="AT460" s="559"/>
      <c r="AU460" s="559"/>
      <c r="AV460" s="560"/>
      <c r="AW460" s="557" t="s">
        <v>2</v>
      </c>
      <c r="AX460" s="410"/>
      <c r="AY460" s="410"/>
      <c r="AZ460" s="410"/>
      <c r="BA460" s="410"/>
      <c r="BB460" s="410"/>
      <c r="BC460" s="410"/>
      <c r="BD460" s="410"/>
      <c r="BE460" s="410"/>
      <c r="BF460" s="410"/>
      <c r="BG460" s="410"/>
      <c r="BH460" s="410"/>
      <c r="BI460" s="410"/>
      <c r="BJ460" s="410"/>
      <c r="BK460" s="410"/>
      <c r="BL460" s="410"/>
      <c r="BM460" s="410"/>
      <c r="BN460" s="410"/>
      <c r="BO460" s="410"/>
      <c r="BP460" s="410"/>
      <c r="BQ460" s="410"/>
      <c r="BR460" s="410"/>
      <c r="BS460" s="410"/>
      <c r="BT460" s="410"/>
      <c r="BU460" s="410"/>
      <c r="BV460" s="410"/>
      <c r="BW460" s="410"/>
      <c r="BX460" s="410"/>
    </row>
    <row r="461" spans="1:76" ht="14.25">
      <c r="B461" s="491" t="s">
        <v>857</v>
      </c>
      <c r="C461" s="492"/>
      <c r="D461" s="492"/>
      <c r="E461" s="492"/>
      <c r="F461" s="492"/>
      <c r="G461" s="492"/>
      <c r="H461" s="493"/>
      <c r="I461" s="521">
        <v>1273</v>
      </c>
      <c r="J461" s="720"/>
      <c r="K461" s="721"/>
      <c r="L461" s="721"/>
      <c r="M461" s="722"/>
      <c r="N461" s="521">
        <v>1282</v>
      </c>
      <c r="O461" s="720"/>
      <c r="P461" s="721"/>
      <c r="Q461" s="721"/>
      <c r="R461" s="722"/>
      <c r="S461" s="521">
        <v>1293</v>
      </c>
      <c r="T461" s="720"/>
      <c r="U461" s="721"/>
      <c r="V461" s="721"/>
      <c r="W461" s="722"/>
      <c r="X461" s="521">
        <v>1306</v>
      </c>
      <c r="Y461" s="720"/>
      <c r="Z461" s="721"/>
      <c r="AA461" s="721"/>
      <c r="AB461" s="722"/>
      <c r="AC461" s="521">
        <v>1317</v>
      </c>
      <c r="AD461" s="720"/>
      <c r="AE461" s="721"/>
      <c r="AF461" s="721"/>
      <c r="AG461" s="722"/>
      <c r="AH461" s="521">
        <v>1328</v>
      </c>
      <c r="AI461" s="720"/>
      <c r="AJ461" s="721"/>
      <c r="AK461" s="721"/>
      <c r="AL461" s="722"/>
      <c r="AM461" s="521">
        <v>1339</v>
      </c>
      <c r="AN461" s="720"/>
      <c r="AO461" s="721"/>
      <c r="AP461" s="721"/>
      <c r="AQ461" s="722"/>
      <c r="AR461" s="561">
        <v>1349</v>
      </c>
      <c r="AS461" s="720"/>
      <c r="AT461" s="721"/>
      <c r="AU461" s="721"/>
      <c r="AV461" s="722"/>
      <c r="AW461" s="557" t="s">
        <v>2</v>
      </c>
      <c r="AX461" s="410"/>
      <c r="AY461" s="410"/>
      <c r="AZ461" s="410"/>
      <c r="BA461" s="410"/>
      <c r="BB461" s="410"/>
      <c r="BC461" s="410"/>
      <c r="BD461" s="410"/>
      <c r="BE461" s="410"/>
      <c r="BF461" s="410"/>
      <c r="BG461" s="410"/>
      <c r="BH461" s="410"/>
      <c r="BI461" s="410"/>
      <c r="BJ461" s="410"/>
      <c r="BK461" s="410"/>
      <c r="BL461" s="410"/>
      <c r="BM461" s="410"/>
      <c r="BN461" s="410"/>
      <c r="BO461" s="410"/>
      <c r="BP461" s="410"/>
      <c r="BQ461" s="410"/>
      <c r="BR461" s="410"/>
      <c r="BS461" s="410"/>
      <c r="BT461" s="410"/>
      <c r="BU461" s="410"/>
      <c r="BV461" s="410"/>
      <c r="BW461" s="410"/>
      <c r="BX461" s="410"/>
    </row>
    <row r="462" spans="1:76" ht="14.25">
      <c r="B462" s="491" t="s">
        <v>107</v>
      </c>
      <c r="C462" s="492"/>
      <c r="D462" s="492"/>
      <c r="E462" s="492"/>
      <c r="F462" s="492"/>
      <c r="G462" s="492"/>
      <c r="H462" s="493"/>
      <c r="I462" s="521">
        <v>1274</v>
      </c>
      <c r="J462" s="720"/>
      <c r="K462" s="721"/>
      <c r="L462" s="721"/>
      <c r="M462" s="722"/>
      <c r="N462" s="521">
        <v>1283</v>
      </c>
      <c r="O462" s="720"/>
      <c r="P462" s="721"/>
      <c r="Q462" s="721"/>
      <c r="R462" s="722"/>
      <c r="S462" s="521">
        <v>1294</v>
      </c>
      <c r="T462" s="720"/>
      <c r="U462" s="721"/>
      <c r="V462" s="721"/>
      <c r="W462" s="722"/>
      <c r="X462" s="521">
        <v>1307</v>
      </c>
      <c r="Y462" s="720"/>
      <c r="Z462" s="721"/>
      <c r="AA462" s="721"/>
      <c r="AB462" s="722"/>
      <c r="AC462" s="521">
        <v>1318</v>
      </c>
      <c r="AD462" s="720"/>
      <c r="AE462" s="721"/>
      <c r="AF462" s="721"/>
      <c r="AG462" s="722"/>
      <c r="AH462" s="521">
        <v>1329</v>
      </c>
      <c r="AI462" s="720"/>
      <c r="AJ462" s="721"/>
      <c r="AK462" s="721"/>
      <c r="AL462" s="722"/>
      <c r="AM462" s="521">
        <v>1340</v>
      </c>
      <c r="AN462" s="720"/>
      <c r="AO462" s="721"/>
      <c r="AP462" s="721"/>
      <c r="AQ462" s="722"/>
      <c r="AR462" s="521">
        <v>1350</v>
      </c>
      <c r="AS462" s="720"/>
      <c r="AT462" s="721"/>
      <c r="AU462" s="721"/>
      <c r="AV462" s="722"/>
      <c r="AW462" s="557" t="s">
        <v>2</v>
      </c>
      <c r="AX462" s="410"/>
      <c r="AY462" s="410"/>
      <c r="AZ462" s="410"/>
      <c r="BA462" s="410"/>
      <c r="BB462" s="410"/>
      <c r="BC462" s="410"/>
      <c r="BD462" s="410"/>
      <c r="BE462" s="410"/>
      <c r="BF462" s="410"/>
      <c r="BG462" s="410"/>
      <c r="BH462" s="410"/>
      <c r="BI462" s="410"/>
      <c r="BJ462" s="410"/>
      <c r="BK462" s="410"/>
      <c r="BL462" s="410"/>
      <c r="BM462" s="410"/>
      <c r="BN462" s="410"/>
      <c r="BO462" s="410"/>
      <c r="BP462" s="410"/>
      <c r="BQ462" s="410"/>
      <c r="BR462" s="410"/>
      <c r="BS462" s="410"/>
      <c r="BT462" s="410"/>
      <c r="BU462" s="410"/>
      <c r="BV462" s="410"/>
      <c r="BW462" s="410"/>
      <c r="BX462" s="410"/>
    </row>
    <row r="463" spans="1:76" ht="14.25">
      <c r="B463" s="491" t="s">
        <v>108</v>
      </c>
      <c r="C463" s="492"/>
      <c r="D463" s="492"/>
      <c r="E463" s="492"/>
      <c r="F463" s="492"/>
      <c r="G463" s="492"/>
      <c r="H463" s="493"/>
      <c r="I463" s="521">
        <v>1275</v>
      </c>
      <c r="J463" s="720"/>
      <c r="K463" s="721"/>
      <c r="L463" s="721"/>
      <c r="M463" s="722"/>
      <c r="N463" s="521">
        <v>1284</v>
      </c>
      <c r="O463" s="720"/>
      <c r="P463" s="721"/>
      <c r="Q463" s="721"/>
      <c r="R463" s="722"/>
      <c r="S463" s="521">
        <v>1295</v>
      </c>
      <c r="T463" s="720"/>
      <c r="U463" s="721"/>
      <c r="V463" s="721"/>
      <c r="W463" s="722"/>
      <c r="X463" s="521">
        <v>1308</v>
      </c>
      <c r="Y463" s="720"/>
      <c r="Z463" s="721"/>
      <c r="AA463" s="721"/>
      <c r="AB463" s="722"/>
      <c r="AC463" s="521">
        <v>1319</v>
      </c>
      <c r="AD463" s="720"/>
      <c r="AE463" s="721"/>
      <c r="AF463" s="721"/>
      <c r="AG463" s="722"/>
      <c r="AH463" s="521">
        <v>1330</v>
      </c>
      <c r="AI463" s="720"/>
      <c r="AJ463" s="721"/>
      <c r="AK463" s="721"/>
      <c r="AL463" s="722"/>
      <c r="AM463" s="521">
        <v>1341</v>
      </c>
      <c r="AN463" s="720"/>
      <c r="AO463" s="721"/>
      <c r="AP463" s="721"/>
      <c r="AQ463" s="722"/>
      <c r="AR463" s="521">
        <v>1351</v>
      </c>
      <c r="AS463" s="720"/>
      <c r="AT463" s="721"/>
      <c r="AU463" s="721"/>
      <c r="AV463" s="722"/>
      <c r="AW463" s="557" t="s">
        <v>3</v>
      </c>
      <c r="AX463" s="410"/>
      <c r="AY463" s="410"/>
      <c r="AZ463" s="410"/>
      <c r="BA463" s="410"/>
      <c r="BB463" s="410"/>
      <c r="BC463" s="410"/>
      <c r="BD463" s="410"/>
      <c r="BE463" s="410"/>
      <c r="BF463" s="410"/>
      <c r="BG463" s="410"/>
      <c r="BH463" s="410"/>
      <c r="BI463" s="410"/>
      <c r="BJ463" s="410"/>
      <c r="BK463" s="410"/>
      <c r="BL463" s="410"/>
      <c r="BM463" s="410"/>
      <c r="BN463" s="410"/>
      <c r="BO463" s="410"/>
      <c r="BP463" s="410"/>
      <c r="BQ463" s="410"/>
      <c r="BR463" s="410"/>
      <c r="BS463" s="410"/>
      <c r="BT463" s="410"/>
      <c r="BU463" s="410"/>
      <c r="BV463" s="410"/>
      <c r="BW463" s="410"/>
      <c r="BX463" s="410"/>
    </row>
    <row r="464" spans="1:76" ht="14.25">
      <c r="B464" s="491" t="s">
        <v>858</v>
      </c>
      <c r="C464" s="492"/>
      <c r="D464" s="492"/>
      <c r="E464" s="492"/>
      <c r="F464" s="492"/>
      <c r="G464" s="492"/>
      <c r="H464" s="493"/>
      <c r="I464" s="521">
        <v>1276</v>
      </c>
      <c r="J464" s="720"/>
      <c r="K464" s="721"/>
      <c r="L464" s="721"/>
      <c r="M464" s="722"/>
      <c r="N464" s="521">
        <v>1285</v>
      </c>
      <c r="O464" s="720"/>
      <c r="P464" s="721"/>
      <c r="Q464" s="721"/>
      <c r="R464" s="722"/>
      <c r="S464" s="521">
        <v>1296</v>
      </c>
      <c r="T464" s="720"/>
      <c r="U464" s="721"/>
      <c r="V464" s="721"/>
      <c r="W464" s="722"/>
      <c r="X464" s="521">
        <v>1309</v>
      </c>
      <c r="Y464" s="720"/>
      <c r="Z464" s="721"/>
      <c r="AA464" s="721"/>
      <c r="AB464" s="722"/>
      <c r="AC464" s="521">
        <v>1320</v>
      </c>
      <c r="AD464" s="720"/>
      <c r="AE464" s="721"/>
      <c r="AF464" s="721"/>
      <c r="AG464" s="722"/>
      <c r="AH464" s="521">
        <v>1331</v>
      </c>
      <c r="AI464" s="720"/>
      <c r="AJ464" s="721"/>
      <c r="AK464" s="721"/>
      <c r="AL464" s="722"/>
      <c r="AM464" s="521">
        <v>1342</v>
      </c>
      <c r="AN464" s="720"/>
      <c r="AO464" s="721"/>
      <c r="AP464" s="721"/>
      <c r="AQ464" s="722"/>
      <c r="AR464" s="521">
        <v>1352</v>
      </c>
      <c r="AS464" s="720"/>
      <c r="AT464" s="721"/>
      <c r="AU464" s="721"/>
      <c r="AV464" s="722"/>
      <c r="AW464" s="557" t="s">
        <v>3</v>
      </c>
      <c r="AX464" s="410"/>
      <c r="AY464" s="410"/>
      <c r="AZ464" s="410"/>
      <c r="BA464" s="410"/>
      <c r="BB464" s="410"/>
      <c r="BC464" s="410"/>
      <c r="BD464" s="410"/>
      <c r="BE464" s="410"/>
      <c r="BF464" s="410"/>
      <c r="BG464" s="410"/>
      <c r="BH464" s="410"/>
      <c r="BI464" s="410"/>
      <c r="BJ464" s="410"/>
      <c r="BK464" s="410"/>
      <c r="BL464" s="410"/>
      <c r="BM464" s="410"/>
      <c r="BN464" s="410"/>
      <c r="BO464" s="410"/>
      <c r="BP464" s="410"/>
      <c r="BQ464" s="410"/>
      <c r="BR464" s="410"/>
      <c r="BS464" s="410"/>
      <c r="BT464" s="410"/>
      <c r="BU464" s="410"/>
      <c r="BV464" s="410"/>
      <c r="BW464" s="410"/>
      <c r="BX464" s="410"/>
    </row>
    <row r="465" spans="1:107" ht="14.25">
      <c r="B465" s="491" t="s">
        <v>859</v>
      </c>
      <c r="C465" s="492"/>
      <c r="D465" s="492"/>
      <c r="E465" s="492"/>
      <c r="F465" s="492"/>
      <c r="G465" s="492"/>
      <c r="H465" s="493"/>
      <c r="I465" s="521">
        <v>1277</v>
      </c>
      <c r="J465" s="720"/>
      <c r="K465" s="721"/>
      <c r="L465" s="721"/>
      <c r="M465" s="722"/>
      <c r="N465" s="521">
        <v>1286</v>
      </c>
      <c r="O465" s="720"/>
      <c r="P465" s="721"/>
      <c r="Q465" s="721"/>
      <c r="R465" s="722"/>
      <c r="S465" s="521">
        <v>1297</v>
      </c>
      <c r="T465" s="720"/>
      <c r="U465" s="721"/>
      <c r="V465" s="721"/>
      <c r="W465" s="722"/>
      <c r="X465" s="521">
        <v>1310</v>
      </c>
      <c r="Y465" s="720"/>
      <c r="Z465" s="721"/>
      <c r="AA465" s="721"/>
      <c r="AB465" s="722"/>
      <c r="AC465" s="521">
        <v>1321</v>
      </c>
      <c r="AD465" s="720"/>
      <c r="AE465" s="721"/>
      <c r="AF465" s="721"/>
      <c r="AG465" s="722"/>
      <c r="AH465" s="521">
        <v>1332</v>
      </c>
      <c r="AI465" s="720"/>
      <c r="AJ465" s="721"/>
      <c r="AK465" s="721"/>
      <c r="AL465" s="722"/>
      <c r="AM465" s="521">
        <v>1343</v>
      </c>
      <c r="AN465" s="720"/>
      <c r="AO465" s="721"/>
      <c r="AP465" s="721"/>
      <c r="AQ465" s="722"/>
      <c r="AR465" s="521">
        <v>1353</v>
      </c>
      <c r="AS465" s="720"/>
      <c r="AT465" s="721"/>
      <c r="AU465" s="721"/>
      <c r="AV465" s="722"/>
      <c r="AW465" s="557" t="s">
        <v>3</v>
      </c>
      <c r="AX465" s="410"/>
      <c r="AY465" s="410"/>
      <c r="AZ465" s="410"/>
      <c r="BA465" s="410"/>
      <c r="BB465" s="410"/>
      <c r="BC465" s="410"/>
      <c r="BD465" s="410"/>
      <c r="BE465" s="410"/>
      <c r="BF465" s="410"/>
      <c r="BG465" s="410"/>
      <c r="BH465" s="410"/>
      <c r="BI465" s="410"/>
      <c r="BJ465" s="410"/>
      <c r="BK465" s="410"/>
      <c r="BL465" s="410"/>
      <c r="BM465" s="410"/>
      <c r="BN465" s="410"/>
      <c r="BO465" s="410"/>
      <c r="BP465" s="410"/>
      <c r="BQ465" s="410"/>
      <c r="BR465" s="410"/>
      <c r="BS465" s="410"/>
      <c r="BT465" s="410"/>
      <c r="BU465" s="410"/>
      <c r="BV465" s="410"/>
      <c r="BW465" s="410"/>
      <c r="BX465" s="410"/>
    </row>
    <row r="466" spans="1:107" ht="14.25">
      <c r="B466" s="491" t="s">
        <v>860</v>
      </c>
      <c r="C466" s="492"/>
      <c r="D466" s="492"/>
      <c r="E466" s="492"/>
      <c r="F466" s="492"/>
      <c r="G466" s="492"/>
      <c r="H466" s="493"/>
      <c r="I466" s="558"/>
      <c r="J466" s="559"/>
      <c r="K466" s="559"/>
      <c r="L466" s="559"/>
      <c r="M466" s="560"/>
      <c r="N466" s="558"/>
      <c r="O466" s="559"/>
      <c r="P466" s="559"/>
      <c r="Q466" s="559"/>
      <c r="R466" s="560"/>
      <c r="S466" s="521">
        <v>1298</v>
      </c>
      <c r="T466" s="720"/>
      <c r="U466" s="721"/>
      <c r="V466" s="721"/>
      <c r="W466" s="722"/>
      <c r="X466" s="521">
        <v>1311</v>
      </c>
      <c r="Y466" s="720"/>
      <c r="Z466" s="721"/>
      <c r="AA466" s="721"/>
      <c r="AB466" s="722"/>
      <c r="AC466" s="521">
        <v>1322</v>
      </c>
      <c r="AD466" s="720"/>
      <c r="AE466" s="721"/>
      <c r="AF466" s="721"/>
      <c r="AG466" s="722"/>
      <c r="AH466" s="521">
        <v>1333</v>
      </c>
      <c r="AI466" s="720"/>
      <c r="AJ466" s="721"/>
      <c r="AK466" s="721"/>
      <c r="AL466" s="722"/>
      <c r="AM466" s="521">
        <v>1344</v>
      </c>
      <c r="AN466" s="720"/>
      <c r="AO466" s="721"/>
      <c r="AP466" s="721"/>
      <c r="AQ466" s="722"/>
      <c r="AR466" s="521">
        <v>1354</v>
      </c>
      <c r="AS466" s="720"/>
      <c r="AT466" s="721"/>
      <c r="AU466" s="721"/>
      <c r="AV466" s="722"/>
      <c r="AW466" s="557" t="s">
        <v>3</v>
      </c>
      <c r="AX466" s="410"/>
      <c r="AY466" s="410"/>
      <c r="AZ466" s="410"/>
      <c r="BA466" s="410"/>
      <c r="BB466" s="410"/>
      <c r="BC466" s="410"/>
      <c r="BD466" s="410"/>
      <c r="BE466" s="410"/>
      <c r="BF466" s="410"/>
      <c r="BG466" s="410"/>
      <c r="BH466" s="410"/>
      <c r="BI466" s="410"/>
      <c r="BJ466" s="410"/>
      <c r="BK466" s="410"/>
      <c r="BL466" s="410"/>
      <c r="BM466" s="410"/>
      <c r="BN466" s="410"/>
      <c r="BO466" s="410"/>
      <c r="BP466" s="410"/>
      <c r="BQ466" s="410"/>
      <c r="BR466" s="410"/>
      <c r="BS466" s="410"/>
      <c r="BT466" s="410"/>
      <c r="BU466" s="410"/>
      <c r="BV466" s="410"/>
      <c r="BW466" s="410"/>
      <c r="BX466" s="410"/>
    </row>
    <row r="467" spans="1:107" ht="14.25">
      <c r="B467" s="491" t="s">
        <v>109</v>
      </c>
      <c r="C467" s="492"/>
      <c r="D467" s="492"/>
      <c r="E467" s="492"/>
      <c r="F467" s="492"/>
      <c r="G467" s="492"/>
      <c r="H467" s="493"/>
      <c r="I467" s="521">
        <v>1278</v>
      </c>
      <c r="J467" s="720">
        <f>+IF(($J$456+$J$458+$J$460+$J$461+$J$462-$J$457-$J$459-$J$463-$J$464-$J$465-$J$466)&gt;0,($J$456+$J$458+$J$460+$J$461+$J$462-$J$457-$J$459-$J$463-$J$464-$J$465-$J$466),0)</f>
        <v>0</v>
      </c>
      <c r="K467" s="721"/>
      <c r="L467" s="721"/>
      <c r="M467" s="722"/>
      <c r="N467" s="521">
        <v>1287</v>
      </c>
      <c r="O467" s="720">
        <f>+IF(($O$456+$O$458+$O$460+$O$461+$O$462-$O$457-$O$459-$O$463-$O$464-$O$465-$O$466)&gt;0,($O$456+$O$458+$O$460+$O$461+$O$462-$O$457-$O$459-$O$463-$O$464-$O$465-$O$466),0)</f>
        <v>0</v>
      </c>
      <c r="P467" s="721"/>
      <c r="Q467" s="721"/>
      <c r="R467" s="722"/>
      <c r="S467" s="521">
        <v>1312</v>
      </c>
      <c r="T467" s="720">
        <f>+IF(($T$456+$T$458+$T$460+$T$461+$T$462-$T$457-$T$459-$T$463-$T$464-$T$465-$T$466)&gt;0,($T$456+$T$458+$T$460+$T$461+$T$462-$T$457-$T$459-$T$463-$T$464-$T$465-$T$466),0)</f>
        <v>0</v>
      </c>
      <c r="U467" s="721"/>
      <c r="V467" s="721"/>
      <c r="W467" s="722"/>
      <c r="X467" s="521">
        <v>1300</v>
      </c>
      <c r="Y467" s="720">
        <f>+IF(($Y$456+$Y$458+$Y$460+$Y$461+$Y$462-$Y$457-$Y$459-$Y$463-$Y$464-$Y$465-$Y$466)&gt;0,($Y$456+$Y$458+$Y$460+$Y$461+$Y$462-$Y$457-$Y$459-$Y$463-$Y$464-$Y$465-$Y$466),0)</f>
        <v>0</v>
      </c>
      <c r="Z467" s="721"/>
      <c r="AA467" s="721"/>
      <c r="AB467" s="722"/>
      <c r="AC467" s="521">
        <v>1323</v>
      </c>
      <c r="AD467" s="720">
        <f>+IF(($AD$456+$AD$458+$AD$460+$AD$461+$AD$462-$AD$457-$AD$459-$AD$463-$AD$464-$AD$465-$AD$466)&gt;0,($AD$456+$AD$458+$AD$460+$AD$461+$AD$462-$AD$457-$AD$459-$AD$463-$AD$464-$AD$465-$AD$466),0)</f>
        <v>0</v>
      </c>
      <c r="AE467" s="721"/>
      <c r="AF467" s="721"/>
      <c r="AG467" s="722"/>
      <c r="AH467" s="521">
        <v>1334</v>
      </c>
      <c r="AI467" s="720">
        <f>+IF(($AI$456+$AI$458+$AI$460+$AI$461+$AI$462-$AI$457-$AI$459-$AI$463-$AI$464-$AI$465-$AI$466)&gt;0,($AI$456+$AI$458+$AI$460+$AI$461+$AI$462-$AI$457-$AI$459-$AI$463-$AI$464-$AI$465-$AI$466),0)</f>
        <v>0</v>
      </c>
      <c r="AJ467" s="721"/>
      <c r="AK467" s="721"/>
      <c r="AL467" s="722"/>
      <c r="AM467" s="521">
        <v>1345</v>
      </c>
      <c r="AN467" s="720">
        <f>+IF(($AN$456+$AN$458+$AN$460+$AN$461+$AN$462-$AN$457-$AN$459-$AN$463-$AN$464-$AN$465-$AN$466)&gt;0,($AN$456+$AN$458+$AN$460+$AN$461+$AN$462-$AN$457-$AN$459-$AN$463-$AN$464-$AN$465-$AN$466),0)</f>
        <v>0</v>
      </c>
      <c r="AO467" s="721"/>
      <c r="AP467" s="721"/>
      <c r="AQ467" s="722"/>
      <c r="AR467" s="521">
        <v>1355</v>
      </c>
      <c r="AS467" s="720">
        <f>+IF(($AS$456+$AS$458+$AS$460+$AS$461+$AS$462-$AS$457-$AS$459-$AS$463-$AS$464-$AS$465-$AS$466)&gt;0,($AS$456+$AS$458+$AS$460+$AS$461+$AS$462-$AS$457-$AS$459-$AS$463-$AS$464-$AS$465-$AS$466),0)</f>
        <v>0</v>
      </c>
      <c r="AT467" s="721"/>
      <c r="AU467" s="721"/>
      <c r="AV467" s="722"/>
      <c r="AW467" s="557" t="s">
        <v>4</v>
      </c>
      <c r="AX467" s="410"/>
      <c r="AY467" s="410"/>
      <c r="AZ467" s="410"/>
      <c r="BA467" s="410"/>
      <c r="BB467" s="410"/>
      <c r="BC467" s="410"/>
      <c r="BD467" s="410"/>
      <c r="BE467" s="410"/>
      <c r="BF467" s="410"/>
      <c r="BG467" s="410"/>
      <c r="BH467" s="410"/>
      <c r="BI467" s="410"/>
      <c r="BJ467" s="410"/>
      <c r="BK467" s="410"/>
      <c r="BL467" s="410"/>
      <c r="BM467" s="410"/>
      <c r="BN467" s="410"/>
      <c r="BO467" s="410"/>
      <c r="BP467" s="410"/>
      <c r="BQ467" s="410"/>
      <c r="BR467" s="410"/>
      <c r="BS467" s="410"/>
      <c r="BT467" s="410"/>
      <c r="BU467" s="410"/>
      <c r="BV467" s="410"/>
      <c r="BW467" s="410"/>
      <c r="BX467" s="410"/>
    </row>
    <row r="468" spans="1:107" ht="14.25">
      <c r="B468" s="491" t="s">
        <v>110</v>
      </c>
      <c r="C468" s="492"/>
      <c r="D468" s="492"/>
      <c r="E468" s="492"/>
      <c r="F468" s="492"/>
      <c r="G468" s="492"/>
      <c r="H468" s="493"/>
      <c r="I468" s="521">
        <v>1723</v>
      </c>
      <c r="J468" s="720">
        <f>-IF(($J$456+$J$458+$J$460+$J$461+$J$462-$J$457-$J$459-$J$463-$J$464-$J$465-$J$466)&lt;0,($J$456+$J$458+$J$460+$J$461+$J$462-$J$457-$J$459-$J$463-$J$464-$J$465-$J$466),0)</f>
        <v>0</v>
      </c>
      <c r="K468" s="721"/>
      <c r="L468" s="721"/>
      <c r="M468" s="722"/>
      <c r="N468" s="521">
        <v>1724</v>
      </c>
      <c r="O468" s="720">
        <f>-IF(($O$456+$O$458+$O$460+$O$461+$O$462-$O$457-$O$459-$O$463-$O$464-$O$465-$O$466)&lt;0,($O$456+$O$458+$O$460+$O$461+$O$462-$O$457-$O$459-$O$463-$O$464-$O$465-$O$466),0)</f>
        <v>0</v>
      </c>
      <c r="P468" s="721"/>
      <c r="Q468" s="721"/>
      <c r="R468" s="722"/>
      <c r="S468" s="521">
        <v>1299</v>
      </c>
      <c r="T468" s="720">
        <f>-IF(($T$456+$T$458+$T$460+$T$461+$T$462-$T$457-$T$459-$T$463-$T$464-$T$465-$T$466)&lt;0,($T$456+$T$458+$T$460+$T$461+$T$462-$T$457-$T$459-$T$463-$T$464-$T$465-$T$466),0)</f>
        <v>0</v>
      </c>
      <c r="U468" s="721"/>
      <c r="V468" s="721"/>
      <c r="W468" s="722"/>
      <c r="X468" s="521">
        <v>1373</v>
      </c>
      <c r="Y468" s="720">
        <f>-IF(($Y$456+$Y$458+$Y$460+$Y$461+$Y$462-$Y$457-$Y$459-$Y$463-$Y$464-$Y$465-$Y$466)&lt;0,($Y$456+$Y$458+$Y$460+$Y$461+$Y$462-$Y$457-$Y$459-$Y$463-$Y$464-$Y$465-$Y$466),0)</f>
        <v>0</v>
      </c>
      <c r="Z468" s="721"/>
      <c r="AA468" s="721"/>
      <c r="AB468" s="722"/>
      <c r="AC468" s="558"/>
      <c r="AD468" s="559"/>
      <c r="AE468" s="559"/>
      <c r="AF468" s="559"/>
      <c r="AG468" s="559"/>
      <c r="AH468" s="559"/>
      <c r="AI468" s="559"/>
      <c r="AJ468" s="559"/>
      <c r="AK468" s="559"/>
      <c r="AL468" s="559"/>
      <c r="AM468" s="559"/>
      <c r="AN468" s="559"/>
      <c r="AO468" s="559"/>
      <c r="AP468" s="559"/>
      <c r="AQ468" s="559"/>
      <c r="AR468" s="559"/>
      <c r="AS468" s="559"/>
      <c r="AT468" s="559"/>
      <c r="AU468" s="559"/>
      <c r="AV468" s="560"/>
      <c r="AW468" s="557" t="s">
        <v>4</v>
      </c>
      <c r="AX468" s="410"/>
      <c r="AY468" s="410"/>
      <c r="AZ468" s="410"/>
      <c r="BA468" s="410"/>
      <c r="BB468" s="410"/>
      <c r="BC468" s="410"/>
      <c r="BD468" s="410"/>
      <c r="BE468" s="410"/>
      <c r="BF468" s="410"/>
      <c r="BG468" s="410"/>
      <c r="BH468" s="410"/>
      <c r="BI468" s="410"/>
      <c r="BJ468" s="410"/>
      <c r="BK468" s="410"/>
      <c r="BL468" s="410"/>
      <c r="BM468" s="410"/>
      <c r="BN468" s="410"/>
      <c r="BO468" s="410"/>
      <c r="BP468" s="410"/>
      <c r="BQ468" s="410"/>
      <c r="BR468" s="410"/>
      <c r="BS468" s="410"/>
      <c r="BT468" s="410"/>
      <c r="BU468" s="410"/>
      <c r="BV468" s="410"/>
      <c r="BW468" s="410"/>
      <c r="BX468" s="410"/>
    </row>
    <row r="469" spans="1:107"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  <c r="AZ469" s="410"/>
      <c r="BA469" s="410"/>
      <c r="BB469" s="410"/>
      <c r="BC469" s="410"/>
      <c r="BD469" s="410"/>
      <c r="BE469" s="410"/>
      <c r="BF469" s="410"/>
      <c r="BG469" s="410"/>
      <c r="BH469" s="410"/>
      <c r="BI469" s="410"/>
      <c r="BJ469" s="410"/>
      <c r="BK469" s="410"/>
      <c r="BL469" s="410"/>
      <c r="BM469" s="410"/>
      <c r="BN469" s="410"/>
      <c r="BO469" s="410"/>
      <c r="BP469" s="410"/>
      <c r="BQ469" s="410"/>
      <c r="BR469" s="410"/>
      <c r="BS469" s="410"/>
      <c r="BT469" s="410"/>
      <c r="BU469" s="410"/>
      <c r="BV469" s="410"/>
      <c r="BW469" s="410"/>
      <c r="BX469" s="410"/>
      <c r="BY469" s="410"/>
      <c r="BZ469" s="410"/>
      <c r="CA469" s="410"/>
      <c r="CB469" s="410"/>
      <c r="CC469" s="410"/>
      <c r="CD469" s="410"/>
      <c r="CE469" s="410"/>
      <c r="CF469" s="410"/>
      <c r="CG469" s="410"/>
      <c r="CH469" s="410"/>
      <c r="CI469" s="410"/>
      <c r="CJ469" s="410"/>
      <c r="CK469" s="410"/>
      <c r="CL469" s="410"/>
      <c r="CM469" s="410"/>
      <c r="CN469" s="410"/>
      <c r="CO469" s="410"/>
      <c r="CP469" s="410"/>
      <c r="CQ469" s="410"/>
      <c r="CR469" s="410"/>
      <c r="CS469" s="410"/>
      <c r="CT469" s="410"/>
      <c r="CU469" s="410"/>
      <c r="CV469" s="410"/>
      <c r="CW469" s="410"/>
      <c r="CX469" s="410"/>
      <c r="CY469" s="410"/>
      <c r="CZ469" s="410"/>
      <c r="DA469" s="410"/>
      <c r="DB469" s="410"/>
      <c r="DC469" s="410"/>
    </row>
    <row r="470" spans="1:107">
      <c r="A470" s="409"/>
      <c r="B470" s="779" t="s">
        <v>861</v>
      </c>
      <c r="C470" s="780"/>
      <c r="D470" s="780"/>
      <c r="E470" s="780"/>
      <c r="F470" s="780"/>
      <c r="G470" s="780"/>
      <c r="H470" s="780"/>
      <c r="I470" s="780"/>
      <c r="J470" s="780"/>
      <c r="K470" s="780"/>
      <c r="L470" s="780"/>
      <c r="M470" s="780"/>
      <c r="N470" s="780"/>
      <c r="O470" s="780"/>
      <c r="P470" s="780"/>
      <c r="Q470" s="780"/>
      <c r="R470" s="781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  <c r="AZ470" s="410"/>
      <c r="BA470" s="410"/>
      <c r="BB470" s="410"/>
      <c r="BC470" s="410"/>
      <c r="BD470" s="410"/>
      <c r="BE470" s="410"/>
      <c r="BF470" s="410"/>
      <c r="BG470" s="410"/>
      <c r="BH470" s="410"/>
      <c r="BI470" s="410"/>
      <c r="BJ470" s="410"/>
      <c r="BK470" s="410"/>
      <c r="BL470" s="410"/>
      <c r="BM470" s="410"/>
      <c r="BN470" s="410"/>
      <c r="BO470" s="410"/>
      <c r="BP470" s="410"/>
      <c r="BQ470" s="410"/>
      <c r="BR470" s="410"/>
      <c r="BS470" s="410"/>
      <c r="BT470" s="410"/>
      <c r="BU470" s="410"/>
      <c r="BV470" s="410"/>
      <c r="BW470" s="410"/>
      <c r="BX470" s="410"/>
      <c r="BY470" s="410"/>
      <c r="BZ470" s="410"/>
      <c r="CA470" s="410"/>
      <c r="CB470" s="410"/>
      <c r="CC470" s="410"/>
      <c r="CD470" s="410"/>
      <c r="CE470" s="410"/>
      <c r="CF470" s="410"/>
      <c r="CG470" s="410"/>
      <c r="CH470" s="410"/>
      <c r="CI470" s="410"/>
      <c r="CJ470" s="410"/>
      <c r="CK470" s="410"/>
      <c r="CL470" s="410"/>
      <c r="CM470" s="410"/>
      <c r="CN470" s="410"/>
      <c r="CO470" s="410"/>
      <c r="CP470" s="410"/>
      <c r="CQ470" s="410"/>
      <c r="CR470" s="410"/>
      <c r="CS470" s="410"/>
      <c r="CT470" s="410"/>
      <c r="CU470" s="410"/>
      <c r="CV470" s="410"/>
      <c r="CW470" s="410"/>
      <c r="CX470" s="410"/>
      <c r="CY470" s="410"/>
      <c r="CZ470" s="410"/>
      <c r="DA470" s="410"/>
      <c r="DB470" s="410"/>
      <c r="DC470" s="410"/>
    </row>
    <row r="471" spans="1:107">
      <c r="A471" s="409"/>
      <c r="B471" s="782"/>
      <c r="C471" s="783"/>
      <c r="D471" s="783"/>
      <c r="E471" s="783"/>
      <c r="F471" s="783"/>
      <c r="G471" s="783"/>
      <c r="H471" s="783"/>
      <c r="I471" s="783"/>
      <c r="J471" s="783"/>
      <c r="K471" s="783"/>
      <c r="L471" s="783"/>
      <c r="M471" s="783"/>
      <c r="N471" s="783"/>
      <c r="O471" s="783"/>
      <c r="P471" s="783"/>
      <c r="Q471" s="783"/>
      <c r="R471" s="784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  <c r="AZ471" s="410"/>
      <c r="BA471" s="410"/>
      <c r="BB471" s="410"/>
      <c r="BC471" s="410"/>
      <c r="BD471" s="410"/>
      <c r="BE471" s="410"/>
      <c r="BF471" s="410"/>
      <c r="BG471" s="410"/>
      <c r="BH471" s="410"/>
      <c r="BI471" s="410"/>
      <c r="BJ471" s="410"/>
      <c r="BK471" s="410"/>
      <c r="BL471" s="410"/>
      <c r="BM471" s="410"/>
      <c r="BN471" s="410"/>
      <c r="BO471" s="410"/>
      <c r="BP471" s="410"/>
      <c r="BQ471" s="410"/>
      <c r="BR471" s="410"/>
      <c r="BS471" s="410"/>
      <c r="BT471" s="410"/>
      <c r="BU471" s="410"/>
      <c r="BV471" s="410"/>
      <c r="BW471" s="410"/>
      <c r="BX471" s="410"/>
      <c r="BY471" s="410"/>
      <c r="BZ471" s="410"/>
      <c r="CA471" s="410"/>
      <c r="CB471" s="410"/>
      <c r="CC471" s="410"/>
      <c r="CD471" s="410"/>
      <c r="CE471" s="410"/>
      <c r="CF471" s="410"/>
      <c r="CG471" s="410"/>
      <c r="CH471" s="410"/>
      <c r="CI471" s="410"/>
      <c r="CJ471" s="410"/>
      <c r="CK471" s="410"/>
      <c r="CL471" s="410"/>
      <c r="CM471" s="410"/>
      <c r="CN471" s="410"/>
      <c r="CO471" s="410"/>
      <c r="CP471" s="410"/>
      <c r="CQ471" s="410"/>
      <c r="CR471" s="410"/>
      <c r="CS471" s="410"/>
      <c r="CT471" s="410"/>
      <c r="CU471" s="410"/>
      <c r="CV471" s="410"/>
      <c r="CW471" s="410"/>
      <c r="CX471" s="410"/>
      <c r="CY471" s="410"/>
      <c r="CZ471" s="410"/>
      <c r="DA471" s="410"/>
      <c r="DB471" s="410"/>
      <c r="DC471" s="410"/>
    </row>
    <row r="472" spans="1:107">
      <c r="A472" s="409"/>
      <c r="B472" s="496"/>
      <c r="C472" s="497"/>
      <c r="D472" s="497"/>
      <c r="E472" s="497"/>
      <c r="F472" s="497"/>
      <c r="G472" s="497"/>
      <c r="H472" s="497"/>
      <c r="I472" s="497"/>
      <c r="J472" s="497"/>
      <c r="K472" s="497"/>
      <c r="L472" s="498"/>
      <c r="M472" s="520"/>
      <c r="N472" s="834" t="s">
        <v>862</v>
      </c>
      <c r="O472" s="835"/>
      <c r="P472" s="835"/>
      <c r="Q472" s="836"/>
      <c r="R472" s="542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  <c r="AZ472" s="410"/>
      <c r="BA472" s="410"/>
      <c r="BB472" s="410"/>
      <c r="BC472" s="410"/>
      <c r="BD472" s="410"/>
      <c r="BE472" s="410"/>
      <c r="BF472" s="410"/>
      <c r="BG472" s="410"/>
      <c r="BH472" s="410"/>
      <c r="BI472" s="410"/>
      <c r="BJ472" s="410"/>
      <c r="BK472" s="410"/>
      <c r="BL472" s="410"/>
      <c r="BM472" s="410"/>
      <c r="BN472" s="410"/>
      <c r="BO472" s="410"/>
      <c r="BP472" s="410"/>
      <c r="BQ472" s="410"/>
      <c r="BR472" s="410"/>
      <c r="BS472" s="410"/>
      <c r="BT472" s="410"/>
      <c r="BU472" s="410"/>
      <c r="BV472" s="410"/>
      <c r="BW472" s="410"/>
      <c r="BX472" s="410"/>
      <c r="BY472" s="410"/>
      <c r="BZ472" s="410"/>
      <c r="CA472" s="410"/>
      <c r="CB472" s="410"/>
      <c r="CC472" s="410"/>
      <c r="CD472" s="410"/>
      <c r="CE472" s="410"/>
      <c r="CF472" s="410"/>
      <c r="CG472" s="410"/>
      <c r="CH472" s="410"/>
      <c r="CI472" s="410"/>
      <c r="CJ472" s="410"/>
      <c r="CK472" s="410"/>
      <c r="CL472" s="410"/>
      <c r="CM472" s="410"/>
      <c r="CN472" s="410"/>
      <c r="CO472" s="410"/>
      <c r="CP472" s="410"/>
      <c r="CQ472" s="410"/>
      <c r="CR472" s="410"/>
      <c r="CS472" s="410"/>
      <c r="CT472" s="410"/>
      <c r="CU472" s="410"/>
      <c r="CV472" s="410"/>
      <c r="CW472" s="410"/>
      <c r="CX472" s="410"/>
      <c r="CY472" s="410"/>
      <c r="CZ472" s="410"/>
      <c r="DA472" s="410"/>
      <c r="DB472" s="410"/>
      <c r="DC472" s="410"/>
    </row>
    <row r="473" spans="1:107" ht="14.25">
      <c r="B473" s="491" t="s">
        <v>863</v>
      </c>
      <c r="C473" s="492"/>
      <c r="D473" s="492"/>
      <c r="E473" s="492"/>
      <c r="F473" s="492"/>
      <c r="G473" s="492"/>
      <c r="H473" s="492"/>
      <c r="I473" s="492"/>
      <c r="J473" s="492"/>
      <c r="K473" s="492"/>
      <c r="L473" s="493"/>
      <c r="M473" s="521">
        <v>1400</v>
      </c>
      <c r="N473" s="720"/>
      <c r="O473" s="721"/>
      <c r="P473" s="721"/>
      <c r="Q473" s="722"/>
      <c r="R473" s="543" t="s">
        <v>2</v>
      </c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  <c r="AZ473" s="410"/>
      <c r="BA473" s="410"/>
      <c r="BB473" s="410"/>
      <c r="BC473" s="410"/>
      <c r="BD473" s="410"/>
      <c r="BE473" s="410"/>
      <c r="BF473" s="410"/>
      <c r="BG473" s="410"/>
      <c r="BH473" s="410"/>
      <c r="BI473" s="410"/>
      <c r="BJ473" s="410"/>
      <c r="BK473" s="410"/>
      <c r="BL473" s="410"/>
      <c r="BM473" s="410"/>
      <c r="BN473" s="410"/>
      <c r="BO473" s="410"/>
      <c r="BP473" s="410"/>
      <c r="BQ473" s="410"/>
      <c r="BR473" s="410"/>
      <c r="BS473" s="410"/>
      <c r="BT473" s="410"/>
      <c r="BU473" s="410"/>
      <c r="BV473" s="410"/>
      <c r="BW473" s="410"/>
      <c r="BX473" s="410"/>
      <c r="BY473" s="410"/>
      <c r="BZ473" s="410"/>
      <c r="CA473" s="410"/>
      <c r="CB473" s="410"/>
      <c r="CC473" s="410"/>
      <c r="CD473" s="410"/>
      <c r="CE473" s="410"/>
      <c r="CF473" s="410"/>
      <c r="CG473" s="410"/>
      <c r="CH473" s="410"/>
      <c r="CI473" s="410"/>
      <c r="CJ473" s="410"/>
      <c r="CK473" s="410"/>
      <c r="CL473" s="410"/>
      <c r="CM473" s="410"/>
      <c r="CN473" s="410"/>
      <c r="CO473" s="410"/>
      <c r="CP473" s="410"/>
      <c r="CQ473" s="410"/>
      <c r="CR473" s="410"/>
      <c r="CS473" s="410"/>
      <c r="CT473" s="410"/>
      <c r="CU473" s="410"/>
      <c r="CV473" s="410"/>
      <c r="CW473" s="410"/>
      <c r="CX473" s="410"/>
      <c r="CY473" s="410"/>
      <c r="CZ473" s="410"/>
      <c r="DA473" s="410"/>
      <c r="DB473" s="410"/>
      <c r="DC473" s="410"/>
    </row>
    <row r="474" spans="1:107" ht="14.25">
      <c r="B474" s="491" t="s">
        <v>864</v>
      </c>
      <c r="C474" s="492"/>
      <c r="D474" s="492"/>
      <c r="E474" s="492"/>
      <c r="F474" s="492"/>
      <c r="G474" s="492"/>
      <c r="H474" s="492"/>
      <c r="I474" s="492"/>
      <c r="J474" s="492"/>
      <c r="K474" s="492"/>
      <c r="L474" s="493"/>
      <c r="M474" s="521">
        <v>1817</v>
      </c>
      <c r="N474" s="720"/>
      <c r="O474" s="721"/>
      <c r="P474" s="721"/>
      <c r="Q474" s="722"/>
      <c r="R474" s="543" t="s">
        <v>2</v>
      </c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  <c r="AZ474" s="410"/>
      <c r="BA474" s="410"/>
      <c r="BB474" s="410"/>
      <c r="BC474" s="410"/>
      <c r="BD474" s="410"/>
      <c r="BE474" s="410"/>
      <c r="BF474" s="410"/>
      <c r="BG474" s="410"/>
      <c r="BH474" s="410"/>
      <c r="BI474" s="410"/>
      <c r="BJ474" s="410"/>
      <c r="BK474" s="410"/>
      <c r="BL474" s="410"/>
      <c r="BM474" s="410"/>
      <c r="BN474" s="410"/>
      <c r="BO474" s="410"/>
      <c r="BP474" s="410"/>
      <c r="BQ474" s="410"/>
      <c r="BR474" s="410"/>
      <c r="BS474" s="410"/>
      <c r="BT474" s="410"/>
      <c r="BU474" s="410"/>
      <c r="BV474" s="410"/>
      <c r="BW474" s="410"/>
      <c r="BX474" s="410"/>
      <c r="BY474" s="410"/>
      <c r="BZ474" s="410"/>
      <c r="CA474" s="410"/>
      <c r="CB474" s="410"/>
      <c r="CC474" s="410"/>
      <c r="CD474" s="410"/>
      <c r="CE474" s="410"/>
      <c r="CF474" s="410"/>
      <c r="CG474" s="410"/>
      <c r="CH474" s="410"/>
      <c r="CI474" s="410"/>
      <c r="CJ474" s="410"/>
      <c r="CK474" s="410"/>
      <c r="CL474" s="410"/>
      <c r="CM474" s="410"/>
      <c r="CN474" s="410"/>
      <c r="CO474" s="410"/>
      <c r="CP474" s="410"/>
      <c r="CQ474" s="410"/>
      <c r="CR474" s="410"/>
      <c r="CS474" s="410"/>
      <c r="CT474" s="410"/>
      <c r="CU474" s="410"/>
      <c r="CV474" s="410"/>
      <c r="CW474" s="410"/>
      <c r="CX474" s="410"/>
      <c r="CY474" s="410"/>
      <c r="CZ474" s="410"/>
      <c r="DA474" s="410"/>
      <c r="DB474" s="410"/>
      <c r="DC474" s="410"/>
    </row>
    <row r="475" spans="1:107" ht="14.25">
      <c r="B475" s="491" t="s">
        <v>865</v>
      </c>
      <c r="C475" s="492"/>
      <c r="D475" s="492"/>
      <c r="E475" s="492"/>
      <c r="F475" s="492"/>
      <c r="G475" s="492"/>
      <c r="H475" s="492"/>
      <c r="I475" s="492"/>
      <c r="J475" s="492"/>
      <c r="K475" s="492"/>
      <c r="L475" s="493"/>
      <c r="M475" s="521">
        <v>1401</v>
      </c>
      <c r="N475" s="720"/>
      <c r="O475" s="721"/>
      <c r="P475" s="721"/>
      <c r="Q475" s="722"/>
      <c r="R475" s="543" t="s">
        <v>2</v>
      </c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  <c r="AZ475" s="410"/>
      <c r="BA475" s="410"/>
      <c r="BB475" s="410"/>
      <c r="BC475" s="410"/>
      <c r="BD475" s="410"/>
      <c r="BE475" s="410"/>
      <c r="BF475" s="410"/>
      <c r="BG475" s="410"/>
      <c r="BH475" s="410"/>
      <c r="BI475" s="410"/>
      <c r="BJ475" s="410"/>
      <c r="BK475" s="410"/>
      <c r="BL475" s="410"/>
      <c r="BM475" s="410"/>
      <c r="BN475" s="410"/>
      <c r="BO475" s="410"/>
      <c r="BP475" s="410"/>
      <c r="BQ475" s="410"/>
      <c r="BR475" s="410"/>
      <c r="BS475" s="410"/>
      <c r="BT475" s="410"/>
      <c r="BU475" s="410"/>
      <c r="BV475" s="410"/>
      <c r="BW475" s="410"/>
      <c r="BX475" s="410"/>
      <c r="BY475" s="410"/>
      <c r="BZ475" s="410"/>
      <c r="CA475" s="410"/>
      <c r="CB475" s="410"/>
      <c r="CC475" s="410"/>
      <c r="CD475" s="410"/>
      <c r="CE475" s="410"/>
      <c r="CF475" s="410"/>
      <c r="CG475" s="410"/>
      <c r="CH475" s="410"/>
      <c r="CI475" s="410"/>
      <c r="CJ475" s="410"/>
      <c r="CK475" s="410"/>
      <c r="CL475" s="410"/>
      <c r="CM475" s="410"/>
      <c r="CN475" s="410"/>
      <c r="CO475" s="410"/>
      <c r="CP475" s="410"/>
      <c r="CQ475" s="410"/>
      <c r="CR475" s="410"/>
      <c r="CS475" s="410"/>
      <c r="CT475" s="410"/>
      <c r="CU475" s="410"/>
      <c r="CV475" s="410"/>
      <c r="CW475" s="410"/>
      <c r="CX475" s="410"/>
      <c r="CY475" s="410"/>
      <c r="CZ475" s="410"/>
      <c r="DA475" s="410"/>
      <c r="DB475" s="410"/>
      <c r="DC475" s="410"/>
    </row>
    <row r="476" spans="1:107" ht="14.25">
      <c r="B476" s="491" t="s">
        <v>866</v>
      </c>
      <c r="C476" s="492"/>
      <c r="D476" s="492"/>
      <c r="E476" s="492"/>
      <c r="F476" s="492"/>
      <c r="G476" s="492"/>
      <c r="H476" s="492"/>
      <c r="I476" s="492"/>
      <c r="J476" s="492"/>
      <c r="K476" s="492"/>
      <c r="L476" s="493"/>
      <c r="M476" s="521">
        <v>1402</v>
      </c>
      <c r="N476" s="720"/>
      <c r="O476" s="721"/>
      <c r="P476" s="721"/>
      <c r="Q476" s="722"/>
      <c r="R476" s="543" t="s">
        <v>2</v>
      </c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  <c r="AZ476" s="410"/>
      <c r="BA476" s="410"/>
      <c r="BB476" s="410"/>
      <c r="BC476" s="410"/>
      <c r="BD476" s="410"/>
      <c r="BE476" s="410"/>
      <c r="BF476" s="410"/>
      <c r="BG476" s="410"/>
      <c r="BH476" s="410"/>
      <c r="BI476" s="410"/>
      <c r="BJ476" s="410"/>
      <c r="BK476" s="410"/>
      <c r="BL476" s="410"/>
      <c r="BM476" s="410"/>
      <c r="BN476" s="410"/>
      <c r="BO476" s="410"/>
      <c r="BP476" s="410"/>
      <c r="BQ476" s="410"/>
      <c r="BR476" s="410"/>
      <c r="BS476" s="410"/>
      <c r="BT476" s="410"/>
      <c r="BU476" s="410"/>
      <c r="BV476" s="410"/>
      <c r="BW476" s="410"/>
      <c r="BX476" s="410"/>
      <c r="BY476" s="410"/>
      <c r="BZ476" s="410"/>
      <c r="CA476" s="410"/>
      <c r="CB476" s="410"/>
      <c r="CC476" s="410"/>
      <c r="CD476" s="410"/>
      <c r="CE476" s="410"/>
      <c r="CF476" s="410"/>
      <c r="CG476" s="410"/>
      <c r="CH476" s="410"/>
      <c r="CI476" s="410"/>
      <c r="CJ476" s="410"/>
      <c r="CK476" s="410"/>
      <c r="CL476" s="410"/>
      <c r="CM476" s="410"/>
      <c r="CN476" s="410"/>
      <c r="CO476" s="410"/>
      <c r="CP476" s="410"/>
      <c r="CQ476" s="410"/>
      <c r="CR476" s="410"/>
      <c r="CS476" s="410"/>
      <c r="CT476" s="410"/>
      <c r="CU476" s="410"/>
      <c r="CV476" s="410"/>
      <c r="CW476" s="410"/>
      <c r="CX476" s="410"/>
      <c r="CY476" s="410"/>
      <c r="CZ476" s="410"/>
      <c r="DA476" s="410"/>
      <c r="DB476" s="410"/>
      <c r="DC476" s="410"/>
    </row>
    <row r="477" spans="1:107" ht="14.25">
      <c r="B477" s="491" t="s">
        <v>867</v>
      </c>
      <c r="C477" s="492"/>
      <c r="D477" s="492"/>
      <c r="E477" s="492"/>
      <c r="F477" s="492"/>
      <c r="G477" s="492"/>
      <c r="H477" s="492"/>
      <c r="I477" s="492"/>
      <c r="J477" s="492"/>
      <c r="K477" s="492"/>
      <c r="L477" s="493"/>
      <c r="M477" s="521">
        <v>1403</v>
      </c>
      <c r="N477" s="720"/>
      <c r="O477" s="721"/>
      <c r="P477" s="721"/>
      <c r="Q477" s="722"/>
      <c r="R477" s="543" t="s">
        <v>2</v>
      </c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  <c r="AZ477" s="410"/>
      <c r="BA477" s="410"/>
      <c r="BB477" s="410"/>
      <c r="BC477" s="410"/>
      <c r="BD477" s="410"/>
      <c r="BE477" s="410"/>
      <c r="BF477" s="410"/>
      <c r="BG477" s="410"/>
      <c r="BH477" s="410"/>
      <c r="BI477" s="410"/>
      <c r="BJ477" s="410"/>
      <c r="BK477" s="410"/>
      <c r="BL477" s="410"/>
      <c r="BM477" s="410"/>
      <c r="BN477" s="410"/>
      <c r="BO477" s="410"/>
      <c r="BP477" s="410"/>
      <c r="BQ477" s="410"/>
      <c r="BR477" s="410"/>
      <c r="BS477" s="410"/>
      <c r="BT477" s="410"/>
      <c r="BU477" s="410"/>
      <c r="BV477" s="410"/>
      <c r="BW477" s="410"/>
      <c r="BX477" s="410"/>
      <c r="BY477" s="410"/>
      <c r="BZ477" s="410"/>
      <c r="CA477" s="410"/>
      <c r="CB477" s="410"/>
      <c r="CC477" s="410"/>
      <c r="CD477" s="410"/>
      <c r="CE477" s="410"/>
      <c r="CF477" s="410"/>
      <c r="CG477" s="410"/>
      <c r="CH477" s="410"/>
      <c r="CI477" s="410"/>
      <c r="CJ477" s="410"/>
      <c r="CK477" s="410"/>
      <c r="CL477" s="410"/>
      <c r="CM477" s="410"/>
      <c r="CN477" s="410"/>
      <c r="CO477" s="410"/>
      <c r="CP477" s="410"/>
      <c r="CQ477" s="410"/>
      <c r="CR477" s="410"/>
      <c r="CS477" s="410"/>
      <c r="CT477" s="410"/>
      <c r="CU477" s="410"/>
      <c r="CV477" s="410"/>
      <c r="CW477" s="410"/>
      <c r="CX477" s="410"/>
      <c r="CY477" s="410"/>
      <c r="CZ477" s="410"/>
      <c r="DA477" s="410"/>
      <c r="DB477" s="410"/>
      <c r="DC477" s="410"/>
    </row>
    <row r="478" spans="1:107" ht="14.25">
      <c r="B478" s="491" t="s">
        <v>868</v>
      </c>
      <c r="C478" s="492"/>
      <c r="D478" s="492"/>
      <c r="E478" s="492"/>
      <c r="F478" s="492"/>
      <c r="G478" s="492"/>
      <c r="H478" s="492"/>
      <c r="I478" s="492"/>
      <c r="J478" s="492"/>
      <c r="K478" s="492"/>
      <c r="L478" s="493"/>
      <c r="M478" s="521">
        <v>1587</v>
      </c>
      <c r="N478" s="720"/>
      <c r="O478" s="721"/>
      <c r="P478" s="721"/>
      <c r="Q478" s="722"/>
      <c r="R478" s="543" t="s">
        <v>2</v>
      </c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  <c r="AZ478" s="410"/>
      <c r="BA478" s="410"/>
      <c r="BB478" s="410"/>
      <c r="BC478" s="410"/>
      <c r="BD478" s="410"/>
      <c r="BE478" s="410"/>
      <c r="BF478" s="410"/>
      <c r="BG478" s="410"/>
      <c r="BH478" s="410"/>
      <c r="BI478" s="410"/>
      <c r="BJ478" s="410"/>
      <c r="BK478" s="410"/>
      <c r="BL478" s="410"/>
      <c r="BM478" s="410"/>
      <c r="BN478" s="410"/>
      <c r="BO478" s="410"/>
      <c r="BP478" s="410"/>
      <c r="BQ478" s="410"/>
      <c r="BR478" s="410"/>
      <c r="BS478" s="410"/>
      <c r="BT478" s="410"/>
      <c r="BU478" s="410"/>
      <c r="BV478" s="410"/>
      <c r="BW478" s="410"/>
      <c r="BX478" s="410"/>
      <c r="BY478" s="410"/>
      <c r="BZ478" s="410"/>
      <c r="CA478" s="410"/>
      <c r="CB478" s="410"/>
      <c r="CC478" s="410"/>
      <c r="CD478" s="410"/>
      <c r="CE478" s="410"/>
      <c r="CF478" s="410"/>
      <c r="CG478" s="410"/>
      <c r="CH478" s="410"/>
      <c r="CI478" s="410"/>
      <c r="CJ478" s="410"/>
      <c r="CK478" s="410"/>
      <c r="CL478" s="410"/>
      <c r="CM478" s="410"/>
      <c r="CN478" s="410"/>
      <c r="CO478" s="410"/>
      <c r="CP478" s="410"/>
      <c r="CQ478" s="410"/>
      <c r="CR478" s="410"/>
      <c r="CS478" s="410"/>
      <c r="CT478" s="410"/>
      <c r="CU478" s="410"/>
      <c r="CV478" s="410"/>
      <c r="CW478" s="410"/>
      <c r="CX478" s="410"/>
      <c r="CY478" s="410"/>
      <c r="CZ478" s="410"/>
      <c r="DA478" s="410"/>
      <c r="DB478" s="410"/>
      <c r="DC478" s="410"/>
    </row>
    <row r="479" spans="1:107" ht="14.25">
      <c r="B479" s="491" t="s">
        <v>37</v>
      </c>
      <c r="C479" s="492"/>
      <c r="D479" s="492"/>
      <c r="E479" s="492"/>
      <c r="F479" s="492"/>
      <c r="G479" s="492"/>
      <c r="H479" s="492"/>
      <c r="I479" s="492"/>
      <c r="J479" s="492"/>
      <c r="K479" s="492"/>
      <c r="L479" s="493"/>
      <c r="M479" s="521">
        <v>1588</v>
      </c>
      <c r="N479" s="720"/>
      <c r="O479" s="721"/>
      <c r="P479" s="721"/>
      <c r="Q479" s="722"/>
      <c r="R479" s="543" t="s">
        <v>2</v>
      </c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  <c r="AZ479" s="410"/>
      <c r="BA479" s="410"/>
      <c r="BB479" s="410"/>
      <c r="BC479" s="410"/>
      <c r="BD479" s="410"/>
      <c r="BE479" s="410"/>
      <c r="BF479" s="410"/>
      <c r="BG479" s="410"/>
      <c r="BH479" s="410"/>
      <c r="BI479" s="410"/>
      <c r="BJ479" s="410"/>
      <c r="BK479" s="410"/>
      <c r="BL479" s="410"/>
      <c r="BM479" s="410"/>
      <c r="BN479" s="410"/>
      <c r="BO479" s="410"/>
      <c r="BP479" s="410"/>
      <c r="BQ479" s="410"/>
      <c r="BR479" s="410"/>
      <c r="BS479" s="410"/>
      <c r="BT479" s="410"/>
      <c r="BU479" s="410"/>
      <c r="BV479" s="410"/>
      <c r="BW479" s="410"/>
      <c r="BX479" s="410"/>
      <c r="BY479" s="410"/>
      <c r="BZ479" s="410"/>
      <c r="CA479" s="410"/>
      <c r="CB479" s="410"/>
      <c r="CC479" s="410"/>
      <c r="CD479" s="410"/>
      <c r="CE479" s="410"/>
      <c r="CF479" s="410"/>
      <c r="CG479" s="410"/>
      <c r="CH479" s="410"/>
      <c r="CI479" s="410"/>
      <c r="CJ479" s="410"/>
      <c r="CK479" s="410"/>
      <c r="CL479" s="410"/>
      <c r="CM479" s="410"/>
      <c r="CN479" s="410"/>
      <c r="CO479" s="410"/>
      <c r="CP479" s="410"/>
      <c r="CQ479" s="410"/>
      <c r="CR479" s="410"/>
      <c r="CS479" s="410"/>
      <c r="CT479" s="410"/>
      <c r="CU479" s="410"/>
      <c r="CV479" s="410"/>
      <c r="CW479" s="410"/>
      <c r="CX479" s="410"/>
      <c r="CY479" s="410"/>
      <c r="CZ479" s="410"/>
      <c r="DA479" s="410"/>
      <c r="DB479" s="410"/>
      <c r="DC479" s="410"/>
    </row>
    <row r="480" spans="1:107" ht="14.25">
      <c r="B480" s="491" t="s">
        <v>869</v>
      </c>
      <c r="C480" s="492"/>
      <c r="D480" s="492"/>
      <c r="E480" s="492"/>
      <c r="F480" s="492"/>
      <c r="G480" s="492"/>
      <c r="H480" s="492"/>
      <c r="I480" s="492"/>
      <c r="J480" s="492"/>
      <c r="K480" s="492"/>
      <c r="L480" s="493"/>
      <c r="M480" s="521">
        <v>1404</v>
      </c>
      <c r="N480" s="720"/>
      <c r="O480" s="721"/>
      <c r="P480" s="721"/>
      <c r="Q480" s="722"/>
      <c r="R480" s="543" t="s">
        <v>2</v>
      </c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  <c r="AZ480" s="410"/>
      <c r="BA480" s="410"/>
      <c r="BB480" s="410"/>
      <c r="BC480" s="410"/>
      <c r="BD480" s="410"/>
      <c r="BE480" s="410"/>
      <c r="BF480" s="410"/>
      <c r="BG480" s="410"/>
      <c r="BH480" s="410"/>
      <c r="BI480" s="410"/>
      <c r="BJ480" s="410"/>
      <c r="BK480" s="410"/>
      <c r="BL480" s="410"/>
      <c r="BM480" s="410"/>
      <c r="BN480" s="410"/>
      <c r="BO480" s="410"/>
      <c r="BP480" s="410"/>
      <c r="BQ480" s="410"/>
      <c r="BR480" s="410"/>
      <c r="BS480" s="410"/>
      <c r="BT480" s="410"/>
      <c r="BU480" s="410"/>
      <c r="BV480" s="410"/>
      <c r="BW480" s="410"/>
      <c r="BX480" s="410"/>
      <c r="BY480" s="410"/>
      <c r="BZ480" s="410"/>
      <c r="CA480" s="410"/>
      <c r="CB480" s="410"/>
      <c r="CC480" s="410"/>
      <c r="CD480" s="410"/>
      <c r="CE480" s="410"/>
      <c r="CF480" s="410"/>
      <c r="CG480" s="410"/>
      <c r="CH480" s="410"/>
      <c r="CI480" s="410"/>
      <c r="CJ480" s="410"/>
      <c r="CK480" s="410"/>
      <c r="CL480" s="410"/>
      <c r="CM480" s="410"/>
      <c r="CN480" s="410"/>
      <c r="CO480" s="410"/>
      <c r="CP480" s="410"/>
      <c r="CQ480" s="410"/>
      <c r="CR480" s="410"/>
      <c r="CS480" s="410"/>
      <c r="CT480" s="410"/>
      <c r="CU480" s="410"/>
      <c r="CV480" s="410"/>
      <c r="CW480" s="410"/>
      <c r="CX480" s="410"/>
      <c r="CY480" s="410"/>
      <c r="CZ480" s="410"/>
      <c r="DA480" s="410"/>
      <c r="DB480" s="410"/>
      <c r="DC480" s="410"/>
    </row>
    <row r="481" spans="2:107" ht="14.25">
      <c r="B481" s="491" t="s">
        <v>870</v>
      </c>
      <c r="C481" s="492"/>
      <c r="D481" s="492"/>
      <c r="E481" s="492"/>
      <c r="F481" s="492"/>
      <c r="G481" s="492"/>
      <c r="H481" s="492"/>
      <c r="I481" s="492"/>
      <c r="J481" s="492"/>
      <c r="K481" s="492"/>
      <c r="L481" s="493"/>
      <c r="M481" s="521">
        <v>1405</v>
      </c>
      <c r="N481" s="720"/>
      <c r="O481" s="721"/>
      <c r="P481" s="721"/>
      <c r="Q481" s="722"/>
      <c r="R481" s="543" t="s">
        <v>2</v>
      </c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  <c r="AZ481" s="410"/>
      <c r="BA481" s="410"/>
      <c r="BB481" s="410"/>
      <c r="BC481" s="410"/>
      <c r="BD481" s="410"/>
      <c r="BE481" s="410"/>
      <c r="BF481" s="410"/>
      <c r="BG481" s="410"/>
      <c r="BH481" s="410"/>
      <c r="BI481" s="410"/>
      <c r="BJ481" s="410"/>
      <c r="BK481" s="410"/>
      <c r="BL481" s="410"/>
      <c r="BM481" s="410"/>
      <c r="BN481" s="410"/>
      <c r="BO481" s="410"/>
      <c r="BP481" s="410"/>
      <c r="BQ481" s="410"/>
      <c r="BR481" s="410"/>
      <c r="BS481" s="410"/>
      <c r="BT481" s="410"/>
      <c r="BU481" s="410"/>
      <c r="BV481" s="410"/>
      <c r="BW481" s="410"/>
      <c r="BX481" s="410"/>
      <c r="BY481" s="410"/>
      <c r="BZ481" s="410"/>
      <c r="CA481" s="410"/>
      <c r="CB481" s="410"/>
      <c r="CC481" s="410"/>
      <c r="CD481" s="410"/>
      <c r="CE481" s="410"/>
      <c r="CF481" s="410"/>
      <c r="CG481" s="410"/>
      <c r="CH481" s="410"/>
      <c r="CI481" s="410"/>
      <c r="CJ481" s="410"/>
      <c r="CK481" s="410"/>
      <c r="CL481" s="410"/>
      <c r="CM481" s="410"/>
      <c r="CN481" s="410"/>
      <c r="CO481" s="410"/>
      <c r="CP481" s="410"/>
      <c r="CQ481" s="410"/>
      <c r="CR481" s="410"/>
      <c r="CS481" s="410"/>
      <c r="CT481" s="410"/>
      <c r="CU481" s="410"/>
      <c r="CV481" s="410"/>
      <c r="CW481" s="410"/>
      <c r="CX481" s="410"/>
      <c r="CY481" s="410"/>
      <c r="CZ481" s="410"/>
      <c r="DA481" s="410"/>
      <c r="DB481" s="410"/>
      <c r="DC481" s="410"/>
    </row>
    <row r="482" spans="2:107" ht="14.25">
      <c r="B482" s="491" t="s">
        <v>871</v>
      </c>
      <c r="C482" s="492"/>
      <c r="D482" s="492"/>
      <c r="E482" s="492"/>
      <c r="F482" s="492"/>
      <c r="G482" s="492"/>
      <c r="H482" s="492"/>
      <c r="I482" s="492"/>
      <c r="J482" s="492"/>
      <c r="K482" s="492"/>
      <c r="L482" s="493"/>
      <c r="M482" s="521">
        <v>1410</v>
      </c>
      <c r="N482" s="720">
        <f>+SUM($N$473:$Q$481)</f>
        <v>0</v>
      </c>
      <c r="O482" s="721"/>
      <c r="P482" s="721"/>
      <c r="Q482" s="722"/>
      <c r="R482" s="543" t="s">
        <v>4</v>
      </c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  <c r="AZ482" s="410"/>
      <c r="BA482" s="410"/>
      <c r="BB482" s="410"/>
      <c r="BC482" s="410"/>
      <c r="BD482" s="410"/>
      <c r="BE482" s="410"/>
      <c r="BF482" s="410"/>
      <c r="BG482" s="410"/>
      <c r="BH482" s="410"/>
      <c r="BI482" s="410"/>
      <c r="BJ482" s="410"/>
      <c r="BK482" s="410"/>
      <c r="BL482" s="410"/>
      <c r="BM482" s="410"/>
      <c r="BN482" s="410"/>
      <c r="BO482" s="410"/>
      <c r="BP482" s="410"/>
      <c r="BQ482" s="410"/>
      <c r="BR482" s="410"/>
      <c r="BS482" s="410"/>
      <c r="BT482" s="410"/>
      <c r="BU482" s="410"/>
      <c r="BV482" s="410"/>
      <c r="BW482" s="410"/>
      <c r="BX482" s="410"/>
      <c r="BY482" s="410"/>
      <c r="BZ482" s="410"/>
      <c r="CA482" s="410"/>
      <c r="CB482" s="410"/>
      <c r="CC482" s="410"/>
      <c r="CD482" s="410"/>
      <c r="CE482" s="410"/>
      <c r="CF482" s="410"/>
      <c r="CG482" s="410"/>
      <c r="CH482" s="410"/>
      <c r="CI482" s="410"/>
      <c r="CJ482" s="410"/>
      <c r="CK482" s="410"/>
      <c r="CL482" s="410"/>
      <c r="CM482" s="410"/>
      <c r="CN482" s="410"/>
      <c r="CO482" s="410"/>
      <c r="CP482" s="410"/>
      <c r="CQ482" s="410"/>
      <c r="CR482" s="410"/>
      <c r="CS482" s="410"/>
      <c r="CT482" s="410"/>
      <c r="CU482" s="410"/>
      <c r="CV482" s="410"/>
      <c r="CW482" s="410"/>
      <c r="CX482" s="410"/>
      <c r="CY482" s="410"/>
      <c r="CZ482" s="410"/>
      <c r="DA482" s="410"/>
      <c r="DB482" s="410"/>
      <c r="DC482" s="410"/>
    </row>
    <row r="483" spans="2:107" ht="14.25">
      <c r="B483" s="491" t="s">
        <v>872</v>
      </c>
      <c r="C483" s="492"/>
      <c r="D483" s="492"/>
      <c r="E483" s="492"/>
      <c r="F483" s="492"/>
      <c r="G483" s="492"/>
      <c r="H483" s="492"/>
      <c r="I483" s="492"/>
      <c r="J483" s="492"/>
      <c r="K483" s="492"/>
      <c r="L483" s="493"/>
      <c r="M483" s="521">
        <v>1406</v>
      </c>
      <c r="N483" s="720"/>
      <c r="O483" s="721"/>
      <c r="P483" s="721"/>
      <c r="Q483" s="722"/>
      <c r="R483" s="543" t="s">
        <v>3</v>
      </c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  <c r="AZ483" s="410"/>
      <c r="BA483" s="410"/>
      <c r="BB483" s="410"/>
      <c r="BC483" s="410"/>
      <c r="BD483" s="410"/>
      <c r="BE483" s="410"/>
      <c r="BF483" s="410"/>
      <c r="BG483" s="410"/>
      <c r="BH483" s="410"/>
      <c r="BI483" s="410"/>
      <c r="BJ483" s="410"/>
      <c r="BK483" s="410"/>
      <c r="BL483" s="410"/>
      <c r="BM483" s="410"/>
      <c r="BN483" s="410"/>
      <c r="BO483" s="410"/>
      <c r="BP483" s="410"/>
      <c r="BQ483" s="410"/>
      <c r="BR483" s="410"/>
      <c r="BS483" s="410"/>
      <c r="BT483" s="410"/>
      <c r="BU483" s="410"/>
      <c r="BV483" s="410"/>
      <c r="BW483" s="410"/>
      <c r="BX483" s="410"/>
      <c r="BY483" s="410"/>
      <c r="BZ483" s="410"/>
      <c r="CA483" s="410"/>
      <c r="CB483" s="410"/>
      <c r="CC483" s="410"/>
      <c r="CD483" s="410"/>
      <c r="CE483" s="410"/>
      <c r="CF483" s="410"/>
      <c r="CG483" s="410"/>
      <c r="CH483" s="410"/>
      <c r="CI483" s="410"/>
      <c r="CJ483" s="410"/>
      <c r="CK483" s="410"/>
      <c r="CL483" s="410"/>
      <c r="CM483" s="410"/>
      <c r="CN483" s="410"/>
      <c r="CO483" s="410"/>
      <c r="CP483" s="410"/>
      <c r="CQ483" s="410"/>
      <c r="CR483" s="410"/>
      <c r="CS483" s="410"/>
      <c r="CT483" s="410"/>
      <c r="CU483" s="410"/>
      <c r="CV483" s="410"/>
      <c r="CW483" s="410"/>
      <c r="CX483" s="410"/>
      <c r="CY483" s="410"/>
      <c r="CZ483" s="410"/>
      <c r="DA483" s="410"/>
      <c r="DB483" s="410"/>
      <c r="DC483" s="410"/>
    </row>
    <row r="484" spans="2:107" ht="14.25">
      <c r="B484" s="491" t="s">
        <v>873</v>
      </c>
      <c r="C484" s="492"/>
      <c r="D484" s="492"/>
      <c r="E484" s="492"/>
      <c r="F484" s="492"/>
      <c r="G484" s="492"/>
      <c r="H484" s="492"/>
      <c r="I484" s="492"/>
      <c r="J484" s="492"/>
      <c r="K484" s="492"/>
      <c r="L484" s="493"/>
      <c r="M484" s="521">
        <v>1407</v>
      </c>
      <c r="N484" s="720"/>
      <c r="O484" s="721"/>
      <c r="P484" s="721"/>
      <c r="Q484" s="722"/>
      <c r="R484" s="543" t="s">
        <v>3</v>
      </c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  <c r="AZ484" s="410"/>
      <c r="BA484" s="410"/>
      <c r="BB484" s="410"/>
      <c r="BC484" s="410"/>
      <c r="BD484" s="410"/>
      <c r="BE484" s="410"/>
      <c r="BF484" s="410"/>
      <c r="BG484" s="410"/>
      <c r="BH484" s="410"/>
      <c r="BI484" s="410"/>
      <c r="BJ484" s="410"/>
      <c r="BK484" s="410"/>
      <c r="BL484" s="410"/>
      <c r="BM484" s="410"/>
      <c r="BN484" s="410"/>
      <c r="BO484" s="410"/>
      <c r="BP484" s="410"/>
      <c r="BQ484" s="410"/>
      <c r="BR484" s="410"/>
      <c r="BS484" s="410"/>
      <c r="BT484" s="410"/>
      <c r="BU484" s="410"/>
      <c r="BV484" s="410"/>
      <c r="BW484" s="410"/>
      <c r="BX484" s="410"/>
      <c r="BY484" s="410"/>
      <c r="BZ484" s="410"/>
      <c r="CA484" s="410"/>
      <c r="CB484" s="410"/>
      <c r="CC484" s="410"/>
      <c r="CD484" s="410"/>
      <c r="CE484" s="410"/>
      <c r="CF484" s="410"/>
      <c r="CG484" s="410"/>
      <c r="CH484" s="410"/>
      <c r="CI484" s="410"/>
      <c r="CJ484" s="410"/>
      <c r="CK484" s="410"/>
      <c r="CL484" s="410"/>
      <c r="CM484" s="410"/>
      <c r="CN484" s="410"/>
      <c r="CO484" s="410"/>
      <c r="CP484" s="410"/>
      <c r="CQ484" s="410"/>
      <c r="CR484" s="410"/>
      <c r="CS484" s="410"/>
      <c r="CT484" s="410"/>
      <c r="CU484" s="410"/>
      <c r="CV484" s="410"/>
      <c r="CW484" s="410"/>
      <c r="CX484" s="410"/>
      <c r="CY484" s="410"/>
      <c r="CZ484" s="410"/>
      <c r="DA484" s="410"/>
      <c r="DB484" s="410"/>
      <c r="DC484" s="410"/>
    </row>
    <row r="485" spans="2:107" ht="14.25">
      <c r="B485" s="491" t="s">
        <v>874</v>
      </c>
      <c r="C485" s="492"/>
      <c r="D485" s="492"/>
      <c r="E485" s="492"/>
      <c r="F485" s="492"/>
      <c r="G485" s="492"/>
      <c r="H485" s="492"/>
      <c r="I485" s="492"/>
      <c r="J485" s="492"/>
      <c r="K485" s="492"/>
      <c r="L485" s="493"/>
      <c r="M485" s="521">
        <v>1408</v>
      </c>
      <c r="N485" s="720"/>
      <c r="O485" s="721"/>
      <c r="P485" s="721"/>
      <c r="Q485" s="722"/>
      <c r="R485" s="543" t="s">
        <v>3</v>
      </c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  <c r="AZ485" s="410"/>
      <c r="BA485" s="410"/>
      <c r="BB485" s="410"/>
      <c r="BC485" s="410"/>
      <c r="BD485" s="410"/>
      <c r="BE485" s="410"/>
      <c r="BF485" s="410"/>
      <c r="BG485" s="410"/>
      <c r="BH485" s="410"/>
      <c r="BI485" s="410"/>
      <c r="BJ485" s="410"/>
      <c r="BK485" s="410"/>
      <c r="BL485" s="410"/>
      <c r="BM485" s="410"/>
      <c r="BN485" s="410"/>
      <c r="BO485" s="410"/>
      <c r="BP485" s="410"/>
      <c r="BQ485" s="410"/>
      <c r="BR485" s="410"/>
      <c r="BS485" s="410"/>
      <c r="BT485" s="410"/>
      <c r="BU485" s="410"/>
      <c r="BV485" s="410"/>
      <c r="BW485" s="410"/>
      <c r="BX485" s="410"/>
      <c r="BY485" s="410"/>
      <c r="BZ485" s="410"/>
      <c r="CA485" s="410"/>
      <c r="CB485" s="410"/>
      <c r="CC485" s="410"/>
      <c r="CD485" s="410"/>
      <c r="CE485" s="410"/>
      <c r="CF485" s="410"/>
      <c r="CG485" s="410"/>
      <c r="CH485" s="410"/>
      <c r="CI485" s="410"/>
      <c r="CJ485" s="410"/>
      <c r="CK485" s="410"/>
      <c r="CL485" s="410"/>
      <c r="CM485" s="410"/>
      <c r="CN485" s="410"/>
      <c r="CO485" s="410"/>
      <c r="CP485" s="410"/>
      <c r="CQ485" s="410"/>
      <c r="CR485" s="410"/>
      <c r="CS485" s="410"/>
      <c r="CT485" s="410"/>
      <c r="CU485" s="410"/>
      <c r="CV485" s="410"/>
      <c r="CW485" s="410"/>
      <c r="CX485" s="410"/>
      <c r="CY485" s="410"/>
      <c r="CZ485" s="410"/>
      <c r="DA485" s="410"/>
      <c r="DB485" s="410"/>
      <c r="DC485" s="410"/>
    </row>
    <row r="486" spans="2:107" ht="14.25">
      <c r="B486" s="491" t="s">
        <v>875</v>
      </c>
      <c r="C486" s="492"/>
      <c r="D486" s="492"/>
      <c r="E486" s="492"/>
      <c r="F486" s="492"/>
      <c r="G486" s="492"/>
      <c r="H486" s="492"/>
      <c r="I486" s="492"/>
      <c r="J486" s="492"/>
      <c r="K486" s="492"/>
      <c r="L486" s="493"/>
      <c r="M486" s="521">
        <v>1409</v>
      </c>
      <c r="N486" s="720"/>
      <c r="O486" s="721"/>
      <c r="P486" s="721"/>
      <c r="Q486" s="722"/>
      <c r="R486" s="543" t="s">
        <v>3</v>
      </c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  <c r="AZ486" s="410"/>
      <c r="BA486" s="410"/>
      <c r="BB486" s="410"/>
      <c r="BC486" s="410"/>
      <c r="BD486" s="410"/>
      <c r="BE486" s="410"/>
      <c r="BF486" s="410"/>
      <c r="BG486" s="410"/>
      <c r="BH486" s="410"/>
      <c r="BI486" s="410"/>
      <c r="BJ486" s="410"/>
      <c r="BK486" s="410"/>
      <c r="BL486" s="410"/>
      <c r="BM486" s="410"/>
      <c r="BN486" s="410"/>
      <c r="BO486" s="410"/>
      <c r="BP486" s="410"/>
      <c r="BQ486" s="410"/>
      <c r="BR486" s="410"/>
      <c r="BS486" s="410"/>
      <c r="BT486" s="410"/>
      <c r="BU486" s="410"/>
      <c r="BV486" s="410"/>
      <c r="BW486" s="410"/>
      <c r="BX486" s="410"/>
      <c r="BY486" s="410"/>
      <c r="BZ486" s="410"/>
      <c r="CA486" s="410"/>
      <c r="CB486" s="410"/>
      <c r="CC486" s="410"/>
      <c r="CD486" s="410"/>
      <c r="CE486" s="410"/>
      <c r="CF486" s="410"/>
      <c r="CG486" s="410"/>
      <c r="CH486" s="410"/>
      <c r="CI486" s="410"/>
      <c r="CJ486" s="410"/>
      <c r="CK486" s="410"/>
      <c r="CL486" s="410"/>
      <c r="CM486" s="410"/>
      <c r="CN486" s="410"/>
      <c r="CO486" s="410"/>
      <c r="CP486" s="410"/>
      <c r="CQ486" s="410"/>
      <c r="CR486" s="410"/>
      <c r="CS486" s="410"/>
      <c r="CT486" s="410"/>
      <c r="CU486" s="410"/>
      <c r="CV486" s="410"/>
      <c r="CW486" s="410"/>
      <c r="CX486" s="410"/>
      <c r="CY486" s="410"/>
      <c r="CZ486" s="410"/>
      <c r="DA486" s="410"/>
      <c r="DB486" s="410"/>
      <c r="DC486" s="410"/>
    </row>
    <row r="487" spans="2:107" ht="14.25">
      <c r="B487" s="491" t="s">
        <v>876</v>
      </c>
      <c r="C487" s="492"/>
      <c r="D487" s="492"/>
      <c r="E487" s="492"/>
      <c r="F487" s="492"/>
      <c r="G487" s="492"/>
      <c r="H487" s="492"/>
      <c r="I487" s="492"/>
      <c r="J487" s="492"/>
      <c r="K487" s="492"/>
      <c r="L487" s="493"/>
      <c r="M487" s="521">
        <v>1818</v>
      </c>
      <c r="N487" s="720"/>
      <c r="O487" s="721"/>
      <c r="P487" s="721"/>
      <c r="Q487" s="722"/>
      <c r="R487" s="543" t="s">
        <v>3</v>
      </c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  <c r="AZ487" s="410"/>
      <c r="BA487" s="410"/>
      <c r="BB487" s="410"/>
      <c r="BC487" s="410"/>
      <c r="BD487" s="410"/>
      <c r="BE487" s="410"/>
      <c r="BF487" s="410"/>
      <c r="BG487" s="410"/>
      <c r="BH487" s="410"/>
      <c r="BI487" s="410"/>
      <c r="BJ487" s="410"/>
      <c r="BK487" s="410"/>
      <c r="BL487" s="410"/>
      <c r="BM487" s="410"/>
      <c r="BN487" s="410"/>
      <c r="BO487" s="410"/>
      <c r="BP487" s="410"/>
      <c r="BQ487" s="410"/>
      <c r="BR487" s="410"/>
      <c r="BS487" s="410"/>
      <c r="BT487" s="410"/>
      <c r="BU487" s="410"/>
      <c r="BV487" s="410"/>
      <c r="BW487" s="410"/>
      <c r="BX487" s="410"/>
      <c r="BY487" s="410"/>
      <c r="BZ487" s="410"/>
      <c r="CA487" s="410"/>
      <c r="CB487" s="410"/>
      <c r="CC487" s="410"/>
      <c r="CD487" s="410"/>
      <c r="CE487" s="410"/>
      <c r="CF487" s="410"/>
      <c r="CG487" s="410"/>
      <c r="CH487" s="410"/>
      <c r="CI487" s="410"/>
      <c r="CJ487" s="410"/>
      <c r="CK487" s="410"/>
      <c r="CL487" s="410"/>
      <c r="CM487" s="410"/>
      <c r="CN487" s="410"/>
      <c r="CO487" s="410"/>
      <c r="CP487" s="410"/>
      <c r="CQ487" s="410"/>
      <c r="CR487" s="410"/>
      <c r="CS487" s="410"/>
      <c r="CT487" s="410"/>
      <c r="CU487" s="410"/>
      <c r="CV487" s="410"/>
      <c r="CW487" s="410"/>
      <c r="CX487" s="410"/>
      <c r="CY487" s="410"/>
      <c r="CZ487" s="410"/>
      <c r="DA487" s="410"/>
      <c r="DB487" s="410"/>
      <c r="DC487" s="410"/>
    </row>
    <row r="488" spans="2:107" ht="14.25">
      <c r="B488" s="491" t="s">
        <v>877</v>
      </c>
      <c r="C488" s="492"/>
      <c r="D488" s="492"/>
      <c r="E488" s="492"/>
      <c r="F488" s="492"/>
      <c r="G488" s="492"/>
      <c r="H488" s="492"/>
      <c r="I488" s="492"/>
      <c r="J488" s="492"/>
      <c r="K488" s="492"/>
      <c r="L488" s="493"/>
      <c r="M488" s="521">
        <v>1429</v>
      </c>
      <c r="N488" s="720"/>
      <c r="O488" s="721"/>
      <c r="P488" s="721"/>
      <c r="Q488" s="722"/>
      <c r="R488" s="543" t="s">
        <v>3</v>
      </c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  <c r="AZ488" s="410"/>
      <c r="BA488" s="410"/>
      <c r="BB488" s="410"/>
      <c r="BC488" s="410"/>
      <c r="BD488" s="410"/>
      <c r="BE488" s="410"/>
      <c r="BF488" s="410"/>
      <c r="BG488" s="410"/>
      <c r="BH488" s="410"/>
      <c r="BI488" s="410"/>
      <c r="BJ488" s="410"/>
      <c r="BK488" s="410"/>
      <c r="BL488" s="410"/>
      <c r="BM488" s="410"/>
      <c r="BN488" s="410"/>
      <c r="BO488" s="410"/>
      <c r="BP488" s="410"/>
      <c r="BQ488" s="410"/>
      <c r="BR488" s="410"/>
      <c r="BS488" s="410"/>
      <c r="BT488" s="410"/>
      <c r="BU488" s="410"/>
      <c r="BV488" s="410"/>
      <c r="BW488" s="410"/>
      <c r="BX488" s="410"/>
      <c r="BY488" s="410"/>
      <c r="BZ488" s="410"/>
      <c r="CA488" s="410"/>
      <c r="CB488" s="410"/>
      <c r="CC488" s="410"/>
      <c r="CD488" s="410"/>
      <c r="CE488" s="410"/>
      <c r="CF488" s="410"/>
      <c r="CG488" s="410"/>
      <c r="CH488" s="410"/>
      <c r="CI488" s="410"/>
      <c r="CJ488" s="410"/>
      <c r="CK488" s="410"/>
      <c r="CL488" s="410"/>
      <c r="CM488" s="410"/>
      <c r="CN488" s="410"/>
      <c r="CO488" s="410"/>
      <c r="CP488" s="410"/>
      <c r="CQ488" s="410"/>
      <c r="CR488" s="410"/>
      <c r="CS488" s="410"/>
      <c r="CT488" s="410"/>
      <c r="CU488" s="410"/>
      <c r="CV488" s="410"/>
      <c r="CW488" s="410"/>
      <c r="CX488" s="410"/>
      <c r="CY488" s="410"/>
      <c r="CZ488" s="410"/>
      <c r="DA488" s="410"/>
      <c r="DB488" s="410"/>
      <c r="DC488" s="410"/>
    </row>
    <row r="489" spans="2:107" ht="14.25">
      <c r="B489" s="491" t="s">
        <v>878</v>
      </c>
      <c r="C489" s="492"/>
      <c r="D489" s="492"/>
      <c r="E489" s="492"/>
      <c r="F489" s="492"/>
      <c r="G489" s="492"/>
      <c r="H489" s="492"/>
      <c r="I489" s="492"/>
      <c r="J489" s="492"/>
      <c r="K489" s="492"/>
      <c r="L489" s="493"/>
      <c r="M489" s="521">
        <v>1411</v>
      </c>
      <c r="N489" s="720"/>
      <c r="O489" s="721"/>
      <c r="P489" s="721"/>
      <c r="Q489" s="722"/>
      <c r="R489" s="543" t="s">
        <v>3</v>
      </c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  <c r="AZ489" s="410"/>
      <c r="BA489" s="410"/>
      <c r="BB489" s="410"/>
      <c r="BC489" s="410"/>
      <c r="BD489" s="410"/>
      <c r="BE489" s="410"/>
      <c r="BF489" s="410"/>
      <c r="BG489" s="410"/>
      <c r="BH489" s="410"/>
      <c r="BI489" s="410"/>
      <c r="BJ489" s="410"/>
      <c r="BK489" s="410"/>
      <c r="BL489" s="410"/>
      <c r="BM489" s="410"/>
      <c r="BN489" s="410"/>
      <c r="BO489" s="410"/>
      <c r="BP489" s="410"/>
      <c r="BQ489" s="410"/>
      <c r="BR489" s="410"/>
      <c r="BS489" s="410"/>
      <c r="BT489" s="410"/>
      <c r="BU489" s="410"/>
      <c r="BV489" s="410"/>
      <c r="BW489" s="410"/>
      <c r="BX489" s="410"/>
      <c r="BY489" s="410"/>
      <c r="BZ489" s="410"/>
      <c r="CA489" s="410"/>
      <c r="CB489" s="410"/>
      <c r="CC489" s="410"/>
      <c r="CD489" s="410"/>
      <c r="CE489" s="410"/>
      <c r="CF489" s="410"/>
      <c r="CG489" s="410"/>
      <c r="CH489" s="410"/>
      <c r="CI489" s="410"/>
      <c r="CJ489" s="410"/>
      <c r="CK489" s="410"/>
      <c r="CL489" s="410"/>
      <c r="CM489" s="410"/>
      <c r="CN489" s="410"/>
      <c r="CO489" s="410"/>
      <c r="CP489" s="410"/>
      <c r="CQ489" s="410"/>
      <c r="CR489" s="410"/>
      <c r="CS489" s="410"/>
      <c r="CT489" s="410"/>
      <c r="CU489" s="410"/>
      <c r="CV489" s="410"/>
      <c r="CW489" s="410"/>
      <c r="CX489" s="410"/>
      <c r="CY489" s="410"/>
      <c r="CZ489" s="410"/>
      <c r="DA489" s="410"/>
      <c r="DB489" s="410"/>
      <c r="DC489" s="410"/>
    </row>
    <row r="490" spans="2:107" ht="14.25">
      <c r="B490" s="491" t="s">
        <v>879</v>
      </c>
      <c r="C490" s="492"/>
      <c r="D490" s="492"/>
      <c r="E490" s="492"/>
      <c r="F490" s="492"/>
      <c r="G490" s="492"/>
      <c r="H490" s="492"/>
      <c r="I490" s="492"/>
      <c r="J490" s="492"/>
      <c r="K490" s="492"/>
      <c r="L490" s="493"/>
      <c r="M490" s="521">
        <v>1412</v>
      </c>
      <c r="N490" s="720"/>
      <c r="O490" s="721"/>
      <c r="P490" s="721"/>
      <c r="Q490" s="722"/>
      <c r="R490" s="477" t="s">
        <v>3</v>
      </c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  <c r="AZ490" s="410"/>
      <c r="BA490" s="410"/>
      <c r="BB490" s="410"/>
      <c r="BC490" s="410"/>
      <c r="BD490" s="410"/>
      <c r="BE490" s="410"/>
      <c r="BF490" s="410"/>
      <c r="BG490" s="410"/>
      <c r="BH490" s="410"/>
      <c r="BI490" s="410"/>
      <c r="BJ490" s="410"/>
      <c r="BK490" s="410"/>
      <c r="BL490" s="410"/>
      <c r="BM490" s="410"/>
      <c r="BN490" s="410"/>
      <c r="BO490" s="410"/>
      <c r="BP490" s="410"/>
      <c r="BQ490" s="410"/>
      <c r="BR490" s="410"/>
      <c r="BS490" s="410"/>
      <c r="BT490" s="410"/>
      <c r="BU490" s="410"/>
      <c r="BV490" s="410"/>
      <c r="BW490" s="410"/>
      <c r="BX490" s="410"/>
      <c r="BY490" s="410"/>
      <c r="BZ490" s="410"/>
      <c r="CA490" s="410"/>
      <c r="CB490" s="410"/>
      <c r="CC490" s="410"/>
      <c r="CD490" s="410"/>
      <c r="CE490" s="410"/>
      <c r="CF490" s="410"/>
      <c r="CG490" s="410"/>
      <c r="CH490" s="410"/>
      <c r="CI490" s="410"/>
      <c r="CJ490" s="410"/>
      <c r="CK490" s="410"/>
      <c r="CL490" s="410"/>
      <c r="CM490" s="410"/>
      <c r="CN490" s="410"/>
      <c r="CO490" s="410"/>
      <c r="CP490" s="410"/>
      <c r="CQ490" s="410"/>
      <c r="CR490" s="410"/>
      <c r="CS490" s="410"/>
      <c r="CT490" s="410"/>
      <c r="CU490" s="410"/>
      <c r="CV490" s="410"/>
      <c r="CW490" s="410"/>
      <c r="CX490" s="410"/>
      <c r="CY490" s="410"/>
      <c r="CZ490" s="410"/>
      <c r="DA490" s="410"/>
      <c r="DB490" s="410"/>
      <c r="DC490" s="410"/>
    </row>
    <row r="491" spans="2:107" ht="14.25">
      <c r="B491" s="491" t="s">
        <v>880</v>
      </c>
      <c r="C491" s="492"/>
      <c r="D491" s="492"/>
      <c r="E491" s="492"/>
      <c r="F491" s="492"/>
      <c r="G491" s="492"/>
      <c r="H491" s="492"/>
      <c r="I491" s="492"/>
      <c r="J491" s="492"/>
      <c r="K491" s="492"/>
      <c r="L491" s="493"/>
      <c r="M491" s="521">
        <v>1413</v>
      </c>
      <c r="N491" s="720"/>
      <c r="O491" s="721"/>
      <c r="P491" s="721"/>
      <c r="Q491" s="722"/>
      <c r="R491" s="477" t="s">
        <v>3</v>
      </c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  <c r="AZ491" s="410"/>
      <c r="BA491" s="410"/>
      <c r="BB491" s="410"/>
      <c r="BC491" s="410"/>
      <c r="BD491" s="410"/>
      <c r="BE491" s="410"/>
      <c r="BF491" s="410"/>
      <c r="BG491" s="410"/>
      <c r="BH491" s="410"/>
      <c r="BI491" s="410"/>
      <c r="BJ491" s="410"/>
      <c r="BK491" s="410"/>
      <c r="BL491" s="410"/>
      <c r="BM491" s="410"/>
      <c r="BN491" s="410"/>
      <c r="BO491" s="410"/>
      <c r="BP491" s="410"/>
      <c r="BQ491" s="410"/>
      <c r="BR491" s="410"/>
      <c r="BS491" s="410"/>
      <c r="BT491" s="410"/>
      <c r="BU491" s="410"/>
      <c r="BV491" s="410"/>
      <c r="BW491" s="410"/>
      <c r="BX491" s="410"/>
      <c r="BY491" s="410"/>
      <c r="BZ491" s="410"/>
      <c r="CA491" s="410"/>
      <c r="CB491" s="410"/>
      <c r="CC491" s="410"/>
      <c r="CD491" s="410"/>
      <c r="CE491" s="410"/>
      <c r="CF491" s="410"/>
      <c r="CG491" s="410"/>
      <c r="CH491" s="410"/>
      <c r="CI491" s="410"/>
      <c r="CJ491" s="410"/>
      <c r="CK491" s="410"/>
      <c r="CL491" s="410"/>
      <c r="CM491" s="410"/>
      <c r="CN491" s="410"/>
      <c r="CO491" s="410"/>
      <c r="CP491" s="410"/>
      <c r="CQ491" s="410"/>
      <c r="CR491" s="410"/>
      <c r="CS491" s="410"/>
      <c r="CT491" s="410"/>
      <c r="CU491" s="410"/>
      <c r="CV491" s="410"/>
      <c r="CW491" s="410"/>
      <c r="CX491" s="410"/>
      <c r="CY491" s="410"/>
      <c r="CZ491" s="410"/>
      <c r="DA491" s="410"/>
      <c r="DB491" s="410"/>
      <c r="DC491" s="410"/>
    </row>
    <row r="492" spans="2:107" ht="14.25">
      <c r="B492" s="491" t="s">
        <v>881</v>
      </c>
      <c r="C492" s="492"/>
      <c r="D492" s="492"/>
      <c r="E492" s="492"/>
      <c r="F492" s="492"/>
      <c r="G492" s="492"/>
      <c r="H492" s="492"/>
      <c r="I492" s="492"/>
      <c r="J492" s="492"/>
      <c r="K492" s="492"/>
      <c r="L492" s="493"/>
      <c r="M492" s="521">
        <v>1415</v>
      </c>
      <c r="N492" s="720"/>
      <c r="O492" s="721"/>
      <c r="P492" s="721"/>
      <c r="Q492" s="722"/>
      <c r="R492" s="477" t="s">
        <v>3</v>
      </c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  <c r="AZ492" s="410"/>
      <c r="BA492" s="410"/>
      <c r="BB492" s="410"/>
      <c r="BC492" s="410"/>
      <c r="BD492" s="410"/>
      <c r="BE492" s="410"/>
      <c r="BF492" s="410"/>
      <c r="BG492" s="410"/>
      <c r="BH492" s="410"/>
      <c r="BI492" s="410"/>
      <c r="BJ492" s="410"/>
      <c r="BK492" s="410"/>
      <c r="BL492" s="410"/>
      <c r="BM492" s="410"/>
      <c r="BN492" s="410"/>
      <c r="BO492" s="410"/>
      <c r="BP492" s="410"/>
      <c r="BQ492" s="410"/>
      <c r="BR492" s="410"/>
      <c r="BS492" s="410"/>
      <c r="BT492" s="410"/>
      <c r="BU492" s="410"/>
      <c r="BV492" s="410"/>
      <c r="BW492" s="410"/>
      <c r="BX492" s="410"/>
      <c r="BY492" s="410"/>
      <c r="BZ492" s="410"/>
      <c r="CA492" s="410"/>
      <c r="CB492" s="410"/>
      <c r="CC492" s="410"/>
      <c r="CD492" s="410"/>
      <c r="CE492" s="410"/>
      <c r="CF492" s="410"/>
      <c r="CG492" s="410"/>
      <c r="CH492" s="410"/>
      <c r="CI492" s="410"/>
      <c r="CJ492" s="410"/>
      <c r="CK492" s="410"/>
      <c r="CL492" s="410"/>
      <c r="CM492" s="410"/>
      <c r="CN492" s="410"/>
      <c r="CO492" s="410"/>
      <c r="CP492" s="410"/>
      <c r="CQ492" s="410"/>
      <c r="CR492" s="410"/>
      <c r="CS492" s="410"/>
      <c r="CT492" s="410"/>
      <c r="CU492" s="410"/>
      <c r="CV492" s="410"/>
      <c r="CW492" s="410"/>
      <c r="CX492" s="410"/>
      <c r="CY492" s="410"/>
      <c r="CZ492" s="410"/>
      <c r="DA492" s="410"/>
      <c r="DB492" s="410"/>
      <c r="DC492" s="410"/>
    </row>
    <row r="493" spans="2:107" ht="14.25">
      <c r="B493" s="491" t="s">
        <v>882</v>
      </c>
      <c r="C493" s="492"/>
      <c r="D493" s="492"/>
      <c r="E493" s="492"/>
      <c r="F493" s="492"/>
      <c r="G493" s="492"/>
      <c r="H493" s="492"/>
      <c r="I493" s="492"/>
      <c r="J493" s="492"/>
      <c r="K493" s="492"/>
      <c r="L493" s="493"/>
      <c r="M493" s="521">
        <v>1416</v>
      </c>
      <c r="N493" s="720"/>
      <c r="O493" s="721"/>
      <c r="P493" s="721"/>
      <c r="Q493" s="722"/>
      <c r="R493" s="477" t="s">
        <v>3</v>
      </c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  <c r="AZ493" s="410"/>
      <c r="BA493" s="410"/>
      <c r="BB493" s="410"/>
      <c r="BC493" s="410"/>
      <c r="BD493" s="410"/>
      <c r="BE493" s="410"/>
      <c r="BF493" s="410"/>
      <c r="BG493" s="410"/>
      <c r="BH493" s="410"/>
      <c r="BI493" s="410"/>
      <c r="BJ493" s="410"/>
      <c r="BK493" s="410"/>
      <c r="BL493" s="410"/>
      <c r="BM493" s="410"/>
      <c r="BN493" s="410"/>
      <c r="BO493" s="410"/>
      <c r="BP493" s="410"/>
      <c r="BQ493" s="410"/>
      <c r="BR493" s="410"/>
      <c r="BS493" s="410"/>
      <c r="BT493" s="410"/>
      <c r="BU493" s="410"/>
      <c r="BV493" s="410"/>
      <c r="BW493" s="410"/>
      <c r="BX493" s="410"/>
      <c r="BY493" s="410"/>
      <c r="BZ493" s="410"/>
      <c r="CA493" s="410"/>
      <c r="CB493" s="410"/>
      <c r="CC493" s="410"/>
      <c r="CD493" s="410"/>
      <c r="CE493" s="410"/>
      <c r="CF493" s="410"/>
      <c r="CG493" s="410"/>
      <c r="CH493" s="410"/>
      <c r="CI493" s="410"/>
      <c r="CJ493" s="410"/>
      <c r="CK493" s="410"/>
      <c r="CL493" s="410"/>
      <c r="CM493" s="410"/>
      <c r="CN493" s="410"/>
      <c r="CO493" s="410"/>
      <c r="CP493" s="410"/>
      <c r="CQ493" s="410"/>
      <c r="CR493" s="410"/>
      <c r="CS493" s="410"/>
      <c r="CT493" s="410"/>
      <c r="CU493" s="410"/>
      <c r="CV493" s="410"/>
      <c r="CW493" s="410"/>
      <c r="CX493" s="410"/>
      <c r="CY493" s="410"/>
      <c r="CZ493" s="410"/>
      <c r="DA493" s="410"/>
      <c r="DB493" s="410"/>
      <c r="DC493" s="410"/>
    </row>
    <row r="494" spans="2:107" ht="14.25">
      <c r="B494" s="491" t="s">
        <v>883</v>
      </c>
      <c r="C494" s="492"/>
      <c r="D494" s="492"/>
      <c r="E494" s="492"/>
      <c r="F494" s="492"/>
      <c r="G494" s="492"/>
      <c r="H494" s="492"/>
      <c r="I494" s="492"/>
      <c r="J494" s="492"/>
      <c r="K494" s="492"/>
      <c r="L494" s="493"/>
      <c r="M494" s="521">
        <v>1417</v>
      </c>
      <c r="N494" s="720"/>
      <c r="O494" s="721"/>
      <c r="P494" s="721"/>
      <c r="Q494" s="722"/>
      <c r="R494" s="477" t="s">
        <v>3</v>
      </c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  <c r="AZ494" s="410"/>
      <c r="BA494" s="410"/>
      <c r="BB494" s="410"/>
      <c r="BC494" s="410"/>
      <c r="BD494" s="410"/>
      <c r="BE494" s="410"/>
      <c r="BF494" s="410"/>
      <c r="BG494" s="410"/>
      <c r="BH494" s="410"/>
      <c r="BI494" s="410"/>
      <c r="BJ494" s="410"/>
      <c r="BK494" s="410"/>
      <c r="BL494" s="410"/>
      <c r="BM494" s="410"/>
      <c r="BN494" s="410"/>
      <c r="BO494" s="410"/>
      <c r="BP494" s="410"/>
      <c r="BQ494" s="410"/>
      <c r="BR494" s="410"/>
      <c r="BS494" s="410"/>
      <c r="BT494" s="410"/>
      <c r="BU494" s="410"/>
      <c r="BV494" s="410"/>
      <c r="BW494" s="410"/>
      <c r="BX494" s="410"/>
      <c r="BY494" s="410"/>
      <c r="BZ494" s="410"/>
      <c r="CA494" s="410"/>
      <c r="CB494" s="410"/>
      <c r="CC494" s="410"/>
      <c r="CD494" s="410"/>
      <c r="CE494" s="410"/>
      <c r="CF494" s="410"/>
      <c r="CG494" s="410"/>
      <c r="CH494" s="410"/>
      <c r="CI494" s="410"/>
      <c r="CJ494" s="410"/>
      <c r="CK494" s="410"/>
      <c r="CL494" s="410"/>
      <c r="CM494" s="410"/>
      <c r="CN494" s="410"/>
      <c r="CO494" s="410"/>
      <c r="CP494" s="410"/>
      <c r="CQ494" s="410"/>
      <c r="CR494" s="410"/>
      <c r="CS494" s="410"/>
      <c r="CT494" s="410"/>
      <c r="CU494" s="410"/>
      <c r="CV494" s="410"/>
      <c r="CW494" s="410"/>
      <c r="CX494" s="410"/>
      <c r="CY494" s="410"/>
      <c r="CZ494" s="410"/>
      <c r="DA494" s="410"/>
      <c r="DB494" s="410"/>
      <c r="DC494" s="410"/>
    </row>
    <row r="495" spans="2:107" ht="14.25">
      <c r="B495" s="491" t="s">
        <v>815</v>
      </c>
      <c r="C495" s="492"/>
      <c r="D495" s="492"/>
      <c r="E495" s="492"/>
      <c r="F495" s="492"/>
      <c r="G495" s="492"/>
      <c r="H495" s="492"/>
      <c r="I495" s="492"/>
      <c r="J495" s="492"/>
      <c r="K495" s="492"/>
      <c r="L495" s="493"/>
      <c r="M495" s="521">
        <v>1418</v>
      </c>
      <c r="N495" s="720"/>
      <c r="O495" s="721"/>
      <c r="P495" s="721"/>
      <c r="Q495" s="722"/>
      <c r="R495" s="477" t="s">
        <v>3</v>
      </c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  <c r="AZ495" s="410"/>
      <c r="BA495" s="410"/>
      <c r="BB495" s="410"/>
      <c r="BC495" s="410"/>
      <c r="BD495" s="410"/>
      <c r="BE495" s="410"/>
      <c r="BF495" s="410"/>
      <c r="BG495" s="410"/>
      <c r="BH495" s="410"/>
      <c r="BI495" s="410"/>
      <c r="BJ495" s="410"/>
      <c r="BK495" s="410"/>
      <c r="BL495" s="410"/>
      <c r="BM495" s="410"/>
      <c r="BN495" s="410"/>
      <c r="BO495" s="410"/>
      <c r="BP495" s="410"/>
      <c r="BQ495" s="410"/>
      <c r="BR495" s="410"/>
      <c r="BS495" s="410"/>
      <c r="BT495" s="410"/>
      <c r="BU495" s="410"/>
      <c r="BV495" s="410"/>
      <c r="BW495" s="410"/>
      <c r="BX495" s="410"/>
      <c r="BY495" s="410"/>
      <c r="BZ495" s="410"/>
      <c r="CA495" s="410"/>
      <c r="CB495" s="410"/>
      <c r="CC495" s="410"/>
      <c r="CD495" s="410"/>
      <c r="CE495" s="410"/>
      <c r="CF495" s="410"/>
      <c r="CG495" s="410"/>
      <c r="CH495" s="410"/>
      <c r="CI495" s="410"/>
      <c r="CJ495" s="410"/>
      <c r="CK495" s="410"/>
      <c r="CL495" s="410"/>
      <c r="CM495" s="410"/>
      <c r="CN495" s="410"/>
      <c r="CO495" s="410"/>
      <c r="CP495" s="410"/>
      <c r="CQ495" s="410"/>
      <c r="CR495" s="410"/>
      <c r="CS495" s="410"/>
      <c r="CT495" s="410"/>
      <c r="CU495" s="410"/>
      <c r="CV495" s="410"/>
      <c r="CW495" s="410"/>
      <c r="CX495" s="410"/>
      <c r="CY495" s="410"/>
      <c r="CZ495" s="410"/>
      <c r="DA495" s="410"/>
      <c r="DB495" s="410"/>
      <c r="DC495" s="410"/>
    </row>
    <row r="496" spans="2:107" ht="14.25">
      <c r="B496" s="491" t="s">
        <v>884</v>
      </c>
      <c r="C496" s="492"/>
      <c r="D496" s="492"/>
      <c r="E496" s="492"/>
      <c r="F496" s="492"/>
      <c r="G496" s="492"/>
      <c r="H496" s="492"/>
      <c r="I496" s="492"/>
      <c r="J496" s="492"/>
      <c r="K496" s="492"/>
      <c r="L496" s="493"/>
      <c r="M496" s="521">
        <v>1419</v>
      </c>
      <c r="N496" s="720"/>
      <c r="O496" s="721"/>
      <c r="P496" s="721"/>
      <c r="Q496" s="722"/>
      <c r="R496" s="477" t="s">
        <v>3</v>
      </c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  <c r="AZ496" s="410"/>
      <c r="BA496" s="410"/>
      <c r="BB496" s="410"/>
      <c r="BC496" s="410"/>
      <c r="BD496" s="410"/>
      <c r="BE496" s="410"/>
      <c r="BF496" s="410"/>
      <c r="BG496" s="410"/>
      <c r="BH496" s="410"/>
      <c r="BI496" s="410"/>
      <c r="BJ496" s="410"/>
      <c r="BK496" s="410"/>
      <c r="BL496" s="410"/>
      <c r="BM496" s="410"/>
      <c r="BN496" s="410"/>
      <c r="BO496" s="410"/>
      <c r="BP496" s="410"/>
      <c r="BQ496" s="410"/>
      <c r="BR496" s="410"/>
      <c r="BS496" s="410"/>
      <c r="BT496" s="410"/>
      <c r="BU496" s="410"/>
      <c r="BV496" s="410"/>
      <c r="BW496" s="410"/>
      <c r="BX496" s="410"/>
      <c r="BY496" s="410"/>
      <c r="BZ496" s="410"/>
      <c r="CA496" s="410"/>
      <c r="CB496" s="410"/>
      <c r="CC496" s="410"/>
      <c r="CD496" s="410"/>
      <c r="CE496" s="410"/>
      <c r="CF496" s="410"/>
      <c r="CG496" s="410"/>
      <c r="CH496" s="410"/>
      <c r="CI496" s="410"/>
      <c r="CJ496" s="410"/>
      <c r="CK496" s="410"/>
      <c r="CL496" s="410"/>
      <c r="CM496" s="410"/>
      <c r="CN496" s="410"/>
      <c r="CO496" s="410"/>
      <c r="CP496" s="410"/>
      <c r="CQ496" s="410"/>
      <c r="CR496" s="410"/>
      <c r="CS496" s="410"/>
      <c r="CT496" s="410"/>
      <c r="CU496" s="410"/>
      <c r="CV496" s="410"/>
      <c r="CW496" s="410"/>
      <c r="CX496" s="410"/>
      <c r="CY496" s="410"/>
      <c r="CZ496" s="410"/>
      <c r="DA496" s="410"/>
      <c r="DB496" s="410"/>
      <c r="DC496" s="410"/>
    </row>
    <row r="497" spans="2:107" ht="14.25">
      <c r="B497" s="491" t="s">
        <v>885</v>
      </c>
      <c r="C497" s="492"/>
      <c r="D497" s="492"/>
      <c r="E497" s="492"/>
      <c r="F497" s="492"/>
      <c r="G497" s="492"/>
      <c r="H497" s="492"/>
      <c r="I497" s="492"/>
      <c r="J497" s="492"/>
      <c r="K497" s="492"/>
      <c r="L497" s="493"/>
      <c r="M497" s="521">
        <v>1421</v>
      </c>
      <c r="N497" s="720"/>
      <c r="O497" s="721"/>
      <c r="P497" s="721"/>
      <c r="Q497" s="722"/>
      <c r="R497" s="477" t="s">
        <v>3</v>
      </c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  <c r="AZ497" s="410"/>
      <c r="BA497" s="410"/>
      <c r="BB497" s="410"/>
      <c r="BC497" s="410"/>
      <c r="BD497" s="410"/>
      <c r="BE497" s="410"/>
      <c r="BF497" s="410"/>
      <c r="BG497" s="410"/>
      <c r="BH497" s="410"/>
      <c r="BI497" s="410"/>
      <c r="BJ497" s="410"/>
      <c r="BK497" s="410"/>
      <c r="BL497" s="410"/>
      <c r="BM497" s="410"/>
      <c r="BN497" s="410"/>
      <c r="BO497" s="410"/>
      <c r="BP497" s="410"/>
      <c r="BQ497" s="410"/>
      <c r="BR497" s="410"/>
      <c r="BS497" s="410"/>
      <c r="BT497" s="410"/>
      <c r="BU497" s="410"/>
      <c r="BV497" s="410"/>
      <c r="BW497" s="410"/>
      <c r="BX497" s="410"/>
      <c r="BY497" s="410"/>
      <c r="BZ497" s="410"/>
      <c r="CA497" s="410"/>
      <c r="CB497" s="410"/>
      <c r="CC497" s="410"/>
      <c r="CD497" s="410"/>
      <c r="CE497" s="410"/>
      <c r="CF497" s="410"/>
      <c r="CG497" s="410"/>
      <c r="CH497" s="410"/>
      <c r="CI497" s="410"/>
      <c r="CJ497" s="410"/>
      <c r="CK497" s="410"/>
      <c r="CL497" s="410"/>
      <c r="CM497" s="410"/>
      <c r="CN497" s="410"/>
      <c r="CO497" s="410"/>
      <c r="CP497" s="410"/>
      <c r="CQ497" s="410"/>
      <c r="CR497" s="410"/>
      <c r="CS497" s="410"/>
      <c r="CT497" s="410"/>
      <c r="CU497" s="410"/>
      <c r="CV497" s="410"/>
      <c r="CW497" s="410"/>
      <c r="CX497" s="410"/>
      <c r="CY497" s="410"/>
      <c r="CZ497" s="410"/>
      <c r="DA497" s="410"/>
      <c r="DB497" s="410"/>
      <c r="DC497" s="410"/>
    </row>
    <row r="498" spans="2:107" ht="14.25">
      <c r="B498" s="491" t="s">
        <v>886</v>
      </c>
      <c r="C498" s="492"/>
      <c r="D498" s="492"/>
      <c r="E498" s="492"/>
      <c r="F498" s="492"/>
      <c r="G498" s="492"/>
      <c r="H498" s="492"/>
      <c r="I498" s="492"/>
      <c r="J498" s="492"/>
      <c r="K498" s="492"/>
      <c r="L498" s="493"/>
      <c r="M498" s="521">
        <v>1422</v>
      </c>
      <c r="N498" s="720"/>
      <c r="O498" s="721"/>
      <c r="P498" s="721"/>
      <c r="Q498" s="722"/>
      <c r="R498" s="477" t="s">
        <v>3</v>
      </c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  <c r="AZ498" s="410"/>
      <c r="BA498" s="410"/>
      <c r="BB498" s="410"/>
      <c r="BC498" s="410"/>
      <c r="BD498" s="410"/>
      <c r="BE498" s="410"/>
      <c r="BF498" s="410"/>
      <c r="BG498" s="410"/>
      <c r="BH498" s="410"/>
      <c r="BI498" s="410"/>
      <c r="BJ498" s="410"/>
      <c r="BK498" s="410"/>
      <c r="BL498" s="410"/>
      <c r="BM498" s="410"/>
      <c r="BN498" s="410"/>
      <c r="BO498" s="410"/>
      <c r="BP498" s="410"/>
      <c r="BQ498" s="410"/>
      <c r="BR498" s="410"/>
      <c r="BS498" s="410"/>
      <c r="BT498" s="410"/>
      <c r="BU498" s="410"/>
      <c r="BV498" s="410"/>
      <c r="BW498" s="410"/>
      <c r="BX498" s="410"/>
      <c r="BY498" s="410"/>
      <c r="BZ498" s="410"/>
      <c r="CA498" s="410"/>
      <c r="CB498" s="410"/>
      <c r="CC498" s="410"/>
      <c r="CD498" s="410"/>
      <c r="CE498" s="410"/>
      <c r="CF498" s="410"/>
      <c r="CG498" s="410"/>
      <c r="CH498" s="410"/>
      <c r="CI498" s="410"/>
      <c r="CJ498" s="410"/>
      <c r="CK498" s="410"/>
      <c r="CL498" s="410"/>
      <c r="CM498" s="410"/>
      <c r="CN498" s="410"/>
      <c r="CO498" s="410"/>
      <c r="CP498" s="410"/>
      <c r="CQ498" s="410"/>
      <c r="CR498" s="410"/>
      <c r="CS498" s="410"/>
      <c r="CT498" s="410"/>
      <c r="CU498" s="410"/>
      <c r="CV498" s="410"/>
      <c r="CW498" s="410"/>
      <c r="CX498" s="410"/>
      <c r="CY498" s="410"/>
      <c r="CZ498" s="410"/>
      <c r="DA498" s="410"/>
      <c r="DB498" s="410"/>
      <c r="DC498" s="410"/>
    </row>
    <row r="499" spans="2:107" ht="14.25">
      <c r="B499" s="491" t="s">
        <v>887</v>
      </c>
      <c r="C499" s="492"/>
      <c r="D499" s="492"/>
      <c r="E499" s="492"/>
      <c r="F499" s="492"/>
      <c r="G499" s="492"/>
      <c r="H499" s="492"/>
      <c r="I499" s="492"/>
      <c r="J499" s="492"/>
      <c r="K499" s="492"/>
      <c r="L499" s="493"/>
      <c r="M499" s="521">
        <v>1423</v>
      </c>
      <c r="N499" s="720"/>
      <c r="O499" s="721"/>
      <c r="P499" s="721"/>
      <c r="Q499" s="722"/>
      <c r="R499" s="477" t="s">
        <v>3</v>
      </c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  <c r="AZ499" s="410"/>
      <c r="BA499" s="410"/>
      <c r="BB499" s="410"/>
      <c r="BC499" s="410"/>
      <c r="BD499" s="410"/>
      <c r="BE499" s="410"/>
      <c r="BF499" s="410"/>
      <c r="BG499" s="410"/>
      <c r="BH499" s="410"/>
      <c r="BI499" s="410"/>
      <c r="BJ499" s="410"/>
      <c r="BK499" s="410"/>
      <c r="BL499" s="410"/>
      <c r="BM499" s="410"/>
      <c r="BN499" s="410"/>
      <c r="BO499" s="410"/>
      <c r="BP499" s="410"/>
      <c r="BQ499" s="410"/>
      <c r="BR499" s="410"/>
      <c r="BS499" s="410"/>
      <c r="BT499" s="410"/>
      <c r="BU499" s="410"/>
      <c r="BV499" s="410"/>
      <c r="BW499" s="410"/>
      <c r="BX499" s="410"/>
      <c r="BY499" s="410"/>
      <c r="BZ499" s="410"/>
      <c r="CA499" s="410"/>
      <c r="CB499" s="410"/>
      <c r="CC499" s="410"/>
      <c r="CD499" s="410"/>
      <c r="CE499" s="410"/>
      <c r="CF499" s="410"/>
      <c r="CG499" s="410"/>
      <c r="CH499" s="410"/>
      <c r="CI499" s="410"/>
      <c r="CJ499" s="410"/>
      <c r="CK499" s="410"/>
      <c r="CL499" s="410"/>
      <c r="CM499" s="410"/>
      <c r="CN499" s="410"/>
      <c r="CO499" s="410"/>
      <c r="CP499" s="410"/>
      <c r="CQ499" s="410"/>
      <c r="CR499" s="410"/>
      <c r="CS499" s="410"/>
      <c r="CT499" s="410"/>
      <c r="CU499" s="410"/>
      <c r="CV499" s="410"/>
      <c r="CW499" s="410"/>
      <c r="CX499" s="410"/>
      <c r="CY499" s="410"/>
      <c r="CZ499" s="410"/>
      <c r="DA499" s="410"/>
      <c r="DB499" s="410"/>
      <c r="DC499" s="410"/>
    </row>
    <row r="500" spans="2:107" ht="14.25">
      <c r="B500" s="491" t="s">
        <v>888</v>
      </c>
      <c r="C500" s="492"/>
      <c r="D500" s="492"/>
      <c r="E500" s="492"/>
      <c r="F500" s="492"/>
      <c r="G500" s="492"/>
      <c r="H500" s="492"/>
      <c r="I500" s="492"/>
      <c r="J500" s="492"/>
      <c r="K500" s="492"/>
      <c r="L500" s="493"/>
      <c r="M500" s="521">
        <v>1424</v>
      </c>
      <c r="N500" s="720"/>
      <c r="O500" s="721"/>
      <c r="P500" s="721"/>
      <c r="Q500" s="722"/>
      <c r="R500" s="477" t="s">
        <v>3</v>
      </c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  <c r="AZ500" s="410"/>
      <c r="BA500" s="410"/>
      <c r="BB500" s="410"/>
      <c r="BC500" s="410"/>
      <c r="BD500" s="410"/>
      <c r="BE500" s="410"/>
      <c r="BF500" s="410"/>
      <c r="BG500" s="410"/>
      <c r="BH500" s="410"/>
      <c r="BI500" s="410"/>
      <c r="BJ500" s="410"/>
      <c r="BK500" s="410"/>
      <c r="BL500" s="410"/>
      <c r="BM500" s="410"/>
      <c r="BN500" s="410"/>
      <c r="BO500" s="410"/>
      <c r="BP500" s="410"/>
      <c r="BQ500" s="410"/>
      <c r="BR500" s="410"/>
      <c r="BS500" s="410"/>
      <c r="BT500" s="410"/>
      <c r="BU500" s="410"/>
      <c r="BV500" s="410"/>
      <c r="BW500" s="410"/>
      <c r="BX500" s="410"/>
      <c r="BY500" s="410"/>
      <c r="BZ500" s="410"/>
      <c r="CA500" s="410"/>
      <c r="CB500" s="410"/>
      <c r="CC500" s="410"/>
      <c r="CD500" s="410"/>
      <c r="CE500" s="410"/>
      <c r="CF500" s="410"/>
      <c r="CG500" s="410"/>
      <c r="CH500" s="410"/>
      <c r="CI500" s="410"/>
      <c r="CJ500" s="410"/>
      <c r="CK500" s="410"/>
      <c r="CL500" s="410"/>
      <c r="CM500" s="410"/>
      <c r="CN500" s="410"/>
      <c r="CO500" s="410"/>
      <c r="CP500" s="410"/>
      <c r="CQ500" s="410"/>
      <c r="CR500" s="410"/>
      <c r="CS500" s="410"/>
      <c r="CT500" s="410"/>
      <c r="CU500" s="410"/>
      <c r="CV500" s="410"/>
      <c r="CW500" s="410"/>
      <c r="CX500" s="410"/>
      <c r="CY500" s="410"/>
      <c r="CZ500" s="410"/>
      <c r="DA500" s="410"/>
      <c r="DB500" s="410"/>
      <c r="DC500" s="410"/>
    </row>
    <row r="501" spans="2:107" ht="14.25">
      <c r="B501" s="491" t="s">
        <v>889</v>
      </c>
      <c r="C501" s="492"/>
      <c r="D501" s="492"/>
      <c r="E501" s="492"/>
      <c r="F501" s="492"/>
      <c r="G501" s="492"/>
      <c r="H501" s="492"/>
      <c r="I501" s="492"/>
      <c r="J501" s="492"/>
      <c r="K501" s="492"/>
      <c r="L501" s="493"/>
      <c r="M501" s="521">
        <v>1425</v>
      </c>
      <c r="N501" s="720"/>
      <c r="O501" s="721"/>
      <c r="P501" s="721"/>
      <c r="Q501" s="722"/>
      <c r="R501" s="477" t="s">
        <v>3</v>
      </c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  <c r="AZ501" s="410"/>
      <c r="BA501" s="410"/>
      <c r="BB501" s="410"/>
      <c r="BC501" s="410"/>
      <c r="BD501" s="410"/>
      <c r="BE501" s="410"/>
      <c r="BF501" s="410"/>
      <c r="BG501" s="410"/>
      <c r="BH501" s="410"/>
      <c r="BI501" s="410"/>
      <c r="BJ501" s="410"/>
      <c r="BK501" s="410"/>
      <c r="BL501" s="410"/>
      <c r="BM501" s="410"/>
      <c r="BN501" s="410"/>
      <c r="BO501" s="410"/>
      <c r="BP501" s="410"/>
      <c r="BQ501" s="410"/>
      <c r="BR501" s="410"/>
      <c r="BS501" s="410"/>
      <c r="BT501" s="410"/>
      <c r="BU501" s="410"/>
      <c r="BV501" s="410"/>
      <c r="BW501" s="410"/>
      <c r="BX501" s="410"/>
      <c r="BY501" s="410"/>
      <c r="BZ501" s="410"/>
      <c r="CA501" s="410"/>
      <c r="CB501" s="410"/>
      <c r="CC501" s="410"/>
      <c r="CD501" s="410"/>
      <c r="CE501" s="410"/>
      <c r="CF501" s="410"/>
      <c r="CG501" s="410"/>
      <c r="CH501" s="410"/>
      <c r="CI501" s="410"/>
      <c r="CJ501" s="410"/>
      <c r="CK501" s="410"/>
      <c r="CL501" s="410"/>
      <c r="CM501" s="410"/>
      <c r="CN501" s="410"/>
      <c r="CO501" s="410"/>
      <c r="CP501" s="410"/>
      <c r="CQ501" s="410"/>
      <c r="CR501" s="410"/>
      <c r="CS501" s="410"/>
      <c r="CT501" s="410"/>
      <c r="CU501" s="410"/>
      <c r="CV501" s="410"/>
      <c r="CW501" s="410"/>
      <c r="CX501" s="410"/>
      <c r="CY501" s="410"/>
      <c r="CZ501" s="410"/>
      <c r="DA501" s="410"/>
      <c r="DB501" s="410"/>
      <c r="DC501" s="410"/>
    </row>
    <row r="502" spans="2:107" ht="14.25">
      <c r="B502" s="491" t="s">
        <v>890</v>
      </c>
      <c r="C502" s="492"/>
      <c r="D502" s="492"/>
      <c r="E502" s="492"/>
      <c r="F502" s="492"/>
      <c r="G502" s="492"/>
      <c r="H502" s="492"/>
      <c r="I502" s="492"/>
      <c r="J502" s="492"/>
      <c r="K502" s="492"/>
      <c r="L502" s="493"/>
      <c r="M502" s="521">
        <v>1426</v>
      </c>
      <c r="N502" s="720"/>
      <c r="O502" s="721"/>
      <c r="P502" s="721"/>
      <c r="Q502" s="722"/>
      <c r="R502" s="477" t="s">
        <v>3</v>
      </c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  <c r="AZ502" s="410"/>
      <c r="BA502" s="410"/>
      <c r="BB502" s="410"/>
      <c r="BC502" s="410"/>
      <c r="BD502" s="410"/>
      <c r="BE502" s="410"/>
      <c r="BF502" s="410"/>
      <c r="BG502" s="410"/>
      <c r="BH502" s="410"/>
      <c r="BI502" s="410"/>
      <c r="BJ502" s="410"/>
      <c r="BK502" s="410"/>
      <c r="BL502" s="410"/>
      <c r="BM502" s="410"/>
      <c r="BN502" s="410"/>
      <c r="BO502" s="410"/>
      <c r="BP502" s="410"/>
      <c r="BQ502" s="410"/>
      <c r="BR502" s="410"/>
      <c r="BS502" s="410"/>
      <c r="BT502" s="410"/>
      <c r="BU502" s="410"/>
      <c r="BV502" s="410"/>
      <c r="BW502" s="410"/>
      <c r="BX502" s="410"/>
      <c r="BY502" s="410"/>
      <c r="BZ502" s="410"/>
      <c r="CA502" s="410"/>
      <c r="CB502" s="410"/>
      <c r="CC502" s="410"/>
      <c r="CD502" s="410"/>
      <c r="CE502" s="410"/>
      <c r="CF502" s="410"/>
      <c r="CG502" s="410"/>
      <c r="CH502" s="410"/>
      <c r="CI502" s="410"/>
      <c r="CJ502" s="410"/>
      <c r="CK502" s="410"/>
      <c r="CL502" s="410"/>
      <c r="CM502" s="410"/>
      <c r="CN502" s="410"/>
      <c r="CO502" s="410"/>
      <c r="CP502" s="410"/>
      <c r="CQ502" s="410"/>
      <c r="CR502" s="410"/>
      <c r="CS502" s="410"/>
      <c r="CT502" s="410"/>
      <c r="CU502" s="410"/>
      <c r="CV502" s="410"/>
      <c r="CW502" s="410"/>
      <c r="CX502" s="410"/>
      <c r="CY502" s="410"/>
      <c r="CZ502" s="410"/>
      <c r="DA502" s="410"/>
      <c r="DB502" s="410"/>
      <c r="DC502" s="410"/>
    </row>
    <row r="503" spans="2:107" ht="14.25">
      <c r="B503" s="491" t="s">
        <v>891</v>
      </c>
      <c r="C503" s="492"/>
      <c r="D503" s="492"/>
      <c r="E503" s="492"/>
      <c r="F503" s="492"/>
      <c r="G503" s="492"/>
      <c r="H503" s="492"/>
      <c r="I503" s="492"/>
      <c r="J503" s="492"/>
      <c r="K503" s="492"/>
      <c r="L503" s="493"/>
      <c r="M503" s="521">
        <v>1427</v>
      </c>
      <c r="N503" s="720"/>
      <c r="O503" s="721"/>
      <c r="P503" s="721"/>
      <c r="Q503" s="722"/>
      <c r="R503" s="477" t="s">
        <v>3</v>
      </c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  <c r="AZ503" s="410"/>
      <c r="BA503" s="410"/>
      <c r="BB503" s="410"/>
      <c r="BC503" s="410"/>
      <c r="BD503" s="410"/>
      <c r="BE503" s="410"/>
      <c r="BF503" s="410"/>
      <c r="BG503" s="410"/>
      <c r="BH503" s="410"/>
      <c r="BI503" s="410"/>
      <c r="BJ503" s="410"/>
      <c r="BK503" s="410"/>
      <c r="BL503" s="410"/>
      <c r="BM503" s="410"/>
      <c r="BN503" s="410"/>
      <c r="BO503" s="410"/>
      <c r="BP503" s="410"/>
      <c r="BQ503" s="410"/>
      <c r="BR503" s="410"/>
      <c r="BS503" s="410"/>
      <c r="BT503" s="410"/>
      <c r="BU503" s="410"/>
      <c r="BV503" s="410"/>
      <c r="BW503" s="410"/>
      <c r="BX503" s="410"/>
      <c r="BY503" s="410"/>
      <c r="BZ503" s="410"/>
      <c r="CA503" s="410"/>
      <c r="CB503" s="410"/>
      <c r="CC503" s="410"/>
      <c r="CD503" s="410"/>
      <c r="CE503" s="410"/>
      <c r="CF503" s="410"/>
      <c r="CG503" s="410"/>
      <c r="CH503" s="410"/>
      <c r="CI503" s="410"/>
      <c r="CJ503" s="410"/>
      <c r="CK503" s="410"/>
      <c r="CL503" s="410"/>
      <c r="CM503" s="410"/>
      <c r="CN503" s="410"/>
      <c r="CO503" s="410"/>
      <c r="CP503" s="410"/>
      <c r="CQ503" s="410"/>
      <c r="CR503" s="410"/>
      <c r="CS503" s="410"/>
      <c r="CT503" s="410"/>
      <c r="CU503" s="410"/>
      <c r="CV503" s="410"/>
      <c r="CW503" s="410"/>
      <c r="CX503" s="410"/>
      <c r="CY503" s="410"/>
      <c r="CZ503" s="410"/>
      <c r="DA503" s="410"/>
      <c r="DB503" s="410"/>
      <c r="DC503" s="410"/>
    </row>
    <row r="504" spans="2:107" ht="14.25">
      <c r="B504" s="491" t="s">
        <v>66</v>
      </c>
      <c r="C504" s="492"/>
      <c r="D504" s="492"/>
      <c r="E504" s="492"/>
      <c r="F504" s="492"/>
      <c r="G504" s="492"/>
      <c r="H504" s="492"/>
      <c r="I504" s="492"/>
      <c r="J504" s="492"/>
      <c r="K504" s="492"/>
      <c r="L504" s="493"/>
      <c r="M504" s="521">
        <v>1428</v>
      </c>
      <c r="N504" s="720"/>
      <c r="O504" s="721"/>
      <c r="P504" s="721"/>
      <c r="Q504" s="722"/>
      <c r="R504" s="477" t="s">
        <v>3</v>
      </c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  <c r="AZ504" s="410"/>
      <c r="BA504" s="410"/>
      <c r="BB504" s="410"/>
      <c r="BC504" s="410"/>
      <c r="BD504" s="410"/>
      <c r="BE504" s="410"/>
      <c r="BF504" s="410"/>
      <c r="BG504" s="410"/>
      <c r="BH504" s="410"/>
      <c r="BI504" s="410"/>
      <c r="BJ504" s="410"/>
      <c r="BK504" s="410"/>
      <c r="BL504" s="410"/>
      <c r="BM504" s="410"/>
      <c r="BN504" s="410"/>
      <c r="BO504" s="410"/>
      <c r="BP504" s="410"/>
      <c r="BQ504" s="410"/>
      <c r="BR504" s="410"/>
      <c r="BS504" s="410"/>
      <c r="BT504" s="410"/>
      <c r="BU504" s="410"/>
      <c r="BV504" s="410"/>
      <c r="BW504" s="410"/>
      <c r="BX504" s="410"/>
      <c r="BY504" s="410"/>
      <c r="BZ504" s="410"/>
      <c r="CA504" s="410"/>
      <c r="CB504" s="410"/>
      <c r="CC504" s="410"/>
      <c r="CD504" s="410"/>
      <c r="CE504" s="410"/>
      <c r="CF504" s="410"/>
      <c r="CG504" s="410"/>
      <c r="CH504" s="410"/>
      <c r="CI504" s="410"/>
      <c r="CJ504" s="410"/>
      <c r="CK504" s="410"/>
      <c r="CL504" s="410"/>
      <c r="CM504" s="410"/>
      <c r="CN504" s="410"/>
      <c r="CO504" s="410"/>
      <c r="CP504" s="410"/>
      <c r="CQ504" s="410"/>
      <c r="CR504" s="410"/>
      <c r="CS504" s="410"/>
      <c r="CT504" s="410"/>
      <c r="CU504" s="410"/>
      <c r="CV504" s="410"/>
      <c r="CW504" s="410"/>
      <c r="CX504" s="410"/>
      <c r="CY504" s="410"/>
      <c r="CZ504" s="410"/>
      <c r="DA504" s="410"/>
      <c r="DB504" s="410"/>
      <c r="DC504" s="410"/>
    </row>
    <row r="505" spans="2:107" ht="14.25">
      <c r="B505" s="491" t="s">
        <v>892</v>
      </c>
      <c r="C505" s="492"/>
      <c r="D505" s="492"/>
      <c r="E505" s="492"/>
      <c r="F505" s="492"/>
      <c r="G505" s="492"/>
      <c r="H505" s="492"/>
      <c r="I505" s="492"/>
      <c r="J505" s="492"/>
      <c r="K505" s="492"/>
      <c r="L505" s="493"/>
      <c r="M505" s="521">
        <v>1430</v>
      </c>
      <c r="N505" s="720">
        <f>+SUM(N483:Q504)</f>
        <v>0</v>
      </c>
      <c r="O505" s="721"/>
      <c r="P505" s="721"/>
      <c r="Q505" s="722"/>
      <c r="R505" s="477" t="s">
        <v>4</v>
      </c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  <c r="AZ505" s="410"/>
      <c r="BA505" s="410"/>
      <c r="BB505" s="410"/>
      <c r="BC505" s="410"/>
      <c r="BD505" s="410"/>
      <c r="BE505" s="410"/>
      <c r="BF505" s="410"/>
      <c r="BG505" s="410"/>
      <c r="BH505" s="410"/>
      <c r="BI505" s="410"/>
      <c r="BJ505" s="410"/>
      <c r="BK505" s="410"/>
      <c r="BL505" s="410"/>
      <c r="BM505" s="410"/>
      <c r="BN505" s="410"/>
      <c r="BO505" s="410"/>
      <c r="BP505" s="410"/>
      <c r="BQ505" s="410"/>
      <c r="BR505" s="410"/>
      <c r="BS505" s="410"/>
      <c r="BT505" s="410"/>
      <c r="BU505" s="410"/>
      <c r="BV505" s="410"/>
      <c r="BW505" s="410"/>
      <c r="BX505" s="410"/>
      <c r="BY505" s="410"/>
      <c r="BZ505" s="410"/>
      <c r="CA505" s="410"/>
      <c r="CB505" s="410"/>
      <c r="CC505" s="410"/>
      <c r="CD505" s="410"/>
      <c r="CE505" s="410"/>
      <c r="CF505" s="410"/>
      <c r="CG505" s="410"/>
      <c r="CH505" s="410"/>
      <c r="CI505" s="410"/>
      <c r="CJ505" s="410"/>
      <c r="CK505" s="410"/>
      <c r="CL505" s="410"/>
      <c r="CM505" s="410"/>
      <c r="CN505" s="410"/>
      <c r="CO505" s="410"/>
      <c r="CP505" s="410"/>
      <c r="CQ505" s="410"/>
      <c r="CR505" s="410"/>
      <c r="CS505" s="410"/>
      <c r="CT505" s="410"/>
      <c r="CU505" s="410"/>
      <c r="CV505" s="410"/>
      <c r="CW505" s="410"/>
      <c r="CX505" s="410"/>
      <c r="CY505" s="410"/>
      <c r="CZ505" s="410"/>
      <c r="DA505" s="410"/>
      <c r="DB505" s="410"/>
      <c r="DC505" s="410"/>
    </row>
    <row r="506" spans="2:107" ht="14.25">
      <c r="B506" s="491" t="s">
        <v>893</v>
      </c>
      <c r="C506" s="492"/>
      <c r="D506" s="492"/>
      <c r="E506" s="492"/>
      <c r="F506" s="492"/>
      <c r="G506" s="492"/>
      <c r="H506" s="492"/>
      <c r="I506" s="492"/>
      <c r="J506" s="492"/>
      <c r="K506" s="492"/>
      <c r="L506" s="493"/>
      <c r="M506" s="521">
        <v>1431</v>
      </c>
      <c r="N506" s="720"/>
      <c r="O506" s="721"/>
      <c r="P506" s="721"/>
      <c r="Q506" s="722"/>
      <c r="R506" s="477" t="s">
        <v>2</v>
      </c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  <c r="AZ506" s="410"/>
      <c r="BA506" s="410"/>
      <c r="BB506" s="410"/>
      <c r="BC506" s="410"/>
      <c r="BD506" s="410"/>
      <c r="BE506" s="410"/>
      <c r="BF506" s="410"/>
      <c r="BG506" s="410"/>
      <c r="BH506" s="410"/>
      <c r="BI506" s="410"/>
      <c r="BJ506" s="410"/>
      <c r="BK506" s="410"/>
      <c r="BL506" s="410"/>
      <c r="BM506" s="410"/>
      <c r="BN506" s="410"/>
      <c r="BO506" s="410"/>
      <c r="BP506" s="410"/>
      <c r="BQ506" s="410"/>
      <c r="BR506" s="410"/>
      <c r="BS506" s="410"/>
      <c r="BT506" s="410"/>
      <c r="BU506" s="410"/>
      <c r="BV506" s="410"/>
      <c r="BW506" s="410"/>
      <c r="BX506" s="410"/>
      <c r="BY506" s="410"/>
      <c r="BZ506" s="410"/>
      <c r="CA506" s="410"/>
      <c r="CB506" s="410"/>
      <c r="CC506" s="410"/>
      <c r="CD506" s="410"/>
      <c r="CE506" s="410"/>
      <c r="CF506" s="410"/>
      <c r="CG506" s="410"/>
      <c r="CH506" s="410"/>
      <c r="CI506" s="410"/>
      <c r="CJ506" s="410"/>
      <c r="CK506" s="410"/>
      <c r="CL506" s="410"/>
      <c r="CM506" s="410"/>
      <c r="CN506" s="410"/>
      <c r="CO506" s="410"/>
      <c r="CP506" s="410"/>
      <c r="CQ506" s="410"/>
      <c r="CR506" s="410"/>
      <c r="CS506" s="410"/>
      <c r="CT506" s="410"/>
      <c r="CU506" s="410"/>
      <c r="CV506" s="410"/>
      <c r="CW506" s="410"/>
      <c r="CX506" s="410"/>
      <c r="CY506" s="410"/>
      <c r="CZ506" s="410"/>
      <c r="DA506" s="410"/>
      <c r="DB506" s="410"/>
      <c r="DC506" s="410"/>
    </row>
    <row r="507" spans="2:107" ht="14.25">
      <c r="B507" s="491" t="s">
        <v>894</v>
      </c>
      <c r="C507" s="492"/>
      <c r="D507" s="492"/>
      <c r="E507" s="492"/>
      <c r="F507" s="492"/>
      <c r="G507" s="492"/>
      <c r="H507" s="492"/>
      <c r="I507" s="492"/>
      <c r="J507" s="492"/>
      <c r="K507" s="492"/>
      <c r="L507" s="493"/>
      <c r="M507" s="521">
        <v>1729</v>
      </c>
      <c r="N507" s="720">
        <f>+$N$482-$N$505+$N$506</f>
        <v>0</v>
      </c>
      <c r="O507" s="721"/>
      <c r="P507" s="721"/>
      <c r="Q507" s="722"/>
      <c r="R507" s="477" t="s">
        <v>4</v>
      </c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  <c r="AZ507" s="410"/>
      <c r="BA507" s="410"/>
      <c r="BB507" s="410"/>
      <c r="BC507" s="410"/>
      <c r="BD507" s="410"/>
      <c r="BE507" s="410"/>
      <c r="BF507" s="410"/>
      <c r="BG507" s="410"/>
      <c r="BH507" s="410"/>
      <c r="BI507" s="410"/>
      <c r="BJ507" s="410"/>
      <c r="BK507" s="410"/>
      <c r="BL507" s="410"/>
      <c r="BM507" s="410"/>
      <c r="BN507" s="410"/>
      <c r="BO507" s="410"/>
      <c r="BP507" s="410"/>
      <c r="BQ507" s="410"/>
      <c r="BR507" s="410"/>
      <c r="BS507" s="410"/>
      <c r="BT507" s="410"/>
      <c r="BU507" s="410"/>
      <c r="BV507" s="410"/>
      <c r="BW507" s="410"/>
      <c r="BX507" s="410"/>
      <c r="BY507" s="410"/>
      <c r="BZ507" s="410"/>
      <c r="CA507" s="410"/>
      <c r="CB507" s="410"/>
      <c r="CC507" s="410"/>
      <c r="CD507" s="410"/>
      <c r="CE507" s="410"/>
      <c r="CF507" s="410"/>
      <c r="CG507" s="410"/>
      <c r="CH507" s="410"/>
      <c r="CI507" s="410"/>
      <c r="CJ507" s="410"/>
      <c r="CK507" s="410"/>
      <c r="CL507" s="410"/>
      <c r="CM507" s="410"/>
      <c r="CN507" s="410"/>
      <c r="CO507" s="410"/>
      <c r="CP507" s="410"/>
      <c r="CQ507" s="410"/>
      <c r="CR507" s="410"/>
      <c r="CS507" s="410"/>
      <c r="CT507" s="410"/>
      <c r="CU507" s="410"/>
      <c r="CV507" s="410"/>
      <c r="CW507" s="410"/>
      <c r="CX507" s="410"/>
      <c r="CY507" s="410"/>
      <c r="CZ507" s="410"/>
      <c r="DA507" s="410"/>
      <c r="DB507" s="410"/>
      <c r="DC507" s="410"/>
    </row>
    <row r="508" spans="2:107" ht="14.25">
      <c r="B508" s="491" t="s">
        <v>95</v>
      </c>
      <c r="C508" s="492"/>
      <c r="D508" s="492"/>
      <c r="E508" s="492"/>
      <c r="F508" s="492"/>
      <c r="G508" s="492"/>
      <c r="H508" s="492"/>
      <c r="I508" s="492"/>
      <c r="J508" s="492"/>
      <c r="K508" s="492"/>
      <c r="L508" s="493"/>
      <c r="M508" s="521">
        <v>1432</v>
      </c>
      <c r="N508" s="720"/>
      <c r="O508" s="721"/>
      <c r="P508" s="721"/>
      <c r="Q508" s="722"/>
      <c r="R508" s="477" t="s">
        <v>3</v>
      </c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  <c r="AZ508" s="410"/>
      <c r="BA508" s="410"/>
      <c r="BB508" s="410"/>
      <c r="BC508" s="410"/>
      <c r="BD508" s="410"/>
      <c r="BE508" s="410"/>
      <c r="BF508" s="410"/>
      <c r="BG508" s="410"/>
      <c r="BH508" s="410"/>
      <c r="BI508" s="410"/>
      <c r="BJ508" s="410"/>
      <c r="BK508" s="410"/>
      <c r="BL508" s="410"/>
      <c r="BM508" s="410"/>
      <c r="BN508" s="410"/>
      <c r="BO508" s="410"/>
      <c r="BP508" s="410"/>
      <c r="BQ508" s="410"/>
      <c r="BR508" s="410"/>
      <c r="BS508" s="410"/>
      <c r="BT508" s="410"/>
      <c r="BU508" s="410"/>
      <c r="BV508" s="410"/>
      <c r="BW508" s="410"/>
      <c r="BX508" s="410"/>
      <c r="BY508" s="410"/>
      <c r="BZ508" s="410"/>
      <c r="CA508" s="410"/>
      <c r="CB508" s="410"/>
      <c r="CC508" s="410"/>
      <c r="CD508" s="410"/>
      <c r="CE508" s="410"/>
      <c r="CF508" s="410"/>
      <c r="CG508" s="410"/>
      <c r="CH508" s="410"/>
      <c r="CI508" s="410"/>
      <c r="CJ508" s="410"/>
      <c r="CK508" s="410"/>
      <c r="CL508" s="410"/>
      <c r="CM508" s="410"/>
      <c r="CN508" s="410"/>
      <c r="CO508" s="410"/>
      <c r="CP508" s="410"/>
      <c r="CQ508" s="410"/>
      <c r="CR508" s="410"/>
      <c r="CS508" s="410"/>
      <c r="CT508" s="410"/>
      <c r="CU508" s="410"/>
      <c r="CV508" s="410"/>
      <c r="CW508" s="410"/>
      <c r="CX508" s="410"/>
      <c r="CY508" s="410"/>
      <c r="CZ508" s="410"/>
      <c r="DA508" s="410"/>
      <c r="DB508" s="410"/>
      <c r="DC508" s="410"/>
    </row>
    <row r="509" spans="2:107" ht="14.25">
      <c r="B509" s="491" t="s">
        <v>826</v>
      </c>
      <c r="C509" s="492"/>
      <c r="D509" s="492"/>
      <c r="E509" s="492"/>
      <c r="F509" s="492"/>
      <c r="G509" s="492"/>
      <c r="H509" s="492"/>
      <c r="I509" s="492"/>
      <c r="J509" s="492"/>
      <c r="K509" s="492"/>
      <c r="L509" s="493"/>
      <c r="M509" s="521">
        <v>1433</v>
      </c>
      <c r="N509" s="720"/>
      <c r="O509" s="721"/>
      <c r="P509" s="721"/>
      <c r="Q509" s="722"/>
      <c r="R509" s="477" t="s">
        <v>3</v>
      </c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  <c r="AZ509" s="410"/>
      <c r="BA509" s="410"/>
      <c r="BB509" s="410"/>
      <c r="BC509" s="410"/>
      <c r="BD509" s="410"/>
      <c r="BE509" s="410"/>
      <c r="BF509" s="410"/>
      <c r="BG509" s="410"/>
      <c r="BH509" s="410"/>
      <c r="BI509" s="410"/>
      <c r="BJ509" s="410"/>
      <c r="BK509" s="410"/>
      <c r="BL509" s="410"/>
      <c r="BM509" s="410"/>
      <c r="BN509" s="410"/>
      <c r="BO509" s="410"/>
      <c r="BP509" s="410"/>
      <c r="BQ509" s="410"/>
      <c r="BR509" s="410"/>
      <c r="BS509" s="410"/>
      <c r="BT509" s="410"/>
      <c r="BU509" s="410"/>
      <c r="BV509" s="410"/>
      <c r="BW509" s="410"/>
      <c r="BX509" s="410"/>
      <c r="BY509" s="410"/>
      <c r="BZ509" s="410"/>
      <c r="CA509" s="410"/>
      <c r="CB509" s="410"/>
      <c r="CC509" s="410"/>
      <c r="CD509" s="410"/>
      <c r="CE509" s="410"/>
      <c r="CF509" s="410"/>
      <c r="CG509" s="410"/>
      <c r="CH509" s="410"/>
      <c r="CI509" s="410"/>
      <c r="CJ509" s="410"/>
      <c r="CK509" s="410"/>
      <c r="CL509" s="410"/>
      <c r="CM509" s="410"/>
      <c r="CN509" s="410"/>
      <c r="CO509" s="410"/>
      <c r="CP509" s="410"/>
      <c r="CQ509" s="410"/>
      <c r="CR509" s="410"/>
      <c r="CS509" s="410"/>
      <c r="CT509" s="410"/>
      <c r="CU509" s="410"/>
      <c r="CV509" s="410"/>
      <c r="CW509" s="410"/>
      <c r="CX509" s="410"/>
      <c r="CY509" s="410"/>
      <c r="CZ509" s="410"/>
      <c r="DA509" s="410"/>
      <c r="DB509" s="410"/>
      <c r="DC509" s="410"/>
    </row>
    <row r="510" spans="2:107" ht="14.25">
      <c r="B510" s="491" t="s">
        <v>895</v>
      </c>
      <c r="C510" s="492"/>
      <c r="D510" s="492"/>
      <c r="E510" s="492"/>
      <c r="F510" s="492"/>
      <c r="G510" s="492"/>
      <c r="H510" s="492"/>
      <c r="I510" s="492"/>
      <c r="J510" s="492"/>
      <c r="K510" s="492"/>
      <c r="L510" s="493"/>
      <c r="M510" s="521">
        <v>1440</v>
      </c>
      <c r="N510" s="720">
        <f>+$N$507-$N$508-$N$509</f>
        <v>0</v>
      </c>
      <c r="O510" s="721"/>
      <c r="P510" s="721"/>
      <c r="Q510" s="722"/>
      <c r="R510" s="477" t="s">
        <v>4</v>
      </c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  <c r="AZ510" s="410"/>
      <c r="BA510" s="410"/>
      <c r="BB510" s="410"/>
      <c r="BC510" s="410"/>
      <c r="BD510" s="410"/>
      <c r="BE510" s="410"/>
      <c r="BF510" s="410"/>
      <c r="BG510" s="410"/>
      <c r="BH510" s="410"/>
      <c r="BI510" s="410"/>
      <c r="BJ510" s="410"/>
      <c r="BK510" s="410"/>
      <c r="BL510" s="410"/>
      <c r="BM510" s="410"/>
      <c r="BN510" s="410"/>
      <c r="BO510" s="410"/>
      <c r="BP510" s="410"/>
      <c r="BQ510" s="410"/>
      <c r="BR510" s="410"/>
      <c r="BS510" s="410"/>
      <c r="BT510" s="410"/>
      <c r="BU510" s="410"/>
      <c r="BV510" s="410"/>
      <c r="BW510" s="410"/>
      <c r="BX510" s="410"/>
      <c r="BY510" s="410"/>
      <c r="BZ510" s="410"/>
      <c r="CA510" s="410"/>
      <c r="CB510" s="410"/>
      <c r="CC510" s="410"/>
      <c r="CD510" s="410"/>
      <c r="CE510" s="410"/>
      <c r="CF510" s="410"/>
      <c r="CG510" s="410"/>
      <c r="CH510" s="410"/>
      <c r="CI510" s="410"/>
      <c r="CJ510" s="410"/>
      <c r="CK510" s="410"/>
      <c r="CL510" s="410"/>
      <c r="CM510" s="410"/>
      <c r="CN510" s="410"/>
      <c r="CO510" s="410"/>
      <c r="CP510" s="410"/>
      <c r="CQ510" s="410"/>
      <c r="CR510" s="410"/>
      <c r="CS510" s="410"/>
      <c r="CT510" s="410"/>
      <c r="CU510" s="410"/>
      <c r="CV510" s="410"/>
      <c r="CW510" s="410"/>
      <c r="CX510" s="410"/>
      <c r="CY510" s="410"/>
      <c r="CZ510" s="410"/>
      <c r="DA510" s="410"/>
      <c r="DB510" s="410"/>
      <c r="DC510" s="410"/>
    </row>
    <row r="511" spans="2:107">
      <c r="B511" s="837" t="s">
        <v>828</v>
      </c>
      <c r="C511" s="838"/>
      <c r="D511" s="838"/>
      <c r="E511" s="838"/>
      <c r="F511" s="838"/>
      <c r="G511" s="838"/>
      <c r="H511" s="838"/>
      <c r="I511" s="838"/>
      <c r="J511" s="838"/>
      <c r="K511" s="838"/>
      <c r="L511" s="838"/>
      <c r="M511" s="838"/>
      <c r="N511" s="838"/>
      <c r="O511" s="838"/>
      <c r="P511" s="838"/>
      <c r="Q511" s="838"/>
      <c r="R511" s="839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  <c r="AZ511" s="410"/>
      <c r="BA511" s="410"/>
      <c r="BB511" s="410"/>
      <c r="BC511" s="410"/>
      <c r="BD511" s="410"/>
      <c r="BE511" s="410"/>
      <c r="BF511" s="410"/>
      <c r="BG511" s="410"/>
      <c r="BH511" s="410"/>
      <c r="BI511" s="410"/>
      <c r="BJ511" s="410"/>
      <c r="BK511" s="410"/>
      <c r="BL511" s="410"/>
      <c r="BM511" s="410"/>
      <c r="BN511" s="410"/>
      <c r="BO511" s="410"/>
      <c r="BP511" s="410"/>
      <c r="BQ511" s="410"/>
      <c r="BR511" s="410"/>
      <c r="BS511" s="410"/>
      <c r="BT511" s="410"/>
      <c r="BU511" s="410"/>
      <c r="BV511" s="410"/>
      <c r="BW511" s="410"/>
      <c r="BX511" s="410"/>
      <c r="BY511" s="410"/>
      <c r="BZ511" s="410"/>
      <c r="CA511" s="410"/>
      <c r="CB511" s="410"/>
      <c r="CC511" s="410"/>
      <c r="CD511" s="410"/>
      <c r="CE511" s="410"/>
      <c r="CF511" s="410"/>
      <c r="CG511" s="410"/>
      <c r="CH511" s="410"/>
      <c r="CI511" s="410"/>
      <c r="CJ511" s="410"/>
      <c r="CK511" s="410"/>
      <c r="CL511" s="410"/>
      <c r="CM511" s="410"/>
      <c r="CN511" s="410"/>
      <c r="CO511" s="410"/>
      <c r="CP511" s="410"/>
      <c r="CQ511" s="410"/>
      <c r="CR511" s="410"/>
      <c r="CS511" s="410"/>
      <c r="CT511" s="410"/>
      <c r="CU511" s="410"/>
      <c r="CV511" s="410"/>
      <c r="CW511" s="410"/>
      <c r="CX511" s="410"/>
      <c r="CY511" s="410"/>
      <c r="CZ511" s="410"/>
      <c r="DA511" s="410"/>
      <c r="DB511" s="410"/>
      <c r="DC511" s="410"/>
    </row>
    <row r="512" spans="2:107" ht="14.25">
      <c r="B512" s="491" t="s">
        <v>829</v>
      </c>
      <c r="C512" s="492"/>
      <c r="D512" s="492"/>
      <c r="E512" s="492"/>
      <c r="F512" s="492"/>
      <c r="G512" s="492"/>
      <c r="H512" s="492"/>
      <c r="I512" s="492"/>
      <c r="J512" s="492"/>
      <c r="K512" s="492"/>
      <c r="L512" s="493"/>
      <c r="M512" s="521">
        <v>1434</v>
      </c>
      <c r="N512" s="720"/>
      <c r="O512" s="721"/>
      <c r="P512" s="721"/>
      <c r="Q512" s="722"/>
      <c r="R512" s="477" t="s">
        <v>2</v>
      </c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  <c r="AZ512" s="410"/>
      <c r="BA512" s="410"/>
      <c r="BB512" s="410"/>
      <c r="BC512" s="410"/>
      <c r="BD512" s="410"/>
      <c r="BE512" s="410"/>
      <c r="BF512" s="410"/>
      <c r="BG512" s="410"/>
      <c r="BH512" s="410"/>
      <c r="BI512" s="410"/>
      <c r="BJ512" s="410"/>
      <c r="BK512" s="410"/>
      <c r="BL512" s="410"/>
      <c r="BM512" s="410"/>
      <c r="BN512" s="410"/>
      <c r="BO512" s="410"/>
      <c r="BP512" s="410"/>
      <c r="BQ512" s="410"/>
      <c r="BR512" s="410"/>
      <c r="BS512" s="410"/>
      <c r="BT512" s="410"/>
      <c r="BU512" s="410"/>
      <c r="BV512" s="410"/>
      <c r="BW512" s="410"/>
      <c r="BX512" s="410"/>
      <c r="BY512" s="410"/>
      <c r="BZ512" s="410"/>
      <c r="CA512" s="410"/>
      <c r="CB512" s="410"/>
      <c r="CC512" s="410"/>
      <c r="CD512" s="410"/>
      <c r="CE512" s="410"/>
      <c r="CF512" s="410"/>
      <c r="CG512" s="410"/>
      <c r="CH512" s="410"/>
      <c r="CI512" s="410"/>
      <c r="CJ512" s="410"/>
      <c r="CK512" s="410"/>
      <c r="CL512" s="410"/>
      <c r="CM512" s="410"/>
      <c r="CN512" s="410"/>
      <c r="CO512" s="410"/>
      <c r="CP512" s="410"/>
      <c r="CQ512" s="410"/>
      <c r="CR512" s="410"/>
      <c r="CS512" s="410"/>
      <c r="CT512" s="410"/>
      <c r="CU512" s="410"/>
      <c r="CV512" s="410"/>
      <c r="CW512" s="410"/>
      <c r="CX512" s="410"/>
      <c r="CY512" s="410"/>
      <c r="CZ512" s="410"/>
      <c r="DA512" s="410"/>
      <c r="DB512" s="410"/>
      <c r="DC512" s="410"/>
    </row>
    <row r="513" spans="1:107" ht="14.25">
      <c r="B513" s="491" t="s">
        <v>830</v>
      </c>
      <c r="C513" s="492"/>
      <c r="D513" s="492"/>
      <c r="E513" s="492"/>
      <c r="F513" s="492"/>
      <c r="G513" s="492"/>
      <c r="H513" s="492"/>
      <c r="I513" s="492"/>
      <c r="J513" s="492"/>
      <c r="K513" s="492"/>
      <c r="L513" s="493"/>
      <c r="M513" s="521">
        <v>1435</v>
      </c>
      <c r="N513" s="720"/>
      <c r="O513" s="721"/>
      <c r="P513" s="721"/>
      <c r="Q513" s="722"/>
      <c r="R513" s="477" t="s">
        <v>2</v>
      </c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  <c r="AZ513" s="410"/>
      <c r="BA513" s="410"/>
      <c r="BB513" s="410"/>
      <c r="BC513" s="410"/>
      <c r="BD513" s="410"/>
      <c r="BE513" s="410"/>
      <c r="BF513" s="410"/>
      <c r="BG513" s="410"/>
      <c r="BH513" s="410"/>
      <c r="BI513" s="410"/>
      <c r="BJ513" s="410"/>
      <c r="BK513" s="410"/>
      <c r="BL513" s="410"/>
      <c r="BM513" s="410"/>
      <c r="BN513" s="410"/>
      <c r="BO513" s="410"/>
      <c r="BP513" s="410"/>
      <c r="BQ513" s="410"/>
      <c r="BR513" s="410"/>
      <c r="BS513" s="410"/>
      <c r="BT513" s="410"/>
      <c r="BU513" s="410"/>
      <c r="BV513" s="410"/>
      <c r="BW513" s="410"/>
      <c r="BX513" s="410"/>
      <c r="BY513" s="410"/>
      <c r="BZ513" s="410"/>
      <c r="CA513" s="410"/>
      <c r="CB513" s="410"/>
      <c r="CC513" s="410"/>
      <c r="CD513" s="410"/>
      <c r="CE513" s="410"/>
      <c r="CF513" s="410"/>
      <c r="CG513" s="410"/>
      <c r="CH513" s="410"/>
      <c r="CI513" s="410"/>
      <c r="CJ513" s="410"/>
      <c r="CK513" s="410"/>
      <c r="CL513" s="410"/>
      <c r="CM513" s="410"/>
      <c r="CN513" s="410"/>
      <c r="CO513" s="410"/>
      <c r="CP513" s="410"/>
      <c r="CQ513" s="410"/>
      <c r="CR513" s="410"/>
      <c r="CS513" s="410"/>
      <c r="CT513" s="410"/>
      <c r="CU513" s="410"/>
      <c r="CV513" s="410"/>
      <c r="CW513" s="410"/>
      <c r="CX513" s="410"/>
      <c r="CY513" s="410"/>
      <c r="CZ513" s="410"/>
      <c r="DA513" s="410"/>
      <c r="DB513" s="410"/>
      <c r="DC513" s="410"/>
    </row>
    <row r="514" spans="1:107" ht="14.25">
      <c r="B514" s="491" t="s">
        <v>831</v>
      </c>
      <c r="C514" s="492"/>
      <c r="D514" s="492"/>
      <c r="E514" s="492"/>
      <c r="F514" s="492"/>
      <c r="G514" s="492"/>
      <c r="H514" s="492"/>
      <c r="I514" s="492"/>
      <c r="J514" s="492"/>
      <c r="K514" s="492"/>
      <c r="L514" s="493"/>
      <c r="M514" s="521">
        <v>1450</v>
      </c>
      <c r="N514" s="720">
        <f>+IF((N510&lt;0),$N$510+N512+N513,0)</f>
        <v>0</v>
      </c>
      <c r="O514" s="721"/>
      <c r="P514" s="721"/>
      <c r="Q514" s="722"/>
      <c r="R514" s="477" t="s">
        <v>4</v>
      </c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  <c r="AZ514" s="410"/>
      <c r="BA514" s="410"/>
      <c r="BB514" s="410"/>
      <c r="BC514" s="410"/>
      <c r="BD514" s="410"/>
      <c r="BE514" s="410"/>
      <c r="BF514" s="410"/>
      <c r="BG514" s="410"/>
      <c r="BH514" s="410"/>
      <c r="BI514" s="410"/>
      <c r="BJ514" s="410"/>
      <c r="BK514" s="410"/>
      <c r="BL514" s="410"/>
      <c r="BM514" s="410"/>
      <c r="BN514" s="410"/>
      <c r="BO514" s="410"/>
      <c r="BP514" s="410"/>
      <c r="BQ514" s="410"/>
      <c r="BR514" s="410"/>
      <c r="BS514" s="410"/>
      <c r="BT514" s="410"/>
      <c r="BU514" s="410"/>
      <c r="BV514" s="410"/>
      <c r="BW514" s="410"/>
      <c r="BX514" s="410"/>
      <c r="BY514" s="410"/>
      <c r="BZ514" s="410"/>
      <c r="CA514" s="410"/>
      <c r="CB514" s="410"/>
      <c r="CC514" s="410"/>
      <c r="CD514" s="410"/>
      <c r="CE514" s="410"/>
      <c r="CF514" s="410"/>
      <c r="CG514" s="410"/>
      <c r="CH514" s="410"/>
      <c r="CI514" s="410"/>
      <c r="CJ514" s="410"/>
      <c r="CK514" s="410"/>
      <c r="CL514" s="410"/>
      <c r="CM514" s="410"/>
      <c r="CN514" s="410"/>
      <c r="CO514" s="410"/>
      <c r="CP514" s="410"/>
      <c r="CQ514" s="410"/>
      <c r="CR514" s="410"/>
      <c r="CS514" s="410"/>
      <c r="CT514" s="410"/>
      <c r="CU514" s="410"/>
      <c r="CV514" s="410"/>
      <c r="CW514" s="410"/>
      <c r="CX514" s="410"/>
      <c r="CY514" s="410"/>
      <c r="CZ514" s="410"/>
      <c r="DA514" s="410"/>
      <c r="DB514" s="410"/>
      <c r="DC514" s="410"/>
    </row>
    <row r="515" spans="1:107">
      <c r="A515" s="409"/>
      <c r="B515" s="517"/>
      <c r="C515" s="517"/>
      <c r="D515" s="517"/>
      <c r="E515" s="517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  <c r="AZ515" s="410"/>
      <c r="BA515" s="410"/>
      <c r="BB515" s="410"/>
      <c r="BC515" s="410"/>
      <c r="BD515" s="410"/>
      <c r="BE515" s="410"/>
      <c r="BF515" s="410"/>
      <c r="BG515" s="410"/>
      <c r="BH515" s="410"/>
      <c r="BI515" s="410"/>
      <c r="BJ515" s="410"/>
      <c r="BK515" s="410"/>
      <c r="BL515" s="410"/>
      <c r="BM515" s="410"/>
      <c r="BN515" s="410"/>
      <c r="BO515" s="410"/>
      <c r="BP515" s="410"/>
      <c r="BQ515" s="410"/>
      <c r="BR515" s="410"/>
      <c r="BS515" s="410"/>
      <c r="BT515" s="410"/>
      <c r="BU515" s="410"/>
      <c r="BV515" s="410"/>
      <c r="BW515" s="410"/>
      <c r="BX515" s="410"/>
      <c r="BY515" s="410"/>
      <c r="BZ515" s="410"/>
      <c r="CA515" s="410"/>
      <c r="CB515" s="410"/>
      <c r="CC515" s="410"/>
      <c r="CD515" s="410"/>
      <c r="CE515" s="410"/>
      <c r="CF515" s="410"/>
      <c r="CG515" s="410"/>
      <c r="CH515" s="410"/>
      <c r="CI515" s="410"/>
      <c r="CJ515" s="410"/>
      <c r="CK515" s="410"/>
      <c r="CL515" s="410"/>
      <c r="CM515" s="410"/>
      <c r="CN515" s="410"/>
      <c r="CO515" s="410"/>
      <c r="CP515" s="410"/>
      <c r="CQ515" s="410"/>
      <c r="CR515" s="410"/>
      <c r="CS515" s="410"/>
      <c r="CT515" s="410"/>
      <c r="CU515" s="410"/>
      <c r="CV515" s="410"/>
      <c r="CW515" s="410"/>
      <c r="CX515" s="410"/>
      <c r="CY515" s="410"/>
      <c r="CZ515" s="410"/>
      <c r="DA515" s="410"/>
      <c r="DB515" s="410"/>
      <c r="DC515" s="410"/>
    </row>
    <row r="516" spans="1:107">
      <c r="A516" s="409"/>
      <c r="B516" s="779" t="s">
        <v>896</v>
      </c>
      <c r="C516" s="780"/>
      <c r="D516" s="780"/>
      <c r="E516" s="780"/>
      <c r="F516" s="780"/>
      <c r="G516" s="780"/>
      <c r="H516" s="780"/>
      <c r="I516" s="780"/>
      <c r="J516" s="780"/>
      <c r="K516" s="780"/>
      <c r="L516" s="780"/>
      <c r="M516" s="780"/>
      <c r="N516" s="780"/>
      <c r="O516" s="780"/>
      <c r="P516" s="780"/>
      <c r="Q516" s="780"/>
      <c r="R516" s="781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  <c r="AZ516" s="410"/>
      <c r="BA516" s="410"/>
      <c r="BB516" s="410"/>
      <c r="BC516" s="410"/>
      <c r="BD516" s="410"/>
      <c r="BE516" s="410"/>
      <c r="BF516" s="410"/>
      <c r="BG516" s="410"/>
      <c r="BH516" s="410"/>
      <c r="BI516" s="410"/>
      <c r="BJ516" s="410"/>
      <c r="BK516" s="410"/>
      <c r="BL516" s="410"/>
      <c r="BM516" s="410"/>
      <c r="BN516" s="410"/>
      <c r="BO516" s="410"/>
      <c r="BP516" s="410"/>
      <c r="BQ516" s="410"/>
      <c r="BR516" s="410"/>
      <c r="BS516" s="410"/>
      <c r="BT516" s="410"/>
      <c r="BU516" s="410"/>
      <c r="BV516" s="410"/>
      <c r="BW516" s="410"/>
      <c r="BX516" s="410"/>
      <c r="BY516" s="410"/>
      <c r="BZ516" s="410"/>
      <c r="CA516" s="410"/>
      <c r="CB516" s="410"/>
      <c r="CC516" s="410"/>
      <c r="CD516" s="410"/>
      <c r="CE516" s="410"/>
      <c r="CF516" s="410"/>
      <c r="CG516" s="410"/>
      <c r="CH516" s="410"/>
      <c r="CI516" s="410"/>
      <c r="CJ516" s="410"/>
      <c r="CK516" s="410"/>
      <c r="CL516" s="410"/>
      <c r="CM516" s="410"/>
      <c r="CN516" s="410"/>
      <c r="CO516" s="410"/>
      <c r="CP516" s="410"/>
      <c r="CQ516" s="410"/>
      <c r="CR516" s="410"/>
      <c r="CS516" s="410"/>
      <c r="CT516" s="410"/>
      <c r="CU516" s="410"/>
      <c r="CV516" s="410"/>
      <c r="CW516" s="410"/>
      <c r="CX516" s="410"/>
      <c r="CY516" s="410"/>
      <c r="CZ516" s="410"/>
      <c r="DA516" s="410"/>
      <c r="DB516" s="410"/>
      <c r="DC516" s="410"/>
    </row>
    <row r="517" spans="1:107">
      <c r="A517" s="409"/>
      <c r="B517" s="782"/>
      <c r="C517" s="783"/>
      <c r="D517" s="783"/>
      <c r="E517" s="783"/>
      <c r="F517" s="783"/>
      <c r="G517" s="783"/>
      <c r="H517" s="783"/>
      <c r="I517" s="783"/>
      <c r="J517" s="783"/>
      <c r="K517" s="783"/>
      <c r="L517" s="783"/>
      <c r="M517" s="783"/>
      <c r="N517" s="783"/>
      <c r="O517" s="783"/>
      <c r="P517" s="783"/>
      <c r="Q517" s="783"/>
      <c r="R517" s="784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  <c r="AZ517" s="410"/>
      <c r="BA517" s="410"/>
      <c r="BB517" s="410"/>
      <c r="BC517" s="410"/>
      <c r="BD517" s="410"/>
      <c r="BE517" s="410"/>
      <c r="BF517" s="410"/>
      <c r="BG517" s="410"/>
      <c r="BH517" s="410"/>
      <c r="BI517" s="410"/>
      <c r="BJ517" s="410"/>
      <c r="BK517" s="410"/>
      <c r="BL517" s="410"/>
      <c r="BM517" s="410"/>
      <c r="BN517" s="410"/>
      <c r="BO517" s="410"/>
      <c r="BP517" s="410"/>
      <c r="BQ517" s="410"/>
      <c r="BR517" s="410"/>
      <c r="BS517" s="410"/>
      <c r="BT517" s="410"/>
      <c r="BU517" s="410"/>
      <c r="BV517" s="410"/>
      <c r="BW517" s="410"/>
      <c r="BX517" s="410"/>
      <c r="BY517" s="410"/>
      <c r="BZ517" s="410"/>
      <c r="CA517" s="410"/>
      <c r="CB517" s="410"/>
      <c r="CC517" s="410"/>
      <c r="CD517" s="410"/>
      <c r="CE517" s="410"/>
      <c r="CF517" s="410"/>
      <c r="CG517" s="410"/>
      <c r="CH517" s="410"/>
      <c r="CI517" s="410"/>
      <c r="CJ517" s="410"/>
      <c r="CK517" s="410"/>
      <c r="CL517" s="410"/>
      <c r="CM517" s="410"/>
      <c r="CN517" s="410"/>
      <c r="CO517" s="410"/>
      <c r="CP517" s="410"/>
      <c r="CQ517" s="410"/>
      <c r="CR517" s="410"/>
      <c r="CS517" s="410"/>
      <c r="CT517" s="410"/>
      <c r="CU517" s="410"/>
      <c r="CV517" s="410"/>
      <c r="CW517" s="410"/>
      <c r="CX517" s="410"/>
      <c r="CY517" s="410"/>
      <c r="CZ517" s="410"/>
      <c r="DA517" s="410"/>
      <c r="DB517" s="410"/>
      <c r="DC517" s="410"/>
    </row>
    <row r="518" spans="1:107" ht="14.25">
      <c r="B518" s="491" t="s">
        <v>897</v>
      </c>
      <c r="C518" s="492"/>
      <c r="D518" s="492"/>
      <c r="E518" s="492"/>
      <c r="F518" s="492"/>
      <c r="G518" s="492"/>
      <c r="H518" s="492"/>
      <c r="I518" s="492"/>
      <c r="J518" s="492"/>
      <c r="K518" s="492"/>
      <c r="L518" s="493"/>
      <c r="M518" s="520">
        <v>1703</v>
      </c>
      <c r="N518" s="720"/>
      <c r="O518" s="721"/>
      <c r="P518" s="721"/>
      <c r="Q518" s="722"/>
      <c r="R518" s="562" t="s">
        <v>2</v>
      </c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  <c r="AZ518" s="410"/>
      <c r="BA518" s="410"/>
      <c r="BB518" s="410"/>
      <c r="BC518" s="410"/>
      <c r="BD518" s="410"/>
      <c r="BE518" s="410"/>
      <c r="BF518" s="410"/>
      <c r="BG518" s="410"/>
      <c r="BH518" s="410"/>
      <c r="BI518" s="410"/>
      <c r="BJ518" s="410"/>
      <c r="BK518" s="410"/>
      <c r="BL518" s="410"/>
      <c r="BM518" s="410"/>
      <c r="BN518" s="410"/>
      <c r="BO518" s="410"/>
      <c r="BP518" s="410"/>
      <c r="BQ518" s="410"/>
      <c r="BR518" s="410"/>
      <c r="BS518" s="410"/>
      <c r="BT518" s="410"/>
      <c r="BU518" s="410"/>
      <c r="BV518" s="410"/>
      <c r="BW518" s="410"/>
      <c r="BX518" s="410"/>
      <c r="BY518" s="410"/>
      <c r="BZ518" s="410"/>
      <c r="CA518" s="410"/>
      <c r="CB518" s="410"/>
      <c r="CC518" s="410"/>
      <c r="CD518" s="410"/>
      <c r="CE518" s="410"/>
      <c r="CF518" s="410"/>
      <c r="CG518" s="410"/>
      <c r="CH518" s="410"/>
      <c r="CI518" s="410"/>
      <c r="CJ518" s="410"/>
      <c r="CK518" s="410"/>
      <c r="CL518" s="410"/>
      <c r="CM518" s="410"/>
      <c r="CN518" s="410"/>
      <c r="CO518" s="410"/>
      <c r="CP518" s="410"/>
      <c r="CQ518" s="410"/>
      <c r="CR518" s="410"/>
      <c r="CS518" s="410"/>
      <c r="CT518" s="410"/>
      <c r="CU518" s="410"/>
      <c r="CV518" s="410"/>
      <c r="CW518" s="410"/>
      <c r="CX518" s="410"/>
      <c r="CY518" s="410"/>
      <c r="CZ518" s="410"/>
      <c r="DA518" s="410"/>
      <c r="DB518" s="410"/>
      <c r="DC518" s="410"/>
    </row>
    <row r="519" spans="1:107" ht="14.25">
      <c r="B519" s="491" t="s">
        <v>898</v>
      </c>
      <c r="C519" s="492"/>
      <c r="D519" s="492"/>
      <c r="E519" s="492"/>
      <c r="F519" s="492"/>
      <c r="G519" s="492"/>
      <c r="H519" s="492"/>
      <c r="I519" s="492"/>
      <c r="J519" s="492"/>
      <c r="K519" s="492"/>
      <c r="L519" s="493"/>
      <c r="M519" s="521">
        <v>1719</v>
      </c>
      <c r="N519" s="720"/>
      <c r="O519" s="721"/>
      <c r="P519" s="721"/>
      <c r="Q519" s="722"/>
      <c r="R519" s="477" t="s">
        <v>3</v>
      </c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  <c r="AZ519" s="410"/>
      <c r="BA519" s="410"/>
      <c r="BB519" s="410"/>
      <c r="BC519" s="410"/>
      <c r="BD519" s="410"/>
      <c r="BE519" s="410"/>
      <c r="BF519" s="410"/>
      <c r="BG519" s="410"/>
      <c r="BH519" s="410"/>
      <c r="BI519" s="410"/>
      <c r="BJ519" s="410"/>
      <c r="BK519" s="410"/>
      <c r="BL519" s="410"/>
      <c r="BM519" s="410"/>
      <c r="BN519" s="410"/>
      <c r="BO519" s="410"/>
      <c r="BP519" s="410"/>
      <c r="BQ519" s="410"/>
      <c r="BR519" s="410"/>
      <c r="BS519" s="410"/>
      <c r="BT519" s="410"/>
      <c r="BU519" s="410"/>
      <c r="BV519" s="410"/>
      <c r="BW519" s="410"/>
      <c r="BX519" s="410"/>
      <c r="BY519" s="410"/>
      <c r="BZ519" s="410"/>
      <c r="CA519" s="410"/>
      <c r="CB519" s="410"/>
      <c r="CC519" s="410"/>
      <c r="CD519" s="410"/>
      <c r="CE519" s="410"/>
      <c r="CF519" s="410"/>
      <c r="CG519" s="410"/>
      <c r="CH519" s="410"/>
      <c r="CI519" s="410"/>
      <c r="CJ519" s="410"/>
      <c r="CK519" s="410"/>
      <c r="CL519" s="410"/>
      <c r="CM519" s="410"/>
      <c r="CN519" s="410"/>
      <c r="CO519" s="410"/>
      <c r="CP519" s="410"/>
      <c r="CQ519" s="410"/>
      <c r="CR519" s="410"/>
      <c r="CS519" s="410"/>
      <c r="CT519" s="410"/>
      <c r="CU519" s="410"/>
      <c r="CV519" s="410"/>
      <c r="CW519" s="410"/>
      <c r="CX519" s="410"/>
      <c r="CY519" s="410"/>
      <c r="CZ519" s="410"/>
      <c r="DA519" s="410"/>
      <c r="DB519" s="410"/>
      <c r="DC519" s="410"/>
    </row>
    <row r="520" spans="1:107" ht="14.25">
      <c r="B520" s="491" t="s">
        <v>835</v>
      </c>
      <c r="C520" s="492"/>
      <c r="D520" s="492"/>
      <c r="E520" s="492"/>
      <c r="F520" s="492"/>
      <c r="G520" s="492"/>
      <c r="H520" s="492"/>
      <c r="I520" s="492"/>
      <c r="J520" s="492"/>
      <c r="K520" s="492"/>
      <c r="L520" s="493"/>
      <c r="M520" s="521">
        <v>1492</v>
      </c>
      <c r="N520" s="720"/>
      <c r="O520" s="721"/>
      <c r="P520" s="721"/>
      <c r="Q520" s="722"/>
      <c r="R520" s="477" t="s">
        <v>2</v>
      </c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  <c r="AZ520" s="410"/>
      <c r="BA520" s="410"/>
      <c r="BB520" s="410"/>
      <c r="BC520" s="410"/>
      <c r="BD520" s="410"/>
      <c r="BE520" s="410"/>
      <c r="BF520" s="410"/>
      <c r="BG520" s="410"/>
      <c r="BH520" s="410"/>
      <c r="BI520" s="410"/>
      <c r="BJ520" s="410"/>
      <c r="BK520" s="410"/>
      <c r="BL520" s="410"/>
      <c r="BM520" s="410"/>
      <c r="BN520" s="410"/>
      <c r="BO520" s="410"/>
      <c r="BP520" s="410"/>
      <c r="BQ520" s="410"/>
      <c r="BR520" s="410"/>
      <c r="BS520" s="410"/>
      <c r="BT520" s="410"/>
      <c r="BU520" s="410"/>
      <c r="BV520" s="410"/>
      <c r="BW520" s="410"/>
      <c r="BX520" s="410"/>
      <c r="BY520" s="410"/>
      <c r="BZ520" s="410"/>
      <c r="CA520" s="410"/>
      <c r="CB520" s="410"/>
      <c r="CC520" s="410"/>
      <c r="CD520" s="410"/>
      <c r="CE520" s="410"/>
      <c r="CF520" s="410"/>
      <c r="CG520" s="410"/>
      <c r="CH520" s="410"/>
      <c r="CI520" s="410"/>
      <c r="CJ520" s="410"/>
      <c r="CK520" s="410"/>
      <c r="CL520" s="410"/>
      <c r="CM520" s="410"/>
      <c r="CN520" s="410"/>
      <c r="CO520" s="410"/>
      <c r="CP520" s="410"/>
      <c r="CQ520" s="410"/>
      <c r="CR520" s="410"/>
      <c r="CS520" s="410"/>
      <c r="CT520" s="410"/>
      <c r="CU520" s="410"/>
      <c r="CV520" s="410"/>
      <c r="CW520" s="410"/>
      <c r="CX520" s="410"/>
      <c r="CY520" s="410"/>
      <c r="CZ520" s="410"/>
      <c r="DA520" s="410"/>
      <c r="DB520" s="410"/>
      <c r="DC520" s="410"/>
    </row>
    <row r="521" spans="1:107" ht="14.25">
      <c r="B521" s="491" t="s">
        <v>899</v>
      </c>
      <c r="C521" s="492"/>
      <c r="D521" s="492"/>
      <c r="E521" s="492"/>
      <c r="F521" s="492"/>
      <c r="G521" s="492"/>
      <c r="H521" s="492"/>
      <c r="I521" s="492"/>
      <c r="J521" s="492"/>
      <c r="K521" s="492"/>
      <c r="L521" s="493"/>
      <c r="M521" s="521">
        <v>1704</v>
      </c>
      <c r="N521" s="720"/>
      <c r="O521" s="721"/>
      <c r="P521" s="721"/>
      <c r="Q521" s="722"/>
      <c r="R521" s="477" t="s">
        <v>2</v>
      </c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  <c r="AZ521" s="410"/>
      <c r="BA521" s="410"/>
      <c r="BB521" s="410"/>
      <c r="BC521" s="410"/>
      <c r="BD521" s="410"/>
      <c r="BE521" s="410"/>
      <c r="BF521" s="410"/>
      <c r="BG521" s="410"/>
      <c r="BH521" s="410"/>
      <c r="BI521" s="410"/>
      <c r="BJ521" s="410"/>
      <c r="BK521" s="410"/>
      <c r="BL521" s="410"/>
      <c r="BM521" s="410"/>
      <c r="BN521" s="410"/>
      <c r="BO521" s="410"/>
      <c r="BP521" s="410"/>
      <c r="BQ521" s="410"/>
      <c r="BR521" s="410"/>
      <c r="BS521" s="410"/>
      <c r="BT521" s="410"/>
      <c r="BU521" s="410"/>
      <c r="BV521" s="410"/>
      <c r="BW521" s="410"/>
      <c r="BX521" s="410"/>
      <c r="BY521" s="410"/>
      <c r="BZ521" s="410"/>
      <c r="CA521" s="410"/>
      <c r="CB521" s="410"/>
      <c r="CC521" s="410"/>
      <c r="CD521" s="410"/>
      <c r="CE521" s="410"/>
      <c r="CF521" s="410"/>
      <c r="CG521" s="410"/>
      <c r="CH521" s="410"/>
      <c r="CI521" s="410"/>
      <c r="CJ521" s="410"/>
      <c r="CK521" s="410"/>
      <c r="CL521" s="410"/>
      <c r="CM521" s="410"/>
      <c r="CN521" s="410"/>
      <c r="CO521" s="410"/>
      <c r="CP521" s="410"/>
      <c r="CQ521" s="410"/>
      <c r="CR521" s="410"/>
      <c r="CS521" s="410"/>
      <c r="CT521" s="410"/>
      <c r="CU521" s="410"/>
      <c r="CV521" s="410"/>
      <c r="CW521" s="410"/>
      <c r="CX521" s="410"/>
      <c r="CY521" s="410"/>
      <c r="CZ521" s="410"/>
      <c r="DA521" s="410"/>
      <c r="DB521" s="410"/>
      <c r="DC521" s="410"/>
    </row>
    <row r="522" spans="1:107" ht="14.25">
      <c r="B522" s="491" t="s">
        <v>75</v>
      </c>
      <c r="C522" s="492"/>
      <c r="D522" s="492"/>
      <c r="E522" s="492"/>
      <c r="F522" s="492"/>
      <c r="G522" s="492"/>
      <c r="H522" s="492"/>
      <c r="I522" s="492"/>
      <c r="J522" s="492"/>
      <c r="K522" s="492"/>
      <c r="L522" s="493"/>
      <c r="M522" s="521">
        <v>1720</v>
      </c>
      <c r="N522" s="720">
        <f>+IF(($N$518+$N$520+$N$521-$N$519)&gt;0,($N$518+$N$520+$N$521-$N$519),0)</f>
        <v>0</v>
      </c>
      <c r="O522" s="721"/>
      <c r="P522" s="721"/>
      <c r="Q522" s="722"/>
      <c r="R522" s="477" t="s">
        <v>4</v>
      </c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  <c r="AZ522" s="410"/>
      <c r="BA522" s="410"/>
      <c r="BB522" s="410"/>
      <c r="BC522" s="410"/>
      <c r="BD522" s="410"/>
      <c r="BE522" s="410"/>
      <c r="BF522" s="410"/>
      <c r="BG522" s="410"/>
      <c r="BH522" s="410"/>
      <c r="BI522" s="410"/>
      <c r="BJ522" s="410"/>
      <c r="BK522" s="410"/>
      <c r="BL522" s="410"/>
      <c r="BM522" s="410"/>
      <c r="BN522" s="410"/>
      <c r="BO522" s="410"/>
      <c r="BP522" s="410"/>
      <c r="BQ522" s="410"/>
      <c r="BR522" s="410"/>
      <c r="BS522" s="410"/>
      <c r="BT522" s="410"/>
      <c r="BU522" s="410"/>
      <c r="BV522" s="410"/>
      <c r="BW522" s="410"/>
      <c r="BX522" s="410"/>
      <c r="BY522" s="410"/>
      <c r="BZ522" s="410"/>
      <c r="CA522" s="410"/>
      <c r="CB522" s="410"/>
      <c r="CC522" s="410"/>
      <c r="CD522" s="410"/>
      <c r="CE522" s="410"/>
      <c r="CF522" s="410"/>
      <c r="CG522" s="410"/>
      <c r="CH522" s="410"/>
      <c r="CI522" s="410"/>
      <c r="CJ522" s="410"/>
      <c r="CK522" s="410"/>
      <c r="CL522" s="410"/>
      <c r="CM522" s="410"/>
      <c r="CN522" s="410"/>
      <c r="CO522" s="410"/>
      <c r="CP522" s="410"/>
      <c r="CQ522" s="410"/>
      <c r="CR522" s="410"/>
      <c r="CS522" s="410"/>
      <c r="CT522" s="410"/>
      <c r="CU522" s="410"/>
      <c r="CV522" s="410"/>
      <c r="CW522" s="410"/>
      <c r="CX522" s="410"/>
      <c r="CY522" s="410"/>
      <c r="CZ522" s="410"/>
      <c r="DA522" s="410"/>
      <c r="DB522" s="410"/>
      <c r="DC522" s="410"/>
    </row>
    <row r="523" spans="1:107" ht="14.25">
      <c r="B523" s="491" t="s">
        <v>837</v>
      </c>
      <c r="C523" s="492"/>
      <c r="D523" s="492"/>
      <c r="E523" s="492"/>
      <c r="F523" s="492"/>
      <c r="G523" s="492"/>
      <c r="H523" s="492"/>
      <c r="I523" s="492"/>
      <c r="J523" s="492"/>
      <c r="K523" s="492"/>
      <c r="L523" s="493"/>
      <c r="M523" s="521">
        <v>1493</v>
      </c>
      <c r="N523" s="720"/>
      <c r="O523" s="721"/>
      <c r="P523" s="721"/>
      <c r="Q523" s="722"/>
      <c r="R523" s="477" t="s">
        <v>3</v>
      </c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  <c r="AZ523" s="410"/>
      <c r="BA523" s="410"/>
      <c r="BB523" s="410"/>
      <c r="BC523" s="410"/>
      <c r="BD523" s="410"/>
      <c r="BE523" s="410"/>
      <c r="BF523" s="410"/>
      <c r="BG523" s="410"/>
      <c r="BH523" s="410"/>
      <c r="BI523" s="410"/>
      <c r="BJ523" s="410"/>
      <c r="BK523" s="410"/>
      <c r="BL523" s="410"/>
      <c r="BM523" s="410"/>
      <c r="BN523" s="410"/>
      <c r="BO523" s="410"/>
      <c r="BP523" s="410"/>
      <c r="BQ523" s="410"/>
      <c r="BR523" s="410"/>
      <c r="BS523" s="410"/>
      <c r="BT523" s="410"/>
      <c r="BU523" s="410"/>
      <c r="BV523" s="410"/>
      <c r="BW523" s="410"/>
      <c r="BX523" s="410"/>
      <c r="BY523" s="410"/>
      <c r="BZ523" s="410"/>
      <c r="CA523" s="410"/>
      <c r="CB523" s="410"/>
      <c r="CC523" s="410"/>
      <c r="CD523" s="410"/>
      <c r="CE523" s="410"/>
      <c r="CF523" s="410"/>
      <c r="CG523" s="410"/>
      <c r="CH523" s="410"/>
      <c r="CI523" s="410"/>
      <c r="CJ523" s="410"/>
      <c r="CK523" s="410"/>
      <c r="CL523" s="410"/>
      <c r="CM523" s="410"/>
      <c r="CN523" s="410"/>
      <c r="CO523" s="410"/>
      <c r="CP523" s="410"/>
      <c r="CQ523" s="410"/>
      <c r="CR523" s="410"/>
      <c r="CS523" s="410"/>
      <c r="CT523" s="410"/>
      <c r="CU523" s="410"/>
      <c r="CV523" s="410"/>
      <c r="CW523" s="410"/>
      <c r="CX523" s="410"/>
      <c r="CY523" s="410"/>
      <c r="CZ523" s="410"/>
      <c r="DA523" s="410"/>
      <c r="DB523" s="410"/>
      <c r="DC523" s="410"/>
    </row>
    <row r="524" spans="1:107" ht="14.25">
      <c r="B524" s="491" t="s">
        <v>900</v>
      </c>
      <c r="C524" s="492"/>
      <c r="D524" s="492"/>
      <c r="E524" s="492"/>
      <c r="F524" s="492"/>
      <c r="G524" s="492"/>
      <c r="H524" s="492"/>
      <c r="I524" s="492"/>
      <c r="J524" s="492"/>
      <c r="K524" s="492"/>
      <c r="L524" s="493"/>
      <c r="M524" s="521">
        <v>1494</v>
      </c>
      <c r="N524" s="720"/>
      <c r="O524" s="721"/>
      <c r="P524" s="721"/>
      <c r="Q524" s="722"/>
      <c r="R524" s="477" t="s">
        <v>3</v>
      </c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  <c r="AZ524" s="410"/>
      <c r="BA524" s="410"/>
      <c r="BB524" s="410"/>
      <c r="BC524" s="410"/>
      <c r="BD524" s="410"/>
      <c r="BE524" s="410"/>
      <c r="BF524" s="410"/>
      <c r="BG524" s="410"/>
      <c r="BH524" s="410"/>
      <c r="BI524" s="410"/>
      <c r="BJ524" s="410"/>
      <c r="BK524" s="410"/>
      <c r="BL524" s="410"/>
      <c r="BM524" s="410"/>
      <c r="BN524" s="410"/>
      <c r="BO524" s="410"/>
      <c r="BP524" s="410"/>
      <c r="BQ524" s="410"/>
      <c r="BR524" s="410"/>
      <c r="BS524" s="410"/>
      <c r="BT524" s="410"/>
      <c r="BU524" s="410"/>
      <c r="BV524" s="410"/>
      <c r="BW524" s="410"/>
      <c r="BX524" s="410"/>
      <c r="BY524" s="410"/>
      <c r="BZ524" s="410"/>
      <c r="CA524" s="410"/>
      <c r="CB524" s="410"/>
      <c r="CC524" s="410"/>
      <c r="CD524" s="410"/>
      <c r="CE524" s="410"/>
      <c r="CF524" s="410"/>
      <c r="CG524" s="410"/>
      <c r="CH524" s="410"/>
      <c r="CI524" s="410"/>
      <c r="CJ524" s="410"/>
      <c r="CK524" s="410"/>
      <c r="CL524" s="410"/>
      <c r="CM524" s="410"/>
      <c r="CN524" s="410"/>
      <c r="CO524" s="410"/>
      <c r="CP524" s="410"/>
      <c r="CQ524" s="410"/>
      <c r="CR524" s="410"/>
      <c r="CS524" s="410"/>
      <c r="CT524" s="410"/>
      <c r="CU524" s="410"/>
      <c r="CV524" s="410"/>
      <c r="CW524" s="410"/>
      <c r="CX524" s="410"/>
      <c r="CY524" s="410"/>
      <c r="CZ524" s="410"/>
      <c r="DA524" s="410"/>
      <c r="DB524" s="410"/>
      <c r="DC524" s="410"/>
    </row>
    <row r="525" spans="1:107" ht="14.25">
      <c r="B525" s="491" t="s">
        <v>78</v>
      </c>
      <c r="C525" s="492"/>
      <c r="D525" s="492"/>
      <c r="E525" s="492"/>
      <c r="F525" s="492"/>
      <c r="G525" s="492"/>
      <c r="H525" s="492"/>
      <c r="I525" s="492"/>
      <c r="J525" s="492"/>
      <c r="K525" s="492"/>
      <c r="L525" s="493"/>
      <c r="M525" s="521">
        <v>1725</v>
      </c>
      <c r="N525" s="720"/>
      <c r="O525" s="721"/>
      <c r="P525" s="721"/>
      <c r="Q525" s="722"/>
      <c r="R525" s="477" t="s">
        <v>3</v>
      </c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  <c r="AZ525" s="410"/>
      <c r="BA525" s="410"/>
      <c r="BB525" s="410"/>
      <c r="BC525" s="410"/>
      <c r="BD525" s="410"/>
      <c r="BE525" s="410"/>
      <c r="BF525" s="410"/>
      <c r="BG525" s="410"/>
      <c r="BH525" s="410"/>
      <c r="BI525" s="410"/>
      <c r="BJ525" s="410"/>
      <c r="BK525" s="410"/>
      <c r="BL525" s="410"/>
      <c r="BM525" s="410"/>
      <c r="BN525" s="410"/>
      <c r="BO525" s="410"/>
      <c r="BP525" s="410"/>
      <c r="BQ525" s="410"/>
      <c r="BR525" s="410"/>
      <c r="BS525" s="410"/>
      <c r="BT525" s="410"/>
      <c r="BU525" s="410"/>
      <c r="BV525" s="410"/>
      <c r="BW525" s="410"/>
      <c r="BX525" s="410"/>
      <c r="BY525" s="410"/>
      <c r="BZ525" s="410"/>
      <c r="CA525" s="410"/>
      <c r="CB525" s="410"/>
      <c r="CC525" s="410"/>
      <c r="CD525" s="410"/>
      <c r="CE525" s="410"/>
      <c r="CF525" s="410"/>
      <c r="CG525" s="410"/>
      <c r="CH525" s="410"/>
      <c r="CI525" s="410"/>
      <c r="CJ525" s="410"/>
      <c r="CK525" s="410"/>
      <c r="CL525" s="410"/>
      <c r="CM525" s="410"/>
      <c r="CN525" s="410"/>
      <c r="CO525" s="410"/>
      <c r="CP525" s="410"/>
      <c r="CQ525" s="410"/>
      <c r="CR525" s="410"/>
      <c r="CS525" s="410"/>
      <c r="CT525" s="410"/>
      <c r="CU525" s="410"/>
      <c r="CV525" s="410"/>
      <c r="CW525" s="410"/>
      <c r="CX525" s="410"/>
      <c r="CY525" s="410"/>
      <c r="CZ525" s="410"/>
      <c r="DA525" s="410"/>
      <c r="DB525" s="410"/>
      <c r="DC525" s="410"/>
    </row>
    <row r="526" spans="1:107" ht="14.25">
      <c r="B526" s="491" t="s">
        <v>901</v>
      </c>
      <c r="C526" s="492"/>
      <c r="D526" s="492"/>
      <c r="E526" s="492"/>
      <c r="F526" s="492"/>
      <c r="G526" s="492"/>
      <c r="H526" s="492"/>
      <c r="I526" s="492"/>
      <c r="J526" s="492"/>
      <c r="K526" s="492"/>
      <c r="L526" s="493"/>
      <c r="M526" s="521">
        <v>1727</v>
      </c>
      <c r="N526" s="720"/>
      <c r="O526" s="721"/>
      <c r="P526" s="721"/>
      <c r="Q526" s="722"/>
      <c r="R526" s="477" t="s">
        <v>3</v>
      </c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  <c r="AZ526" s="410"/>
      <c r="BA526" s="410"/>
      <c r="BB526" s="410"/>
      <c r="BC526" s="410"/>
      <c r="BD526" s="410"/>
      <c r="BE526" s="410"/>
      <c r="BF526" s="410"/>
      <c r="BG526" s="410"/>
      <c r="BH526" s="410"/>
      <c r="BI526" s="410"/>
      <c r="BJ526" s="410"/>
      <c r="BK526" s="410"/>
      <c r="BL526" s="410"/>
      <c r="BM526" s="410"/>
      <c r="BN526" s="410"/>
      <c r="BO526" s="410"/>
      <c r="BP526" s="410"/>
      <c r="BQ526" s="410"/>
      <c r="BR526" s="410"/>
      <c r="BS526" s="410"/>
      <c r="BT526" s="410"/>
      <c r="BU526" s="410"/>
      <c r="BV526" s="410"/>
      <c r="BW526" s="410"/>
      <c r="BX526" s="410"/>
      <c r="BY526" s="410"/>
      <c r="BZ526" s="410"/>
      <c r="CA526" s="410"/>
      <c r="CB526" s="410"/>
      <c r="CC526" s="410"/>
      <c r="CD526" s="410"/>
      <c r="CE526" s="410"/>
      <c r="CF526" s="410"/>
      <c r="CG526" s="410"/>
      <c r="CH526" s="410"/>
      <c r="CI526" s="410"/>
      <c r="CJ526" s="410"/>
      <c r="CK526" s="410"/>
      <c r="CL526" s="410"/>
      <c r="CM526" s="410"/>
      <c r="CN526" s="410"/>
      <c r="CO526" s="410"/>
      <c r="CP526" s="410"/>
      <c r="CQ526" s="410"/>
      <c r="CR526" s="410"/>
      <c r="CS526" s="410"/>
      <c r="CT526" s="410"/>
      <c r="CU526" s="410"/>
      <c r="CV526" s="410"/>
      <c r="CW526" s="410"/>
      <c r="CX526" s="410"/>
      <c r="CY526" s="410"/>
      <c r="CZ526" s="410"/>
      <c r="DA526" s="410"/>
      <c r="DB526" s="410"/>
      <c r="DC526" s="410"/>
    </row>
    <row r="527" spans="1:107" ht="14.25">
      <c r="B527" s="491" t="s">
        <v>80</v>
      </c>
      <c r="C527" s="492"/>
      <c r="D527" s="492"/>
      <c r="E527" s="492"/>
      <c r="F527" s="492"/>
      <c r="G527" s="492"/>
      <c r="H527" s="492"/>
      <c r="I527" s="492"/>
      <c r="J527" s="492"/>
      <c r="K527" s="492"/>
      <c r="L527" s="493"/>
      <c r="M527" s="521">
        <v>1500</v>
      </c>
      <c r="N527" s="720">
        <f>+IF(($N$522-$N$523-$N$524-$N$525-$N$526)&gt;0,($N$522-$N$523-$N$524-$N$525-$N$526),0)</f>
        <v>0</v>
      </c>
      <c r="O527" s="721"/>
      <c r="P527" s="721"/>
      <c r="Q527" s="722"/>
      <c r="R527" s="477" t="s">
        <v>4</v>
      </c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  <c r="AZ527" s="410"/>
      <c r="BA527" s="410"/>
      <c r="BB527" s="410"/>
      <c r="BC527" s="410"/>
      <c r="BD527" s="410"/>
      <c r="BE527" s="410"/>
      <c r="BF527" s="410"/>
      <c r="BG527" s="410"/>
      <c r="BH527" s="410"/>
      <c r="BI527" s="410"/>
      <c r="BJ527" s="410"/>
      <c r="BK527" s="410"/>
      <c r="BL527" s="410"/>
      <c r="BM527" s="410"/>
      <c r="BN527" s="410"/>
      <c r="BO527" s="410"/>
      <c r="BP527" s="410"/>
      <c r="BQ527" s="410"/>
      <c r="BR527" s="410"/>
      <c r="BS527" s="410"/>
      <c r="BT527" s="410"/>
      <c r="BU527" s="410"/>
      <c r="BV527" s="410"/>
      <c r="BW527" s="410"/>
      <c r="BX527" s="410"/>
      <c r="BY527" s="410"/>
      <c r="BZ527" s="410"/>
      <c r="CA527" s="410"/>
      <c r="CB527" s="410"/>
      <c r="CC527" s="410"/>
      <c r="CD527" s="410"/>
      <c r="CE527" s="410"/>
      <c r="CF527" s="410"/>
      <c r="CG527" s="410"/>
      <c r="CH527" s="410"/>
      <c r="CI527" s="410"/>
      <c r="CJ527" s="410"/>
      <c r="CK527" s="410"/>
      <c r="CL527" s="410"/>
      <c r="CM527" s="410"/>
      <c r="CN527" s="410"/>
      <c r="CO527" s="410"/>
      <c r="CP527" s="410"/>
      <c r="CQ527" s="410"/>
      <c r="CR527" s="410"/>
      <c r="CS527" s="410"/>
      <c r="CT527" s="410"/>
      <c r="CU527" s="410"/>
      <c r="CV527" s="410"/>
      <c r="CW527" s="410"/>
      <c r="CX527" s="410"/>
      <c r="CY527" s="410"/>
      <c r="CZ527" s="410"/>
      <c r="DA527" s="410"/>
      <c r="DB527" s="410"/>
      <c r="DC527" s="410"/>
    </row>
    <row r="528" spans="1:107">
      <c r="A528" s="409"/>
      <c r="B528" s="517"/>
      <c r="C528" s="517"/>
      <c r="D528" s="517"/>
      <c r="E528" s="517"/>
      <c r="F528" s="517"/>
      <c r="G528" s="517"/>
      <c r="H528" s="517"/>
      <c r="I528" s="517"/>
      <c r="J528" s="517"/>
      <c r="K528" s="517"/>
      <c r="L528" s="517"/>
      <c r="M528" s="517"/>
      <c r="N528" s="517"/>
      <c r="O528" s="517"/>
      <c r="P528" s="517"/>
      <c r="Q528" s="517"/>
      <c r="R528" s="517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  <c r="AZ528" s="410"/>
      <c r="BA528" s="410"/>
      <c r="BB528" s="410"/>
      <c r="BC528" s="410"/>
      <c r="BD528" s="410"/>
      <c r="BE528" s="410"/>
      <c r="BF528" s="410"/>
      <c r="BG528" s="410"/>
      <c r="BH528" s="410"/>
      <c r="BI528" s="410"/>
      <c r="BJ528" s="410"/>
      <c r="BK528" s="410"/>
      <c r="BL528" s="410"/>
      <c r="BM528" s="410"/>
      <c r="BN528" s="410"/>
      <c r="BO528" s="410"/>
      <c r="BP528" s="410"/>
      <c r="BQ528" s="410"/>
      <c r="BR528" s="410"/>
      <c r="BS528" s="410"/>
      <c r="BT528" s="410"/>
      <c r="BU528" s="410"/>
      <c r="BV528" s="410"/>
      <c r="BW528" s="410"/>
      <c r="BX528" s="410"/>
      <c r="BY528" s="410"/>
      <c r="BZ528" s="410"/>
      <c r="CA528" s="410"/>
      <c r="CB528" s="410"/>
      <c r="CC528" s="410"/>
      <c r="CD528" s="410"/>
      <c r="CE528" s="410"/>
      <c r="CF528" s="410"/>
      <c r="CG528" s="410"/>
      <c r="CH528" s="410"/>
      <c r="CI528" s="410"/>
      <c r="CJ528" s="410"/>
      <c r="CK528" s="410"/>
      <c r="CL528" s="410"/>
      <c r="CM528" s="410"/>
      <c r="CN528" s="410"/>
      <c r="CO528" s="410"/>
      <c r="CP528" s="410"/>
      <c r="CQ528" s="410"/>
      <c r="CR528" s="410"/>
      <c r="CS528" s="410"/>
      <c r="CT528" s="410"/>
      <c r="CU528" s="410"/>
      <c r="CV528" s="410"/>
      <c r="CW528" s="410"/>
      <c r="CX528" s="410"/>
      <c r="CY528" s="410"/>
      <c r="CZ528" s="410"/>
      <c r="DA528" s="410"/>
      <c r="DB528" s="410"/>
      <c r="DC528" s="410"/>
    </row>
    <row r="529" spans="1:107">
      <c r="A529" s="409"/>
      <c r="B529" s="804" t="s">
        <v>902</v>
      </c>
      <c r="C529" s="805"/>
      <c r="D529" s="805"/>
      <c r="E529" s="805"/>
      <c r="F529" s="805"/>
      <c r="G529" s="805"/>
      <c r="H529" s="805"/>
      <c r="I529" s="805"/>
      <c r="J529" s="805"/>
      <c r="K529" s="805"/>
      <c r="L529" s="805"/>
      <c r="M529" s="805"/>
      <c r="N529" s="805"/>
      <c r="O529" s="805"/>
      <c r="P529" s="805"/>
      <c r="Q529" s="805"/>
      <c r="R529" s="806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  <c r="AZ529" s="410"/>
      <c r="BA529" s="410"/>
      <c r="BB529" s="410"/>
      <c r="BC529" s="410"/>
      <c r="BD529" s="410"/>
      <c r="BE529" s="410"/>
      <c r="BF529" s="410"/>
      <c r="BG529" s="410"/>
      <c r="BH529" s="410"/>
      <c r="BI529" s="410"/>
      <c r="BJ529" s="410"/>
      <c r="BK529" s="410"/>
      <c r="BL529" s="410"/>
      <c r="BM529" s="410"/>
      <c r="BN529" s="410"/>
      <c r="BO529" s="410"/>
      <c r="BP529" s="410"/>
      <c r="BQ529" s="410"/>
      <c r="BR529" s="410"/>
      <c r="BS529" s="410"/>
      <c r="BT529" s="410"/>
      <c r="BU529" s="410"/>
      <c r="BV529" s="410"/>
      <c r="BW529" s="410"/>
      <c r="BX529" s="410"/>
      <c r="BY529" s="410"/>
      <c r="BZ529" s="410"/>
      <c r="CA529" s="410"/>
      <c r="CB529" s="410"/>
      <c r="CC529" s="410"/>
      <c r="CD529" s="410"/>
      <c r="CE529" s="410"/>
      <c r="CF529" s="410"/>
      <c r="CG529" s="410"/>
      <c r="CH529" s="410"/>
      <c r="CI529" s="410"/>
      <c r="CJ529" s="410"/>
      <c r="CK529" s="410"/>
      <c r="CL529" s="410"/>
      <c r="CM529" s="410"/>
      <c r="CN529" s="410"/>
      <c r="CO529" s="410"/>
      <c r="CP529" s="410"/>
      <c r="CQ529" s="410"/>
      <c r="CR529" s="410"/>
      <c r="CS529" s="410"/>
      <c r="CT529" s="410"/>
      <c r="CU529" s="410"/>
      <c r="CV529" s="410"/>
      <c r="CW529" s="410"/>
      <c r="CX529" s="410"/>
      <c r="CY529" s="410"/>
      <c r="CZ529" s="410"/>
      <c r="DA529" s="410"/>
      <c r="DB529" s="410"/>
      <c r="DC529" s="410"/>
    </row>
    <row r="530" spans="1:107">
      <c r="A530" s="409"/>
      <c r="B530" s="807"/>
      <c r="C530" s="808"/>
      <c r="D530" s="808"/>
      <c r="E530" s="808"/>
      <c r="F530" s="808"/>
      <c r="G530" s="808"/>
      <c r="H530" s="808"/>
      <c r="I530" s="808"/>
      <c r="J530" s="808"/>
      <c r="K530" s="808"/>
      <c r="L530" s="808"/>
      <c r="M530" s="808"/>
      <c r="N530" s="808"/>
      <c r="O530" s="808"/>
      <c r="P530" s="808"/>
      <c r="Q530" s="808"/>
      <c r="R530" s="809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  <c r="AZ530" s="410"/>
      <c r="BA530" s="410"/>
      <c r="BB530" s="410"/>
      <c r="BC530" s="410"/>
      <c r="BD530" s="410"/>
      <c r="BE530" s="410"/>
      <c r="BF530" s="410"/>
      <c r="BG530" s="410"/>
      <c r="BH530" s="410"/>
      <c r="BI530" s="410"/>
      <c r="BJ530" s="410"/>
      <c r="BK530" s="410"/>
      <c r="BL530" s="410"/>
      <c r="BM530" s="410"/>
      <c r="BN530" s="410"/>
      <c r="BO530" s="410"/>
      <c r="BP530" s="410"/>
      <c r="BQ530" s="410"/>
      <c r="BR530" s="410"/>
      <c r="BS530" s="410"/>
      <c r="BT530" s="410"/>
      <c r="BU530" s="410"/>
      <c r="BV530" s="410"/>
      <c r="BW530" s="410"/>
      <c r="BX530" s="410"/>
      <c r="BY530" s="410"/>
      <c r="BZ530" s="410"/>
      <c r="CA530" s="410"/>
      <c r="CB530" s="410"/>
      <c r="CC530" s="410"/>
      <c r="CD530" s="410"/>
      <c r="CE530" s="410"/>
      <c r="CF530" s="410"/>
      <c r="CG530" s="410"/>
      <c r="CH530" s="410"/>
      <c r="CI530" s="410"/>
      <c r="CJ530" s="410"/>
      <c r="CK530" s="410"/>
      <c r="CL530" s="410"/>
      <c r="CM530" s="410"/>
      <c r="CN530" s="410"/>
      <c r="CO530" s="410"/>
      <c r="CP530" s="410"/>
      <c r="CQ530" s="410"/>
      <c r="CR530" s="410"/>
      <c r="CS530" s="410"/>
      <c r="CT530" s="410"/>
      <c r="CU530" s="410"/>
      <c r="CV530" s="410"/>
      <c r="CW530" s="410"/>
      <c r="CX530" s="410"/>
      <c r="CY530" s="410"/>
      <c r="CZ530" s="410"/>
      <c r="DA530" s="410"/>
      <c r="DB530" s="410"/>
      <c r="DC530" s="410"/>
    </row>
    <row r="531" spans="1:107" ht="14.25">
      <c r="B531" s="491" t="s">
        <v>903</v>
      </c>
      <c r="C531" s="492"/>
      <c r="D531" s="492"/>
      <c r="E531" s="492"/>
      <c r="F531" s="492"/>
      <c r="G531" s="492"/>
      <c r="H531" s="492"/>
      <c r="I531" s="492"/>
      <c r="J531" s="492"/>
      <c r="K531" s="492"/>
      <c r="L531" s="493"/>
      <c r="M531" s="520">
        <v>1445</v>
      </c>
      <c r="N531" s="720"/>
      <c r="O531" s="721"/>
      <c r="P531" s="721"/>
      <c r="Q531" s="722"/>
      <c r="R531" s="542" t="s">
        <v>2</v>
      </c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  <c r="AZ531" s="410"/>
      <c r="BA531" s="410"/>
      <c r="BB531" s="410"/>
      <c r="BC531" s="410"/>
      <c r="BD531" s="410"/>
      <c r="BE531" s="410"/>
      <c r="BF531" s="410"/>
      <c r="BG531" s="410"/>
      <c r="BH531" s="410"/>
      <c r="BI531" s="410"/>
      <c r="BJ531" s="410"/>
      <c r="BK531" s="410"/>
      <c r="BL531" s="410"/>
      <c r="BM531" s="410"/>
      <c r="BN531" s="410"/>
      <c r="BO531" s="410"/>
      <c r="BP531" s="410"/>
      <c r="BQ531" s="410"/>
      <c r="BR531" s="410"/>
      <c r="BS531" s="410"/>
      <c r="BT531" s="410"/>
      <c r="BU531" s="410"/>
      <c r="BV531" s="410"/>
      <c r="BW531" s="410"/>
      <c r="BX531" s="410"/>
      <c r="BY531" s="410"/>
      <c r="BZ531" s="410"/>
      <c r="CA531" s="410"/>
      <c r="CB531" s="410"/>
      <c r="CC531" s="410"/>
      <c r="CD531" s="410"/>
      <c r="CE531" s="410"/>
      <c r="CF531" s="410"/>
      <c r="CG531" s="410"/>
      <c r="CH531" s="410"/>
      <c r="CI531" s="410"/>
      <c r="CJ531" s="410"/>
      <c r="CK531" s="410"/>
      <c r="CL531" s="410"/>
      <c r="CM531" s="410"/>
      <c r="CN531" s="410"/>
      <c r="CO531" s="410"/>
      <c r="CP531" s="410"/>
      <c r="CQ531" s="410"/>
      <c r="CR531" s="410"/>
      <c r="CS531" s="410"/>
      <c r="CT531" s="410"/>
      <c r="CU531" s="410"/>
      <c r="CV531" s="410"/>
      <c r="CW531" s="410"/>
      <c r="CX531" s="410"/>
      <c r="CY531" s="410"/>
      <c r="CZ531" s="410"/>
      <c r="DA531" s="410"/>
      <c r="DB531" s="410"/>
      <c r="DC531" s="410"/>
    </row>
    <row r="532" spans="1:107" ht="14.25">
      <c r="B532" s="491" t="s">
        <v>904</v>
      </c>
      <c r="C532" s="492"/>
      <c r="D532" s="492"/>
      <c r="E532" s="492"/>
      <c r="F532" s="492"/>
      <c r="G532" s="492"/>
      <c r="H532" s="492"/>
      <c r="I532" s="492"/>
      <c r="J532" s="492"/>
      <c r="K532" s="492"/>
      <c r="L532" s="493"/>
      <c r="M532" s="521">
        <v>1446</v>
      </c>
      <c r="N532" s="720"/>
      <c r="O532" s="721"/>
      <c r="P532" s="721"/>
      <c r="Q532" s="722"/>
      <c r="R532" s="543" t="s">
        <v>3</v>
      </c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  <c r="AZ532" s="410"/>
      <c r="BA532" s="410"/>
      <c r="BB532" s="410"/>
      <c r="BC532" s="410"/>
      <c r="BD532" s="410"/>
      <c r="BE532" s="410"/>
      <c r="BF532" s="410"/>
      <c r="BG532" s="410"/>
      <c r="BH532" s="410"/>
      <c r="BI532" s="410"/>
      <c r="BJ532" s="410"/>
      <c r="BK532" s="410"/>
      <c r="BL532" s="410"/>
      <c r="BM532" s="410"/>
      <c r="BN532" s="410"/>
      <c r="BO532" s="410"/>
      <c r="BP532" s="410"/>
      <c r="BQ532" s="410"/>
      <c r="BR532" s="410"/>
      <c r="BS532" s="410"/>
      <c r="BT532" s="410"/>
      <c r="BU532" s="410"/>
      <c r="BV532" s="410"/>
      <c r="BW532" s="410"/>
      <c r="BX532" s="410"/>
      <c r="BY532" s="410"/>
      <c r="BZ532" s="410"/>
      <c r="CA532" s="410"/>
      <c r="CB532" s="410"/>
      <c r="CC532" s="410"/>
      <c r="CD532" s="410"/>
      <c r="CE532" s="410"/>
      <c r="CF532" s="410"/>
      <c r="CG532" s="410"/>
      <c r="CH532" s="410"/>
      <c r="CI532" s="410"/>
      <c r="CJ532" s="410"/>
      <c r="CK532" s="410"/>
      <c r="CL532" s="410"/>
      <c r="CM532" s="410"/>
      <c r="CN532" s="410"/>
      <c r="CO532" s="410"/>
      <c r="CP532" s="410"/>
      <c r="CQ532" s="410"/>
      <c r="CR532" s="410"/>
      <c r="CS532" s="410"/>
      <c r="CT532" s="410"/>
      <c r="CU532" s="410"/>
      <c r="CV532" s="410"/>
      <c r="CW532" s="410"/>
      <c r="CX532" s="410"/>
      <c r="CY532" s="410"/>
      <c r="CZ532" s="410"/>
      <c r="DA532" s="410"/>
      <c r="DB532" s="410"/>
      <c r="DC532" s="410"/>
    </row>
    <row r="533" spans="1:107" ht="14.25">
      <c r="B533" s="491" t="s">
        <v>905</v>
      </c>
      <c r="C533" s="492"/>
      <c r="D533" s="492"/>
      <c r="E533" s="492"/>
      <c r="F533" s="492"/>
      <c r="G533" s="492"/>
      <c r="H533" s="492"/>
      <c r="I533" s="492"/>
      <c r="J533" s="492"/>
      <c r="K533" s="492"/>
      <c r="L533" s="493"/>
      <c r="M533" s="521">
        <v>1374</v>
      </c>
      <c r="N533" s="720"/>
      <c r="O533" s="721"/>
      <c r="P533" s="721"/>
      <c r="Q533" s="722"/>
      <c r="R533" s="543" t="s">
        <v>2</v>
      </c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  <c r="AZ533" s="410"/>
      <c r="BA533" s="410"/>
      <c r="BB533" s="410"/>
      <c r="BC533" s="410"/>
      <c r="BD533" s="410"/>
      <c r="BE533" s="410"/>
      <c r="BF533" s="410"/>
      <c r="BG533" s="410"/>
      <c r="BH533" s="410"/>
      <c r="BI533" s="410"/>
      <c r="BJ533" s="410"/>
      <c r="BK533" s="410"/>
      <c r="BL533" s="410"/>
      <c r="BM533" s="410"/>
      <c r="BN533" s="410"/>
      <c r="BO533" s="410"/>
      <c r="BP533" s="410"/>
      <c r="BQ533" s="410"/>
      <c r="BR533" s="410"/>
      <c r="BS533" s="410"/>
      <c r="BT533" s="410"/>
      <c r="BU533" s="410"/>
      <c r="BV533" s="410"/>
      <c r="BW533" s="410"/>
      <c r="BX533" s="410"/>
      <c r="BY533" s="410"/>
      <c r="BZ533" s="410"/>
      <c r="CA533" s="410"/>
      <c r="CB533" s="410"/>
      <c r="CC533" s="410"/>
      <c r="CD533" s="410"/>
      <c r="CE533" s="410"/>
      <c r="CF533" s="410"/>
      <c r="CG533" s="410"/>
      <c r="CH533" s="410"/>
      <c r="CI533" s="410"/>
      <c r="CJ533" s="410"/>
      <c r="CK533" s="410"/>
      <c r="CL533" s="410"/>
      <c r="CM533" s="410"/>
      <c r="CN533" s="410"/>
      <c r="CO533" s="410"/>
      <c r="CP533" s="410"/>
      <c r="CQ533" s="410"/>
      <c r="CR533" s="410"/>
      <c r="CS533" s="410"/>
      <c r="CT533" s="410"/>
      <c r="CU533" s="410"/>
      <c r="CV533" s="410"/>
      <c r="CW533" s="410"/>
      <c r="CX533" s="410"/>
      <c r="CY533" s="410"/>
      <c r="CZ533" s="410"/>
      <c r="DA533" s="410"/>
      <c r="DB533" s="410"/>
      <c r="DC533" s="410"/>
    </row>
    <row r="534" spans="1:107" ht="14.25">
      <c r="B534" s="491" t="s">
        <v>906</v>
      </c>
      <c r="C534" s="492"/>
      <c r="D534" s="492"/>
      <c r="E534" s="492"/>
      <c r="F534" s="492"/>
      <c r="G534" s="492"/>
      <c r="H534" s="492"/>
      <c r="I534" s="492"/>
      <c r="J534" s="492"/>
      <c r="K534" s="492"/>
      <c r="L534" s="493"/>
      <c r="M534" s="521">
        <v>1375</v>
      </c>
      <c r="N534" s="720"/>
      <c r="O534" s="721"/>
      <c r="P534" s="721"/>
      <c r="Q534" s="722"/>
      <c r="R534" s="543" t="s">
        <v>2</v>
      </c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  <c r="AZ534" s="410"/>
      <c r="BA534" s="410"/>
      <c r="BB534" s="410"/>
      <c r="BC534" s="410"/>
      <c r="BD534" s="410"/>
      <c r="BE534" s="410"/>
      <c r="BF534" s="410"/>
      <c r="BG534" s="410"/>
      <c r="BH534" s="410"/>
      <c r="BI534" s="410"/>
      <c r="BJ534" s="410"/>
      <c r="BK534" s="410"/>
      <c r="BL534" s="410"/>
      <c r="BM534" s="410"/>
      <c r="BN534" s="410"/>
      <c r="BO534" s="410"/>
      <c r="BP534" s="410"/>
      <c r="BQ534" s="410"/>
      <c r="BR534" s="410"/>
      <c r="BS534" s="410"/>
      <c r="BT534" s="410"/>
      <c r="BU534" s="410"/>
      <c r="BV534" s="410"/>
      <c r="BW534" s="410"/>
      <c r="BX534" s="410"/>
      <c r="BY534" s="410"/>
      <c r="BZ534" s="410"/>
      <c r="CA534" s="410"/>
      <c r="CB534" s="410"/>
      <c r="CC534" s="410"/>
      <c r="CD534" s="410"/>
      <c r="CE534" s="410"/>
      <c r="CF534" s="410"/>
      <c r="CG534" s="410"/>
      <c r="CH534" s="410"/>
      <c r="CI534" s="410"/>
      <c r="CJ534" s="410"/>
      <c r="CK534" s="410"/>
      <c r="CL534" s="410"/>
      <c r="CM534" s="410"/>
      <c r="CN534" s="410"/>
      <c r="CO534" s="410"/>
      <c r="CP534" s="410"/>
      <c r="CQ534" s="410"/>
      <c r="CR534" s="410"/>
      <c r="CS534" s="410"/>
      <c r="CT534" s="410"/>
      <c r="CU534" s="410"/>
      <c r="CV534" s="410"/>
      <c r="CW534" s="410"/>
      <c r="CX534" s="410"/>
      <c r="CY534" s="410"/>
      <c r="CZ534" s="410"/>
      <c r="DA534" s="410"/>
      <c r="DB534" s="410"/>
      <c r="DC534" s="410"/>
    </row>
    <row r="535" spans="1:107" ht="14.25">
      <c r="B535" s="491" t="s">
        <v>907</v>
      </c>
      <c r="C535" s="492"/>
      <c r="D535" s="492"/>
      <c r="E535" s="492"/>
      <c r="F535" s="492"/>
      <c r="G535" s="492"/>
      <c r="H535" s="492"/>
      <c r="I535" s="492"/>
      <c r="J535" s="492"/>
      <c r="K535" s="492"/>
      <c r="L535" s="493"/>
      <c r="M535" s="521">
        <v>1376</v>
      </c>
      <c r="N535" s="720"/>
      <c r="O535" s="721"/>
      <c r="P535" s="721"/>
      <c r="Q535" s="722"/>
      <c r="R535" s="543" t="s">
        <v>3</v>
      </c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  <c r="AZ535" s="410"/>
      <c r="BA535" s="410"/>
      <c r="BB535" s="410"/>
      <c r="BC535" s="410"/>
      <c r="BD535" s="410"/>
      <c r="BE535" s="410"/>
      <c r="BF535" s="410"/>
      <c r="BG535" s="410"/>
      <c r="BH535" s="410"/>
      <c r="BI535" s="410"/>
      <c r="BJ535" s="410"/>
      <c r="BK535" s="410"/>
      <c r="BL535" s="410"/>
      <c r="BM535" s="410"/>
      <c r="BN535" s="410"/>
      <c r="BO535" s="410"/>
      <c r="BP535" s="410"/>
      <c r="BQ535" s="410"/>
      <c r="BR535" s="410"/>
      <c r="BS535" s="410"/>
      <c r="BT535" s="410"/>
      <c r="BU535" s="410"/>
      <c r="BV535" s="410"/>
      <c r="BW535" s="410"/>
      <c r="BX535" s="410"/>
      <c r="BY535" s="410"/>
      <c r="BZ535" s="410"/>
      <c r="CA535" s="410"/>
      <c r="CB535" s="410"/>
      <c r="CC535" s="410"/>
      <c r="CD535" s="410"/>
      <c r="CE535" s="410"/>
      <c r="CF535" s="410"/>
      <c r="CG535" s="410"/>
      <c r="CH535" s="410"/>
      <c r="CI535" s="410"/>
      <c r="CJ535" s="410"/>
      <c r="CK535" s="410"/>
      <c r="CL535" s="410"/>
      <c r="CM535" s="410"/>
      <c r="CN535" s="410"/>
      <c r="CO535" s="410"/>
      <c r="CP535" s="410"/>
      <c r="CQ535" s="410"/>
      <c r="CR535" s="410"/>
      <c r="CS535" s="410"/>
      <c r="CT535" s="410"/>
      <c r="CU535" s="410"/>
      <c r="CV535" s="410"/>
      <c r="CW535" s="410"/>
      <c r="CX535" s="410"/>
      <c r="CY535" s="410"/>
      <c r="CZ535" s="410"/>
      <c r="DA535" s="410"/>
      <c r="DB535" s="410"/>
      <c r="DC535" s="410"/>
    </row>
    <row r="536" spans="1:107" ht="14.25">
      <c r="B536" s="491" t="s">
        <v>908</v>
      </c>
      <c r="C536" s="492"/>
      <c r="D536" s="492"/>
      <c r="E536" s="492"/>
      <c r="F536" s="492"/>
      <c r="G536" s="492"/>
      <c r="H536" s="492"/>
      <c r="I536" s="492"/>
      <c r="J536" s="492"/>
      <c r="K536" s="492"/>
      <c r="L536" s="493"/>
      <c r="M536" s="521">
        <v>1705</v>
      </c>
      <c r="N536" s="720"/>
      <c r="O536" s="721"/>
      <c r="P536" s="721"/>
      <c r="Q536" s="722"/>
      <c r="R536" s="543" t="s">
        <v>2</v>
      </c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  <c r="AZ536" s="410"/>
      <c r="BA536" s="410"/>
      <c r="BB536" s="410"/>
      <c r="BC536" s="410"/>
      <c r="BD536" s="410"/>
      <c r="BE536" s="410"/>
      <c r="BF536" s="410"/>
      <c r="BG536" s="410"/>
      <c r="BH536" s="410"/>
      <c r="BI536" s="410"/>
      <c r="BJ536" s="410"/>
      <c r="BK536" s="410"/>
      <c r="BL536" s="410"/>
      <c r="BM536" s="410"/>
      <c r="BN536" s="410"/>
      <c r="BO536" s="410"/>
      <c r="BP536" s="410"/>
      <c r="BQ536" s="410"/>
      <c r="BR536" s="410"/>
      <c r="BS536" s="410"/>
      <c r="BT536" s="410"/>
      <c r="BU536" s="410"/>
      <c r="BV536" s="410"/>
      <c r="BW536" s="410"/>
      <c r="BX536" s="410"/>
      <c r="BY536" s="410"/>
      <c r="BZ536" s="410"/>
      <c r="CA536" s="410"/>
      <c r="CB536" s="410"/>
      <c r="CC536" s="410"/>
      <c r="CD536" s="410"/>
      <c r="CE536" s="410"/>
      <c r="CF536" s="410"/>
      <c r="CG536" s="410"/>
      <c r="CH536" s="410"/>
      <c r="CI536" s="410"/>
      <c r="CJ536" s="410"/>
      <c r="CK536" s="410"/>
      <c r="CL536" s="410"/>
      <c r="CM536" s="410"/>
      <c r="CN536" s="410"/>
      <c r="CO536" s="410"/>
      <c r="CP536" s="410"/>
      <c r="CQ536" s="410"/>
      <c r="CR536" s="410"/>
      <c r="CS536" s="410"/>
      <c r="CT536" s="410"/>
      <c r="CU536" s="410"/>
      <c r="CV536" s="410"/>
      <c r="CW536" s="410"/>
      <c r="CX536" s="410"/>
      <c r="CY536" s="410"/>
      <c r="CZ536" s="410"/>
      <c r="DA536" s="410"/>
      <c r="DB536" s="410"/>
      <c r="DC536" s="410"/>
    </row>
    <row r="537" spans="1:107" ht="14.25">
      <c r="B537" s="491" t="s">
        <v>831</v>
      </c>
      <c r="C537" s="492"/>
      <c r="D537" s="492"/>
      <c r="E537" s="492"/>
      <c r="F537" s="492"/>
      <c r="G537" s="492"/>
      <c r="H537" s="492"/>
      <c r="I537" s="492"/>
      <c r="J537" s="492"/>
      <c r="K537" s="492"/>
      <c r="L537" s="493"/>
      <c r="M537" s="521">
        <v>1706</v>
      </c>
      <c r="N537" s="720"/>
      <c r="O537" s="721"/>
      <c r="P537" s="721"/>
      <c r="Q537" s="722"/>
      <c r="R537" s="543" t="s">
        <v>3</v>
      </c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  <c r="AZ537" s="410"/>
      <c r="BA537" s="410"/>
      <c r="BB537" s="410"/>
      <c r="BC537" s="410"/>
      <c r="BD537" s="410"/>
      <c r="BE537" s="410"/>
      <c r="BF537" s="410"/>
      <c r="BG537" s="410"/>
      <c r="BH537" s="410"/>
      <c r="BI537" s="410"/>
      <c r="BJ537" s="410"/>
      <c r="BK537" s="410"/>
      <c r="BL537" s="410"/>
      <c r="BM537" s="410"/>
      <c r="BN537" s="410"/>
      <c r="BO537" s="410"/>
      <c r="BP537" s="410"/>
      <c r="BQ537" s="410"/>
      <c r="BR537" s="410"/>
      <c r="BS537" s="410"/>
      <c r="BT537" s="410"/>
      <c r="BU537" s="410"/>
      <c r="BV537" s="410"/>
      <c r="BW537" s="410"/>
      <c r="BX537" s="410"/>
      <c r="BY537" s="410"/>
      <c r="BZ537" s="410"/>
      <c r="CA537" s="410"/>
      <c r="CB537" s="410"/>
      <c r="CC537" s="410"/>
      <c r="CD537" s="410"/>
      <c r="CE537" s="410"/>
      <c r="CF537" s="410"/>
      <c r="CG537" s="410"/>
      <c r="CH537" s="410"/>
      <c r="CI537" s="410"/>
      <c r="CJ537" s="410"/>
      <c r="CK537" s="410"/>
      <c r="CL537" s="410"/>
      <c r="CM537" s="410"/>
      <c r="CN537" s="410"/>
      <c r="CO537" s="410"/>
      <c r="CP537" s="410"/>
      <c r="CQ537" s="410"/>
      <c r="CR537" s="410"/>
      <c r="CS537" s="410"/>
      <c r="CT537" s="410"/>
      <c r="CU537" s="410"/>
      <c r="CV537" s="410"/>
      <c r="CW537" s="410"/>
      <c r="CX537" s="410"/>
      <c r="CY537" s="410"/>
      <c r="CZ537" s="410"/>
      <c r="DA537" s="410"/>
      <c r="DB537" s="410"/>
      <c r="DC537" s="410"/>
    </row>
    <row r="538" spans="1:107" ht="14.25">
      <c r="B538" s="491" t="s">
        <v>890</v>
      </c>
      <c r="C538" s="492"/>
      <c r="D538" s="492"/>
      <c r="E538" s="492"/>
      <c r="F538" s="492"/>
      <c r="G538" s="492"/>
      <c r="H538" s="492"/>
      <c r="I538" s="492"/>
      <c r="J538" s="492"/>
      <c r="K538" s="492"/>
      <c r="L538" s="493"/>
      <c r="M538" s="521">
        <v>1707</v>
      </c>
      <c r="N538" s="720"/>
      <c r="O538" s="721"/>
      <c r="P538" s="721"/>
      <c r="Q538" s="722"/>
      <c r="R538" s="543" t="s">
        <v>2</v>
      </c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  <c r="AZ538" s="410"/>
      <c r="BA538" s="410"/>
      <c r="BB538" s="410"/>
      <c r="BC538" s="410"/>
      <c r="BD538" s="410"/>
      <c r="BE538" s="410"/>
      <c r="BF538" s="410"/>
      <c r="BG538" s="410"/>
      <c r="BH538" s="410"/>
      <c r="BI538" s="410"/>
      <c r="BJ538" s="410"/>
      <c r="BK538" s="410"/>
      <c r="BL538" s="410"/>
      <c r="BM538" s="410"/>
      <c r="BN538" s="410"/>
      <c r="BO538" s="410"/>
      <c r="BP538" s="410"/>
      <c r="BQ538" s="410"/>
      <c r="BR538" s="410"/>
      <c r="BS538" s="410"/>
      <c r="BT538" s="410"/>
      <c r="BU538" s="410"/>
      <c r="BV538" s="410"/>
      <c r="BW538" s="410"/>
      <c r="BX538" s="410"/>
      <c r="BY538" s="410"/>
      <c r="BZ538" s="410"/>
      <c r="CA538" s="410"/>
      <c r="CB538" s="410"/>
      <c r="CC538" s="410"/>
      <c r="CD538" s="410"/>
      <c r="CE538" s="410"/>
      <c r="CF538" s="410"/>
      <c r="CG538" s="410"/>
      <c r="CH538" s="410"/>
      <c r="CI538" s="410"/>
      <c r="CJ538" s="410"/>
      <c r="CK538" s="410"/>
      <c r="CL538" s="410"/>
      <c r="CM538" s="410"/>
      <c r="CN538" s="410"/>
      <c r="CO538" s="410"/>
      <c r="CP538" s="410"/>
      <c r="CQ538" s="410"/>
      <c r="CR538" s="410"/>
      <c r="CS538" s="410"/>
      <c r="CT538" s="410"/>
      <c r="CU538" s="410"/>
      <c r="CV538" s="410"/>
      <c r="CW538" s="410"/>
      <c r="CX538" s="410"/>
      <c r="CY538" s="410"/>
      <c r="CZ538" s="410"/>
      <c r="DA538" s="410"/>
      <c r="DB538" s="410"/>
      <c r="DC538" s="410"/>
    </row>
    <row r="539" spans="1:107" ht="14.25">
      <c r="B539" s="491" t="s">
        <v>88</v>
      </c>
      <c r="C539" s="492"/>
      <c r="D539" s="492"/>
      <c r="E539" s="492"/>
      <c r="F539" s="492"/>
      <c r="G539" s="492"/>
      <c r="H539" s="492"/>
      <c r="I539" s="492"/>
      <c r="J539" s="492"/>
      <c r="K539" s="492"/>
      <c r="L539" s="493"/>
      <c r="M539" s="521">
        <v>1377</v>
      </c>
      <c r="N539" s="720"/>
      <c r="O539" s="721"/>
      <c r="P539" s="721"/>
      <c r="Q539" s="722"/>
      <c r="R539" s="543" t="s">
        <v>2</v>
      </c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  <c r="AZ539" s="410"/>
      <c r="BA539" s="410"/>
      <c r="BB539" s="410"/>
      <c r="BC539" s="410"/>
      <c r="BD539" s="410"/>
      <c r="BE539" s="410"/>
      <c r="BF539" s="410"/>
      <c r="BG539" s="410"/>
      <c r="BH539" s="410"/>
      <c r="BI539" s="410"/>
      <c r="BJ539" s="410"/>
      <c r="BK539" s="410"/>
      <c r="BL539" s="410"/>
      <c r="BM539" s="410"/>
      <c r="BN539" s="410"/>
      <c r="BO539" s="410"/>
      <c r="BP539" s="410"/>
      <c r="BQ539" s="410"/>
      <c r="BR539" s="410"/>
      <c r="BS539" s="410"/>
      <c r="BT539" s="410"/>
      <c r="BU539" s="410"/>
      <c r="BV539" s="410"/>
      <c r="BW539" s="410"/>
      <c r="BX539" s="410"/>
      <c r="BY539" s="410"/>
      <c r="BZ539" s="410"/>
      <c r="CA539" s="410"/>
      <c r="CB539" s="410"/>
      <c r="CC539" s="410"/>
      <c r="CD539" s="410"/>
      <c r="CE539" s="410"/>
      <c r="CF539" s="410"/>
      <c r="CG539" s="410"/>
      <c r="CH539" s="410"/>
      <c r="CI539" s="410"/>
      <c r="CJ539" s="410"/>
      <c r="CK539" s="410"/>
      <c r="CL539" s="410"/>
      <c r="CM539" s="410"/>
      <c r="CN539" s="410"/>
      <c r="CO539" s="410"/>
      <c r="CP539" s="410"/>
      <c r="CQ539" s="410"/>
      <c r="CR539" s="410"/>
      <c r="CS539" s="410"/>
      <c r="CT539" s="410"/>
      <c r="CU539" s="410"/>
      <c r="CV539" s="410"/>
      <c r="CW539" s="410"/>
      <c r="CX539" s="410"/>
      <c r="CY539" s="410"/>
      <c r="CZ539" s="410"/>
      <c r="DA539" s="410"/>
      <c r="DB539" s="410"/>
      <c r="DC539" s="410"/>
    </row>
    <row r="540" spans="1:107" ht="14.25">
      <c r="B540" s="491" t="s">
        <v>89</v>
      </c>
      <c r="C540" s="492"/>
      <c r="D540" s="492"/>
      <c r="E540" s="492"/>
      <c r="F540" s="492"/>
      <c r="G540" s="492"/>
      <c r="H540" s="492"/>
      <c r="I540" s="492"/>
      <c r="J540" s="492"/>
      <c r="K540" s="492"/>
      <c r="L540" s="493"/>
      <c r="M540" s="521">
        <v>1378</v>
      </c>
      <c r="N540" s="720"/>
      <c r="O540" s="721"/>
      <c r="P540" s="721"/>
      <c r="Q540" s="722"/>
      <c r="R540" s="543" t="s">
        <v>3</v>
      </c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  <c r="AZ540" s="410"/>
      <c r="BA540" s="410"/>
      <c r="BB540" s="410"/>
      <c r="BC540" s="410"/>
      <c r="BD540" s="410"/>
      <c r="BE540" s="410"/>
      <c r="BF540" s="410"/>
      <c r="BG540" s="410"/>
      <c r="BH540" s="410"/>
      <c r="BI540" s="410"/>
      <c r="BJ540" s="410"/>
      <c r="BK540" s="410"/>
      <c r="BL540" s="410"/>
      <c r="BM540" s="410"/>
      <c r="BN540" s="410"/>
      <c r="BO540" s="410"/>
      <c r="BP540" s="410"/>
      <c r="BQ540" s="410"/>
      <c r="BR540" s="410"/>
      <c r="BS540" s="410"/>
      <c r="BT540" s="410"/>
      <c r="BU540" s="410"/>
      <c r="BV540" s="410"/>
      <c r="BW540" s="410"/>
      <c r="BX540" s="410"/>
      <c r="BY540" s="410"/>
      <c r="BZ540" s="410"/>
      <c r="CA540" s="410"/>
      <c r="CB540" s="410"/>
      <c r="CC540" s="410"/>
      <c r="CD540" s="410"/>
      <c r="CE540" s="410"/>
      <c r="CF540" s="410"/>
      <c r="CG540" s="410"/>
      <c r="CH540" s="410"/>
      <c r="CI540" s="410"/>
      <c r="CJ540" s="410"/>
      <c r="CK540" s="410"/>
      <c r="CL540" s="410"/>
      <c r="CM540" s="410"/>
      <c r="CN540" s="410"/>
      <c r="CO540" s="410"/>
      <c r="CP540" s="410"/>
      <c r="CQ540" s="410"/>
      <c r="CR540" s="410"/>
      <c r="CS540" s="410"/>
      <c r="CT540" s="410"/>
      <c r="CU540" s="410"/>
      <c r="CV540" s="410"/>
      <c r="CW540" s="410"/>
      <c r="CX540" s="410"/>
      <c r="CY540" s="410"/>
      <c r="CZ540" s="410"/>
      <c r="DA540" s="410"/>
      <c r="DB540" s="410"/>
      <c r="DC540" s="410"/>
    </row>
    <row r="541" spans="1:107" ht="14.25">
      <c r="B541" s="491" t="s">
        <v>90</v>
      </c>
      <c r="C541" s="492"/>
      <c r="D541" s="492"/>
      <c r="E541" s="492"/>
      <c r="F541" s="492"/>
      <c r="G541" s="492"/>
      <c r="H541" s="492"/>
      <c r="I541" s="492"/>
      <c r="J541" s="492"/>
      <c r="K541" s="492"/>
      <c r="L541" s="493"/>
      <c r="M541" s="521">
        <v>1726</v>
      </c>
      <c r="N541" s="720"/>
      <c r="O541" s="721"/>
      <c r="P541" s="721"/>
      <c r="Q541" s="722"/>
      <c r="R541" s="543" t="s">
        <v>2</v>
      </c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  <c r="AZ541" s="410"/>
      <c r="BA541" s="410"/>
      <c r="BB541" s="410"/>
      <c r="BC541" s="410"/>
      <c r="BD541" s="410"/>
      <c r="BE541" s="410"/>
      <c r="BF541" s="410"/>
      <c r="BG541" s="410"/>
      <c r="BH541" s="410"/>
      <c r="BI541" s="410"/>
      <c r="BJ541" s="410"/>
      <c r="BK541" s="410"/>
      <c r="BL541" s="410"/>
      <c r="BM541" s="410"/>
      <c r="BN541" s="410"/>
      <c r="BO541" s="410"/>
      <c r="BP541" s="410"/>
      <c r="BQ541" s="410"/>
      <c r="BR541" s="410"/>
      <c r="BS541" s="410"/>
      <c r="BT541" s="410"/>
      <c r="BU541" s="410"/>
      <c r="BV541" s="410"/>
      <c r="BW541" s="410"/>
      <c r="BX541" s="410"/>
      <c r="BY541" s="410"/>
      <c r="BZ541" s="410"/>
      <c r="CA541" s="410"/>
      <c r="CB541" s="410"/>
      <c r="CC541" s="410"/>
      <c r="CD541" s="410"/>
      <c r="CE541" s="410"/>
      <c r="CF541" s="410"/>
      <c r="CG541" s="410"/>
      <c r="CH541" s="410"/>
      <c r="CI541" s="410"/>
      <c r="CJ541" s="410"/>
      <c r="CK541" s="410"/>
      <c r="CL541" s="410"/>
      <c r="CM541" s="410"/>
      <c r="CN541" s="410"/>
      <c r="CO541" s="410"/>
      <c r="CP541" s="410"/>
      <c r="CQ541" s="410"/>
      <c r="CR541" s="410"/>
      <c r="CS541" s="410"/>
      <c r="CT541" s="410"/>
      <c r="CU541" s="410"/>
      <c r="CV541" s="410"/>
      <c r="CW541" s="410"/>
      <c r="CX541" s="410"/>
      <c r="CY541" s="410"/>
      <c r="CZ541" s="410"/>
      <c r="DA541" s="410"/>
      <c r="DB541" s="410"/>
      <c r="DC541" s="410"/>
    </row>
    <row r="542" spans="1:107" ht="14.25">
      <c r="B542" s="491" t="s">
        <v>91</v>
      </c>
      <c r="C542" s="492"/>
      <c r="D542" s="492"/>
      <c r="E542" s="492"/>
      <c r="F542" s="492"/>
      <c r="G542" s="492"/>
      <c r="H542" s="492"/>
      <c r="I542" s="492"/>
      <c r="J542" s="492"/>
      <c r="K542" s="492"/>
      <c r="L542" s="493"/>
      <c r="M542" s="521">
        <v>1591</v>
      </c>
      <c r="N542" s="720"/>
      <c r="O542" s="721"/>
      <c r="P542" s="721"/>
      <c r="Q542" s="722"/>
      <c r="R542" s="543" t="s">
        <v>3</v>
      </c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  <c r="AZ542" s="410"/>
      <c r="BA542" s="410"/>
      <c r="BB542" s="410"/>
      <c r="BC542" s="410"/>
      <c r="BD542" s="410"/>
      <c r="BE542" s="410"/>
      <c r="BF542" s="410"/>
      <c r="BG542" s="410"/>
      <c r="BH542" s="410"/>
      <c r="BI542" s="410"/>
      <c r="BJ542" s="410"/>
      <c r="BK542" s="410"/>
      <c r="BL542" s="410"/>
      <c r="BM542" s="410"/>
      <c r="BN542" s="410"/>
      <c r="BO542" s="410"/>
      <c r="BP542" s="410"/>
      <c r="BQ542" s="410"/>
      <c r="BR542" s="410"/>
      <c r="BS542" s="410"/>
      <c r="BT542" s="410"/>
      <c r="BU542" s="410"/>
      <c r="BV542" s="410"/>
      <c r="BW542" s="410"/>
      <c r="BX542" s="410"/>
      <c r="BY542" s="410"/>
      <c r="BZ542" s="410"/>
      <c r="CA542" s="410"/>
      <c r="CB542" s="410"/>
      <c r="CC542" s="410"/>
      <c r="CD542" s="410"/>
      <c r="CE542" s="410"/>
      <c r="CF542" s="410"/>
      <c r="CG542" s="410"/>
      <c r="CH542" s="410"/>
      <c r="CI542" s="410"/>
      <c r="CJ542" s="410"/>
      <c r="CK542" s="410"/>
      <c r="CL542" s="410"/>
      <c r="CM542" s="410"/>
      <c r="CN542" s="410"/>
      <c r="CO542" s="410"/>
      <c r="CP542" s="410"/>
      <c r="CQ542" s="410"/>
      <c r="CR542" s="410"/>
      <c r="CS542" s="410"/>
      <c r="CT542" s="410"/>
      <c r="CU542" s="410"/>
      <c r="CV542" s="410"/>
      <c r="CW542" s="410"/>
      <c r="CX542" s="410"/>
      <c r="CY542" s="410"/>
      <c r="CZ542" s="410"/>
      <c r="DA542" s="410"/>
      <c r="DB542" s="410"/>
      <c r="DC542" s="410"/>
    </row>
    <row r="543" spans="1:107" ht="14.25">
      <c r="B543" s="491" t="s">
        <v>909</v>
      </c>
      <c r="C543" s="492"/>
      <c r="D543" s="492"/>
      <c r="E543" s="492"/>
      <c r="F543" s="492"/>
      <c r="G543" s="492"/>
      <c r="H543" s="492"/>
      <c r="I543" s="492"/>
      <c r="J543" s="492"/>
      <c r="K543" s="492"/>
      <c r="L543" s="493"/>
      <c r="M543" s="521">
        <v>1479</v>
      </c>
      <c r="N543" s="720"/>
      <c r="O543" s="721"/>
      <c r="P543" s="721"/>
      <c r="Q543" s="722"/>
      <c r="R543" s="543" t="s">
        <v>3</v>
      </c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  <c r="AZ543" s="410"/>
      <c r="BA543" s="410"/>
      <c r="BB543" s="410"/>
      <c r="BC543" s="410"/>
      <c r="BD543" s="410"/>
      <c r="BE543" s="410"/>
      <c r="BF543" s="410"/>
      <c r="BG543" s="410"/>
      <c r="BH543" s="410"/>
      <c r="BI543" s="410"/>
      <c r="BJ543" s="410"/>
      <c r="BK543" s="410"/>
      <c r="BL543" s="410"/>
      <c r="BM543" s="410"/>
      <c r="BN543" s="410"/>
      <c r="BO543" s="410"/>
      <c r="BP543" s="410"/>
      <c r="BQ543" s="410"/>
      <c r="BR543" s="410"/>
      <c r="BS543" s="410"/>
      <c r="BT543" s="410"/>
      <c r="BU543" s="410"/>
      <c r="BV543" s="410"/>
      <c r="BW543" s="410"/>
      <c r="BX543" s="410"/>
      <c r="BY543" s="410"/>
      <c r="BZ543" s="410"/>
      <c r="CA543" s="410"/>
      <c r="CB543" s="410"/>
      <c r="CC543" s="410"/>
      <c r="CD543" s="410"/>
      <c r="CE543" s="410"/>
      <c r="CF543" s="410"/>
      <c r="CG543" s="410"/>
      <c r="CH543" s="410"/>
      <c r="CI543" s="410"/>
      <c r="CJ543" s="410"/>
      <c r="CK543" s="410"/>
      <c r="CL543" s="410"/>
      <c r="CM543" s="410"/>
      <c r="CN543" s="410"/>
      <c r="CO543" s="410"/>
      <c r="CP543" s="410"/>
      <c r="CQ543" s="410"/>
      <c r="CR543" s="410"/>
      <c r="CS543" s="410"/>
      <c r="CT543" s="410"/>
      <c r="CU543" s="410"/>
      <c r="CV543" s="410"/>
      <c r="CW543" s="410"/>
      <c r="CX543" s="410"/>
      <c r="CY543" s="410"/>
      <c r="CZ543" s="410"/>
      <c r="DA543" s="410"/>
      <c r="DB543" s="410"/>
      <c r="DC543" s="410"/>
    </row>
    <row r="544" spans="1:107" ht="14.25">
      <c r="B544" s="491" t="s">
        <v>910</v>
      </c>
      <c r="C544" s="492"/>
      <c r="D544" s="492"/>
      <c r="E544" s="492"/>
      <c r="F544" s="492"/>
      <c r="G544" s="492"/>
      <c r="H544" s="492"/>
      <c r="I544" s="492"/>
      <c r="J544" s="492"/>
      <c r="K544" s="492"/>
      <c r="L544" s="493"/>
      <c r="M544" s="521">
        <v>1708</v>
      </c>
      <c r="N544" s="720"/>
      <c r="O544" s="721"/>
      <c r="P544" s="721"/>
      <c r="Q544" s="722"/>
      <c r="R544" s="543" t="s">
        <v>3</v>
      </c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  <c r="AZ544" s="410"/>
      <c r="BA544" s="410"/>
      <c r="BB544" s="410"/>
      <c r="BC544" s="410"/>
      <c r="BD544" s="410"/>
      <c r="BE544" s="410"/>
      <c r="BF544" s="410"/>
      <c r="BG544" s="410"/>
      <c r="BH544" s="410"/>
      <c r="BI544" s="410"/>
      <c r="BJ544" s="410"/>
      <c r="BK544" s="410"/>
      <c r="BL544" s="410"/>
      <c r="BM544" s="410"/>
      <c r="BN544" s="410"/>
      <c r="BO544" s="410"/>
      <c r="BP544" s="410"/>
      <c r="BQ544" s="410"/>
      <c r="BR544" s="410"/>
      <c r="BS544" s="410"/>
      <c r="BT544" s="410"/>
      <c r="BU544" s="410"/>
      <c r="BV544" s="410"/>
      <c r="BW544" s="410"/>
      <c r="BX544" s="410"/>
      <c r="BY544" s="410"/>
      <c r="BZ544" s="410"/>
      <c r="CA544" s="410"/>
      <c r="CB544" s="410"/>
      <c r="CC544" s="410"/>
      <c r="CD544" s="410"/>
      <c r="CE544" s="410"/>
      <c r="CF544" s="410"/>
      <c r="CG544" s="410"/>
      <c r="CH544" s="410"/>
      <c r="CI544" s="410"/>
      <c r="CJ544" s="410"/>
      <c r="CK544" s="410"/>
      <c r="CL544" s="410"/>
      <c r="CM544" s="410"/>
      <c r="CN544" s="410"/>
      <c r="CO544" s="410"/>
      <c r="CP544" s="410"/>
      <c r="CQ544" s="410"/>
      <c r="CR544" s="410"/>
      <c r="CS544" s="410"/>
      <c r="CT544" s="410"/>
      <c r="CU544" s="410"/>
      <c r="CV544" s="410"/>
      <c r="CW544" s="410"/>
      <c r="CX544" s="410"/>
      <c r="CY544" s="410"/>
      <c r="CZ544" s="410"/>
      <c r="DA544" s="410"/>
      <c r="DB544" s="410"/>
      <c r="DC544" s="410"/>
    </row>
    <row r="545" spans="1:107" ht="14.25">
      <c r="B545" s="491" t="s">
        <v>869</v>
      </c>
      <c r="C545" s="492"/>
      <c r="D545" s="492"/>
      <c r="E545" s="492"/>
      <c r="F545" s="492"/>
      <c r="G545" s="492"/>
      <c r="H545" s="492"/>
      <c r="I545" s="492"/>
      <c r="J545" s="492"/>
      <c r="K545" s="492"/>
      <c r="L545" s="493"/>
      <c r="M545" s="521">
        <v>1709</v>
      </c>
      <c r="N545" s="720"/>
      <c r="O545" s="721"/>
      <c r="P545" s="721"/>
      <c r="Q545" s="722"/>
      <c r="R545" s="543" t="s">
        <v>3</v>
      </c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  <c r="AZ545" s="410"/>
      <c r="BA545" s="410"/>
      <c r="BB545" s="410"/>
      <c r="BC545" s="410"/>
      <c r="BD545" s="410"/>
      <c r="BE545" s="410"/>
      <c r="BF545" s="410"/>
      <c r="BG545" s="410"/>
      <c r="BH545" s="410"/>
      <c r="BI545" s="410"/>
      <c r="BJ545" s="410"/>
      <c r="BK545" s="410"/>
      <c r="BL545" s="410"/>
      <c r="BM545" s="410"/>
      <c r="BN545" s="410"/>
      <c r="BO545" s="410"/>
      <c r="BP545" s="410"/>
      <c r="BQ545" s="410"/>
      <c r="BR545" s="410"/>
      <c r="BS545" s="410"/>
      <c r="BT545" s="410"/>
      <c r="BU545" s="410"/>
      <c r="BV545" s="410"/>
      <c r="BW545" s="410"/>
      <c r="BX545" s="410"/>
      <c r="BY545" s="410"/>
      <c r="BZ545" s="410"/>
      <c r="CA545" s="410"/>
      <c r="CB545" s="410"/>
      <c r="CC545" s="410"/>
      <c r="CD545" s="410"/>
      <c r="CE545" s="410"/>
      <c r="CF545" s="410"/>
      <c r="CG545" s="410"/>
      <c r="CH545" s="410"/>
      <c r="CI545" s="410"/>
      <c r="CJ545" s="410"/>
      <c r="CK545" s="410"/>
      <c r="CL545" s="410"/>
      <c r="CM545" s="410"/>
      <c r="CN545" s="410"/>
      <c r="CO545" s="410"/>
      <c r="CP545" s="410"/>
      <c r="CQ545" s="410"/>
      <c r="CR545" s="410"/>
      <c r="CS545" s="410"/>
      <c r="CT545" s="410"/>
      <c r="CU545" s="410"/>
      <c r="CV545" s="410"/>
      <c r="CW545" s="410"/>
      <c r="CX545" s="410"/>
      <c r="CY545" s="410"/>
      <c r="CZ545" s="410"/>
      <c r="DA545" s="410"/>
      <c r="DB545" s="410"/>
      <c r="DC545" s="410"/>
    </row>
    <row r="546" spans="1:107" ht="14.25">
      <c r="B546" s="491" t="s">
        <v>94</v>
      </c>
      <c r="C546" s="492"/>
      <c r="D546" s="492"/>
      <c r="E546" s="492"/>
      <c r="F546" s="492"/>
      <c r="G546" s="492"/>
      <c r="H546" s="492"/>
      <c r="I546" s="492"/>
      <c r="J546" s="492"/>
      <c r="K546" s="492"/>
      <c r="L546" s="493"/>
      <c r="M546" s="521">
        <v>1379</v>
      </c>
      <c r="N546" s="720"/>
      <c r="O546" s="721"/>
      <c r="P546" s="721"/>
      <c r="Q546" s="722"/>
      <c r="R546" s="543" t="s">
        <v>3</v>
      </c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  <c r="AZ546" s="410"/>
      <c r="BA546" s="410"/>
      <c r="BB546" s="410"/>
      <c r="BC546" s="410"/>
      <c r="BD546" s="410"/>
      <c r="BE546" s="410"/>
      <c r="BF546" s="410"/>
      <c r="BG546" s="410"/>
      <c r="BH546" s="410"/>
      <c r="BI546" s="410"/>
      <c r="BJ546" s="410"/>
      <c r="BK546" s="410"/>
      <c r="BL546" s="410"/>
      <c r="BM546" s="410"/>
      <c r="BN546" s="410"/>
      <c r="BO546" s="410"/>
      <c r="BP546" s="410"/>
      <c r="BQ546" s="410"/>
      <c r="BR546" s="410"/>
      <c r="BS546" s="410"/>
      <c r="BT546" s="410"/>
      <c r="BU546" s="410"/>
      <c r="BV546" s="410"/>
      <c r="BW546" s="410"/>
      <c r="BX546" s="410"/>
      <c r="BY546" s="410"/>
      <c r="BZ546" s="410"/>
      <c r="CA546" s="410"/>
      <c r="CB546" s="410"/>
      <c r="CC546" s="410"/>
      <c r="CD546" s="410"/>
      <c r="CE546" s="410"/>
      <c r="CF546" s="410"/>
      <c r="CG546" s="410"/>
      <c r="CH546" s="410"/>
      <c r="CI546" s="410"/>
      <c r="CJ546" s="410"/>
      <c r="CK546" s="410"/>
      <c r="CL546" s="410"/>
      <c r="CM546" s="410"/>
      <c r="CN546" s="410"/>
      <c r="CO546" s="410"/>
      <c r="CP546" s="410"/>
      <c r="CQ546" s="410"/>
      <c r="CR546" s="410"/>
      <c r="CS546" s="410"/>
      <c r="CT546" s="410"/>
      <c r="CU546" s="410"/>
      <c r="CV546" s="410"/>
      <c r="CW546" s="410"/>
      <c r="CX546" s="410"/>
      <c r="CY546" s="410"/>
      <c r="CZ546" s="410"/>
      <c r="DA546" s="410"/>
      <c r="DB546" s="410"/>
      <c r="DC546" s="410"/>
    </row>
    <row r="547" spans="1:107" ht="14.25">
      <c r="B547" s="491" t="s">
        <v>95</v>
      </c>
      <c r="C547" s="492"/>
      <c r="D547" s="492"/>
      <c r="E547" s="492"/>
      <c r="F547" s="492"/>
      <c r="G547" s="492"/>
      <c r="H547" s="492"/>
      <c r="I547" s="492"/>
      <c r="J547" s="492"/>
      <c r="K547" s="492"/>
      <c r="L547" s="493"/>
      <c r="M547" s="521">
        <v>1710</v>
      </c>
      <c r="N547" s="720"/>
      <c r="O547" s="721"/>
      <c r="P547" s="721"/>
      <c r="Q547" s="722"/>
      <c r="R547" s="543" t="s">
        <v>2</v>
      </c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  <c r="AZ547" s="410"/>
      <c r="BA547" s="410"/>
      <c r="BB547" s="410"/>
      <c r="BC547" s="410"/>
      <c r="BD547" s="410"/>
      <c r="BE547" s="410"/>
      <c r="BF547" s="410"/>
      <c r="BG547" s="410"/>
      <c r="BH547" s="410"/>
      <c r="BI547" s="410"/>
      <c r="BJ547" s="410"/>
      <c r="BK547" s="410"/>
      <c r="BL547" s="410"/>
      <c r="BM547" s="410"/>
      <c r="BN547" s="410"/>
      <c r="BO547" s="410"/>
      <c r="BP547" s="410"/>
      <c r="BQ547" s="410"/>
      <c r="BR547" s="410"/>
      <c r="BS547" s="410"/>
      <c r="BT547" s="410"/>
      <c r="BU547" s="410"/>
      <c r="BV547" s="410"/>
      <c r="BW547" s="410"/>
      <c r="BX547" s="410"/>
      <c r="BY547" s="410"/>
      <c r="BZ547" s="410"/>
      <c r="CA547" s="410"/>
      <c r="CB547" s="410"/>
      <c r="CC547" s="410"/>
      <c r="CD547" s="410"/>
      <c r="CE547" s="410"/>
      <c r="CF547" s="410"/>
      <c r="CG547" s="410"/>
      <c r="CH547" s="410"/>
      <c r="CI547" s="410"/>
      <c r="CJ547" s="410"/>
      <c r="CK547" s="410"/>
      <c r="CL547" s="410"/>
      <c r="CM547" s="410"/>
      <c r="CN547" s="410"/>
      <c r="CO547" s="410"/>
      <c r="CP547" s="410"/>
      <c r="CQ547" s="410"/>
      <c r="CR547" s="410"/>
      <c r="CS547" s="410"/>
      <c r="CT547" s="410"/>
      <c r="CU547" s="410"/>
      <c r="CV547" s="410"/>
      <c r="CW547" s="410"/>
      <c r="CX547" s="410"/>
      <c r="CY547" s="410"/>
      <c r="CZ547" s="410"/>
      <c r="DA547" s="410"/>
      <c r="DB547" s="410"/>
      <c r="DC547" s="410"/>
    </row>
    <row r="548" spans="1:107" ht="14.25">
      <c r="B548" s="491" t="s">
        <v>911</v>
      </c>
      <c r="C548" s="492"/>
      <c r="D548" s="492"/>
      <c r="E548" s="492"/>
      <c r="F548" s="492"/>
      <c r="G548" s="492"/>
      <c r="H548" s="492"/>
      <c r="I548" s="492"/>
      <c r="J548" s="492"/>
      <c r="K548" s="492"/>
      <c r="L548" s="493"/>
      <c r="M548" s="521">
        <v>1711</v>
      </c>
      <c r="N548" s="720"/>
      <c r="O548" s="721"/>
      <c r="P548" s="721"/>
      <c r="Q548" s="722"/>
      <c r="R548" s="543" t="s">
        <v>2</v>
      </c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  <c r="AZ548" s="410"/>
      <c r="BA548" s="410"/>
      <c r="BB548" s="410"/>
      <c r="BC548" s="410"/>
      <c r="BD548" s="410"/>
      <c r="BE548" s="410"/>
      <c r="BF548" s="410"/>
      <c r="BG548" s="410"/>
      <c r="BH548" s="410"/>
      <c r="BI548" s="410"/>
      <c r="BJ548" s="410"/>
      <c r="BK548" s="410"/>
      <c r="BL548" s="410"/>
      <c r="BM548" s="410"/>
      <c r="BN548" s="410"/>
      <c r="BO548" s="410"/>
      <c r="BP548" s="410"/>
      <c r="BQ548" s="410"/>
      <c r="BR548" s="410"/>
      <c r="BS548" s="410"/>
      <c r="BT548" s="410"/>
      <c r="BU548" s="410"/>
      <c r="BV548" s="410"/>
      <c r="BW548" s="410"/>
      <c r="BX548" s="410"/>
      <c r="BY548" s="410"/>
      <c r="BZ548" s="410"/>
      <c r="CA548" s="410"/>
      <c r="CB548" s="410"/>
      <c r="CC548" s="410"/>
      <c r="CD548" s="410"/>
      <c r="CE548" s="410"/>
      <c r="CF548" s="410"/>
      <c r="CG548" s="410"/>
      <c r="CH548" s="410"/>
      <c r="CI548" s="410"/>
      <c r="CJ548" s="410"/>
      <c r="CK548" s="410"/>
      <c r="CL548" s="410"/>
      <c r="CM548" s="410"/>
      <c r="CN548" s="410"/>
      <c r="CO548" s="410"/>
      <c r="CP548" s="410"/>
      <c r="CQ548" s="410"/>
      <c r="CR548" s="410"/>
      <c r="CS548" s="410"/>
      <c r="CT548" s="410"/>
      <c r="CU548" s="410"/>
      <c r="CV548" s="410"/>
      <c r="CW548" s="410"/>
      <c r="CX548" s="410"/>
      <c r="CY548" s="410"/>
      <c r="CZ548" s="410"/>
      <c r="DA548" s="410"/>
      <c r="DB548" s="410"/>
      <c r="DC548" s="410"/>
    </row>
    <row r="549" spans="1:107" ht="14.25">
      <c r="B549" s="491" t="s">
        <v>97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3"/>
      <c r="M549" s="521">
        <v>1380</v>
      </c>
      <c r="N549" s="720"/>
      <c r="O549" s="721"/>
      <c r="P549" s="721"/>
      <c r="Q549" s="722"/>
      <c r="R549" s="543" t="s">
        <v>2</v>
      </c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  <c r="AZ549" s="410"/>
      <c r="BA549" s="410"/>
      <c r="BB549" s="410"/>
      <c r="BC549" s="410"/>
      <c r="BD549" s="410"/>
      <c r="BE549" s="410"/>
      <c r="BF549" s="410"/>
      <c r="BG549" s="410"/>
      <c r="BH549" s="410"/>
      <c r="BI549" s="410"/>
      <c r="BJ549" s="410"/>
      <c r="BK549" s="410"/>
      <c r="BL549" s="410"/>
      <c r="BM549" s="410"/>
      <c r="BN549" s="410"/>
      <c r="BO549" s="410"/>
      <c r="BP549" s="410"/>
      <c r="BQ549" s="410"/>
      <c r="BR549" s="410"/>
      <c r="BS549" s="410"/>
      <c r="BT549" s="410"/>
      <c r="BU549" s="410"/>
      <c r="BV549" s="410"/>
      <c r="BW549" s="410"/>
      <c r="BX549" s="410"/>
      <c r="BY549" s="410"/>
      <c r="BZ549" s="410"/>
      <c r="CA549" s="410"/>
      <c r="CB549" s="410"/>
      <c r="CC549" s="410"/>
      <c r="CD549" s="410"/>
      <c r="CE549" s="410"/>
      <c r="CF549" s="410"/>
      <c r="CG549" s="410"/>
      <c r="CH549" s="410"/>
      <c r="CI549" s="410"/>
      <c r="CJ549" s="410"/>
      <c r="CK549" s="410"/>
      <c r="CL549" s="410"/>
      <c r="CM549" s="410"/>
      <c r="CN549" s="410"/>
      <c r="CO549" s="410"/>
      <c r="CP549" s="410"/>
      <c r="CQ549" s="410"/>
      <c r="CR549" s="410"/>
      <c r="CS549" s="410"/>
      <c r="CT549" s="410"/>
      <c r="CU549" s="410"/>
      <c r="CV549" s="410"/>
      <c r="CW549" s="410"/>
      <c r="CX549" s="410"/>
      <c r="CY549" s="410"/>
      <c r="CZ549" s="410"/>
      <c r="DA549" s="410"/>
      <c r="DB549" s="410"/>
      <c r="DC549" s="410"/>
    </row>
    <row r="550" spans="1:107" ht="14.25">
      <c r="B550" s="491" t="s">
        <v>98</v>
      </c>
      <c r="C550" s="492"/>
      <c r="D550" s="492"/>
      <c r="E550" s="492"/>
      <c r="F550" s="492"/>
      <c r="G550" s="492"/>
      <c r="H550" s="492"/>
      <c r="I550" s="492"/>
      <c r="J550" s="492"/>
      <c r="K550" s="492"/>
      <c r="L550" s="493"/>
      <c r="M550" s="521">
        <v>1381</v>
      </c>
      <c r="N550" s="720"/>
      <c r="O550" s="721"/>
      <c r="P550" s="721"/>
      <c r="Q550" s="722"/>
      <c r="R550" s="543" t="s">
        <v>3</v>
      </c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  <c r="AZ550" s="410"/>
      <c r="BA550" s="410"/>
      <c r="BB550" s="410"/>
      <c r="BC550" s="410"/>
      <c r="BD550" s="410"/>
      <c r="BE550" s="410"/>
      <c r="BF550" s="410"/>
      <c r="BG550" s="410"/>
      <c r="BH550" s="410"/>
      <c r="BI550" s="410"/>
      <c r="BJ550" s="410"/>
      <c r="BK550" s="410"/>
      <c r="BL550" s="410"/>
      <c r="BM550" s="410"/>
      <c r="BN550" s="410"/>
      <c r="BO550" s="410"/>
      <c r="BP550" s="410"/>
      <c r="BQ550" s="410"/>
      <c r="BR550" s="410"/>
      <c r="BS550" s="410"/>
      <c r="BT550" s="410"/>
      <c r="BU550" s="410"/>
      <c r="BV550" s="410"/>
      <c r="BW550" s="410"/>
      <c r="BX550" s="410"/>
      <c r="BY550" s="410"/>
      <c r="BZ550" s="410"/>
      <c r="CA550" s="410"/>
      <c r="CB550" s="410"/>
      <c r="CC550" s="410"/>
      <c r="CD550" s="410"/>
      <c r="CE550" s="410"/>
      <c r="CF550" s="410"/>
      <c r="CG550" s="410"/>
      <c r="CH550" s="410"/>
      <c r="CI550" s="410"/>
      <c r="CJ550" s="410"/>
      <c r="CK550" s="410"/>
      <c r="CL550" s="410"/>
      <c r="CM550" s="410"/>
      <c r="CN550" s="410"/>
      <c r="CO550" s="410"/>
      <c r="CP550" s="410"/>
      <c r="CQ550" s="410"/>
      <c r="CR550" s="410"/>
      <c r="CS550" s="410"/>
      <c r="CT550" s="410"/>
      <c r="CU550" s="410"/>
      <c r="CV550" s="410"/>
      <c r="CW550" s="410"/>
      <c r="CX550" s="410"/>
      <c r="CY550" s="410"/>
      <c r="CZ550" s="410"/>
      <c r="DA550" s="410"/>
      <c r="DB550" s="410"/>
      <c r="DC550" s="410"/>
    </row>
    <row r="551" spans="1:107" ht="14.25">
      <c r="B551" s="491" t="s">
        <v>912</v>
      </c>
      <c r="C551" s="492"/>
      <c r="D551" s="492"/>
      <c r="E551" s="492"/>
      <c r="F551" s="492"/>
      <c r="G551" s="492"/>
      <c r="H551" s="492"/>
      <c r="I551" s="492"/>
      <c r="J551" s="492"/>
      <c r="K551" s="492"/>
      <c r="L551" s="493"/>
      <c r="M551" s="521">
        <v>1545</v>
      </c>
      <c r="N551" s="720">
        <f>+IF((N531+N533+N534+N536+N538+N539+N541+N547+N548+N549-N532-N535-N537-N540-N542-N543-N544-N545-N546-N550)&gt;0,(N531+N533+N534+N536+N538+N539+N541+N547+N548+N549-N532-N535-N537-N540-N542-N543-N544-N545-N546-N550),0)</f>
        <v>0</v>
      </c>
      <c r="O551" s="721"/>
      <c r="P551" s="721"/>
      <c r="Q551" s="722"/>
      <c r="R551" s="543" t="s">
        <v>4</v>
      </c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  <c r="AZ551" s="410"/>
      <c r="BA551" s="410"/>
      <c r="BB551" s="410"/>
      <c r="BC551" s="410"/>
      <c r="BD551" s="410"/>
      <c r="BE551" s="410"/>
      <c r="BF551" s="410"/>
      <c r="BG551" s="410"/>
      <c r="BH551" s="410"/>
      <c r="BI551" s="410"/>
      <c r="BJ551" s="410"/>
      <c r="BK551" s="410"/>
      <c r="BL551" s="410"/>
      <c r="BM551" s="410"/>
      <c r="BN551" s="410"/>
      <c r="BO551" s="410"/>
      <c r="BP551" s="410"/>
      <c r="BQ551" s="410"/>
      <c r="BR551" s="410"/>
      <c r="BS551" s="410"/>
      <c r="BT551" s="410"/>
      <c r="BU551" s="410"/>
      <c r="BV551" s="410"/>
      <c r="BW551" s="410"/>
      <c r="BX551" s="410"/>
      <c r="BY551" s="410"/>
      <c r="BZ551" s="410"/>
      <c r="CA551" s="410"/>
      <c r="CB551" s="410"/>
      <c r="CC551" s="410"/>
      <c r="CD551" s="410"/>
      <c r="CE551" s="410"/>
      <c r="CF551" s="410"/>
      <c r="CG551" s="410"/>
      <c r="CH551" s="410"/>
      <c r="CI551" s="410"/>
      <c r="CJ551" s="410"/>
      <c r="CK551" s="410"/>
      <c r="CL551" s="410"/>
      <c r="CM551" s="410"/>
      <c r="CN551" s="410"/>
      <c r="CO551" s="410"/>
      <c r="CP551" s="410"/>
      <c r="CQ551" s="410"/>
      <c r="CR551" s="410"/>
      <c r="CS551" s="410"/>
      <c r="CT551" s="410"/>
      <c r="CU551" s="410"/>
      <c r="CV551" s="410"/>
      <c r="CW551" s="410"/>
      <c r="CX551" s="410"/>
      <c r="CY551" s="410"/>
      <c r="CZ551" s="410"/>
      <c r="DA551" s="410"/>
      <c r="DB551" s="410"/>
      <c r="DC551" s="410"/>
    </row>
    <row r="552" spans="1:107" ht="14.25">
      <c r="B552" s="491" t="s">
        <v>913</v>
      </c>
      <c r="C552" s="492"/>
      <c r="D552" s="492"/>
      <c r="E552" s="492"/>
      <c r="F552" s="492"/>
      <c r="G552" s="492"/>
      <c r="H552" s="492"/>
      <c r="I552" s="492"/>
      <c r="J552" s="492"/>
      <c r="K552" s="492"/>
      <c r="L552" s="493"/>
      <c r="M552" s="521">
        <v>1546</v>
      </c>
      <c r="N552" s="720">
        <f>-IF((N531+N533+N534+N536+N538+N539+N541+N547+N548+N549-N532-N535-N537-N540-N542-N543-N544-N545-N546-N550)&lt;0,(N531+N533+N534+N536+N538+N539+N541+N547+N548+N549-N532-N535-N537-N540-N542-N543-N544-N545-N546-N550),0)</f>
        <v>0</v>
      </c>
      <c r="O552" s="721"/>
      <c r="P552" s="721"/>
      <c r="Q552" s="722"/>
      <c r="R552" s="563" t="s">
        <v>4</v>
      </c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  <c r="AZ552" s="410"/>
      <c r="BA552" s="410"/>
      <c r="BB552" s="410"/>
      <c r="BC552" s="410"/>
      <c r="BD552" s="410"/>
      <c r="BE552" s="410"/>
      <c r="BF552" s="410"/>
      <c r="BG552" s="410"/>
      <c r="BH552" s="410"/>
      <c r="BI552" s="410"/>
      <c r="BJ552" s="410"/>
      <c r="BK552" s="410"/>
      <c r="BL552" s="410"/>
      <c r="BM552" s="410"/>
      <c r="BN552" s="410"/>
      <c r="BO552" s="410"/>
      <c r="BP552" s="410"/>
      <c r="BQ552" s="410"/>
      <c r="BR552" s="410"/>
      <c r="BS552" s="410"/>
      <c r="BT552" s="410"/>
      <c r="BU552" s="410"/>
      <c r="BV552" s="410"/>
      <c r="BW552" s="410"/>
      <c r="BX552" s="410"/>
      <c r="BY552" s="410"/>
      <c r="BZ552" s="410"/>
      <c r="CA552" s="410"/>
      <c r="CB552" s="410"/>
      <c r="CC552" s="410"/>
      <c r="CD552" s="410"/>
      <c r="CE552" s="410"/>
      <c r="CF552" s="410"/>
      <c r="CG552" s="410"/>
      <c r="CH552" s="410"/>
      <c r="CI552" s="410"/>
      <c r="CJ552" s="410"/>
      <c r="CK552" s="410"/>
      <c r="CL552" s="410"/>
      <c r="CM552" s="410"/>
      <c r="CN552" s="410"/>
      <c r="CO552" s="410"/>
      <c r="CP552" s="410"/>
      <c r="CQ552" s="410"/>
      <c r="CR552" s="410"/>
      <c r="CS552" s="410"/>
      <c r="CT552" s="410"/>
      <c r="CU552" s="410"/>
      <c r="CV552" s="410"/>
      <c r="CW552" s="410"/>
      <c r="CX552" s="410"/>
      <c r="CY552" s="410"/>
      <c r="CZ552" s="410"/>
      <c r="DA552" s="410"/>
      <c r="DB552" s="410"/>
      <c r="DC552" s="410"/>
    </row>
    <row r="553" spans="1:107">
      <c r="A553" s="409"/>
      <c r="B553" s="517"/>
      <c r="C553" s="517"/>
      <c r="D553" s="517"/>
      <c r="E553" s="517"/>
      <c r="F553" s="517"/>
      <c r="G553" s="517"/>
      <c r="H553" s="517"/>
      <c r="I553" s="517"/>
      <c r="J553" s="517"/>
      <c r="K553" s="517"/>
      <c r="L553" s="517"/>
      <c r="M553" s="517"/>
      <c r="N553" s="517"/>
      <c r="O553" s="517"/>
      <c r="P553" s="517"/>
      <c r="Q553" s="517"/>
      <c r="R553" s="517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  <c r="AZ553" s="410"/>
      <c r="BA553" s="410"/>
      <c r="BB553" s="410"/>
      <c r="BC553" s="410"/>
      <c r="BD553" s="410"/>
      <c r="BE553" s="410"/>
      <c r="BF553" s="410"/>
      <c r="BG553" s="410"/>
      <c r="BH553" s="410"/>
      <c r="BI553" s="410"/>
      <c r="BJ553" s="410"/>
      <c r="BK553" s="410"/>
      <c r="BL553" s="410"/>
      <c r="BM553" s="410"/>
      <c r="BN553" s="410"/>
      <c r="BO553" s="410"/>
      <c r="BP553" s="410"/>
      <c r="BQ553" s="410"/>
      <c r="BR553" s="410"/>
      <c r="BS553" s="410"/>
      <c r="BT553" s="410"/>
      <c r="BU553" s="410"/>
      <c r="BV553" s="410"/>
      <c r="BW553" s="410"/>
      <c r="BX553" s="410"/>
      <c r="BY553" s="410"/>
      <c r="BZ553" s="410"/>
      <c r="CA553" s="410"/>
      <c r="CB553" s="410"/>
      <c r="CC553" s="410"/>
      <c r="CD553" s="410"/>
      <c r="CE553" s="410"/>
      <c r="CF553" s="410"/>
      <c r="CG553" s="410"/>
      <c r="CH553" s="410"/>
      <c r="CI553" s="410"/>
      <c r="CJ553" s="410"/>
      <c r="CK553" s="410"/>
      <c r="CL553" s="410"/>
      <c r="CM553" s="410"/>
      <c r="CN553" s="410"/>
      <c r="CO553" s="410"/>
      <c r="CP553" s="410"/>
      <c r="CQ553" s="410"/>
      <c r="CR553" s="410"/>
      <c r="CS553" s="410"/>
      <c r="CT553" s="410"/>
      <c r="CU553" s="410"/>
      <c r="CV553" s="410"/>
      <c r="CW553" s="410"/>
      <c r="CX553" s="410"/>
      <c r="CY553" s="410"/>
      <c r="CZ553" s="410"/>
      <c r="DA553" s="410"/>
      <c r="DB553" s="410"/>
      <c r="DC553" s="410"/>
    </row>
    <row r="554" spans="1:107">
      <c r="A554" s="409"/>
      <c r="B554" s="810" t="s">
        <v>914</v>
      </c>
      <c r="C554" s="811"/>
      <c r="D554" s="811"/>
      <c r="E554" s="811"/>
      <c r="F554" s="811"/>
      <c r="G554" s="811"/>
      <c r="H554" s="811"/>
      <c r="I554" s="811"/>
      <c r="J554" s="811"/>
      <c r="K554" s="811"/>
      <c r="L554" s="811"/>
      <c r="M554" s="811"/>
      <c r="N554" s="811"/>
      <c r="O554" s="811"/>
      <c r="P554" s="811"/>
      <c r="Q554" s="811"/>
      <c r="R554" s="811"/>
      <c r="S554" s="811"/>
      <c r="T554" s="811"/>
      <c r="U554" s="811"/>
      <c r="V554" s="811"/>
      <c r="W554" s="811"/>
      <c r="X554" s="811"/>
      <c r="Y554" s="811"/>
      <c r="Z554" s="811"/>
      <c r="AA554" s="811"/>
      <c r="AB554" s="811"/>
      <c r="AC554" s="811"/>
      <c r="AD554" s="811"/>
      <c r="AE554" s="811"/>
      <c r="AF554" s="811"/>
      <c r="AG554" s="811"/>
      <c r="AH554" s="811"/>
      <c r="AI554" s="811"/>
      <c r="AJ554" s="811"/>
      <c r="AK554" s="811"/>
      <c r="AL554" s="811"/>
      <c r="AM554" s="811"/>
      <c r="AN554" s="811"/>
      <c r="AO554" s="811"/>
      <c r="AP554" s="811"/>
      <c r="AQ554" s="811"/>
      <c r="AR554" s="812"/>
    </row>
    <row r="555" spans="1:107">
      <c r="A555" s="409"/>
      <c r="B555" s="545"/>
      <c r="C555" s="546"/>
      <c r="D555" s="546"/>
      <c r="E555" s="546"/>
      <c r="F555" s="546"/>
      <c r="G555" s="546"/>
      <c r="H555" s="547"/>
      <c r="I555" s="813" t="s">
        <v>100</v>
      </c>
      <c r="J555" s="814"/>
      <c r="K555" s="814"/>
      <c r="L555" s="814"/>
      <c r="M555" s="815"/>
      <c r="N555" s="810" t="s">
        <v>102</v>
      </c>
      <c r="O555" s="811"/>
      <c r="P555" s="811"/>
      <c r="Q555" s="811"/>
      <c r="R555" s="811"/>
      <c r="S555" s="811"/>
      <c r="T555" s="811"/>
      <c r="U555" s="811"/>
      <c r="V555" s="811"/>
      <c r="W555" s="811"/>
      <c r="X555" s="811"/>
      <c r="Y555" s="811"/>
      <c r="Z555" s="811"/>
      <c r="AA555" s="811"/>
      <c r="AB555" s="811"/>
      <c r="AC555" s="811"/>
      <c r="AD555" s="811"/>
      <c r="AE555" s="811"/>
      <c r="AF555" s="811"/>
      <c r="AG555" s="811"/>
      <c r="AH555" s="811"/>
      <c r="AI555" s="811"/>
      <c r="AJ555" s="811"/>
      <c r="AK555" s="811"/>
      <c r="AL555" s="812"/>
      <c r="AM555" s="822" t="s">
        <v>103</v>
      </c>
      <c r="AN555" s="823"/>
      <c r="AO555" s="823"/>
      <c r="AP555" s="823"/>
      <c r="AQ555" s="824"/>
      <c r="AR555" s="548"/>
    </row>
    <row r="556" spans="1:107">
      <c r="A556" s="409"/>
      <c r="B556" s="549"/>
      <c r="C556" s="550"/>
      <c r="D556" s="550"/>
      <c r="E556" s="550"/>
      <c r="F556" s="550"/>
      <c r="G556" s="550"/>
      <c r="H556" s="551"/>
      <c r="I556" s="816"/>
      <c r="J556" s="817"/>
      <c r="K556" s="817"/>
      <c r="L556" s="817"/>
      <c r="M556" s="818"/>
      <c r="N556" s="810" t="s">
        <v>846</v>
      </c>
      <c r="O556" s="811"/>
      <c r="P556" s="811"/>
      <c r="Q556" s="811"/>
      <c r="R556" s="811"/>
      <c r="S556" s="811"/>
      <c r="T556" s="811"/>
      <c r="U556" s="811"/>
      <c r="V556" s="811"/>
      <c r="W556" s="811"/>
      <c r="X556" s="811"/>
      <c r="Y556" s="811"/>
      <c r="Z556" s="811"/>
      <c r="AA556" s="811"/>
      <c r="AB556" s="812"/>
      <c r="AC556" s="822" t="s">
        <v>125</v>
      </c>
      <c r="AD556" s="823"/>
      <c r="AE556" s="823"/>
      <c r="AF556" s="823"/>
      <c r="AG556" s="824"/>
      <c r="AH556" s="822" t="s">
        <v>104</v>
      </c>
      <c r="AI556" s="823"/>
      <c r="AJ556" s="823"/>
      <c r="AK556" s="823"/>
      <c r="AL556" s="824"/>
      <c r="AM556" s="825"/>
      <c r="AN556" s="826"/>
      <c r="AO556" s="826"/>
      <c r="AP556" s="826"/>
      <c r="AQ556" s="827"/>
      <c r="AR556" s="552"/>
    </row>
    <row r="557" spans="1:107">
      <c r="A557" s="409"/>
      <c r="B557" s="553"/>
      <c r="C557" s="554"/>
      <c r="D557" s="554"/>
      <c r="E557" s="554"/>
      <c r="F557" s="554"/>
      <c r="G557" s="554"/>
      <c r="H557" s="555"/>
      <c r="I557" s="819"/>
      <c r="J557" s="820"/>
      <c r="K557" s="820"/>
      <c r="L557" s="820"/>
      <c r="M557" s="821"/>
      <c r="N557" s="831" t="s">
        <v>847</v>
      </c>
      <c r="O557" s="832"/>
      <c r="P557" s="832"/>
      <c r="Q557" s="832"/>
      <c r="R557" s="833"/>
      <c r="S557" s="810" t="s">
        <v>105</v>
      </c>
      <c r="T557" s="811"/>
      <c r="U557" s="811"/>
      <c r="V557" s="811"/>
      <c r="W557" s="812"/>
      <c r="X557" s="810" t="s">
        <v>848</v>
      </c>
      <c r="Y557" s="811"/>
      <c r="Z557" s="811"/>
      <c r="AA557" s="811"/>
      <c r="AB557" s="812"/>
      <c r="AC557" s="828"/>
      <c r="AD557" s="829"/>
      <c r="AE557" s="829"/>
      <c r="AF557" s="829"/>
      <c r="AG557" s="830"/>
      <c r="AH557" s="828"/>
      <c r="AI557" s="829"/>
      <c r="AJ557" s="829"/>
      <c r="AK557" s="829"/>
      <c r="AL557" s="830"/>
      <c r="AM557" s="828"/>
      <c r="AN557" s="829"/>
      <c r="AO557" s="829"/>
      <c r="AP557" s="829"/>
      <c r="AQ557" s="830"/>
      <c r="AR557" s="556"/>
    </row>
    <row r="558" spans="1:107" ht="14.25">
      <c r="B558" s="496" t="s">
        <v>854</v>
      </c>
      <c r="C558" s="497"/>
      <c r="D558" s="497"/>
      <c r="E558" s="497"/>
      <c r="F558" s="497"/>
      <c r="G558" s="497"/>
      <c r="H558" s="498"/>
      <c r="I558" s="521">
        <v>1451</v>
      </c>
      <c r="J558" s="720"/>
      <c r="K558" s="721"/>
      <c r="L558" s="721"/>
      <c r="M558" s="722"/>
      <c r="N558" s="521">
        <v>1452</v>
      </c>
      <c r="O558" s="720"/>
      <c r="P558" s="721"/>
      <c r="Q558" s="721"/>
      <c r="R558" s="722"/>
      <c r="S558" s="521">
        <v>1752</v>
      </c>
      <c r="T558" s="720"/>
      <c r="U558" s="721"/>
      <c r="V558" s="721"/>
      <c r="W558" s="722"/>
      <c r="X558" s="521">
        <v>1753</v>
      </c>
      <c r="Y558" s="720"/>
      <c r="Z558" s="721"/>
      <c r="AA558" s="721"/>
      <c r="AB558" s="722"/>
      <c r="AC558" s="521">
        <v>1453</v>
      </c>
      <c r="AD558" s="720"/>
      <c r="AE558" s="721"/>
      <c r="AF558" s="721"/>
      <c r="AG558" s="722"/>
      <c r="AH558" s="521">
        <v>1454</v>
      </c>
      <c r="AI558" s="720"/>
      <c r="AJ558" s="721"/>
      <c r="AK558" s="721"/>
      <c r="AL558" s="722"/>
      <c r="AM558" s="521">
        <v>1382</v>
      </c>
      <c r="AN558" s="720"/>
      <c r="AO558" s="721"/>
      <c r="AP558" s="721"/>
      <c r="AQ558" s="722"/>
      <c r="AR558" s="557" t="s">
        <v>2</v>
      </c>
    </row>
    <row r="559" spans="1:107" ht="14.25">
      <c r="B559" s="491" t="s">
        <v>855</v>
      </c>
      <c r="C559" s="492"/>
      <c r="D559" s="492"/>
      <c r="E559" s="492"/>
      <c r="F559" s="492"/>
      <c r="G559" s="492"/>
      <c r="H559" s="493"/>
      <c r="I559" s="558"/>
      <c r="J559" s="559"/>
      <c r="K559" s="559"/>
      <c r="L559" s="559"/>
      <c r="M559" s="560"/>
      <c r="N559" s="521">
        <v>1589</v>
      </c>
      <c r="O559" s="720"/>
      <c r="P559" s="721"/>
      <c r="Q559" s="721"/>
      <c r="R559" s="722"/>
      <c r="S559" s="558"/>
      <c r="T559" s="559"/>
      <c r="U559" s="559"/>
      <c r="V559" s="559"/>
      <c r="W559" s="560"/>
      <c r="X559" s="521">
        <v>1845</v>
      </c>
      <c r="Y559" s="720"/>
      <c r="Z559" s="721"/>
      <c r="AA559" s="721"/>
      <c r="AB559" s="722"/>
      <c r="AC559" s="521">
        <v>1455</v>
      </c>
      <c r="AD559" s="720"/>
      <c r="AE559" s="721"/>
      <c r="AF559" s="721"/>
      <c r="AG559" s="722"/>
      <c r="AH559" s="521">
        <v>1456</v>
      </c>
      <c r="AI559" s="720"/>
      <c r="AJ559" s="721"/>
      <c r="AK559" s="721"/>
      <c r="AL559" s="722"/>
      <c r="AM559" s="558"/>
      <c r="AN559" s="559"/>
      <c r="AO559" s="559"/>
      <c r="AP559" s="559"/>
      <c r="AQ559" s="560"/>
      <c r="AR559" s="557" t="s">
        <v>3</v>
      </c>
    </row>
    <row r="560" spans="1:107" ht="14.25">
      <c r="B560" s="496" t="s">
        <v>92</v>
      </c>
      <c r="C560" s="497"/>
      <c r="D560" s="497"/>
      <c r="E560" s="497"/>
      <c r="F560" s="497"/>
      <c r="G560" s="497"/>
      <c r="H560" s="498"/>
      <c r="I560" s="521">
        <v>1392</v>
      </c>
      <c r="J560" s="720"/>
      <c r="K560" s="721"/>
      <c r="L560" s="721"/>
      <c r="M560" s="722"/>
      <c r="N560" s="521">
        <v>1393</v>
      </c>
      <c r="O560" s="720"/>
      <c r="P560" s="721"/>
      <c r="Q560" s="721"/>
      <c r="R560" s="722"/>
      <c r="S560" s="521">
        <v>1755</v>
      </c>
      <c r="T560" s="720"/>
      <c r="U560" s="721"/>
      <c r="V560" s="721"/>
      <c r="W560" s="722"/>
      <c r="X560" s="521">
        <v>1756</v>
      </c>
      <c r="Y560" s="720"/>
      <c r="Z560" s="721"/>
      <c r="AA560" s="721"/>
      <c r="AB560" s="722"/>
      <c r="AC560" s="521">
        <v>1394</v>
      </c>
      <c r="AD560" s="720"/>
      <c r="AE560" s="721"/>
      <c r="AF560" s="721"/>
      <c r="AG560" s="722"/>
      <c r="AH560" s="521">
        <v>1395</v>
      </c>
      <c r="AI560" s="720"/>
      <c r="AJ560" s="721"/>
      <c r="AK560" s="721"/>
      <c r="AL560" s="722"/>
      <c r="AM560" s="521">
        <v>1384</v>
      </c>
      <c r="AN560" s="720"/>
      <c r="AO560" s="721"/>
      <c r="AP560" s="721"/>
      <c r="AQ560" s="722"/>
      <c r="AR560" s="557" t="s">
        <v>2</v>
      </c>
    </row>
    <row r="561" spans="1:92" ht="14.25">
      <c r="B561" s="496" t="s">
        <v>93</v>
      </c>
      <c r="C561" s="497"/>
      <c r="D561" s="497"/>
      <c r="E561" s="497"/>
      <c r="F561" s="497"/>
      <c r="G561" s="497"/>
      <c r="H561" s="498"/>
      <c r="I561" s="521">
        <v>1396</v>
      </c>
      <c r="J561" s="720"/>
      <c r="K561" s="721"/>
      <c r="L561" s="721"/>
      <c r="M561" s="722"/>
      <c r="N561" s="521">
        <v>1397</v>
      </c>
      <c r="O561" s="720"/>
      <c r="P561" s="721"/>
      <c r="Q561" s="721"/>
      <c r="R561" s="722"/>
      <c r="S561" s="521">
        <v>1757</v>
      </c>
      <c r="T561" s="720"/>
      <c r="U561" s="721"/>
      <c r="V561" s="721"/>
      <c r="W561" s="722"/>
      <c r="X561" s="521">
        <v>1758</v>
      </c>
      <c r="Y561" s="720"/>
      <c r="Z561" s="721"/>
      <c r="AA561" s="721"/>
      <c r="AB561" s="722"/>
      <c r="AC561" s="521">
        <v>1398</v>
      </c>
      <c r="AD561" s="720"/>
      <c r="AE561" s="721"/>
      <c r="AF561" s="721"/>
      <c r="AG561" s="722"/>
      <c r="AH561" s="521">
        <v>1399</v>
      </c>
      <c r="AI561" s="720"/>
      <c r="AJ561" s="721"/>
      <c r="AK561" s="721"/>
      <c r="AL561" s="722"/>
      <c r="AM561" s="521">
        <v>1385</v>
      </c>
      <c r="AN561" s="720"/>
      <c r="AO561" s="721"/>
      <c r="AP561" s="721"/>
      <c r="AQ561" s="722"/>
      <c r="AR561" s="557" t="s">
        <v>3</v>
      </c>
    </row>
    <row r="562" spans="1:92" ht="14.25">
      <c r="B562" s="496" t="s">
        <v>851</v>
      </c>
      <c r="C562" s="497"/>
      <c r="D562" s="497"/>
      <c r="E562" s="497"/>
      <c r="F562" s="497"/>
      <c r="G562" s="497"/>
      <c r="H562" s="498"/>
      <c r="I562" s="521">
        <v>1459</v>
      </c>
      <c r="J562" s="720"/>
      <c r="K562" s="721"/>
      <c r="L562" s="721"/>
      <c r="M562" s="722"/>
      <c r="N562" s="521">
        <v>1460</v>
      </c>
      <c r="O562" s="720"/>
      <c r="P562" s="721"/>
      <c r="Q562" s="721"/>
      <c r="R562" s="722"/>
      <c r="S562" s="521">
        <v>1759</v>
      </c>
      <c r="T562" s="720"/>
      <c r="U562" s="721"/>
      <c r="V562" s="721"/>
      <c r="W562" s="722"/>
      <c r="X562" s="521">
        <v>1760</v>
      </c>
      <c r="Y562" s="720"/>
      <c r="Z562" s="721"/>
      <c r="AA562" s="721"/>
      <c r="AB562" s="722"/>
      <c r="AC562" s="521">
        <v>1461</v>
      </c>
      <c r="AD562" s="720"/>
      <c r="AE562" s="721"/>
      <c r="AF562" s="721"/>
      <c r="AG562" s="722"/>
      <c r="AH562" s="521">
        <v>1462</v>
      </c>
      <c r="AI562" s="720"/>
      <c r="AJ562" s="721"/>
      <c r="AK562" s="721"/>
      <c r="AL562" s="722"/>
      <c r="AM562" s="521">
        <v>1386</v>
      </c>
      <c r="AN562" s="720"/>
      <c r="AO562" s="721"/>
      <c r="AP562" s="721"/>
      <c r="AQ562" s="722"/>
      <c r="AR562" s="557" t="s">
        <v>3</v>
      </c>
    </row>
    <row r="563" spans="1:92" ht="14.25">
      <c r="B563" s="496" t="s">
        <v>106</v>
      </c>
      <c r="C563" s="497"/>
      <c r="D563" s="497"/>
      <c r="E563" s="497"/>
      <c r="F563" s="497"/>
      <c r="G563" s="497"/>
      <c r="H563" s="498"/>
      <c r="I563" s="521">
        <v>1463</v>
      </c>
      <c r="J563" s="720"/>
      <c r="K563" s="721"/>
      <c r="L563" s="721"/>
      <c r="M563" s="722"/>
      <c r="N563" s="558"/>
      <c r="O563" s="559"/>
      <c r="P563" s="559"/>
      <c r="Q563" s="559"/>
      <c r="R563" s="560"/>
      <c r="S563" s="558"/>
      <c r="T563" s="559"/>
      <c r="U563" s="559"/>
      <c r="V563" s="559"/>
      <c r="W563" s="560"/>
      <c r="X563" s="521">
        <v>1762</v>
      </c>
      <c r="Y563" s="720"/>
      <c r="Z563" s="721"/>
      <c r="AA563" s="721"/>
      <c r="AB563" s="722"/>
      <c r="AC563" s="521">
        <v>1465</v>
      </c>
      <c r="AD563" s="720"/>
      <c r="AE563" s="721"/>
      <c r="AF563" s="721"/>
      <c r="AG563" s="722"/>
      <c r="AH563" s="521">
        <v>1466</v>
      </c>
      <c r="AI563" s="720"/>
      <c r="AJ563" s="721"/>
      <c r="AK563" s="721"/>
      <c r="AL563" s="722"/>
      <c r="AM563" s="558"/>
      <c r="AN563" s="559"/>
      <c r="AO563" s="559"/>
      <c r="AP563" s="559"/>
      <c r="AQ563" s="560"/>
      <c r="AR563" s="557" t="s">
        <v>2</v>
      </c>
    </row>
    <row r="564" spans="1:92" ht="14.25">
      <c r="B564" s="496" t="s">
        <v>107</v>
      </c>
      <c r="C564" s="497"/>
      <c r="D564" s="497"/>
      <c r="E564" s="497"/>
      <c r="F564" s="497"/>
      <c r="G564" s="497"/>
      <c r="H564" s="498"/>
      <c r="I564" s="521">
        <v>1467</v>
      </c>
      <c r="J564" s="720"/>
      <c r="K564" s="721"/>
      <c r="L564" s="721"/>
      <c r="M564" s="722"/>
      <c r="N564" s="521">
        <v>1468</v>
      </c>
      <c r="O564" s="720"/>
      <c r="P564" s="721"/>
      <c r="Q564" s="721"/>
      <c r="R564" s="722"/>
      <c r="S564" s="521">
        <v>1763</v>
      </c>
      <c r="T564" s="720"/>
      <c r="U564" s="721"/>
      <c r="V564" s="721"/>
      <c r="W564" s="722"/>
      <c r="X564" s="521">
        <v>1764</v>
      </c>
      <c r="Y564" s="720"/>
      <c r="Z564" s="721"/>
      <c r="AA564" s="721"/>
      <c r="AB564" s="722"/>
      <c r="AC564" s="521">
        <v>1469</v>
      </c>
      <c r="AD564" s="720"/>
      <c r="AE564" s="721"/>
      <c r="AF564" s="721"/>
      <c r="AG564" s="722"/>
      <c r="AH564" s="521">
        <v>1470</v>
      </c>
      <c r="AI564" s="720"/>
      <c r="AJ564" s="721"/>
      <c r="AK564" s="721"/>
      <c r="AL564" s="722"/>
      <c r="AM564" s="521">
        <v>1387</v>
      </c>
      <c r="AN564" s="720"/>
      <c r="AO564" s="721"/>
      <c r="AP564" s="721"/>
      <c r="AQ564" s="722"/>
      <c r="AR564" s="557" t="s">
        <v>2</v>
      </c>
    </row>
    <row r="565" spans="1:92" ht="14.25">
      <c r="B565" s="496" t="s">
        <v>108</v>
      </c>
      <c r="C565" s="497"/>
      <c r="D565" s="497"/>
      <c r="E565" s="497"/>
      <c r="F565" s="497"/>
      <c r="G565" s="497"/>
      <c r="H565" s="498"/>
      <c r="I565" s="521">
        <v>1471</v>
      </c>
      <c r="J565" s="720"/>
      <c r="K565" s="721"/>
      <c r="L565" s="721"/>
      <c r="M565" s="722"/>
      <c r="N565" s="521">
        <v>1472</v>
      </c>
      <c r="O565" s="720"/>
      <c r="P565" s="721"/>
      <c r="Q565" s="721"/>
      <c r="R565" s="722"/>
      <c r="S565" s="521">
        <v>1765</v>
      </c>
      <c r="T565" s="720"/>
      <c r="U565" s="721"/>
      <c r="V565" s="721"/>
      <c r="W565" s="722"/>
      <c r="X565" s="521">
        <v>1766</v>
      </c>
      <c r="Y565" s="720"/>
      <c r="Z565" s="721"/>
      <c r="AA565" s="721"/>
      <c r="AB565" s="722"/>
      <c r="AC565" s="521">
        <v>1473</v>
      </c>
      <c r="AD565" s="720"/>
      <c r="AE565" s="721"/>
      <c r="AF565" s="721"/>
      <c r="AG565" s="722"/>
      <c r="AH565" s="521">
        <v>1474</v>
      </c>
      <c r="AI565" s="720"/>
      <c r="AJ565" s="721"/>
      <c r="AK565" s="721"/>
      <c r="AL565" s="722"/>
      <c r="AM565" s="521">
        <v>1388</v>
      </c>
      <c r="AN565" s="720"/>
      <c r="AO565" s="721"/>
      <c r="AP565" s="721"/>
      <c r="AQ565" s="722"/>
      <c r="AR565" s="557" t="s">
        <v>3</v>
      </c>
    </row>
    <row r="566" spans="1:92" ht="14.25">
      <c r="B566" s="496" t="s">
        <v>915</v>
      </c>
      <c r="C566" s="497"/>
      <c r="D566" s="497"/>
      <c r="E566" s="497"/>
      <c r="F566" s="497"/>
      <c r="G566" s="497"/>
      <c r="H566" s="498"/>
      <c r="I566" s="521">
        <v>1475</v>
      </c>
      <c r="J566" s="720"/>
      <c r="K566" s="721"/>
      <c r="L566" s="721"/>
      <c r="M566" s="722"/>
      <c r="N566" s="521">
        <v>1476</v>
      </c>
      <c r="O566" s="720"/>
      <c r="P566" s="721"/>
      <c r="Q566" s="721"/>
      <c r="R566" s="722"/>
      <c r="S566" s="521">
        <v>1767</v>
      </c>
      <c r="T566" s="720"/>
      <c r="U566" s="721"/>
      <c r="V566" s="721"/>
      <c r="W566" s="722"/>
      <c r="X566" s="521">
        <v>1768</v>
      </c>
      <c r="Y566" s="720"/>
      <c r="Z566" s="721"/>
      <c r="AA566" s="721"/>
      <c r="AB566" s="722"/>
      <c r="AC566" s="521">
        <v>1477</v>
      </c>
      <c r="AD566" s="720"/>
      <c r="AE566" s="721"/>
      <c r="AF566" s="721"/>
      <c r="AG566" s="722"/>
      <c r="AH566" s="521">
        <v>1478</v>
      </c>
      <c r="AI566" s="720"/>
      <c r="AJ566" s="721"/>
      <c r="AK566" s="721"/>
      <c r="AL566" s="722"/>
      <c r="AM566" s="521">
        <v>1389</v>
      </c>
      <c r="AN566" s="720"/>
      <c r="AO566" s="721"/>
      <c r="AP566" s="721"/>
      <c r="AQ566" s="722"/>
      <c r="AR566" s="557" t="s">
        <v>3</v>
      </c>
    </row>
    <row r="567" spans="1:92" ht="14.25">
      <c r="B567" s="496" t="s">
        <v>916</v>
      </c>
      <c r="C567" s="497"/>
      <c r="D567" s="497"/>
      <c r="E567" s="497"/>
      <c r="F567" s="497"/>
      <c r="G567" s="497"/>
      <c r="H567" s="498"/>
      <c r="I567" s="521">
        <v>1480</v>
      </c>
      <c r="J567" s="720"/>
      <c r="K567" s="721"/>
      <c r="L567" s="721"/>
      <c r="M567" s="722"/>
      <c r="N567" s="521">
        <v>1481</v>
      </c>
      <c r="O567" s="720"/>
      <c r="P567" s="721"/>
      <c r="Q567" s="721"/>
      <c r="R567" s="722"/>
      <c r="S567" s="521">
        <v>1769</v>
      </c>
      <c r="T567" s="720"/>
      <c r="U567" s="721"/>
      <c r="V567" s="721"/>
      <c r="W567" s="722"/>
      <c r="X567" s="521">
        <v>1770</v>
      </c>
      <c r="Y567" s="720"/>
      <c r="Z567" s="721"/>
      <c r="AA567" s="721"/>
      <c r="AB567" s="722"/>
      <c r="AC567" s="521">
        <v>1482</v>
      </c>
      <c r="AD567" s="720"/>
      <c r="AE567" s="721"/>
      <c r="AF567" s="721"/>
      <c r="AG567" s="722"/>
      <c r="AH567" s="521">
        <v>1483</v>
      </c>
      <c r="AI567" s="720"/>
      <c r="AJ567" s="721"/>
      <c r="AK567" s="721"/>
      <c r="AL567" s="722"/>
      <c r="AM567" s="521">
        <v>1390</v>
      </c>
      <c r="AN567" s="720"/>
      <c r="AO567" s="721"/>
      <c r="AP567" s="721"/>
      <c r="AQ567" s="722"/>
      <c r="AR567" s="557" t="s">
        <v>3</v>
      </c>
    </row>
    <row r="568" spans="1:92" ht="14.25">
      <c r="B568" s="496" t="s">
        <v>109</v>
      </c>
      <c r="C568" s="497"/>
      <c r="D568" s="497"/>
      <c r="E568" s="497"/>
      <c r="F568" s="497"/>
      <c r="G568" s="497"/>
      <c r="H568" s="498"/>
      <c r="I568" s="521">
        <v>1484</v>
      </c>
      <c r="J568" s="720">
        <f>+IF(($J$558-$J$559+$J$560-$J$561-$J$562+$J$563+$J$564-$J$565-$J$566-$J$567)&gt;0,($J$558-$J$559+$J$560-$J$561-$J$562+$J$563+$J$564-$J$565-$J$566-$J$567),)</f>
        <v>0</v>
      </c>
      <c r="K568" s="721"/>
      <c r="L568" s="721"/>
      <c r="M568" s="722"/>
      <c r="N568" s="521">
        <v>1485</v>
      </c>
      <c r="O568" s="720">
        <f>+IF(($O$558-$O$559+$O$560-$O$561-$O$562+$O$563+$O$564-$O$565-$O$566-$O$567)&gt;0,($O$558-$O$559+$O$560-$O$561-$O$562+$O$563+$O$564-$O$565-$O$566-$O$567),)</f>
        <v>0</v>
      </c>
      <c r="P568" s="721"/>
      <c r="Q568" s="721"/>
      <c r="R568" s="722"/>
      <c r="S568" s="521">
        <v>1771</v>
      </c>
      <c r="T568" s="720">
        <f>+IF(($T$558-$T$559+$T$560-$T$561-$T$562+$T$563+$T$564-$T$565-$T$566-$T$567)&gt;0,($T$558-$T$559+$T$560-$T$561-$T$562+$T$563+$T$564-$T$565-$T$566-$T$567),)</f>
        <v>0</v>
      </c>
      <c r="U568" s="721"/>
      <c r="V568" s="721"/>
      <c r="W568" s="722"/>
      <c r="X568" s="521">
        <v>1772</v>
      </c>
      <c r="Y568" s="720">
        <f>+IF(($Y$558-$Y$559+$Y$560-$Y$561-$Y$562+$Y$563+$Y$564-$Y$565-$Y$566-$Y$567)&gt;0,($Y$558-$Y$559+$Y$560-$Y$561-$Y$562+$Y$563+$Y$564-$Y$565-$Y$566-$Y$567),)</f>
        <v>0</v>
      </c>
      <c r="Z568" s="721"/>
      <c r="AA568" s="721"/>
      <c r="AB568" s="722"/>
      <c r="AC568" s="521">
        <v>1486</v>
      </c>
      <c r="AD568" s="720">
        <f>+IF(($AD$558-$AD$559+$AD$560-$AD$561-$AD$562+$AD$563+$AD$564-$AD$565-$AD$566-$AD$567)&gt;0,($AD$558-$AD$559+$AD$560-$AD$561-$AD$562+$AD$563+$AD$564-$AD$565-$AD$566-$AD$567),)</f>
        <v>0</v>
      </c>
      <c r="AE568" s="721"/>
      <c r="AF568" s="721"/>
      <c r="AG568" s="722"/>
      <c r="AH568" s="521">
        <v>1487</v>
      </c>
      <c r="AI568" s="720">
        <f>+IF(($AI$558-$AI$559+$AI$560-$AI$561-$AI$562+$AI$563+$AI$564-$AI$565-$AI$566-$AI$567)&gt;0,($AI$558-$AI$559+$AI$560-$AI$561-$AI$562+$AI$563+$AI$564-$AI$565-$AI$566-$AI$567),)</f>
        <v>0</v>
      </c>
      <c r="AJ568" s="721"/>
      <c r="AK568" s="721"/>
      <c r="AL568" s="722"/>
      <c r="AM568" s="521">
        <v>1391</v>
      </c>
      <c r="AN568" s="720">
        <f>+IF(($AN$558-$AN$559+$AN$560-$AN$561-$AN$562+$AN$563+$AN$564-$AN$565-$AN$566-$AN$567)&gt;0,($AN$558-$AN$559+$AN$560-$AN$561-$AN$562+$AN$563+$AN$564-$AN$565-$AN$566-$AN$567),)</f>
        <v>0</v>
      </c>
      <c r="AO568" s="721"/>
      <c r="AP568" s="721"/>
      <c r="AQ568" s="722"/>
      <c r="AR568" s="557" t="s">
        <v>4</v>
      </c>
    </row>
    <row r="569" spans="1:92" ht="14.25">
      <c r="B569" s="491" t="s">
        <v>110</v>
      </c>
      <c r="C569" s="492"/>
      <c r="D569" s="492"/>
      <c r="E569" s="492"/>
      <c r="F569" s="492"/>
      <c r="G569" s="492"/>
      <c r="H569" s="493"/>
      <c r="I569" s="558"/>
      <c r="J569" s="559"/>
      <c r="K569" s="559"/>
      <c r="L569" s="559"/>
      <c r="M569" s="560"/>
      <c r="N569" s="521">
        <v>1489</v>
      </c>
      <c r="O569" s="720">
        <f>-IF(($O$558-$O$559+$O$560-$O$561-$O$562+$O$563+$O$564-$O$565-$O$566-$O$567)&lt;0,($O$558-$O$559+$O$560-$O$561-$O$562+$O$563+$O$564-$O$565-$O$566-$O$567),)</f>
        <v>0</v>
      </c>
      <c r="P569" s="721"/>
      <c r="Q569" s="721"/>
      <c r="R569" s="722"/>
      <c r="S569" s="558"/>
      <c r="T569" s="559"/>
      <c r="U569" s="559"/>
      <c r="V569" s="559"/>
      <c r="W569" s="560"/>
      <c r="X569" s="521">
        <v>1846</v>
      </c>
      <c r="Y569" s="720">
        <f>-IF(($Y$558-$Y$559+$Y$560-$Y$561-$Y$562+$Y$563+$Y$564-$Y$565-$Y$566-$Y$567)&lt;0,($Y$558-$Y$559+$Y$560-$Y$561-$Y$562+$Y$563+$Y$564-$Y$565-$Y$566-$Y$567),)</f>
        <v>0</v>
      </c>
      <c r="Z569" s="721"/>
      <c r="AA569" s="721"/>
      <c r="AB569" s="722"/>
      <c r="AC569" s="521">
        <v>1490</v>
      </c>
      <c r="AD569" s="720">
        <f>-IF(($AD$558-$AD$559+$AD$560-$AD$561-$AD$562+$AD$563+$AD$564-$AD$565-$AD$566-$AD$567)&lt;0,($AD$558-$AD$559+$AD$560-$AD$561-$AD$562+$AD$563+$AD$564-$AD$565-$AD$566-$AD$567),)</f>
        <v>0</v>
      </c>
      <c r="AE569" s="721"/>
      <c r="AF569" s="721"/>
      <c r="AG569" s="722"/>
      <c r="AH569" s="521">
        <v>1491</v>
      </c>
      <c r="AI569" s="720">
        <f>-IF(($AI$558-$AI$559+$AI$560-$AI$561-$AI$562+$AI$563+$AI$564-$AI$565-$AI$566-$AI$567)&lt;0,($AI$558-$AI$559+$AI$560-$AI$561-$AI$562+$AI$563+$AI$564-$AI$565-$AI$566-$AI$567),)</f>
        <v>0</v>
      </c>
      <c r="AJ569" s="721"/>
      <c r="AK569" s="721"/>
      <c r="AL569" s="722"/>
      <c r="AM569" s="558"/>
      <c r="AN569" s="559"/>
      <c r="AO569" s="559"/>
      <c r="AP569" s="559"/>
      <c r="AQ569" s="560"/>
      <c r="AR569" s="557" t="s">
        <v>4</v>
      </c>
    </row>
    <row r="570" spans="1:92">
      <c r="A570" s="409"/>
      <c r="B570" s="517"/>
      <c r="C570" s="517"/>
      <c r="D570" s="517"/>
      <c r="E570" s="517"/>
      <c r="F570" s="517"/>
      <c r="G570" s="517"/>
      <c r="H570" s="517"/>
      <c r="I570" s="517"/>
      <c r="J570" s="517"/>
      <c r="K570" s="517"/>
      <c r="L570" s="517"/>
      <c r="M570" s="517"/>
      <c r="N570" s="517"/>
      <c r="O570" s="517"/>
      <c r="P570" s="517"/>
      <c r="Q570" s="517"/>
      <c r="R570" s="517"/>
      <c r="S570" s="517"/>
      <c r="T570" s="517"/>
      <c r="U570" s="517"/>
      <c r="V570" s="517"/>
      <c r="W570" s="517"/>
      <c r="X570" s="517"/>
      <c r="Y570" s="517"/>
      <c r="Z570" s="517"/>
      <c r="AA570" s="517"/>
      <c r="AB570" s="517"/>
      <c r="AC570" s="517"/>
      <c r="AD570" s="517"/>
      <c r="AE570" s="517"/>
      <c r="AF570" s="517"/>
      <c r="AG570" s="517"/>
      <c r="AH570" s="517"/>
      <c r="AI570" s="517"/>
      <c r="AJ570" s="517"/>
      <c r="AK570" s="517"/>
      <c r="AL570" s="517"/>
      <c r="AM570" s="517"/>
      <c r="AN570" s="517"/>
      <c r="AO570" s="517"/>
      <c r="AP570" s="517"/>
      <c r="AQ570" s="517"/>
      <c r="AR570" s="517"/>
    </row>
    <row r="571" spans="1:92" s="411" customFormat="1">
      <c r="A571" s="409"/>
      <c r="B571" s="810" t="s">
        <v>917</v>
      </c>
      <c r="C571" s="811"/>
      <c r="D571" s="811"/>
      <c r="E571" s="811"/>
      <c r="F571" s="811"/>
      <c r="G571" s="811"/>
      <c r="H571" s="811"/>
      <c r="I571" s="811"/>
      <c r="J571" s="811"/>
      <c r="K571" s="811"/>
      <c r="L571" s="811"/>
      <c r="M571" s="811"/>
      <c r="N571" s="811"/>
      <c r="O571" s="811"/>
      <c r="P571" s="811"/>
      <c r="Q571" s="811"/>
      <c r="R571" s="811"/>
      <c r="S571" s="811"/>
      <c r="T571" s="811"/>
      <c r="U571" s="811"/>
      <c r="V571" s="811"/>
      <c r="W571" s="811"/>
      <c r="X571" s="811"/>
      <c r="Y571" s="811"/>
      <c r="Z571" s="811"/>
      <c r="AA571" s="811"/>
      <c r="AB571" s="811"/>
      <c r="AC571" s="811"/>
      <c r="AD571" s="811"/>
      <c r="AE571" s="811"/>
      <c r="AF571" s="811"/>
      <c r="AG571" s="811"/>
      <c r="AH571" s="811"/>
      <c r="AI571" s="811"/>
      <c r="AJ571" s="811"/>
      <c r="AK571" s="811"/>
      <c r="AL571" s="811"/>
      <c r="AM571" s="811"/>
      <c r="AN571" s="811"/>
      <c r="AO571" s="811"/>
      <c r="AP571" s="811"/>
      <c r="AQ571" s="811"/>
      <c r="AR571" s="811"/>
      <c r="AS571" s="811"/>
      <c r="AT571" s="811"/>
      <c r="AU571" s="811"/>
      <c r="AV571" s="811"/>
      <c r="AW571" s="812"/>
      <c r="AX571" s="402"/>
      <c r="AY571" s="402"/>
      <c r="AZ571" s="402"/>
      <c r="BA571" s="402"/>
      <c r="BB571" s="402"/>
      <c r="BC571" s="402"/>
      <c r="BD571" s="402"/>
      <c r="BE571" s="402"/>
      <c r="BF571" s="402"/>
      <c r="BG571" s="402"/>
      <c r="BH571" s="402"/>
      <c r="BI571" s="402"/>
      <c r="BJ571" s="402"/>
      <c r="BK571" s="402"/>
      <c r="BL571" s="402"/>
      <c r="BM571" s="402"/>
      <c r="BN571" s="402"/>
      <c r="BO571" s="402"/>
      <c r="BP571" s="402"/>
      <c r="BQ571" s="402"/>
      <c r="BR571" s="402"/>
      <c r="BS571" s="402"/>
      <c r="BT571" s="402"/>
      <c r="BU571" s="402"/>
      <c r="BV571" s="402"/>
      <c r="BW571" s="402"/>
      <c r="BX571" s="402"/>
      <c r="BY571" s="402"/>
      <c r="BZ571" s="402"/>
      <c r="CA571" s="402"/>
      <c r="CB571" s="402"/>
      <c r="CC571" s="402"/>
      <c r="CD571" s="402"/>
      <c r="CE571" s="402"/>
      <c r="CF571" s="402"/>
      <c r="CG571" s="402"/>
      <c r="CH571" s="402"/>
      <c r="CI571" s="402"/>
      <c r="CJ571" s="402"/>
      <c r="CK571" s="402"/>
      <c r="CL571" s="402"/>
      <c r="CM571" s="402"/>
      <c r="CN571" s="402"/>
    </row>
    <row r="572" spans="1:92" s="411" customFormat="1">
      <c r="A572" s="409"/>
      <c r="B572" s="545"/>
      <c r="C572" s="546"/>
      <c r="D572" s="546"/>
      <c r="E572" s="546"/>
      <c r="F572" s="546"/>
      <c r="G572" s="546"/>
      <c r="H572" s="547"/>
      <c r="I572" s="810" t="s">
        <v>111</v>
      </c>
      <c r="J572" s="811"/>
      <c r="K572" s="811"/>
      <c r="L572" s="811"/>
      <c r="M572" s="811"/>
      <c r="N572" s="811"/>
      <c r="O572" s="811"/>
      <c r="P572" s="811"/>
      <c r="Q572" s="811"/>
      <c r="R572" s="811"/>
      <c r="S572" s="811"/>
      <c r="T572" s="811"/>
      <c r="U572" s="811"/>
      <c r="V572" s="811"/>
      <c r="W572" s="811"/>
      <c r="X572" s="811"/>
      <c r="Y572" s="811"/>
      <c r="Z572" s="811"/>
      <c r="AA572" s="811"/>
      <c r="AB572" s="811"/>
      <c r="AC572" s="811"/>
      <c r="AD572" s="811"/>
      <c r="AE572" s="811"/>
      <c r="AF572" s="811"/>
      <c r="AG572" s="812"/>
      <c r="AH572" s="810" t="s">
        <v>112</v>
      </c>
      <c r="AI572" s="811"/>
      <c r="AJ572" s="811"/>
      <c r="AK572" s="811"/>
      <c r="AL572" s="811"/>
      <c r="AM572" s="811"/>
      <c r="AN572" s="811"/>
      <c r="AO572" s="811"/>
      <c r="AP572" s="811"/>
      <c r="AQ572" s="811"/>
      <c r="AR572" s="811"/>
      <c r="AS572" s="811"/>
      <c r="AT572" s="811"/>
      <c r="AU572" s="811"/>
      <c r="AV572" s="812"/>
      <c r="AW572" s="548"/>
      <c r="AX572" s="402"/>
      <c r="AY572" s="402"/>
      <c r="AZ572" s="402"/>
      <c r="BA572" s="402"/>
      <c r="BB572" s="402"/>
      <c r="BC572" s="402"/>
      <c r="BD572" s="402"/>
      <c r="BE572" s="402"/>
      <c r="BF572" s="402"/>
      <c r="BG572" s="402"/>
      <c r="BH572" s="402"/>
      <c r="BI572" s="402"/>
      <c r="BJ572" s="402"/>
      <c r="BK572" s="402"/>
      <c r="BL572" s="402"/>
      <c r="BM572" s="402"/>
      <c r="BN572" s="402"/>
      <c r="BO572" s="402"/>
      <c r="BP572" s="402"/>
      <c r="BQ572" s="402"/>
      <c r="BR572" s="402"/>
      <c r="BS572" s="402"/>
      <c r="BT572" s="402"/>
      <c r="BU572" s="402"/>
      <c r="BV572" s="402"/>
      <c r="BW572" s="402"/>
      <c r="BX572" s="402"/>
      <c r="BY572" s="402"/>
      <c r="BZ572" s="402"/>
      <c r="CA572" s="402"/>
      <c r="CB572" s="402"/>
      <c r="CC572" s="402"/>
      <c r="CD572" s="402"/>
      <c r="CE572" s="402"/>
      <c r="CF572" s="402"/>
      <c r="CG572" s="402"/>
      <c r="CH572" s="402"/>
      <c r="CI572" s="402"/>
      <c r="CJ572" s="402"/>
      <c r="CK572" s="402"/>
      <c r="CL572" s="402"/>
      <c r="CM572" s="402"/>
      <c r="CN572" s="402"/>
    </row>
    <row r="573" spans="1:92" s="411" customFormat="1">
      <c r="A573" s="409"/>
      <c r="B573" s="549"/>
      <c r="C573" s="550"/>
      <c r="D573" s="550"/>
      <c r="E573" s="550"/>
      <c r="F573" s="550"/>
      <c r="G573" s="550"/>
      <c r="H573" s="551"/>
      <c r="I573" s="810" t="s">
        <v>32</v>
      </c>
      <c r="J573" s="811"/>
      <c r="K573" s="811"/>
      <c r="L573" s="811"/>
      <c r="M573" s="811"/>
      <c r="N573" s="811"/>
      <c r="O573" s="811"/>
      <c r="P573" s="811"/>
      <c r="Q573" s="811"/>
      <c r="R573" s="812"/>
      <c r="S573" s="810" t="s">
        <v>113</v>
      </c>
      <c r="T573" s="811"/>
      <c r="U573" s="811"/>
      <c r="V573" s="811"/>
      <c r="W573" s="811"/>
      <c r="X573" s="811"/>
      <c r="Y573" s="811"/>
      <c r="Z573" s="811"/>
      <c r="AA573" s="811"/>
      <c r="AB573" s="812"/>
      <c r="AC573" s="822" t="s">
        <v>114</v>
      </c>
      <c r="AD573" s="823"/>
      <c r="AE573" s="823"/>
      <c r="AF573" s="823"/>
      <c r="AG573" s="824"/>
      <c r="AH573" s="822" t="s">
        <v>115</v>
      </c>
      <c r="AI573" s="823"/>
      <c r="AJ573" s="823"/>
      <c r="AK573" s="823"/>
      <c r="AL573" s="824"/>
      <c r="AM573" s="822" t="s">
        <v>116</v>
      </c>
      <c r="AN573" s="823"/>
      <c r="AO573" s="823"/>
      <c r="AP573" s="823"/>
      <c r="AQ573" s="824"/>
      <c r="AR573" s="822" t="s">
        <v>114</v>
      </c>
      <c r="AS573" s="823"/>
      <c r="AT573" s="823"/>
      <c r="AU573" s="823"/>
      <c r="AV573" s="824"/>
      <c r="AW573" s="552"/>
      <c r="AX573" s="402"/>
      <c r="AY573" s="402"/>
      <c r="AZ573" s="402"/>
      <c r="BA573" s="402"/>
      <c r="BB573" s="402"/>
      <c r="BC573" s="402"/>
      <c r="BD573" s="402"/>
      <c r="BE573" s="402"/>
      <c r="BF573" s="402"/>
      <c r="BG573" s="402"/>
      <c r="BH573" s="402"/>
      <c r="BI573" s="402"/>
      <c r="BJ573" s="402"/>
      <c r="BK573" s="402"/>
      <c r="BL573" s="402"/>
      <c r="BM573" s="402"/>
      <c r="BN573" s="402"/>
      <c r="BO573" s="402"/>
      <c r="BP573" s="402"/>
      <c r="BQ573" s="402"/>
      <c r="BR573" s="402"/>
      <c r="BS573" s="402"/>
      <c r="BT573" s="402"/>
      <c r="BU573" s="402"/>
      <c r="BV573" s="402"/>
      <c r="BW573" s="402"/>
      <c r="BX573" s="402"/>
      <c r="BY573" s="402"/>
      <c r="BZ573" s="402"/>
      <c r="CA573" s="402"/>
      <c r="CB573" s="402"/>
      <c r="CC573" s="402"/>
      <c r="CD573" s="402"/>
      <c r="CE573" s="402"/>
      <c r="CF573" s="402"/>
      <c r="CG573" s="402"/>
      <c r="CH573" s="402"/>
      <c r="CI573" s="402"/>
      <c r="CJ573" s="402"/>
      <c r="CK573" s="402"/>
      <c r="CL573" s="402"/>
      <c r="CM573" s="402"/>
      <c r="CN573" s="402"/>
    </row>
    <row r="574" spans="1:92" s="411" customFormat="1">
      <c r="A574" s="409"/>
      <c r="B574" s="553"/>
      <c r="C574" s="554"/>
      <c r="D574" s="554"/>
      <c r="E574" s="554"/>
      <c r="F574" s="554"/>
      <c r="G574" s="554"/>
      <c r="H574" s="555"/>
      <c r="I574" s="810" t="s">
        <v>115</v>
      </c>
      <c r="J574" s="811"/>
      <c r="K574" s="811"/>
      <c r="L574" s="811"/>
      <c r="M574" s="811"/>
      <c r="N574" s="810" t="s">
        <v>32</v>
      </c>
      <c r="O574" s="811"/>
      <c r="P574" s="811"/>
      <c r="Q574" s="811"/>
      <c r="R574" s="812"/>
      <c r="S574" s="810" t="s">
        <v>115</v>
      </c>
      <c r="T574" s="811"/>
      <c r="U574" s="811"/>
      <c r="V574" s="811"/>
      <c r="W574" s="811"/>
      <c r="X574" s="810" t="s">
        <v>32</v>
      </c>
      <c r="Y574" s="811"/>
      <c r="Z574" s="811"/>
      <c r="AA574" s="811"/>
      <c r="AB574" s="812"/>
      <c r="AC574" s="828"/>
      <c r="AD574" s="829"/>
      <c r="AE574" s="829"/>
      <c r="AF574" s="829"/>
      <c r="AG574" s="830"/>
      <c r="AH574" s="828"/>
      <c r="AI574" s="829"/>
      <c r="AJ574" s="829"/>
      <c r="AK574" s="829"/>
      <c r="AL574" s="830"/>
      <c r="AM574" s="828"/>
      <c r="AN574" s="829"/>
      <c r="AO574" s="829"/>
      <c r="AP574" s="829"/>
      <c r="AQ574" s="830"/>
      <c r="AR574" s="828"/>
      <c r="AS574" s="829"/>
      <c r="AT574" s="829"/>
      <c r="AU574" s="829"/>
      <c r="AV574" s="830"/>
      <c r="AW574" s="556"/>
      <c r="AX574" s="402"/>
      <c r="AY574" s="402"/>
      <c r="AZ574" s="402"/>
      <c r="BA574" s="402"/>
      <c r="BB574" s="402"/>
      <c r="BC574" s="402"/>
      <c r="BD574" s="402"/>
      <c r="BE574" s="402"/>
      <c r="BF574" s="402"/>
      <c r="BG574" s="402"/>
      <c r="BH574" s="402"/>
      <c r="BI574" s="402"/>
      <c r="BJ574" s="402"/>
      <c r="BK574" s="402"/>
      <c r="BL574" s="402"/>
      <c r="BM574" s="402"/>
      <c r="BN574" s="402"/>
      <c r="BO574" s="402"/>
      <c r="BP574" s="402"/>
      <c r="BQ574" s="402"/>
      <c r="BR574" s="402"/>
      <c r="BS574" s="402"/>
      <c r="BT574" s="402"/>
      <c r="BU574" s="402"/>
      <c r="BV574" s="402"/>
      <c r="BW574" s="402"/>
      <c r="BX574" s="402"/>
      <c r="BY574" s="402"/>
      <c r="BZ574" s="402"/>
      <c r="CA574" s="402"/>
      <c r="CB574" s="402"/>
      <c r="CC574" s="402"/>
      <c r="CD574" s="402"/>
      <c r="CE574" s="402"/>
      <c r="CF574" s="402"/>
      <c r="CG574" s="402"/>
      <c r="CH574" s="402"/>
      <c r="CI574" s="402"/>
      <c r="CJ574" s="402"/>
      <c r="CK574" s="402"/>
      <c r="CL574" s="402"/>
      <c r="CM574" s="402"/>
      <c r="CN574" s="402"/>
    </row>
    <row r="575" spans="1:92" ht="14.25">
      <c r="B575" s="491" t="s">
        <v>854</v>
      </c>
      <c r="C575" s="492"/>
      <c r="D575" s="492"/>
      <c r="E575" s="492"/>
      <c r="F575" s="492"/>
      <c r="G575" s="492"/>
      <c r="H575" s="493"/>
      <c r="I575" s="521">
        <v>1495</v>
      </c>
      <c r="J575" s="720"/>
      <c r="K575" s="721"/>
      <c r="L575" s="721"/>
      <c r="M575" s="722"/>
      <c r="N575" s="521">
        <v>1496</v>
      </c>
      <c r="O575" s="720"/>
      <c r="P575" s="721"/>
      <c r="Q575" s="721"/>
      <c r="R575" s="722"/>
      <c r="S575" s="521">
        <v>1497</v>
      </c>
      <c r="T575" s="720"/>
      <c r="U575" s="721"/>
      <c r="V575" s="721"/>
      <c r="W575" s="722"/>
      <c r="X575" s="521">
        <v>1498</v>
      </c>
      <c r="Y575" s="720"/>
      <c r="Z575" s="721"/>
      <c r="AA575" s="721"/>
      <c r="AB575" s="722"/>
      <c r="AC575" s="521">
        <v>1499</v>
      </c>
      <c r="AD575" s="720"/>
      <c r="AE575" s="721"/>
      <c r="AF575" s="721"/>
      <c r="AG575" s="722"/>
      <c r="AH575" s="521">
        <v>1501</v>
      </c>
      <c r="AI575" s="720"/>
      <c r="AJ575" s="721"/>
      <c r="AK575" s="721"/>
      <c r="AL575" s="722"/>
      <c r="AM575" s="521">
        <v>1502</v>
      </c>
      <c r="AN575" s="720"/>
      <c r="AO575" s="721"/>
      <c r="AP575" s="721"/>
      <c r="AQ575" s="722"/>
      <c r="AR575" s="521">
        <v>1503</v>
      </c>
      <c r="AS575" s="720"/>
      <c r="AT575" s="721"/>
      <c r="AU575" s="721"/>
      <c r="AV575" s="722"/>
      <c r="AW575" s="557" t="s">
        <v>2</v>
      </c>
    </row>
    <row r="576" spans="1:92" ht="14.25">
      <c r="B576" s="491" t="s">
        <v>855</v>
      </c>
      <c r="C576" s="492"/>
      <c r="D576" s="492"/>
      <c r="E576" s="492"/>
      <c r="F576" s="492"/>
      <c r="G576" s="492"/>
      <c r="H576" s="493"/>
      <c r="I576" s="521">
        <v>1655</v>
      </c>
      <c r="J576" s="720"/>
      <c r="K576" s="721"/>
      <c r="L576" s="721"/>
      <c r="M576" s="722"/>
      <c r="N576" s="521">
        <v>1656</v>
      </c>
      <c r="O576" s="720"/>
      <c r="P576" s="721"/>
      <c r="Q576" s="721"/>
      <c r="R576" s="722"/>
      <c r="S576" s="521">
        <v>1504</v>
      </c>
      <c r="T576" s="720"/>
      <c r="U576" s="721"/>
      <c r="V576" s="721"/>
      <c r="W576" s="722"/>
      <c r="X576" s="521">
        <v>1505</v>
      </c>
      <c r="Y576" s="720"/>
      <c r="Z576" s="721"/>
      <c r="AA576" s="721"/>
      <c r="AB576" s="722"/>
      <c r="AC576" s="558"/>
      <c r="AD576" s="559"/>
      <c r="AE576" s="559"/>
      <c r="AF576" s="559"/>
      <c r="AG576" s="560"/>
      <c r="AH576" s="558"/>
      <c r="AI576" s="559"/>
      <c r="AJ576" s="559"/>
      <c r="AK576" s="559"/>
      <c r="AL576" s="560"/>
      <c r="AM576" s="558"/>
      <c r="AN576" s="559"/>
      <c r="AO576" s="559"/>
      <c r="AP576" s="559"/>
      <c r="AQ576" s="560"/>
      <c r="AR576" s="558"/>
      <c r="AS576" s="559"/>
      <c r="AT576" s="559"/>
      <c r="AU576" s="559"/>
      <c r="AV576" s="560"/>
      <c r="AW576" s="557" t="s">
        <v>3</v>
      </c>
    </row>
    <row r="577" spans="1:49" ht="14.25">
      <c r="B577" s="491" t="s">
        <v>92</v>
      </c>
      <c r="C577" s="492"/>
      <c r="D577" s="492"/>
      <c r="E577" s="492"/>
      <c r="F577" s="492"/>
      <c r="G577" s="492"/>
      <c r="H577" s="493"/>
      <c r="I577" s="521">
        <v>1590</v>
      </c>
      <c r="J577" s="720"/>
      <c r="K577" s="721"/>
      <c r="L577" s="721"/>
      <c r="M577" s="722"/>
      <c r="N577" s="521">
        <v>1436</v>
      </c>
      <c r="O577" s="720"/>
      <c r="P577" s="721"/>
      <c r="Q577" s="721"/>
      <c r="R577" s="722"/>
      <c r="S577" s="521">
        <v>1437</v>
      </c>
      <c r="T577" s="720"/>
      <c r="U577" s="721"/>
      <c r="V577" s="721"/>
      <c r="W577" s="722"/>
      <c r="X577" s="521">
        <v>1438</v>
      </c>
      <c r="Y577" s="720"/>
      <c r="Z577" s="721"/>
      <c r="AA577" s="721"/>
      <c r="AB577" s="722"/>
      <c r="AC577" s="521">
        <v>1439</v>
      </c>
      <c r="AD577" s="720"/>
      <c r="AE577" s="721"/>
      <c r="AF577" s="721"/>
      <c r="AG577" s="722"/>
      <c r="AH577" s="521">
        <v>1441</v>
      </c>
      <c r="AI577" s="720"/>
      <c r="AJ577" s="721"/>
      <c r="AK577" s="721"/>
      <c r="AL577" s="722"/>
      <c r="AM577" s="521">
        <v>1442</v>
      </c>
      <c r="AN577" s="720"/>
      <c r="AO577" s="721"/>
      <c r="AP577" s="721"/>
      <c r="AQ577" s="722"/>
      <c r="AR577" s="521">
        <v>1443</v>
      </c>
      <c r="AS577" s="720"/>
      <c r="AT577" s="721"/>
      <c r="AU577" s="721"/>
      <c r="AV577" s="722"/>
      <c r="AW577" s="557" t="s">
        <v>2</v>
      </c>
    </row>
    <row r="578" spans="1:49" ht="14.25">
      <c r="B578" s="491" t="s">
        <v>93</v>
      </c>
      <c r="C578" s="492"/>
      <c r="D578" s="492"/>
      <c r="E578" s="492"/>
      <c r="F578" s="492"/>
      <c r="G578" s="492"/>
      <c r="H578" s="493"/>
      <c r="I578" s="521">
        <v>1444</v>
      </c>
      <c r="J578" s="720"/>
      <c r="K578" s="721"/>
      <c r="L578" s="721"/>
      <c r="M578" s="722"/>
      <c r="N578" s="521">
        <v>1447</v>
      </c>
      <c r="O578" s="720"/>
      <c r="P578" s="721"/>
      <c r="Q578" s="721"/>
      <c r="R578" s="722"/>
      <c r="S578" s="521">
        <v>1448</v>
      </c>
      <c r="T578" s="720"/>
      <c r="U578" s="721"/>
      <c r="V578" s="721"/>
      <c r="W578" s="722"/>
      <c r="X578" s="521">
        <v>1449</v>
      </c>
      <c r="Y578" s="720"/>
      <c r="Z578" s="721"/>
      <c r="AA578" s="721"/>
      <c r="AB578" s="722"/>
      <c r="AC578" s="521">
        <v>1508</v>
      </c>
      <c r="AD578" s="720"/>
      <c r="AE578" s="721"/>
      <c r="AF578" s="721"/>
      <c r="AG578" s="722"/>
      <c r="AH578" s="521">
        <v>1509</v>
      </c>
      <c r="AI578" s="720"/>
      <c r="AJ578" s="721"/>
      <c r="AK578" s="721"/>
      <c r="AL578" s="722"/>
      <c r="AM578" s="521">
        <v>1510</v>
      </c>
      <c r="AN578" s="720"/>
      <c r="AO578" s="721"/>
      <c r="AP578" s="721"/>
      <c r="AQ578" s="722"/>
      <c r="AR578" s="521">
        <v>1511</v>
      </c>
      <c r="AS578" s="720"/>
      <c r="AT578" s="721"/>
      <c r="AU578" s="721"/>
      <c r="AV578" s="722"/>
      <c r="AW578" s="557" t="s">
        <v>3</v>
      </c>
    </row>
    <row r="579" spans="1:49" ht="14.25">
      <c r="B579" s="491" t="s">
        <v>918</v>
      </c>
      <c r="C579" s="492"/>
      <c r="D579" s="492"/>
      <c r="E579" s="492"/>
      <c r="F579" s="492"/>
      <c r="G579" s="492"/>
      <c r="H579" s="493"/>
      <c r="I579" s="521">
        <v>1512</v>
      </c>
      <c r="J579" s="720"/>
      <c r="K579" s="721"/>
      <c r="L579" s="721"/>
      <c r="M579" s="722"/>
      <c r="N579" s="521">
        <v>1513</v>
      </c>
      <c r="O579" s="720"/>
      <c r="P579" s="721"/>
      <c r="Q579" s="721"/>
      <c r="R579" s="722"/>
      <c r="S579" s="558"/>
      <c r="T579" s="559"/>
      <c r="U579" s="559"/>
      <c r="V579" s="559"/>
      <c r="W579" s="560"/>
      <c r="X579" s="558"/>
      <c r="Y579" s="559"/>
      <c r="Z579" s="559"/>
      <c r="AA579" s="559"/>
      <c r="AB579" s="560"/>
      <c r="AC579" s="521">
        <v>1514</v>
      </c>
      <c r="AD579" s="720"/>
      <c r="AE579" s="721"/>
      <c r="AF579" s="721"/>
      <c r="AG579" s="722"/>
      <c r="AH579" s="558"/>
      <c r="AI579" s="559"/>
      <c r="AJ579" s="559"/>
      <c r="AK579" s="559"/>
      <c r="AL579" s="560"/>
      <c r="AM579" s="558"/>
      <c r="AN579" s="559"/>
      <c r="AO579" s="559"/>
      <c r="AP579" s="559"/>
      <c r="AQ579" s="560"/>
      <c r="AR579" s="558"/>
      <c r="AS579" s="559"/>
      <c r="AT579" s="559"/>
      <c r="AU579" s="559"/>
      <c r="AV579" s="560"/>
      <c r="AW579" s="557" t="s">
        <v>2</v>
      </c>
    </row>
    <row r="580" spans="1:49" ht="14.25">
      <c r="B580" s="491" t="s">
        <v>857</v>
      </c>
      <c r="C580" s="492"/>
      <c r="D580" s="492"/>
      <c r="E580" s="492"/>
      <c r="F580" s="492"/>
      <c r="G580" s="492"/>
      <c r="H580" s="493"/>
      <c r="I580" s="521">
        <v>1515</v>
      </c>
      <c r="J580" s="720"/>
      <c r="K580" s="721"/>
      <c r="L580" s="721"/>
      <c r="M580" s="722"/>
      <c r="N580" s="521">
        <v>1516</v>
      </c>
      <c r="O580" s="720"/>
      <c r="P580" s="721"/>
      <c r="Q580" s="721"/>
      <c r="R580" s="722"/>
      <c r="S580" s="521">
        <v>1517</v>
      </c>
      <c r="T580" s="720"/>
      <c r="U580" s="721"/>
      <c r="V580" s="721"/>
      <c r="W580" s="722"/>
      <c r="X580" s="521">
        <v>1518</v>
      </c>
      <c r="Y580" s="720"/>
      <c r="Z580" s="721"/>
      <c r="AA580" s="721"/>
      <c r="AB580" s="722"/>
      <c r="AC580" s="521">
        <v>1519</v>
      </c>
      <c r="AD580" s="720"/>
      <c r="AE580" s="721"/>
      <c r="AF580" s="721"/>
      <c r="AG580" s="722"/>
      <c r="AH580" s="521">
        <v>1520</v>
      </c>
      <c r="AI580" s="720"/>
      <c r="AJ580" s="721"/>
      <c r="AK580" s="721"/>
      <c r="AL580" s="722"/>
      <c r="AM580" s="521">
        <v>1521</v>
      </c>
      <c r="AN580" s="720"/>
      <c r="AO580" s="721"/>
      <c r="AP580" s="721"/>
      <c r="AQ580" s="722"/>
      <c r="AR580" s="561">
        <v>1522</v>
      </c>
      <c r="AS580" s="720"/>
      <c r="AT580" s="721"/>
      <c r="AU580" s="721"/>
      <c r="AV580" s="722"/>
      <c r="AW580" s="557" t="s">
        <v>2</v>
      </c>
    </row>
    <row r="581" spans="1:49" ht="14.25">
      <c r="B581" s="491" t="s">
        <v>107</v>
      </c>
      <c r="C581" s="492"/>
      <c r="D581" s="492"/>
      <c r="E581" s="492"/>
      <c r="F581" s="492"/>
      <c r="G581" s="492"/>
      <c r="H581" s="493"/>
      <c r="I581" s="521">
        <v>1523</v>
      </c>
      <c r="J581" s="720"/>
      <c r="K581" s="721"/>
      <c r="L581" s="721"/>
      <c r="M581" s="722"/>
      <c r="N581" s="521">
        <v>1524</v>
      </c>
      <c r="O581" s="720"/>
      <c r="P581" s="721"/>
      <c r="Q581" s="721"/>
      <c r="R581" s="722"/>
      <c r="S581" s="521">
        <v>1525</v>
      </c>
      <c r="T581" s="720"/>
      <c r="U581" s="721"/>
      <c r="V581" s="721"/>
      <c r="W581" s="722"/>
      <c r="X581" s="521">
        <v>1526</v>
      </c>
      <c r="Y581" s="720"/>
      <c r="Z581" s="721"/>
      <c r="AA581" s="721"/>
      <c r="AB581" s="722"/>
      <c r="AC581" s="521">
        <v>1527</v>
      </c>
      <c r="AD581" s="720"/>
      <c r="AE581" s="721"/>
      <c r="AF581" s="721"/>
      <c r="AG581" s="722"/>
      <c r="AH581" s="521">
        <v>1528</v>
      </c>
      <c r="AI581" s="720"/>
      <c r="AJ581" s="721"/>
      <c r="AK581" s="721"/>
      <c r="AL581" s="722"/>
      <c r="AM581" s="521">
        <v>1529</v>
      </c>
      <c r="AN581" s="720"/>
      <c r="AO581" s="721"/>
      <c r="AP581" s="721"/>
      <c r="AQ581" s="722"/>
      <c r="AR581" s="521">
        <v>1530</v>
      </c>
      <c r="AS581" s="720"/>
      <c r="AT581" s="721"/>
      <c r="AU581" s="721"/>
      <c r="AV581" s="722"/>
      <c r="AW581" s="557" t="s">
        <v>2</v>
      </c>
    </row>
    <row r="582" spans="1:49" ht="14.25">
      <c r="B582" s="491" t="s">
        <v>108</v>
      </c>
      <c r="C582" s="492"/>
      <c r="D582" s="492"/>
      <c r="E582" s="492"/>
      <c r="F582" s="492"/>
      <c r="G582" s="492"/>
      <c r="H582" s="493"/>
      <c r="I582" s="521">
        <v>1531</v>
      </c>
      <c r="J582" s="720"/>
      <c r="K582" s="721"/>
      <c r="L582" s="721"/>
      <c r="M582" s="722"/>
      <c r="N582" s="521">
        <v>1532</v>
      </c>
      <c r="O582" s="720"/>
      <c r="P582" s="721"/>
      <c r="Q582" s="721"/>
      <c r="R582" s="722"/>
      <c r="S582" s="521">
        <v>1533</v>
      </c>
      <c r="T582" s="720"/>
      <c r="U582" s="721"/>
      <c r="V582" s="721"/>
      <c r="W582" s="722"/>
      <c r="X582" s="521">
        <v>1534</v>
      </c>
      <c r="Y582" s="720"/>
      <c r="Z582" s="721"/>
      <c r="AA582" s="721"/>
      <c r="AB582" s="722"/>
      <c r="AC582" s="521">
        <v>1535</v>
      </c>
      <c r="AD582" s="720"/>
      <c r="AE582" s="721"/>
      <c r="AF582" s="721"/>
      <c r="AG582" s="722"/>
      <c r="AH582" s="521">
        <v>1536</v>
      </c>
      <c r="AI582" s="720"/>
      <c r="AJ582" s="721"/>
      <c r="AK582" s="721"/>
      <c r="AL582" s="722"/>
      <c r="AM582" s="521">
        <v>1537</v>
      </c>
      <c r="AN582" s="720"/>
      <c r="AO582" s="721"/>
      <c r="AP582" s="721"/>
      <c r="AQ582" s="722"/>
      <c r="AR582" s="521">
        <v>1538</v>
      </c>
      <c r="AS582" s="720"/>
      <c r="AT582" s="721"/>
      <c r="AU582" s="721"/>
      <c r="AV582" s="722"/>
      <c r="AW582" s="557" t="s">
        <v>3</v>
      </c>
    </row>
    <row r="583" spans="1:49" ht="14.25">
      <c r="B583" s="491" t="s">
        <v>919</v>
      </c>
      <c r="C583" s="492"/>
      <c r="D583" s="492"/>
      <c r="E583" s="492"/>
      <c r="F583" s="492"/>
      <c r="G583" s="492"/>
      <c r="H583" s="493"/>
      <c r="I583" s="521">
        <v>1539</v>
      </c>
      <c r="J583" s="720"/>
      <c r="K583" s="721"/>
      <c r="L583" s="721"/>
      <c r="M583" s="722"/>
      <c r="N583" s="521">
        <v>1540</v>
      </c>
      <c r="O583" s="720"/>
      <c r="P583" s="721"/>
      <c r="Q583" s="721"/>
      <c r="R583" s="722"/>
      <c r="S583" s="521">
        <v>1541</v>
      </c>
      <c r="T583" s="720"/>
      <c r="U583" s="721"/>
      <c r="V583" s="721"/>
      <c r="W583" s="722"/>
      <c r="X583" s="521">
        <v>1542</v>
      </c>
      <c r="Y583" s="720"/>
      <c r="Z583" s="721"/>
      <c r="AA583" s="721"/>
      <c r="AB583" s="722"/>
      <c r="AC583" s="521">
        <v>1543</v>
      </c>
      <c r="AD583" s="720"/>
      <c r="AE583" s="721"/>
      <c r="AF583" s="721"/>
      <c r="AG583" s="722"/>
      <c r="AH583" s="521">
        <v>1544</v>
      </c>
      <c r="AI583" s="720"/>
      <c r="AJ583" s="721"/>
      <c r="AK583" s="721"/>
      <c r="AL583" s="722"/>
      <c r="AM583" s="521">
        <v>1547</v>
      </c>
      <c r="AN583" s="720"/>
      <c r="AO583" s="721"/>
      <c r="AP583" s="721"/>
      <c r="AQ583" s="722"/>
      <c r="AR583" s="521">
        <v>1548</v>
      </c>
      <c r="AS583" s="720"/>
      <c r="AT583" s="721"/>
      <c r="AU583" s="721"/>
      <c r="AV583" s="722"/>
      <c r="AW583" s="557" t="s">
        <v>3</v>
      </c>
    </row>
    <row r="584" spans="1:49" ht="14.25">
      <c r="B584" s="491" t="s">
        <v>920</v>
      </c>
      <c r="C584" s="492"/>
      <c r="D584" s="492"/>
      <c r="E584" s="492"/>
      <c r="F584" s="492"/>
      <c r="G584" s="492"/>
      <c r="H584" s="493"/>
      <c r="I584" s="521">
        <v>1549</v>
      </c>
      <c r="J584" s="720"/>
      <c r="K584" s="721"/>
      <c r="L584" s="721"/>
      <c r="M584" s="722"/>
      <c r="N584" s="521">
        <v>1550</v>
      </c>
      <c r="O584" s="720"/>
      <c r="P584" s="721"/>
      <c r="Q584" s="721"/>
      <c r="R584" s="722"/>
      <c r="S584" s="521">
        <v>1551</v>
      </c>
      <c r="T584" s="720"/>
      <c r="U584" s="721"/>
      <c r="V584" s="721"/>
      <c r="W584" s="722"/>
      <c r="X584" s="521">
        <v>1552</v>
      </c>
      <c r="Y584" s="720"/>
      <c r="Z584" s="721"/>
      <c r="AA584" s="721"/>
      <c r="AB584" s="722"/>
      <c r="AC584" s="521">
        <v>1553</v>
      </c>
      <c r="AD584" s="720"/>
      <c r="AE584" s="721"/>
      <c r="AF584" s="721"/>
      <c r="AG584" s="722"/>
      <c r="AH584" s="521">
        <v>1554</v>
      </c>
      <c r="AI584" s="720"/>
      <c r="AJ584" s="721"/>
      <c r="AK584" s="721"/>
      <c r="AL584" s="722"/>
      <c r="AM584" s="521">
        <v>1555</v>
      </c>
      <c r="AN584" s="720"/>
      <c r="AO584" s="721"/>
      <c r="AP584" s="721"/>
      <c r="AQ584" s="722"/>
      <c r="AR584" s="521">
        <v>1556</v>
      </c>
      <c r="AS584" s="720"/>
      <c r="AT584" s="721"/>
      <c r="AU584" s="721"/>
      <c r="AV584" s="722"/>
      <c r="AW584" s="557" t="s">
        <v>3</v>
      </c>
    </row>
    <row r="585" spans="1:49" ht="14.25">
      <c r="B585" s="491" t="s">
        <v>921</v>
      </c>
      <c r="C585" s="492"/>
      <c r="D585" s="492"/>
      <c r="E585" s="492"/>
      <c r="F585" s="492"/>
      <c r="G585" s="492"/>
      <c r="H585" s="493"/>
      <c r="I585" s="521">
        <v>1557</v>
      </c>
      <c r="J585" s="720"/>
      <c r="K585" s="721"/>
      <c r="L585" s="721"/>
      <c r="M585" s="722"/>
      <c r="N585" s="521">
        <v>1558</v>
      </c>
      <c r="O585" s="720"/>
      <c r="P585" s="721"/>
      <c r="Q585" s="721"/>
      <c r="R585" s="722"/>
      <c r="S585" s="558"/>
      <c r="T585" s="559"/>
      <c r="U585" s="559"/>
      <c r="V585" s="559"/>
      <c r="W585" s="560"/>
      <c r="X585" s="558"/>
      <c r="Y585" s="559"/>
      <c r="Z585" s="559"/>
      <c r="AA585" s="559"/>
      <c r="AB585" s="560"/>
      <c r="AC585" s="521">
        <v>1559</v>
      </c>
      <c r="AD585" s="720"/>
      <c r="AE585" s="721"/>
      <c r="AF585" s="721"/>
      <c r="AG585" s="722"/>
      <c r="AH585" s="521">
        <v>1560</v>
      </c>
      <c r="AI585" s="720"/>
      <c r="AJ585" s="721"/>
      <c r="AK585" s="721"/>
      <c r="AL585" s="722"/>
      <c r="AM585" s="521">
        <v>1561</v>
      </c>
      <c r="AN585" s="720"/>
      <c r="AO585" s="721"/>
      <c r="AP585" s="721"/>
      <c r="AQ585" s="722"/>
      <c r="AR585" s="521">
        <v>1562</v>
      </c>
      <c r="AS585" s="720"/>
      <c r="AT585" s="721"/>
      <c r="AU585" s="721"/>
      <c r="AV585" s="722"/>
      <c r="AW585" s="557" t="s">
        <v>3</v>
      </c>
    </row>
    <row r="586" spans="1:49" ht="14.25">
      <c r="B586" s="491" t="s">
        <v>109</v>
      </c>
      <c r="C586" s="492"/>
      <c r="D586" s="492"/>
      <c r="E586" s="492"/>
      <c r="F586" s="492"/>
      <c r="G586" s="492"/>
      <c r="H586" s="493"/>
      <c r="I586" s="521">
        <v>1563</v>
      </c>
      <c r="J586" s="720">
        <f>IF(($J$575+$J$577+$J$579+$J$580+$J$581-$J$576-$J$578-$J$582-$J$583-$J$584-$J$585)&gt;0,($J$575+$J$577+$J$579+$J$580+$J$581-$J$576-$J$578-$J$582-$J$583-$J$584-$J$585),0)</f>
        <v>0</v>
      </c>
      <c r="K586" s="721"/>
      <c r="L586" s="721"/>
      <c r="M586" s="722"/>
      <c r="N586" s="521">
        <v>1564</v>
      </c>
      <c r="O586" s="720">
        <f>IF(($O$575+$O$577+$O$579+$O$580+$O$581-$O$576-$O$578-$O$582-$O$583-$O$584-$O$585)&gt;0,($O$575+$O$577+$O$579+$O$580+$O$581-$O$576-$O$578-$O$582-$O$583-$O$584-$O$585),0)</f>
        <v>0</v>
      </c>
      <c r="P586" s="721"/>
      <c r="Q586" s="721"/>
      <c r="R586" s="722"/>
      <c r="S586" s="521">
        <v>1565</v>
      </c>
      <c r="T586" s="720">
        <f>IF(($T$575+$T$577+$T$579+$T$580+$T$581-$T$576-$T$578-$T$582-$T$583-$T$584-$S$585)&gt;0,($T$575+$T$577+$T$579+$T$580+$T$581-$T$576-$T$578-$T$582-$T$583-$T$584-$S$585),0)</f>
        <v>0</v>
      </c>
      <c r="U586" s="721"/>
      <c r="V586" s="721"/>
      <c r="W586" s="722"/>
      <c r="X586" s="521">
        <v>1566</v>
      </c>
      <c r="Y586" s="720">
        <f>IF(($Y$575+$Y$577+$Y$579+$Y$580+$Y$581-$Y$576-$Y$578-$Y$582-$Y$583-$Y$584-$Y$585)&gt;0,($Y$575+$Y$577+$Y$579+$Y$580+$Y$581-$Y$576-$Y$578-$Y$582-$Y$583-$Y$584-$Y$585),0)</f>
        <v>0</v>
      </c>
      <c r="Z586" s="721"/>
      <c r="AA586" s="721"/>
      <c r="AB586" s="722"/>
      <c r="AC586" s="521">
        <v>1567</v>
      </c>
      <c r="AD586" s="720">
        <f>IF(($AD$575+$AD$577+$AD$579+$AD$580+$AD$581-$AD$576-$AD$578-$AD$582-$AD$583-$AD$584-$AD$585)&gt;0,($AD$575+$AD$577+$AD$579+$AD$580+$AD$581-$AD$576-$AD$578-$AD$582-$AD$583-$AD$584-$AD$585),0)</f>
        <v>0</v>
      </c>
      <c r="AE586" s="721"/>
      <c r="AF586" s="721"/>
      <c r="AG586" s="722"/>
      <c r="AH586" s="521">
        <v>1568</v>
      </c>
      <c r="AI586" s="720">
        <f>IF(($AI$575+$AI$577+$AI$579+$AI$580+$AI$581-$AI$576-$AI$578-$AI$582-$AI$583-$AI$584-$AI$585)&gt;0,($AI$575+$AI$577+$AI$579+$AI$580+$AI$581-$AI$576-$AI$578-$AI$582-$AI$583-$AI$584-$AI$585),0)</f>
        <v>0</v>
      </c>
      <c r="AJ586" s="721"/>
      <c r="AK586" s="721"/>
      <c r="AL586" s="722"/>
      <c r="AM586" s="521">
        <v>1569</v>
      </c>
      <c r="AN586" s="720">
        <f>IF(($AN$575+$AN$577+$AN$579+$AN$580+$AN$581-$AN$576-$AN$578-$AN$582-$AN$583-$AN$584-$AN$585)&gt;0,($AN$575+$AN$577+$AN$579+$AN$580+$AN$581-$AN$576-$AN$578-$AN$582-$AN$583-$AN$584-$AN$585),0)</f>
        <v>0</v>
      </c>
      <c r="AO586" s="721"/>
      <c r="AP586" s="721"/>
      <c r="AQ586" s="722"/>
      <c r="AR586" s="521">
        <v>1570</v>
      </c>
      <c r="AS586" s="720">
        <f>IF(($AS$575+$AS$577+$AS$579+$AS$580+$AS$581-$AS$576-$AS$578-$AS$582-$AS$583-$AS$584-$AS$585)&gt;0,($AS$575+$AS$577+$AS$579+$AS$580+$AS$581-$AS$576-$AS$578-$AS$582-$AS$583-$AS$584-$AS$585),0)</f>
        <v>0</v>
      </c>
      <c r="AT586" s="721"/>
      <c r="AU586" s="721"/>
      <c r="AV586" s="722"/>
      <c r="AW586" s="557" t="s">
        <v>4</v>
      </c>
    </row>
    <row r="587" spans="1:49" ht="14.25">
      <c r="B587" s="491" t="s">
        <v>110</v>
      </c>
      <c r="C587" s="492"/>
      <c r="D587" s="492"/>
      <c r="E587" s="492"/>
      <c r="F587" s="492"/>
      <c r="G587" s="492"/>
      <c r="H587" s="493"/>
      <c r="I587" s="521">
        <v>1368</v>
      </c>
      <c r="J587" s="720">
        <f>-IF(($J$575+$J$577+$J$579+$J$580+$J$581-$J$576-$J$578-$J$582-$J$583-$J$584-$J$585)&lt;0,($J$575+$J$577+$J$579+$J$580+$J$581-$J$576-$J$578-$J$582-$J$583-$J$584-$J$585),0)</f>
        <v>0</v>
      </c>
      <c r="K587" s="721"/>
      <c r="L587" s="721"/>
      <c r="M587" s="722"/>
      <c r="N587" s="521">
        <v>1371</v>
      </c>
      <c r="O587" s="720">
        <f>-IF(($O$575+$O$577+$O$579+$O$580+$O$581-$O$576-$O$578-$O$582-$O$583-$O$584-$O$585)&lt;0,($O$575+$O$577+$O$579+$O$580+$O$581-$O$576-$O$578-$O$582-$O$583-$O$584-$O$585),0)</f>
        <v>0</v>
      </c>
      <c r="P587" s="721"/>
      <c r="Q587" s="721"/>
      <c r="R587" s="722"/>
      <c r="S587" s="521">
        <v>1571</v>
      </c>
      <c r="T587" s="720">
        <f>-IF(($T$575+$T$577+$T$579+$T$580+$T$581-$T$576-$T$578-$T$582-$T$583-$T$584-$S$585)&lt;0,($T$575+$T$577+$T$579+$T$580+$T$581-$T$576-$T$578-$T$582-$T$583-$T$584-$S$585),0)</f>
        <v>0</v>
      </c>
      <c r="U587" s="721"/>
      <c r="V587" s="721"/>
      <c r="W587" s="722"/>
      <c r="X587" s="521">
        <v>1572</v>
      </c>
      <c r="Y587" s="720">
        <f>-IF(($Y$575+$Y$577+$Y$579+$Y$580+$Y$581-$Y$576-$Y$578-$Y$582-$Y$583-$Y$584-$Y$585)&lt;0,($Y$575+$Y$577+$Y$579+$Y$580+$Y$581-$Y$576-$Y$578-$Y$582-$Y$583-$Y$584-$Y$585),0)</f>
        <v>0</v>
      </c>
      <c r="Z587" s="721"/>
      <c r="AA587" s="721"/>
      <c r="AB587" s="722"/>
      <c r="AC587" s="558"/>
      <c r="AD587" s="559"/>
      <c r="AE587" s="559"/>
      <c r="AF587" s="559"/>
      <c r="AG587" s="559"/>
      <c r="AH587" s="559"/>
      <c r="AI587" s="559"/>
      <c r="AJ587" s="559"/>
      <c r="AK587" s="559"/>
      <c r="AL587" s="559"/>
      <c r="AM587" s="559"/>
      <c r="AN587" s="559"/>
      <c r="AO587" s="559"/>
      <c r="AP587" s="559"/>
      <c r="AQ587" s="559"/>
      <c r="AR587" s="559"/>
      <c r="AS587" s="559"/>
      <c r="AT587" s="559"/>
      <c r="AU587" s="559"/>
      <c r="AV587" s="560"/>
      <c r="AW587" s="557" t="s">
        <v>4</v>
      </c>
    </row>
    <row r="588" spans="1:49">
      <c r="A588" s="409"/>
      <c r="B588" s="517"/>
      <c r="C588" s="517"/>
      <c r="D588" s="517"/>
      <c r="E588" s="517"/>
      <c r="F588" s="517"/>
      <c r="G588" s="517"/>
      <c r="H588" s="517"/>
      <c r="I588" s="517"/>
      <c r="J588" s="517"/>
      <c r="K588" s="517"/>
      <c r="L588" s="517"/>
      <c r="M588" s="517"/>
      <c r="N588" s="517"/>
      <c r="O588" s="517"/>
      <c r="P588" s="517"/>
      <c r="Q588" s="517"/>
      <c r="R588" s="517"/>
    </row>
    <row r="589" spans="1:49">
      <c r="A589" s="409"/>
      <c r="B589" s="779" t="s">
        <v>922</v>
      </c>
      <c r="C589" s="780"/>
      <c r="D589" s="780"/>
      <c r="E589" s="780"/>
      <c r="F589" s="780"/>
      <c r="G589" s="780"/>
      <c r="H589" s="780"/>
      <c r="I589" s="780"/>
      <c r="J589" s="780"/>
      <c r="K589" s="780"/>
      <c r="L589" s="780"/>
      <c r="M589" s="780"/>
      <c r="N589" s="780"/>
      <c r="O589" s="780"/>
      <c r="P589" s="780"/>
      <c r="Q589" s="780"/>
      <c r="R589" s="781"/>
    </row>
    <row r="590" spans="1:49">
      <c r="A590" s="409"/>
      <c r="B590" s="782"/>
      <c r="C590" s="783"/>
      <c r="D590" s="783"/>
      <c r="E590" s="783"/>
      <c r="F590" s="783"/>
      <c r="G590" s="783"/>
      <c r="H590" s="783"/>
      <c r="I590" s="783"/>
      <c r="J590" s="783"/>
      <c r="K590" s="783"/>
      <c r="L590" s="783"/>
      <c r="M590" s="783"/>
      <c r="N590" s="783"/>
      <c r="O590" s="783"/>
      <c r="P590" s="783"/>
      <c r="Q590" s="783"/>
      <c r="R590" s="784"/>
    </row>
    <row r="591" spans="1:49">
      <c r="B591" s="491"/>
      <c r="C591" s="492"/>
      <c r="D591" s="492"/>
      <c r="E591" s="492"/>
      <c r="F591" s="492"/>
      <c r="G591" s="492"/>
      <c r="H591" s="492"/>
      <c r="I591" s="492"/>
      <c r="J591" s="492"/>
      <c r="K591" s="492"/>
      <c r="L591" s="493"/>
      <c r="M591" s="520"/>
      <c r="N591" s="834" t="s">
        <v>862</v>
      </c>
      <c r="O591" s="835"/>
      <c r="P591" s="835"/>
      <c r="Q591" s="836"/>
      <c r="R591" s="542"/>
    </row>
    <row r="592" spans="1:49" ht="14.25">
      <c r="B592" s="491" t="s">
        <v>863</v>
      </c>
      <c r="C592" s="492"/>
      <c r="D592" s="492"/>
      <c r="E592" s="492"/>
      <c r="F592" s="492"/>
      <c r="G592" s="492"/>
      <c r="H592" s="492"/>
      <c r="I592" s="492"/>
      <c r="J592" s="492"/>
      <c r="K592" s="492"/>
      <c r="L592" s="493"/>
      <c r="M592" s="521">
        <v>1600</v>
      </c>
      <c r="N592" s="720"/>
      <c r="O592" s="721"/>
      <c r="P592" s="721"/>
      <c r="Q592" s="722"/>
      <c r="R592" s="543" t="s">
        <v>2</v>
      </c>
    </row>
    <row r="593" spans="2:18" ht="14.25">
      <c r="B593" s="491" t="s">
        <v>864</v>
      </c>
      <c r="C593" s="492"/>
      <c r="D593" s="492"/>
      <c r="E593" s="492"/>
      <c r="F593" s="492"/>
      <c r="G593" s="492"/>
      <c r="H593" s="492"/>
      <c r="I593" s="492"/>
      <c r="J593" s="492"/>
      <c r="K593" s="492"/>
      <c r="L593" s="493"/>
      <c r="M593" s="521">
        <v>1819</v>
      </c>
      <c r="N593" s="720"/>
      <c r="O593" s="721"/>
      <c r="P593" s="721"/>
      <c r="Q593" s="722"/>
      <c r="R593" s="543" t="s">
        <v>2</v>
      </c>
    </row>
    <row r="594" spans="2:18" ht="14.25">
      <c r="B594" s="491" t="s">
        <v>865</v>
      </c>
      <c r="C594" s="492"/>
      <c r="D594" s="492"/>
      <c r="E594" s="492"/>
      <c r="F594" s="492"/>
      <c r="G594" s="492"/>
      <c r="H594" s="492"/>
      <c r="I594" s="492"/>
      <c r="J594" s="492"/>
      <c r="K594" s="492"/>
      <c r="L594" s="493"/>
      <c r="M594" s="521">
        <v>1601</v>
      </c>
      <c r="N594" s="720"/>
      <c r="O594" s="721"/>
      <c r="P594" s="721"/>
      <c r="Q594" s="722"/>
      <c r="R594" s="543" t="s">
        <v>2</v>
      </c>
    </row>
    <row r="595" spans="2:18" ht="14.25">
      <c r="B595" s="491" t="s">
        <v>866</v>
      </c>
      <c r="C595" s="492"/>
      <c r="D595" s="492"/>
      <c r="E595" s="492"/>
      <c r="F595" s="492"/>
      <c r="G595" s="492"/>
      <c r="H595" s="492"/>
      <c r="I595" s="492"/>
      <c r="J595" s="492"/>
      <c r="K595" s="492"/>
      <c r="L595" s="493"/>
      <c r="M595" s="521">
        <v>1602</v>
      </c>
      <c r="N595" s="720"/>
      <c r="O595" s="721"/>
      <c r="P595" s="721"/>
      <c r="Q595" s="722"/>
      <c r="R595" s="543" t="s">
        <v>2</v>
      </c>
    </row>
    <row r="596" spans="2:18" ht="14.25">
      <c r="B596" s="491" t="s">
        <v>867</v>
      </c>
      <c r="C596" s="492"/>
      <c r="D596" s="492"/>
      <c r="E596" s="492"/>
      <c r="F596" s="492"/>
      <c r="G596" s="492"/>
      <c r="H596" s="492"/>
      <c r="I596" s="492"/>
      <c r="J596" s="492"/>
      <c r="K596" s="492"/>
      <c r="L596" s="493"/>
      <c r="M596" s="521">
        <v>1603</v>
      </c>
      <c r="N596" s="720"/>
      <c r="O596" s="721"/>
      <c r="P596" s="721"/>
      <c r="Q596" s="722"/>
      <c r="R596" s="543" t="s">
        <v>2</v>
      </c>
    </row>
    <row r="597" spans="2:18" ht="14.25">
      <c r="B597" s="491" t="s">
        <v>923</v>
      </c>
      <c r="C597" s="492"/>
      <c r="D597" s="492"/>
      <c r="E597" s="492"/>
      <c r="F597" s="492"/>
      <c r="G597" s="492"/>
      <c r="H597" s="492"/>
      <c r="I597" s="492"/>
      <c r="J597" s="492"/>
      <c r="K597" s="492"/>
      <c r="L597" s="493"/>
      <c r="M597" s="521">
        <v>1604</v>
      </c>
      <c r="N597" s="720"/>
      <c r="O597" s="721"/>
      <c r="P597" s="721"/>
      <c r="Q597" s="722"/>
      <c r="R597" s="543" t="s">
        <v>2</v>
      </c>
    </row>
    <row r="598" spans="2:18" ht="14.25">
      <c r="B598" s="491" t="s">
        <v>924</v>
      </c>
      <c r="C598" s="492"/>
      <c r="D598" s="492"/>
      <c r="E598" s="492"/>
      <c r="F598" s="492"/>
      <c r="G598" s="492"/>
      <c r="H598" s="492"/>
      <c r="I598" s="492"/>
      <c r="J598" s="492"/>
      <c r="K598" s="492"/>
      <c r="L598" s="493"/>
      <c r="M598" s="521">
        <v>1605</v>
      </c>
      <c r="N598" s="720"/>
      <c r="O598" s="721"/>
      <c r="P598" s="721"/>
      <c r="Q598" s="722"/>
      <c r="R598" s="543" t="s">
        <v>2</v>
      </c>
    </row>
    <row r="599" spans="2:18" ht="14.25">
      <c r="B599" s="491" t="s">
        <v>868</v>
      </c>
      <c r="C599" s="492"/>
      <c r="D599" s="492"/>
      <c r="E599" s="492"/>
      <c r="F599" s="492"/>
      <c r="G599" s="492"/>
      <c r="H599" s="492"/>
      <c r="I599" s="492"/>
      <c r="J599" s="492"/>
      <c r="K599" s="492"/>
      <c r="L599" s="493"/>
      <c r="M599" s="521">
        <v>1606</v>
      </c>
      <c r="N599" s="720"/>
      <c r="O599" s="721"/>
      <c r="P599" s="721"/>
      <c r="Q599" s="722"/>
      <c r="R599" s="543" t="s">
        <v>2</v>
      </c>
    </row>
    <row r="600" spans="2:18" ht="14.25">
      <c r="B600" s="491" t="s">
        <v>37</v>
      </c>
      <c r="C600" s="492"/>
      <c r="D600" s="492"/>
      <c r="E600" s="492"/>
      <c r="F600" s="492"/>
      <c r="G600" s="492"/>
      <c r="H600" s="492"/>
      <c r="I600" s="492"/>
      <c r="J600" s="492"/>
      <c r="K600" s="492"/>
      <c r="L600" s="493"/>
      <c r="M600" s="521">
        <v>1607</v>
      </c>
      <c r="N600" s="720"/>
      <c r="O600" s="721"/>
      <c r="P600" s="721"/>
      <c r="Q600" s="722"/>
      <c r="R600" s="543" t="s">
        <v>2</v>
      </c>
    </row>
    <row r="601" spans="2:18" ht="14.25">
      <c r="B601" s="491" t="s">
        <v>925</v>
      </c>
      <c r="C601" s="492"/>
      <c r="D601" s="492"/>
      <c r="E601" s="492"/>
      <c r="F601" s="492"/>
      <c r="G601" s="492"/>
      <c r="H601" s="492"/>
      <c r="I601" s="492"/>
      <c r="J601" s="492"/>
      <c r="K601" s="492"/>
      <c r="L601" s="493"/>
      <c r="M601" s="521">
        <v>1608</v>
      </c>
      <c r="N601" s="720"/>
      <c r="O601" s="721"/>
      <c r="P601" s="721"/>
      <c r="Q601" s="722"/>
      <c r="R601" s="543" t="s">
        <v>2</v>
      </c>
    </row>
    <row r="602" spans="2:18" ht="14.25">
      <c r="B602" s="491" t="s">
        <v>926</v>
      </c>
      <c r="C602" s="492"/>
      <c r="D602" s="492"/>
      <c r="E602" s="492"/>
      <c r="F602" s="492"/>
      <c r="G602" s="492"/>
      <c r="H602" s="492"/>
      <c r="I602" s="492"/>
      <c r="J602" s="492"/>
      <c r="K602" s="492"/>
      <c r="L602" s="493"/>
      <c r="M602" s="521">
        <v>1609</v>
      </c>
      <c r="N602" s="720"/>
      <c r="O602" s="721"/>
      <c r="P602" s="721"/>
      <c r="Q602" s="722"/>
      <c r="R602" s="543" t="s">
        <v>2</v>
      </c>
    </row>
    <row r="603" spans="2:18" ht="14.25">
      <c r="B603" s="491" t="s">
        <v>871</v>
      </c>
      <c r="C603" s="492"/>
      <c r="D603" s="492"/>
      <c r="E603" s="492"/>
      <c r="F603" s="492"/>
      <c r="G603" s="492"/>
      <c r="H603" s="492"/>
      <c r="I603" s="492"/>
      <c r="J603" s="492"/>
      <c r="K603" s="492"/>
      <c r="L603" s="493"/>
      <c r="M603" s="521">
        <v>1610</v>
      </c>
      <c r="N603" s="720">
        <f>+SUM(N592:$Q$602)</f>
        <v>0</v>
      </c>
      <c r="O603" s="721"/>
      <c r="P603" s="721"/>
      <c r="Q603" s="722"/>
      <c r="R603" s="543" t="s">
        <v>4</v>
      </c>
    </row>
    <row r="604" spans="2:18" ht="14.25">
      <c r="B604" s="491" t="s">
        <v>872</v>
      </c>
      <c r="C604" s="492"/>
      <c r="D604" s="492"/>
      <c r="E604" s="492"/>
      <c r="F604" s="492"/>
      <c r="G604" s="492"/>
      <c r="H604" s="492"/>
      <c r="I604" s="492"/>
      <c r="J604" s="492"/>
      <c r="K604" s="492"/>
      <c r="L604" s="493"/>
      <c r="M604" s="521">
        <v>1611</v>
      </c>
      <c r="N604" s="720"/>
      <c r="O604" s="721"/>
      <c r="P604" s="721"/>
      <c r="Q604" s="722"/>
      <c r="R604" s="543" t="s">
        <v>3</v>
      </c>
    </row>
    <row r="605" spans="2:18" ht="14.25">
      <c r="B605" s="491" t="s">
        <v>873</v>
      </c>
      <c r="C605" s="492"/>
      <c r="D605" s="492"/>
      <c r="E605" s="492"/>
      <c r="F605" s="492"/>
      <c r="G605" s="492"/>
      <c r="H605" s="492"/>
      <c r="I605" s="492"/>
      <c r="J605" s="492"/>
      <c r="K605" s="492"/>
      <c r="L605" s="493"/>
      <c r="M605" s="521">
        <v>1612</v>
      </c>
      <c r="N605" s="720"/>
      <c r="O605" s="721"/>
      <c r="P605" s="721"/>
      <c r="Q605" s="722"/>
      <c r="R605" s="543" t="s">
        <v>3</v>
      </c>
    </row>
    <row r="606" spans="2:18" ht="14.25">
      <c r="B606" s="491" t="s">
        <v>874</v>
      </c>
      <c r="C606" s="492"/>
      <c r="D606" s="492"/>
      <c r="E606" s="492"/>
      <c r="F606" s="492"/>
      <c r="G606" s="492"/>
      <c r="H606" s="492"/>
      <c r="I606" s="492"/>
      <c r="J606" s="492"/>
      <c r="K606" s="492"/>
      <c r="L606" s="493"/>
      <c r="M606" s="521">
        <v>1613</v>
      </c>
      <c r="N606" s="720"/>
      <c r="O606" s="721"/>
      <c r="P606" s="721"/>
      <c r="Q606" s="722"/>
      <c r="R606" s="543" t="s">
        <v>3</v>
      </c>
    </row>
    <row r="607" spans="2:18" ht="14.25">
      <c r="B607" s="491" t="s">
        <v>875</v>
      </c>
      <c r="C607" s="492"/>
      <c r="D607" s="492"/>
      <c r="E607" s="492"/>
      <c r="F607" s="492"/>
      <c r="G607" s="492"/>
      <c r="H607" s="492"/>
      <c r="I607" s="492"/>
      <c r="J607" s="492"/>
      <c r="K607" s="492"/>
      <c r="L607" s="493"/>
      <c r="M607" s="521">
        <v>1614</v>
      </c>
      <c r="N607" s="720"/>
      <c r="O607" s="721"/>
      <c r="P607" s="721"/>
      <c r="Q607" s="722"/>
      <c r="R607" s="543" t="s">
        <v>3</v>
      </c>
    </row>
    <row r="608" spans="2:18" ht="14.25">
      <c r="B608" s="491" t="s">
        <v>876</v>
      </c>
      <c r="C608" s="492"/>
      <c r="D608" s="492"/>
      <c r="E608" s="492"/>
      <c r="F608" s="492"/>
      <c r="G608" s="492"/>
      <c r="H608" s="492"/>
      <c r="I608" s="492"/>
      <c r="J608" s="492"/>
      <c r="K608" s="492"/>
      <c r="L608" s="493"/>
      <c r="M608" s="521">
        <v>1820</v>
      </c>
      <c r="N608" s="720"/>
      <c r="O608" s="721"/>
      <c r="P608" s="721"/>
      <c r="Q608" s="722"/>
      <c r="R608" s="543" t="s">
        <v>3</v>
      </c>
    </row>
    <row r="609" spans="1:18" ht="14.25">
      <c r="B609" s="491" t="s">
        <v>877</v>
      </c>
      <c r="C609" s="492"/>
      <c r="D609" s="492"/>
      <c r="E609" s="492"/>
      <c r="F609" s="492"/>
      <c r="G609" s="492"/>
      <c r="H609" s="492"/>
      <c r="I609" s="492"/>
      <c r="J609" s="492"/>
      <c r="K609" s="492"/>
      <c r="L609" s="493"/>
      <c r="M609" s="521">
        <v>1615</v>
      </c>
      <c r="N609" s="720"/>
      <c r="O609" s="721"/>
      <c r="P609" s="721"/>
      <c r="Q609" s="722"/>
      <c r="R609" s="477" t="s">
        <v>3</v>
      </c>
    </row>
    <row r="610" spans="1:18" ht="14.25">
      <c r="B610" s="491" t="s">
        <v>878</v>
      </c>
      <c r="C610" s="492"/>
      <c r="D610" s="492"/>
      <c r="E610" s="492"/>
      <c r="F610" s="492"/>
      <c r="G610" s="492"/>
      <c r="H610" s="492"/>
      <c r="I610" s="492"/>
      <c r="J610" s="492"/>
      <c r="K610" s="492"/>
      <c r="L610" s="493"/>
      <c r="M610" s="521">
        <v>1616</v>
      </c>
      <c r="N610" s="720"/>
      <c r="O610" s="721"/>
      <c r="P610" s="721"/>
      <c r="Q610" s="722"/>
      <c r="R610" s="477" t="s">
        <v>3</v>
      </c>
    </row>
    <row r="611" spans="1:18" ht="14.25">
      <c r="B611" s="491" t="s">
        <v>879</v>
      </c>
      <c r="C611" s="492"/>
      <c r="D611" s="492"/>
      <c r="E611" s="492"/>
      <c r="F611" s="492"/>
      <c r="G611" s="492"/>
      <c r="H611" s="492"/>
      <c r="I611" s="492"/>
      <c r="J611" s="492"/>
      <c r="K611" s="492"/>
      <c r="L611" s="493"/>
      <c r="M611" s="521">
        <v>1617</v>
      </c>
      <c r="N611" s="720"/>
      <c r="O611" s="721"/>
      <c r="P611" s="721"/>
      <c r="Q611" s="722"/>
      <c r="R611" s="477" t="s">
        <v>3</v>
      </c>
    </row>
    <row r="612" spans="1:18" ht="14.25">
      <c r="B612" s="491" t="s">
        <v>880</v>
      </c>
      <c r="C612" s="492"/>
      <c r="D612" s="492"/>
      <c r="E612" s="492"/>
      <c r="F612" s="492"/>
      <c r="G612" s="492"/>
      <c r="H612" s="492"/>
      <c r="I612" s="492"/>
      <c r="J612" s="492"/>
      <c r="K612" s="492"/>
      <c r="L612" s="493"/>
      <c r="M612" s="521">
        <v>1618</v>
      </c>
      <c r="N612" s="720"/>
      <c r="O612" s="721"/>
      <c r="P612" s="721"/>
      <c r="Q612" s="722"/>
      <c r="R612" s="477" t="s">
        <v>3</v>
      </c>
    </row>
    <row r="613" spans="1:18" ht="14.25">
      <c r="B613" s="491" t="s">
        <v>881</v>
      </c>
      <c r="C613" s="492"/>
      <c r="D613" s="492"/>
      <c r="E613" s="492"/>
      <c r="F613" s="492"/>
      <c r="G613" s="492"/>
      <c r="H613" s="492"/>
      <c r="I613" s="492"/>
      <c r="J613" s="492"/>
      <c r="K613" s="492"/>
      <c r="L613" s="493"/>
      <c r="M613" s="521">
        <v>1620</v>
      </c>
      <c r="N613" s="720"/>
      <c r="O613" s="721"/>
      <c r="P613" s="721"/>
      <c r="Q613" s="722"/>
      <c r="R613" s="477" t="s">
        <v>3</v>
      </c>
    </row>
    <row r="614" spans="1:18" ht="14.25">
      <c r="B614" s="491" t="s">
        <v>882</v>
      </c>
      <c r="C614" s="492"/>
      <c r="D614" s="492"/>
      <c r="E614" s="492"/>
      <c r="F614" s="492"/>
      <c r="G614" s="492"/>
      <c r="H614" s="492"/>
      <c r="I614" s="492"/>
      <c r="J614" s="492"/>
      <c r="K614" s="492"/>
      <c r="L614" s="493"/>
      <c r="M614" s="521">
        <v>1621</v>
      </c>
      <c r="N614" s="720"/>
      <c r="O614" s="721"/>
      <c r="P614" s="721"/>
      <c r="Q614" s="722"/>
      <c r="R614" s="477" t="s">
        <v>3</v>
      </c>
    </row>
    <row r="615" spans="1:18" ht="14.25">
      <c r="B615" s="491" t="s">
        <v>884</v>
      </c>
      <c r="C615" s="492"/>
      <c r="D615" s="492"/>
      <c r="E615" s="492"/>
      <c r="F615" s="492"/>
      <c r="G615" s="492"/>
      <c r="H615" s="492"/>
      <c r="I615" s="492"/>
      <c r="J615" s="492"/>
      <c r="K615" s="492"/>
      <c r="L615" s="493"/>
      <c r="M615" s="521">
        <v>1622</v>
      </c>
      <c r="N615" s="720"/>
      <c r="O615" s="721"/>
      <c r="P615" s="721"/>
      <c r="Q615" s="722"/>
      <c r="R615" s="477" t="s">
        <v>3</v>
      </c>
    </row>
    <row r="616" spans="1:18" ht="14.25">
      <c r="B616" s="491" t="s">
        <v>887</v>
      </c>
      <c r="C616" s="492"/>
      <c r="D616" s="492"/>
      <c r="E616" s="492"/>
      <c r="F616" s="492"/>
      <c r="G616" s="492"/>
      <c r="H616" s="492"/>
      <c r="I616" s="492"/>
      <c r="J616" s="492"/>
      <c r="K616" s="492"/>
      <c r="L616" s="493"/>
      <c r="M616" s="521">
        <v>1624</v>
      </c>
      <c r="N616" s="720"/>
      <c r="O616" s="721"/>
      <c r="P616" s="721"/>
      <c r="Q616" s="722"/>
      <c r="R616" s="477" t="s">
        <v>3</v>
      </c>
    </row>
    <row r="617" spans="1:18" ht="14.25">
      <c r="B617" s="491" t="s">
        <v>888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3"/>
      <c r="M617" s="521">
        <v>1625</v>
      </c>
      <c r="N617" s="720"/>
      <c r="O617" s="721"/>
      <c r="P617" s="721"/>
      <c r="Q617" s="722"/>
      <c r="R617" s="477" t="s">
        <v>3</v>
      </c>
    </row>
    <row r="618" spans="1:18" ht="14.25">
      <c r="B618" s="491" t="s">
        <v>889</v>
      </c>
      <c r="C618" s="492"/>
      <c r="D618" s="492"/>
      <c r="E618" s="492"/>
      <c r="F618" s="492"/>
      <c r="G618" s="492"/>
      <c r="H618" s="492"/>
      <c r="I618" s="492"/>
      <c r="J618" s="492"/>
      <c r="K618" s="492"/>
      <c r="L618" s="493"/>
      <c r="M618" s="521">
        <v>1626</v>
      </c>
      <c r="N618" s="720"/>
      <c r="O618" s="721"/>
      <c r="P618" s="721"/>
      <c r="Q618" s="722"/>
      <c r="R618" s="477" t="s">
        <v>3</v>
      </c>
    </row>
    <row r="619" spans="1:18" ht="14.25">
      <c r="B619" s="491" t="s">
        <v>890</v>
      </c>
      <c r="C619" s="492"/>
      <c r="D619" s="492"/>
      <c r="E619" s="492"/>
      <c r="F619" s="492"/>
      <c r="G619" s="492"/>
      <c r="H619" s="492"/>
      <c r="I619" s="492"/>
      <c r="J619" s="492"/>
      <c r="K619" s="492"/>
      <c r="L619" s="493"/>
      <c r="M619" s="521">
        <v>1627</v>
      </c>
      <c r="N619" s="720"/>
      <c r="O619" s="721"/>
      <c r="P619" s="721"/>
      <c r="Q619" s="722"/>
      <c r="R619" s="477" t="s">
        <v>3</v>
      </c>
    </row>
    <row r="620" spans="1:18" ht="14.25">
      <c r="B620" s="491" t="s">
        <v>891</v>
      </c>
      <c r="C620" s="492"/>
      <c r="D620" s="492"/>
      <c r="E620" s="492"/>
      <c r="F620" s="492"/>
      <c r="G620" s="492"/>
      <c r="H620" s="492"/>
      <c r="I620" s="492"/>
      <c r="J620" s="492"/>
      <c r="K620" s="492"/>
      <c r="L620" s="493"/>
      <c r="M620" s="521">
        <v>1628</v>
      </c>
      <c r="N620" s="720"/>
      <c r="O620" s="721"/>
      <c r="P620" s="721"/>
      <c r="Q620" s="722"/>
      <c r="R620" s="477" t="s">
        <v>3</v>
      </c>
    </row>
    <row r="621" spans="1:18" ht="14.25">
      <c r="B621" s="535" t="s">
        <v>66</v>
      </c>
      <c r="C621" s="536"/>
      <c r="D621" s="536"/>
      <c r="E621" s="536"/>
      <c r="F621" s="536"/>
      <c r="G621" s="536"/>
      <c r="H621" s="536"/>
      <c r="I621" s="536"/>
      <c r="J621" s="536"/>
      <c r="K621" s="536"/>
      <c r="L621" s="537"/>
      <c r="M621" s="564">
        <v>1909</v>
      </c>
      <c r="N621" s="724"/>
      <c r="O621" s="725"/>
      <c r="P621" s="725"/>
      <c r="Q621" s="726"/>
      <c r="R621" s="477" t="s">
        <v>3</v>
      </c>
    </row>
    <row r="622" spans="1:18" ht="14.25">
      <c r="B622" s="491" t="s">
        <v>892</v>
      </c>
      <c r="C622" s="492"/>
      <c r="D622" s="492"/>
      <c r="E622" s="492"/>
      <c r="F622" s="492"/>
      <c r="G622" s="492"/>
      <c r="H622" s="492"/>
      <c r="I622" s="492"/>
      <c r="J622" s="492"/>
      <c r="K622" s="492"/>
      <c r="L622" s="493"/>
      <c r="M622" s="521">
        <v>1629</v>
      </c>
      <c r="N622" s="720">
        <f>+SUM(N604:$Q$621)</f>
        <v>0</v>
      </c>
      <c r="O622" s="721"/>
      <c r="P622" s="721"/>
      <c r="Q622" s="722"/>
      <c r="R622" s="477" t="s">
        <v>4</v>
      </c>
    </row>
    <row r="623" spans="1:18" ht="14.25">
      <c r="B623" s="491" t="s">
        <v>927</v>
      </c>
      <c r="C623" s="492"/>
      <c r="D623" s="492"/>
      <c r="E623" s="492"/>
      <c r="F623" s="492"/>
      <c r="G623" s="492"/>
      <c r="H623" s="492"/>
      <c r="I623" s="492"/>
      <c r="J623" s="492"/>
      <c r="K623" s="492"/>
      <c r="L623" s="493"/>
      <c r="M623" s="521">
        <v>1630</v>
      </c>
      <c r="N623" s="720">
        <f>+N603-$N$622</f>
        <v>0</v>
      </c>
      <c r="O623" s="721"/>
      <c r="P623" s="721"/>
      <c r="Q623" s="722"/>
      <c r="R623" s="477" t="s">
        <v>4</v>
      </c>
    </row>
    <row r="624" spans="1:18">
      <c r="A624" s="409"/>
      <c r="B624" s="517"/>
      <c r="C624" s="517"/>
      <c r="D624" s="517"/>
      <c r="E624" s="517"/>
      <c r="F624" s="517"/>
      <c r="G624" s="517"/>
      <c r="H624" s="517"/>
      <c r="I624" s="517"/>
      <c r="J624" s="517"/>
      <c r="K624" s="517"/>
      <c r="L624" s="517"/>
      <c r="M624" s="517"/>
      <c r="N624" s="517"/>
      <c r="O624" s="517"/>
      <c r="P624" s="517"/>
      <c r="Q624" s="517"/>
      <c r="R624" s="517"/>
    </row>
    <row r="625" spans="1:18">
      <c r="A625" s="409"/>
      <c r="B625" s="779" t="s">
        <v>928</v>
      </c>
      <c r="C625" s="780"/>
      <c r="D625" s="780"/>
      <c r="E625" s="780"/>
      <c r="F625" s="780"/>
      <c r="G625" s="780"/>
      <c r="H625" s="780"/>
      <c r="I625" s="780"/>
      <c r="J625" s="780"/>
      <c r="K625" s="780"/>
      <c r="L625" s="780"/>
      <c r="M625" s="780"/>
      <c r="N625" s="780"/>
      <c r="O625" s="780"/>
      <c r="P625" s="780"/>
      <c r="Q625" s="780"/>
      <c r="R625" s="781"/>
    </row>
    <row r="626" spans="1:18">
      <c r="A626" s="409"/>
      <c r="B626" s="782"/>
      <c r="C626" s="783"/>
      <c r="D626" s="783"/>
      <c r="E626" s="783"/>
      <c r="F626" s="783"/>
      <c r="G626" s="783"/>
      <c r="H626" s="783"/>
      <c r="I626" s="783"/>
      <c r="J626" s="783"/>
      <c r="K626" s="783"/>
      <c r="L626" s="783"/>
      <c r="M626" s="783"/>
      <c r="N626" s="783"/>
      <c r="O626" s="783"/>
      <c r="P626" s="783"/>
      <c r="Q626" s="783"/>
      <c r="R626" s="784"/>
    </row>
    <row r="627" spans="1:18" ht="14.25">
      <c r="B627" s="491" t="s">
        <v>903</v>
      </c>
      <c r="C627" s="492"/>
      <c r="D627" s="492"/>
      <c r="E627" s="492"/>
      <c r="F627" s="492"/>
      <c r="G627" s="492"/>
      <c r="H627" s="492"/>
      <c r="I627" s="492"/>
      <c r="J627" s="492"/>
      <c r="K627" s="492"/>
      <c r="L627" s="493"/>
      <c r="M627" s="520">
        <v>1580</v>
      </c>
      <c r="N627" s="720"/>
      <c r="O627" s="721"/>
      <c r="P627" s="721"/>
      <c r="Q627" s="722"/>
      <c r="R627" s="542" t="s">
        <v>2</v>
      </c>
    </row>
    <row r="628" spans="1:18" ht="14.25">
      <c r="B628" s="491" t="s">
        <v>904</v>
      </c>
      <c r="C628" s="492"/>
      <c r="D628" s="492"/>
      <c r="E628" s="492"/>
      <c r="F628" s="492"/>
      <c r="G628" s="492"/>
      <c r="H628" s="492"/>
      <c r="I628" s="492"/>
      <c r="J628" s="492"/>
      <c r="K628" s="492"/>
      <c r="L628" s="493"/>
      <c r="M628" s="521">
        <v>1582</v>
      </c>
      <c r="N628" s="720"/>
      <c r="O628" s="721"/>
      <c r="P628" s="721"/>
      <c r="Q628" s="722"/>
      <c r="R628" s="543" t="s">
        <v>3</v>
      </c>
    </row>
    <row r="629" spans="1:18" ht="14.25">
      <c r="B629" s="491" t="s">
        <v>905</v>
      </c>
      <c r="C629" s="492"/>
      <c r="D629" s="492"/>
      <c r="E629" s="492"/>
      <c r="F629" s="492"/>
      <c r="G629" s="492"/>
      <c r="H629" s="492"/>
      <c r="I629" s="492"/>
      <c r="J629" s="492"/>
      <c r="K629" s="492"/>
      <c r="L629" s="493"/>
      <c r="M629" s="521">
        <v>1573</v>
      </c>
      <c r="N629" s="720"/>
      <c r="O629" s="721"/>
      <c r="P629" s="721"/>
      <c r="Q629" s="722"/>
      <c r="R629" s="543" t="s">
        <v>2</v>
      </c>
    </row>
    <row r="630" spans="1:18" ht="14.25">
      <c r="B630" s="491" t="s">
        <v>906</v>
      </c>
      <c r="C630" s="492"/>
      <c r="D630" s="492"/>
      <c r="E630" s="492"/>
      <c r="F630" s="492"/>
      <c r="G630" s="492"/>
      <c r="H630" s="492"/>
      <c r="I630" s="492"/>
      <c r="J630" s="492"/>
      <c r="K630" s="492"/>
      <c r="L630" s="493"/>
      <c r="M630" s="521">
        <v>1574</v>
      </c>
      <c r="N630" s="720"/>
      <c r="O630" s="721"/>
      <c r="P630" s="721"/>
      <c r="Q630" s="722"/>
      <c r="R630" s="543" t="s">
        <v>2</v>
      </c>
    </row>
    <row r="631" spans="1:18" ht="14.25">
      <c r="B631" s="491" t="s">
        <v>907</v>
      </c>
      <c r="C631" s="492"/>
      <c r="D631" s="492"/>
      <c r="E631" s="492"/>
      <c r="F631" s="492"/>
      <c r="G631" s="492"/>
      <c r="H631" s="492"/>
      <c r="I631" s="492"/>
      <c r="J631" s="492"/>
      <c r="K631" s="492"/>
      <c r="L631" s="493"/>
      <c r="M631" s="521">
        <v>1575</v>
      </c>
      <c r="N631" s="720"/>
      <c r="O631" s="721"/>
      <c r="P631" s="721"/>
      <c r="Q631" s="722"/>
      <c r="R631" s="543" t="s">
        <v>3</v>
      </c>
    </row>
    <row r="632" spans="1:18" ht="14.25">
      <c r="B632" s="491" t="s">
        <v>929</v>
      </c>
      <c r="C632" s="492"/>
      <c r="D632" s="492"/>
      <c r="E632" s="492"/>
      <c r="F632" s="492"/>
      <c r="G632" s="492"/>
      <c r="H632" s="492"/>
      <c r="I632" s="492"/>
      <c r="J632" s="492"/>
      <c r="K632" s="492"/>
      <c r="L632" s="493"/>
      <c r="M632" s="521">
        <v>1712</v>
      </c>
      <c r="N632" s="720"/>
      <c r="O632" s="721"/>
      <c r="P632" s="721"/>
      <c r="Q632" s="722"/>
      <c r="R632" s="543" t="s">
        <v>2</v>
      </c>
    </row>
    <row r="633" spans="1:18" ht="14.25">
      <c r="B633" s="491" t="s">
        <v>831</v>
      </c>
      <c r="C633" s="492"/>
      <c r="D633" s="492"/>
      <c r="E633" s="492"/>
      <c r="F633" s="492"/>
      <c r="G633" s="492"/>
      <c r="H633" s="492"/>
      <c r="I633" s="492"/>
      <c r="J633" s="492"/>
      <c r="K633" s="492"/>
      <c r="L633" s="493"/>
      <c r="M633" s="521">
        <v>1713</v>
      </c>
      <c r="N633" s="720"/>
      <c r="O633" s="721"/>
      <c r="P633" s="721"/>
      <c r="Q633" s="722"/>
      <c r="R633" s="543" t="s">
        <v>3</v>
      </c>
    </row>
    <row r="634" spans="1:18" ht="14.25">
      <c r="B634" s="491" t="s">
        <v>890</v>
      </c>
      <c r="C634" s="492"/>
      <c r="D634" s="492"/>
      <c r="E634" s="492"/>
      <c r="F634" s="492"/>
      <c r="G634" s="492"/>
      <c r="H634" s="492"/>
      <c r="I634" s="492"/>
      <c r="J634" s="492"/>
      <c r="K634" s="492"/>
      <c r="L634" s="493"/>
      <c r="M634" s="521">
        <v>1714</v>
      </c>
      <c r="N634" s="720"/>
      <c r="O634" s="721"/>
      <c r="P634" s="721"/>
      <c r="Q634" s="722"/>
      <c r="R634" s="543" t="s">
        <v>2</v>
      </c>
    </row>
    <row r="635" spans="1:18" ht="14.25">
      <c r="B635" s="491" t="s">
        <v>909</v>
      </c>
      <c r="C635" s="492"/>
      <c r="D635" s="492"/>
      <c r="E635" s="492"/>
      <c r="F635" s="492"/>
      <c r="G635" s="492"/>
      <c r="H635" s="492"/>
      <c r="I635" s="492"/>
      <c r="J635" s="492"/>
      <c r="K635" s="492"/>
      <c r="L635" s="493"/>
      <c r="M635" s="521">
        <v>1576</v>
      </c>
      <c r="N635" s="720"/>
      <c r="O635" s="721"/>
      <c r="P635" s="721"/>
      <c r="Q635" s="722"/>
      <c r="R635" s="543" t="s">
        <v>3</v>
      </c>
    </row>
    <row r="636" spans="1:18" ht="14.25">
      <c r="B636" s="491" t="s">
        <v>925</v>
      </c>
      <c r="C636" s="492"/>
      <c r="D636" s="492"/>
      <c r="E636" s="492"/>
      <c r="F636" s="492"/>
      <c r="G636" s="492"/>
      <c r="H636" s="492"/>
      <c r="I636" s="492"/>
      <c r="J636" s="492"/>
      <c r="K636" s="492"/>
      <c r="L636" s="493"/>
      <c r="M636" s="521">
        <v>1715</v>
      </c>
      <c r="N636" s="720"/>
      <c r="O636" s="721"/>
      <c r="P636" s="721"/>
      <c r="Q636" s="722"/>
      <c r="R636" s="543" t="s">
        <v>3</v>
      </c>
    </row>
    <row r="637" spans="1:18" ht="14.25">
      <c r="B637" s="491" t="s">
        <v>930</v>
      </c>
      <c r="C637" s="492"/>
      <c r="D637" s="492"/>
      <c r="E637" s="492"/>
      <c r="F637" s="492"/>
      <c r="G637" s="492"/>
      <c r="H637" s="492"/>
      <c r="I637" s="492"/>
      <c r="J637" s="492"/>
      <c r="K637" s="492"/>
      <c r="L637" s="493"/>
      <c r="M637" s="521">
        <v>1577</v>
      </c>
      <c r="N637" s="720"/>
      <c r="O637" s="721"/>
      <c r="P637" s="721"/>
      <c r="Q637" s="722"/>
      <c r="R637" s="543" t="s">
        <v>3</v>
      </c>
    </row>
    <row r="638" spans="1:18" ht="14.25">
      <c r="B638" s="491" t="s">
        <v>926</v>
      </c>
      <c r="C638" s="492"/>
      <c r="D638" s="492"/>
      <c r="E638" s="492"/>
      <c r="F638" s="492"/>
      <c r="G638" s="492"/>
      <c r="H638" s="492"/>
      <c r="I638" s="492"/>
      <c r="J638" s="492"/>
      <c r="K638" s="492"/>
      <c r="L638" s="493"/>
      <c r="M638" s="521">
        <v>1716</v>
      </c>
      <c r="N638" s="720"/>
      <c r="O638" s="721"/>
      <c r="P638" s="721"/>
      <c r="Q638" s="722"/>
      <c r="R638" s="543" t="s">
        <v>3</v>
      </c>
    </row>
    <row r="639" spans="1:18" ht="14.25">
      <c r="B639" s="491" t="s">
        <v>931</v>
      </c>
      <c r="C639" s="492"/>
      <c r="D639" s="492"/>
      <c r="E639" s="492"/>
      <c r="F639" s="492"/>
      <c r="G639" s="492"/>
      <c r="H639" s="492"/>
      <c r="I639" s="492"/>
      <c r="J639" s="492"/>
      <c r="K639" s="492"/>
      <c r="L639" s="493"/>
      <c r="M639" s="521">
        <v>1578</v>
      </c>
      <c r="N639" s="720"/>
      <c r="O639" s="721"/>
      <c r="P639" s="721"/>
      <c r="Q639" s="722"/>
      <c r="R639" s="543" t="s">
        <v>3</v>
      </c>
    </row>
    <row r="640" spans="1:18" ht="14.25">
      <c r="B640" s="491" t="s">
        <v>97</v>
      </c>
      <c r="C640" s="492"/>
      <c r="D640" s="492"/>
      <c r="E640" s="492"/>
      <c r="F640" s="492"/>
      <c r="G640" s="492"/>
      <c r="H640" s="492"/>
      <c r="I640" s="492"/>
      <c r="J640" s="492"/>
      <c r="K640" s="492"/>
      <c r="L640" s="493"/>
      <c r="M640" s="521">
        <v>1584</v>
      </c>
      <c r="N640" s="720"/>
      <c r="O640" s="721"/>
      <c r="P640" s="721"/>
      <c r="Q640" s="722"/>
      <c r="R640" s="543" t="s">
        <v>2</v>
      </c>
    </row>
    <row r="641" spans="1:80" ht="14.25">
      <c r="B641" s="491" t="s">
        <v>98</v>
      </c>
      <c r="C641" s="492"/>
      <c r="D641" s="492"/>
      <c r="E641" s="492"/>
      <c r="F641" s="492"/>
      <c r="G641" s="492"/>
      <c r="H641" s="492"/>
      <c r="I641" s="492"/>
      <c r="J641" s="492"/>
      <c r="K641" s="492"/>
      <c r="L641" s="493"/>
      <c r="M641" s="521">
        <v>1585</v>
      </c>
      <c r="N641" s="720"/>
      <c r="O641" s="721"/>
      <c r="P641" s="721"/>
      <c r="Q641" s="722"/>
      <c r="R641" s="543" t="s">
        <v>3</v>
      </c>
    </row>
    <row r="642" spans="1:80" ht="14.25">
      <c r="B642" s="491" t="s">
        <v>912</v>
      </c>
      <c r="C642" s="492"/>
      <c r="D642" s="492"/>
      <c r="E642" s="492"/>
      <c r="F642" s="492"/>
      <c r="G642" s="492"/>
      <c r="H642" s="492"/>
      <c r="I642" s="492"/>
      <c r="J642" s="492"/>
      <c r="K642" s="492"/>
      <c r="L642" s="493"/>
      <c r="M642" s="521">
        <v>1581</v>
      </c>
      <c r="N642" s="720">
        <f>+IF((+$N$627+$N$629+$N$630+$N$632+$N$634+$N$640-$N$628-$N$631-$N$633-$N$635-$N$636-$N$637-$N$638-$N$639-$N$641)&gt;0,(+$N$627+$N$629+$N$630+$N$632+$N$634+$N$640-$N$628-$N$631-$N$633-$N$635-$N$636-$N$637-$N$638-$N$639-$N$641),0)</f>
        <v>0</v>
      </c>
      <c r="O642" s="721"/>
      <c r="P642" s="721"/>
      <c r="Q642" s="722"/>
      <c r="R642" s="543" t="s">
        <v>4</v>
      </c>
    </row>
    <row r="643" spans="1:80" ht="14.25">
      <c r="B643" s="491" t="s">
        <v>913</v>
      </c>
      <c r="C643" s="492"/>
      <c r="D643" s="492"/>
      <c r="E643" s="492"/>
      <c r="F643" s="492"/>
      <c r="G643" s="492"/>
      <c r="H643" s="492"/>
      <c r="I643" s="492"/>
      <c r="J643" s="492"/>
      <c r="K643" s="492"/>
      <c r="L643" s="493"/>
      <c r="M643" s="521">
        <v>1583</v>
      </c>
      <c r="N643" s="720">
        <f>-IF((+$N$627+$N$629+$N$630+$N$632+$N$634+$N$640-$N$628-$N$631-$N$633-$N$635-$N$636-$N$637-$N$638-$N$639-$N$641)&lt;0,(+$N$627+$N$629+$N$630+$N$632+$N$634+$N$640-$N$628-$N$631-$N$633-$N$635-$N$636-$N$637-$N$638-$N$639-$N$641),0)</f>
        <v>0</v>
      </c>
      <c r="O643" s="721"/>
      <c r="P643" s="721"/>
      <c r="Q643" s="722"/>
      <c r="R643" s="543" t="s">
        <v>4</v>
      </c>
    </row>
    <row r="644" spans="1:80">
      <c r="A644" s="409"/>
      <c r="B644" s="517"/>
      <c r="C644" s="517"/>
      <c r="D644" s="517"/>
      <c r="E644" s="517"/>
      <c r="F644" s="517"/>
      <c r="G644" s="517"/>
      <c r="H644" s="517"/>
      <c r="I644" s="517"/>
      <c r="J644" s="517"/>
      <c r="K644" s="517"/>
      <c r="L644" s="517"/>
      <c r="M644" s="517"/>
      <c r="N644" s="517"/>
      <c r="O644" s="517"/>
      <c r="P644" s="517"/>
      <c r="Q644" s="517"/>
      <c r="R644" s="517"/>
    </row>
    <row r="645" spans="1:80">
      <c r="A645" s="409"/>
      <c r="B645" s="779" t="s">
        <v>932</v>
      </c>
      <c r="C645" s="780"/>
      <c r="D645" s="780"/>
      <c r="E645" s="780"/>
      <c r="F645" s="780"/>
      <c r="G645" s="780"/>
      <c r="H645" s="780"/>
      <c r="I645" s="780"/>
      <c r="J645" s="780"/>
      <c r="K645" s="780"/>
      <c r="L645" s="780"/>
      <c r="M645" s="780"/>
      <c r="N645" s="780"/>
      <c r="O645" s="780"/>
      <c r="P645" s="780"/>
      <c r="Q645" s="780"/>
      <c r="R645" s="780"/>
      <c r="S645" s="780"/>
      <c r="T645" s="780"/>
      <c r="U645" s="780"/>
      <c r="V645" s="780"/>
      <c r="W645" s="781"/>
    </row>
    <row r="646" spans="1:80">
      <c r="A646" s="409"/>
      <c r="B646" s="782"/>
      <c r="C646" s="783"/>
      <c r="D646" s="783"/>
      <c r="E646" s="783"/>
      <c r="F646" s="783"/>
      <c r="G646" s="783"/>
      <c r="H646" s="783"/>
      <c r="I646" s="783"/>
      <c r="J646" s="783"/>
      <c r="K646" s="783"/>
      <c r="L646" s="783"/>
      <c r="M646" s="783"/>
      <c r="N646" s="783"/>
      <c r="O646" s="783"/>
      <c r="P646" s="783"/>
      <c r="Q646" s="783"/>
      <c r="R646" s="783"/>
      <c r="S646" s="783"/>
      <c r="T646" s="783"/>
      <c r="U646" s="783"/>
      <c r="V646" s="783"/>
      <c r="W646" s="784"/>
    </row>
    <row r="647" spans="1:80" ht="14.25">
      <c r="B647" s="565" t="s">
        <v>933</v>
      </c>
      <c r="C647" s="566"/>
      <c r="D647" s="566"/>
      <c r="E647" s="566"/>
      <c r="F647" s="566"/>
      <c r="G647" s="566"/>
      <c r="H647" s="566"/>
      <c r="I647" s="566"/>
      <c r="J647" s="566"/>
      <c r="K647" s="566"/>
      <c r="L647" s="566"/>
      <c r="M647" s="520">
        <v>1784</v>
      </c>
      <c r="N647" s="720"/>
      <c r="O647" s="721"/>
      <c r="P647" s="721"/>
      <c r="Q647" s="722"/>
      <c r="R647" s="566"/>
      <c r="S647" s="566"/>
      <c r="T647" s="566"/>
      <c r="U647" s="566"/>
      <c r="V647" s="567"/>
      <c r="W647" s="568"/>
    </row>
    <row r="648" spans="1:80">
      <c r="B648" s="491" t="s">
        <v>934</v>
      </c>
      <c r="C648" s="492"/>
      <c r="D648" s="492"/>
      <c r="E648" s="492"/>
      <c r="F648" s="492"/>
      <c r="G648" s="492"/>
      <c r="H648" s="492"/>
      <c r="I648" s="492"/>
      <c r="J648" s="492"/>
      <c r="K648" s="492"/>
      <c r="L648" s="492"/>
      <c r="M648" s="801" t="s">
        <v>935</v>
      </c>
      <c r="N648" s="802"/>
      <c r="O648" s="802"/>
      <c r="P648" s="802"/>
      <c r="Q648" s="803"/>
      <c r="R648" s="801" t="s">
        <v>936</v>
      </c>
      <c r="S648" s="802"/>
      <c r="T648" s="802"/>
      <c r="U648" s="802"/>
      <c r="V648" s="803"/>
      <c r="W648" s="568"/>
    </row>
    <row r="649" spans="1:80" ht="14.25">
      <c r="B649" s="491" t="s">
        <v>937</v>
      </c>
      <c r="C649" s="492"/>
      <c r="D649" s="492"/>
      <c r="E649" s="492"/>
      <c r="F649" s="492"/>
      <c r="G649" s="492"/>
      <c r="H649" s="492"/>
      <c r="I649" s="492"/>
      <c r="J649" s="492"/>
      <c r="K649" s="492"/>
      <c r="L649" s="492"/>
      <c r="M649" s="521">
        <v>1785</v>
      </c>
      <c r="N649" s="720"/>
      <c r="O649" s="721"/>
      <c r="P649" s="721"/>
      <c r="Q649" s="722"/>
      <c r="R649" s="521">
        <v>1801</v>
      </c>
      <c r="S649" s="720"/>
      <c r="T649" s="721"/>
      <c r="U649" s="721"/>
      <c r="V649" s="722"/>
      <c r="W649" s="568"/>
    </row>
    <row r="650" spans="1:80" ht="14.25">
      <c r="B650" s="491" t="s">
        <v>938</v>
      </c>
      <c r="C650" s="492"/>
      <c r="D650" s="492"/>
      <c r="E650" s="492"/>
      <c r="F650" s="492"/>
      <c r="G650" s="492"/>
      <c r="H650" s="492"/>
      <c r="I650" s="492"/>
      <c r="J650" s="492"/>
      <c r="K650" s="492"/>
      <c r="L650" s="492"/>
      <c r="M650" s="521">
        <v>1798</v>
      </c>
      <c r="N650" s="720"/>
      <c r="O650" s="721"/>
      <c r="P650" s="721"/>
      <c r="Q650" s="722"/>
      <c r="R650" s="521">
        <v>1799</v>
      </c>
      <c r="S650" s="720"/>
      <c r="T650" s="721"/>
      <c r="U650" s="721"/>
      <c r="V650" s="722"/>
      <c r="W650" s="557" t="s">
        <v>2</v>
      </c>
    </row>
    <row r="651" spans="1:80" s="571" customFormat="1" ht="14.25">
      <c r="A651" s="569"/>
      <c r="B651" s="491" t="s">
        <v>939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521">
        <v>1786</v>
      </c>
      <c r="N651" s="720"/>
      <c r="O651" s="721"/>
      <c r="P651" s="721"/>
      <c r="Q651" s="722"/>
      <c r="R651" s="521">
        <v>1802</v>
      </c>
      <c r="S651" s="720"/>
      <c r="T651" s="721"/>
      <c r="U651" s="721"/>
      <c r="V651" s="722"/>
      <c r="W651" s="570" t="s">
        <v>2</v>
      </c>
      <c r="X651" s="402"/>
      <c r="Y651" s="402"/>
      <c r="Z651" s="402"/>
      <c r="AA651" s="402"/>
      <c r="AB651" s="402"/>
      <c r="AC651" s="402"/>
      <c r="AD651" s="402"/>
      <c r="AE651" s="402"/>
      <c r="AF651" s="402"/>
      <c r="AG651" s="402"/>
      <c r="AH651" s="402"/>
      <c r="AI651" s="402"/>
      <c r="AJ651" s="402"/>
      <c r="AK651" s="402"/>
      <c r="AL651" s="402"/>
      <c r="AM651" s="402"/>
      <c r="AN651" s="402"/>
      <c r="AO651" s="402"/>
      <c r="AP651" s="402"/>
      <c r="AQ651" s="402"/>
      <c r="AR651" s="402"/>
      <c r="AS651" s="402"/>
      <c r="AT651" s="402"/>
      <c r="AU651" s="402"/>
      <c r="AV651" s="402"/>
      <c r="AW651" s="402"/>
      <c r="AX651" s="402"/>
      <c r="AY651" s="402"/>
      <c r="AZ651" s="402"/>
      <c r="BA651" s="402"/>
      <c r="BB651" s="402"/>
      <c r="BC651" s="402"/>
      <c r="BD651" s="402"/>
      <c r="BE651" s="402"/>
      <c r="BF651" s="402"/>
      <c r="BG651" s="402"/>
      <c r="BH651" s="402"/>
      <c r="BI651" s="402"/>
      <c r="BJ651" s="402"/>
      <c r="BK651" s="402"/>
      <c r="BL651" s="402"/>
      <c r="BM651" s="402"/>
      <c r="BN651" s="402"/>
      <c r="BO651" s="402"/>
      <c r="BP651" s="402"/>
      <c r="BQ651" s="402"/>
      <c r="BR651" s="402"/>
      <c r="BS651" s="402"/>
      <c r="BT651" s="402"/>
      <c r="BU651" s="402"/>
      <c r="BV651" s="402"/>
      <c r="BW651" s="402"/>
      <c r="BX651" s="402"/>
      <c r="BY651" s="402"/>
      <c r="BZ651" s="402"/>
      <c r="CA651" s="402"/>
      <c r="CB651" s="402"/>
    </row>
    <row r="652" spans="1:80">
      <c r="B652" s="770" t="s">
        <v>940</v>
      </c>
      <c r="C652" s="771"/>
      <c r="D652" s="771"/>
      <c r="E652" s="771"/>
      <c r="F652" s="771"/>
      <c r="G652" s="771"/>
      <c r="H652" s="771"/>
      <c r="I652" s="771"/>
      <c r="J652" s="771"/>
      <c r="K652" s="771"/>
      <c r="L652" s="771"/>
      <c r="M652" s="771"/>
      <c r="N652" s="771"/>
      <c r="O652" s="771"/>
      <c r="P652" s="771"/>
      <c r="Q652" s="771"/>
      <c r="R652" s="771"/>
      <c r="S652" s="771"/>
      <c r="T652" s="771"/>
      <c r="U652" s="771"/>
      <c r="V652" s="771"/>
      <c r="W652" s="772"/>
    </row>
    <row r="653" spans="1:80" s="571" customFormat="1" ht="14.25">
      <c r="A653" s="569"/>
      <c r="B653" s="491" t="s">
        <v>941</v>
      </c>
      <c r="C653" s="492"/>
      <c r="D653" s="492"/>
      <c r="E653" s="492"/>
      <c r="F653" s="492"/>
      <c r="G653" s="492"/>
      <c r="H653" s="492"/>
      <c r="I653" s="492"/>
      <c r="J653" s="492"/>
      <c r="K653" s="492"/>
      <c r="L653" s="492"/>
      <c r="M653" s="492"/>
      <c r="N653" s="492"/>
      <c r="O653" s="492"/>
      <c r="P653" s="492"/>
      <c r="Q653" s="492"/>
      <c r="R653" s="521">
        <v>1787</v>
      </c>
      <c r="S653" s="720"/>
      <c r="T653" s="721"/>
      <c r="U653" s="721"/>
      <c r="V653" s="722"/>
      <c r="W653" s="570" t="s">
        <v>3</v>
      </c>
      <c r="X653" s="402"/>
      <c r="Y653" s="402"/>
      <c r="Z653" s="402"/>
      <c r="AA653" s="402"/>
      <c r="AB653" s="402"/>
      <c r="AC653" s="402"/>
      <c r="AD653" s="402"/>
      <c r="AE653" s="402"/>
      <c r="AF653" s="402"/>
      <c r="AG653" s="402"/>
      <c r="AH653" s="402"/>
      <c r="AI653" s="402"/>
      <c r="AJ653" s="402"/>
      <c r="AK653" s="402"/>
      <c r="AL653" s="402"/>
      <c r="AM653" s="402"/>
      <c r="AN653" s="402"/>
      <c r="AO653" s="402"/>
      <c r="AP653" s="402"/>
      <c r="AQ653" s="402"/>
      <c r="AR653" s="402"/>
      <c r="AS653" s="402"/>
      <c r="AT653" s="402"/>
      <c r="AU653" s="402"/>
      <c r="AV653" s="402"/>
      <c r="AW653" s="402"/>
      <c r="AX653" s="402"/>
      <c r="AY653" s="402"/>
      <c r="AZ653" s="402"/>
      <c r="BA653" s="402"/>
      <c r="BB653" s="402"/>
      <c r="BC653" s="402"/>
      <c r="BD653" s="402"/>
      <c r="BE653" s="402"/>
      <c r="BF653" s="402"/>
      <c r="BG653" s="402"/>
      <c r="BH653" s="402"/>
      <c r="BI653" s="402"/>
      <c r="BJ653" s="402"/>
      <c r="BK653" s="402"/>
      <c r="BL653" s="402"/>
      <c r="BM653" s="402"/>
      <c r="BN653" s="402"/>
      <c r="BO653" s="402"/>
      <c r="BP653" s="402"/>
      <c r="BQ653" s="402"/>
      <c r="BR653" s="402"/>
      <c r="BS653" s="402"/>
      <c r="BT653" s="402"/>
      <c r="BU653" s="402"/>
      <c r="BV653" s="402"/>
      <c r="BW653" s="402"/>
      <c r="BX653" s="402"/>
      <c r="BY653" s="402"/>
      <c r="BZ653" s="402"/>
      <c r="CA653" s="402"/>
      <c r="CB653" s="402"/>
    </row>
    <row r="654" spans="1:80" s="571" customFormat="1" ht="14.25">
      <c r="A654" s="569"/>
      <c r="B654" s="491" t="s">
        <v>942</v>
      </c>
      <c r="C654" s="492"/>
      <c r="D654" s="492"/>
      <c r="E654" s="492"/>
      <c r="F654" s="492"/>
      <c r="G654" s="492"/>
      <c r="H654" s="492"/>
      <c r="I654" s="492"/>
      <c r="J654" s="492"/>
      <c r="K654" s="492"/>
      <c r="L654" s="492"/>
      <c r="M654" s="492"/>
      <c r="N654" s="492"/>
      <c r="O654" s="492"/>
      <c r="P654" s="492"/>
      <c r="Q654" s="492"/>
      <c r="R654" s="521">
        <v>1788</v>
      </c>
      <c r="S654" s="720">
        <f>+$N$650+$S$650+$N$651+$S$651-$S$653</f>
        <v>0</v>
      </c>
      <c r="T654" s="721"/>
      <c r="U654" s="721"/>
      <c r="V654" s="722"/>
      <c r="W654" s="570" t="s">
        <v>4</v>
      </c>
      <c r="X654" s="402"/>
      <c r="Y654" s="402"/>
      <c r="Z654" s="402"/>
      <c r="AA654" s="402"/>
      <c r="AB654" s="402"/>
      <c r="AC654" s="402"/>
      <c r="AD654" s="402"/>
      <c r="AE654" s="402"/>
      <c r="AF654" s="402"/>
      <c r="AG654" s="402"/>
      <c r="AH654" s="402"/>
      <c r="AI654" s="402"/>
      <c r="AJ654" s="402"/>
      <c r="AK654" s="402"/>
      <c r="AL654" s="402"/>
      <c r="AM654" s="402"/>
      <c r="AN654" s="402"/>
      <c r="AO654" s="402"/>
      <c r="AP654" s="402"/>
      <c r="AQ654" s="402"/>
      <c r="AR654" s="402"/>
      <c r="AS654" s="402"/>
      <c r="AT654" s="402"/>
      <c r="AU654" s="402"/>
      <c r="AV654" s="402"/>
      <c r="AW654" s="402"/>
      <c r="AX654" s="402"/>
      <c r="AY654" s="402"/>
      <c r="AZ654" s="402"/>
      <c r="BA654" s="402"/>
      <c r="BB654" s="402"/>
      <c r="BC654" s="402"/>
      <c r="BD654" s="402"/>
      <c r="BE654" s="402"/>
      <c r="BF654" s="402"/>
      <c r="BG654" s="402"/>
      <c r="BH654" s="402"/>
      <c r="BI654" s="402"/>
      <c r="BJ654" s="402"/>
      <c r="BK654" s="402"/>
      <c r="BL654" s="402"/>
      <c r="BM654" s="402"/>
      <c r="BN654" s="402"/>
      <c r="BO654" s="402"/>
      <c r="BP654" s="402"/>
      <c r="BQ654" s="402"/>
      <c r="BR654" s="402"/>
      <c r="BS654" s="402"/>
      <c r="BT654" s="402"/>
      <c r="BU654" s="402"/>
      <c r="BV654" s="402"/>
      <c r="BW654" s="402"/>
      <c r="BX654" s="402"/>
      <c r="BY654" s="402"/>
      <c r="BZ654" s="402"/>
      <c r="CA654" s="402"/>
      <c r="CB654" s="402"/>
    </row>
    <row r="655" spans="1:80">
      <c r="B655" s="770" t="s">
        <v>943</v>
      </c>
      <c r="C655" s="771"/>
      <c r="D655" s="771"/>
      <c r="E655" s="771"/>
      <c r="F655" s="771"/>
      <c r="G655" s="771"/>
      <c r="H655" s="771"/>
      <c r="I655" s="771"/>
      <c r="J655" s="771"/>
      <c r="K655" s="771"/>
      <c r="L655" s="771"/>
      <c r="M655" s="771"/>
      <c r="N655" s="771"/>
      <c r="O655" s="771"/>
      <c r="P655" s="771"/>
      <c r="Q655" s="771"/>
      <c r="R655" s="771"/>
      <c r="S655" s="771"/>
      <c r="T655" s="771"/>
      <c r="U655" s="771"/>
      <c r="V655" s="771"/>
      <c r="W655" s="772"/>
    </row>
    <row r="656" spans="1:80" s="571" customFormat="1" ht="14.25">
      <c r="A656" s="569"/>
      <c r="B656" s="491" t="s">
        <v>356</v>
      </c>
      <c r="C656" s="492"/>
      <c r="D656" s="492"/>
      <c r="E656" s="492"/>
      <c r="F656" s="492"/>
      <c r="G656" s="492"/>
      <c r="H656" s="492"/>
      <c r="I656" s="492"/>
      <c r="J656" s="492"/>
      <c r="K656" s="492"/>
      <c r="L656" s="492"/>
      <c r="M656" s="492"/>
      <c r="N656" s="492"/>
      <c r="O656" s="492"/>
      <c r="P656" s="492"/>
      <c r="Q656" s="492"/>
      <c r="R656" s="521">
        <v>1789</v>
      </c>
      <c r="S656" s="720"/>
      <c r="T656" s="721"/>
      <c r="U656" s="721"/>
      <c r="V656" s="722"/>
      <c r="W656" s="570" t="s">
        <v>3</v>
      </c>
      <c r="X656" s="402"/>
      <c r="Y656" s="402"/>
      <c r="Z656" s="402"/>
      <c r="AA656" s="402"/>
      <c r="AB656" s="402"/>
      <c r="AC656" s="402"/>
      <c r="AD656" s="402"/>
      <c r="AE656" s="402"/>
      <c r="AF656" s="402"/>
      <c r="AG656" s="402"/>
      <c r="AH656" s="402"/>
      <c r="AI656" s="402"/>
      <c r="AJ656" s="402"/>
      <c r="AK656" s="402"/>
      <c r="AL656" s="402"/>
      <c r="AM656" s="402"/>
      <c r="AN656" s="402"/>
      <c r="AO656" s="402"/>
      <c r="AP656" s="402"/>
      <c r="AQ656" s="402"/>
      <c r="AR656" s="402"/>
      <c r="AS656" s="402"/>
      <c r="AT656" s="402"/>
      <c r="AU656" s="402"/>
      <c r="AV656" s="402"/>
      <c r="AW656" s="402"/>
      <c r="AX656" s="402"/>
      <c r="AY656" s="402"/>
      <c r="AZ656" s="402"/>
      <c r="BA656" s="402"/>
      <c r="BB656" s="402"/>
      <c r="BC656" s="402"/>
      <c r="BD656" s="402"/>
      <c r="BE656" s="402"/>
      <c r="BF656" s="402"/>
      <c r="BG656" s="402"/>
      <c r="BH656" s="402"/>
      <c r="BI656" s="402"/>
      <c r="BJ656" s="402"/>
      <c r="BK656" s="402"/>
      <c r="BL656" s="402"/>
      <c r="BM656" s="402"/>
      <c r="BN656" s="402"/>
      <c r="BO656" s="402"/>
      <c r="BP656" s="402"/>
      <c r="BQ656" s="402"/>
      <c r="BR656" s="402"/>
      <c r="BS656" s="402"/>
      <c r="BT656" s="402"/>
      <c r="BU656" s="402"/>
      <c r="BV656" s="402"/>
      <c r="BW656" s="402"/>
      <c r="BX656" s="402"/>
      <c r="BY656" s="402"/>
      <c r="BZ656" s="402"/>
      <c r="CA656" s="402"/>
      <c r="CB656" s="402"/>
    </row>
    <row r="657" spans="1:80" s="571" customFormat="1" ht="14.25">
      <c r="A657" s="569"/>
      <c r="B657" s="491" t="s">
        <v>944</v>
      </c>
      <c r="C657" s="492"/>
      <c r="D657" s="492"/>
      <c r="E657" s="492"/>
      <c r="F657" s="492"/>
      <c r="G657" s="492"/>
      <c r="H657" s="492"/>
      <c r="I657" s="492"/>
      <c r="J657" s="492"/>
      <c r="K657" s="492"/>
      <c r="L657" s="492"/>
      <c r="M657" s="492"/>
      <c r="N657" s="492"/>
      <c r="O657" s="492"/>
      <c r="P657" s="492"/>
      <c r="Q657" s="492"/>
      <c r="R657" s="521">
        <v>1790</v>
      </c>
      <c r="S657" s="720"/>
      <c r="T657" s="721"/>
      <c r="U657" s="721"/>
      <c r="V657" s="722"/>
      <c r="W657" s="570" t="s">
        <v>3</v>
      </c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2"/>
      <c r="AI657" s="402"/>
      <c r="AJ657" s="402"/>
      <c r="AK657" s="402"/>
      <c r="AL657" s="402"/>
      <c r="AM657" s="402"/>
      <c r="AN657" s="402"/>
      <c r="AO657" s="402"/>
      <c r="AP657" s="402"/>
      <c r="AQ657" s="402"/>
      <c r="AR657" s="402"/>
      <c r="AS657" s="402"/>
      <c r="AT657" s="402"/>
      <c r="AU657" s="402"/>
      <c r="AV657" s="402"/>
      <c r="AW657" s="402"/>
      <c r="AX657" s="402"/>
      <c r="AY657" s="402"/>
      <c r="AZ657" s="402"/>
      <c r="BA657" s="402"/>
      <c r="BB657" s="402"/>
      <c r="BC657" s="402"/>
      <c r="BD657" s="402"/>
      <c r="BE657" s="402"/>
      <c r="BF657" s="402"/>
      <c r="BG657" s="402"/>
      <c r="BH657" s="402"/>
      <c r="BI657" s="402"/>
      <c r="BJ657" s="402"/>
      <c r="BK657" s="402"/>
      <c r="BL657" s="402"/>
      <c r="BM657" s="402"/>
      <c r="BN657" s="402"/>
      <c r="BO657" s="402"/>
      <c r="BP657" s="402"/>
      <c r="BQ657" s="402"/>
      <c r="BR657" s="402"/>
      <c r="BS657" s="402"/>
      <c r="BT657" s="402"/>
      <c r="BU657" s="402"/>
      <c r="BV657" s="402"/>
      <c r="BW657" s="402"/>
      <c r="BX657" s="402"/>
      <c r="BY657" s="402"/>
      <c r="BZ657" s="402"/>
      <c r="CA657" s="402"/>
      <c r="CB657" s="402"/>
    </row>
    <row r="658" spans="1:80" s="571" customFormat="1" ht="14.25">
      <c r="A658" s="569"/>
      <c r="B658" s="491" t="s">
        <v>945</v>
      </c>
      <c r="C658" s="492"/>
      <c r="D658" s="492"/>
      <c r="E658" s="492"/>
      <c r="F658" s="492"/>
      <c r="G658" s="492"/>
      <c r="H658" s="492"/>
      <c r="I658" s="492"/>
      <c r="J658" s="492"/>
      <c r="K658" s="492"/>
      <c r="L658" s="492"/>
      <c r="M658" s="492"/>
      <c r="N658" s="492"/>
      <c r="O658" s="492"/>
      <c r="P658" s="492"/>
      <c r="Q658" s="492"/>
      <c r="R658" s="521">
        <v>1791</v>
      </c>
      <c r="S658" s="720"/>
      <c r="T658" s="721"/>
      <c r="U658" s="721"/>
      <c r="V658" s="722"/>
      <c r="W658" s="570" t="s">
        <v>3</v>
      </c>
      <c r="X658" s="402"/>
      <c r="Y658" s="402"/>
      <c r="Z658" s="402"/>
      <c r="AA658" s="402"/>
      <c r="AB658" s="402"/>
      <c r="AC658" s="402"/>
      <c r="AD658" s="402"/>
      <c r="AE658" s="402"/>
      <c r="AF658" s="402"/>
      <c r="AG658" s="402"/>
      <c r="AH658" s="402"/>
      <c r="AI658" s="402"/>
      <c r="AJ658" s="402"/>
      <c r="AK658" s="402"/>
      <c r="AL658" s="402"/>
      <c r="AM658" s="402"/>
      <c r="AN658" s="402"/>
      <c r="AO658" s="402"/>
      <c r="AP658" s="402"/>
      <c r="AQ658" s="402"/>
      <c r="AR658" s="402"/>
      <c r="AS658" s="402"/>
      <c r="AT658" s="402"/>
      <c r="AU658" s="402"/>
      <c r="AV658" s="402"/>
      <c r="AW658" s="402"/>
      <c r="AX658" s="402"/>
      <c r="AY658" s="402"/>
      <c r="AZ658" s="402"/>
      <c r="BA658" s="402"/>
      <c r="BB658" s="402"/>
      <c r="BC658" s="402"/>
      <c r="BD658" s="402"/>
      <c r="BE658" s="402"/>
      <c r="BF658" s="402"/>
      <c r="BG658" s="402"/>
      <c r="BH658" s="402"/>
      <c r="BI658" s="402"/>
      <c r="BJ658" s="402"/>
      <c r="BK658" s="402"/>
      <c r="BL658" s="402"/>
      <c r="BM658" s="402"/>
      <c r="BN658" s="402"/>
      <c r="BO658" s="402"/>
      <c r="BP658" s="402"/>
      <c r="BQ658" s="402"/>
      <c r="BR658" s="402"/>
      <c r="BS658" s="402"/>
      <c r="BT658" s="402"/>
      <c r="BU658" s="402"/>
      <c r="BV658" s="402"/>
      <c r="BW658" s="402"/>
      <c r="BX658" s="402"/>
      <c r="BY658" s="402"/>
      <c r="BZ658" s="402"/>
      <c r="CA658" s="402"/>
      <c r="CB658" s="402"/>
    </row>
    <row r="659" spans="1:80" s="571" customFormat="1" ht="14.25">
      <c r="A659" s="569"/>
      <c r="B659" s="491" t="s">
        <v>946</v>
      </c>
      <c r="C659" s="492"/>
      <c r="D659" s="492"/>
      <c r="E659" s="492"/>
      <c r="F659" s="492"/>
      <c r="G659" s="492"/>
      <c r="H659" s="492"/>
      <c r="I659" s="492"/>
      <c r="J659" s="492"/>
      <c r="K659" s="492"/>
      <c r="L659" s="492"/>
      <c r="M659" s="492"/>
      <c r="N659" s="492"/>
      <c r="O659" s="492"/>
      <c r="P659" s="492"/>
      <c r="Q659" s="492"/>
      <c r="R659" s="521">
        <v>1792</v>
      </c>
      <c r="S659" s="720"/>
      <c r="T659" s="721"/>
      <c r="U659" s="721"/>
      <c r="V659" s="722"/>
      <c r="W659" s="570" t="s">
        <v>3</v>
      </c>
      <c r="X659" s="402"/>
      <c r="Y659" s="402"/>
      <c r="Z659" s="402"/>
      <c r="AA659" s="402"/>
      <c r="AB659" s="402"/>
      <c r="AC659" s="402"/>
      <c r="AD659" s="402"/>
      <c r="AE659" s="402"/>
      <c r="AF659" s="402"/>
      <c r="AG659" s="402"/>
      <c r="AH659" s="402"/>
      <c r="AI659" s="402"/>
      <c r="AJ659" s="402"/>
      <c r="AK659" s="402"/>
      <c r="AL659" s="402"/>
      <c r="AM659" s="402"/>
      <c r="AN659" s="402"/>
      <c r="AO659" s="402"/>
      <c r="AP659" s="402"/>
      <c r="AQ659" s="402"/>
      <c r="AR659" s="402"/>
      <c r="AS659" s="402"/>
      <c r="AT659" s="402"/>
      <c r="AU659" s="402"/>
      <c r="AV659" s="402"/>
      <c r="AW659" s="402"/>
      <c r="AX659" s="402"/>
      <c r="AY659" s="402"/>
      <c r="AZ659" s="402"/>
      <c r="BA659" s="402"/>
      <c r="BB659" s="402"/>
      <c r="BC659" s="402"/>
      <c r="BD659" s="402"/>
      <c r="BE659" s="402"/>
      <c r="BF659" s="402"/>
      <c r="BG659" s="402"/>
      <c r="BH659" s="402"/>
      <c r="BI659" s="402"/>
      <c r="BJ659" s="402"/>
      <c r="BK659" s="402"/>
      <c r="BL659" s="402"/>
      <c r="BM659" s="402"/>
      <c r="BN659" s="402"/>
      <c r="BO659" s="402"/>
      <c r="BP659" s="402"/>
      <c r="BQ659" s="402"/>
      <c r="BR659" s="402"/>
      <c r="BS659" s="402"/>
      <c r="BT659" s="402"/>
      <c r="BU659" s="402"/>
      <c r="BV659" s="402"/>
      <c r="BW659" s="402"/>
      <c r="BX659" s="402"/>
      <c r="BY659" s="402"/>
      <c r="BZ659" s="402"/>
      <c r="CA659" s="402"/>
      <c r="CB659" s="402"/>
    </row>
    <row r="660" spans="1:80" s="571" customFormat="1" ht="14.25">
      <c r="A660" s="569"/>
      <c r="B660" s="491" t="s">
        <v>947</v>
      </c>
      <c r="C660" s="492"/>
      <c r="D660" s="492"/>
      <c r="E660" s="492"/>
      <c r="F660" s="492"/>
      <c r="G660" s="492"/>
      <c r="H660" s="492"/>
      <c r="I660" s="492"/>
      <c r="J660" s="492"/>
      <c r="K660" s="492"/>
      <c r="L660" s="492"/>
      <c r="M660" s="492"/>
      <c r="N660" s="492"/>
      <c r="O660" s="492"/>
      <c r="P660" s="492"/>
      <c r="Q660" s="492"/>
      <c r="R660" s="521">
        <v>1793</v>
      </c>
      <c r="S660" s="720">
        <f>+$S$654-S656-S657-S658-S659</f>
        <v>0</v>
      </c>
      <c r="T660" s="721"/>
      <c r="U660" s="721"/>
      <c r="V660" s="722"/>
      <c r="W660" s="570" t="s">
        <v>4</v>
      </c>
      <c r="X660" s="402"/>
      <c r="Y660" s="402"/>
      <c r="Z660" s="402"/>
      <c r="AA660" s="402"/>
      <c r="AB660" s="402"/>
      <c r="AC660" s="402"/>
      <c r="AD660" s="402"/>
      <c r="AE660" s="402"/>
      <c r="AF660" s="402"/>
      <c r="AG660" s="402"/>
      <c r="AH660" s="402"/>
      <c r="AI660" s="402"/>
      <c r="AJ660" s="402"/>
      <c r="AK660" s="402"/>
      <c r="AL660" s="402"/>
      <c r="AM660" s="402"/>
      <c r="AN660" s="402"/>
      <c r="AO660" s="402"/>
      <c r="AP660" s="402"/>
      <c r="AQ660" s="402"/>
      <c r="AR660" s="402"/>
      <c r="AS660" s="402"/>
      <c r="AT660" s="402"/>
      <c r="AU660" s="402"/>
      <c r="AV660" s="402"/>
      <c r="AW660" s="402"/>
      <c r="AX660" s="402"/>
      <c r="AY660" s="402"/>
      <c r="AZ660" s="402"/>
      <c r="BA660" s="402"/>
      <c r="BB660" s="402"/>
      <c r="BC660" s="402"/>
      <c r="BD660" s="402"/>
      <c r="BE660" s="402"/>
      <c r="BF660" s="402"/>
      <c r="BG660" s="402"/>
      <c r="BH660" s="402"/>
      <c r="BI660" s="402"/>
      <c r="BJ660" s="402"/>
      <c r="BK660" s="402"/>
      <c r="BL660" s="402"/>
      <c r="BM660" s="402"/>
      <c r="BN660" s="402"/>
      <c r="BO660" s="402"/>
      <c r="BP660" s="402"/>
      <c r="BQ660" s="402"/>
      <c r="BR660" s="402"/>
      <c r="BS660" s="402"/>
      <c r="BT660" s="402"/>
      <c r="BU660" s="402"/>
      <c r="BV660" s="402"/>
      <c r="BW660" s="402"/>
      <c r="BX660" s="402"/>
      <c r="BY660" s="402"/>
      <c r="BZ660" s="402"/>
      <c r="CA660" s="402"/>
      <c r="CB660" s="402"/>
    </row>
    <row r="661" spans="1:80">
      <c r="B661" s="770" t="s">
        <v>948</v>
      </c>
      <c r="C661" s="771"/>
      <c r="D661" s="771"/>
      <c r="E661" s="771"/>
      <c r="F661" s="771"/>
      <c r="G661" s="771"/>
      <c r="H661" s="771"/>
      <c r="I661" s="771"/>
      <c r="J661" s="771"/>
      <c r="K661" s="771"/>
      <c r="L661" s="771"/>
      <c r="M661" s="771"/>
      <c r="N661" s="771"/>
      <c r="O661" s="771"/>
      <c r="P661" s="771"/>
      <c r="Q661" s="771"/>
      <c r="R661" s="771"/>
      <c r="S661" s="771"/>
      <c r="T661" s="771"/>
      <c r="U661" s="771"/>
      <c r="V661" s="771"/>
      <c r="W661" s="772"/>
    </row>
    <row r="662" spans="1:80" ht="14.25">
      <c r="B662" s="572" t="s">
        <v>949</v>
      </c>
      <c r="C662" s="573"/>
      <c r="D662" s="573"/>
      <c r="E662" s="573"/>
      <c r="F662" s="573"/>
      <c r="G662" s="573"/>
      <c r="H662" s="573"/>
      <c r="I662" s="573"/>
      <c r="J662" s="573"/>
      <c r="K662" s="573"/>
      <c r="L662" s="573"/>
      <c r="M662" s="573"/>
      <c r="N662" s="573"/>
      <c r="O662" s="573"/>
      <c r="P662" s="573"/>
      <c r="Q662" s="573"/>
      <c r="R662" s="594">
        <v>1794</v>
      </c>
      <c r="S662" s="720">
        <f>+S660</f>
        <v>0</v>
      </c>
      <c r="T662" s="721"/>
      <c r="U662" s="721"/>
      <c r="V662" s="722"/>
      <c r="W662" s="570" t="s">
        <v>4</v>
      </c>
    </row>
    <row r="663" spans="1:80" s="571" customFormat="1" ht="14.25">
      <c r="A663" s="569"/>
      <c r="B663" s="575" t="s">
        <v>950</v>
      </c>
      <c r="C663" s="492"/>
      <c r="D663" s="492"/>
      <c r="E663" s="492"/>
      <c r="F663" s="492"/>
      <c r="G663" s="492"/>
      <c r="H663" s="492"/>
      <c r="I663" s="492"/>
      <c r="J663" s="492"/>
      <c r="K663" s="492"/>
      <c r="L663" s="492"/>
      <c r="M663" s="492"/>
      <c r="N663" s="492"/>
      <c r="O663" s="492"/>
      <c r="P663" s="492"/>
      <c r="Q663" s="492"/>
      <c r="R663" s="521">
        <v>1795</v>
      </c>
      <c r="S663" s="720"/>
      <c r="T663" s="721"/>
      <c r="U663" s="721"/>
      <c r="V663" s="722"/>
      <c r="W663" s="570"/>
      <c r="X663" s="402"/>
      <c r="Y663" s="402"/>
      <c r="Z663" s="402"/>
      <c r="AA663" s="402"/>
      <c r="AB663" s="402"/>
      <c r="AC663" s="402"/>
      <c r="AD663" s="402"/>
      <c r="AE663" s="402"/>
      <c r="AF663" s="402"/>
      <c r="AG663" s="402"/>
      <c r="AH663" s="402"/>
      <c r="AI663" s="402"/>
      <c r="AJ663" s="402"/>
      <c r="AK663" s="402"/>
      <c r="AL663" s="402"/>
      <c r="AM663" s="402"/>
      <c r="AN663" s="402"/>
      <c r="AO663" s="402"/>
      <c r="AP663" s="402"/>
      <c r="AQ663" s="402"/>
      <c r="AR663" s="402"/>
      <c r="AS663" s="402"/>
      <c r="AT663" s="402"/>
      <c r="AU663" s="402"/>
      <c r="AV663" s="402"/>
      <c r="AW663" s="402"/>
      <c r="AX663" s="402"/>
      <c r="AY663" s="402"/>
      <c r="AZ663" s="402"/>
      <c r="BA663" s="402"/>
      <c r="BB663" s="402"/>
      <c r="BC663" s="402"/>
      <c r="BD663" s="402"/>
      <c r="BE663" s="402"/>
      <c r="BF663" s="402"/>
      <c r="BG663" s="402"/>
      <c r="BH663" s="402"/>
      <c r="BI663" s="402"/>
      <c r="BJ663" s="402"/>
      <c r="BK663" s="402"/>
      <c r="BL663" s="402"/>
      <c r="BM663" s="402"/>
      <c r="BN663" s="402"/>
      <c r="BO663" s="402"/>
      <c r="BP663" s="402"/>
      <c r="BQ663" s="402"/>
      <c r="BR663" s="402"/>
      <c r="BS663" s="402"/>
      <c r="BT663" s="402"/>
      <c r="BU663" s="402"/>
      <c r="BV663" s="402"/>
      <c r="BW663" s="402"/>
      <c r="BX663" s="402"/>
      <c r="BY663" s="402"/>
      <c r="BZ663" s="402"/>
      <c r="CA663" s="402"/>
      <c r="CB663" s="402"/>
    </row>
    <row r="664" spans="1:80">
      <c r="B664" s="576"/>
      <c r="C664" s="577"/>
      <c r="D664" s="577"/>
      <c r="E664" s="577"/>
      <c r="F664" s="577"/>
      <c r="G664" s="577"/>
      <c r="H664" s="577"/>
      <c r="I664" s="577"/>
      <c r="J664" s="577"/>
      <c r="K664" s="577"/>
      <c r="L664" s="577"/>
      <c r="M664" s="577"/>
      <c r="N664" s="577"/>
      <c r="O664" s="577"/>
      <c r="P664" s="577"/>
      <c r="Q664" s="577"/>
      <c r="R664" s="577"/>
      <c r="S664" s="577"/>
      <c r="T664" s="577"/>
      <c r="U664" s="577"/>
      <c r="V664" s="577"/>
      <c r="W664" s="578"/>
    </row>
    <row r="665" spans="1:80" ht="14.25">
      <c r="B665" s="572" t="s">
        <v>951</v>
      </c>
      <c r="C665" s="573"/>
      <c r="D665" s="573"/>
      <c r="E665" s="573"/>
      <c r="F665" s="573"/>
      <c r="G665" s="573"/>
      <c r="H665" s="573"/>
      <c r="I665" s="573"/>
      <c r="J665" s="573"/>
      <c r="K665" s="573"/>
      <c r="L665" s="573"/>
      <c r="M665" s="521">
        <v>1797</v>
      </c>
      <c r="N665" s="720"/>
      <c r="O665" s="721"/>
      <c r="P665" s="721"/>
      <c r="Q665" s="722"/>
      <c r="R665" s="521">
        <v>1842</v>
      </c>
      <c r="S665" s="720"/>
      <c r="T665" s="721"/>
      <c r="U665" s="721"/>
      <c r="V665" s="722"/>
      <c r="W665" s="570"/>
    </row>
  </sheetData>
  <sheetProtection formatCells="0" formatColumns="0" formatRows="0" insertColumns="0" insertRows="0" insertHyperlinks="0" deleteColumns="0" deleteRows="0" selectLockedCells="1" sort="0" autoFilter="0" pivotTables="0"/>
  <mergeCells count="1149">
    <mergeCell ref="S662:V662"/>
    <mergeCell ref="S663:V663"/>
    <mergeCell ref="N665:Q665"/>
    <mergeCell ref="S665:V665"/>
    <mergeCell ref="S656:V656"/>
    <mergeCell ref="S657:V657"/>
    <mergeCell ref="S658:V658"/>
    <mergeCell ref="S659:V659"/>
    <mergeCell ref="S660:V660"/>
    <mergeCell ref="B661:W661"/>
    <mergeCell ref="N651:Q651"/>
    <mergeCell ref="S651:V651"/>
    <mergeCell ref="B652:W652"/>
    <mergeCell ref="S653:V653"/>
    <mergeCell ref="S654:V654"/>
    <mergeCell ref="B655:W655"/>
    <mergeCell ref="M648:Q648"/>
    <mergeCell ref="R648:V648"/>
    <mergeCell ref="N649:Q649"/>
    <mergeCell ref="S649:V649"/>
    <mergeCell ref="N650:Q650"/>
    <mergeCell ref="S650:V650"/>
    <mergeCell ref="N640:Q640"/>
    <mergeCell ref="N641:Q641"/>
    <mergeCell ref="N642:Q642"/>
    <mergeCell ref="N643:Q643"/>
    <mergeCell ref="B645:W646"/>
    <mergeCell ref="N647:Q647"/>
    <mergeCell ref="N634:Q634"/>
    <mergeCell ref="N635:Q635"/>
    <mergeCell ref="N636:Q636"/>
    <mergeCell ref="N637:Q637"/>
    <mergeCell ref="N638:Q638"/>
    <mergeCell ref="N639:Q639"/>
    <mergeCell ref="N628:Q628"/>
    <mergeCell ref="N629:Q629"/>
    <mergeCell ref="N630:Q630"/>
    <mergeCell ref="N631:Q631"/>
    <mergeCell ref="N632:Q632"/>
    <mergeCell ref="N633:Q633"/>
    <mergeCell ref="N620:Q620"/>
    <mergeCell ref="N621:Q621"/>
    <mergeCell ref="N622:Q622"/>
    <mergeCell ref="N623:Q623"/>
    <mergeCell ref="B625:R626"/>
    <mergeCell ref="N627:Q627"/>
    <mergeCell ref="N614:Q614"/>
    <mergeCell ref="N615:Q615"/>
    <mergeCell ref="N616:Q616"/>
    <mergeCell ref="N617:Q617"/>
    <mergeCell ref="N618:Q618"/>
    <mergeCell ref="N619:Q619"/>
    <mergeCell ref="N608:Q608"/>
    <mergeCell ref="N609:Q609"/>
    <mergeCell ref="N610:Q610"/>
    <mergeCell ref="N611:Q611"/>
    <mergeCell ref="N612:Q612"/>
    <mergeCell ref="N613:Q613"/>
    <mergeCell ref="N602:Q602"/>
    <mergeCell ref="N603:Q603"/>
    <mergeCell ref="N604:Q604"/>
    <mergeCell ref="N605:Q605"/>
    <mergeCell ref="N606:Q606"/>
    <mergeCell ref="N607:Q607"/>
    <mergeCell ref="N596:Q596"/>
    <mergeCell ref="N597:Q597"/>
    <mergeCell ref="N598:Q598"/>
    <mergeCell ref="N599:Q599"/>
    <mergeCell ref="N600:Q600"/>
    <mergeCell ref="N601:Q601"/>
    <mergeCell ref="B589:R590"/>
    <mergeCell ref="N591:Q591"/>
    <mergeCell ref="N592:Q592"/>
    <mergeCell ref="N593:Q593"/>
    <mergeCell ref="N594:Q594"/>
    <mergeCell ref="N595:Q595"/>
    <mergeCell ref="AN586:AQ586"/>
    <mergeCell ref="AS586:AV586"/>
    <mergeCell ref="J587:M587"/>
    <mergeCell ref="O587:R587"/>
    <mergeCell ref="T587:W587"/>
    <mergeCell ref="Y587:AB587"/>
    <mergeCell ref="J586:M586"/>
    <mergeCell ref="O586:R586"/>
    <mergeCell ref="T586:W586"/>
    <mergeCell ref="Y586:AB586"/>
    <mergeCell ref="AD586:AG586"/>
    <mergeCell ref="AI586:AL586"/>
    <mergeCell ref="J585:M585"/>
    <mergeCell ref="O585:R585"/>
    <mergeCell ref="AD585:AG585"/>
    <mergeCell ref="AI585:AL585"/>
    <mergeCell ref="AN585:AQ585"/>
    <mergeCell ref="AS585:AV585"/>
    <mergeCell ref="AN583:AQ583"/>
    <mergeCell ref="AS583:AV583"/>
    <mergeCell ref="J584:M584"/>
    <mergeCell ref="O584:R584"/>
    <mergeCell ref="T584:W584"/>
    <mergeCell ref="Y584:AB584"/>
    <mergeCell ref="AD584:AG584"/>
    <mergeCell ref="AI584:AL584"/>
    <mergeCell ref="AN584:AQ584"/>
    <mergeCell ref="AS584:AV584"/>
    <mergeCell ref="J583:M583"/>
    <mergeCell ref="O583:R583"/>
    <mergeCell ref="T583:W583"/>
    <mergeCell ref="Y583:AB583"/>
    <mergeCell ref="AD583:AG583"/>
    <mergeCell ref="AI583:AL583"/>
    <mergeCell ref="AS581:AV581"/>
    <mergeCell ref="J582:M582"/>
    <mergeCell ref="O582:R582"/>
    <mergeCell ref="T582:W582"/>
    <mergeCell ref="Y582:AB582"/>
    <mergeCell ref="AD582:AG582"/>
    <mergeCell ref="AI582:AL582"/>
    <mergeCell ref="AN582:AQ582"/>
    <mergeCell ref="AS582:AV582"/>
    <mergeCell ref="AI580:AL580"/>
    <mergeCell ref="AN580:AQ580"/>
    <mergeCell ref="AS580:AV580"/>
    <mergeCell ref="J581:M581"/>
    <mergeCell ref="O581:R581"/>
    <mergeCell ref="T581:W581"/>
    <mergeCell ref="Y581:AB581"/>
    <mergeCell ref="AD581:AG581"/>
    <mergeCell ref="AI581:AL581"/>
    <mergeCell ref="AN581:AQ581"/>
    <mergeCell ref="J579:M579"/>
    <mergeCell ref="O579:R579"/>
    <mergeCell ref="AD579:AG579"/>
    <mergeCell ref="J580:M580"/>
    <mergeCell ref="O580:R580"/>
    <mergeCell ref="T580:W580"/>
    <mergeCell ref="Y580:AB580"/>
    <mergeCell ref="AD580:AG580"/>
    <mergeCell ref="AN577:AQ577"/>
    <mergeCell ref="AS577:AV577"/>
    <mergeCell ref="J578:M578"/>
    <mergeCell ref="O578:R578"/>
    <mergeCell ref="T578:W578"/>
    <mergeCell ref="Y578:AB578"/>
    <mergeCell ref="AD578:AG578"/>
    <mergeCell ref="AI578:AL578"/>
    <mergeCell ref="AN578:AQ578"/>
    <mergeCell ref="AS578:AV578"/>
    <mergeCell ref="J577:M577"/>
    <mergeCell ref="O577:R577"/>
    <mergeCell ref="T577:W577"/>
    <mergeCell ref="Y577:AB577"/>
    <mergeCell ref="AD577:AG577"/>
    <mergeCell ref="AI577:AL577"/>
    <mergeCell ref="AD575:AG575"/>
    <mergeCell ref="AI575:AL575"/>
    <mergeCell ref="AN575:AQ575"/>
    <mergeCell ref="AS575:AV575"/>
    <mergeCell ref="J576:M576"/>
    <mergeCell ref="O576:R576"/>
    <mergeCell ref="T576:W576"/>
    <mergeCell ref="Y576:AB576"/>
    <mergeCell ref="S574:W574"/>
    <mergeCell ref="X574:AB574"/>
    <mergeCell ref="J575:M575"/>
    <mergeCell ref="O575:R575"/>
    <mergeCell ref="T575:W575"/>
    <mergeCell ref="Y575:AB575"/>
    <mergeCell ref="I572:AG572"/>
    <mergeCell ref="AH572:AV572"/>
    <mergeCell ref="I573:R573"/>
    <mergeCell ref="S573:AB573"/>
    <mergeCell ref="AC573:AG574"/>
    <mergeCell ref="AH573:AL574"/>
    <mergeCell ref="AM573:AQ574"/>
    <mergeCell ref="AR573:AV574"/>
    <mergeCell ref="I574:M574"/>
    <mergeCell ref="N574:R574"/>
    <mergeCell ref="AN568:AQ568"/>
    <mergeCell ref="O569:R569"/>
    <mergeCell ref="Y569:AB569"/>
    <mergeCell ref="AD569:AG569"/>
    <mergeCell ref="AI569:AL569"/>
    <mergeCell ref="B571:AW571"/>
    <mergeCell ref="J568:M568"/>
    <mergeCell ref="O568:R568"/>
    <mergeCell ref="T568:W568"/>
    <mergeCell ref="Y568:AB568"/>
    <mergeCell ref="AD568:AG568"/>
    <mergeCell ref="AI568:AL568"/>
    <mergeCell ref="AN566:AQ566"/>
    <mergeCell ref="J567:M567"/>
    <mergeCell ref="O567:R567"/>
    <mergeCell ref="T567:W567"/>
    <mergeCell ref="Y567:AB567"/>
    <mergeCell ref="AD567:AG567"/>
    <mergeCell ref="AI567:AL567"/>
    <mergeCell ref="AN567:AQ567"/>
    <mergeCell ref="J566:M566"/>
    <mergeCell ref="O566:R566"/>
    <mergeCell ref="T566:W566"/>
    <mergeCell ref="Y566:AB566"/>
    <mergeCell ref="AD566:AG566"/>
    <mergeCell ref="AI566:AL566"/>
    <mergeCell ref="AI564:AL564"/>
    <mergeCell ref="AN564:AQ564"/>
    <mergeCell ref="J565:M565"/>
    <mergeCell ref="O565:R565"/>
    <mergeCell ref="T565:W565"/>
    <mergeCell ref="Y565:AB565"/>
    <mergeCell ref="AD565:AG565"/>
    <mergeCell ref="AI565:AL565"/>
    <mergeCell ref="AN565:AQ565"/>
    <mergeCell ref="AN562:AQ562"/>
    <mergeCell ref="J563:M563"/>
    <mergeCell ref="Y563:AB563"/>
    <mergeCell ref="AD563:AG563"/>
    <mergeCell ref="AI563:AL563"/>
    <mergeCell ref="J564:M564"/>
    <mergeCell ref="O564:R564"/>
    <mergeCell ref="T564:W564"/>
    <mergeCell ref="Y564:AB564"/>
    <mergeCell ref="AD564:AG564"/>
    <mergeCell ref="J562:M562"/>
    <mergeCell ref="O562:R562"/>
    <mergeCell ref="T562:W562"/>
    <mergeCell ref="Y562:AB562"/>
    <mergeCell ref="AD562:AG562"/>
    <mergeCell ref="AI562:AL562"/>
    <mergeCell ref="AI560:AL560"/>
    <mergeCell ref="AN560:AQ560"/>
    <mergeCell ref="J561:M561"/>
    <mergeCell ref="O561:R561"/>
    <mergeCell ref="T561:W561"/>
    <mergeCell ref="Y561:AB561"/>
    <mergeCell ref="AD561:AG561"/>
    <mergeCell ref="AI561:AL561"/>
    <mergeCell ref="AN561:AQ561"/>
    <mergeCell ref="AN558:AQ558"/>
    <mergeCell ref="O559:R559"/>
    <mergeCell ref="Y559:AB559"/>
    <mergeCell ref="AD559:AG559"/>
    <mergeCell ref="AI559:AL559"/>
    <mergeCell ref="J560:M560"/>
    <mergeCell ref="O560:R560"/>
    <mergeCell ref="T560:W560"/>
    <mergeCell ref="Y560:AB560"/>
    <mergeCell ref="AD560:AG560"/>
    <mergeCell ref="J558:M558"/>
    <mergeCell ref="O558:R558"/>
    <mergeCell ref="T558:W558"/>
    <mergeCell ref="Y558:AB558"/>
    <mergeCell ref="AD558:AG558"/>
    <mergeCell ref="AI558:AL558"/>
    <mergeCell ref="B554:AR554"/>
    <mergeCell ref="I555:M557"/>
    <mergeCell ref="N555:AL555"/>
    <mergeCell ref="AM555:AQ557"/>
    <mergeCell ref="N556:AB556"/>
    <mergeCell ref="AC556:AG557"/>
    <mergeCell ref="AH556:AL557"/>
    <mergeCell ref="N557:R557"/>
    <mergeCell ref="S557:W557"/>
    <mergeCell ref="X557:AB557"/>
    <mergeCell ref="N547:Q547"/>
    <mergeCell ref="N548:Q548"/>
    <mergeCell ref="N549:Q549"/>
    <mergeCell ref="N550:Q550"/>
    <mergeCell ref="N551:Q551"/>
    <mergeCell ref="N552:Q552"/>
    <mergeCell ref="N541:Q541"/>
    <mergeCell ref="N542:Q542"/>
    <mergeCell ref="N543:Q543"/>
    <mergeCell ref="N544:Q544"/>
    <mergeCell ref="N545:Q545"/>
    <mergeCell ref="N546:Q546"/>
    <mergeCell ref="N535:Q535"/>
    <mergeCell ref="N536:Q536"/>
    <mergeCell ref="N537:Q537"/>
    <mergeCell ref="N538:Q538"/>
    <mergeCell ref="N539:Q539"/>
    <mergeCell ref="N540:Q540"/>
    <mergeCell ref="N527:Q527"/>
    <mergeCell ref="B529:R530"/>
    <mergeCell ref="N531:Q531"/>
    <mergeCell ref="N532:Q532"/>
    <mergeCell ref="N533:Q533"/>
    <mergeCell ref="N534:Q534"/>
    <mergeCell ref="N521:Q521"/>
    <mergeCell ref="N522:Q522"/>
    <mergeCell ref="N523:Q523"/>
    <mergeCell ref="N524:Q524"/>
    <mergeCell ref="N525:Q525"/>
    <mergeCell ref="N526:Q526"/>
    <mergeCell ref="N513:Q513"/>
    <mergeCell ref="N514:Q514"/>
    <mergeCell ref="B516:R517"/>
    <mergeCell ref="N518:Q518"/>
    <mergeCell ref="N519:Q519"/>
    <mergeCell ref="N520:Q520"/>
    <mergeCell ref="N507:Q507"/>
    <mergeCell ref="N508:Q508"/>
    <mergeCell ref="N509:Q509"/>
    <mergeCell ref="N510:Q510"/>
    <mergeCell ref="B511:R511"/>
    <mergeCell ref="N512:Q512"/>
    <mergeCell ref="N501:Q501"/>
    <mergeCell ref="N502:Q502"/>
    <mergeCell ref="N503:Q503"/>
    <mergeCell ref="N504:Q504"/>
    <mergeCell ref="N505:Q505"/>
    <mergeCell ref="N506:Q506"/>
    <mergeCell ref="N495:Q495"/>
    <mergeCell ref="N496:Q496"/>
    <mergeCell ref="N497:Q497"/>
    <mergeCell ref="N498:Q498"/>
    <mergeCell ref="N499:Q499"/>
    <mergeCell ref="N500:Q500"/>
    <mergeCell ref="N489:Q489"/>
    <mergeCell ref="N490:Q490"/>
    <mergeCell ref="N491:Q491"/>
    <mergeCell ref="N492:Q492"/>
    <mergeCell ref="N493:Q493"/>
    <mergeCell ref="N494:Q494"/>
    <mergeCell ref="N483:Q483"/>
    <mergeCell ref="N484:Q484"/>
    <mergeCell ref="N485:Q485"/>
    <mergeCell ref="N486:Q486"/>
    <mergeCell ref="N487:Q487"/>
    <mergeCell ref="N488:Q488"/>
    <mergeCell ref="N477:Q477"/>
    <mergeCell ref="N478:Q478"/>
    <mergeCell ref="N479:Q479"/>
    <mergeCell ref="N480:Q480"/>
    <mergeCell ref="N481:Q481"/>
    <mergeCell ref="N482:Q482"/>
    <mergeCell ref="B470:R471"/>
    <mergeCell ref="N472:Q472"/>
    <mergeCell ref="N473:Q473"/>
    <mergeCell ref="N474:Q474"/>
    <mergeCell ref="N475:Q475"/>
    <mergeCell ref="N476:Q476"/>
    <mergeCell ref="AN467:AQ467"/>
    <mergeCell ref="AS467:AV467"/>
    <mergeCell ref="J468:M468"/>
    <mergeCell ref="O468:R468"/>
    <mergeCell ref="T468:W468"/>
    <mergeCell ref="Y468:AB468"/>
    <mergeCell ref="J467:M467"/>
    <mergeCell ref="O467:R467"/>
    <mergeCell ref="T467:W467"/>
    <mergeCell ref="Y467:AB467"/>
    <mergeCell ref="AD467:AG467"/>
    <mergeCell ref="AI467:AL467"/>
    <mergeCell ref="T466:W466"/>
    <mergeCell ref="Y466:AB466"/>
    <mergeCell ref="AD466:AG466"/>
    <mergeCell ref="AI466:AL466"/>
    <mergeCell ref="AN466:AQ466"/>
    <mergeCell ref="AS466:AV466"/>
    <mergeCell ref="AN464:AQ464"/>
    <mergeCell ref="AS464:AV464"/>
    <mergeCell ref="J465:M465"/>
    <mergeCell ref="O465:R465"/>
    <mergeCell ref="T465:W465"/>
    <mergeCell ref="Y465:AB465"/>
    <mergeCell ref="AD465:AG465"/>
    <mergeCell ref="AI465:AL465"/>
    <mergeCell ref="AN465:AQ465"/>
    <mergeCell ref="AS465:AV465"/>
    <mergeCell ref="J464:M464"/>
    <mergeCell ref="O464:R464"/>
    <mergeCell ref="T464:W464"/>
    <mergeCell ref="Y464:AB464"/>
    <mergeCell ref="AD464:AG464"/>
    <mergeCell ref="AI464:AL464"/>
    <mergeCell ref="AS462:AV462"/>
    <mergeCell ref="J463:M463"/>
    <mergeCell ref="O463:R463"/>
    <mergeCell ref="T463:W463"/>
    <mergeCell ref="Y463:AB463"/>
    <mergeCell ref="AD463:AG463"/>
    <mergeCell ref="AI463:AL463"/>
    <mergeCell ref="AN463:AQ463"/>
    <mergeCell ref="AS463:AV463"/>
    <mergeCell ref="AI461:AL461"/>
    <mergeCell ref="AN461:AQ461"/>
    <mergeCell ref="AS461:AV461"/>
    <mergeCell ref="J462:M462"/>
    <mergeCell ref="O462:R462"/>
    <mergeCell ref="T462:W462"/>
    <mergeCell ref="Y462:AB462"/>
    <mergeCell ref="AD462:AG462"/>
    <mergeCell ref="AI462:AL462"/>
    <mergeCell ref="AN462:AQ462"/>
    <mergeCell ref="T460:W460"/>
    <mergeCell ref="Y460:AB460"/>
    <mergeCell ref="AD460:AG460"/>
    <mergeCell ref="J461:M461"/>
    <mergeCell ref="O461:R461"/>
    <mergeCell ref="T461:W461"/>
    <mergeCell ref="Y461:AB461"/>
    <mergeCell ref="AD461:AG461"/>
    <mergeCell ref="AN458:AQ458"/>
    <mergeCell ref="AS458:AV458"/>
    <mergeCell ref="J459:M459"/>
    <mergeCell ref="O459:R459"/>
    <mergeCell ref="T459:W459"/>
    <mergeCell ref="Y459:AB459"/>
    <mergeCell ref="AD459:AG459"/>
    <mergeCell ref="AI459:AL459"/>
    <mergeCell ref="AN459:AQ459"/>
    <mergeCell ref="AS459:AV459"/>
    <mergeCell ref="J458:M458"/>
    <mergeCell ref="O458:R458"/>
    <mergeCell ref="T458:W458"/>
    <mergeCell ref="Y458:AB458"/>
    <mergeCell ref="AD458:AG458"/>
    <mergeCell ref="AI458:AL458"/>
    <mergeCell ref="AD456:AG456"/>
    <mergeCell ref="AI456:AL456"/>
    <mergeCell ref="AN456:AQ456"/>
    <mergeCell ref="AS456:AV456"/>
    <mergeCell ref="J457:M457"/>
    <mergeCell ref="O457:R457"/>
    <mergeCell ref="T457:W457"/>
    <mergeCell ref="Y457:AB457"/>
    <mergeCell ref="N455:R455"/>
    <mergeCell ref="S455:W455"/>
    <mergeCell ref="X455:AB455"/>
    <mergeCell ref="J456:M456"/>
    <mergeCell ref="O456:R456"/>
    <mergeCell ref="T456:W456"/>
    <mergeCell ref="Y456:AB456"/>
    <mergeCell ref="B452:AW452"/>
    <mergeCell ref="I453:AG453"/>
    <mergeCell ref="AH453:AV453"/>
    <mergeCell ref="I454:R454"/>
    <mergeCell ref="S454:AB454"/>
    <mergeCell ref="AC454:AG455"/>
    <mergeCell ref="AH454:AL455"/>
    <mergeCell ref="AM454:AQ455"/>
    <mergeCell ref="AR454:AV455"/>
    <mergeCell ref="I455:M455"/>
    <mergeCell ref="AN449:AQ449"/>
    <mergeCell ref="AS449:AV449"/>
    <mergeCell ref="T450:W450"/>
    <mergeCell ref="AD450:AG450"/>
    <mergeCell ref="AI450:AL450"/>
    <mergeCell ref="AN450:AQ450"/>
    <mergeCell ref="J449:M449"/>
    <mergeCell ref="O449:R449"/>
    <mergeCell ref="T449:W449"/>
    <mergeCell ref="Y449:AB449"/>
    <mergeCell ref="AD449:AG449"/>
    <mergeCell ref="AI449:AL449"/>
    <mergeCell ref="AN447:AQ447"/>
    <mergeCell ref="AS447:AV447"/>
    <mergeCell ref="J448:M448"/>
    <mergeCell ref="O448:R448"/>
    <mergeCell ref="T448:W448"/>
    <mergeCell ref="Y448:AB448"/>
    <mergeCell ref="AD448:AG448"/>
    <mergeCell ref="AI448:AL448"/>
    <mergeCell ref="AN448:AQ448"/>
    <mergeCell ref="AS448:AV448"/>
    <mergeCell ref="J447:M447"/>
    <mergeCell ref="O447:R447"/>
    <mergeCell ref="T447:W447"/>
    <mergeCell ref="Y447:AB447"/>
    <mergeCell ref="AD447:AG447"/>
    <mergeCell ref="AI447:AL447"/>
    <mergeCell ref="AN445:AQ445"/>
    <mergeCell ref="AS445:AV445"/>
    <mergeCell ref="J446:M446"/>
    <mergeCell ref="O446:R446"/>
    <mergeCell ref="T446:W446"/>
    <mergeCell ref="Y446:AB446"/>
    <mergeCell ref="AD446:AG446"/>
    <mergeCell ref="AI446:AL446"/>
    <mergeCell ref="AN446:AQ446"/>
    <mergeCell ref="AS446:AV446"/>
    <mergeCell ref="J445:M445"/>
    <mergeCell ref="O445:R445"/>
    <mergeCell ref="T445:W445"/>
    <mergeCell ref="Y445:AB445"/>
    <mergeCell ref="AD445:AG445"/>
    <mergeCell ref="AI445:AL445"/>
    <mergeCell ref="AN443:AQ443"/>
    <mergeCell ref="AS443:AV443"/>
    <mergeCell ref="J444:M444"/>
    <mergeCell ref="O444:R444"/>
    <mergeCell ref="AD444:AG444"/>
    <mergeCell ref="AI444:AL444"/>
    <mergeCell ref="AN444:AQ444"/>
    <mergeCell ref="J443:M443"/>
    <mergeCell ref="O443:R443"/>
    <mergeCell ref="T443:W443"/>
    <mergeCell ref="Y443:AB443"/>
    <mergeCell ref="AD443:AG443"/>
    <mergeCell ref="AI443:AL443"/>
    <mergeCell ref="AN441:AQ441"/>
    <mergeCell ref="AS441:AV441"/>
    <mergeCell ref="J442:M442"/>
    <mergeCell ref="O442:R442"/>
    <mergeCell ref="T442:W442"/>
    <mergeCell ref="Y442:AB442"/>
    <mergeCell ref="AD442:AG442"/>
    <mergeCell ref="AI442:AL442"/>
    <mergeCell ref="AN442:AQ442"/>
    <mergeCell ref="AS442:AV442"/>
    <mergeCell ref="J441:M441"/>
    <mergeCell ref="O441:R441"/>
    <mergeCell ref="T441:W441"/>
    <mergeCell ref="Y441:AB441"/>
    <mergeCell ref="AD441:AG441"/>
    <mergeCell ref="AI441:AL441"/>
    <mergeCell ref="AI439:AL439"/>
    <mergeCell ref="AN439:AQ439"/>
    <mergeCell ref="AS439:AV439"/>
    <mergeCell ref="T440:W440"/>
    <mergeCell ref="AD440:AG440"/>
    <mergeCell ref="AI440:AL440"/>
    <mergeCell ref="AN440:AQ440"/>
    <mergeCell ref="X438:AB438"/>
    <mergeCell ref="AC438:AG438"/>
    <mergeCell ref="J439:M439"/>
    <mergeCell ref="O439:R439"/>
    <mergeCell ref="T439:W439"/>
    <mergeCell ref="Y439:AB439"/>
    <mergeCell ref="AD439:AG439"/>
    <mergeCell ref="N433:Q433"/>
    <mergeCell ref="B435:AW435"/>
    <mergeCell ref="I436:M438"/>
    <mergeCell ref="N436:R438"/>
    <mergeCell ref="S436:AQ436"/>
    <mergeCell ref="AR436:AV438"/>
    <mergeCell ref="S437:AG437"/>
    <mergeCell ref="AH437:AL438"/>
    <mergeCell ref="AM437:AQ438"/>
    <mergeCell ref="S438:W438"/>
    <mergeCell ref="N427:Q427"/>
    <mergeCell ref="N428:Q428"/>
    <mergeCell ref="N429:Q429"/>
    <mergeCell ref="N430:Q430"/>
    <mergeCell ref="N431:Q431"/>
    <mergeCell ref="N432:Q432"/>
    <mergeCell ref="N421:Q421"/>
    <mergeCell ref="N422:Q422"/>
    <mergeCell ref="N423:Q423"/>
    <mergeCell ref="N424:Q424"/>
    <mergeCell ref="N425:Q425"/>
    <mergeCell ref="N426:Q426"/>
    <mergeCell ref="N415:Q415"/>
    <mergeCell ref="N416:Q416"/>
    <mergeCell ref="N417:Q417"/>
    <mergeCell ref="N418:Q418"/>
    <mergeCell ref="N419:Q419"/>
    <mergeCell ref="N420:Q420"/>
    <mergeCell ref="B408:R409"/>
    <mergeCell ref="N410:Q410"/>
    <mergeCell ref="N411:Q411"/>
    <mergeCell ref="N412:Q412"/>
    <mergeCell ref="N413:Q413"/>
    <mergeCell ref="N414:Q414"/>
    <mergeCell ref="N401:Q401"/>
    <mergeCell ref="N402:Q402"/>
    <mergeCell ref="N403:Q403"/>
    <mergeCell ref="N404:Q404"/>
    <mergeCell ref="N405:Q405"/>
    <mergeCell ref="N406:Q406"/>
    <mergeCell ref="N393:Q393"/>
    <mergeCell ref="B395:R396"/>
    <mergeCell ref="N397:Q397"/>
    <mergeCell ref="N398:Q398"/>
    <mergeCell ref="N399:Q399"/>
    <mergeCell ref="N400:Q400"/>
    <mergeCell ref="N387:Q387"/>
    <mergeCell ref="N388:Q388"/>
    <mergeCell ref="N389:Q389"/>
    <mergeCell ref="C390:R390"/>
    <mergeCell ref="N391:Q391"/>
    <mergeCell ref="N392:Q392"/>
    <mergeCell ref="N381:Q381"/>
    <mergeCell ref="N382:Q382"/>
    <mergeCell ref="N383:Q383"/>
    <mergeCell ref="N384:Q384"/>
    <mergeCell ref="N385:Q385"/>
    <mergeCell ref="N386:Q386"/>
    <mergeCell ref="N375:Q375"/>
    <mergeCell ref="N376:Q376"/>
    <mergeCell ref="N377:Q377"/>
    <mergeCell ref="N378:Q378"/>
    <mergeCell ref="N379:Q379"/>
    <mergeCell ref="N380:Q380"/>
    <mergeCell ref="N369:Q369"/>
    <mergeCell ref="N370:Q370"/>
    <mergeCell ref="N371:Q371"/>
    <mergeCell ref="N372:Q372"/>
    <mergeCell ref="N373:Q373"/>
    <mergeCell ref="N374:Q374"/>
    <mergeCell ref="N363:Q363"/>
    <mergeCell ref="N364:Q364"/>
    <mergeCell ref="N365:Q365"/>
    <mergeCell ref="N366:Q366"/>
    <mergeCell ref="N367:Q367"/>
    <mergeCell ref="N368:Q368"/>
    <mergeCell ref="N354:Q354"/>
    <mergeCell ref="N355:Q355"/>
    <mergeCell ref="N356:Q356"/>
    <mergeCell ref="N357:Q357"/>
    <mergeCell ref="N358:Q358"/>
    <mergeCell ref="B359:B393"/>
    <mergeCell ref="N359:Q359"/>
    <mergeCell ref="N360:Q360"/>
    <mergeCell ref="N361:Q361"/>
    <mergeCell ref="N362:Q362"/>
    <mergeCell ref="N348:Q348"/>
    <mergeCell ref="N349:Q349"/>
    <mergeCell ref="N350:Q350"/>
    <mergeCell ref="N351:Q351"/>
    <mergeCell ref="N352:Q352"/>
    <mergeCell ref="N353:Q353"/>
    <mergeCell ref="B338:R339"/>
    <mergeCell ref="B340:B358"/>
    <mergeCell ref="N340:Q340"/>
    <mergeCell ref="N341:Q341"/>
    <mergeCell ref="N342:Q342"/>
    <mergeCell ref="N343:Q343"/>
    <mergeCell ref="N344:Q344"/>
    <mergeCell ref="N345:Q345"/>
    <mergeCell ref="N346:Q346"/>
    <mergeCell ref="N347:Q347"/>
    <mergeCell ref="B330:R331"/>
    <mergeCell ref="N332:Q332"/>
    <mergeCell ref="N333:Q333"/>
    <mergeCell ref="N334:Q334"/>
    <mergeCell ref="N335:Q335"/>
    <mergeCell ref="N336:Q336"/>
    <mergeCell ref="B322:R323"/>
    <mergeCell ref="N324:Q324"/>
    <mergeCell ref="N325:Q325"/>
    <mergeCell ref="N326:Q326"/>
    <mergeCell ref="N327:Q327"/>
    <mergeCell ref="N328:Q328"/>
    <mergeCell ref="N315:Q315"/>
    <mergeCell ref="N316:Q316"/>
    <mergeCell ref="N317:Q317"/>
    <mergeCell ref="N318:Q318"/>
    <mergeCell ref="N319:Q319"/>
    <mergeCell ref="N320:Q320"/>
    <mergeCell ref="B308:R309"/>
    <mergeCell ref="N310:Q310"/>
    <mergeCell ref="N311:Q311"/>
    <mergeCell ref="N312:Q312"/>
    <mergeCell ref="N313:Q313"/>
    <mergeCell ref="N314:Q314"/>
    <mergeCell ref="B305:P306"/>
    <mergeCell ref="Q305:U305"/>
    <mergeCell ref="V305:Z305"/>
    <mergeCell ref="AA305:AE305"/>
    <mergeCell ref="R306:U306"/>
    <mergeCell ref="W306:Z306"/>
    <mergeCell ref="AB306:AE306"/>
    <mergeCell ref="R301:U301"/>
    <mergeCell ref="W301:Z301"/>
    <mergeCell ref="R302:U302"/>
    <mergeCell ref="W302:Z302"/>
    <mergeCell ref="R303:U303"/>
    <mergeCell ref="R304:U304"/>
    <mergeCell ref="B297:B304"/>
    <mergeCell ref="C297:P297"/>
    <mergeCell ref="Q297:U297"/>
    <mergeCell ref="V297:Z297"/>
    <mergeCell ref="R298:U298"/>
    <mergeCell ref="W298:Z298"/>
    <mergeCell ref="R299:U299"/>
    <mergeCell ref="W299:Z299"/>
    <mergeCell ref="R300:U300"/>
    <mergeCell ref="W300:Z300"/>
    <mergeCell ref="AB293:AE293"/>
    <mergeCell ref="AB294:AE294"/>
    <mergeCell ref="AB295:AE295"/>
    <mergeCell ref="H296:K296"/>
    <mergeCell ref="R296:U296"/>
    <mergeCell ref="AB296:AE296"/>
    <mergeCell ref="AB288:AE288"/>
    <mergeCell ref="AB289:AE289"/>
    <mergeCell ref="B290:B295"/>
    <mergeCell ref="AB290:AE290"/>
    <mergeCell ref="R291:U291"/>
    <mergeCell ref="W291:Z291"/>
    <mergeCell ref="AB291:AE291"/>
    <mergeCell ref="W292:Z292"/>
    <mergeCell ref="AB292:AE292"/>
    <mergeCell ref="W293:Z293"/>
    <mergeCell ref="R284:U284"/>
    <mergeCell ref="W284:Z284"/>
    <mergeCell ref="AB284:AE284"/>
    <mergeCell ref="AB285:AE285"/>
    <mergeCell ref="AB286:AE286"/>
    <mergeCell ref="AB287:AE287"/>
    <mergeCell ref="R282:U282"/>
    <mergeCell ref="W282:Z282"/>
    <mergeCell ref="AB282:AE282"/>
    <mergeCell ref="R283:U283"/>
    <mergeCell ref="W283:Z283"/>
    <mergeCell ref="AB283:AE283"/>
    <mergeCell ref="R280:U280"/>
    <mergeCell ref="W280:Z280"/>
    <mergeCell ref="AB280:AE280"/>
    <mergeCell ref="R281:U281"/>
    <mergeCell ref="W281:Z281"/>
    <mergeCell ref="AB281:AE281"/>
    <mergeCell ref="M275:P275"/>
    <mergeCell ref="R275:U275"/>
    <mergeCell ref="W275:Z275"/>
    <mergeCell ref="AB275:AE275"/>
    <mergeCell ref="B277:AE278"/>
    <mergeCell ref="B279:B289"/>
    <mergeCell ref="C279:P279"/>
    <mergeCell ref="Q279:U279"/>
    <mergeCell ref="V279:Z279"/>
    <mergeCell ref="AA279:AE279"/>
    <mergeCell ref="M273:P273"/>
    <mergeCell ref="R273:U273"/>
    <mergeCell ref="W273:Z273"/>
    <mergeCell ref="M274:P274"/>
    <mergeCell ref="R274:U274"/>
    <mergeCell ref="W274:Z274"/>
    <mergeCell ref="M271:P271"/>
    <mergeCell ref="R271:U271"/>
    <mergeCell ref="W271:Z271"/>
    <mergeCell ref="AB271:AE271"/>
    <mergeCell ref="M272:P272"/>
    <mergeCell ref="R272:U272"/>
    <mergeCell ref="W272:Z272"/>
    <mergeCell ref="AB272:AE272"/>
    <mergeCell ref="B269:K270"/>
    <mergeCell ref="L269:P270"/>
    <mergeCell ref="Q269:U270"/>
    <mergeCell ref="V269:AF269"/>
    <mergeCell ref="V270:Z270"/>
    <mergeCell ref="AA270:AE270"/>
    <mergeCell ref="B262:B265"/>
    <mergeCell ref="O262:R262"/>
    <mergeCell ref="O263:R263"/>
    <mergeCell ref="O264:R264"/>
    <mergeCell ref="O265:R265"/>
    <mergeCell ref="B267:AF268"/>
    <mergeCell ref="O254:R254"/>
    <mergeCell ref="O255:R255"/>
    <mergeCell ref="B256:B261"/>
    <mergeCell ref="O256:R256"/>
    <mergeCell ref="O257:R257"/>
    <mergeCell ref="O258:R258"/>
    <mergeCell ref="O259:R259"/>
    <mergeCell ref="O260:R260"/>
    <mergeCell ref="O261:R261"/>
    <mergeCell ref="O245:R245"/>
    <mergeCell ref="O246:R246"/>
    <mergeCell ref="B247:B255"/>
    <mergeCell ref="O247:R247"/>
    <mergeCell ref="O248:R248"/>
    <mergeCell ref="O249:R249"/>
    <mergeCell ref="O250:R250"/>
    <mergeCell ref="O251:R251"/>
    <mergeCell ref="O252:R252"/>
    <mergeCell ref="O253:R253"/>
    <mergeCell ref="B236:B246"/>
    <mergeCell ref="O236:R236"/>
    <mergeCell ref="O237:R237"/>
    <mergeCell ref="O238:R238"/>
    <mergeCell ref="O239:R239"/>
    <mergeCell ref="O240:R240"/>
    <mergeCell ref="O241:R241"/>
    <mergeCell ref="O242:R242"/>
    <mergeCell ref="O243:R243"/>
    <mergeCell ref="O244:R244"/>
    <mergeCell ref="B230:B235"/>
    <mergeCell ref="O230:R230"/>
    <mergeCell ref="O231:R231"/>
    <mergeCell ref="O232:R232"/>
    <mergeCell ref="O233:R233"/>
    <mergeCell ref="O234:R234"/>
    <mergeCell ref="O235:R235"/>
    <mergeCell ref="B221:N222"/>
    <mergeCell ref="J223:M223"/>
    <mergeCell ref="J224:M224"/>
    <mergeCell ref="J225:M225"/>
    <mergeCell ref="J226:M226"/>
    <mergeCell ref="B228:R229"/>
    <mergeCell ref="B214:B219"/>
    <mergeCell ref="C214:M214"/>
    <mergeCell ref="N214:R214"/>
    <mergeCell ref="O215:R215"/>
    <mergeCell ref="O216:R216"/>
    <mergeCell ref="O217:R217"/>
    <mergeCell ref="O218:R218"/>
    <mergeCell ref="O219:R219"/>
    <mergeCell ref="B208:B210"/>
    <mergeCell ref="C208:M208"/>
    <mergeCell ref="N208:R208"/>
    <mergeCell ref="O209:R209"/>
    <mergeCell ref="O210:R210"/>
    <mergeCell ref="B211:B213"/>
    <mergeCell ref="C211:M211"/>
    <mergeCell ref="N211:R211"/>
    <mergeCell ref="O212:R212"/>
    <mergeCell ref="O213:R213"/>
    <mergeCell ref="J198:M198"/>
    <mergeCell ref="J199:M199"/>
    <mergeCell ref="J200:M200"/>
    <mergeCell ref="J201:M201"/>
    <mergeCell ref="B203:R204"/>
    <mergeCell ref="B205:B207"/>
    <mergeCell ref="C205:M205"/>
    <mergeCell ref="N205:R205"/>
    <mergeCell ref="O206:R206"/>
    <mergeCell ref="O207:R207"/>
    <mergeCell ref="N190:Q190"/>
    <mergeCell ref="N191:Q191"/>
    <mergeCell ref="N192:Q192"/>
    <mergeCell ref="B194:N195"/>
    <mergeCell ref="J196:M196"/>
    <mergeCell ref="J197:M197"/>
    <mergeCell ref="N184:Q184"/>
    <mergeCell ref="N185:Q185"/>
    <mergeCell ref="N186:Q186"/>
    <mergeCell ref="N187:Q187"/>
    <mergeCell ref="N188:Q188"/>
    <mergeCell ref="B189:R189"/>
    <mergeCell ref="N178:Q178"/>
    <mergeCell ref="N179:Q179"/>
    <mergeCell ref="N180:Q180"/>
    <mergeCell ref="N181:Q181"/>
    <mergeCell ref="N182:Q182"/>
    <mergeCell ref="N183:Q183"/>
    <mergeCell ref="N171:Q171"/>
    <mergeCell ref="N172:Q172"/>
    <mergeCell ref="T172:W172"/>
    <mergeCell ref="N173:Q173"/>
    <mergeCell ref="T173:W173"/>
    <mergeCell ref="B176:R177"/>
    <mergeCell ref="N165:Q165"/>
    <mergeCell ref="N166:Q166"/>
    <mergeCell ref="N167:Q167"/>
    <mergeCell ref="N168:Q168"/>
    <mergeCell ref="N169:Q169"/>
    <mergeCell ref="N170:Q170"/>
    <mergeCell ref="N160:Q160"/>
    <mergeCell ref="T160:W160"/>
    <mergeCell ref="N161:Q161"/>
    <mergeCell ref="N162:Q162"/>
    <mergeCell ref="N163:Q163"/>
    <mergeCell ref="N164:Q164"/>
    <mergeCell ref="C151:C155"/>
    <mergeCell ref="D151:M155"/>
    <mergeCell ref="T151:AM154"/>
    <mergeCell ref="T155:AM155"/>
    <mergeCell ref="B157:X158"/>
    <mergeCell ref="B159:L159"/>
    <mergeCell ref="M159:R159"/>
    <mergeCell ref="S159:X159"/>
    <mergeCell ref="O147:R147"/>
    <mergeCell ref="Z147:AM147"/>
    <mergeCell ref="D148:S148"/>
    <mergeCell ref="AI148:AL148"/>
    <mergeCell ref="AI149:AL149"/>
    <mergeCell ref="N150:S150"/>
    <mergeCell ref="AI150:AL150"/>
    <mergeCell ref="C142:T142"/>
    <mergeCell ref="V142:AM142"/>
    <mergeCell ref="B144:B155"/>
    <mergeCell ref="O144:R144"/>
    <mergeCell ref="T144:T150"/>
    <mergeCell ref="AI144:AL144"/>
    <mergeCell ref="O145:R145"/>
    <mergeCell ref="AI145:AL145"/>
    <mergeCell ref="C146:S146"/>
    <mergeCell ref="AI146:AL146"/>
    <mergeCell ref="C136:C139"/>
    <mergeCell ref="AI136:AL136"/>
    <mergeCell ref="AI137:AL137"/>
    <mergeCell ref="AI138:AL138"/>
    <mergeCell ref="AI139:AL139"/>
    <mergeCell ref="B141:T141"/>
    <mergeCell ref="U141:AM141"/>
    <mergeCell ref="AI130:AL130"/>
    <mergeCell ref="AI131:AL131"/>
    <mergeCell ref="AI132:AL132"/>
    <mergeCell ref="AI133:AL133"/>
    <mergeCell ref="AI134:AL134"/>
    <mergeCell ref="AI135:AL135"/>
    <mergeCell ref="O126:R126"/>
    <mergeCell ref="AD126:AG126"/>
    <mergeCell ref="AI126:AL126"/>
    <mergeCell ref="AI127:AL127"/>
    <mergeCell ref="AI128:AL128"/>
    <mergeCell ref="AI129:AL129"/>
    <mergeCell ref="AI120:AL120"/>
    <mergeCell ref="AI121:AL121"/>
    <mergeCell ref="AI122:AL122"/>
    <mergeCell ref="AI123:AL123"/>
    <mergeCell ref="AI124:AL124"/>
    <mergeCell ref="O125:R125"/>
    <mergeCell ref="AD125:AG125"/>
    <mergeCell ref="AI125:AL125"/>
    <mergeCell ref="AI114:AL114"/>
    <mergeCell ref="AI115:AL115"/>
    <mergeCell ref="AI116:AL116"/>
    <mergeCell ref="AI117:AL117"/>
    <mergeCell ref="AI118:AL118"/>
    <mergeCell ref="AI119:AL119"/>
    <mergeCell ref="C108:C135"/>
    <mergeCell ref="Y108:AB108"/>
    <mergeCell ref="AD108:AG108"/>
    <mergeCell ref="AI108:AL108"/>
    <mergeCell ref="D109:D113"/>
    <mergeCell ref="AI109:AL109"/>
    <mergeCell ref="AI110:AL110"/>
    <mergeCell ref="AI111:AL111"/>
    <mergeCell ref="AI112:AL112"/>
    <mergeCell ref="AI113:AL113"/>
    <mergeCell ref="AI102:AL102"/>
    <mergeCell ref="AI103:AL103"/>
    <mergeCell ref="AI104:AL104"/>
    <mergeCell ref="AI105:AL105"/>
    <mergeCell ref="AI106:AL106"/>
    <mergeCell ref="AI107:AL107"/>
    <mergeCell ref="Y97:AB97"/>
    <mergeCell ref="AI97:AL97"/>
    <mergeCell ref="AI98:AL98"/>
    <mergeCell ref="AI99:AL99"/>
    <mergeCell ref="AI100:AL100"/>
    <mergeCell ref="AI101:AL101"/>
    <mergeCell ref="Y95:AB95"/>
    <mergeCell ref="AD95:AG95"/>
    <mergeCell ref="AI95:AL95"/>
    <mergeCell ref="Y96:AB96"/>
    <mergeCell ref="AD96:AG96"/>
    <mergeCell ref="AI96:AL96"/>
    <mergeCell ref="Y92:AB92"/>
    <mergeCell ref="AI92:AL92"/>
    <mergeCell ref="Y93:AB93"/>
    <mergeCell ref="AI93:AL93"/>
    <mergeCell ref="Y94:AB94"/>
    <mergeCell ref="AD94:AG94"/>
    <mergeCell ref="AI94:AL94"/>
    <mergeCell ref="Y89:AB89"/>
    <mergeCell ref="AD89:AG89"/>
    <mergeCell ref="AI89:AL89"/>
    <mergeCell ref="Y90:AB90"/>
    <mergeCell ref="AI90:AL90"/>
    <mergeCell ref="Y91:AB91"/>
    <mergeCell ref="AD91:AG91"/>
    <mergeCell ref="AI91:AL91"/>
    <mergeCell ref="Y85:AB85"/>
    <mergeCell ref="AI85:AL85"/>
    <mergeCell ref="AI86:AL86"/>
    <mergeCell ref="Y87:AB87"/>
    <mergeCell ref="AI87:AL87"/>
    <mergeCell ref="Y88:AB88"/>
    <mergeCell ref="AD88:AG88"/>
    <mergeCell ref="AI88:AL88"/>
    <mergeCell ref="AD82:AG82"/>
    <mergeCell ref="AI82:AL82"/>
    <mergeCell ref="Y83:AB83"/>
    <mergeCell ref="AD83:AG83"/>
    <mergeCell ref="AI83:AL83"/>
    <mergeCell ref="Y84:AB84"/>
    <mergeCell ref="AD84:AG84"/>
    <mergeCell ref="AI84:AL84"/>
    <mergeCell ref="AI79:AL79"/>
    <mergeCell ref="Y80:AB80"/>
    <mergeCell ref="AD80:AG80"/>
    <mergeCell ref="AI80:AL80"/>
    <mergeCell ref="Y81:AB81"/>
    <mergeCell ref="AD81:AG81"/>
    <mergeCell ref="AI81:AL81"/>
    <mergeCell ref="AI76:AL76"/>
    <mergeCell ref="Y77:AB77"/>
    <mergeCell ref="AD77:AG77"/>
    <mergeCell ref="AI77:AL77"/>
    <mergeCell ref="D78:D83"/>
    <mergeCell ref="Y78:AB78"/>
    <mergeCell ref="AD78:AG78"/>
    <mergeCell ref="AI78:AL78"/>
    <mergeCell ref="Y79:AB79"/>
    <mergeCell ref="AD79:AG79"/>
    <mergeCell ref="AI73:AL73"/>
    <mergeCell ref="Y74:AB74"/>
    <mergeCell ref="AD74:AG74"/>
    <mergeCell ref="AI74:AL74"/>
    <mergeCell ref="Y75:AB75"/>
    <mergeCell ref="AD75:AG75"/>
    <mergeCell ref="AI75:AL75"/>
    <mergeCell ref="AD71:AG71"/>
    <mergeCell ref="AD72:AG72"/>
    <mergeCell ref="B73:B139"/>
    <mergeCell ref="C73:C107"/>
    <mergeCell ref="E73:W73"/>
    <mergeCell ref="Y73:AB73"/>
    <mergeCell ref="AD73:AG73"/>
    <mergeCell ref="Y76:AB76"/>
    <mergeCell ref="AD76:AG76"/>
    <mergeCell ref="Y82:AB82"/>
    <mergeCell ref="AD65:AG65"/>
    <mergeCell ref="AD66:AG66"/>
    <mergeCell ref="AD67:AG67"/>
    <mergeCell ref="AD68:AG68"/>
    <mergeCell ref="AD69:AG69"/>
    <mergeCell ref="AD70:AG70"/>
    <mergeCell ref="AD59:AG59"/>
    <mergeCell ref="AD60:AG60"/>
    <mergeCell ref="AD61:AG61"/>
    <mergeCell ref="AD62:AG62"/>
    <mergeCell ref="AD63:AG63"/>
    <mergeCell ref="AD64:AG64"/>
    <mergeCell ref="AD50:AG50"/>
    <mergeCell ref="C51:C71"/>
    <mergeCell ref="AD51:AG51"/>
    <mergeCell ref="AD52:AG52"/>
    <mergeCell ref="AD53:AG53"/>
    <mergeCell ref="AD54:AG54"/>
    <mergeCell ref="AD55:AG55"/>
    <mergeCell ref="AD56:AG56"/>
    <mergeCell ref="AD57:AG57"/>
    <mergeCell ref="AD58:AG58"/>
    <mergeCell ref="AI42:AL42"/>
    <mergeCell ref="AI43:AL43"/>
    <mergeCell ref="AI44:AL44"/>
    <mergeCell ref="B45:B71"/>
    <mergeCell ref="C45:C50"/>
    <mergeCell ref="AD45:AG45"/>
    <mergeCell ref="AD46:AG46"/>
    <mergeCell ref="AD47:AG47"/>
    <mergeCell ref="AD48:AG48"/>
    <mergeCell ref="AD49:AG49"/>
    <mergeCell ref="C35:C43"/>
    <mergeCell ref="AI35:AL35"/>
    <mergeCell ref="AI36:AL36"/>
    <mergeCell ref="AI37:AL37"/>
    <mergeCell ref="AI38:AL38"/>
    <mergeCell ref="AI39:AL39"/>
    <mergeCell ref="AI40:AL40"/>
    <mergeCell ref="O41:R41"/>
    <mergeCell ref="AD41:AG41"/>
    <mergeCell ref="AI41:AL41"/>
    <mergeCell ref="O33:R33"/>
    <mergeCell ref="AD33:AG33"/>
    <mergeCell ref="AI33:AL33"/>
    <mergeCell ref="O34:R34"/>
    <mergeCell ref="AD34:AG34"/>
    <mergeCell ref="AI34:AL34"/>
    <mergeCell ref="Y30:AB30"/>
    <mergeCell ref="AD30:AG30"/>
    <mergeCell ref="AI30:AL30"/>
    <mergeCell ref="AD31:AG31"/>
    <mergeCell ref="AI31:AL31"/>
    <mergeCell ref="AD32:AG32"/>
    <mergeCell ref="AI32:AL32"/>
    <mergeCell ref="AI28:AL28"/>
    <mergeCell ref="O29:R29"/>
    <mergeCell ref="T29:W29"/>
    <mergeCell ref="Y29:AB29"/>
    <mergeCell ref="AD29:AG29"/>
    <mergeCell ref="AI29:AL29"/>
    <mergeCell ref="AI26:AL26"/>
    <mergeCell ref="O27:R27"/>
    <mergeCell ref="T27:W27"/>
    <mergeCell ref="Y27:AB27"/>
    <mergeCell ref="AD27:AG27"/>
    <mergeCell ref="AI27:AL27"/>
    <mergeCell ref="D25:D29"/>
    <mergeCell ref="O25:R25"/>
    <mergeCell ref="T25:W25"/>
    <mergeCell ref="Y25:AB25"/>
    <mergeCell ref="AD25:AG25"/>
    <mergeCell ref="AI25:AL25"/>
    <mergeCell ref="O26:R26"/>
    <mergeCell ref="T26:W26"/>
    <mergeCell ref="Y26:AB26"/>
    <mergeCell ref="AD26:AG26"/>
    <mergeCell ref="D21:D24"/>
    <mergeCell ref="AD21:AG21"/>
    <mergeCell ref="AI21:AL21"/>
    <mergeCell ref="AD22:AG22"/>
    <mergeCell ref="AI22:AL22"/>
    <mergeCell ref="AI23:AL23"/>
    <mergeCell ref="AI24:AL24"/>
    <mergeCell ref="O19:R19"/>
    <mergeCell ref="T19:W19"/>
    <mergeCell ref="Y19:AB19"/>
    <mergeCell ref="AD19:AG19"/>
    <mergeCell ref="AI19:AL19"/>
    <mergeCell ref="AI20:AL20"/>
    <mergeCell ref="Y16:AB16"/>
    <mergeCell ref="AD16:AG16"/>
    <mergeCell ref="AI16:AL16"/>
    <mergeCell ref="AD17:AG17"/>
    <mergeCell ref="AI17:AL17"/>
    <mergeCell ref="Y18:AB18"/>
    <mergeCell ref="AD18:AG18"/>
    <mergeCell ref="AI18:AL18"/>
    <mergeCell ref="AI13:AL13"/>
    <mergeCell ref="Y14:AB14"/>
    <mergeCell ref="AD14:AG14"/>
    <mergeCell ref="AI14:AL14"/>
    <mergeCell ref="O15:R15"/>
    <mergeCell ref="T15:W15"/>
    <mergeCell ref="Y15:AB15"/>
    <mergeCell ref="AD15:AG15"/>
    <mergeCell ref="AI15:AL15"/>
    <mergeCell ref="AI10:AL10"/>
    <mergeCell ref="AD11:AG11"/>
    <mergeCell ref="AI11:AL11"/>
    <mergeCell ref="D12:D18"/>
    <mergeCell ref="O12:R12"/>
    <mergeCell ref="T12:W12"/>
    <mergeCell ref="Y12:AB12"/>
    <mergeCell ref="AD12:AG12"/>
    <mergeCell ref="AI12:AL12"/>
    <mergeCell ref="Y13:AB13"/>
    <mergeCell ref="AI8:AL8"/>
    <mergeCell ref="O9:R9"/>
    <mergeCell ref="T9:W9"/>
    <mergeCell ref="Y9:AB9"/>
    <mergeCell ref="AD9:AG9"/>
    <mergeCell ref="AI9:AL9"/>
    <mergeCell ref="AC7:AG7"/>
    <mergeCell ref="B8:B43"/>
    <mergeCell ref="C8:C34"/>
    <mergeCell ref="O8:R8"/>
    <mergeCell ref="T8:W8"/>
    <mergeCell ref="Y8:AB8"/>
    <mergeCell ref="AD8:AG8"/>
    <mergeCell ref="AD13:AG13"/>
    <mergeCell ref="O16:R16"/>
    <mergeCell ref="T16:W16"/>
    <mergeCell ref="O2:AA3"/>
    <mergeCell ref="B5:C7"/>
    <mergeCell ref="D5:M7"/>
    <mergeCell ref="N5:AG5"/>
    <mergeCell ref="AH5:AM7"/>
    <mergeCell ref="N6:W6"/>
    <mergeCell ref="X6:AG6"/>
    <mergeCell ref="N7:R7"/>
    <mergeCell ref="S7:W7"/>
    <mergeCell ref="X7:AB7"/>
  </mergeCells>
  <conditionalFormatting sqref="I450">
    <cfRule type="cellIs" dxfId="143" priority="31" operator="lessThan">
      <formula>0</formula>
    </cfRule>
  </conditionalFormatting>
  <conditionalFormatting sqref="I467:I468">
    <cfRule type="cellIs" dxfId="142" priority="23" operator="lessThan">
      <formula>0</formula>
    </cfRule>
  </conditionalFormatting>
  <conditionalFormatting sqref="I569">
    <cfRule type="cellIs" dxfId="141" priority="15" operator="lessThan">
      <formula>0</formula>
    </cfRule>
  </conditionalFormatting>
  <conditionalFormatting sqref="I586:I587">
    <cfRule type="cellIs" dxfId="140" priority="8" operator="lessThan">
      <formula>0</formula>
    </cfRule>
  </conditionalFormatting>
  <conditionalFormatting sqref="N450">
    <cfRule type="cellIs" dxfId="139" priority="30" operator="lessThan">
      <formula>0</formula>
    </cfRule>
  </conditionalFormatting>
  <conditionalFormatting sqref="N467:N468">
    <cfRule type="cellIs" dxfId="138" priority="22" operator="lessThan">
      <formula>0</formula>
    </cfRule>
  </conditionalFormatting>
  <conditionalFormatting sqref="N569">
    <cfRule type="cellIs" dxfId="137" priority="14" operator="lessThan">
      <formula>0</formula>
    </cfRule>
  </conditionalFormatting>
  <conditionalFormatting sqref="N586:N587">
    <cfRule type="cellIs" dxfId="136" priority="7" operator="lessThan">
      <formula>0</formula>
    </cfRule>
  </conditionalFormatting>
  <conditionalFormatting sqref="R397">
    <cfRule type="cellIs" dxfId="135" priority="36" operator="equal">
      <formula>0</formula>
    </cfRule>
  </conditionalFormatting>
  <conditionalFormatting sqref="R406">
    <cfRule type="cellIs" dxfId="134" priority="34" operator="equal">
      <formula>0</formula>
    </cfRule>
  </conditionalFormatting>
  <conditionalFormatting sqref="R432">
    <cfRule type="cellIs" dxfId="133" priority="33" operator="equal">
      <formula>0</formula>
    </cfRule>
  </conditionalFormatting>
  <conditionalFormatting sqref="S147">
    <cfRule type="cellIs" dxfId="132" priority="35" operator="equal">
      <formula>0</formula>
    </cfRule>
  </conditionalFormatting>
  <conditionalFormatting sqref="S450">
    <cfRule type="cellIs" dxfId="131" priority="29" operator="lessThan">
      <formula>0</formula>
    </cfRule>
  </conditionalFormatting>
  <conditionalFormatting sqref="S467:S468">
    <cfRule type="cellIs" dxfId="130" priority="21" operator="lessThan">
      <formula>0</formula>
    </cfRule>
  </conditionalFormatting>
  <conditionalFormatting sqref="S569">
    <cfRule type="cellIs" dxfId="129" priority="13" operator="lessThan">
      <formula>0</formula>
    </cfRule>
  </conditionalFormatting>
  <conditionalFormatting sqref="S586:S587">
    <cfRule type="cellIs" dxfId="128" priority="6" operator="lessThan">
      <formula>0</formula>
    </cfRule>
  </conditionalFormatting>
  <conditionalFormatting sqref="X450">
    <cfRule type="cellIs" dxfId="127" priority="28" operator="lessThan">
      <formula>0</formula>
    </cfRule>
  </conditionalFormatting>
  <conditionalFormatting sqref="X467:X468">
    <cfRule type="cellIs" dxfId="126" priority="17" operator="lessThan">
      <formula>0</formula>
    </cfRule>
  </conditionalFormatting>
  <conditionalFormatting sqref="X569">
    <cfRule type="cellIs" dxfId="125" priority="12" operator="lessThan">
      <formula>0</formula>
    </cfRule>
  </conditionalFormatting>
  <conditionalFormatting sqref="X586:X587">
    <cfRule type="cellIs" dxfId="124" priority="2" operator="lessThan">
      <formula>0</formula>
    </cfRule>
  </conditionalFormatting>
  <conditionalFormatting sqref="AC450">
    <cfRule type="cellIs" dxfId="123" priority="27" operator="lessThan">
      <formula>0</formula>
    </cfRule>
  </conditionalFormatting>
  <conditionalFormatting sqref="AC467:AC468">
    <cfRule type="cellIs" dxfId="122" priority="16" operator="lessThan">
      <formula>0</formula>
    </cfRule>
  </conditionalFormatting>
  <conditionalFormatting sqref="AC569">
    <cfRule type="cellIs" dxfId="121" priority="11" operator="lessThan">
      <formula>0</formula>
    </cfRule>
  </conditionalFormatting>
  <conditionalFormatting sqref="AC586:AC587">
    <cfRule type="cellIs" dxfId="120" priority="1" operator="lessThan">
      <formula>0</formula>
    </cfRule>
  </conditionalFormatting>
  <conditionalFormatting sqref="AH450">
    <cfRule type="cellIs" dxfId="119" priority="26" operator="lessThan">
      <formula>0</formula>
    </cfRule>
  </conditionalFormatting>
  <conditionalFormatting sqref="AH467">
    <cfRule type="cellIs" dxfId="118" priority="20" operator="lessThan">
      <formula>0</formula>
    </cfRule>
  </conditionalFormatting>
  <conditionalFormatting sqref="AH569">
    <cfRule type="cellIs" dxfId="117" priority="10" operator="lessThan">
      <formula>0</formula>
    </cfRule>
  </conditionalFormatting>
  <conditionalFormatting sqref="AH586">
    <cfRule type="cellIs" dxfId="116" priority="5" operator="lessThan">
      <formula>0</formula>
    </cfRule>
  </conditionalFormatting>
  <conditionalFormatting sqref="AM139">
    <cfRule type="cellIs" dxfId="115" priority="32" operator="equal">
      <formula>0</formula>
    </cfRule>
  </conditionalFormatting>
  <conditionalFormatting sqref="AM450">
    <cfRule type="cellIs" dxfId="114" priority="25" operator="lessThan">
      <formula>0</formula>
    </cfRule>
  </conditionalFormatting>
  <conditionalFormatting sqref="AM467">
    <cfRule type="cellIs" dxfId="113" priority="19" operator="lessThan">
      <formula>0</formula>
    </cfRule>
  </conditionalFormatting>
  <conditionalFormatting sqref="AM569">
    <cfRule type="cellIs" dxfId="112" priority="9" operator="lessThan">
      <formula>0</formula>
    </cfRule>
  </conditionalFormatting>
  <conditionalFormatting sqref="AM586">
    <cfRule type="cellIs" dxfId="111" priority="4" operator="lessThan">
      <formula>0</formula>
    </cfRule>
  </conditionalFormatting>
  <conditionalFormatting sqref="AR450">
    <cfRule type="cellIs" dxfId="110" priority="24" operator="lessThan">
      <formula>0</formula>
    </cfRule>
  </conditionalFormatting>
  <conditionalFormatting sqref="AR467">
    <cfRule type="cellIs" dxfId="109" priority="18" operator="lessThan">
      <formula>0</formula>
    </cfRule>
  </conditionalFormatting>
  <conditionalFormatting sqref="AR586">
    <cfRule type="cellIs" dxfId="108" priority="3" operator="lessThan">
      <formula>0</formula>
    </cfRule>
  </conditionalFormatting>
  <hyperlinks>
    <hyperlink ref="AE3" r:id="rId1"/>
  </hyperlinks>
  <pageMargins left="0.70866141732283472" right="0.70866141732283472" top="0.74803149606299213" bottom="0.74803149606299213" header="0.31496062992125984" footer="0.31496062992125984"/>
  <pageSetup scale="47" orientation="portrait" r:id="rId2"/>
  <rowBreaks count="3" manualBreakCount="3">
    <brk id="155" max="53" man="1"/>
    <brk id="265" max="53" man="1"/>
    <brk id="336" max="5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96"/>
  <sheetViews>
    <sheetView topLeftCell="A13" zoomScale="85" zoomScaleNormal="85" workbookViewId="0">
      <selection activeCell="O63" sqref="O63:P68"/>
    </sheetView>
  </sheetViews>
  <sheetFormatPr baseColWidth="10" defaultColWidth="11.42578125" defaultRowHeight="12"/>
  <cols>
    <col min="1" max="1" width="31.28515625" style="358" customWidth="1"/>
    <col min="2" max="2" width="9.5703125" style="358" customWidth="1"/>
    <col min="3" max="3" width="11.85546875" style="358" customWidth="1"/>
    <col min="4" max="4" width="2.42578125" style="358" customWidth="1"/>
    <col min="5" max="5" width="13" style="358" customWidth="1"/>
    <col min="6" max="6" width="12.28515625" style="358" customWidth="1"/>
    <col min="7" max="7" width="12.42578125" style="358" bestFit="1" customWidth="1"/>
    <col min="8" max="8" width="4" style="358" customWidth="1"/>
    <col min="9" max="10" width="11.42578125" style="358" hidden="1" customWidth="1"/>
    <col min="11" max="11" width="14.5703125" style="358" hidden="1" customWidth="1"/>
    <col min="12" max="12" width="12.28515625" style="358" customWidth="1"/>
    <col min="13" max="14" width="11.42578125" style="358"/>
    <col min="15" max="15" width="13.42578125" style="358" customWidth="1"/>
    <col min="16" max="16" width="12.5703125" style="358" customWidth="1"/>
    <col min="17" max="17" width="15.42578125" style="358" customWidth="1"/>
    <col min="18" max="18" width="15.28515625" style="358" customWidth="1"/>
    <col min="19" max="19" width="11.42578125" style="358"/>
    <col min="20" max="20" width="12.7109375" style="358" bestFit="1" customWidth="1"/>
    <col min="21" max="22" width="11.42578125" style="358"/>
    <col min="23" max="23" width="14.28515625" style="358" bestFit="1" customWidth="1"/>
    <col min="24" max="24" width="21" style="358" bestFit="1" customWidth="1"/>
    <col min="25" max="25" width="13.5703125" style="358" bestFit="1" customWidth="1"/>
    <col min="26" max="26" width="12.7109375" style="358" bestFit="1" customWidth="1"/>
    <col min="27" max="16384" width="11.42578125" style="358"/>
  </cols>
  <sheetData>
    <row r="1" spans="1:27" s="295" customFormat="1" ht="14.25" customHeight="1">
      <c r="A1" s="597" t="s">
        <v>367</v>
      </c>
      <c r="B1" s="598"/>
      <c r="C1" s="598"/>
      <c r="D1" s="598"/>
      <c r="E1" s="598"/>
      <c r="F1" s="598"/>
      <c r="G1" s="599"/>
    </row>
    <row r="2" spans="1:27" s="295" customFormat="1" ht="12.75" customHeight="1">
      <c r="A2" s="600" t="s">
        <v>368</v>
      </c>
      <c r="B2" s="601"/>
      <c r="C2" s="601"/>
      <c r="D2" s="601"/>
      <c r="E2" s="601"/>
      <c r="F2" s="601"/>
      <c r="G2" s="602"/>
    </row>
    <row r="3" spans="1:27" s="295" customFormat="1" ht="12.75" thickBot="1">
      <c r="A3" s="603" t="s">
        <v>369</v>
      </c>
      <c r="B3" s="604"/>
      <c r="C3" s="604"/>
      <c r="D3" s="604"/>
      <c r="E3" s="604"/>
      <c r="F3" s="604"/>
      <c r="G3" s="605"/>
    </row>
    <row r="4" spans="1:27" s="295" customFormat="1" ht="15">
      <c r="A4" s="296" t="s">
        <v>370</v>
      </c>
      <c r="B4" s="297" t="s">
        <v>371</v>
      </c>
      <c r="C4" s="298"/>
      <c r="D4" s="299"/>
      <c r="E4" s="300"/>
      <c r="F4" s="301"/>
      <c r="G4" s="302"/>
      <c r="I4" s="303"/>
      <c r="J4" s="304"/>
      <c r="K4" s="305"/>
      <c r="N4" s="364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6"/>
    </row>
    <row r="5" spans="1:27" s="295" customFormat="1" ht="15.75">
      <c r="A5" s="306" t="s">
        <v>118</v>
      </c>
      <c r="B5" s="307" t="s">
        <v>372</v>
      </c>
      <c r="C5" s="298"/>
      <c r="D5" s="299"/>
      <c r="E5" s="308"/>
      <c r="F5" s="307"/>
      <c r="G5" s="302"/>
      <c r="I5" s="309" t="s">
        <v>373</v>
      </c>
      <c r="K5" s="275">
        <v>410000</v>
      </c>
      <c r="N5" s="367" t="s">
        <v>441</v>
      </c>
      <c r="O5" s="368"/>
      <c r="P5" s="368"/>
      <c r="Q5" s="368"/>
      <c r="R5" s="368"/>
      <c r="S5" s="368"/>
      <c r="T5" s="368"/>
      <c r="U5" s="369"/>
      <c r="V5" s="369"/>
      <c r="W5" s="369"/>
      <c r="X5" s="369"/>
      <c r="Y5" s="369"/>
      <c r="Z5" s="369"/>
      <c r="AA5" s="370"/>
    </row>
    <row r="6" spans="1:27" s="295" customFormat="1" ht="15.75">
      <c r="A6" s="306" t="s">
        <v>374</v>
      </c>
      <c r="B6" s="307" t="s">
        <v>375</v>
      </c>
      <c r="C6" s="301"/>
      <c r="D6" s="299"/>
      <c r="E6" s="308"/>
      <c r="F6" s="308"/>
      <c r="G6" s="302"/>
      <c r="I6" s="309"/>
      <c r="K6" s="276">
        <v>4.75</v>
      </c>
      <c r="N6" s="367" t="s">
        <v>442</v>
      </c>
      <c r="O6" s="368"/>
      <c r="P6" s="368"/>
      <c r="Q6" s="368"/>
      <c r="R6" s="368"/>
      <c r="S6" s="368"/>
      <c r="T6" s="368"/>
      <c r="U6" s="369"/>
      <c r="V6" s="369"/>
      <c r="W6" s="369"/>
      <c r="X6" s="369"/>
      <c r="Y6" s="369"/>
      <c r="Z6" s="369"/>
      <c r="AA6" s="370"/>
    </row>
    <row r="7" spans="1:27" s="295" customFormat="1" ht="15.75">
      <c r="A7" s="306" t="s">
        <v>376</v>
      </c>
      <c r="B7" s="310" t="s">
        <v>377</v>
      </c>
      <c r="C7" s="311"/>
      <c r="D7" s="299"/>
      <c r="E7" s="308"/>
      <c r="F7" s="308"/>
      <c r="G7" s="302"/>
      <c r="I7" s="309"/>
      <c r="K7" s="275">
        <f>+K5*K6</f>
        <v>1947500</v>
      </c>
      <c r="N7" s="367" t="s">
        <v>443</v>
      </c>
      <c r="O7" s="368"/>
      <c r="P7" s="368"/>
      <c r="Q7" s="368"/>
      <c r="R7" s="368"/>
      <c r="S7" s="368"/>
      <c r="T7" s="368"/>
      <c r="U7" s="369"/>
      <c r="V7" s="369"/>
      <c r="W7" s="369"/>
      <c r="X7" s="369"/>
      <c r="Y7" s="369"/>
      <c r="Z7" s="369"/>
      <c r="AA7" s="370"/>
    </row>
    <row r="8" spans="1:27" s="295" customFormat="1" ht="15.75">
      <c r="A8" s="306" t="s">
        <v>378</v>
      </c>
      <c r="B8" s="307" t="s">
        <v>379</v>
      </c>
      <c r="C8" s="298"/>
      <c r="D8" s="299"/>
      <c r="E8" s="308"/>
      <c r="F8" s="308"/>
      <c r="G8" s="302"/>
      <c r="I8" s="309"/>
      <c r="K8" s="275">
        <v>12</v>
      </c>
      <c r="N8" s="367" t="s">
        <v>444</v>
      </c>
      <c r="O8" s="368"/>
      <c r="P8" s="368"/>
      <c r="Q8" s="368"/>
      <c r="R8" s="368"/>
      <c r="S8" s="368"/>
      <c r="T8" s="368"/>
      <c r="U8" s="369"/>
      <c r="V8" s="369"/>
      <c r="W8" s="369"/>
      <c r="X8" s="369"/>
      <c r="Y8" s="369"/>
      <c r="Z8" s="369"/>
      <c r="AA8" s="370"/>
    </row>
    <row r="9" spans="1:27" s="295" customFormat="1" ht="15.75">
      <c r="A9" s="306" t="s">
        <v>380</v>
      </c>
      <c r="B9" s="307"/>
      <c r="C9" s="312">
        <v>30</v>
      </c>
      <c r="D9" s="299"/>
      <c r="E9" s="313"/>
      <c r="F9" s="313"/>
      <c r="G9" s="314"/>
      <c r="H9" s="315"/>
      <c r="I9" s="309"/>
      <c r="K9" s="275">
        <f>+K7/K8</f>
        <v>162291.66666666666</v>
      </c>
      <c r="N9" s="371"/>
      <c r="O9" s="369"/>
      <c r="P9" s="369"/>
      <c r="Q9" s="369"/>
      <c r="R9" s="369"/>
      <c r="S9" s="369"/>
      <c r="T9" s="369"/>
      <c r="U9" s="369"/>
      <c r="V9" s="369"/>
      <c r="W9" s="369"/>
      <c r="X9" s="372" t="s">
        <v>445</v>
      </c>
      <c r="Y9" s="373" t="s">
        <v>446</v>
      </c>
      <c r="Z9" s="374">
        <v>1</v>
      </c>
      <c r="AA9" s="370"/>
    </row>
    <row r="10" spans="1:27" s="295" customFormat="1" ht="16.5" thickBot="1">
      <c r="A10" s="606" t="s">
        <v>381</v>
      </c>
      <c r="B10" s="607"/>
      <c r="C10" s="608"/>
      <c r="E10" s="606" t="s">
        <v>382</v>
      </c>
      <c r="F10" s="609"/>
      <c r="G10" s="608"/>
      <c r="I10" s="316"/>
      <c r="J10" s="317"/>
      <c r="K10" s="318"/>
      <c r="N10" s="371"/>
      <c r="O10" s="369"/>
      <c r="P10" s="369"/>
      <c r="Q10" s="369"/>
      <c r="R10" s="369"/>
      <c r="S10" s="369"/>
      <c r="T10" s="369"/>
      <c r="U10" s="369"/>
      <c r="V10" s="369"/>
      <c r="W10" s="369"/>
      <c r="X10" s="368"/>
      <c r="Y10" s="375">
        <v>45412</v>
      </c>
      <c r="Z10" s="369"/>
      <c r="AA10" s="370"/>
    </row>
    <row r="11" spans="1:27" s="295" customFormat="1" ht="15">
      <c r="A11" s="319" t="s">
        <v>383</v>
      </c>
      <c r="B11" s="319"/>
      <c r="C11" s="277">
        <v>2500000</v>
      </c>
      <c r="E11" s="320" t="s">
        <v>384</v>
      </c>
      <c r="F11" s="321"/>
      <c r="G11" s="322"/>
      <c r="L11" s="278"/>
      <c r="N11" s="371"/>
      <c r="O11" s="369"/>
      <c r="P11" s="369"/>
      <c r="Q11" s="369"/>
      <c r="R11" s="369"/>
      <c r="S11" s="369"/>
      <c r="T11" s="369"/>
      <c r="U11" s="369"/>
      <c r="V11" s="369"/>
      <c r="W11" s="369"/>
      <c r="X11" s="369"/>
      <c r="Y11" s="369"/>
      <c r="Z11" s="369"/>
      <c r="AA11" s="370"/>
    </row>
    <row r="12" spans="1:27" s="295" customFormat="1" ht="15.75" thickBot="1">
      <c r="A12" s="323" t="s">
        <v>385</v>
      </c>
      <c r="B12" s="323"/>
      <c r="C12" s="279"/>
      <c r="E12" s="324" t="s">
        <v>386</v>
      </c>
      <c r="F12" s="280">
        <v>0.1144</v>
      </c>
      <c r="G12" s="279">
        <f>+F12*C21</f>
        <v>286000</v>
      </c>
      <c r="L12" s="281"/>
      <c r="N12" s="371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70"/>
    </row>
    <row r="13" spans="1:27" s="295" customFormat="1" ht="15.75">
      <c r="A13" s="323" t="s">
        <v>387</v>
      </c>
      <c r="B13" s="323"/>
      <c r="C13" s="279"/>
      <c r="E13" s="325" t="s">
        <v>388</v>
      </c>
      <c r="F13" s="302"/>
      <c r="G13" s="279"/>
      <c r="I13" s="303"/>
      <c r="J13" s="304"/>
      <c r="K13" s="305"/>
      <c r="L13" s="281"/>
      <c r="N13" s="371"/>
      <c r="O13" s="369"/>
      <c r="P13" s="376" t="s">
        <v>447</v>
      </c>
      <c r="Q13" s="377"/>
      <c r="R13" s="377"/>
      <c r="S13" s="377"/>
      <c r="T13" s="377"/>
      <c r="U13" s="377"/>
      <c r="V13" s="377"/>
      <c r="W13" s="369"/>
      <c r="X13" s="369"/>
      <c r="Y13" s="369"/>
      <c r="Z13" s="369"/>
      <c r="AA13" s="370"/>
    </row>
    <row r="14" spans="1:27" s="295" customFormat="1" ht="15">
      <c r="A14" s="323" t="s">
        <v>389</v>
      </c>
      <c r="B14" s="323"/>
      <c r="C14" s="279"/>
      <c r="E14" s="325" t="s">
        <v>390</v>
      </c>
      <c r="F14" s="282">
        <v>7.0000000000000007E-2</v>
      </c>
      <c r="G14" s="279">
        <f>+C21*F14</f>
        <v>175000.00000000003</v>
      </c>
      <c r="I14" s="309" t="s">
        <v>391</v>
      </c>
      <c r="K14" s="283">
        <v>0</v>
      </c>
      <c r="L14" s="281"/>
      <c r="N14" s="371"/>
      <c r="O14" s="369"/>
      <c r="P14" s="378"/>
      <c r="Q14" s="378"/>
      <c r="R14" s="369"/>
      <c r="S14" s="369"/>
      <c r="T14" s="369"/>
      <c r="U14" s="369"/>
      <c r="V14" s="369"/>
      <c r="W14" s="369"/>
      <c r="X14" s="369"/>
      <c r="Y14" s="369"/>
      <c r="Z14" s="369"/>
      <c r="AA14" s="370"/>
    </row>
    <row r="15" spans="1:27" s="295" customFormat="1" ht="15">
      <c r="A15" s="323" t="s">
        <v>392</v>
      </c>
      <c r="B15" s="323"/>
      <c r="C15" s="279"/>
      <c r="E15" s="325"/>
      <c r="F15" s="326"/>
      <c r="G15" s="279"/>
      <c r="I15" s="309" t="s">
        <v>393</v>
      </c>
      <c r="K15" s="276">
        <v>35110.980000000003</v>
      </c>
      <c r="L15" s="281"/>
      <c r="N15" s="371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70"/>
    </row>
    <row r="16" spans="1:27" s="295" customFormat="1" ht="15">
      <c r="A16" s="323" t="s">
        <v>75</v>
      </c>
      <c r="B16" s="323"/>
      <c r="C16" s="279">
        <f>SUM(C11:C15)</f>
        <v>2500000</v>
      </c>
      <c r="E16" s="325" t="s">
        <v>394</v>
      </c>
      <c r="F16" s="327">
        <v>6.0000000000000001E-3</v>
      </c>
      <c r="G16" s="279">
        <f>+C21*F16</f>
        <v>15000</v>
      </c>
      <c r="H16" s="295" t="s">
        <v>395</v>
      </c>
      <c r="I16" s="309"/>
      <c r="K16" s="275">
        <f>+K14*K15</f>
        <v>0</v>
      </c>
      <c r="N16" s="371" t="s">
        <v>448</v>
      </c>
      <c r="O16" s="369">
        <f>+P5</f>
        <v>0</v>
      </c>
      <c r="P16" s="369"/>
      <c r="Q16" s="369"/>
      <c r="R16" s="369" t="s">
        <v>449</v>
      </c>
      <c r="S16" s="369"/>
      <c r="T16" s="369"/>
      <c r="U16" s="369"/>
      <c r="V16" s="369"/>
      <c r="W16" s="369"/>
      <c r="X16" s="369"/>
      <c r="Y16" s="369"/>
      <c r="Z16" s="369"/>
      <c r="AA16" s="370"/>
    </row>
    <row r="17" spans="1:27" s="295" customFormat="1" ht="15">
      <c r="A17" s="323" t="s">
        <v>396</v>
      </c>
      <c r="B17" s="323"/>
      <c r="C17" s="279"/>
      <c r="E17" s="325" t="s">
        <v>397</v>
      </c>
      <c r="F17" s="302"/>
      <c r="G17" s="279"/>
      <c r="I17" s="328">
        <v>7.0000000000000007E-2</v>
      </c>
      <c r="K17" s="275">
        <f>+G14</f>
        <v>175000.00000000003</v>
      </c>
      <c r="N17" s="371" t="s">
        <v>450</v>
      </c>
      <c r="O17" s="379"/>
      <c r="P17" s="369"/>
      <c r="Q17" s="369"/>
      <c r="R17" s="369"/>
      <c r="S17" s="369"/>
      <c r="T17" s="369"/>
      <c r="U17" s="369"/>
      <c r="V17" s="369"/>
      <c r="W17" s="369"/>
      <c r="X17" s="369"/>
      <c r="Y17" s="369"/>
      <c r="Z17" s="369"/>
      <c r="AA17" s="370"/>
    </row>
    <row r="18" spans="1:27" s="295" customFormat="1" ht="15">
      <c r="A18" s="329" t="s">
        <v>398</v>
      </c>
      <c r="B18" s="325"/>
      <c r="C18" s="279"/>
      <c r="E18" s="284" t="s">
        <v>399</v>
      </c>
      <c r="F18" s="285">
        <f>+C21</f>
        <v>2500000</v>
      </c>
      <c r="G18" s="279">
        <f>+F20*'[6]tabla iut'!E8-'[6]tabla iut'!F8</f>
        <v>54441.94</v>
      </c>
      <c r="I18" s="309" t="s">
        <v>400</v>
      </c>
      <c r="K18" s="275">
        <f>+K16-K17</f>
        <v>-175000.00000000003</v>
      </c>
      <c r="N18" s="371" t="s">
        <v>451</v>
      </c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70"/>
    </row>
    <row r="19" spans="1:27" s="295" customFormat="1" ht="16.5" thickBot="1">
      <c r="A19" s="323" t="s">
        <v>401</v>
      </c>
      <c r="B19" s="323"/>
      <c r="C19" s="279"/>
      <c r="E19" s="325"/>
      <c r="F19" s="330">
        <f>-G12-G14-G16</f>
        <v>-476000</v>
      </c>
      <c r="G19" s="279"/>
      <c r="I19" s="316"/>
      <c r="J19" s="317"/>
      <c r="K19" s="318"/>
      <c r="N19" s="380"/>
      <c r="O19" s="368"/>
      <c r="P19" s="368"/>
      <c r="Q19" s="368"/>
      <c r="R19" s="368"/>
      <c r="S19" s="368"/>
      <c r="T19" s="368"/>
      <c r="U19" s="368"/>
      <c r="V19" s="368"/>
      <c r="W19" s="596" t="s">
        <v>452</v>
      </c>
      <c r="X19" s="596"/>
      <c r="Y19" s="596"/>
      <c r="Z19" s="596"/>
      <c r="AA19" s="596"/>
    </row>
    <row r="20" spans="1:27" s="295" customFormat="1" ht="15.75">
      <c r="A20" s="325"/>
      <c r="B20" s="325"/>
      <c r="C20" s="286"/>
      <c r="E20" s="325"/>
      <c r="F20" s="330">
        <f>+F18+F19</f>
        <v>2024000</v>
      </c>
      <c r="G20" s="279"/>
      <c r="L20" s="287"/>
      <c r="N20" s="381" t="s">
        <v>176</v>
      </c>
      <c r="O20" s="382" t="s">
        <v>453</v>
      </c>
      <c r="P20" s="383" t="s">
        <v>454</v>
      </c>
      <c r="Q20" s="382" t="s">
        <v>455</v>
      </c>
      <c r="R20" s="382" t="s">
        <v>456</v>
      </c>
      <c r="S20" s="383" t="s">
        <v>456</v>
      </c>
      <c r="T20" s="382" t="s">
        <v>455</v>
      </c>
      <c r="U20" s="382" t="s">
        <v>455</v>
      </c>
      <c r="V20" s="383" t="s">
        <v>279</v>
      </c>
      <c r="W20" s="382" t="s">
        <v>455</v>
      </c>
      <c r="X20" s="382" t="s">
        <v>457</v>
      </c>
      <c r="Y20" s="382" t="s">
        <v>458</v>
      </c>
      <c r="Z20" s="382" t="s">
        <v>455</v>
      </c>
      <c r="AA20" s="384" t="s">
        <v>455</v>
      </c>
    </row>
    <row r="21" spans="1:27" s="295" customFormat="1" ht="16.5" thickBot="1">
      <c r="A21" s="331" t="s">
        <v>402</v>
      </c>
      <c r="B21" s="331"/>
      <c r="C21" s="288">
        <f>SUM(C16:C20)</f>
        <v>2500000</v>
      </c>
      <c r="E21" s="332" t="s">
        <v>403</v>
      </c>
      <c r="F21" s="333"/>
      <c r="G21" s="288">
        <f>SUM(G12:G20)</f>
        <v>530441.93999999994</v>
      </c>
      <c r="I21" s="315"/>
      <c r="L21" s="281"/>
      <c r="N21" s="380"/>
      <c r="O21" s="385" t="s">
        <v>459</v>
      </c>
      <c r="P21" s="373" t="s">
        <v>460</v>
      </c>
      <c r="Q21" s="385" t="s">
        <v>461</v>
      </c>
      <c r="R21" s="385" t="s">
        <v>462</v>
      </c>
      <c r="S21" s="373" t="s">
        <v>462</v>
      </c>
      <c r="T21" s="385" t="s">
        <v>463</v>
      </c>
      <c r="U21" s="385" t="s">
        <v>464</v>
      </c>
      <c r="V21" s="373" t="s">
        <v>465</v>
      </c>
      <c r="W21" s="385" t="s">
        <v>461</v>
      </c>
      <c r="X21" s="385" t="s">
        <v>462</v>
      </c>
      <c r="Y21" s="385" t="s">
        <v>462</v>
      </c>
      <c r="Z21" s="385" t="s">
        <v>463</v>
      </c>
      <c r="AA21" s="386" t="s">
        <v>464</v>
      </c>
    </row>
    <row r="22" spans="1:27" s="295" customFormat="1" ht="15.75">
      <c r="A22" s="334" t="s">
        <v>404</v>
      </c>
      <c r="B22" s="334"/>
      <c r="C22" s="279"/>
      <c r="E22" s="325"/>
      <c r="F22" s="302"/>
      <c r="G22" s="279"/>
      <c r="I22" s="303"/>
      <c r="J22" s="304"/>
      <c r="K22" s="305"/>
      <c r="L22" s="287"/>
      <c r="N22" s="380"/>
      <c r="O22" s="385"/>
      <c r="P22" s="373"/>
      <c r="Q22" s="385"/>
      <c r="R22" s="385" t="s">
        <v>466</v>
      </c>
      <c r="S22" s="373" t="s">
        <v>467</v>
      </c>
      <c r="T22" s="385" t="s">
        <v>468</v>
      </c>
      <c r="U22" s="385" t="s">
        <v>469</v>
      </c>
      <c r="V22" s="373"/>
      <c r="W22" s="385"/>
      <c r="X22" s="385" t="s">
        <v>466</v>
      </c>
      <c r="Y22" s="385" t="s">
        <v>467</v>
      </c>
      <c r="Z22" s="385" t="s">
        <v>468</v>
      </c>
      <c r="AA22" s="386" t="s">
        <v>469</v>
      </c>
    </row>
    <row r="23" spans="1:27" s="295" customFormat="1" ht="15.75">
      <c r="A23" s="334" t="s">
        <v>405</v>
      </c>
      <c r="B23" s="334"/>
      <c r="C23" s="279"/>
      <c r="E23" s="323"/>
      <c r="F23" s="302"/>
      <c r="G23" s="279"/>
      <c r="I23" s="309" t="s">
        <v>406</v>
      </c>
      <c r="K23" s="283">
        <v>81.599999999999994</v>
      </c>
      <c r="L23" s="281"/>
      <c r="N23" s="387"/>
      <c r="O23" s="388"/>
      <c r="P23" s="389"/>
      <c r="Q23" s="388"/>
      <c r="R23" s="390"/>
      <c r="S23" s="391"/>
      <c r="T23" s="390" t="s">
        <v>470</v>
      </c>
      <c r="U23" s="390" t="s">
        <v>471</v>
      </c>
      <c r="V23" s="391"/>
      <c r="W23" s="390"/>
      <c r="X23" s="390"/>
      <c r="Y23" s="390"/>
      <c r="Z23" s="390" t="s">
        <v>470</v>
      </c>
      <c r="AA23" s="392" t="s">
        <v>471</v>
      </c>
    </row>
    <row r="24" spans="1:27" s="295" customFormat="1" ht="15">
      <c r="A24" s="334" t="s">
        <v>407</v>
      </c>
      <c r="B24" s="334"/>
      <c r="C24" s="289">
        <v>100000</v>
      </c>
      <c r="E24" s="325"/>
      <c r="F24" s="302"/>
      <c r="G24" s="279"/>
      <c r="I24" s="309" t="s">
        <v>393</v>
      </c>
      <c r="K24" s="276">
        <f>+K15</f>
        <v>35110.980000000003</v>
      </c>
      <c r="L24" s="287"/>
      <c r="N24" s="393" t="s">
        <v>178</v>
      </c>
      <c r="O24" s="394">
        <f>+C21</f>
        <v>2500000</v>
      </c>
      <c r="P24" s="394">
        <f>-F19</f>
        <v>476000</v>
      </c>
      <c r="Q24" s="394">
        <f>+O24-P24</f>
        <v>2024000</v>
      </c>
      <c r="R24" s="394">
        <f>+G18</f>
        <v>54441.94</v>
      </c>
      <c r="S24" s="394"/>
      <c r="T24" s="394">
        <v>200000</v>
      </c>
      <c r="U24" s="394"/>
      <c r="V24" s="254">
        <v>1.0449999999999999</v>
      </c>
      <c r="W24" s="394">
        <f t="shared" ref="W24:W35" si="0">+Q24*V24</f>
        <v>2115080</v>
      </c>
      <c r="X24" s="394">
        <f t="shared" ref="X24:X35" si="1">+R24*V24</f>
        <v>56891.827299999997</v>
      </c>
      <c r="Y24" s="394">
        <f t="shared" ref="Y24:Y35" si="2">+S24*V24</f>
        <v>0</v>
      </c>
      <c r="Z24" s="394">
        <f t="shared" ref="Z24:Z35" si="3">+T24*V24</f>
        <v>209000</v>
      </c>
      <c r="AA24" s="395">
        <f t="shared" ref="AA24:AA35" si="4">+U24*V24</f>
        <v>0</v>
      </c>
    </row>
    <row r="25" spans="1:27" s="295" customFormat="1" ht="15">
      <c r="A25" s="334" t="s">
        <v>408</v>
      </c>
      <c r="B25" s="334"/>
      <c r="C25" s="279">
        <f>+C24</f>
        <v>100000</v>
      </c>
      <c r="E25" s="325"/>
      <c r="F25" s="302"/>
      <c r="G25" s="279"/>
      <c r="I25" s="309"/>
      <c r="K25" s="275">
        <f>+K23*K24</f>
        <v>2865055.9679999999</v>
      </c>
      <c r="L25" s="281"/>
      <c r="N25" s="393" t="s">
        <v>179</v>
      </c>
      <c r="O25" s="394">
        <f>+O24</f>
        <v>2500000</v>
      </c>
      <c r="P25" s="394">
        <f>+P24</f>
        <v>476000</v>
      </c>
      <c r="Q25" s="394">
        <f>+O25-P25</f>
        <v>2024000</v>
      </c>
      <c r="R25" s="394">
        <f>+G74</f>
        <v>54120.039999999994</v>
      </c>
      <c r="S25" s="394"/>
      <c r="T25" s="394">
        <v>200000</v>
      </c>
      <c r="U25" s="394"/>
      <c r="V25" s="254">
        <v>1.0369999999999999</v>
      </c>
      <c r="W25" s="394">
        <f t="shared" si="0"/>
        <v>2098888</v>
      </c>
      <c r="X25" s="394">
        <f t="shared" si="1"/>
        <v>56122.481479999988</v>
      </c>
      <c r="Y25" s="394">
        <f t="shared" si="2"/>
        <v>0</v>
      </c>
      <c r="Z25" s="394">
        <f t="shared" si="3"/>
        <v>207399.99999999997</v>
      </c>
      <c r="AA25" s="395">
        <f t="shared" si="4"/>
        <v>0</v>
      </c>
    </row>
    <row r="26" spans="1:27" s="295" customFormat="1" ht="15">
      <c r="A26" s="334"/>
      <c r="B26" s="334"/>
      <c r="C26" s="279"/>
      <c r="E26" s="325"/>
      <c r="F26" s="302"/>
      <c r="G26" s="279"/>
      <c r="I26" s="328" t="s">
        <v>409</v>
      </c>
      <c r="K26" s="283">
        <v>122.6</v>
      </c>
      <c r="L26" s="287"/>
      <c r="N26" s="393" t="s">
        <v>180</v>
      </c>
      <c r="O26" s="394">
        <f t="shared" ref="O26:P29" si="5">+O25</f>
        <v>2500000</v>
      </c>
      <c r="P26" s="394">
        <f t="shared" si="5"/>
        <v>476000</v>
      </c>
      <c r="Q26" s="394">
        <f>+O26-P26</f>
        <v>2024000</v>
      </c>
      <c r="R26" s="394">
        <f>+G114</f>
        <v>53257</v>
      </c>
      <c r="S26" s="394"/>
      <c r="T26" s="394">
        <v>200000</v>
      </c>
      <c r="U26" s="394"/>
      <c r="V26" s="254">
        <v>1.0369999999999999</v>
      </c>
      <c r="W26" s="394">
        <f t="shared" si="0"/>
        <v>2098888</v>
      </c>
      <c r="X26" s="394">
        <f t="shared" si="1"/>
        <v>55227.508999999998</v>
      </c>
      <c r="Y26" s="394">
        <f t="shared" si="2"/>
        <v>0</v>
      </c>
      <c r="Z26" s="394">
        <f t="shared" si="3"/>
        <v>207399.99999999997</v>
      </c>
      <c r="AA26" s="395">
        <f t="shared" si="4"/>
        <v>0</v>
      </c>
    </row>
    <row r="27" spans="1:27" s="295" customFormat="1" ht="15">
      <c r="A27" s="335" t="s">
        <v>410</v>
      </c>
      <c r="B27" s="335"/>
      <c r="C27" s="288">
        <f>SUM(C23:C26)</f>
        <v>200000</v>
      </c>
      <c r="E27" s="332" t="s">
        <v>411</v>
      </c>
      <c r="F27" s="333"/>
      <c r="G27" s="288">
        <f>SUM(G22:G26)</f>
        <v>0</v>
      </c>
      <c r="I27" s="309" t="s">
        <v>400</v>
      </c>
      <c r="K27" s="276">
        <f>+K24</f>
        <v>35110.980000000003</v>
      </c>
      <c r="L27" s="281"/>
      <c r="N27" s="393" t="s">
        <v>181</v>
      </c>
      <c r="O27" s="394">
        <f t="shared" si="5"/>
        <v>2500000</v>
      </c>
      <c r="P27" s="394">
        <f t="shared" si="5"/>
        <v>476000</v>
      </c>
      <c r="Q27" s="394">
        <f t="shared" ref="Q27:Q36" si="6">+O27-P27</f>
        <v>2024000</v>
      </c>
      <c r="R27" s="394">
        <f>+G154</f>
        <v>53364.880000000005</v>
      </c>
      <c r="S27" s="394"/>
      <c r="T27" s="394">
        <v>200000</v>
      </c>
      <c r="U27" s="394"/>
      <c r="V27" s="254">
        <v>1.026</v>
      </c>
      <c r="W27" s="394">
        <f t="shared" si="0"/>
        <v>2076624</v>
      </c>
      <c r="X27" s="394">
        <f t="shared" si="1"/>
        <v>54752.366880000009</v>
      </c>
      <c r="Y27" s="394">
        <f t="shared" si="2"/>
        <v>0</v>
      </c>
      <c r="Z27" s="394">
        <f t="shared" si="3"/>
        <v>205200</v>
      </c>
      <c r="AA27" s="395">
        <f t="shared" si="4"/>
        <v>0</v>
      </c>
    </row>
    <row r="28" spans="1:27" s="295" customFormat="1" ht="15.75" thickBot="1">
      <c r="A28" s="334"/>
      <c r="B28" s="334"/>
      <c r="C28" s="279"/>
      <c r="E28" s="325"/>
      <c r="F28" s="302"/>
      <c r="G28" s="279"/>
      <c r="I28" s="316"/>
      <c r="J28" s="317"/>
      <c r="K28" s="290">
        <f>+K26*K27</f>
        <v>4304606.148</v>
      </c>
      <c r="L28" s="287"/>
      <c r="N28" s="393" t="s">
        <v>182</v>
      </c>
      <c r="O28" s="394">
        <f t="shared" si="5"/>
        <v>2500000</v>
      </c>
      <c r="P28" s="394">
        <f t="shared" si="5"/>
        <v>476000</v>
      </c>
      <c r="Q28" s="394">
        <f t="shared" si="6"/>
        <v>2024000</v>
      </c>
      <c r="R28" s="394">
        <f>+G194</f>
        <v>52171.240000000005</v>
      </c>
      <c r="S28" s="394"/>
      <c r="T28" s="394">
        <v>200000</v>
      </c>
      <c r="U28" s="394"/>
      <c r="V28" s="254">
        <v>1.0229999999999999</v>
      </c>
      <c r="W28" s="394">
        <f t="shared" si="0"/>
        <v>2070551.9999999998</v>
      </c>
      <c r="X28" s="394">
        <f t="shared" si="1"/>
        <v>53371.178520000001</v>
      </c>
      <c r="Y28" s="394">
        <f t="shared" si="2"/>
        <v>0</v>
      </c>
      <c r="Z28" s="394">
        <f t="shared" si="3"/>
        <v>204599.99999999997</v>
      </c>
      <c r="AA28" s="395">
        <f t="shared" si="4"/>
        <v>0</v>
      </c>
    </row>
    <row r="29" spans="1:27" s="295" customFormat="1" ht="15">
      <c r="A29" s="334"/>
      <c r="B29" s="334"/>
      <c r="C29" s="279"/>
      <c r="E29" s="325"/>
      <c r="F29" s="302"/>
      <c r="G29" s="279"/>
      <c r="L29" s="281"/>
      <c r="N29" s="393" t="s">
        <v>183</v>
      </c>
      <c r="O29" s="394">
        <f t="shared" si="5"/>
        <v>2500000</v>
      </c>
      <c r="P29" s="394">
        <f t="shared" si="5"/>
        <v>476000</v>
      </c>
      <c r="Q29" s="394">
        <f t="shared" si="6"/>
        <v>2024000</v>
      </c>
      <c r="R29" s="394">
        <f>+G234</f>
        <v>51842.380000000005</v>
      </c>
      <c r="S29" s="394"/>
      <c r="T29" s="394">
        <v>200000</v>
      </c>
      <c r="U29" s="394"/>
      <c r="V29" s="254">
        <v>1.022</v>
      </c>
      <c r="W29" s="394">
        <f t="shared" si="0"/>
        <v>2068528</v>
      </c>
      <c r="X29" s="394">
        <f t="shared" si="1"/>
        <v>52982.912360000009</v>
      </c>
      <c r="Y29" s="394">
        <f t="shared" si="2"/>
        <v>0</v>
      </c>
      <c r="Z29" s="394">
        <f t="shared" si="3"/>
        <v>204400</v>
      </c>
      <c r="AA29" s="395">
        <f t="shared" si="4"/>
        <v>0</v>
      </c>
    </row>
    <row r="30" spans="1:27" s="295" customFormat="1" ht="15">
      <c r="A30" s="336"/>
      <c r="B30" s="336"/>
      <c r="C30" s="286"/>
      <c r="E30" s="325"/>
      <c r="F30" s="302"/>
      <c r="G30" s="286"/>
      <c r="L30" s="287"/>
      <c r="N30" s="393" t="s">
        <v>184</v>
      </c>
      <c r="O30" s="394">
        <f>+C277</f>
        <v>3500000</v>
      </c>
      <c r="P30" s="394">
        <f>-F275</f>
        <v>666400</v>
      </c>
      <c r="Q30" s="394">
        <f t="shared" si="6"/>
        <v>2833600</v>
      </c>
      <c r="R30" s="394">
        <f>+G274</f>
        <v>116500.76</v>
      </c>
      <c r="S30" s="394"/>
      <c r="T30" s="394">
        <v>200000</v>
      </c>
      <c r="U30" s="394"/>
      <c r="V30" s="254">
        <v>1.0229999999999999</v>
      </c>
      <c r="W30" s="394">
        <f t="shared" si="0"/>
        <v>2898772.8</v>
      </c>
      <c r="X30" s="394">
        <f t="shared" si="1"/>
        <v>119180.27747999999</v>
      </c>
      <c r="Y30" s="394">
        <f t="shared" si="2"/>
        <v>0</v>
      </c>
      <c r="Z30" s="394">
        <f t="shared" si="3"/>
        <v>204599.99999999997</v>
      </c>
      <c r="AA30" s="395">
        <f t="shared" si="4"/>
        <v>0</v>
      </c>
    </row>
    <row r="31" spans="1:27" s="295" customFormat="1" ht="15">
      <c r="A31" s="332" t="s">
        <v>412</v>
      </c>
      <c r="B31" s="332"/>
      <c r="C31" s="288">
        <f>+C21+C27</f>
        <v>2700000</v>
      </c>
      <c r="E31" s="332" t="s">
        <v>413</v>
      </c>
      <c r="F31" s="333"/>
      <c r="G31" s="288">
        <f>+G21+G27+G28+G29</f>
        <v>530441.93999999994</v>
      </c>
      <c r="L31" s="281"/>
      <c r="N31" s="393" t="s">
        <v>185</v>
      </c>
      <c r="O31" s="394">
        <f>+O30</f>
        <v>3500000</v>
      </c>
      <c r="P31" s="394">
        <f>+P30</f>
        <v>666400</v>
      </c>
      <c r="Q31" s="394">
        <f t="shared" si="6"/>
        <v>2833600</v>
      </c>
      <c r="R31" s="394">
        <f>+G314</f>
        <v>116721.74</v>
      </c>
      <c r="S31" s="394"/>
      <c r="T31" s="394">
        <v>200000</v>
      </c>
      <c r="U31" s="394"/>
      <c r="V31" s="254">
        <v>1.02</v>
      </c>
      <c r="W31" s="394">
        <f t="shared" si="0"/>
        <v>2890272</v>
      </c>
      <c r="X31" s="394">
        <f t="shared" si="1"/>
        <v>119056.17480000001</v>
      </c>
      <c r="Y31" s="394">
        <f t="shared" si="2"/>
        <v>0</v>
      </c>
      <c r="Z31" s="394">
        <f t="shared" si="3"/>
        <v>204000</v>
      </c>
      <c r="AA31" s="395">
        <f t="shared" si="4"/>
        <v>0</v>
      </c>
    </row>
    <row r="32" spans="1:27" s="295" customFormat="1" ht="15">
      <c r="A32" s="325"/>
      <c r="C32" s="337"/>
      <c r="E32" s="332" t="s">
        <v>414</v>
      </c>
      <c r="F32" s="338"/>
      <c r="G32" s="288">
        <f>+C31-G31</f>
        <v>2169558.06</v>
      </c>
      <c r="L32" s="287"/>
      <c r="M32" s="315"/>
      <c r="N32" s="393" t="s">
        <v>186</v>
      </c>
      <c r="O32" s="394">
        <f>+O31</f>
        <v>3500000</v>
      </c>
      <c r="P32" s="394">
        <f>+P31</f>
        <v>666400</v>
      </c>
      <c r="Q32" s="394">
        <f t="shared" si="6"/>
        <v>2833600</v>
      </c>
      <c r="R32" s="394">
        <f>+G354</f>
        <v>116281.52</v>
      </c>
      <c r="S32" s="394"/>
      <c r="T32" s="394">
        <v>200000</v>
      </c>
      <c r="U32" s="394"/>
      <c r="V32" s="254">
        <v>1.0189999999999999</v>
      </c>
      <c r="W32" s="394">
        <f t="shared" si="0"/>
        <v>2887438.4</v>
      </c>
      <c r="X32" s="394">
        <f t="shared" si="1"/>
        <v>118490.86887999999</v>
      </c>
      <c r="Y32" s="394">
        <f t="shared" si="2"/>
        <v>0</v>
      </c>
      <c r="Z32" s="394">
        <f t="shared" si="3"/>
        <v>203799.99999999997</v>
      </c>
      <c r="AA32" s="395">
        <f t="shared" si="4"/>
        <v>0</v>
      </c>
    </row>
    <row r="33" spans="1:27" s="295" customFormat="1" ht="15">
      <c r="A33" s="339" t="s">
        <v>415</v>
      </c>
      <c r="C33" s="337"/>
      <c r="E33" s="339"/>
      <c r="F33" s="339"/>
      <c r="G33" s="291"/>
      <c r="L33" s="287"/>
      <c r="N33" s="393" t="s">
        <v>187</v>
      </c>
      <c r="O33" s="394">
        <f>+C397</f>
        <v>5000000</v>
      </c>
      <c r="P33" s="394">
        <f>-F395</f>
        <v>952000</v>
      </c>
      <c r="Q33" s="394">
        <f t="shared" si="6"/>
        <v>4048000</v>
      </c>
      <c r="R33" s="394">
        <f>+G394</f>
        <v>261297.65000000002</v>
      </c>
      <c r="S33" s="394"/>
      <c r="T33" s="394">
        <v>200000</v>
      </c>
      <c r="U33" s="394"/>
      <c r="V33" s="254">
        <v>1.012</v>
      </c>
      <c r="W33" s="394">
        <f t="shared" si="0"/>
        <v>4096576</v>
      </c>
      <c r="X33" s="394">
        <f t="shared" si="1"/>
        <v>264433.2218</v>
      </c>
      <c r="Y33" s="394">
        <f t="shared" si="2"/>
        <v>0</v>
      </c>
      <c r="Z33" s="394">
        <f t="shared" si="3"/>
        <v>202400</v>
      </c>
      <c r="AA33" s="395">
        <f t="shared" si="4"/>
        <v>0</v>
      </c>
    </row>
    <row r="34" spans="1:27" s="295" customFormat="1" ht="15">
      <c r="A34" s="340" t="s">
        <v>416</v>
      </c>
      <c r="B34" s="341">
        <v>9.2999999999999992E-3</v>
      </c>
      <c r="C34" s="292">
        <f>+C21*B34</f>
        <v>23249.999999999996</v>
      </c>
      <c r="E34" s="339"/>
      <c r="F34" s="339"/>
      <c r="G34" s="291"/>
      <c r="L34" s="287"/>
      <c r="N34" s="393" t="s">
        <v>188</v>
      </c>
      <c r="O34" s="394">
        <f>+O33</f>
        <v>5000000</v>
      </c>
      <c r="P34" s="394">
        <f>+P33</f>
        <v>952000</v>
      </c>
      <c r="Q34" s="394">
        <f t="shared" si="6"/>
        <v>4048000</v>
      </c>
      <c r="R34" s="394">
        <f>+G434</f>
        <v>259299.59999999998</v>
      </c>
      <c r="S34" s="396"/>
      <c r="T34" s="394">
        <v>200000</v>
      </c>
      <c r="U34" s="394"/>
      <c r="V34" s="254">
        <v>1.0069999999999999</v>
      </c>
      <c r="W34" s="394">
        <f t="shared" si="0"/>
        <v>4076335.9999999995</v>
      </c>
      <c r="X34" s="394">
        <f t="shared" si="1"/>
        <v>261114.69719999994</v>
      </c>
      <c r="Y34" s="394">
        <f t="shared" si="2"/>
        <v>0</v>
      </c>
      <c r="Z34" s="394">
        <f t="shared" si="3"/>
        <v>201399.99999999997</v>
      </c>
      <c r="AA34" s="395">
        <f t="shared" si="4"/>
        <v>0</v>
      </c>
    </row>
    <row r="35" spans="1:27" s="295" customFormat="1" ht="15">
      <c r="A35" s="325" t="s">
        <v>417</v>
      </c>
      <c r="B35" s="342">
        <v>1.55E-2</v>
      </c>
      <c r="C35" s="293">
        <f>+C21*B35</f>
        <v>38750</v>
      </c>
      <c r="E35" s="339"/>
      <c r="F35" s="339"/>
      <c r="G35" s="291"/>
      <c r="L35" s="287"/>
      <c r="N35" s="393" t="s">
        <v>189</v>
      </c>
      <c r="O35" s="394">
        <f>+O34</f>
        <v>5000000</v>
      </c>
      <c r="P35" s="394">
        <f>+P34</f>
        <v>952000</v>
      </c>
      <c r="Q35" s="394">
        <f t="shared" si="6"/>
        <v>4048000</v>
      </c>
      <c r="R35" s="394">
        <f>+G474</f>
        <v>258150.15999999997</v>
      </c>
      <c r="S35" s="396"/>
      <c r="T35" s="394">
        <v>200000</v>
      </c>
      <c r="U35" s="394"/>
      <c r="V35" s="254">
        <v>1</v>
      </c>
      <c r="W35" s="394">
        <f t="shared" si="0"/>
        <v>4048000</v>
      </c>
      <c r="X35" s="394">
        <f t="shared" si="1"/>
        <v>258150.15999999997</v>
      </c>
      <c r="Y35" s="394">
        <f t="shared" si="2"/>
        <v>0</v>
      </c>
      <c r="Z35" s="394">
        <f t="shared" si="3"/>
        <v>200000</v>
      </c>
      <c r="AA35" s="395">
        <f t="shared" si="4"/>
        <v>0</v>
      </c>
    </row>
    <row r="36" spans="1:27" s="295" customFormat="1" ht="15">
      <c r="A36" s="325" t="s">
        <v>418</v>
      </c>
      <c r="B36" s="342">
        <v>2.4E-2</v>
      </c>
      <c r="C36" s="293">
        <f>+C21*B36</f>
        <v>60000</v>
      </c>
      <c r="E36" s="339"/>
      <c r="F36" s="339"/>
      <c r="G36" s="291"/>
      <c r="L36" s="287"/>
      <c r="N36" s="393"/>
      <c r="O36" s="394"/>
      <c r="P36" s="394"/>
      <c r="Q36" s="394">
        <f t="shared" si="6"/>
        <v>0</v>
      </c>
      <c r="R36" s="394"/>
      <c r="S36" s="396"/>
      <c r="T36" s="394"/>
      <c r="U36" s="394"/>
      <c r="V36" s="397"/>
      <c r="W36" s="394"/>
      <c r="X36" s="394"/>
      <c r="Y36" s="394"/>
      <c r="Z36" s="394"/>
      <c r="AA36" s="395"/>
    </row>
    <row r="37" spans="1:27" s="295" customFormat="1" ht="15.75">
      <c r="A37" s="343" t="s">
        <v>419</v>
      </c>
      <c r="B37" s="344">
        <f>SUM(B34:B36)</f>
        <v>4.8799999999999996E-2</v>
      </c>
      <c r="C37" s="345">
        <f>SUM(C34:C36)</f>
        <v>122000</v>
      </c>
      <c r="E37" s="339"/>
      <c r="F37" s="339"/>
      <c r="G37" s="291"/>
      <c r="L37" s="287"/>
      <c r="N37" s="398" t="s">
        <v>190</v>
      </c>
      <c r="O37" s="399">
        <f>SUM(O24:O35)</f>
        <v>40500000</v>
      </c>
      <c r="P37" s="399">
        <f t="shared" ref="P37:AA37" si="7">SUM(P24:P35)</f>
        <v>7711200</v>
      </c>
      <c r="Q37" s="399">
        <f t="shared" si="7"/>
        <v>32788800</v>
      </c>
      <c r="R37" s="399">
        <f t="shared" si="7"/>
        <v>1447448.91</v>
      </c>
      <c r="S37" s="399">
        <f t="shared" si="7"/>
        <v>0</v>
      </c>
      <c r="T37" s="399">
        <f t="shared" si="7"/>
        <v>2400000</v>
      </c>
      <c r="U37" s="399">
        <f t="shared" si="7"/>
        <v>0</v>
      </c>
      <c r="V37" s="399">
        <f t="shared" si="7"/>
        <v>12.270999999999999</v>
      </c>
      <c r="W37" s="399">
        <f t="shared" si="7"/>
        <v>33425955.199999999</v>
      </c>
      <c r="X37" s="399">
        <f t="shared" si="7"/>
        <v>1469773.6756999998</v>
      </c>
      <c r="Y37" s="399">
        <f t="shared" si="7"/>
        <v>0</v>
      </c>
      <c r="Z37" s="399">
        <f t="shared" si="7"/>
        <v>2454200</v>
      </c>
      <c r="AA37" s="399">
        <f t="shared" si="7"/>
        <v>0</v>
      </c>
    </row>
    <row r="38" spans="1:27" s="295" customFormat="1" ht="12.75" thickBot="1">
      <c r="B38" s="346"/>
      <c r="C38" s="337"/>
      <c r="E38" s="339"/>
      <c r="F38" s="339"/>
      <c r="G38" s="291"/>
      <c r="L38" s="287"/>
    </row>
    <row r="39" spans="1:27" s="295" customFormat="1" ht="12.75" thickBot="1">
      <c r="A39" s="347" t="s">
        <v>420</v>
      </c>
      <c r="B39" s="348"/>
      <c r="C39" s="349">
        <f>+C31+C37</f>
        <v>2822000</v>
      </c>
      <c r="E39" s="339"/>
      <c r="F39" s="339"/>
      <c r="G39" s="291"/>
      <c r="L39" s="287"/>
    </row>
    <row r="40" spans="1:27" s="295" customFormat="1">
      <c r="A40" s="350"/>
      <c r="B40" s="351"/>
      <c r="C40" s="352"/>
      <c r="D40" s="351"/>
      <c r="E40" s="351"/>
      <c r="F40" s="351"/>
      <c r="G40" s="353"/>
      <c r="P40" s="400">
        <f>SUM(P24:P34)</f>
        <v>6759200</v>
      </c>
      <c r="Q40" s="400"/>
      <c r="R40" s="400">
        <f t="shared" ref="R40" si="8">SUM(R24:R34)</f>
        <v>1189298.75</v>
      </c>
    </row>
    <row r="41" spans="1:27" s="295" customFormat="1" ht="15" hidden="1" customHeight="1">
      <c r="A41" s="295" t="s">
        <v>421</v>
      </c>
      <c r="C41" s="294">
        <f>+G12</f>
        <v>286000</v>
      </c>
      <c r="E41" s="354">
        <f>+C41</f>
        <v>286000</v>
      </c>
      <c r="F41" s="355"/>
    </row>
    <row r="42" spans="1:27" s="295" customFormat="1" ht="15.75" hidden="1" customHeight="1">
      <c r="A42" s="295" t="s">
        <v>422</v>
      </c>
      <c r="C42" s="294"/>
      <c r="E42" s="355"/>
      <c r="F42" s="354">
        <f>+C42</f>
        <v>0</v>
      </c>
    </row>
    <row r="43" spans="1:27" s="295" customFormat="1" ht="15.75" hidden="1" customHeight="1">
      <c r="A43" s="356" t="s">
        <v>423</v>
      </c>
      <c r="B43" s="356"/>
      <c r="C43" s="357"/>
      <c r="E43" s="355"/>
      <c r="F43" s="355"/>
    </row>
    <row r="44" spans="1:27" s="295" customFormat="1" ht="15.75" hidden="1" customHeight="1">
      <c r="A44" s="295" t="s">
        <v>421</v>
      </c>
      <c r="C44" s="354">
        <f>+G16</f>
        <v>15000</v>
      </c>
      <c r="E44" s="354">
        <f>+C44</f>
        <v>15000</v>
      </c>
      <c r="F44" s="355"/>
    </row>
    <row r="45" spans="1:27" s="295" customFormat="1" ht="15.75" hidden="1" customHeight="1" thickBot="1">
      <c r="A45" s="295" t="s">
        <v>422</v>
      </c>
      <c r="C45" s="294"/>
      <c r="E45" s="355"/>
      <c r="F45" s="354">
        <f>+C45</f>
        <v>0</v>
      </c>
    </row>
    <row r="46" spans="1:27" s="295" customFormat="1" hidden="1">
      <c r="A46" s="356" t="s">
        <v>424</v>
      </c>
      <c r="B46" s="356"/>
      <c r="C46" s="357"/>
      <c r="E46" s="355"/>
      <c r="F46" s="355"/>
    </row>
    <row r="47" spans="1:27" s="295" customFormat="1" hidden="1">
      <c r="A47" s="295" t="s">
        <v>421</v>
      </c>
      <c r="C47" s="354">
        <f>+C21*3.48%</f>
        <v>87000</v>
      </c>
      <c r="E47" s="355"/>
      <c r="F47" s="354">
        <f>+C47</f>
        <v>87000</v>
      </c>
    </row>
    <row r="48" spans="1:27" s="295" customFormat="1" hidden="1">
      <c r="A48" s="356" t="s">
        <v>425</v>
      </c>
      <c r="B48" s="356"/>
      <c r="C48" s="354">
        <f>+C22*3.48%</f>
        <v>0</v>
      </c>
      <c r="E48" s="355"/>
      <c r="F48" s="355"/>
    </row>
    <row r="49" spans="1:16" s="295" customFormat="1" hidden="1">
      <c r="A49" s="295" t="s">
        <v>421</v>
      </c>
      <c r="C49" s="354">
        <f>+C21*3.1%</f>
        <v>77500</v>
      </c>
      <c r="E49" s="355"/>
      <c r="F49" s="355"/>
    </row>
    <row r="50" spans="1:16" s="295" customFormat="1" hidden="1">
      <c r="A50" s="356" t="s">
        <v>426</v>
      </c>
      <c r="B50" s="356"/>
      <c r="C50" s="357"/>
      <c r="E50" s="355"/>
      <c r="F50" s="355"/>
    </row>
    <row r="51" spans="1:16" s="295" customFormat="1" hidden="1">
      <c r="A51" s="295" t="s">
        <v>421</v>
      </c>
      <c r="C51" s="354">
        <f>+C21*3.9%</f>
        <v>97500</v>
      </c>
      <c r="E51" s="354">
        <f>+C51+C49</f>
        <v>175000</v>
      </c>
      <c r="F51" s="355"/>
    </row>
    <row r="52" spans="1:16" s="295" customFormat="1" hidden="1">
      <c r="E52" s="355"/>
      <c r="F52" s="355"/>
    </row>
    <row r="53" spans="1:16" s="295" customFormat="1" hidden="1">
      <c r="E53" s="354">
        <f>SUM(E41:E51)</f>
        <v>476000</v>
      </c>
      <c r="F53" s="354">
        <f>SUM(F41:F51)</f>
        <v>87000</v>
      </c>
    </row>
    <row r="54" spans="1:16" s="295" customFormat="1" hidden="1"/>
    <row r="55" spans="1:16" s="295" customFormat="1" hidden="1"/>
    <row r="56" spans="1:16" s="295" customFormat="1" hidden="1"/>
    <row r="57" spans="1:16" s="295" customFormat="1" ht="13.5">
      <c r="A57" s="597" t="s">
        <v>367</v>
      </c>
      <c r="B57" s="598"/>
      <c r="C57" s="598"/>
      <c r="D57" s="598"/>
      <c r="E57" s="598"/>
      <c r="F57" s="598"/>
      <c r="G57" s="599"/>
      <c r="P57" s="400">
        <f>+'BALANCE ALTERNATIVA 1'!C16</f>
        <v>2003550</v>
      </c>
    </row>
    <row r="58" spans="1:16" s="295" customFormat="1">
      <c r="A58" s="600" t="s">
        <v>368</v>
      </c>
      <c r="B58" s="601"/>
      <c r="C58" s="601"/>
      <c r="D58" s="601"/>
      <c r="E58" s="601"/>
      <c r="F58" s="601"/>
      <c r="G58" s="602"/>
      <c r="P58" s="315">
        <f>+C493</f>
        <v>240000</v>
      </c>
    </row>
    <row r="59" spans="1:16" s="295" customFormat="1">
      <c r="A59" s="603" t="s">
        <v>427</v>
      </c>
      <c r="B59" s="604"/>
      <c r="C59" s="604"/>
      <c r="D59" s="604"/>
      <c r="E59" s="604"/>
      <c r="F59" s="604"/>
      <c r="G59" s="605"/>
      <c r="P59" s="315">
        <f>+P57-P58</f>
        <v>1763550</v>
      </c>
    </row>
    <row r="60" spans="1:16" s="295" customFormat="1">
      <c r="A60" s="296" t="s">
        <v>370</v>
      </c>
      <c r="B60" s="297" t="s">
        <v>371</v>
      </c>
      <c r="C60" s="298"/>
      <c r="D60" s="299"/>
      <c r="E60" s="300"/>
      <c r="F60" s="301"/>
      <c r="G60" s="302"/>
    </row>
    <row r="61" spans="1:16" s="295" customFormat="1">
      <c r="A61" s="306" t="s">
        <v>118</v>
      </c>
      <c r="B61" s="307" t="s">
        <v>372</v>
      </c>
      <c r="C61" s="298"/>
      <c r="D61" s="299"/>
      <c r="E61" s="308"/>
      <c r="F61" s="307"/>
      <c r="G61" s="302"/>
      <c r="J61" s="295">
        <f>410000*25%</f>
        <v>102500</v>
      </c>
    </row>
    <row r="62" spans="1:16" s="295" customFormat="1">
      <c r="A62" s="306" t="s">
        <v>374</v>
      </c>
      <c r="B62" s="307" t="s">
        <v>375</v>
      </c>
      <c r="C62" s="301"/>
      <c r="D62" s="299"/>
      <c r="E62" s="308"/>
      <c r="F62" s="308"/>
      <c r="G62" s="302"/>
    </row>
    <row r="63" spans="1:16" s="295" customFormat="1">
      <c r="A63" s="306" t="s">
        <v>376</v>
      </c>
      <c r="B63" s="310" t="s">
        <v>377</v>
      </c>
      <c r="C63" s="311"/>
      <c r="D63" s="299"/>
      <c r="E63" s="308"/>
      <c r="F63" s="308"/>
      <c r="G63" s="302"/>
    </row>
    <row r="64" spans="1:16" s="295" customFormat="1">
      <c r="A64" s="306" t="s">
        <v>378</v>
      </c>
      <c r="B64" s="307" t="s">
        <v>379</v>
      </c>
      <c r="C64" s="298"/>
      <c r="D64" s="299"/>
      <c r="E64" s="308"/>
      <c r="F64" s="308"/>
      <c r="G64" s="302"/>
    </row>
    <row r="65" spans="1:7" s="295" customFormat="1">
      <c r="A65" s="306" t="s">
        <v>380</v>
      </c>
      <c r="B65" s="307"/>
      <c r="C65" s="312">
        <v>30</v>
      </c>
      <c r="D65" s="299"/>
      <c r="E65" s="313"/>
      <c r="F65" s="313"/>
      <c r="G65" s="314"/>
    </row>
    <row r="66" spans="1:7" s="295" customFormat="1">
      <c r="A66" s="606" t="s">
        <v>381</v>
      </c>
      <c r="B66" s="607"/>
      <c r="C66" s="608"/>
      <c r="E66" s="606" t="s">
        <v>382</v>
      </c>
      <c r="F66" s="609"/>
      <c r="G66" s="608"/>
    </row>
    <row r="67" spans="1:7" s="295" customFormat="1">
      <c r="A67" s="319" t="s">
        <v>383</v>
      </c>
      <c r="B67" s="319"/>
      <c r="C67" s="277">
        <v>2500000</v>
      </c>
      <c r="E67" s="320" t="s">
        <v>384</v>
      </c>
      <c r="F67" s="321"/>
      <c r="G67" s="322"/>
    </row>
    <row r="68" spans="1:7" s="295" customFormat="1" ht="12.75">
      <c r="A68" s="323" t="s">
        <v>385</v>
      </c>
      <c r="B68" s="323"/>
      <c r="C68" s="279"/>
      <c r="E68" s="324" t="s">
        <v>386</v>
      </c>
      <c r="F68" s="280">
        <v>0.1144</v>
      </c>
      <c r="G68" s="279">
        <f>+F68*C77</f>
        <v>286000</v>
      </c>
    </row>
    <row r="69" spans="1:7" s="295" customFormat="1">
      <c r="A69" s="323" t="s">
        <v>387</v>
      </c>
      <c r="B69" s="323"/>
      <c r="C69" s="279"/>
      <c r="E69" s="325" t="s">
        <v>388</v>
      </c>
      <c r="F69" s="302"/>
      <c r="G69" s="279"/>
    </row>
    <row r="70" spans="1:7" s="295" customFormat="1">
      <c r="A70" s="323" t="s">
        <v>389</v>
      </c>
      <c r="B70" s="323"/>
      <c r="C70" s="279"/>
      <c r="E70" s="325" t="s">
        <v>390</v>
      </c>
      <c r="F70" s="282">
        <v>7.0000000000000007E-2</v>
      </c>
      <c r="G70" s="279">
        <f>+C77*F70</f>
        <v>175000.00000000003</v>
      </c>
    </row>
    <row r="71" spans="1:7" s="295" customFormat="1">
      <c r="A71" s="323" t="s">
        <v>392</v>
      </c>
      <c r="B71" s="323"/>
      <c r="C71" s="279"/>
      <c r="E71" s="325"/>
      <c r="F71" s="326"/>
      <c r="G71" s="279"/>
    </row>
    <row r="72" spans="1:7" s="295" customFormat="1">
      <c r="A72" s="323" t="s">
        <v>75</v>
      </c>
      <c r="B72" s="323"/>
      <c r="C72" s="279">
        <f>SUM(C67:C71)</f>
        <v>2500000</v>
      </c>
      <c r="E72" s="325" t="s">
        <v>394</v>
      </c>
      <c r="F72" s="327">
        <v>6.0000000000000001E-3</v>
      </c>
      <c r="G72" s="279">
        <f>+C77*F72</f>
        <v>15000</v>
      </c>
    </row>
    <row r="73" spans="1:7" s="295" customFormat="1">
      <c r="A73" s="323" t="s">
        <v>396</v>
      </c>
      <c r="B73" s="323"/>
      <c r="C73" s="279"/>
      <c r="E73" s="325" t="s">
        <v>397</v>
      </c>
      <c r="F73" s="302"/>
      <c r="G73" s="279"/>
    </row>
    <row r="74" spans="1:7" s="295" customFormat="1">
      <c r="A74" s="329" t="s">
        <v>398</v>
      </c>
      <c r="B74" s="325"/>
      <c r="C74" s="279"/>
      <c r="E74" s="284" t="s">
        <v>399</v>
      </c>
      <c r="F74" s="285">
        <f>+C77</f>
        <v>2500000</v>
      </c>
      <c r="G74" s="279">
        <f>+F76*'[6]tabla iut'!E19-'[6]tabla iut'!F19</f>
        <v>54120.039999999994</v>
      </c>
    </row>
    <row r="75" spans="1:7" s="295" customFormat="1">
      <c r="A75" s="323" t="s">
        <v>401</v>
      </c>
      <c r="B75" s="323"/>
      <c r="C75" s="279"/>
      <c r="E75" s="325"/>
      <c r="F75" s="330">
        <f>-G68-G70-G72</f>
        <v>-476000</v>
      </c>
      <c r="G75" s="279"/>
    </row>
    <row r="76" spans="1:7" s="295" customFormat="1">
      <c r="A76" s="325"/>
      <c r="B76" s="325"/>
      <c r="C76" s="286"/>
      <c r="E76" s="325"/>
      <c r="F76" s="330">
        <f>+F74+F75</f>
        <v>2024000</v>
      </c>
      <c r="G76" s="279"/>
    </row>
    <row r="77" spans="1:7" s="295" customFormat="1">
      <c r="A77" s="331" t="s">
        <v>402</v>
      </c>
      <c r="B77" s="331"/>
      <c r="C77" s="288">
        <f>SUM(C72:C76)</f>
        <v>2500000</v>
      </c>
      <c r="E77" s="332" t="s">
        <v>403</v>
      </c>
      <c r="F77" s="333"/>
      <c r="G77" s="288">
        <f>SUM(G68:G76)</f>
        <v>530120.04</v>
      </c>
    </row>
    <row r="78" spans="1:7" s="295" customFormat="1">
      <c r="A78" s="334" t="s">
        <v>404</v>
      </c>
      <c r="B78" s="334"/>
      <c r="C78" s="279"/>
      <c r="E78" s="325"/>
      <c r="F78" s="302"/>
      <c r="G78" s="279"/>
    </row>
    <row r="79" spans="1:7" s="295" customFormat="1">
      <c r="A79" s="334" t="s">
        <v>405</v>
      </c>
      <c r="B79" s="334"/>
      <c r="C79" s="279"/>
      <c r="E79" s="323"/>
      <c r="F79" s="302"/>
      <c r="G79" s="279"/>
    </row>
    <row r="80" spans="1:7" s="295" customFormat="1">
      <c r="A80" s="334" t="s">
        <v>407</v>
      </c>
      <c r="B80" s="334"/>
      <c r="C80" s="289">
        <v>100000</v>
      </c>
      <c r="E80" s="325"/>
      <c r="F80" s="302"/>
      <c r="G80" s="279"/>
    </row>
    <row r="81" spans="1:7" s="295" customFormat="1">
      <c r="A81" s="334" t="s">
        <v>408</v>
      </c>
      <c r="B81" s="334"/>
      <c r="C81" s="279">
        <f>+C80</f>
        <v>100000</v>
      </c>
      <c r="E81" s="325"/>
      <c r="F81" s="302"/>
      <c r="G81" s="279"/>
    </row>
    <row r="82" spans="1:7" s="295" customFormat="1">
      <c r="A82" s="334"/>
      <c r="B82" s="334"/>
      <c r="C82" s="279"/>
      <c r="E82" s="325"/>
      <c r="F82" s="302"/>
      <c r="G82" s="279"/>
    </row>
    <row r="83" spans="1:7" s="295" customFormat="1">
      <c r="A83" s="335" t="s">
        <v>410</v>
      </c>
      <c r="B83" s="335"/>
      <c r="C83" s="288">
        <f>SUM(C79:C82)</f>
        <v>200000</v>
      </c>
      <c r="E83" s="332" t="s">
        <v>411</v>
      </c>
      <c r="F83" s="333"/>
      <c r="G83" s="288">
        <f>SUM(G78:G82)</f>
        <v>0</v>
      </c>
    </row>
    <row r="84" spans="1:7" s="295" customFormat="1">
      <c r="A84" s="334"/>
      <c r="B84" s="334"/>
      <c r="C84" s="279"/>
      <c r="E84" s="325"/>
      <c r="F84" s="302"/>
      <c r="G84" s="279"/>
    </row>
    <row r="85" spans="1:7" s="295" customFormat="1">
      <c r="A85" s="334"/>
      <c r="B85" s="334"/>
      <c r="C85" s="279"/>
      <c r="E85" s="325"/>
      <c r="F85" s="302"/>
      <c r="G85" s="279"/>
    </row>
    <row r="86" spans="1:7" s="295" customFormat="1">
      <c r="A86" s="336"/>
      <c r="B86" s="336"/>
      <c r="C86" s="286"/>
      <c r="E86" s="325"/>
      <c r="F86" s="302"/>
      <c r="G86" s="286"/>
    </row>
    <row r="87" spans="1:7" s="295" customFormat="1">
      <c r="A87" s="332" t="s">
        <v>412</v>
      </c>
      <c r="B87" s="332"/>
      <c r="C87" s="288">
        <f>+C77+C83</f>
        <v>2700000</v>
      </c>
      <c r="E87" s="332" t="s">
        <v>413</v>
      </c>
      <c r="F87" s="333"/>
      <c r="G87" s="288">
        <f>+G77+G83+G84+G85</f>
        <v>530120.04</v>
      </c>
    </row>
    <row r="88" spans="1:7" s="295" customFormat="1">
      <c r="A88" s="325"/>
      <c r="C88" s="337"/>
      <c r="E88" s="332" t="s">
        <v>414</v>
      </c>
      <c r="F88" s="338"/>
      <c r="G88" s="288">
        <f>+C87-G87</f>
        <v>2169879.96</v>
      </c>
    </row>
    <row r="89" spans="1:7" s="295" customFormat="1">
      <c r="A89" s="339" t="s">
        <v>415</v>
      </c>
      <c r="C89" s="337"/>
      <c r="E89" s="339"/>
      <c r="F89" s="339"/>
      <c r="G89" s="291"/>
    </row>
    <row r="90" spans="1:7" s="295" customFormat="1">
      <c r="A90" s="340" t="s">
        <v>416</v>
      </c>
      <c r="B90" s="341">
        <v>9.2999999999999992E-3</v>
      </c>
      <c r="C90" s="292">
        <f>+C77*B90</f>
        <v>23249.999999999996</v>
      </c>
      <c r="E90" s="339"/>
      <c r="F90" s="339"/>
      <c r="G90" s="291"/>
    </row>
    <row r="91" spans="1:7" s="295" customFormat="1">
      <c r="A91" s="325" t="s">
        <v>417</v>
      </c>
      <c r="B91" s="342">
        <v>1.55E-2</v>
      </c>
      <c r="C91" s="293">
        <f>+C77*B91</f>
        <v>38750</v>
      </c>
      <c r="E91" s="339"/>
      <c r="F91" s="339"/>
      <c r="G91" s="291"/>
    </row>
    <row r="92" spans="1:7" s="295" customFormat="1">
      <c r="A92" s="325" t="s">
        <v>418</v>
      </c>
      <c r="B92" s="342">
        <v>2.4E-2</v>
      </c>
      <c r="C92" s="293">
        <f>+C77*B92</f>
        <v>60000</v>
      </c>
      <c r="E92" s="339"/>
      <c r="F92" s="339"/>
      <c r="G92" s="291"/>
    </row>
    <row r="93" spans="1:7" s="295" customFormat="1">
      <c r="A93" s="343" t="s">
        <v>419</v>
      </c>
      <c r="B93" s="344">
        <f>SUM(B90:B92)</f>
        <v>4.8799999999999996E-2</v>
      </c>
      <c r="C93" s="345">
        <f>SUM(C90:C92)</f>
        <v>122000</v>
      </c>
      <c r="E93" s="339"/>
      <c r="F93" s="339"/>
      <c r="G93" s="291"/>
    </row>
    <row r="94" spans="1:7" s="295" customFormat="1" ht="12.75" thickBot="1">
      <c r="B94" s="346"/>
      <c r="C94" s="337"/>
      <c r="E94" s="339"/>
      <c r="F94" s="339"/>
      <c r="G94" s="291"/>
    </row>
    <row r="95" spans="1:7" s="295" customFormat="1" ht="12.75" thickBot="1">
      <c r="A95" s="347" t="s">
        <v>420</v>
      </c>
      <c r="B95" s="348"/>
      <c r="C95" s="349">
        <f>+C87+C93</f>
        <v>2822000</v>
      </c>
      <c r="E95" s="339"/>
      <c r="F95" s="339"/>
      <c r="G95" s="291"/>
    </row>
    <row r="96" spans="1:7" s="295" customFormat="1">
      <c r="A96" s="350"/>
      <c r="B96" s="351"/>
      <c r="C96" s="352"/>
      <c r="D96" s="351"/>
      <c r="E96" s="351"/>
      <c r="F96" s="351"/>
      <c r="G96" s="353"/>
    </row>
    <row r="97" spans="1:11" s="295" customFormat="1" ht="13.5">
      <c r="A97" s="597" t="s">
        <v>367</v>
      </c>
      <c r="B97" s="598"/>
      <c r="C97" s="598"/>
      <c r="D97" s="598"/>
      <c r="E97" s="598"/>
      <c r="F97" s="598"/>
      <c r="G97" s="599"/>
    </row>
    <row r="98" spans="1:11" s="295" customFormat="1">
      <c r="A98" s="600" t="s">
        <v>368</v>
      </c>
      <c r="B98" s="601"/>
      <c r="C98" s="601"/>
      <c r="D98" s="601"/>
      <c r="E98" s="601"/>
      <c r="F98" s="601"/>
      <c r="G98" s="602"/>
    </row>
    <row r="99" spans="1:11" s="295" customFormat="1">
      <c r="A99" s="603" t="s">
        <v>428</v>
      </c>
      <c r="B99" s="604"/>
      <c r="C99" s="604"/>
      <c r="D99" s="604"/>
      <c r="E99" s="604"/>
      <c r="F99" s="604"/>
      <c r="G99" s="605"/>
    </row>
    <row r="100" spans="1:11" s="295" customFormat="1">
      <c r="A100" s="296" t="s">
        <v>370</v>
      </c>
      <c r="B100" s="297" t="s">
        <v>371</v>
      </c>
      <c r="C100" s="298"/>
      <c r="D100" s="299"/>
      <c r="E100" s="300"/>
      <c r="F100" s="301"/>
      <c r="G100" s="302"/>
    </row>
    <row r="101" spans="1:11" s="295" customFormat="1">
      <c r="A101" s="306" t="s">
        <v>118</v>
      </c>
      <c r="B101" s="307" t="s">
        <v>372</v>
      </c>
      <c r="C101" s="298"/>
      <c r="D101" s="299"/>
      <c r="E101" s="308"/>
      <c r="F101" s="307"/>
      <c r="G101" s="302"/>
    </row>
    <row r="102" spans="1:11" s="295" customFormat="1">
      <c r="A102" s="306" t="s">
        <v>374</v>
      </c>
      <c r="B102" s="307" t="s">
        <v>375</v>
      </c>
      <c r="C102" s="301"/>
      <c r="D102" s="299"/>
      <c r="E102" s="308"/>
      <c r="F102" s="308"/>
      <c r="G102" s="302"/>
    </row>
    <row r="103" spans="1:11" s="295" customFormat="1">
      <c r="A103" s="306" t="s">
        <v>376</v>
      </c>
      <c r="B103" s="310" t="s">
        <v>377</v>
      </c>
      <c r="C103" s="311"/>
      <c r="D103" s="299"/>
      <c r="E103" s="308"/>
      <c r="F103" s="308"/>
      <c r="G103" s="302"/>
    </row>
    <row r="104" spans="1:11" s="295" customFormat="1">
      <c r="A104" s="306" t="s">
        <v>378</v>
      </c>
      <c r="B104" s="307" t="s">
        <v>379</v>
      </c>
      <c r="C104" s="298"/>
      <c r="D104" s="299"/>
      <c r="E104" s="308"/>
      <c r="F104" s="308"/>
      <c r="G104" s="302"/>
    </row>
    <row r="105" spans="1:11" s="295" customFormat="1">
      <c r="A105" s="306" t="s">
        <v>380</v>
      </c>
      <c r="B105" s="307"/>
      <c r="C105" s="312">
        <v>30</v>
      </c>
      <c r="D105" s="299"/>
      <c r="E105" s="313"/>
      <c r="F105" s="313"/>
      <c r="G105" s="314"/>
      <c r="I105" s="358"/>
      <c r="J105" s="358"/>
      <c r="K105" s="358"/>
    </row>
    <row r="106" spans="1:11">
      <c r="A106" s="606" t="s">
        <v>381</v>
      </c>
      <c r="B106" s="607"/>
      <c r="C106" s="608"/>
      <c r="D106" s="295"/>
      <c r="E106" s="606" t="s">
        <v>382</v>
      </c>
      <c r="F106" s="609"/>
      <c r="G106" s="608"/>
    </row>
    <row r="107" spans="1:11">
      <c r="A107" s="319" t="s">
        <v>383</v>
      </c>
      <c r="B107" s="319"/>
      <c r="C107" s="277">
        <v>2500000</v>
      </c>
      <c r="D107" s="295"/>
      <c r="E107" s="320" t="s">
        <v>384</v>
      </c>
      <c r="F107" s="321"/>
      <c r="G107" s="322"/>
    </row>
    <row r="108" spans="1:11" ht="12.75">
      <c r="A108" s="323" t="s">
        <v>385</v>
      </c>
      <c r="B108" s="323"/>
      <c r="C108" s="279"/>
      <c r="D108" s="295"/>
      <c r="E108" s="324" t="s">
        <v>386</v>
      </c>
      <c r="F108" s="280">
        <v>0.1144</v>
      </c>
      <c r="G108" s="279">
        <f>+F108*C117</f>
        <v>286000</v>
      </c>
    </row>
    <row r="109" spans="1:11">
      <c r="A109" s="323" t="s">
        <v>387</v>
      </c>
      <c r="B109" s="323"/>
      <c r="C109" s="279"/>
      <c r="D109" s="295"/>
      <c r="E109" s="325" t="s">
        <v>388</v>
      </c>
      <c r="F109" s="302"/>
      <c r="G109" s="279"/>
    </row>
    <row r="110" spans="1:11">
      <c r="A110" s="323" t="s">
        <v>389</v>
      </c>
      <c r="B110" s="323"/>
      <c r="C110" s="279"/>
      <c r="D110" s="295"/>
      <c r="E110" s="325" t="s">
        <v>390</v>
      </c>
      <c r="F110" s="282">
        <v>7.0000000000000007E-2</v>
      </c>
      <c r="G110" s="279">
        <f>+C117*F110</f>
        <v>175000.00000000003</v>
      </c>
    </row>
    <row r="111" spans="1:11">
      <c r="A111" s="323" t="s">
        <v>392</v>
      </c>
      <c r="B111" s="323"/>
      <c r="C111" s="279"/>
      <c r="D111" s="295"/>
      <c r="E111" s="325"/>
      <c r="F111" s="326"/>
      <c r="G111" s="279"/>
    </row>
    <row r="112" spans="1:11">
      <c r="A112" s="323" t="s">
        <v>75</v>
      </c>
      <c r="B112" s="323"/>
      <c r="C112" s="279">
        <f>SUM(C107:C111)</f>
        <v>2500000</v>
      </c>
      <c r="D112" s="295"/>
      <c r="E112" s="325" t="s">
        <v>394</v>
      </c>
      <c r="F112" s="327">
        <v>6.0000000000000001E-3</v>
      </c>
      <c r="G112" s="279">
        <f>+C117*F112</f>
        <v>15000</v>
      </c>
    </row>
    <row r="113" spans="1:7">
      <c r="A113" s="323" t="s">
        <v>396</v>
      </c>
      <c r="B113" s="323"/>
      <c r="C113" s="279"/>
      <c r="D113" s="295"/>
      <c r="E113" s="325" t="s">
        <v>397</v>
      </c>
      <c r="F113" s="302"/>
      <c r="G113" s="279"/>
    </row>
    <row r="114" spans="1:7">
      <c r="A114" s="329" t="s">
        <v>398</v>
      </c>
      <c r="B114" s="325"/>
      <c r="C114" s="279"/>
      <c r="D114" s="295"/>
      <c r="E114" s="284" t="s">
        <v>399</v>
      </c>
      <c r="F114" s="285">
        <f>+C117</f>
        <v>2500000</v>
      </c>
      <c r="G114" s="279">
        <f>+F116*'[6]tabla iut'!E31-'[6]tabla iut'!F31</f>
        <v>53257</v>
      </c>
    </row>
    <row r="115" spans="1:7">
      <c r="A115" s="323" t="s">
        <v>401</v>
      </c>
      <c r="B115" s="323"/>
      <c r="C115" s="279"/>
      <c r="D115" s="295"/>
      <c r="E115" s="325"/>
      <c r="F115" s="330">
        <f>-G108-G110-G112</f>
        <v>-476000</v>
      </c>
      <c r="G115" s="279"/>
    </row>
    <row r="116" spans="1:7">
      <c r="A116" s="325"/>
      <c r="B116" s="325"/>
      <c r="C116" s="286"/>
      <c r="D116" s="295"/>
      <c r="E116" s="325"/>
      <c r="F116" s="330">
        <f>+F114+F115</f>
        <v>2024000</v>
      </c>
      <c r="G116" s="279"/>
    </row>
    <row r="117" spans="1:7">
      <c r="A117" s="331" t="s">
        <v>402</v>
      </c>
      <c r="B117" s="331"/>
      <c r="C117" s="288">
        <f>SUM(C112:C116)</f>
        <v>2500000</v>
      </c>
      <c r="D117" s="295"/>
      <c r="E117" s="332" t="s">
        <v>403</v>
      </c>
      <c r="F117" s="333"/>
      <c r="G117" s="288">
        <f>SUM(G108:G116)</f>
        <v>529257</v>
      </c>
    </row>
    <row r="118" spans="1:7">
      <c r="A118" s="334" t="s">
        <v>404</v>
      </c>
      <c r="B118" s="334"/>
      <c r="C118" s="279"/>
      <c r="D118" s="295"/>
      <c r="E118" s="325"/>
      <c r="F118" s="302"/>
      <c r="G118" s="279"/>
    </row>
    <row r="119" spans="1:7">
      <c r="A119" s="334" t="s">
        <v>405</v>
      </c>
      <c r="B119" s="334"/>
      <c r="C119" s="279"/>
      <c r="D119" s="295"/>
      <c r="E119" s="323"/>
      <c r="F119" s="302"/>
      <c r="G119" s="279"/>
    </row>
    <row r="120" spans="1:7">
      <c r="A120" s="334" t="s">
        <v>407</v>
      </c>
      <c r="B120" s="334"/>
      <c r="C120" s="289">
        <v>100000</v>
      </c>
      <c r="D120" s="295"/>
      <c r="E120" s="325"/>
      <c r="F120" s="302"/>
      <c r="G120" s="279"/>
    </row>
    <row r="121" spans="1:7">
      <c r="A121" s="334" t="s">
        <v>408</v>
      </c>
      <c r="B121" s="334"/>
      <c r="C121" s="279">
        <f>+C120</f>
        <v>100000</v>
      </c>
      <c r="D121" s="295"/>
      <c r="E121" s="325"/>
      <c r="F121" s="302"/>
      <c r="G121" s="279"/>
    </row>
    <row r="122" spans="1:7">
      <c r="A122" s="334"/>
      <c r="B122" s="334"/>
      <c r="C122" s="279"/>
      <c r="D122" s="295"/>
      <c r="E122" s="325"/>
      <c r="F122" s="302"/>
      <c r="G122" s="279"/>
    </row>
    <row r="123" spans="1:7">
      <c r="A123" s="335" t="s">
        <v>410</v>
      </c>
      <c r="B123" s="335"/>
      <c r="C123" s="288">
        <f>SUM(C119:C122)</f>
        <v>200000</v>
      </c>
      <c r="D123" s="295"/>
      <c r="E123" s="332" t="s">
        <v>411</v>
      </c>
      <c r="F123" s="333"/>
      <c r="G123" s="288">
        <f>SUM(G118:G122)</f>
        <v>0</v>
      </c>
    </row>
    <row r="124" spans="1:7">
      <c r="A124" s="334"/>
      <c r="B124" s="334"/>
      <c r="C124" s="279"/>
      <c r="D124" s="295"/>
      <c r="E124" s="325"/>
      <c r="F124" s="302"/>
      <c r="G124" s="279"/>
    </row>
    <row r="125" spans="1:7">
      <c r="A125" s="334"/>
      <c r="B125" s="334"/>
      <c r="C125" s="279"/>
      <c r="D125" s="295"/>
      <c r="E125" s="325"/>
      <c r="F125" s="302"/>
      <c r="G125" s="279"/>
    </row>
    <row r="126" spans="1:7">
      <c r="A126" s="336"/>
      <c r="B126" s="336"/>
      <c r="C126" s="286"/>
      <c r="D126" s="295"/>
      <c r="E126" s="325"/>
      <c r="F126" s="302"/>
      <c r="G126" s="286"/>
    </row>
    <row r="127" spans="1:7">
      <c r="A127" s="332" t="s">
        <v>412</v>
      </c>
      <c r="B127" s="332"/>
      <c r="C127" s="288">
        <f>+C117+C123</f>
        <v>2700000</v>
      </c>
      <c r="D127" s="295"/>
      <c r="E127" s="332" t="s">
        <v>413</v>
      </c>
      <c r="F127" s="333"/>
      <c r="G127" s="288">
        <f>+G117+G123+G124+G125</f>
        <v>529257</v>
      </c>
    </row>
    <row r="128" spans="1:7">
      <c r="A128" s="325"/>
      <c r="B128" s="295"/>
      <c r="C128" s="337"/>
      <c r="D128" s="295"/>
      <c r="E128" s="332" t="s">
        <v>414</v>
      </c>
      <c r="F128" s="338"/>
      <c r="G128" s="288">
        <f>+C127-G127</f>
        <v>2170743</v>
      </c>
    </row>
    <row r="129" spans="1:7">
      <c r="A129" s="339" t="s">
        <v>415</v>
      </c>
      <c r="B129" s="295"/>
      <c r="C129" s="337"/>
      <c r="D129" s="295"/>
      <c r="E129" s="339"/>
      <c r="F129" s="339"/>
      <c r="G129" s="291"/>
    </row>
    <row r="130" spans="1:7">
      <c r="A130" s="340" t="s">
        <v>416</v>
      </c>
      <c r="B130" s="341">
        <v>9.2999999999999992E-3</v>
      </c>
      <c r="C130" s="292">
        <f>+C117*B130</f>
        <v>23249.999999999996</v>
      </c>
      <c r="D130" s="295"/>
      <c r="E130" s="339"/>
      <c r="F130" s="339"/>
      <c r="G130" s="291"/>
    </row>
    <row r="131" spans="1:7">
      <c r="A131" s="325" t="s">
        <v>417</v>
      </c>
      <c r="B131" s="342">
        <v>1.55E-2</v>
      </c>
      <c r="C131" s="293">
        <f>+C117*B131</f>
        <v>38750</v>
      </c>
      <c r="D131" s="295"/>
      <c r="E131" s="339"/>
      <c r="F131" s="339"/>
      <c r="G131" s="291"/>
    </row>
    <row r="132" spans="1:7">
      <c r="A132" s="325" t="s">
        <v>418</v>
      </c>
      <c r="B132" s="342">
        <v>2.4E-2</v>
      </c>
      <c r="C132" s="293">
        <f>+C117*B132</f>
        <v>60000</v>
      </c>
      <c r="D132" s="295"/>
      <c r="E132" s="339"/>
      <c r="F132" s="339"/>
      <c r="G132" s="291"/>
    </row>
    <row r="133" spans="1:7">
      <c r="A133" s="343" t="s">
        <v>419</v>
      </c>
      <c r="B133" s="344">
        <f>SUM(B130:B132)</f>
        <v>4.8799999999999996E-2</v>
      </c>
      <c r="C133" s="345">
        <f>SUM(C130:C132)</f>
        <v>122000</v>
      </c>
      <c r="D133" s="295"/>
      <c r="E133" s="339"/>
      <c r="F133" s="339"/>
      <c r="G133" s="291"/>
    </row>
    <row r="134" spans="1:7" ht="12.75" thickBot="1">
      <c r="A134" s="295"/>
      <c r="B134" s="346"/>
      <c r="C134" s="337"/>
      <c r="D134" s="295"/>
      <c r="E134" s="339"/>
      <c r="F134" s="339"/>
      <c r="G134" s="291"/>
    </row>
    <row r="135" spans="1:7" ht="12.75" thickBot="1">
      <c r="A135" s="347" t="s">
        <v>420</v>
      </c>
      <c r="B135" s="348"/>
      <c r="C135" s="349">
        <f>+C127+C133</f>
        <v>2822000</v>
      </c>
      <c r="D135" s="295"/>
      <c r="E135" s="339"/>
      <c r="F135" s="339"/>
      <c r="G135" s="291"/>
    </row>
    <row r="136" spans="1:7">
      <c r="A136" s="350"/>
      <c r="B136" s="351"/>
      <c r="C136" s="352"/>
      <c r="D136" s="351"/>
      <c r="E136" s="351"/>
      <c r="F136" s="351"/>
      <c r="G136" s="353"/>
    </row>
    <row r="137" spans="1:7" ht="13.5">
      <c r="A137" s="597" t="s">
        <v>367</v>
      </c>
      <c r="B137" s="598"/>
      <c r="C137" s="598"/>
      <c r="D137" s="598"/>
      <c r="E137" s="598"/>
      <c r="F137" s="598"/>
      <c r="G137" s="599"/>
    </row>
    <row r="138" spans="1:7">
      <c r="A138" s="600" t="s">
        <v>368</v>
      </c>
      <c r="B138" s="601"/>
      <c r="C138" s="601"/>
      <c r="D138" s="601"/>
      <c r="E138" s="601"/>
      <c r="F138" s="601"/>
      <c r="G138" s="602"/>
    </row>
    <row r="139" spans="1:7">
      <c r="A139" s="603" t="s">
        <v>429</v>
      </c>
      <c r="B139" s="604"/>
      <c r="C139" s="604"/>
      <c r="D139" s="604"/>
      <c r="E139" s="604"/>
      <c r="F139" s="604"/>
      <c r="G139" s="605"/>
    </row>
    <row r="140" spans="1:7">
      <c r="A140" s="296" t="s">
        <v>370</v>
      </c>
      <c r="B140" s="297" t="s">
        <v>371</v>
      </c>
      <c r="C140" s="298"/>
      <c r="D140" s="299"/>
      <c r="E140" s="300"/>
      <c r="F140" s="301"/>
      <c r="G140" s="302"/>
    </row>
    <row r="141" spans="1:7">
      <c r="A141" s="306" t="s">
        <v>118</v>
      </c>
      <c r="B141" s="307" t="s">
        <v>372</v>
      </c>
      <c r="C141" s="298"/>
      <c r="D141" s="299"/>
      <c r="E141" s="308"/>
      <c r="F141" s="307"/>
      <c r="G141" s="302"/>
    </row>
    <row r="142" spans="1:7">
      <c r="A142" s="306" t="s">
        <v>374</v>
      </c>
      <c r="B142" s="307" t="s">
        <v>375</v>
      </c>
      <c r="C142" s="301"/>
      <c r="D142" s="299"/>
      <c r="E142" s="308"/>
      <c r="F142" s="308"/>
      <c r="G142" s="302"/>
    </row>
    <row r="143" spans="1:7">
      <c r="A143" s="306" t="s">
        <v>376</v>
      </c>
      <c r="B143" s="310" t="s">
        <v>377</v>
      </c>
      <c r="C143" s="311"/>
      <c r="D143" s="299"/>
      <c r="E143" s="308"/>
      <c r="F143" s="308"/>
      <c r="G143" s="302"/>
    </row>
    <row r="144" spans="1:7">
      <c r="A144" s="306" t="s">
        <v>378</v>
      </c>
      <c r="B144" s="307" t="s">
        <v>379</v>
      </c>
      <c r="C144" s="298"/>
      <c r="D144" s="299"/>
      <c r="E144" s="308"/>
      <c r="F144" s="308"/>
      <c r="G144" s="302"/>
    </row>
    <row r="145" spans="1:7">
      <c r="A145" s="306" t="s">
        <v>380</v>
      </c>
      <c r="B145" s="307"/>
      <c r="C145" s="312">
        <v>30</v>
      </c>
      <c r="D145" s="299"/>
      <c r="E145" s="313"/>
      <c r="F145" s="313"/>
      <c r="G145" s="314"/>
    </row>
    <row r="146" spans="1:7">
      <c r="A146" s="606" t="s">
        <v>381</v>
      </c>
      <c r="B146" s="607"/>
      <c r="C146" s="608"/>
      <c r="D146" s="295"/>
      <c r="E146" s="606" t="s">
        <v>382</v>
      </c>
      <c r="F146" s="609"/>
      <c r="G146" s="608"/>
    </row>
    <row r="147" spans="1:7">
      <c r="A147" s="319" t="s">
        <v>383</v>
      </c>
      <c r="B147" s="319"/>
      <c r="C147" s="277">
        <v>2500000</v>
      </c>
      <c r="D147" s="295"/>
      <c r="E147" s="320" t="s">
        <v>384</v>
      </c>
      <c r="F147" s="321"/>
      <c r="G147" s="322"/>
    </row>
    <row r="148" spans="1:7" ht="12.75">
      <c r="A148" s="323" t="s">
        <v>385</v>
      </c>
      <c r="B148" s="323"/>
      <c r="C148" s="279"/>
      <c r="D148" s="295"/>
      <c r="E148" s="324" t="s">
        <v>386</v>
      </c>
      <c r="F148" s="280">
        <v>0.1144</v>
      </c>
      <c r="G148" s="279">
        <f>+F148*C157</f>
        <v>286000</v>
      </c>
    </row>
    <row r="149" spans="1:7">
      <c r="A149" s="323" t="s">
        <v>387</v>
      </c>
      <c r="B149" s="323"/>
      <c r="C149" s="279"/>
      <c r="D149" s="295"/>
      <c r="E149" s="325" t="s">
        <v>388</v>
      </c>
      <c r="F149" s="302"/>
      <c r="G149" s="279"/>
    </row>
    <row r="150" spans="1:7">
      <c r="A150" s="323" t="s">
        <v>389</v>
      </c>
      <c r="B150" s="323"/>
      <c r="C150" s="279"/>
      <c r="D150" s="295"/>
      <c r="E150" s="325" t="s">
        <v>390</v>
      </c>
      <c r="F150" s="282">
        <v>7.0000000000000007E-2</v>
      </c>
      <c r="G150" s="279">
        <f>+C157*F150</f>
        <v>175000.00000000003</v>
      </c>
    </row>
    <row r="151" spans="1:7">
      <c r="A151" s="323" t="s">
        <v>392</v>
      </c>
      <c r="B151" s="323"/>
      <c r="C151" s="279"/>
      <c r="D151" s="295"/>
      <c r="E151" s="325"/>
      <c r="F151" s="326"/>
      <c r="G151" s="279"/>
    </row>
    <row r="152" spans="1:7">
      <c r="A152" s="323" t="s">
        <v>75</v>
      </c>
      <c r="B152" s="323"/>
      <c r="C152" s="279">
        <f>SUM(C147:C151)</f>
        <v>2500000</v>
      </c>
      <c r="D152" s="295"/>
      <c r="E152" s="325" t="s">
        <v>394</v>
      </c>
      <c r="F152" s="327">
        <v>6.0000000000000001E-3</v>
      </c>
      <c r="G152" s="279">
        <f>+C157*F152</f>
        <v>15000</v>
      </c>
    </row>
    <row r="153" spans="1:7">
      <c r="A153" s="323" t="s">
        <v>396</v>
      </c>
      <c r="B153" s="323"/>
      <c r="C153" s="279"/>
      <c r="D153" s="295"/>
      <c r="E153" s="325" t="s">
        <v>397</v>
      </c>
      <c r="F153" s="302"/>
      <c r="G153" s="279"/>
    </row>
    <row r="154" spans="1:7">
      <c r="A154" s="329" t="s">
        <v>398</v>
      </c>
      <c r="B154" s="325"/>
      <c r="C154" s="279"/>
      <c r="D154" s="295"/>
      <c r="E154" s="284" t="s">
        <v>399</v>
      </c>
      <c r="F154" s="285">
        <f>+C157</f>
        <v>2500000</v>
      </c>
      <c r="G154" s="279">
        <f>+F156*'[6]tabla iut'!E44-'[6]tabla iut'!F44</f>
        <v>53364.880000000005</v>
      </c>
    </row>
    <row r="155" spans="1:7">
      <c r="A155" s="323" t="s">
        <v>401</v>
      </c>
      <c r="B155" s="323"/>
      <c r="C155" s="279"/>
      <c r="D155" s="295"/>
      <c r="E155" s="325"/>
      <c r="F155" s="330">
        <f>-G148-G150-G152</f>
        <v>-476000</v>
      </c>
      <c r="G155" s="279"/>
    </row>
    <row r="156" spans="1:7">
      <c r="A156" s="325"/>
      <c r="B156" s="325"/>
      <c r="C156" s="286"/>
      <c r="D156" s="295"/>
      <c r="E156" s="325"/>
      <c r="F156" s="330">
        <f>+F154+F155</f>
        <v>2024000</v>
      </c>
      <c r="G156" s="279"/>
    </row>
    <row r="157" spans="1:7">
      <c r="A157" s="331" t="s">
        <v>402</v>
      </c>
      <c r="B157" s="331"/>
      <c r="C157" s="288">
        <f>SUM(C152:C156)</f>
        <v>2500000</v>
      </c>
      <c r="D157" s="295"/>
      <c r="E157" s="332" t="s">
        <v>403</v>
      </c>
      <c r="F157" s="333"/>
      <c r="G157" s="288">
        <f>SUM(G148:G156)</f>
        <v>529364.88</v>
      </c>
    </row>
    <row r="158" spans="1:7">
      <c r="A158" s="334" t="s">
        <v>404</v>
      </c>
      <c r="B158" s="334"/>
      <c r="C158" s="279"/>
      <c r="D158" s="295"/>
      <c r="E158" s="325"/>
      <c r="F158" s="302"/>
      <c r="G158" s="279"/>
    </row>
    <row r="159" spans="1:7">
      <c r="A159" s="334" t="s">
        <v>405</v>
      </c>
      <c r="B159" s="334"/>
      <c r="C159" s="279"/>
      <c r="D159" s="295"/>
      <c r="E159" s="323"/>
      <c r="F159" s="302"/>
      <c r="G159" s="279"/>
    </row>
    <row r="160" spans="1:7">
      <c r="A160" s="334" t="s">
        <v>407</v>
      </c>
      <c r="B160" s="334"/>
      <c r="C160" s="289">
        <v>100000</v>
      </c>
      <c r="D160" s="295"/>
      <c r="E160" s="325"/>
      <c r="F160" s="302"/>
      <c r="G160" s="279"/>
    </row>
    <row r="161" spans="1:7">
      <c r="A161" s="334" t="s">
        <v>408</v>
      </c>
      <c r="B161" s="334"/>
      <c r="C161" s="279">
        <f>+C160</f>
        <v>100000</v>
      </c>
      <c r="D161" s="295"/>
      <c r="E161" s="325"/>
      <c r="F161" s="302"/>
      <c r="G161" s="279"/>
    </row>
    <row r="162" spans="1:7">
      <c r="A162" s="334"/>
      <c r="B162" s="334"/>
      <c r="C162" s="279"/>
      <c r="D162" s="295"/>
      <c r="E162" s="325"/>
      <c r="F162" s="302"/>
      <c r="G162" s="279"/>
    </row>
    <row r="163" spans="1:7">
      <c r="A163" s="335" t="s">
        <v>410</v>
      </c>
      <c r="B163" s="335"/>
      <c r="C163" s="288">
        <f>SUM(C159:C162)</f>
        <v>200000</v>
      </c>
      <c r="D163" s="295"/>
      <c r="E163" s="332" t="s">
        <v>411</v>
      </c>
      <c r="F163" s="333"/>
      <c r="G163" s="288">
        <f>SUM(G158:G162)</f>
        <v>0</v>
      </c>
    </row>
    <row r="164" spans="1:7">
      <c r="A164" s="334"/>
      <c r="B164" s="334"/>
      <c r="C164" s="279"/>
      <c r="D164" s="295"/>
      <c r="E164" s="325"/>
      <c r="F164" s="302"/>
      <c r="G164" s="279"/>
    </row>
    <row r="165" spans="1:7">
      <c r="A165" s="334"/>
      <c r="B165" s="334"/>
      <c r="C165" s="279"/>
      <c r="D165" s="295"/>
      <c r="E165" s="325"/>
      <c r="F165" s="302"/>
      <c r="G165" s="279"/>
    </row>
    <row r="166" spans="1:7">
      <c r="A166" s="336"/>
      <c r="B166" s="336"/>
      <c r="C166" s="286"/>
      <c r="D166" s="295"/>
      <c r="E166" s="325"/>
      <c r="F166" s="302"/>
      <c r="G166" s="286"/>
    </row>
    <row r="167" spans="1:7">
      <c r="A167" s="332" t="s">
        <v>412</v>
      </c>
      <c r="B167" s="332"/>
      <c r="C167" s="288">
        <f>+C157+C163</f>
        <v>2700000</v>
      </c>
      <c r="D167" s="295"/>
      <c r="E167" s="332" t="s">
        <v>413</v>
      </c>
      <c r="F167" s="333"/>
      <c r="G167" s="288">
        <f>+G157+G163+G164+G165</f>
        <v>529364.88</v>
      </c>
    </row>
    <row r="168" spans="1:7">
      <c r="A168" s="325"/>
      <c r="B168" s="295"/>
      <c r="C168" s="337"/>
      <c r="D168" s="295"/>
      <c r="E168" s="332" t="s">
        <v>414</v>
      </c>
      <c r="F168" s="338"/>
      <c r="G168" s="288">
        <f>+C167-G167</f>
        <v>2170635.12</v>
      </c>
    </row>
    <row r="169" spans="1:7">
      <c r="A169" s="339" t="s">
        <v>415</v>
      </c>
      <c r="B169" s="295"/>
      <c r="C169" s="337"/>
      <c r="D169" s="295"/>
      <c r="E169" s="339"/>
      <c r="F169" s="339"/>
      <c r="G169" s="291"/>
    </row>
    <row r="170" spans="1:7">
      <c r="A170" s="340" t="s">
        <v>416</v>
      </c>
      <c r="B170" s="341">
        <v>9.2999999999999992E-3</v>
      </c>
      <c r="C170" s="292">
        <f>+C157*B170</f>
        <v>23249.999999999996</v>
      </c>
      <c r="D170" s="295"/>
      <c r="E170" s="339"/>
      <c r="F170" s="339"/>
      <c r="G170" s="291"/>
    </row>
    <row r="171" spans="1:7">
      <c r="A171" s="325" t="s">
        <v>417</v>
      </c>
      <c r="B171" s="342">
        <v>1.61E-2</v>
      </c>
      <c r="C171" s="293">
        <f>+C157*B171</f>
        <v>40250</v>
      </c>
      <c r="D171" s="295"/>
      <c r="E171" s="339"/>
      <c r="F171" s="339"/>
      <c r="G171" s="291"/>
    </row>
    <row r="172" spans="1:7">
      <c r="A172" s="325" t="s">
        <v>418</v>
      </c>
      <c r="B172" s="342">
        <v>2.4E-2</v>
      </c>
      <c r="C172" s="293">
        <f>+C157*B172</f>
        <v>60000</v>
      </c>
      <c r="D172" s="295"/>
      <c r="E172" s="339"/>
      <c r="F172" s="339"/>
      <c r="G172" s="291"/>
    </row>
    <row r="173" spans="1:7">
      <c r="A173" s="343" t="s">
        <v>419</v>
      </c>
      <c r="B173" s="344">
        <f>SUM(B170:B172)</f>
        <v>4.9399999999999999E-2</v>
      </c>
      <c r="C173" s="345">
        <f>SUM(C170:C172)</f>
        <v>123500</v>
      </c>
      <c r="D173" s="295"/>
      <c r="E173" s="339"/>
      <c r="F173" s="339"/>
      <c r="G173" s="291"/>
    </row>
    <row r="174" spans="1:7" ht="12.75" thickBot="1">
      <c r="A174" s="295"/>
      <c r="B174" s="346"/>
      <c r="C174" s="337"/>
      <c r="D174" s="295"/>
      <c r="E174" s="339"/>
      <c r="F174" s="339"/>
      <c r="G174" s="291"/>
    </row>
    <row r="175" spans="1:7" ht="12.75" thickBot="1">
      <c r="A175" s="347" t="s">
        <v>420</v>
      </c>
      <c r="B175" s="348"/>
      <c r="C175" s="349">
        <f>+C167+C173</f>
        <v>2823500</v>
      </c>
      <c r="D175" s="295"/>
      <c r="E175" s="339"/>
      <c r="F175" s="339"/>
      <c r="G175" s="291"/>
    </row>
    <row r="176" spans="1:7">
      <c r="A176" s="350"/>
      <c r="B176" s="351"/>
      <c r="C176" s="352"/>
      <c r="D176" s="351"/>
      <c r="E176" s="351"/>
      <c r="F176" s="351"/>
      <c r="G176" s="353"/>
    </row>
    <row r="177" spans="1:7" ht="13.5">
      <c r="A177" s="597" t="s">
        <v>367</v>
      </c>
      <c r="B177" s="598"/>
      <c r="C177" s="598"/>
      <c r="D177" s="598"/>
      <c r="E177" s="598"/>
      <c r="F177" s="598"/>
      <c r="G177" s="599"/>
    </row>
    <row r="178" spans="1:7">
      <c r="A178" s="600" t="s">
        <v>368</v>
      </c>
      <c r="B178" s="601"/>
      <c r="C178" s="601"/>
      <c r="D178" s="601"/>
      <c r="E178" s="601"/>
      <c r="F178" s="601"/>
      <c r="G178" s="602"/>
    </row>
    <row r="179" spans="1:7">
      <c r="A179" s="603" t="s">
        <v>430</v>
      </c>
      <c r="B179" s="604"/>
      <c r="C179" s="604"/>
      <c r="D179" s="604"/>
      <c r="E179" s="604"/>
      <c r="F179" s="604"/>
      <c r="G179" s="605"/>
    </row>
    <row r="180" spans="1:7">
      <c r="A180" s="296" t="s">
        <v>370</v>
      </c>
      <c r="B180" s="297" t="s">
        <v>371</v>
      </c>
      <c r="C180" s="298"/>
      <c r="D180" s="299"/>
      <c r="E180" s="300"/>
      <c r="F180" s="301"/>
      <c r="G180" s="302"/>
    </row>
    <row r="181" spans="1:7">
      <c r="A181" s="306" t="s">
        <v>118</v>
      </c>
      <c r="B181" s="307" t="s">
        <v>372</v>
      </c>
      <c r="C181" s="298"/>
      <c r="D181" s="299"/>
      <c r="E181" s="308"/>
      <c r="F181" s="307"/>
      <c r="G181" s="302"/>
    </row>
    <row r="182" spans="1:7">
      <c r="A182" s="306" t="s">
        <v>374</v>
      </c>
      <c r="B182" s="307" t="s">
        <v>375</v>
      </c>
      <c r="C182" s="301"/>
      <c r="D182" s="299"/>
      <c r="E182" s="308"/>
      <c r="F182" s="308"/>
      <c r="G182" s="302"/>
    </row>
    <row r="183" spans="1:7">
      <c r="A183" s="306" t="s">
        <v>376</v>
      </c>
      <c r="B183" s="310" t="s">
        <v>377</v>
      </c>
      <c r="C183" s="311"/>
      <c r="D183" s="299"/>
      <c r="E183" s="308"/>
      <c r="F183" s="308"/>
      <c r="G183" s="302"/>
    </row>
    <row r="184" spans="1:7">
      <c r="A184" s="306" t="s">
        <v>378</v>
      </c>
      <c r="B184" s="307" t="s">
        <v>379</v>
      </c>
      <c r="C184" s="298"/>
      <c r="D184" s="299"/>
      <c r="E184" s="308"/>
      <c r="F184" s="308"/>
      <c r="G184" s="302"/>
    </row>
    <row r="185" spans="1:7">
      <c r="A185" s="306" t="s">
        <v>380</v>
      </c>
      <c r="B185" s="307"/>
      <c r="C185" s="312">
        <v>30</v>
      </c>
      <c r="D185" s="299"/>
      <c r="E185" s="313"/>
      <c r="F185" s="313"/>
      <c r="G185" s="314"/>
    </row>
    <row r="186" spans="1:7">
      <c r="A186" s="606" t="s">
        <v>381</v>
      </c>
      <c r="B186" s="607"/>
      <c r="C186" s="608"/>
      <c r="D186" s="295"/>
      <c r="E186" s="606" t="s">
        <v>382</v>
      </c>
      <c r="F186" s="609"/>
      <c r="G186" s="608"/>
    </row>
    <row r="187" spans="1:7">
      <c r="A187" s="319" t="s">
        <v>383</v>
      </c>
      <c r="B187" s="319"/>
      <c r="C187" s="277">
        <v>2500000</v>
      </c>
      <c r="D187" s="295"/>
      <c r="E187" s="320" t="s">
        <v>384</v>
      </c>
      <c r="F187" s="321"/>
      <c r="G187" s="322"/>
    </row>
    <row r="188" spans="1:7" ht="12.75">
      <c r="A188" s="323" t="s">
        <v>385</v>
      </c>
      <c r="B188" s="323"/>
      <c r="C188" s="279"/>
      <c r="D188" s="295"/>
      <c r="E188" s="324" t="s">
        <v>386</v>
      </c>
      <c r="F188" s="280">
        <v>0.1144</v>
      </c>
      <c r="G188" s="279">
        <f>+F188*C197</f>
        <v>286000</v>
      </c>
    </row>
    <row r="189" spans="1:7">
      <c r="A189" s="323" t="s">
        <v>387</v>
      </c>
      <c r="B189" s="323"/>
      <c r="C189" s="279"/>
      <c r="D189" s="295"/>
      <c r="E189" s="325" t="s">
        <v>388</v>
      </c>
      <c r="F189" s="302"/>
      <c r="G189" s="279"/>
    </row>
    <row r="190" spans="1:7">
      <c r="A190" s="323" t="s">
        <v>389</v>
      </c>
      <c r="B190" s="323"/>
      <c r="C190" s="279"/>
      <c r="D190" s="295"/>
      <c r="E190" s="325" t="s">
        <v>390</v>
      </c>
      <c r="F190" s="282">
        <v>7.0000000000000007E-2</v>
      </c>
      <c r="G190" s="279">
        <f>+C197*F190</f>
        <v>175000.00000000003</v>
      </c>
    </row>
    <row r="191" spans="1:7">
      <c r="A191" s="323" t="s">
        <v>392</v>
      </c>
      <c r="B191" s="323"/>
      <c r="C191" s="279"/>
      <c r="D191" s="295"/>
      <c r="E191" s="325"/>
      <c r="F191" s="326"/>
      <c r="G191" s="279"/>
    </row>
    <row r="192" spans="1:7">
      <c r="A192" s="323" t="s">
        <v>75</v>
      </c>
      <c r="B192" s="323"/>
      <c r="C192" s="279">
        <f>SUM(C187:C191)</f>
        <v>2500000</v>
      </c>
      <c r="D192" s="295"/>
      <c r="E192" s="325" t="s">
        <v>394</v>
      </c>
      <c r="F192" s="327">
        <v>6.0000000000000001E-3</v>
      </c>
      <c r="G192" s="279">
        <f>+C197*F192</f>
        <v>15000</v>
      </c>
    </row>
    <row r="193" spans="1:7">
      <c r="A193" s="323" t="s">
        <v>396</v>
      </c>
      <c r="B193" s="323"/>
      <c r="C193" s="279"/>
      <c r="D193" s="295"/>
      <c r="E193" s="325" t="s">
        <v>397</v>
      </c>
      <c r="F193" s="302"/>
      <c r="G193" s="279"/>
    </row>
    <row r="194" spans="1:7">
      <c r="A194" s="329" t="s">
        <v>398</v>
      </c>
      <c r="B194" s="325"/>
      <c r="C194" s="279"/>
      <c r="D194" s="295"/>
      <c r="E194" s="284" t="s">
        <v>399</v>
      </c>
      <c r="F194" s="285">
        <f>+C197</f>
        <v>2500000</v>
      </c>
      <c r="G194" s="279">
        <f>+F196*'[6]tabla iut'!E57-'[6]tabla iut'!F57</f>
        <v>52171.240000000005</v>
      </c>
    </row>
    <row r="195" spans="1:7">
      <c r="A195" s="323" t="s">
        <v>401</v>
      </c>
      <c r="B195" s="323"/>
      <c r="C195" s="279"/>
      <c r="D195" s="295"/>
      <c r="E195" s="325"/>
      <c r="F195" s="330">
        <f>-G188-G190-G192</f>
        <v>-476000</v>
      </c>
      <c r="G195" s="279"/>
    </row>
    <row r="196" spans="1:7">
      <c r="A196" s="325"/>
      <c r="B196" s="325"/>
      <c r="C196" s="286"/>
      <c r="D196" s="295"/>
      <c r="E196" s="325"/>
      <c r="F196" s="330">
        <f>+F194+F195</f>
        <v>2024000</v>
      </c>
      <c r="G196" s="279"/>
    </row>
    <row r="197" spans="1:7">
      <c r="A197" s="331" t="s">
        <v>402</v>
      </c>
      <c r="B197" s="331"/>
      <c r="C197" s="288">
        <f>SUM(C192:C196)</f>
        <v>2500000</v>
      </c>
      <c r="D197" s="295"/>
      <c r="E197" s="332" t="s">
        <v>403</v>
      </c>
      <c r="F197" s="333"/>
      <c r="G197" s="288">
        <f>SUM(G188:G196)</f>
        <v>528171.24</v>
      </c>
    </row>
    <row r="198" spans="1:7">
      <c r="A198" s="334" t="s">
        <v>404</v>
      </c>
      <c r="B198" s="334"/>
      <c r="C198" s="279"/>
      <c r="D198" s="295"/>
      <c r="E198" s="325"/>
      <c r="F198" s="302"/>
      <c r="G198" s="279"/>
    </row>
    <row r="199" spans="1:7">
      <c r="A199" s="334" t="s">
        <v>405</v>
      </c>
      <c r="B199" s="334"/>
      <c r="C199" s="279"/>
      <c r="D199" s="295"/>
      <c r="E199" s="323"/>
      <c r="F199" s="302"/>
      <c r="G199" s="279"/>
    </row>
    <row r="200" spans="1:7">
      <c r="A200" s="334" t="s">
        <v>407</v>
      </c>
      <c r="B200" s="334"/>
      <c r="C200" s="289">
        <v>100000</v>
      </c>
      <c r="D200" s="295"/>
      <c r="E200" s="325"/>
      <c r="F200" s="302"/>
      <c r="G200" s="279"/>
    </row>
    <row r="201" spans="1:7">
      <c r="A201" s="334" t="s">
        <v>408</v>
      </c>
      <c r="B201" s="334"/>
      <c r="C201" s="279">
        <f>+C200</f>
        <v>100000</v>
      </c>
      <c r="D201" s="295"/>
      <c r="E201" s="325"/>
      <c r="F201" s="302"/>
      <c r="G201" s="279"/>
    </row>
    <row r="202" spans="1:7">
      <c r="A202" s="334"/>
      <c r="B202" s="334"/>
      <c r="C202" s="279"/>
      <c r="D202" s="295"/>
      <c r="E202" s="325"/>
      <c r="F202" s="302"/>
      <c r="G202" s="279"/>
    </row>
    <row r="203" spans="1:7">
      <c r="A203" s="335" t="s">
        <v>410</v>
      </c>
      <c r="B203" s="335"/>
      <c r="C203" s="288">
        <f>SUM(C199:C202)</f>
        <v>200000</v>
      </c>
      <c r="D203" s="295"/>
      <c r="E203" s="332" t="s">
        <v>411</v>
      </c>
      <c r="F203" s="333"/>
      <c r="G203" s="288">
        <f>SUM(G198:G202)</f>
        <v>0</v>
      </c>
    </row>
    <row r="204" spans="1:7">
      <c r="A204" s="334"/>
      <c r="B204" s="334"/>
      <c r="C204" s="279"/>
      <c r="D204" s="295"/>
      <c r="E204" s="325"/>
      <c r="F204" s="302"/>
      <c r="G204" s="279"/>
    </row>
    <row r="205" spans="1:7">
      <c r="A205" s="334"/>
      <c r="B205" s="334"/>
      <c r="C205" s="279"/>
      <c r="D205" s="295"/>
      <c r="E205" s="325"/>
      <c r="F205" s="302"/>
      <c r="G205" s="279"/>
    </row>
    <row r="206" spans="1:7">
      <c r="A206" s="336"/>
      <c r="B206" s="336"/>
      <c r="C206" s="286"/>
      <c r="D206" s="295"/>
      <c r="E206" s="325"/>
      <c r="F206" s="302"/>
      <c r="G206" s="286"/>
    </row>
    <row r="207" spans="1:7">
      <c r="A207" s="332" t="s">
        <v>412</v>
      </c>
      <c r="B207" s="332"/>
      <c r="C207" s="288">
        <f>+C197+C203</f>
        <v>2700000</v>
      </c>
      <c r="D207" s="295"/>
      <c r="E207" s="332" t="s">
        <v>413</v>
      </c>
      <c r="F207" s="333"/>
      <c r="G207" s="288">
        <f>+G197+G203+G204+G205</f>
        <v>528171.24</v>
      </c>
    </row>
    <row r="208" spans="1:7">
      <c r="A208" s="325"/>
      <c r="B208" s="295"/>
      <c r="C208" s="337"/>
      <c r="D208" s="295"/>
      <c r="E208" s="332" t="s">
        <v>414</v>
      </c>
      <c r="F208" s="338"/>
      <c r="G208" s="288">
        <f>+C207-G207</f>
        <v>2171828.7599999998</v>
      </c>
    </row>
    <row r="209" spans="1:7">
      <c r="A209" s="339" t="s">
        <v>415</v>
      </c>
      <c r="B209" s="295"/>
      <c r="C209" s="337"/>
      <c r="D209" s="295"/>
      <c r="E209" s="339"/>
      <c r="F209" s="339"/>
      <c r="G209" s="291"/>
    </row>
    <row r="210" spans="1:7">
      <c r="A210" s="340" t="s">
        <v>416</v>
      </c>
      <c r="B210" s="341">
        <v>9.2999999999999992E-3</v>
      </c>
      <c r="C210" s="292">
        <f>+C197*B210</f>
        <v>23249.999999999996</v>
      </c>
      <c r="D210" s="295"/>
      <c r="E210" s="339"/>
      <c r="F210" s="339"/>
      <c r="G210" s="291"/>
    </row>
    <row r="211" spans="1:7">
      <c r="A211" s="325" t="s">
        <v>417</v>
      </c>
      <c r="B211" s="342">
        <v>1.61E-2</v>
      </c>
      <c r="C211" s="293">
        <f>+C197*B211</f>
        <v>40250</v>
      </c>
      <c r="D211" s="295"/>
      <c r="E211" s="339"/>
      <c r="F211" s="339"/>
      <c r="G211" s="291"/>
    </row>
    <row r="212" spans="1:7">
      <c r="A212" s="325" t="s">
        <v>418</v>
      </c>
      <c r="B212" s="342">
        <v>2.4E-2</v>
      </c>
      <c r="C212" s="293">
        <f>+C197*B212</f>
        <v>60000</v>
      </c>
      <c r="D212" s="295"/>
      <c r="E212" s="339"/>
      <c r="F212" s="339"/>
      <c r="G212" s="291"/>
    </row>
    <row r="213" spans="1:7">
      <c r="A213" s="343" t="s">
        <v>419</v>
      </c>
      <c r="B213" s="344">
        <f>SUM(B210:B212)</f>
        <v>4.9399999999999999E-2</v>
      </c>
      <c r="C213" s="345">
        <f>SUM(C210:C212)</f>
        <v>123500</v>
      </c>
      <c r="D213" s="295"/>
      <c r="E213" s="339"/>
      <c r="F213" s="339"/>
      <c r="G213" s="291"/>
    </row>
    <row r="214" spans="1:7" ht="12.75" thickBot="1">
      <c r="A214" s="295"/>
      <c r="B214" s="346"/>
      <c r="C214" s="337"/>
      <c r="D214" s="295"/>
      <c r="E214" s="339"/>
      <c r="F214" s="339"/>
      <c r="G214" s="291"/>
    </row>
    <row r="215" spans="1:7" ht="12.75" thickBot="1">
      <c r="A215" s="347" t="s">
        <v>420</v>
      </c>
      <c r="B215" s="348"/>
      <c r="C215" s="349">
        <f>+C207+C213</f>
        <v>2823500</v>
      </c>
      <c r="D215" s="295"/>
      <c r="E215" s="339"/>
      <c r="F215" s="339"/>
      <c r="G215" s="291"/>
    </row>
    <row r="216" spans="1:7">
      <c r="A216" s="350"/>
      <c r="B216" s="351"/>
      <c r="C216" s="352"/>
      <c r="D216" s="351"/>
      <c r="E216" s="351"/>
      <c r="F216" s="351"/>
      <c r="G216" s="353"/>
    </row>
    <row r="217" spans="1:7" ht="13.5">
      <c r="A217" s="597" t="s">
        <v>367</v>
      </c>
      <c r="B217" s="598"/>
      <c r="C217" s="598"/>
      <c r="D217" s="598"/>
      <c r="E217" s="598"/>
      <c r="F217" s="598"/>
      <c r="G217" s="599"/>
    </row>
    <row r="218" spans="1:7">
      <c r="A218" s="600" t="s">
        <v>368</v>
      </c>
      <c r="B218" s="601"/>
      <c r="C218" s="601"/>
      <c r="D218" s="601"/>
      <c r="E218" s="601"/>
      <c r="F218" s="601"/>
      <c r="G218" s="602"/>
    </row>
    <row r="219" spans="1:7">
      <c r="A219" s="603" t="s">
        <v>431</v>
      </c>
      <c r="B219" s="604"/>
      <c r="C219" s="604"/>
      <c r="D219" s="604"/>
      <c r="E219" s="604"/>
      <c r="F219" s="604"/>
      <c r="G219" s="605"/>
    </row>
    <row r="220" spans="1:7">
      <c r="A220" s="296" t="s">
        <v>370</v>
      </c>
      <c r="B220" s="297" t="s">
        <v>371</v>
      </c>
      <c r="C220" s="298"/>
      <c r="D220" s="299"/>
      <c r="E220" s="300"/>
      <c r="F220" s="301"/>
      <c r="G220" s="302"/>
    </row>
    <row r="221" spans="1:7">
      <c r="A221" s="306" t="s">
        <v>118</v>
      </c>
      <c r="B221" s="307" t="s">
        <v>372</v>
      </c>
      <c r="C221" s="298"/>
      <c r="D221" s="299"/>
      <c r="E221" s="308"/>
      <c r="F221" s="307"/>
      <c r="G221" s="302"/>
    </row>
    <row r="222" spans="1:7">
      <c r="A222" s="306" t="s">
        <v>374</v>
      </c>
      <c r="B222" s="307" t="s">
        <v>375</v>
      </c>
      <c r="C222" s="301"/>
      <c r="D222" s="299"/>
      <c r="E222" s="308"/>
      <c r="F222" s="308"/>
      <c r="G222" s="302"/>
    </row>
    <row r="223" spans="1:7">
      <c r="A223" s="306" t="s">
        <v>376</v>
      </c>
      <c r="B223" s="310" t="s">
        <v>377</v>
      </c>
      <c r="C223" s="311"/>
      <c r="D223" s="299"/>
      <c r="E223" s="308"/>
      <c r="F223" s="308"/>
      <c r="G223" s="302"/>
    </row>
    <row r="224" spans="1:7">
      <c r="A224" s="306" t="s">
        <v>378</v>
      </c>
      <c r="B224" s="307" t="s">
        <v>379</v>
      </c>
      <c r="C224" s="298"/>
      <c r="D224" s="299"/>
      <c r="E224" s="308"/>
      <c r="F224" s="308"/>
      <c r="G224" s="302"/>
    </row>
    <row r="225" spans="1:7">
      <c r="A225" s="306" t="s">
        <v>380</v>
      </c>
      <c r="B225" s="307"/>
      <c r="C225" s="312">
        <v>30</v>
      </c>
      <c r="D225" s="299"/>
      <c r="E225" s="313"/>
      <c r="F225" s="313"/>
      <c r="G225" s="314"/>
    </row>
    <row r="226" spans="1:7">
      <c r="A226" s="606" t="s">
        <v>381</v>
      </c>
      <c r="B226" s="607"/>
      <c r="C226" s="608"/>
      <c r="D226" s="295"/>
      <c r="E226" s="606" t="s">
        <v>382</v>
      </c>
      <c r="F226" s="609"/>
      <c r="G226" s="608"/>
    </row>
    <row r="227" spans="1:7">
      <c r="A227" s="319" t="s">
        <v>383</v>
      </c>
      <c r="B227" s="319"/>
      <c r="C227" s="277">
        <v>2500000</v>
      </c>
      <c r="D227" s="295"/>
      <c r="E227" s="320" t="s">
        <v>384</v>
      </c>
      <c r="F227" s="321"/>
      <c r="G227" s="322"/>
    </row>
    <row r="228" spans="1:7" ht="12.75">
      <c r="A228" s="323" t="s">
        <v>385</v>
      </c>
      <c r="B228" s="323"/>
      <c r="C228" s="279"/>
      <c r="D228" s="295"/>
      <c r="E228" s="324" t="s">
        <v>386</v>
      </c>
      <c r="F228" s="280">
        <v>0.1144</v>
      </c>
      <c r="G228" s="279">
        <f>+F228*C237</f>
        <v>286000</v>
      </c>
    </row>
    <row r="229" spans="1:7">
      <c r="A229" s="323" t="s">
        <v>387</v>
      </c>
      <c r="B229" s="323"/>
      <c r="C229" s="279"/>
      <c r="D229" s="295"/>
      <c r="E229" s="325" t="s">
        <v>388</v>
      </c>
      <c r="F229" s="302"/>
      <c r="G229" s="279"/>
    </row>
    <row r="230" spans="1:7">
      <c r="A230" s="323" t="s">
        <v>389</v>
      </c>
      <c r="B230" s="323"/>
      <c r="C230" s="279"/>
      <c r="D230" s="295"/>
      <c r="E230" s="325" t="s">
        <v>390</v>
      </c>
      <c r="F230" s="282">
        <v>7.0000000000000007E-2</v>
      </c>
      <c r="G230" s="279">
        <f>+C237*F230</f>
        <v>175000.00000000003</v>
      </c>
    </row>
    <row r="231" spans="1:7">
      <c r="A231" s="323" t="s">
        <v>392</v>
      </c>
      <c r="B231" s="323"/>
      <c r="C231" s="279"/>
      <c r="D231" s="295"/>
      <c r="E231" s="325"/>
      <c r="F231" s="326"/>
      <c r="G231" s="279"/>
    </row>
    <row r="232" spans="1:7">
      <c r="A232" s="323" t="s">
        <v>75</v>
      </c>
      <c r="B232" s="323"/>
      <c r="C232" s="279">
        <f>SUM(C227:C231)</f>
        <v>2500000</v>
      </c>
      <c r="D232" s="295"/>
      <c r="E232" s="325" t="s">
        <v>394</v>
      </c>
      <c r="F232" s="327">
        <v>6.0000000000000001E-3</v>
      </c>
      <c r="G232" s="279">
        <f>+C237*F232</f>
        <v>15000</v>
      </c>
    </row>
    <row r="233" spans="1:7">
      <c r="A233" s="323" t="s">
        <v>396</v>
      </c>
      <c r="B233" s="323"/>
      <c r="C233" s="279"/>
      <c r="D233" s="295"/>
      <c r="E233" s="325" t="s">
        <v>397</v>
      </c>
      <c r="F233" s="302"/>
      <c r="G233" s="279"/>
    </row>
    <row r="234" spans="1:7">
      <c r="A234" s="329" t="s">
        <v>398</v>
      </c>
      <c r="B234" s="325"/>
      <c r="C234" s="279"/>
      <c r="D234" s="295"/>
      <c r="E234" s="284" t="s">
        <v>399</v>
      </c>
      <c r="F234" s="285">
        <f>+C237</f>
        <v>2500000</v>
      </c>
      <c r="G234" s="279">
        <f>+F236*'[6]tabla iut'!E70-'[6]tabla iut'!F70</f>
        <v>51842.380000000005</v>
      </c>
    </row>
    <row r="235" spans="1:7">
      <c r="A235" s="323" t="s">
        <v>401</v>
      </c>
      <c r="B235" s="323"/>
      <c r="C235" s="279"/>
      <c r="D235" s="295"/>
      <c r="E235" s="325"/>
      <c r="F235" s="330">
        <f>-G228-G230-G232</f>
        <v>-476000</v>
      </c>
      <c r="G235" s="279"/>
    </row>
    <row r="236" spans="1:7">
      <c r="A236" s="325"/>
      <c r="B236" s="325"/>
      <c r="C236" s="286"/>
      <c r="D236" s="295"/>
      <c r="E236" s="325"/>
      <c r="F236" s="330">
        <f>+F234+F235</f>
        <v>2024000</v>
      </c>
      <c r="G236" s="279"/>
    </row>
    <row r="237" spans="1:7">
      <c r="A237" s="331" t="s">
        <v>402</v>
      </c>
      <c r="B237" s="331"/>
      <c r="C237" s="288">
        <f>SUM(C232:C236)</f>
        <v>2500000</v>
      </c>
      <c r="D237" s="295"/>
      <c r="E237" s="332" t="s">
        <v>403</v>
      </c>
      <c r="F237" s="333"/>
      <c r="G237" s="288">
        <f>SUM(G228:G236)</f>
        <v>527842.38</v>
      </c>
    </row>
    <row r="238" spans="1:7">
      <c r="A238" s="334" t="s">
        <v>404</v>
      </c>
      <c r="B238" s="334"/>
      <c r="C238" s="279"/>
      <c r="D238" s="295"/>
      <c r="E238" s="325"/>
      <c r="F238" s="302"/>
      <c r="G238" s="279"/>
    </row>
    <row r="239" spans="1:7">
      <c r="A239" s="334" t="s">
        <v>405</v>
      </c>
      <c r="B239" s="334"/>
      <c r="C239" s="279"/>
      <c r="D239" s="295"/>
      <c r="E239" s="323"/>
      <c r="F239" s="302"/>
      <c r="G239" s="279"/>
    </row>
    <row r="240" spans="1:7">
      <c r="A240" s="334" t="s">
        <v>407</v>
      </c>
      <c r="B240" s="334"/>
      <c r="C240" s="289">
        <v>100000</v>
      </c>
      <c r="D240" s="295"/>
      <c r="E240" s="325"/>
      <c r="F240" s="302"/>
      <c r="G240" s="279"/>
    </row>
    <row r="241" spans="1:7">
      <c r="A241" s="334" t="s">
        <v>408</v>
      </c>
      <c r="B241" s="334"/>
      <c r="C241" s="279">
        <f>+C240</f>
        <v>100000</v>
      </c>
      <c r="D241" s="295"/>
      <c r="E241" s="325"/>
      <c r="F241" s="302"/>
      <c r="G241" s="279"/>
    </row>
    <row r="242" spans="1:7">
      <c r="A242" s="334"/>
      <c r="B242" s="334"/>
      <c r="C242" s="279"/>
      <c r="D242" s="295"/>
      <c r="E242" s="325"/>
      <c r="F242" s="302"/>
      <c r="G242" s="279"/>
    </row>
    <row r="243" spans="1:7">
      <c r="A243" s="335" t="s">
        <v>410</v>
      </c>
      <c r="B243" s="335"/>
      <c r="C243" s="288">
        <f>SUM(C239:C242)</f>
        <v>200000</v>
      </c>
      <c r="D243" s="295"/>
      <c r="E243" s="332" t="s">
        <v>411</v>
      </c>
      <c r="F243" s="333"/>
      <c r="G243" s="288">
        <f>SUM(G238:G242)</f>
        <v>0</v>
      </c>
    </row>
    <row r="244" spans="1:7">
      <c r="A244" s="334"/>
      <c r="B244" s="334"/>
      <c r="C244" s="279"/>
      <c r="D244" s="295"/>
      <c r="E244" s="325"/>
      <c r="F244" s="302"/>
      <c r="G244" s="279"/>
    </row>
    <row r="245" spans="1:7">
      <c r="A245" s="334"/>
      <c r="B245" s="334"/>
      <c r="C245" s="279"/>
      <c r="D245" s="295"/>
      <c r="E245" s="325"/>
      <c r="F245" s="302"/>
      <c r="G245" s="279"/>
    </row>
    <row r="246" spans="1:7">
      <c r="A246" s="336"/>
      <c r="B246" s="336"/>
      <c r="C246" s="286"/>
      <c r="D246" s="295"/>
      <c r="E246" s="325"/>
      <c r="F246" s="302"/>
      <c r="G246" s="286"/>
    </row>
    <row r="247" spans="1:7">
      <c r="A247" s="332" t="s">
        <v>412</v>
      </c>
      <c r="B247" s="332"/>
      <c r="C247" s="288">
        <f>+C237+C243</f>
        <v>2700000</v>
      </c>
      <c r="D247" s="295"/>
      <c r="E247" s="332" t="s">
        <v>413</v>
      </c>
      <c r="F247" s="333"/>
      <c r="G247" s="288">
        <f>+G237+G243+G244+G245</f>
        <v>527842.38</v>
      </c>
    </row>
    <row r="248" spans="1:7">
      <c r="A248" s="325"/>
      <c r="B248" s="295"/>
      <c r="C248" s="337"/>
      <c r="D248" s="295"/>
      <c r="E248" s="332" t="s">
        <v>414</v>
      </c>
      <c r="F248" s="338"/>
      <c r="G248" s="288">
        <f>+C247-G247</f>
        <v>2172157.62</v>
      </c>
    </row>
    <row r="249" spans="1:7">
      <c r="A249" s="339" t="s">
        <v>415</v>
      </c>
      <c r="B249" s="295"/>
      <c r="C249" s="337"/>
      <c r="D249" s="295"/>
      <c r="E249" s="339"/>
      <c r="F249" s="339"/>
      <c r="G249" s="291"/>
    </row>
    <row r="250" spans="1:7">
      <c r="A250" s="340" t="s">
        <v>416</v>
      </c>
      <c r="B250" s="341">
        <v>9.2999999999999992E-3</v>
      </c>
      <c r="C250" s="292">
        <f>+C237*B250</f>
        <v>23249.999999999996</v>
      </c>
      <c r="D250" s="295"/>
      <c r="E250" s="339"/>
      <c r="F250" s="339"/>
      <c r="G250" s="291"/>
    </row>
    <row r="251" spans="1:7">
      <c r="A251" s="325" t="s">
        <v>417</v>
      </c>
      <c r="B251" s="342">
        <v>1.61E-2</v>
      </c>
      <c r="C251" s="293">
        <f>+C237*B251</f>
        <v>40250</v>
      </c>
      <c r="D251" s="295"/>
      <c r="E251" s="339"/>
      <c r="F251" s="339"/>
      <c r="G251" s="291"/>
    </row>
    <row r="252" spans="1:7">
      <c r="A252" s="325" t="s">
        <v>418</v>
      </c>
      <c r="B252" s="342">
        <v>2.4E-2</v>
      </c>
      <c r="C252" s="293">
        <f>+C237*B252</f>
        <v>60000</v>
      </c>
      <c r="D252" s="295"/>
      <c r="E252" s="339"/>
      <c r="F252" s="339"/>
      <c r="G252" s="291"/>
    </row>
    <row r="253" spans="1:7">
      <c r="A253" s="343" t="s">
        <v>419</v>
      </c>
      <c r="B253" s="344">
        <f>SUM(B250:B252)</f>
        <v>4.9399999999999999E-2</v>
      </c>
      <c r="C253" s="345">
        <f>SUM(C250:C252)</f>
        <v>123500</v>
      </c>
      <c r="D253" s="295"/>
      <c r="E253" s="339"/>
      <c r="F253" s="339"/>
      <c r="G253" s="291"/>
    </row>
    <row r="254" spans="1:7" ht="12.75" thickBot="1">
      <c r="A254" s="295"/>
      <c r="B254" s="346"/>
      <c r="C254" s="337"/>
      <c r="D254" s="295"/>
      <c r="E254" s="339"/>
      <c r="F254" s="339"/>
      <c r="G254" s="291"/>
    </row>
    <row r="255" spans="1:7" ht="12.75" thickBot="1">
      <c r="A255" s="347" t="s">
        <v>420</v>
      </c>
      <c r="B255" s="348"/>
      <c r="C255" s="349">
        <f>+C247+C253</f>
        <v>2823500</v>
      </c>
      <c r="D255" s="295"/>
      <c r="E255" s="339"/>
      <c r="F255" s="339"/>
      <c r="G255" s="291"/>
    </row>
    <row r="256" spans="1:7">
      <c r="A256" s="350"/>
      <c r="B256" s="351"/>
      <c r="C256" s="352"/>
      <c r="D256" s="351"/>
      <c r="E256" s="351"/>
      <c r="F256" s="351"/>
      <c r="G256" s="353"/>
    </row>
    <row r="257" spans="1:7" ht="13.5">
      <c r="A257" s="597" t="s">
        <v>367</v>
      </c>
      <c r="B257" s="598"/>
      <c r="C257" s="598"/>
      <c r="D257" s="598"/>
      <c r="E257" s="598"/>
      <c r="F257" s="598"/>
      <c r="G257" s="599"/>
    </row>
    <row r="258" spans="1:7">
      <c r="A258" s="600" t="s">
        <v>368</v>
      </c>
      <c r="B258" s="601"/>
      <c r="C258" s="601"/>
      <c r="D258" s="601"/>
      <c r="E258" s="601"/>
      <c r="F258" s="601"/>
      <c r="G258" s="602"/>
    </row>
    <row r="259" spans="1:7">
      <c r="A259" s="603" t="s">
        <v>432</v>
      </c>
      <c r="B259" s="604"/>
      <c r="C259" s="604"/>
      <c r="D259" s="604"/>
      <c r="E259" s="604"/>
      <c r="F259" s="604"/>
      <c r="G259" s="605"/>
    </row>
    <row r="260" spans="1:7">
      <c r="A260" s="296" t="s">
        <v>370</v>
      </c>
      <c r="B260" s="297" t="s">
        <v>371</v>
      </c>
      <c r="C260" s="298"/>
      <c r="D260" s="299"/>
      <c r="E260" s="300"/>
      <c r="F260" s="301"/>
      <c r="G260" s="302"/>
    </row>
    <row r="261" spans="1:7">
      <c r="A261" s="306" t="s">
        <v>118</v>
      </c>
      <c r="B261" s="307" t="s">
        <v>372</v>
      </c>
      <c r="C261" s="298"/>
      <c r="D261" s="299"/>
      <c r="E261" s="308"/>
      <c r="F261" s="307"/>
      <c r="G261" s="302"/>
    </row>
    <row r="262" spans="1:7">
      <c r="A262" s="306" t="s">
        <v>374</v>
      </c>
      <c r="B262" s="307" t="s">
        <v>375</v>
      </c>
      <c r="C262" s="301"/>
      <c r="D262" s="299"/>
      <c r="E262" s="308"/>
      <c r="F262" s="308"/>
      <c r="G262" s="302"/>
    </row>
    <row r="263" spans="1:7">
      <c r="A263" s="306" t="s">
        <v>376</v>
      </c>
      <c r="B263" s="310" t="s">
        <v>377</v>
      </c>
      <c r="C263" s="311"/>
      <c r="D263" s="299"/>
      <c r="E263" s="308"/>
      <c r="F263" s="308"/>
      <c r="G263" s="302"/>
    </row>
    <row r="264" spans="1:7">
      <c r="A264" s="306" t="s">
        <v>378</v>
      </c>
      <c r="B264" s="307" t="s">
        <v>379</v>
      </c>
      <c r="C264" s="298"/>
      <c r="D264" s="299"/>
      <c r="E264" s="308"/>
      <c r="F264" s="308"/>
      <c r="G264" s="302"/>
    </row>
    <row r="265" spans="1:7">
      <c r="A265" s="306" t="s">
        <v>380</v>
      </c>
      <c r="B265" s="307"/>
      <c r="C265" s="312">
        <v>30</v>
      </c>
      <c r="D265" s="299"/>
      <c r="E265" s="313"/>
      <c r="F265" s="313"/>
      <c r="G265" s="314"/>
    </row>
    <row r="266" spans="1:7">
      <c r="A266" s="606" t="s">
        <v>381</v>
      </c>
      <c r="B266" s="607"/>
      <c r="C266" s="608"/>
      <c r="D266" s="295"/>
      <c r="E266" s="606" t="s">
        <v>382</v>
      </c>
      <c r="F266" s="609"/>
      <c r="G266" s="608"/>
    </row>
    <row r="267" spans="1:7">
      <c r="A267" s="319" t="s">
        <v>383</v>
      </c>
      <c r="B267" s="319"/>
      <c r="C267" s="277">
        <v>3500000</v>
      </c>
      <c r="D267" s="295"/>
      <c r="E267" s="320" t="s">
        <v>384</v>
      </c>
      <c r="F267" s="321"/>
      <c r="G267" s="322"/>
    </row>
    <row r="268" spans="1:7" ht="12.75">
      <c r="A268" s="323" t="s">
        <v>385</v>
      </c>
      <c r="B268" s="323"/>
      <c r="C268" s="279"/>
      <c r="D268" s="295"/>
      <c r="E268" s="324" t="s">
        <v>386</v>
      </c>
      <c r="F268" s="280">
        <v>0.1144</v>
      </c>
      <c r="G268" s="279">
        <f>+F268*C277</f>
        <v>400400</v>
      </c>
    </row>
    <row r="269" spans="1:7">
      <c r="A269" s="323" t="s">
        <v>387</v>
      </c>
      <c r="B269" s="323"/>
      <c r="C269" s="279"/>
      <c r="D269" s="295"/>
      <c r="E269" s="325" t="s">
        <v>388</v>
      </c>
      <c r="F269" s="302"/>
      <c r="G269" s="279"/>
    </row>
    <row r="270" spans="1:7">
      <c r="A270" s="323" t="s">
        <v>389</v>
      </c>
      <c r="B270" s="323"/>
      <c r="C270" s="279"/>
      <c r="D270" s="295"/>
      <c r="E270" s="325" t="s">
        <v>390</v>
      </c>
      <c r="F270" s="282">
        <v>7.0000000000000007E-2</v>
      </c>
      <c r="G270" s="279">
        <f>+C277*F270</f>
        <v>245000.00000000003</v>
      </c>
    </row>
    <row r="271" spans="1:7">
      <c r="A271" s="323" t="s">
        <v>392</v>
      </c>
      <c r="B271" s="323"/>
      <c r="C271" s="279"/>
      <c r="D271" s="295"/>
      <c r="E271" s="325"/>
      <c r="F271" s="326"/>
      <c r="G271" s="279"/>
    </row>
    <row r="272" spans="1:7">
      <c r="A272" s="323" t="s">
        <v>75</v>
      </c>
      <c r="B272" s="323"/>
      <c r="C272" s="279">
        <f>SUM(C267:C271)</f>
        <v>3500000</v>
      </c>
      <c r="D272" s="295"/>
      <c r="E272" s="325" t="s">
        <v>394</v>
      </c>
      <c r="F272" s="327">
        <v>6.0000000000000001E-3</v>
      </c>
      <c r="G272" s="279">
        <f>+C277*F272</f>
        <v>21000</v>
      </c>
    </row>
    <row r="273" spans="1:7">
      <c r="A273" s="323" t="s">
        <v>396</v>
      </c>
      <c r="B273" s="323"/>
      <c r="C273" s="279"/>
      <c r="D273" s="295"/>
      <c r="E273" s="325" t="s">
        <v>397</v>
      </c>
      <c r="F273" s="302"/>
      <c r="G273" s="279"/>
    </row>
    <row r="274" spans="1:7">
      <c r="A274" s="329" t="s">
        <v>398</v>
      </c>
      <c r="B274" s="325"/>
      <c r="C274" s="279"/>
      <c r="D274" s="295"/>
      <c r="E274" s="284" t="s">
        <v>399</v>
      </c>
      <c r="F274" s="285">
        <f>+C277</f>
        <v>3500000</v>
      </c>
      <c r="G274" s="279">
        <f>+F276*'[6]tabla iut'!E83-'[6]tabla iut'!F83</f>
        <v>116500.76</v>
      </c>
    </row>
    <row r="275" spans="1:7">
      <c r="A275" s="323" t="s">
        <v>401</v>
      </c>
      <c r="B275" s="323"/>
      <c r="C275" s="279"/>
      <c r="D275" s="295"/>
      <c r="E275" s="325"/>
      <c r="F275" s="330">
        <f>-G268-G270-G272</f>
        <v>-666400</v>
      </c>
      <c r="G275" s="279"/>
    </row>
    <row r="276" spans="1:7">
      <c r="A276" s="325"/>
      <c r="B276" s="325"/>
      <c r="C276" s="286"/>
      <c r="D276" s="295"/>
      <c r="E276" s="325"/>
      <c r="F276" s="330">
        <f>+F274+F275</f>
        <v>2833600</v>
      </c>
      <c r="G276" s="279"/>
    </row>
    <row r="277" spans="1:7">
      <c r="A277" s="331" t="s">
        <v>402</v>
      </c>
      <c r="B277" s="331"/>
      <c r="C277" s="288">
        <f>SUM(C272:C276)</f>
        <v>3500000</v>
      </c>
      <c r="D277" s="295"/>
      <c r="E277" s="332" t="s">
        <v>403</v>
      </c>
      <c r="F277" s="333"/>
      <c r="G277" s="288">
        <f>SUM(G268:G276)</f>
        <v>782900.76</v>
      </c>
    </row>
    <row r="278" spans="1:7">
      <c r="A278" s="334" t="s">
        <v>404</v>
      </c>
      <c r="B278" s="334"/>
      <c r="C278" s="279"/>
      <c r="D278" s="295"/>
      <c r="E278" s="325"/>
      <c r="F278" s="302"/>
      <c r="G278" s="279"/>
    </row>
    <row r="279" spans="1:7">
      <c r="A279" s="334" t="s">
        <v>405</v>
      </c>
      <c r="B279" s="334"/>
      <c r="C279" s="279"/>
      <c r="D279" s="295"/>
      <c r="E279" s="323"/>
      <c r="F279" s="302"/>
      <c r="G279" s="279"/>
    </row>
    <row r="280" spans="1:7">
      <c r="A280" s="334" t="s">
        <v>407</v>
      </c>
      <c r="B280" s="334"/>
      <c r="C280" s="289">
        <v>100000</v>
      </c>
      <c r="D280" s="295"/>
      <c r="E280" s="325"/>
      <c r="F280" s="302"/>
      <c r="G280" s="279"/>
    </row>
    <row r="281" spans="1:7">
      <c r="A281" s="334" t="s">
        <v>408</v>
      </c>
      <c r="B281" s="334"/>
      <c r="C281" s="279">
        <f>+C280</f>
        <v>100000</v>
      </c>
      <c r="D281" s="295"/>
      <c r="E281" s="325"/>
      <c r="F281" s="302"/>
      <c r="G281" s="279"/>
    </row>
    <row r="282" spans="1:7">
      <c r="A282" s="334"/>
      <c r="B282" s="334"/>
      <c r="C282" s="279"/>
      <c r="D282" s="295"/>
      <c r="E282" s="325"/>
      <c r="F282" s="302"/>
      <c r="G282" s="279"/>
    </row>
    <row r="283" spans="1:7">
      <c r="A283" s="335" t="s">
        <v>410</v>
      </c>
      <c r="B283" s="335"/>
      <c r="C283" s="288">
        <f>SUM(C279:C282)</f>
        <v>200000</v>
      </c>
      <c r="D283" s="295"/>
      <c r="E283" s="332" t="s">
        <v>411</v>
      </c>
      <c r="F283" s="333"/>
      <c r="G283" s="288">
        <f>SUM(G278:G282)</f>
        <v>0</v>
      </c>
    </row>
    <row r="284" spans="1:7">
      <c r="A284" s="334"/>
      <c r="B284" s="334"/>
      <c r="C284" s="279"/>
      <c r="D284" s="295"/>
      <c r="E284" s="325"/>
      <c r="F284" s="302"/>
      <c r="G284" s="279"/>
    </row>
    <row r="285" spans="1:7">
      <c r="A285" s="334"/>
      <c r="B285" s="334"/>
      <c r="C285" s="279"/>
      <c r="D285" s="295"/>
      <c r="E285" s="325"/>
      <c r="F285" s="302"/>
      <c r="G285" s="279"/>
    </row>
    <row r="286" spans="1:7">
      <c r="A286" s="336"/>
      <c r="B286" s="336"/>
      <c r="C286" s="286"/>
      <c r="D286" s="295"/>
      <c r="E286" s="325"/>
      <c r="F286" s="302"/>
      <c r="G286" s="286"/>
    </row>
    <row r="287" spans="1:7">
      <c r="A287" s="332" t="s">
        <v>412</v>
      </c>
      <c r="B287" s="332"/>
      <c r="C287" s="288">
        <f>+C277+C283</f>
        <v>3700000</v>
      </c>
      <c r="D287" s="295"/>
      <c r="E287" s="332" t="s">
        <v>413</v>
      </c>
      <c r="F287" s="333"/>
      <c r="G287" s="288">
        <f>+G277+G283+G284+G285</f>
        <v>782900.76</v>
      </c>
    </row>
    <row r="288" spans="1:7">
      <c r="A288" s="325"/>
      <c r="B288" s="295"/>
      <c r="C288" s="337"/>
      <c r="D288" s="295"/>
      <c r="E288" s="332" t="s">
        <v>414</v>
      </c>
      <c r="F288" s="338"/>
      <c r="G288" s="288">
        <f>+C287-G287</f>
        <v>2917099.24</v>
      </c>
    </row>
    <row r="289" spans="1:7">
      <c r="A289" s="339" t="s">
        <v>415</v>
      </c>
      <c r="B289" s="295"/>
      <c r="C289" s="337"/>
      <c r="D289" s="295"/>
      <c r="E289" s="339"/>
      <c r="F289" s="339"/>
      <c r="G289" s="291"/>
    </row>
    <row r="290" spans="1:7">
      <c r="A290" s="340" t="s">
        <v>416</v>
      </c>
      <c r="B290" s="341">
        <v>9.2999999999999992E-3</v>
      </c>
      <c r="C290" s="292">
        <f>+C277*B290</f>
        <v>32549.999999999996</v>
      </c>
      <c r="D290" s="295"/>
      <c r="E290" s="339"/>
      <c r="F290" s="339"/>
      <c r="G290" s="291"/>
    </row>
    <row r="291" spans="1:7">
      <c r="A291" s="325" t="s">
        <v>417</v>
      </c>
      <c r="B291" s="342">
        <v>1.8800000000000001E-2</v>
      </c>
      <c r="C291" s="293">
        <f>+C277*B291</f>
        <v>65800</v>
      </c>
      <c r="D291" s="295"/>
      <c r="E291" s="339"/>
      <c r="F291" s="339"/>
      <c r="G291" s="291"/>
    </row>
    <row r="292" spans="1:7">
      <c r="A292" s="325" t="s">
        <v>418</v>
      </c>
      <c r="B292" s="342">
        <v>2.4E-2</v>
      </c>
      <c r="C292" s="293">
        <f>+C277*B292</f>
        <v>84000</v>
      </c>
      <c r="D292" s="295"/>
      <c r="E292" s="339"/>
      <c r="F292" s="339"/>
      <c r="G292" s="291"/>
    </row>
    <row r="293" spans="1:7">
      <c r="A293" s="343" t="s">
        <v>419</v>
      </c>
      <c r="B293" s="344">
        <f>SUM(B290:B292)</f>
        <v>5.21E-2</v>
      </c>
      <c r="C293" s="345">
        <f>SUM(C290:C292)</f>
        <v>182350</v>
      </c>
      <c r="D293" s="295"/>
      <c r="E293" s="339"/>
      <c r="F293" s="339"/>
      <c r="G293" s="291"/>
    </row>
    <row r="294" spans="1:7" ht="12.75" thickBot="1">
      <c r="A294" s="295"/>
      <c r="B294" s="346"/>
      <c r="C294" s="337"/>
      <c r="D294" s="295"/>
      <c r="E294" s="339"/>
      <c r="F294" s="339"/>
      <c r="G294" s="291"/>
    </row>
    <row r="295" spans="1:7" ht="12.75" thickBot="1">
      <c r="A295" s="347" t="s">
        <v>420</v>
      </c>
      <c r="B295" s="348"/>
      <c r="C295" s="349">
        <f>+C287+C293</f>
        <v>3882350</v>
      </c>
      <c r="D295" s="295"/>
      <c r="E295" s="339"/>
      <c r="F295" s="339"/>
      <c r="G295" s="291"/>
    </row>
    <row r="296" spans="1:7">
      <c r="A296" s="350"/>
      <c r="B296" s="351"/>
      <c r="C296" s="352"/>
      <c r="D296" s="351"/>
      <c r="E296" s="351"/>
      <c r="F296" s="351"/>
      <c r="G296" s="353"/>
    </row>
    <row r="297" spans="1:7" ht="13.5">
      <c r="A297" s="597" t="s">
        <v>367</v>
      </c>
      <c r="B297" s="598"/>
      <c r="C297" s="598"/>
      <c r="D297" s="598"/>
      <c r="E297" s="598"/>
      <c r="F297" s="598"/>
      <c r="G297" s="599"/>
    </row>
    <row r="298" spans="1:7">
      <c r="A298" s="600" t="s">
        <v>368</v>
      </c>
      <c r="B298" s="601"/>
      <c r="C298" s="601"/>
      <c r="D298" s="601"/>
      <c r="E298" s="601"/>
      <c r="F298" s="601"/>
      <c r="G298" s="602"/>
    </row>
    <row r="299" spans="1:7">
      <c r="A299" s="603" t="s">
        <v>433</v>
      </c>
      <c r="B299" s="604"/>
      <c r="C299" s="604"/>
      <c r="D299" s="604"/>
      <c r="E299" s="604"/>
      <c r="F299" s="604"/>
      <c r="G299" s="605"/>
    </row>
    <row r="300" spans="1:7">
      <c r="A300" s="296" t="s">
        <v>370</v>
      </c>
      <c r="B300" s="297" t="s">
        <v>371</v>
      </c>
      <c r="C300" s="298"/>
      <c r="D300" s="299"/>
      <c r="E300" s="300"/>
      <c r="F300" s="301"/>
      <c r="G300" s="302"/>
    </row>
    <row r="301" spans="1:7">
      <c r="A301" s="306" t="s">
        <v>118</v>
      </c>
      <c r="B301" s="307" t="s">
        <v>372</v>
      </c>
      <c r="C301" s="298"/>
      <c r="D301" s="299"/>
      <c r="E301" s="308"/>
      <c r="F301" s="307"/>
      <c r="G301" s="302"/>
    </row>
    <row r="302" spans="1:7">
      <c r="A302" s="306" t="s">
        <v>374</v>
      </c>
      <c r="B302" s="307" t="s">
        <v>375</v>
      </c>
      <c r="C302" s="301"/>
      <c r="D302" s="299"/>
      <c r="E302" s="308"/>
      <c r="F302" s="308"/>
      <c r="G302" s="302"/>
    </row>
    <row r="303" spans="1:7">
      <c r="A303" s="306" t="s">
        <v>376</v>
      </c>
      <c r="B303" s="310" t="s">
        <v>377</v>
      </c>
      <c r="C303" s="311"/>
      <c r="D303" s="299"/>
      <c r="E303" s="308"/>
      <c r="F303" s="308"/>
      <c r="G303" s="302"/>
    </row>
    <row r="304" spans="1:7">
      <c r="A304" s="306" t="s">
        <v>378</v>
      </c>
      <c r="B304" s="307" t="s">
        <v>379</v>
      </c>
      <c r="C304" s="298"/>
      <c r="D304" s="299"/>
      <c r="E304" s="308"/>
      <c r="F304" s="308"/>
      <c r="G304" s="302"/>
    </row>
    <row r="305" spans="1:7">
      <c r="A305" s="306" t="s">
        <v>380</v>
      </c>
      <c r="B305" s="307"/>
      <c r="C305" s="312">
        <v>30</v>
      </c>
      <c r="D305" s="299"/>
      <c r="E305" s="313"/>
      <c r="F305" s="313"/>
      <c r="G305" s="314"/>
    </row>
    <row r="306" spans="1:7">
      <c r="A306" s="606" t="s">
        <v>381</v>
      </c>
      <c r="B306" s="607"/>
      <c r="C306" s="608"/>
      <c r="D306" s="295"/>
      <c r="E306" s="606" t="s">
        <v>382</v>
      </c>
      <c r="F306" s="609"/>
      <c r="G306" s="608"/>
    </row>
    <row r="307" spans="1:7">
      <c r="A307" s="319" t="s">
        <v>383</v>
      </c>
      <c r="B307" s="319"/>
      <c r="C307" s="277">
        <v>3500000</v>
      </c>
      <c r="D307" s="295"/>
      <c r="E307" s="320" t="s">
        <v>384</v>
      </c>
      <c r="F307" s="321"/>
      <c r="G307" s="322"/>
    </row>
    <row r="308" spans="1:7" ht="12.75">
      <c r="A308" s="323" t="s">
        <v>385</v>
      </c>
      <c r="B308" s="323"/>
      <c r="C308" s="279"/>
      <c r="D308" s="295"/>
      <c r="E308" s="324" t="s">
        <v>386</v>
      </c>
      <c r="F308" s="280">
        <v>0.1144</v>
      </c>
      <c r="G308" s="279">
        <f>+F308*C317</f>
        <v>400400</v>
      </c>
    </row>
    <row r="309" spans="1:7">
      <c r="A309" s="323" t="s">
        <v>387</v>
      </c>
      <c r="B309" s="323"/>
      <c r="C309" s="279"/>
      <c r="D309" s="295"/>
      <c r="E309" s="325" t="s">
        <v>388</v>
      </c>
      <c r="F309" s="302"/>
      <c r="G309" s="279"/>
    </row>
    <row r="310" spans="1:7">
      <c r="A310" s="323" t="s">
        <v>389</v>
      </c>
      <c r="B310" s="323"/>
      <c r="C310" s="279"/>
      <c r="D310" s="295"/>
      <c r="E310" s="325" t="s">
        <v>390</v>
      </c>
      <c r="F310" s="282">
        <v>7.0000000000000007E-2</v>
      </c>
      <c r="G310" s="279">
        <f>+C317*F310</f>
        <v>245000.00000000003</v>
      </c>
    </row>
    <row r="311" spans="1:7">
      <c r="A311" s="323" t="s">
        <v>392</v>
      </c>
      <c r="B311" s="323"/>
      <c r="C311" s="279"/>
      <c r="D311" s="295"/>
      <c r="E311" s="325"/>
      <c r="F311" s="326"/>
      <c r="G311" s="279"/>
    </row>
    <row r="312" spans="1:7">
      <c r="A312" s="323" t="s">
        <v>75</v>
      </c>
      <c r="B312" s="323"/>
      <c r="C312" s="279">
        <f>SUM(C307:C311)</f>
        <v>3500000</v>
      </c>
      <c r="D312" s="295"/>
      <c r="E312" s="325" t="s">
        <v>394</v>
      </c>
      <c r="F312" s="327">
        <v>6.0000000000000001E-3</v>
      </c>
      <c r="G312" s="279">
        <f>+C317*F312</f>
        <v>21000</v>
      </c>
    </row>
    <row r="313" spans="1:7">
      <c r="A313" s="323" t="s">
        <v>396</v>
      </c>
      <c r="B313" s="323"/>
      <c r="C313" s="279"/>
      <c r="D313" s="295"/>
      <c r="E313" s="325" t="s">
        <v>397</v>
      </c>
      <c r="F313" s="302"/>
      <c r="G313" s="279"/>
    </row>
    <row r="314" spans="1:7">
      <c r="A314" s="329" t="s">
        <v>398</v>
      </c>
      <c r="B314" s="325"/>
      <c r="C314" s="279"/>
      <c r="D314" s="295"/>
      <c r="E314" s="284" t="s">
        <v>399</v>
      </c>
      <c r="F314" s="285">
        <f>+C317</f>
        <v>3500000</v>
      </c>
      <c r="G314" s="279">
        <f>+F316*'[6]tabla iut'!E96-'[6]tabla iut'!F96</f>
        <v>116721.74</v>
      </c>
    </row>
    <row r="315" spans="1:7">
      <c r="A315" s="323" t="s">
        <v>401</v>
      </c>
      <c r="B315" s="323"/>
      <c r="C315" s="279"/>
      <c r="D315" s="295"/>
      <c r="E315" s="325"/>
      <c r="F315" s="330">
        <f>-G308-G310-G312</f>
        <v>-666400</v>
      </c>
      <c r="G315" s="279"/>
    </row>
    <row r="316" spans="1:7">
      <c r="A316" s="325"/>
      <c r="B316" s="325"/>
      <c r="C316" s="286"/>
      <c r="D316" s="295"/>
      <c r="E316" s="325"/>
      <c r="F316" s="330">
        <f>+F314+F315</f>
        <v>2833600</v>
      </c>
      <c r="G316" s="279"/>
    </row>
    <row r="317" spans="1:7">
      <c r="A317" s="331" t="s">
        <v>402</v>
      </c>
      <c r="B317" s="331"/>
      <c r="C317" s="288">
        <f>SUM(C312:C316)</f>
        <v>3500000</v>
      </c>
      <c r="D317" s="295"/>
      <c r="E317" s="332" t="s">
        <v>403</v>
      </c>
      <c r="F317" s="333"/>
      <c r="G317" s="288">
        <f>SUM(G308:G316)</f>
        <v>783121.74</v>
      </c>
    </row>
    <row r="318" spans="1:7">
      <c r="A318" s="334" t="s">
        <v>404</v>
      </c>
      <c r="B318" s="334"/>
      <c r="C318" s="279"/>
      <c r="D318" s="295"/>
      <c r="E318" s="325"/>
      <c r="F318" s="302"/>
      <c r="G318" s="279"/>
    </row>
    <row r="319" spans="1:7">
      <c r="A319" s="334" t="s">
        <v>405</v>
      </c>
      <c r="B319" s="334"/>
      <c r="C319" s="279"/>
      <c r="D319" s="295"/>
      <c r="E319" s="323"/>
      <c r="F319" s="302"/>
      <c r="G319" s="279"/>
    </row>
    <row r="320" spans="1:7">
      <c r="A320" s="334" t="s">
        <v>407</v>
      </c>
      <c r="B320" s="334"/>
      <c r="C320" s="289">
        <v>100000</v>
      </c>
      <c r="D320" s="295"/>
      <c r="E320" s="325"/>
      <c r="F320" s="302"/>
      <c r="G320" s="279"/>
    </row>
    <row r="321" spans="1:7">
      <c r="A321" s="334" t="s">
        <v>408</v>
      </c>
      <c r="B321" s="334"/>
      <c r="C321" s="279">
        <f>+C320</f>
        <v>100000</v>
      </c>
      <c r="D321" s="295"/>
      <c r="E321" s="325"/>
      <c r="F321" s="302"/>
      <c r="G321" s="279"/>
    </row>
    <row r="322" spans="1:7">
      <c r="A322" s="334"/>
      <c r="B322" s="334"/>
      <c r="C322" s="279"/>
      <c r="D322" s="295"/>
      <c r="E322" s="325"/>
      <c r="F322" s="302"/>
      <c r="G322" s="279"/>
    </row>
    <row r="323" spans="1:7">
      <c r="A323" s="335" t="s">
        <v>410</v>
      </c>
      <c r="B323" s="335"/>
      <c r="C323" s="288">
        <f>SUM(C319:C322)</f>
        <v>200000</v>
      </c>
      <c r="D323" s="295"/>
      <c r="E323" s="332" t="s">
        <v>411</v>
      </c>
      <c r="F323" s="333"/>
      <c r="G323" s="288">
        <f>SUM(G318:G322)</f>
        <v>0</v>
      </c>
    </row>
    <row r="324" spans="1:7">
      <c r="A324" s="334"/>
      <c r="B324" s="334"/>
      <c r="C324" s="279"/>
      <c r="D324" s="295"/>
      <c r="E324" s="325"/>
      <c r="F324" s="302"/>
      <c r="G324" s="279"/>
    </row>
    <row r="325" spans="1:7">
      <c r="A325" s="334"/>
      <c r="B325" s="334"/>
      <c r="C325" s="279"/>
      <c r="D325" s="295"/>
      <c r="E325" s="325"/>
      <c r="F325" s="302"/>
      <c r="G325" s="279"/>
    </row>
    <row r="326" spans="1:7">
      <c r="A326" s="336"/>
      <c r="B326" s="336"/>
      <c r="C326" s="286"/>
      <c r="D326" s="295"/>
      <c r="E326" s="325"/>
      <c r="F326" s="302"/>
      <c r="G326" s="286"/>
    </row>
    <row r="327" spans="1:7">
      <c r="A327" s="332" t="s">
        <v>412</v>
      </c>
      <c r="B327" s="332"/>
      <c r="C327" s="288">
        <f>+C317+C323</f>
        <v>3700000</v>
      </c>
      <c r="D327" s="295"/>
      <c r="E327" s="332" t="s">
        <v>413</v>
      </c>
      <c r="F327" s="333"/>
      <c r="G327" s="288">
        <f>+G317+G323+G324+G325</f>
        <v>783121.74</v>
      </c>
    </row>
    <row r="328" spans="1:7">
      <c r="A328" s="325"/>
      <c r="B328" s="295"/>
      <c r="C328" s="337"/>
      <c r="D328" s="295"/>
      <c r="E328" s="332" t="s">
        <v>414</v>
      </c>
      <c r="F328" s="338"/>
      <c r="G328" s="288">
        <f>+C327-G327</f>
        <v>2916878.26</v>
      </c>
    </row>
    <row r="329" spans="1:7">
      <c r="A329" s="339" t="s">
        <v>415</v>
      </c>
      <c r="B329" s="295"/>
      <c r="C329" s="337"/>
      <c r="D329" s="295"/>
      <c r="E329" s="339"/>
      <c r="F329" s="339"/>
      <c r="G329" s="291"/>
    </row>
    <row r="330" spans="1:7">
      <c r="A330" s="340" t="s">
        <v>416</v>
      </c>
      <c r="B330" s="341">
        <v>9.2999999999999992E-3</v>
      </c>
      <c r="C330" s="292">
        <f>+C317*B330</f>
        <v>32549.999999999996</v>
      </c>
      <c r="D330" s="295"/>
      <c r="E330" s="339"/>
      <c r="F330" s="339"/>
      <c r="G330" s="291"/>
    </row>
    <row r="331" spans="1:7">
      <c r="A331" s="325" t="s">
        <v>417</v>
      </c>
      <c r="B331" s="342">
        <v>1.8800000000000001E-2</v>
      </c>
      <c r="C331" s="293">
        <f>+C317*B331</f>
        <v>65800</v>
      </c>
      <c r="D331" s="295"/>
      <c r="E331" s="339"/>
      <c r="F331" s="339"/>
      <c r="G331" s="291"/>
    </row>
    <row r="332" spans="1:7">
      <c r="A332" s="325" t="s">
        <v>418</v>
      </c>
      <c r="B332" s="342">
        <v>2.4E-2</v>
      </c>
      <c r="C332" s="293">
        <f>+C317*B332</f>
        <v>84000</v>
      </c>
      <c r="D332" s="295"/>
      <c r="E332" s="339"/>
      <c r="F332" s="339"/>
      <c r="G332" s="291"/>
    </row>
    <row r="333" spans="1:7">
      <c r="A333" s="343" t="s">
        <v>419</v>
      </c>
      <c r="B333" s="344">
        <f>SUM(B330:B332)</f>
        <v>5.21E-2</v>
      </c>
      <c r="C333" s="345">
        <f>SUM(C330:C332)</f>
        <v>182350</v>
      </c>
      <c r="D333" s="295"/>
      <c r="E333" s="339"/>
      <c r="F333" s="339"/>
      <c r="G333" s="291"/>
    </row>
    <row r="334" spans="1:7" ht="12.75" thickBot="1">
      <c r="A334" s="295"/>
      <c r="B334" s="346"/>
      <c r="C334" s="337"/>
      <c r="D334" s="295"/>
      <c r="E334" s="339"/>
      <c r="F334" s="339"/>
      <c r="G334" s="291"/>
    </row>
    <row r="335" spans="1:7" ht="12.75" thickBot="1">
      <c r="A335" s="347" t="s">
        <v>420</v>
      </c>
      <c r="B335" s="348"/>
      <c r="C335" s="349">
        <f>+C327+C333</f>
        <v>3882350</v>
      </c>
      <c r="D335" s="295"/>
      <c r="E335" s="339"/>
      <c r="F335" s="339"/>
      <c r="G335" s="291"/>
    </row>
    <row r="336" spans="1:7">
      <c r="A336" s="350"/>
      <c r="B336" s="351"/>
      <c r="C336" s="352"/>
      <c r="D336" s="351"/>
      <c r="E336" s="351"/>
      <c r="F336" s="351"/>
      <c r="G336" s="353"/>
    </row>
    <row r="337" spans="1:7" ht="13.5">
      <c r="A337" s="597" t="s">
        <v>367</v>
      </c>
      <c r="B337" s="598"/>
      <c r="C337" s="598"/>
      <c r="D337" s="598"/>
      <c r="E337" s="598"/>
      <c r="F337" s="598"/>
      <c r="G337" s="599"/>
    </row>
    <row r="338" spans="1:7">
      <c r="A338" s="600" t="s">
        <v>368</v>
      </c>
      <c r="B338" s="601"/>
      <c r="C338" s="601"/>
      <c r="D338" s="601"/>
      <c r="E338" s="601"/>
      <c r="F338" s="601"/>
      <c r="G338" s="602"/>
    </row>
    <row r="339" spans="1:7">
      <c r="A339" s="603" t="s">
        <v>434</v>
      </c>
      <c r="B339" s="604"/>
      <c r="C339" s="604"/>
      <c r="D339" s="604"/>
      <c r="E339" s="604"/>
      <c r="F339" s="604"/>
      <c r="G339" s="605"/>
    </row>
    <row r="340" spans="1:7">
      <c r="A340" s="296" t="s">
        <v>370</v>
      </c>
      <c r="B340" s="297" t="s">
        <v>371</v>
      </c>
      <c r="C340" s="298"/>
      <c r="D340" s="299"/>
      <c r="E340" s="300"/>
      <c r="F340" s="301"/>
      <c r="G340" s="302"/>
    </row>
    <row r="341" spans="1:7">
      <c r="A341" s="306" t="s">
        <v>118</v>
      </c>
      <c r="B341" s="307" t="s">
        <v>372</v>
      </c>
      <c r="C341" s="298"/>
      <c r="D341" s="299"/>
      <c r="E341" s="308"/>
      <c r="F341" s="307"/>
      <c r="G341" s="302"/>
    </row>
    <row r="342" spans="1:7">
      <c r="A342" s="306" t="s">
        <v>374</v>
      </c>
      <c r="B342" s="307" t="s">
        <v>375</v>
      </c>
      <c r="C342" s="301"/>
      <c r="D342" s="299"/>
      <c r="E342" s="308"/>
      <c r="F342" s="308"/>
      <c r="G342" s="302"/>
    </row>
    <row r="343" spans="1:7">
      <c r="A343" s="306" t="s">
        <v>376</v>
      </c>
      <c r="B343" s="310" t="s">
        <v>377</v>
      </c>
      <c r="C343" s="311"/>
      <c r="D343" s="299"/>
      <c r="E343" s="308"/>
      <c r="F343" s="308"/>
      <c r="G343" s="302"/>
    </row>
    <row r="344" spans="1:7">
      <c r="A344" s="306" t="s">
        <v>378</v>
      </c>
      <c r="B344" s="307" t="s">
        <v>379</v>
      </c>
      <c r="C344" s="298"/>
      <c r="D344" s="299"/>
      <c r="E344" s="308"/>
      <c r="F344" s="308"/>
      <c r="G344" s="302"/>
    </row>
    <row r="345" spans="1:7">
      <c r="A345" s="306" t="s">
        <v>380</v>
      </c>
      <c r="B345" s="307"/>
      <c r="C345" s="312">
        <v>30</v>
      </c>
      <c r="D345" s="299"/>
      <c r="E345" s="313"/>
      <c r="F345" s="313"/>
      <c r="G345" s="314"/>
    </row>
    <row r="346" spans="1:7">
      <c r="A346" s="606" t="s">
        <v>381</v>
      </c>
      <c r="B346" s="607"/>
      <c r="C346" s="608"/>
      <c r="D346" s="295"/>
      <c r="E346" s="606" t="s">
        <v>382</v>
      </c>
      <c r="F346" s="609"/>
      <c r="G346" s="608"/>
    </row>
    <row r="347" spans="1:7">
      <c r="A347" s="319" t="s">
        <v>383</v>
      </c>
      <c r="B347" s="319"/>
      <c r="C347" s="277">
        <v>3500000</v>
      </c>
      <c r="D347" s="295"/>
      <c r="E347" s="320" t="s">
        <v>384</v>
      </c>
      <c r="F347" s="321"/>
      <c r="G347" s="322"/>
    </row>
    <row r="348" spans="1:7" ht="12.75">
      <c r="A348" s="323" t="s">
        <v>385</v>
      </c>
      <c r="B348" s="323"/>
      <c r="C348" s="279"/>
      <c r="D348" s="295"/>
      <c r="E348" s="324" t="s">
        <v>386</v>
      </c>
      <c r="F348" s="280">
        <v>0.1144</v>
      </c>
      <c r="G348" s="279">
        <f>+F348*C357</f>
        <v>400400</v>
      </c>
    </row>
    <row r="349" spans="1:7">
      <c r="A349" s="323" t="s">
        <v>387</v>
      </c>
      <c r="B349" s="323"/>
      <c r="C349" s="279"/>
      <c r="D349" s="295"/>
      <c r="E349" s="325" t="s">
        <v>388</v>
      </c>
      <c r="F349" s="302"/>
      <c r="G349" s="279"/>
    </row>
    <row r="350" spans="1:7">
      <c r="A350" s="323" t="s">
        <v>389</v>
      </c>
      <c r="B350" s="323"/>
      <c r="C350" s="279"/>
      <c r="D350" s="295"/>
      <c r="E350" s="325" t="s">
        <v>390</v>
      </c>
      <c r="F350" s="282">
        <v>7.0000000000000007E-2</v>
      </c>
      <c r="G350" s="279">
        <f>+C357*F350</f>
        <v>245000.00000000003</v>
      </c>
    </row>
    <row r="351" spans="1:7">
      <c r="A351" s="323" t="s">
        <v>392</v>
      </c>
      <c r="B351" s="323"/>
      <c r="C351" s="279"/>
      <c r="D351" s="295"/>
      <c r="E351" s="325"/>
      <c r="F351" s="326"/>
      <c r="G351" s="279"/>
    </row>
    <row r="352" spans="1:7">
      <c r="A352" s="323" t="s">
        <v>75</v>
      </c>
      <c r="B352" s="323"/>
      <c r="C352" s="279">
        <f>SUM(C347:C351)</f>
        <v>3500000</v>
      </c>
      <c r="D352" s="295"/>
      <c r="E352" s="325" t="s">
        <v>394</v>
      </c>
      <c r="F352" s="327">
        <v>6.0000000000000001E-3</v>
      </c>
      <c r="G352" s="279">
        <f>+C357*F352</f>
        <v>21000</v>
      </c>
    </row>
    <row r="353" spans="1:7">
      <c r="A353" s="323" t="s">
        <v>396</v>
      </c>
      <c r="B353" s="323"/>
      <c r="C353" s="279"/>
      <c r="D353" s="295"/>
      <c r="E353" s="325" t="s">
        <v>397</v>
      </c>
      <c r="F353" s="302"/>
      <c r="G353" s="279"/>
    </row>
    <row r="354" spans="1:7">
      <c r="A354" s="329" t="s">
        <v>398</v>
      </c>
      <c r="B354" s="325"/>
      <c r="C354" s="279"/>
      <c r="D354" s="295"/>
      <c r="E354" s="284" t="s">
        <v>399</v>
      </c>
      <c r="F354" s="285">
        <f>+C357</f>
        <v>3500000</v>
      </c>
      <c r="G354" s="279">
        <f>+F356*'[6]tabla iut'!E109-'[6]tabla iut'!F109</f>
        <v>116281.52</v>
      </c>
    </row>
    <row r="355" spans="1:7">
      <c r="A355" s="323" t="s">
        <v>401</v>
      </c>
      <c r="B355" s="323"/>
      <c r="C355" s="279"/>
      <c r="D355" s="295"/>
      <c r="E355" s="325"/>
      <c r="F355" s="330">
        <f>-G348-G350-G352</f>
        <v>-666400</v>
      </c>
      <c r="G355" s="279"/>
    </row>
    <row r="356" spans="1:7">
      <c r="A356" s="325"/>
      <c r="B356" s="325"/>
      <c r="C356" s="286"/>
      <c r="D356" s="295"/>
      <c r="E356" s="325"/>
      <c r="F356" s="330">
        <f>+F354+F355</f>
        <v>2833600</v>
      </c>
      <c r="G356" s="279"/>
    </row>
    <row r="357" spans="1:7">
      <c r="A357" s="331" t="s">
        <v>402</v>
      </c>
      <c r="B357" s="331"/>
      <c r="C357" s="288">
        <f>SUM(C352:C356)</f>
        <v>3500000</v>
      </c>
      <c r="D357" s="295"/>
      <c r="E357" s="332" t="s">
        <v>403</v>
      </c>
      <c r="F357" s="333"/>
      <c r="G357" s="288">
        <f>SUM(G348:G356)</f>
        <v>782681.52</v>
      </c>
    </row>
    <row r="358" spans="1:7">
      <c r="A358" s="334" t="s">
        <v>404</v>
      </c>
      <c r="B358" s="334"/>
      <c r="C358" s="279"/>
      <c r="D358" s="295"/>
      <c r="E358" s="325"/>
      <c r="F358" s="302"/>
      <c r="G358" s="279"/>
    </row>
    <row r="359" spans="1:7">
      <c r="A359" s="334" t="s">
        <v>405</v>
      </c>
      <c r="B359" s="334"/>
      <c r="C359" s="279"/>
      <c r="D359" s="295"/>
      <c r="E359" s="323"/>
      <c r="F359" s="302"/>
      <c r="G359" s="279"/>
    </row>
    <row r="360" spans="1:7">
      <c r="A360" s="334" t="s">
        <v>407</v>
      </c>
      <c r="B360" s="334"/>
      <c r="C360" s="289">
        <v>100000</v>
      </c>
      <c r="D360" s="295"/>
      <c r="E360" s="325"/>
      <c r="F360" s="302"/>
      <c r="G360" s="279"/>
    </row>
    <row r="361" spans="1:7">
      <c r="A361" s="334" t="s">
        <v>408</v>
      </c>
      <c r="B361" s="334"/>
      <c r="C361" s="279">
        <f>+C360</f>
        <v>100000</v>
      </c>
      <c r="D361" s="295"/>
      <c r="E361" s="325"/>
      <c r="F361" s="302"/>
      <c r="G361" s="279"/>
    </row>
    <row r="362" spans="1:7">
      <c r="A362" s="334"/>
      <c r="B362" s="334"/>
      <c r="C362" s="279"/>
      <c r="D362" s="295"/>
      <c r="E362" s="325"/>
      <c r="F362" s="302"/>
      <c r="G362" s="279"/>
    </row>
    <row r="363" spans="1:7">
      <c r="A363" s="335" t="s">
        <v>410</v>
      </c>
      <c r="B363" s="335"/>
      <c r="C363" s="288">
        <f>SUM(C359:C362)</f>
        <v>200000</v>
      </c>
      <c r="D363" s="295"/>
      <c r="E363" s="332" t="s">
        <v>411</v>
      </c>
      <c r="F363" s="333"/>
      <c r="G363" s="288">
        <f>SUM(G358:G362)</f>
        <v>0</v>
      </c>
    </row>
    <row r="364" spans="1:7">
      <c r="A364" s="334"/>
      <c r="B364" s="334"/>
      <c r="C364" s="279"/>
      <c r="D364" s="295"/>
      <c r="E364" s="325"/>
      <c r="F364" s="302"/>
      <c r="G364" s="279"/>
    </row>
    <row r="365" spans="1:7">
      <c r="A365" s="334"/>
      <c r="B365" s="334"/>
      <c r="C365" s="279"/>
      <c r="D365" s="295"/>
      <c r="E365" s="325"/>
      <c r="F365" s="302"/>
      <c r="G365" s="279"/>
    </row>
    <row r="366" spans="1:7">
      <c r="A366" s="336"/>
      <c r="B366" s="336"/>
      <c r="C366" s="286"/>
      <c r="D366" s="295"/>
      <c r="E366" s="325"/>
      <c r="F366" s="302"/>
      <c r="G366" s="286"/>
    </row>
    <row r="367" spans="1:7">
      <c r="A367" s="332" t="s">
        <v>412</v>
      </c>
      <c r="B367" s="332"/>
      <c r="C367" s="288">
        <f>+C357+C363</f>
        <v>3700000</v>
      </c>
      <c r="D367" s="295"/>
      <c r="E367" s="332" t="s">
        <v>413</v>
      </c>
      <c r="F367" s="333"/>
      <c r="G367" s="288">
        <f>+G357+G363+G364+G365</f>
        <v>782681.52</v>
      </c>
    </row>
    <row r="368" spans="1:7">
      <c r="A368" s="325"/>
      <c r="B368" s="295"/>
      <c r="C368" s="337"/>
      <c r="D368" s="295"/>
      <c r="E368" s="332" t="s">
        <v>414</v>
      </c>
      <c r="F368" s="338"/>
      <c r="G368" s="288">
        <f>+C367-G367</f>
        <v>2917318.48</v>
      </c>
    </row>
    <row r="369" spans="1:7">
      <c r="A369" s="339" t="s">
        <v>415</v>
      </c>
      <c r="B369" s="295"/>
      <c r="C369" s="337"/>
      <c r="D369" s="295"/>
      <c r="E369" s="339"/>
      <c r="F369" s="339"/>
      <c r="G369" s="291"/>
    </row>
    <row r="370" spans="1:7">
      <c r="A370" s="340" t="s">
        <v>416</v>
      </c>
      <c r="B370" s="341">
        <v>9.2999999999999992E-3</v>
      </c>
      <c r="C370" s="292">
        <f>+C357*B370</f>
        <v>32549.999999999996</v>
      </c>
      <c r="D370" s="295"/>
      <c r="E370" s="339"/>
      <c r="F370" s="339"/>
      <c r="G370" s="291"/>
    </row>
    <row r="371" spans="1:7">
      <c r="A371" s="325" t="s">
        <v>417</v>
      </c>
      <c r="B371" s="342">
        <v>1.8800000000000001E-2</v>
      </c>
      <c r="C371" s="293">
        <f>+C357*B371</f>
        <v>65800</v>
      </c>
      <c r="D371" s="295"/>
      <c r="E371" s="339"/>
      <c r="F371" s="339"/>
      <c r="G371" s="291"/>
    </row>
    <row r="372" spans="1:7">
      <c r="A372" s="325" t="s">
        <v>418</v>
      </c>
      <c r="B372" s="342">
        <v>2.4E-2</v>
      </c>
      <c r="C372" s="293">
        <f>+C357*B372</f>
        <v>84000</v>
      </c>
      <c r="D372" s="295"/>
      <c r="E372" s="339"/>
      <c r="F372" s="339"/>
      <c r="G372" s="291"/>
    </row>
    <row r="373" spans="1:7">
      <c r="A373" s="343" t="s">
        <v>419</v>
      </c>
      <c r="B373" s="344">
        <f>SUM(B370:B372)</f>
        <v>5.21E-2</v>
      </c>
      <c r="C373" s="345">
        <f>SUM(C370:C372)</f>
        <v>182350</v>
      </c>
      <c r="D373" s="295"/>
      <c r="E373" s="339"/>
      <c r="F373" s="339"/>
      <c r="G373" s="291"/>
    </row>
    <row r="374" spans="1:7" ht="12.75" thickBot="1">
      <c r="A374" s="295"/>
      <c r="B374" s="346"/>
      <c r="C374" s="337"/>
      <c r="D374" s="295"/>
      <c r="E374" s="339"/>
      <c r="F374" s="339"/>
      <c r="G374" s="291"/>
    </row>
    <row r="375" spans="1:7" ht="12.75" thickBot="1">
      <c r="A375" s="347" t="s">
        <v>420</v>
      </c>
      <c r="B375" s="348"/>
      <c r="C375" s="349">
        <f>+C367+C373</f>
        <v>3882350</v>
      </c>
      <c r="D375" s="295"/>
      <c r="E375" s="339"/>
      <c r="F375" s="339"/>
      <c r="G375" s="291"/>
    </row>
    <row r="376" spans="1:7">
      <c r="A376" s="350"/>
      <c r="B376" s="351"/>
      <c r="C376" s="352"/>
      <c r="D376" s="351"/>
      <c r="E376" s="351"/>
      <c r="F376" s="351"/>
      <c r="G376" s="353"/>
    </row>
    <row r="377" spans="1:7" ht="13.5">
      <c r="A377" s="597" t="s">
        <v>367</v>
      </c>
      <c r="B377" s="598"/>
      <c r="C377" s="598"/>
      <c r="D377" s="598"/>
      <c r="E377" s="598"/>
      <c r="F377" s="598"/>
      <c r="G377" s="599"/>
    </row>
    <row r="378" spans="1:7">
      <c r="A378" s="600" t="s">
        <v>368</v>
      </c>
      <c r="B378" s="601"/>
      <c r="C378" s="601"/>
      <c r="D378" s="601"/>
      <c r="E378" s="601"/>
      <c r="F378" s="601"/>
      <c r="G378" s="602"/>
    </row>
    <row r="379" spans="1:7">
      <c r="A379" s="603" t="s">
        <v>435</v>
      </c>
      <c r="B379" s="604"/>
      <c r="C379" s="604"/>
      <c r="D379" s="604"/>
      <c r="E379" s="604"/>
      <c r="F379" s="604"/>
      <c r="G379" s="605"/>
    </row>
    <row r="380" spans="1:7">
      <c r="A380" s="296" t="s">
        <v>370</v>
      </c>
      <c r="B380" s="297" t="s">
        <v>371</v>
      </c>
      <c r="C380" s="298"/>
      <c r="D380" s="299"/>
      <c r="E380" s="300"/>
      <c r="F380" s="301"/>
      <c r="G380" s="302"/>
    </row>
    <row r="381" spans="1:7">
      <c r="A381" s="306" t="s">
        <v>118</v>
      </c>
      <c r="B381" s="307" t="s">
        <v>372</v>
      </c>
      <c r="C381" s="298"/>
      <c r="D381" s="299"/>
      <c r="E381" s="308"/>
      <c r="F381" s="307"/>
      <c r="G381" s="302"/>
    </row>
    <row r="382" spans="1:7">
      <c r="A382" s="306" t="s">
        <v>374</v>
      </c>
      <c r="B382" s="307" t="s">
        <v>375</v>
      </c>
      <c r="C382" s="301"/>
      <c r="D382" s="299"/>
      <c r="E382" s="308"/>
      <c r="F382" s="308"/>
      <c r="G382" s="302"/>
    </row>
    <row r="383" spans="1:7">
      <c r="A383" s="306" t="s">
        <v>376</v>
      </c>
      <c r="B383" s="310" t="s">
        <v>377</v>
      </c>
      <c r="C383" s="311"/>
      <c r="D383" s="299"/>
      <c r="E383" s="308"/>
      <c r="F383" s="308"/>
      <c r="G383" s="302"/>
    </row>
    <row r="384" spans="1:7">
      <c r="A384" s="306" t="s">
        <v>378</v>
      </c>
      <c r="B384" s="307" t="s">
        <v>379</v>
      </c>
      <c r="C384" s="298"/>
      <c r="D384" s="299"/>
      <c r="E384" s="308"/>
      <c r="F384" s="308"/>
      <c r="G384" s="302"/>
    </row>
    <row r="385" spans="1:7">
      <c r="A385" s="306" t="s">
        <v>380</v>
      </c>
      <c r="B385" s="307"/>
      <c r="C385" s="312">
        <v>30</v>
      </c>
      <c r="D385" s="299"/>
      <c r="E385" s="313"/>
      <c r="F385" s="313"/>
      <c r="G385" s="314"/>
    </row>
    <row r="386" spans="1:7">
      <c r="A386" s="606" t="s">
        <v>381</v>
      </c>
      <c r="B386" s="607"/>
      <c r="C386" s="608"/>
      <c r="D386" s="295"/>
      <c r="E386" s="606" t="s">
        <v>382</v>
      </c>
      <c r="F386" s="609"/>
      <c r="G386" s="608"/>
    </row>
    <row r="387" spans="1:7">
      <c r="A387" s="319" t="s">
        <v>383</v>
      </c>
      <c r="B387" s="319"/>
      <c r="C387" s="277">
        <v>5000000</v>
      </c>
      <c r="D387" s="295"/>
      <c r="E387" s="320" t="s">
        <v>384</v>
      </c>
      <c r="F387" s="321"/>
      <c r="G387" s="322"/>
    </row>
    <row r="388" spans="1:7" ht="12.75">
      <c r="A388" s="323" t="s">
        <v>385</v>
      </c>
      <c r="B388" s="323"/>
      <c r="C388" s="279"/>
      <c r="D388" s="295"/>
      <c r="E388" s="324" t="s">
        <v>386</v>
      </c>
      <c r="F388" s="280">
        <v>0.1144</v>
      </c>
      <c r="G388" s="279">
        <f>+F388*C397</f>
        <v>572000</v>
      </c>
    </row>
    <row r="389" spans="1:7">
      <c r="A389" s="323" t="s">
        <v>387</v>
      </c>
      <c r="B389" s="323"/>
      <c r="C389" s="279"/>
      <c r="D389" s="295"/>
      <c r="E389" s="325" t="s">
        <v>388</v>
      </c>
      <c r="F389" s="302"/>
      <c r="G389" s="279"/>
    </row>
    <row r="390" spans="1:7">
      <c r="A390" s="323" t="s">
        <v>389</v>
      </c>
      <c r="B390" s="323"/>
      <c r="C390" s="279"/>
      <c r="D390" s="295"/>
      <c r="E390" s="325" t="s">
        <v>390</v>
      </c>
      <c r="F390" s="282">
        <v>7.0000000000000007E-2</v>
      </c>
      <c r="G390" s="279">
        <f>+C397*F390</f>
        <v>350000.00000000006</v>
      </c>
    </row>
    <row r="391" spans="1:7">
      <c r="A391" s="323" t="s">
        <v>392</v>
      </c>
      <c r="B391" s="323"/>
      <c r="C391" s="279"/>
      <c r="D391" s="295"/>
      <c r="E391" s="325"/>
      <c r="F391" s="326"/>
      <c r="G391" s="279"/>
    </row>
    <row r="392" spans="1:7">
      <c r="A392" s="323" t="s">
        <v>75</v>
      </c>
      <c r="B392" s="323"/>
      <c r="C392" s="279">
        <f>SUM(C387:C391)</f>
        <v>5000000</v>
      </c>
      <c r="D392" s="295"/>
      <c r="E392" s="325" t="s">
        <v>394</v>
      </c>
      <c r="F392" s="327">
        <v>6.0000000000000001E-3</v>
      </c>
      <c r="G392" s="279">
        <f>+C397*F392</f>
        <v>30000</v>
      </c>
    </row>
    <row r="393" spans="1:7">
      <c r="A393" s="323" t="s">
        <v>396</v>
      </c>
      <c r="B393" s="323"/>
      <c r="C393" s="279"/>
      <c r="D393" s="295"/>
      <c r="E393" s="325" t="s">
        <v>397</v>
      </c>
      <c r="F393" s="302"/>
      <c r="G393" s="279"/>
    </row>
    <row r="394" spans="1:7">
      <c r="A394" s="329" t="s">
        <v>398</v>
      </c>
      <c r="B394" s="325"/>
      <c r="C394" s="279"/>
      <c r="D394" s="295"/>
      <c r="E394" s="284" t="s">
        <v>399</v>
      </c>
      <c r="F394" s="285">
        <f>+C397</f>
        <v>5000000</v>
      </c>
      <c r="G394" s="279">
        <f>+F396*'[6]tabla iut'!E123-'[6]tabla iut'!F123</f>
        <v>261297.65000000002</v>
      </c>
    </row>
    <row r="395" spans="1:7">
      <c r="A395" s="323" t="s">
        <v>401</v>
      </c>
      <c r="B395" s="323"/>
      <c r="C395" s="279"/>
      <c r="D395" s="295"/>
      <c r="E395" s="325"/>
      <c r="F395" s="330">
        <f>-G388-G390-G392</f>
        <v>-952000</v>
      </c>
      <c r="G395" s="279"/>
    </row>
    <row r="396" spans="1:7">
      <c r="A396" s="325"/>
      <c r="B396" s="325"/>
      <c r="C396" s="286"/>
      <c r="D396" s="295"/>
      <c r="E396" s="325"/>
      <c r="F396" s="330">
        <f>+F394+F395</f>
        <v>4048000</v>
      </c>
      <c r="G396" s="279"/>
    </row>
    <row r="397" spans="1:7">
      <c r="A397" s="331" t="s">
        <v>402</v>
      </c>
      <c r="B397" s="331"/>
      <c r="C397" s="288">
        <f>SUM(C392:C396)</f>
        <v>5000000</v>
      </c>
      <c r="D397" s="295"/>
      <c r="E397" s="332" t="s">
        <v>403</v>
      </c>
      <c r="F397" s="333"/>
      <c r="G397" s="288">
        <f>SUM(G388:G396)</f>
        <v>1213297.6499999999</v>
      </c>
    </row>
    <row r="398" spans="1:7">
      <c r="A398" s="334" t="s">
        <v>404</v>
      </c>
      <c r="B398" s="334"/>
      <c r="C398" s="279"/>
      <c r="D398" s="295"/>
      <c r="E398" s="325"/>
      <c r="F398" s="302"/>
      <c r="G398" s="279"/>
    </row>
    <row r="399" spans="1:7">
      <c r="A399" s="334" t="s">
        <v>405</v>
      </c>
      <c r="B399" s="334"/>
      <c r="C399" s="279"/>
      <c r="D399" s="295"/>
      <c r="E399" s="323"/>
      <c r="F399" s="302"/>
      <c r="G399" s="279"/>
    </row>
    <row r="400" spans="1:7">
      <c r="A400" s="334" t="s">
        <v>407</v>
      </c>
      <c r="B400" s="334"/>
      <c r="C400" s="289">
        <v>100000</v>
      </c>
      <c r="D400" s="295"/>
      <c r="E400" s="325"/>
      <c r="F400" s="302"/>
      <c r="G400" s="279"/>
    </row>
    <row r="401" spans="1:7">
      <c r="A401" s="334" t="s">
        <v>408</v>
      </c>
      <c r="B401" s="334"/>
      <c r="C401" s="279">
        <f>+C400</f>
        <v>100000</v>
      </c>
      <c r="D401" s="295"/>
      <c r="E401" s="325"/>
      <c r="F401" s="302"/>
      <c r="G401" s="279"/>
    </row>
    <row r="402" spans="1:7">
      <c r="A402" s="334"/>
      <c r="B402" s="334"/>
      <c r="C402" s="279"/>
      <c r="D402" s="295"/>
      <c r="E402" s="325"/>
      <c r="F402" s="302"/>
      <c r="G402" s="279"/>
    </row>
    <row r="403" spans="1:7">
      <c r="A403" s="335" t="s">
        <v>410</v>
      </c>
      <c r="B403" s="335"/>
      <c r="C403" s="288">
        <f>SUM(C399:C402)</f>
        <v>200000</v>
      </c>
      <c r="D403" s="295"/>
      <c r="E403" s="332" t="s">
        <v>411</v>
      </c>
      <c r="F403" s="333"/>
      <c r="G403" s="288">
        <f>SUM(G398:G402)</f>
        <v>0</v>
      </c>
    </row>
    <row r="404" spans="1:7">
      <c r="A404" s="334"/>
      <c r="B404" s="334"/>
      <c r="C404" s="279"/>
      <c r="D404" s="295"/>
      <c r="E404" s="325"/>
      <c r="F404" s="302"/>
      <c r="G404" s="279"/>
    </row>
    <row r="405" spans="1:7">
      <c r="A405" s="334"/>
      <c r="B405" s="334"/>
      <c r="C405" s="279"/>
      <c r="D405" s="295"/>
      <c r="E405" s="325"/>
      <c r="F405" s="302"/>
      <c r="G405" s="279"/>
    </row>
    <row r="406" spans="1:7">
      <c r="A406" s="336"/>
      <c r="B406" s="336"/>
      <c r="C406" s="286"/>
      <c r="D406" s="295"/>
      <c r="E406" s="325"/>
      <c r="F406" s="302"/>
      <c r="G406" s="286"/>
    </row>
    <row r="407" spans="1:7">
      <c r="A407" s="332" t="s">
        <v>412</v>
      </c>
      <c r="B407" s="332"/>
      <c r="C407" s="288">
        <f>+C397+C403</f>
        <v>5200000</v>
      </c>
      <c r="D407" s="295"/>
      <c r="E407" s="332" t="s">
        <v>413</v>
      </c>
      <c r="F407" s="333"/>
      <c r="G407" s="288">
        <f>+G397+G403+G404+G405</f>
        <v>1213297.6499999999</v>
      </c>
    </row>
    <row r="408" spans="1:7">
      <c r="A408" s="325"/>
      <c r="B408" s="295"/>
      <c r="C408" s="337"/>
      <c r="D408" s="295"/>
      <c r="E408" s="332" t="s">
        <v>414</v>
      </c>
      <c r="F408" s="338"/>
      <c r="G408" s="288">
        <f>+C407-G407</f>
        <v>3986702.35</v>
      </c>
    </row>
    <row r="409" spans="1:7">
      <c r="A409" s="339" t="s">
        <v>415</v>
      </c>
      <c r="B409" s="295"/>
      <c r="C409" s="337"/>
      <c r="D409" s="295"/>
      <c r="E409" s="339"/>
      <c r="F409" s="339"/>
      <c r="G409" s="291"/>
    </row>
    <row r="410" spans="1:7">
      <c r="A410" s="340" t="s">
        <v>416</v>
      </c>
      <c r="B410" s="341">
        <v>9.2999999999999992E-3</v>
      </c>
      <c r="C410" s="292">
        <f>+C397*B410</f>
        <v>46499.999999999993</v>
      </c>
      <c r="D410" s="295"/>
      <c r="E410" s="339"/>
      <c r="F410" s="339"/>
      <c r="G410" s="291"/>
    </row>
    <row r="411" spans="1:7">
      <c r="A411" s="325" t="s">
        <v>417</v>
      </c>
      <c r="B411" s="342">
        <v>1.47E-2</v>
      </c>
      <c r="C411" s="293">
        <f>+C397*B411</f>
        <v>73500</v>
      </c>
      <c r="D411" s="295"/>
      <c r="E411" s="339"/>
      <c r="F411" s="339"/>
      <c r="G411" s="291"/>
    </row>
    <row r="412" spans="1:7">
      <c r="A412" s="325" t="s">
        <v>418</v>
      </c>
      <c r="B412" s="342">
        <v>2.4E-2</v>
      </c>
      <c r="C412" s="293">
        <f>+C397*B412</f>
        <v>120000</v>
      </c>
      <c r="D412" s="295"/>
      <c r="E412" s="339"/>
      <c r="F412" s="339"/>
      <c r="G412" s="291"/>
    </row>
    <row r="413" spans="1:7">
      <c r="A413" s="343" t="s">
        <v>419</v>
      </c>
      <c r="B413" s="344">
        <f>SUM(B410:B412)</f>
        <v>4.8000000000000001E-2</v>
      </c>
      <c r="C413" s="345">
        <f>SUM(C410:C412)</f>
        <v>240000</v>
      </c>
      <c r="D413" s="295"/>
      <c r="E413" s="339"/>
      <c r="F413" s="339"/>
      <c r="G413" s="291"/>
    </row>
    <row r="414" spans="1:7" ht="12.75" thickBot="1">
      <c r="A414" s="295"/>
      <c r="B414" s="346"/>
      <c r="C414" s="337"/>
      <c r="D414" s="295"/>
      <c r="E414" s="339"/>
      <c r="F414" s="339"/>
      <c r="G414" s="291"/>
    </row>
    <row r="415" spans="1:7" ht="12.75" thickBot="1">
      <c r="A415" s="347" t="s">
        <v>420</v>
      </c>
      <c r="B415" s="348"/>
      <c r="C415" s="349">
        <f>+C407+C413</f>
        <v>5440000</v>
      </c>
      <c r="D415" s="295"/>
      <c r="E415" s="339"/>
      <c r="F415" s="339"/>
      <c r="G415" s="291"/>
    </row>
    <row r="416" spans="1:7">
      <c r="A416" s="350"/>
      <c r="B416" s="351"/>
      <c r="C416" s="352"/>
      <c r="D416" s="351"/>
      <c r="E416" s="351"/>
      <c r="F416" s="351"/>
      <c r="G416" s="353"/>
    </row>
    <row r="417" spans="1:7" ht="13.5">
      <c r="A417" s="597" t="s">
        <v>367</v>
      </c>
      <c r="B417" s="598"/>
      <c r="C417" s="598"/>
      <c r="D417" s="598"/>
      <c r="E417" s="598"/>
      <c r="F417" s="598"/>
      <c r="G417" s="599"/>
    </row>
    <row r="418" spans="1:7">
      <c r="A418" s="600" t="s">
        <v>368</v>
      </c>
      <c r="B418" s="601"/>
      <c r="C418" s="601"/>
      <c r="D418" s="601"/>
      <c r="E418" s="601"/>
      <c r="F418" s="601"/>
      <c r="G418" s="602"/>
    </row>
    <row r="419" spans="1:7">
      <c r="A419" s="603" t="s">
        <v>436</v>
      </c>
      <c r="B419" s="604"/>
      <c r="C419" s="604"/>
      <c r="D419" s="604"/>
      <c r="E419" s="604"/>
      <c r="F419" s="604"/>
      <c r="G419" s="605"/>
    </row>
    <row r="420" spans="1:7">
      <c r="A420" s="296" t="s">
        <v>370</v>
      </c>
      <c r="B420" s="297" t="s">
        <v>371</v>
      </c>
      <c r="C420" s="298"/>
      <c r="D420" s="299"/>
      <c r="E420" s="300"/>
      <c r="F420" s="301"/>
      <c r="G420" s="302"/>
    </row>
    <row r="421" spans="1:7">
      <c r="A421" s="306" t="s">
        <v>118</v>
      </c>
      <c r="B421" s="307" t="s">
        <v>372</v>
      </c>
      <c r="C421" s="298"/>
      <c r="D421" s="299"/>
      <c r="E421" s="308"/>
      <c r="F421" s="307"/>
      <c r="G421" s="302"/>
    </row>
    <row r="422" spans="1:7">
      <c r="A422" s="306" t="s">
        <v>374</v>
      </c>
      <c r="B422" s="307" t="s">
        <v>375</v>
      </c>
      <c r="C422" s="301"/>
      <c r="D422" s="299"/>
      <c r="E422" s="308"/>
      <c r="F422" s="308"/>
      <c r="G422" s="302"/>
    </row>
    <row r="423" spans="1:7">
      <c r="A423" s="306" t="s">
        <v>376</v>
      </c>
      <c r="B423" s="310" t="s">
        <v>377</v>
      </c>
      <c r="C423" s="311"/>
      <c r="D423" s="299"/>
      <c r="E423" s="308"/>
      <c r="F423" s="308"/>
      <c r="G423" s="302"/>
    </row>
    <row r="424" spans="1:7">
      <c r="A424" s="306" t="s">
        <v>378</v>
      </c>
      <c r="B424" s="307" t="s">
        <v>379</v>
      </c>
      <c r="C424" s="298"/>
      <c r="D424" s="299"/>
      <c r="E424" s="308"/>
      <c r="F424" s="308"/>
      <c r="G424" s="302"/>
    </row>
    <row r="425" spans="1:7">
      <c r="A425" s="306" t="s">
        <v>380</v>
      </c>
      <c r="B425" s="307"/>
      <c r="C425" s="312">
        <v>30</v>
      </c>
      <c r="D425" s="299"/>
      <c r="E425" s="313"/>
      <c r="F425" s="313"/>
      <c r="G425" s="314"/>
    </row>
    <row r="426" spans="1:7">
      <c r="A426" s="606" t="s">
        <v>381</v>
      </c>
      <c r="B426" s="607"/>
      <c r="C426" s="608"/>
      <c r="D426" s="295"/>
      <c r="E426" s="606" t="s">
        <v>382</v>
      </c>
      <c r="F426" s="609"/>
      <c r="G426" s="608"/>
    </row>
    <row r="427" spans="1:7">
      <c r="A427" s="319" t="s">
        <v>383</v>
      </c>
      <c r="B427" s="319"/>
      <c r="C427" s="277">
        <v>5000000</v>
      </c>
      <c r="D427" s="295"/>
      <c r="E427" s="320" t="s">
        <v>384</v>
      </c>
      <c r="F427" s="321"/>
      <c r="G427" s="322"/>
    </row>
    <row r="428" spans="1:7" ht="12.75">
      <c r="A428" s="323" t="s">
        <v>385</v>
      </c>
      <c r="B428" s="323"/>
      <c r="C428" s="279"/>
      <c r="D428" s="295"/>
      <c r="E428" s="324" t="s">
        <v>386</v>
      </c>
      <c r="F428" s="280">
        <v>0.1144</v>
      </c>
      <c r="G428" s="279">
        <f>+F428*C437</f>
        <v>572000</v>
      </c>
    </row>
    <row r="429" spans="1:7">
      <c r="A429" s="323" t="s">
        <v>387</v>
      </c>
      <c r="B429" s="323"/>
      <c r="C429" s="279"/>
      <c r="D429" s="295"/>
      <c r="E429" s="325" t="s">
        <v>388</v>
      </c>
      <c r="F429" s="302"/>
      <c r="G429" s="279"/>
    </row>
    <row r="430" spans="1:7">
      <c r="A430" s="323" t="s">
        <v>389</v>
      </c>
      <c r="B430" s="323"/>
      <c r="C430" s="279"/>
      <c r="D430" s="295"/>
      <c r="E430" s="325" t="s">
        <v>390</v>
      </c>
      <c r="F430" s="282">
        <v>7.0000000000000007E-2</v>
      </c>
      <c r="G430" s="279">
        <f>+C437*F430</f>
        <v>350000.00000000006</v>
      </c>
    </row>
    <row r="431" spans="1:7">
      <c r="A431" s="323" t="s">
        <v>392</v>
      </c>
      <c r="B431" s="323"/>
      <c r="C431" s="279"/>
      <c r="D431" s="295"/>
      <c r="E431" s="325"/>
      <c r="F431" s="326"/>
      <c r="G431" s="279"/>
    </row>
    <row r="432" spans="1:7">
      <c r="A432" s="323" t="s">
        <v>75</v>
      </c>
      <c r="B432" s="323"/>
      <c r="C432" s="279">
        <f>SUM(C427:C431)</f>
        <v>5000000</v>
      </c>
      <c r="D432" s="295"/>
      <c r="E432" s="325" t="s">
        <v>394</v>
      </c>
      <c r="F432" s="327">
        <v>6.0000000000000001E-3</v>
      </c>
      <c r="G432" s="279">
        <f>+C437*F432</f>
        <v>30000</v>
      </c>
    </row>
    <row r="433" spans="1:7">
      <c r="A433" s="323" t="s">
        <v>396</v>
      </c>
      <c r="B433" s="323"/>
      <c r="C433" s="279"/>
      <c r="D433" s="295"/>
      <c r="E433" s="325" t="s">
        <v>397</v>
      </c>
      <c r="F433" s="302"/>
      <c r="G433" s="279"/>
    </row>
    <row r="434" spans="1:7">
      <c r="A434" s="329" t="s">
        <v>398</v>
      </c>
      <c r="B434" s="325"/>
      <c r="C434" s="279"/>
      <c r="D434" s="295"/>
      <c r="E434" s="284" t="s">
        <v>399</v>
      </c>
      <c r="F434" s="285">
        <f>+C437</f>
        <v>5000000</v>
      </c>
      <c r="G434" s="279">
        <f>+F436*'[6]tabla iut'!E136-'[6]tabla iut'!F136</f>
        <v>259299.59999999998</v>
      </c>
    </row>
    <row r="435" spans="1:7">
      <c r="A435" s="323" t="s">
        <v>401</v>
      </c>
      <c r="B435" s="323"/>
      <c r="C435" s="279"/>
      <c r="D435" s="295"/>
      <c r="E435" s="325"/>
      <c r="F435" s="330">
        <f>-G428-G430-G432</f>
        <v>-952000</v>
      </c>
      <c r="G435" s="279"/>
    </row>
    <row r="436" spans="1:7">
      <c r="A436" s="325"/>
      <c r="B436" s="325"/>
      <c r="C436" s="286"/>
      <c r="D436" s="295"/>
      <c r="E436" s="325"/>
      <c r="F436" s="330">
        <f>+F434+F435</f>
        <v>4048000</v>
      </c>
      <c r="G436" s="279"/>
    </row>
    <row r="437" spans="1:7">
      <c r="A437" s="331" t="s">
        <v>402</v>
      </c>
      <c r="B437" s="331"/>
      <c r="C437" s="288">
        <f>SUM(C432:C436)</f>
        <v>5000000</v>
      </c>
      <c r="D437" s="295"/>
      <c r="E437" s="332" t="s">
        <v>403</v>
      </c>
      <c r="F437" s="333"/>
      <c r="G437" s="288">
        <f>SUM(G428:G436)</f>
        <v>1211299.6000000001</v>
      </c>
    </row>
    <row r="438" spans="1:7">
      <c r="A438" s="334" t="s">
        <v>404</v>
      </c>
      <c r="B438" s="334"/>
      <c r="C438" s="279"/>
      <c r="D438" s="295"/>
      <c r="E438" s="325"/>
      <c r="F438" s="302"/>
      <c r="G438" s="279"/>
    </row>
    <row r="439" spans="1:7">
      <c r="A439" s="334" t="s">
        <v>405</v>
      </c>
      <c r="B439" s="334"/>
      <c r="C439" s="279"/>
      <c r="D439" s="295"/>
      <c r="E439" s="323"/>
      <c r="F439" s="302"/>
      <c r="G439" s="279"/>
    </row>
    <row r="440" spans="1:7">
      <c r="A440" s="334" t="s">
        <v>407</v>
      </c>
      <c r="B440" s="334"/>
      <c r="C440" s="289">
        <v>100000</v>
      </c>
      <c r="D440" s="295"/>
      <c r="E440" s="325"/>
      <c r="F440" s="302"/>
      <c r="G440" s="279"/>
    </row>
    <row r="441" spans="1:7">
      <c r="A441" s="334" t="s">
        <v>408</v>
      </c>
      <c r="B441" s="334"/>
      <c r="C441" s="279">
        <f>+C440</f>
        <v>100000</v>
      </c>
      <c r="D441" s="295"/>
      <c r="E441" s="325"/>
      <c r="F441" s="302"/>
      <c r="G441" s="279"/>
    </row>
    <row r="442" spans="1:7">
      <c r="A442" s="334"/>
      <c r="B442" s="334"/>
      <c r="C442" s="279"/>
      <c r="D442" s="295"/>
      <c r="E442" s="325"/>
      <c r="F442" s="302"/>
      <c r="G442" s="279"/>
    </row>
    <row r="443" spans="1:7">
      <c r="A443" s="335" t="s">
        <v>410</v>
      </c>
      <c r="B443" s="335"/>
      <c r="C443" s="288">
        <f>SUM(C439:C442)</f>
        <v>200000</v>
      </c>
      <c r="D443" s="295"/>
      <c r="E443" s="332" t="s">
        <v>411</v>
      </c>
      <c r="F443" s="333"/>
      <c r="G443" s="288">
        <f>SUM(G438:G442)</f>
        <v>0</v>
      </c>
    </row>
    <row r="444" spans="1:7">
      <c r="A444" s="334"/>
      <c r="B444" s="334"/>
      <c r="C444" s="279"/>
      <c r="D444" s="295"/>
      <c r="E444" s="325"/>
      <c r="F444" s="302"/>
      <c r="G444" s="279"/>
    </row>
    <row r="445" spans="1:7">
      <c r="A445" s="334"/>
      <c r="B445" s="334"/>
      <c r="C445" s="279"/>
      <c r="D445" s="295"/>
      <c r="E445" s="325"/>
      <c r="F445" s="302"/>
      <c r="G445" s="279"/>
    </row>
    <row r="446" spans="1:7">
      <c r="A446" s="336"/>
      <c r="B446" s="336"/>
      <c r="C446" s="286"/>
      <c r="D446" s="295"/>
      <c r="E446" s="325"/>
      <c r="F446" s="302"/>
      <c r="G446" s="286"/>
    </row>
    <row r="447" spans="1:7">
      <c r="A447" s="332" t="s">
        <v>412</v>
      </c>
      <c r="B447" s="332"/>
      <c r="C447" s="288">
        <f>+C437+C443</f>
        <v>5200000</v>
      </c>
      <c r="D447" s="295"/>
      <c r="E447" s="332" t="s">
        <v>413</v>
      </c>
      <c r="F447" s="333"/>
      <c r="G447" s="288">
        <f>+G437+G443+G444+G445</f>
        <v>1211299.6000000001</v>
      </c>
    </row>
    <row r="448" spans="1:7">
      <c r="A448" s="325"/>
      <c r="B448" s="295"/>
      <c r="C448" s="337"/>
      <c r="D448" s="295"/>
      <c r="E448" s="332" t="s">
        <v>414</v>
      </c>
      <c r="F448" s="338"/>
      <c r="G448" s="288">
        <f>+C447-G447</f>
        <v>3988700.4</v>
      </c>
    </row>
    <row r="449" spans="1:7">
      <c r="A449" s="339" t="s">
        <v>415</v>
      </c>
      <c r="B449" s="295"/>
      <c r="C449" s="337"/>
      <c r="D449" s="295"/>
      <c r="E449" s="339"/>
      <c r="F449" s="339"/>
      <c r="G449" s="291"/>
    </row>
    <row r="450" spans="1:7">
      <c r="A450" s="340" t="s">
        <v>416</v>
      </c>
      <c r="B450" s="341">
        <v>9.2999999999999992E-3</v>
      </c>
      <c r="C450" s="292">
        <f>+C437*B450</f>
        <v>46499.999999999993</v>
      </c>
      <c r="D450" s="295"/>
      <c r="E450" s="339"/>
      <c r="F450" s="339"/>
      <c r="G450" s="291"/>
    </row>
    <row r="451" spans="1:7">
      <c r="A451" s="325" t="s">
        <v>417</v>
      </c>
      <c r="B451" s="342">
        <v>1.47E-2</v>
      </c>
      <c r="C451" s="293">
        <f>+C437*B451</f>
        <v>73500</v>
      </c>
      <c r="D451" s="295"/>
      <c r="E451" s="339"/>
      <c r="F451" s="339"/>
      <c r="G451" s="291"/>
    </row>
    <row r="452" spans="1:7">
      <c r="A452" s="325" t="s">
        <v>418</v>
      </c>
      <c r="B452" s="342">
        <v>2.4E-2</v>
      </c>
      <c r="C452" s="293">
        <f>+C437*B452</f>
        <v>120000</v>
      </c>
      <c r="D452" s="295"/>
      <c r="E452" s="339"/>
      <c r="F452" s="339"/>
      <c r="G452" s="291"/>
    </row>
    <row r="453" spans="1:7">
      <c r="A453" s="343" t="s">
        <v>419</v>
      </c>
      <c r="B453" s="344">
        <f>SUM(B450:B452)</f>
        <v>4.8000000000000001E-2</v>
      </c>
      <c r="C453" s="345">
        <f>SUM(C450:C452)</f>
        <v>240000</v>
      </c>
      <c r="D453" s="295"/>
      <c r="E453" s="339"/>
      <c r="F453" s="339"/>
      <c r="G453" s="291"/>
    </row>
    <row r="454" spans="1:7" ht="12.75" thickBot="1">
      <c r="A454" s="295"/>
      <c r="B454" s="346"/>
      <c r="C454" s="337"/>
      <c r="D454" s="295"/>
      <c r="E454" s="339"/>
      <c r="F454" s="339"/>
      <c r="G454" s="291"/>
    </row>
    <row r="455" spans="1:7" ht="12.75" thickBot="1">
      <c r="A455" s="347" t="s">
        <v>420</v>
      </c>
      <c r="B455" s="348"/>
      <c r="C455" s="349">
        <f>+C447+C453</f>
        <v>5440000</v>
      </c>
      <c r="D455" s="295"/>
      <c r="E455" s="339"/>
      <c r="F455" s="339"/>
      <c r="G455" s="291"/>
    </row>
    <row r="456" spans="1:7">
      <c r="A456" s="350"/>
      <c r="B456" s="351"/>
      <c r="C456" s="352"/>
      <c r="D456" s="351"/>
      <c r="E456" s="351"/>
      <c r="F456" s="351"/>
      <c r="G456" s="353"/>
    </row>
    <row r="457" spans="1:7" ht="13.5">
      <c r="A457" s="597" t="s">
        <v>367</v>
      </c>
      <c r="B457" s="598"/>
      <c r="C457" s="598"/>
      <c r="D457" s="598"/>
      <c r="E457" s="598"/>
      <c r="F457" s="598"/>
      <c r="G457" s="599"/>
    </row>
    <row r="458" spans="1:7">
      <c r="A458" s="600" t="s">
        <v>368</v>
      </c>
      <c r="B458" s="601"/>
      <c r="C458" s="601"/>
      <c r="D458" s="601"/>
      <c r="E458" s="601"/>
      <c r="F458" s="601"/>
      <c r="G458" s="602"/>
    </row>
    <row r="459" spans="1:7">
      <c r="A459" s="603" t="s">
        <v>437</v>
      </c>
      <c r="B459" s="604"/>
      <c r="C459" s="604"/>
      <c r="D459" s="604"/>
      <c r="E459" s="604"/>
      <c r="F459" s="604"/>
      <c r="G459" s="605"/>
    </row>
    <row r="460" spans="1:7">
      <c r="A460" s="296" t="s">
        <v>370</v>
      </c>
      <c r="B460" s="297" t="s">
        <v>371</v>
      </c>
      <c r="C460" s="298"/>
      <c r="D460" s="299"/>
      <c r="E460" s="300"/>
      <c r="F460" s="301"/>
      <c r="G460" s="302"/>
    </row>
    <row r="461" spans="1:7">
      <c r="A461" s="306" t="s">
        <v>118</v>
      </c>
      <c r="B461" s="307" t="s">
        <v>372</v>
      </c>
      <c r="C461" s="298"/>
      <c r="D461" s="299"/>
      <c r="E461" s="308"/>
      <c r="F461" s="307"/>
      <c r="G461" s="302"/>
    </row>
    <row r="462" spans="1:7">
      <c r="A462" s="306" t="s">
        <v>374</v>
      </c>
      <c r="B462" s="307" t="s">
        <v>375</v>
      </c>
      <c r="C462" s="301"/>
      <c r="D462" s="299"/>
      <c r="E462" s="308"/>
      <c r="F462" s="308"/>
      <c r="G462" s="302"/>
    </row>
    <row r="463" spans="1:7">
      <c r="A463" s="306" t="s">
        <v>376</v>
      </c>
      <c r="B463" s="310" t="s">
        <v>377</v>
      </c>
      <c r="C463" s="311"/>
      <c r="D463" s="299"/>
      <c r="E463" s="308"/>
      <c r="F463" s="308"/>
      <c r="G463" s="302"/>
    </row>
    <row r="464" spans="1:7">
      <c r="A464" s="306" t="s">
        <v>378</v>
      </c>
      <c r="B464" s="307" t="s">
        <v>379</v>
      </c>
      <c r="C464" s="298"/>
      <c r="D464" s="299"/>
      <c r="E464" s="308"/>
      <c r="F464" s="308"/>
      <c r="G464" s="302"/>
    </row>
    <row r="465" spans="1:7">
      <c r="A465" s="306" t="s">
        <v>380</v>
      </c>
      <c r="B465" s="307"/>
      <c r="C465" s="312">
        <v>30</v>
      </c>
      <c r="D465" s="299"/>
      <c r="E465" s="313"/>
      <c r="F465" s="313"/>
      <c r="G465" s="314"/>
    </row>
    <row r="466" spans="1:7">
      <c r="A466" s="606" t="s">
        <v>381</v>
      </c>
      <c r="B466" s="607"/>
      <c r="C466" s="608"/>
      <c r="D466" s="295"/>
      <c r="E466" s="606" t="s">
        <v>382</v>
      </c>
      <c r="F466" s="609"/>
      <c r="G466" s="608"/>
    </row>
    <row r="467" spans="1:7">
      <c r="A467" s="319" t="s">
        <v>383</v>
      </c>
      <c r="B467" s="319"/>
      <c r="C467" s="277">
        <v>5000000</v>
      </c>
      <c r="D467" s="295"/>
      <c r="E467" s="320" t="s">
        <v>384</v>
      </c>
      <c r="F467" s="321"/>
      <c r="G467" s="322"/>
    </row>
    <row r="468" spans="1:7" ht="12.75">
      <c r="A468" s="323" t="s">
        <v>385</v>
      </c>
      <c r="B468" s="323"/>
      <c r="C468" s="279"/>
      <c r="D468" s="295"/>
      <c r="E468" s="324" t="s">
        <v>386</v>
      </c>
      <c r="F468" s="280">
        <v>0.1144</v>
      </c>
      <c r="G468" s="279">
        <f>+F468*C477</f>
        <v>572000</v>
      </c>
    </row>
    <row r="469" spans="1:7">
      <c r="A469" s="323" t="s">
        <v>387</v>
      </c>
      <c r="B469" s="323"/>
      <c r="C469" s="279"/>
      <c r="D469" s="295"/>
      <c r="E469" s="325" t="s">
        <v>388</v>
      </c>
      <c r="F469" s="302"/>
      <c r="G469" s="279"/>
    </row>
    <row r="470" spans="1:7">
      <c r="A470" s="323" t="s">
        <v>389</v>
      </c>
      <c r="B470" s="323"/>
      <c r="C470" s="279"/>
      <c r="D470" s="295"/>
      <c r="E470" s="325" t="s">
        <v>390</v>
      </c>
      <c r="F470" s="282">
        <v>7.0000000000000007E-2</v>
      </c>
      <c r="G470" s="279">
        <f>+C477*F470</f>
        <v>350000.00000000006</v>
      </c>
    </row>
    <row r="471" spans="1:7">
      <c r="A471" s="323" t="s">
        <v>392</v>
      </c>
      <c r="B471" s="323"/>
      <c r="C471" s="279"/>
      <c r="D471" s="295"/>
      <c r="E471" s="325"/>
      <c r="F471" s="326"/>
      <c r="G471" s="279"/>
    </row>
    <row r="472" spans="1:7">
      <c r="A472" s="323" t="s">
        <v>75</v>
      </c>
      <c r="B472" s="323"/>
      <c r="C472" s="279">
        <f>SUM(C467:C471)</f>
        <v>5000000</v>
      </c>
      <c r="D472" s="295"/>
      <c r="E472" s="325" t="s">
        <v>394</v>
      </c>
      <c r="F472" s="327">
        <v>6.0000000000000001E-3</v>
      </c>
      <c r="G472" s="279">
        <f>+C477*F472</f>
        <v>30000</v>
      </c>
    </row>
    <row r="473" spans="1:7">
      <c r="A473" s="323" t="s">
        <v>396</v>
      </c>
      <c r="B473" s="323"/>
      <c r="C473" s="279"/>
      <c r="D473" s="295"/>
      <c r="E473" s="325" t="s">
        <v>397</v>
      </c>
      <c r="F473" s="302"/>
      <c r="G473" s="279"/>
    </row>
    <row r="474" spans="1:7">
      <c r="A474" s="329" t="s">
        <v>398</v>
      </c>
      <c r="B474" s="325"/>
      <c r="C474" s="279"/>
      <c r="D474" s="295"/>
      <c r="E474" s="284" t="s">
        <v>399</v>
      </c>
      <c r="F474" s="285">
        <f>+C477</f>
        <v>5000000</v>
      </c>
      <c r="G474" s="279">
        <f>+F476*'[6]tabla iut'!E149-'[6]tabla iut'!F149</f>
        <v>258150.15999999997</v>
      </c>
    </row>
    <row r="475" spans="1:7">
      <c r="A475" s="323" t="s">
        <v>401</v>
      </c>
      <c r="B475" s="323"/>
      <c r="C475" s="279"/>
      <c r="D475" s="295"/>
      <c r="E475" s="325"/>
      <c r="F475" s="330">
        <f>-G468-G470-G472</f>
        <v>-952000</v>
      </c>
      <c r="G475" s="279"/>
    </row>
    <row r="476" spans="1:7">
      <c r="A476" s="325"/>
      <c r="B476" s="325"/>
      <c r="C476" s="286"/>
      <c r="D476" s="295"/>
      <c r="E476" s="325"/>
      <c r="F476" s="330">
        <f>+F474+F475</f>
        <v>4048000</v>
      </c>
      <c r="G476" s="279"/>
    </row>
    <row r="477" spans="1:7">
      <c r="A477" s="331" t="s">
        <v>402</v>
      </c>
      <c r="B477" s="331"/>
      <c r="C477" s="288">
        <f>SUM(C472:C476)</f>
        <v>5000000</v>
      </c>
      <c r="D477" s="295"/>
      <c r="E477" s="332" t="s">
        <v>403</v>
      </c>
      <c r="F477" s="333"/>
      <c r="G477" s="288">
        <f>SUM(G468:G476)</f>
        <v>1210150.1599999999</v>
      </c>
    </row>
    <row r="478" spans="1:7">
      <c r="A478" s="334" t="s">
        <v>404</v>
      </c>
      <c r="B478" s="334"/>
      <c r="C478" s="279"/>
      <c r="D478" s="295"/>
      <c r="E478" s="325"/>
      <c r="F478" s="302"/>
      <c r="G478" s="279"/>
    </row>
    <row r="479" spans="1:7">
      <c r="A479" s="334" t="s">
        <v>405</v>
      </c>
      <c r="B479" s="334"/>
      <c r="C479" s="279"/>
      <c r="D479" s="295"/>
      <c r="E479" s="323"/>
      <c r="F479" s="302"/>
      <c r="G479" s="279"/>
    </row>
    <row r="480" spans="1:7">
      <c r="A480" s="334" t="s">
        <v>407</v>
      </c>
      <c r="B480" s="334"/>
      <c r="C480" s="289">
        <v>100000</v>
      </c>
      <c r="D480" s="295"/>
      <c r="E480" s="325"/>
      <c r="F480" s="302"/>
      <c r="G480" s="279"/>
    </row>
    <row r="481" spans="1:7">
      <c r="A481" s="334" t="s">
        <v>408</v>
      </c>
      <c r="B481" s="334"/>
      <c r="C481" s="279">
        <f>+C480</f>
        <v>100000</v>
      </c>
      <c r="D481" s="295"/>
      <c r="E481" s="325"/>
      <c r="F481" s="302"/>
      <c r="G481" s="279"/>
    </row>
    <row r="482" spans="1:7">
      <c r="A482" s="334"/>
      <c r="B482" s="334"/>
      <c r="C482" s="279"/>
      <c r="D482" s="295"/>
      <c r="E482" s="325"/>
      <c r="F482" s="302"/>
      <c r="G482" s="279"/>
    </row>
    <row r="483" spans="1:7">
      <c r="A483" s="335" t="s">
        <v>410</v>
      </c>
      <c r="B483" s="335"/>
      <c r="C483" s="288">
        <f>SUM(C479:C482)</f>
        <v>200000</v>
      </c>
      <c r="D483" s="295"/>
      <c r="E483" s="332" t="s">
        <v>411</v>
      </c>
      <c r="F483" s="333"/>
      <c r="G483" s="288">
        <f>SUM(G478:G482)</f>
        <v>0</v>
      </c>
    </row>
    <row r="484" spans="1:7">
      <c r="A484" s="334"/>
      <c r="B484" s="334"/>
      <c r="C484" s="279"/>
      <c r="D484" s="295"/>
      <c r="E484" s="325"/>
      <c r="F484" s="302"/>
      <c r="G484" s="279"/>
    </row>
    <row r="485" spans="1:7">
      <c r="A485" s="334"/>
      <c r="B485" s="334"/>
      <c r="C485" s="279"/>
      <c r="D485" s="295"/>
      <c r="E485" s="325"/>
      <c r="F485" s="302"/>
      <c r="G485" s="279"/>
    </row>
    <row r="486" spans="1:7">
      <c r="A486" s="336"/>
      <c r="B486" s="336"/>
      <c r="C486" s="286"/>
      <c r="D486" s="295"/>
      <c r="E486" s="325"/>
      <c r="F486" s="302"/>
      <c r="G486" s="286"/>
    </row>
    <row r="487" spans="1:7">
      <c r="A487" s="332" t="s">
        <v>412</v>
      </c>
      <c r="B487" s="332"/>
      <c r="C487" s="288">
        <f>+C477+C483</f>
        <v>5200000</v>
      </c>
      <c r="D487" s="295"/>
      <c r="E487" s="332" t="s">
        <v>413</v>
      </c>
      <c r="F487" s="333"/>
      <c r="G487" s="288">
        <f>+G477+G483+G484+G485</f>
        <v>1210150.1599999999</v>
      </c>
    </row>
    <row r="488" spans="1:7">
      <c r="A488" s="325"/>
      <c r="B488" s="295"/>
      <c r="C488" s="337"/>
      <c r="D488" s="295"/>
      <c r="E488" s="332" t="s">
        <v>414</v>
      </c>
      <c r="F488" s="338"/>
      <c r="G488" s="288">
        <f>+C487-G487</f>
        <v>3989849.84</v>
      </c>
    </row>
    <row r="489" spans="1:7">
      <c r="A489" s="339" t="s">
        <v>415</v>
      </c>
      <c r="B489" s="295"/>
      <c r="C489" s="337"/>
      <c r="D489" s="295"/>
      <c r="E489" s="339"/>
      <c r="F489" s="339"/>
      <c r="G489" s="291"/>
    </row>
    <row r="490" spans="1:7">
      <c r="A490" s="340" t="s">
        <v>416</v>
      </c>
      <c r="B490" s="341">
        <v>9.2999999999999992E-3</v>
      </c>
      <c r="C490" s="292">
        <f>+C477*B490</f>
        <v>46499.999999999993</v>
      </c>
      <c r="D490" s="295"/>
      <c r="E490" s="339"/>
      <c r="F490" s="339"/>
      <c r="G490" s="291"/>
    </row>
    <row r="491" spans="1:7">
      <c r="A491" s="325" t="s">
        <v>417</v>
      </c>
      <c r="B491" s="342">
        <v>1.47E-2</v>
      </c>
      <c r="C491" s="293">
        <f>+C477*B491</f>
        <v>73500</v>
      </c>
      <c r="D491" s="295"/>
      <c r="E491" s="339"/>
      <c r="F491" s="339"/>
      <c r="G491" s="291"/>
    </row>
    <row r="492" spans="1:7">
      <c r="A492" s="325" t="s">
        <v>418</v>
      </c>
      <c r="B492" s="342">
        <v>2.4E-2</v>
      </c>
      <c r="C492" s="293">
        <f>+C477*B492</f>
        <v>120000</v>
      </c>
      <c r="D492" s="295"/>
      <c r="E492" s="339"/>
      <c r="F492" s="339"/>
      <c r="G492" s="291"/>
    </row>
    <row r="493" spans="1:7">
      <c r="A493" s="343" t="s">
        <v>419</v>
      </c>
      <c r="B493" s="344">
        <f>SUM(B490:B492)</f>
        <v>4.8000000000000001E-2</v>
      </c>
      <c r="C493" s="345">
        <f>SUM(C490:C492)</f>
        <v>240000</v>
      </c>
      <c r="D493" s="295"/>
      <c r="E493" s="339"/>
      <c r="F493" s="339"/>
      <c r="G493" s="291"/>
    </row>
    <row r="494" spans="1:7" ht="12.75" thickBot="1">
      <c r="A494" s="295"/>
      <c r="B494" s="346"/>
      <c r="C494" s="337"/>
      <c r="D494" s="295"/>
      <c r="E494" s="339"/>
      <c r="F494" s="339"/>
      <c r="G494" s="291"/>
    </row>
    <row r="495" spans="1:7" ht="12.75" thickBot="1">
      <c r="A495" s="347" t="s">
        <v>420</v>
      </c>
      <c r="B495" s="348"/>
      <c r="C495" s="349">
        <f>+C487+C493</f>
        <v>5440000</v>
      </c>
      <c r="D495" s="295"/>
      <c r="E495" s="339"/>
      <c r="F495" s="339"/>
      <c r="G495" s="291"/>
    </row>
    <row r="496" spans="1:7">
      <c r="A496" s="350"/>
      <c r="B496" s="351"/>
      <c r="C496" s="352"/>
      <c r="D496" s="351"/>
      <c r="E496" s="351"/>
      <c r="F496" s="351"/>
      <c r="G496" s="353"/>
    </row>
  </sheetData>
  <mergeCells count="61">
    <mergeCell ref="A457:G457"/>
    <mergeCell ref="A458:G458"/>
    <mergeCell ref="A459:G459"/>
    <mergeCell ref="A466:C466"/>
    <mergeCell ref="E466:G466"/>
    <mergeCell ref="A426:C426"/>
    <mergeCell ref="E426:G426"/>
    <mergeCell ref="A339:G339"/>
    <mergeCell ref="A346:C346"/>
    <mergeCell ref="E346:G346"/>
    <mergeCell ref="A377:G377"/>
    <mergeCell ref="A378:G378"/>
    <mergeCell ref="A379:G379"/>
    <mergeCell ref="A386:C386"/>
    <mergeCell ref="E386:G386"/>
    <mergeCell ref="A417:G417"/>
    <mergeCell ref="A418:G418"/>
    <mergeCell ref="A419:G419"/>
    <mergeCell ref="A338:G338"/>
    <mergeCell ref="A257:G257"/>
    <mergeCell ref="A258:G258"/>
    <mergeCell ref="A259:G259"/>
    <mergeCell ref="A266:C266"/>
    <mergeCell ref="E266:G266"/>
    <mergeCell ref="A297:G297"/>
    <mergeCell ref="A298:G298"/>
    <mergeCell ref="A299:G299"/>
    <mergeCell ref="A306:C306"/>
    <mergeCell ref="E306:G306"/>
    <mergeCell ref="A337:G337"/>
    <mergeCell ref="A226:C226"/>
    <mergeCell ref="E226:G226"/>
    <mergeCell ref="A139:G139"/>
    <mergeCell ref="A146:C146"/>
    <mergeCell ref="E146:G146"/>
    <mergeCell ref="A177:G177"/>
    <mergeCell ref="A178:G178"/>
    <mergeCell ref="A179:G179"/>
    <mergeCell ref="A186:C186"/>
    <mergeCell ref="E186:G186"/>
    <mergeCell ref="A217:G217"/>
    <mergeCell ref="A218:G218"/>
    <mergeCell ref="A219:G219"/>
    <mergeCell ref="A138:G138"/>
    <mergeCell ref="A57:G57"/>
    <mergeCell ref="A58:G58"/>
    <mergeCell ref="A59:G59"/>
    <mergeCell ref="A66:C66"/>
    <mergeCell ref="E66:G66"/>
    <mergeCell ref="A97:G97"/>
    <mergeCell ref="A98:G98"/>
    <mergeCell ref="A99:G99"/>
    <mergeCell ref="A106:C106"/>
    <mergeCell ref="E106:G106"/>
    <mergeCell ref="A137:G137"/>
    <mergeCell ref="W19:AA19"/>
    <mergeCell ref="A1:G1"/>
    <mergeCell ref="A2:G2"/>
    <mergeCell ref="A3:G3"/>
    <mergeCell ref="A10:C10"/>
    <mergeCell ref="E10:G10"/>
  </mergeCells>
  <printOptions horizontalCentered="1" verticalCentered="1"/>
  <pageMargins left="0.78740157480314965" right="0.78740157480314965" top="0.98425196850393704" bottom="0.98425196850393704" header="0" footer="0"/>
  <pageSetup scale="87" orientation="portrait" horizontalDpi="4294967293" verticalDpi="4294967293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DC665"/>
  <sheetViews>
    <sheetView showGridLines="0" zoomScale="112" zoomScaleNormal="112" zoomScaleSheetLayoutView="40" workbookViewId="0">
      <pane ySplit="4" topLeftCell="A44" activePane="bottomLeft" state="frozen"/>
      <selection pane="bottomLeft" activeCell="AD72" sqref="AD72:AG72"/>
    </sheetView>
  </sheetViews>
  <sheetFormatPr baseColWidth="10" defaultColWidth="3.85546875" defaultRowHeight="12.75"/>
  <cols>
    <col min="1" max="1" width="3.7109375" style="404" customWidth="1"/>
    <col min="2" max="4" width="3.7109375" style="402" customWidth="1"/>
    <col min="5" max="49" width="4.7109375" style="402" customWidth="1"/>
    <col min="50" max="16384" width="3.85546875" style="402"/>
  </cols>
  <sheetData>
    <row r="1" spans="1:69">
      <c r="A1" s="401"/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M1" s="403" t="s">
        <v>482</v>
      </c>
    </row>
    <row r="2" spans="1:69" ht="14.45" customHeight="1">
      <c r="C2" s="405"/>
      <c r="D2" s="405"/>
      <c r="E2" s="405"/>
      <c r="F2" s="405"/>
      <c r="G2" s="405"/>
      <c r="H2" s="405"/>
      <c r="I2" s="405"/>
      <c r="J2" s="405"/>
      <c r="K2" s="405"/>
      <c r="L2" s="405"/>
      <c r="N2" s="406"/>
      <c r="O2" s="691" t="s">
        <v>483</v>
      </c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E2" s="407" t="s">
        <v>484</v>
      </c>
      <c r="AG2" s="405"/>
      <c r="AH2" s="405"/>
    </row>
    <row r="3" spans="1:69"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06"/>
      <c r="O3" s="691"/>
      <c r="P3" s="691"/>
      <c r="Q3" s="691"/>
      <c r="R3" s="691"/>
      <c r="S3" s="691"/>
      <c r="T3" s="691"/>
      <c r="U3" s="691"/>
      <c r="V3" s="691"/>
      <c r="W3" s="691"/>
      <c r="X3" s="691"/>
      <c r="Y3" s="691"/>
      <c r="Z3" s="691"/>
      <c r="AA3" s="691"/>
      <c r="AE3" s="408" t="s">
        <v>485</v>
      </c>
      <c r="AG3" s="405"/>
      <c r="AH3" s="405"/>
      <c r="AI3" s="401"/>
      <c r="AJ3" s="401"/>
    </row>
    <row r="4" spans="1:69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F4" s="405"/>
      <c r="AG4" s="405"/>
      <c r="AH4" s="405"/>
      <c r="AI4" s="405"/>
    </row>
    <row r="5" spans="1:69" s="411" customFormat="1">
      <c r="A5" s="409"/>
      <c r="B5" s="692"/>
      <c r="C5" s="692"/>
      <c r="D5" s="693" t="s">
        <v>486</v>
      </c>
      <c r="E5" s="694"/>
      <c r="F5" s="694"/>
      <c r="G5" s="694"/>
      <c r="H5" s="694"/>
      <c r="I5" s="694"/>
      <c r="J5" s="694"/>
      <c r="K5" s="694"/>
      <c r="L5" s="694"/>
      <c r="M5" s="695"/>
      <c r="N5" s="702" t="s">
        <v>487</v>
      </c>
      <c r="O5" s="703"/>
      <c r="P5" s="703"/>
      <c r="Q5" s="703"/>
      <c r="R5" s="703"/>
      <c r="S5" s="703"/>
      <c r="T5" s="703"/>
      <c r="U5" s="703"/>
      <c r="V5" s="703"/>
      <c r="W5" s="703"/>
      <c r="X5" s="703"/>
      <c r="Y5" s="703"/>
      <c r="Z5" s="703"/>
      <c r="AA5" s="703"/>
      <c r="AB5" s="703"/>
      <c r="AC5" s="703"/>
      <c r="AD5" s="703"/>
      <c r="AE5" s="703"/>
      <c r="AF5" s="703"/>
      <c r="AG5" s="704"/>
      <c r="AH5" s="705" t="s">
        <v>488</v>
      </c>
      <c r="AI5" s="706"/>
      <c r="AJ5" s="706"/>
      <c r="AK5" s="706"/>
      <c r="AL5" s="706"/>
      <c r="AM5" s="707"/>
      <c r="AN5" s="410"/>
      <c r="AO5" s="410"/>
      <c r="AP5" s="410"/>
      <c r="AQ5" s="410"/>
      <c r="AR5" s="410"/>
      <c r="AS5" s="410"/>
      <c r="AT5" s="410"/>
      <c r="AU5" s="410"/>
      <c r="AV5" s="410"/>
      <c r="AW5" s="410"/>
      <c r="AX5" s="410"/>
      <c r="AY5" s="410"/>
      <c r="AZ5" s="410"/>
      <c r="BA5" s="410"/>
      <c r="BB5" s="410"/>
      <c r="BC5" s="410"/>
      <c r="BD5" s="410"/>
      <c r="BE5" s="410"/>
      <c r="BF5" s="410"/>
      <c r="BG5" s="410"/>
      <c r="BH5" s="410"/>
      <c r="BI5" s="410"/>
      <c r="BJ5" s="410"/>
      <c r="BK5" s="410"/>
      <c r="BL5" s="410"/>
      <c r="BM5" s="410"/>
      <c r="BN5" s="410"/>
      <c r="BO5" s="410"/>
      <c r="BP5" s="410"/>
      <c r="BQ5" s="410"/>
    </row>
    <row r="6" spans="1:69" s="411" customFormat="1">
      <c r="A6" s="409"/>
      <c r="B6" s="692"/>
      <c r="C6" s="692"/>
      <c r="D6" s="696"/>
      <c r="E6" s="697"/>
      <c r="F6" s="697"/>
      <c r="G6" s="697"/>
      <c r="H6" s="697"/>
      <c r="I6" s="697"/>
      <c r="J6" s="697"/>
      <c r="K6" s="697"/>
      <c r="L6" s="697"/>
      <c r="M6" s="698"/>
      <c r="N6" s="702" t="s">
        <v>489</v>
      </c>
      <c r="O6" s="703"/>
      <c r="P6" s="703"/>
      <c r="Q6" s="703"/>
      <c r="R6" s="703"/>
      <c r="S6" s="703"/>
      <c r="T6" s="703"/>
      <c r="U6" s="703"/>
      <c r="V6" s="703"/>
      <c r="W6" s="704"/>
      <c r="X6" s="702" t="s">
        <v>490</v>
      </c>
      <c r="Y6" s="703"/>
      <c r="Z6" s="703"/>
      <c r="AA6" s="703"/>
      <c r="AB6" s="703"/>
      <c r="AC6" s="703"/>
      <c r="AD6" s="703"/>
      <c r="AE6" s="703"/>
      <c r="AF6" s="703"/>
      <c r="AG6" s="704"/>
      <c r="AH6" s="708"/>
      <c r="AI6" s="709"/>
      <c r="AJ6" s="709"/>
      <c r="AK6" s="709"/>
      <c r="AL6" s="709"/>
      <c r="AM6" s="710"/>
      <c r="AN6" s="410"/>
      <c r="AO6" s="410"/>
      <c r="AP6" s="410"/>
      <c r="AQ6" s="410"/>
      <c r="AR6" s="410"/>
      <c r="AS6" s="410"/>
      <c r="AT6" s="410"/>
      <c r="AU6" s="410"/>
      <c r="AV6" s="410"/>
      <c r="AW6" s="410"/>
      <c r="AX6" s="410"/>
      <c r="AY6" s="410"/>
      <c r="AZ6" s="410"/>
      <c r="BA6" s="410"/>
      <c r="BB6" s="410"/>
      <c r="BC6" s="410"/>
      <c r="BD6" s="410"/>
      <c r="BE6" s="410"/>
      <c r="BF6" s="410"/>
      <c r="BG6" s="410"/>
      <c r="BH6" s="410"/>
      <c r="BI6" s="410"/>
      <c r="BJ6" s="410"/>
      <c r="BK6" s="410"/>
      <c r="BL6" s="410"/>
      <c r="BM6" s="410"/>
      <c r="BN6" s="410"/>
      <c r="BO6" s="410"/>
      <c r="BP6" s="410"/>
      <c r="BQ6" s="410"/>
    </row>
    <row r="7" spans="1:69" s="411" customFormat="1">
      <c r="A7" s="409"/>
      <c r="B7" s="692"/>
      <c r="C7" s="692"/>
      <c r="D7" s="699"/>
      <c r="E7" s="700"/>
      <c r="F7" s="700"/>
      <c r="G7" s="700"/>
      <c r="H7" s="700"/>
      <c r="I7" s="700"/>
      <c r="J7" s="700"/>
      <c r="K7" s="700"/>
      <c r="L7" s="700"/>
      <c r="M7" s="701"/>
      <c r="N7" s="714" t="s">
        <v>0</v>
      </c>
      <c r="O7" s="715"/>
      <c r="P7" s="715"/>
      <c r="Q7" s="715"/>
      <c r="R7" s="716"/>
      <c r="S7" s="717" t="s">
        <v>1</v>
      </c>
      <c r="T7" s="718"/>
      <c r="U7" s="718"/>
      <c r="V7" s="718"/>
      <c r="W7" s="719"/>
      <c r="X7" s="714" t="s">
        <v>0</v>
      </c>
      <c r="Y7" s="715"/>
      <c r="Z7" s="715"/>
      <c r="AA7" s="715"/>
      <c r="AB7" s="716"/>
      <c r="AC7" s="717" t="s">
        <v>1</v>
      </c>
      <c r="AD7" s="718"/>
      <c r="AE7" s="718"/>
      <c r="AF7" s="718"/>
      <c r="AG7" s="719"/>
      <c r="AH7" s="711"/>
      <c r="AI7" s="712"/>
      <c r="AJ7" s="712"/>
      <c r="AK7" s="712"/>
      <c r="AL7" s="712"/>
      <c r="AM7" s="713"/>
      <c r="AN7" s="410"/>
      <c r="AO7" s="410"/>
      <c r="AP7" s="410"/>
      <c r="AQ7" s="410"/>
      <c r="AR7" s="410"/>
      <c r="AS7" s="410"/>
      <c r="AT7" s="410"/>
      <c r="AU7" s="410"/>
      <c r="AV7" s="410"/>
      <c r="AW7" s="410"/>
      <c r="AX7" s="410"/>
      <c r="AY7" s="410"/>
      <c r="AZ7" s="410"/>
      <c r="BA7" s="410"/>
      <c r="BB7" s="410"/>
      <c r="BC7" s="410"/>
      <c r="BD7" s="410"/>
      <c r="BE7" s="410"/>
      <c r="BF7" s="410"/>
      <c r="BG7" s="410"/>
      <c r="BH7" s="410"/>
      <c r="BI7" s="410"/>
      <c r="BJ7" s="410"/>
      <c r="BK7" s="410"/>
      <c r="BL7" s="410"/>
      <c r="BM7" s="410"/>
      <c r="BN7" s="410"/>
      <c r="BO7" s="410"/>
      <c r="BP7" s="410"/>
      <c r="BQ7" s="410"/>
    </row>
    <row r="8" spans="1:69" ht="14.25">
      <c r="B8" s="733" t="s">
        <v>491</v>
      </c>
      <c r="C8" s="736" t="s">
        <v>492</v>
      </c>
      <c r="D8" s="592">
        <v>1</v>
      </c>
      <c r="E8" s="413" t="s">
        <v>493</v>
      </c>
      <c r="F8" s="414"/>
      <c r="G8" s="414"/>
      <c r="H8" s="414"/>
      <c r="I8" s="414"/>
      <c r="J8" s="414"/>
      <c r="K8" s="414"/>
      <c r="L8" s="414"/>
      <c r="M8" s="415"/>
      <c r="N8" s="416">
        <v>1592</v>
      </c>
      <c r="O8" s="720"/>
      <c r="P8" s="721"/>
      <c r="Q8" s="721"/>
      <c r="R8" s="722"/>
      <c r="S8" s="416">
        <v>1024</v>
      </c>
      <c r="T8" s="720"/>
      <c r="U8" s="721"/>
      <c r="V8" s="721"/>
      <c r="W8" s="722"/>
      <c r="X8" s="416">
        <v>1593</v>
      </c>
      <c r="Y8" s="720"/>
      <c r="Z8" s="721"/>
      <c r="AA8" s="721"/>
      <c r="AB8" s="722"/>
      <c r="AC8" s="416">
        <v>1025</v>
      </c>
      <c r="AD8" s="720"/>
      <c r="AE8" s="721"/>
      <c r="AF8" s="721"/>
      <c r="AG8" s="722"/>
      <c r="AH8" s="593">
        <v>104</v>
      </c>
      <c r="AI8" s="720"/>
      <c r="AJ8" s="721"/>
      <c r="AK8" s="721"/>
      <c r="AL8" s="722"/>
      <c r="AM8" s="418" t="s">
        <v>2</v>
      </c>
      <c r="AN8" s="410"/>
      <c r="AO8" s="410"/>
      <c r="AP8" s="410"/>
      <c r="AQ8" s="410"/>
      <c r="AR8" s="410"/>
      <c r="AS8" s="410"/>
      <c r="AT8" s="410"/>
      <c r="AU8" s="410"/>
      <c r="AV8" s="410"/>
      <c r="AW8" s="410"/>
      <c r="AX8" s="410"/>
      <c r="AY8" s="410"/>
      <c r="AZ8" s="410"/>
      <c r="BA8" s="410"/>
      <c r="BB8" s="410"/>
      <c r="BC8" s="410"/>
      <c r="BD8" s="410"/>
      <c r="BE8" s="410"/>
      <c r="BF8" s="410"/>
      <c r="BG8" s="410"/>
      <c r="BH8" s="410"/>
      <c r="BI8" s="410"/>
      <c r="BJ8" s="410"/>
      <c r="BK8" s="410"/>
      <c r="BL8" s="410"/>
      <c r="BM8" s="410"/>
      <c r="BN8" s="410"/>
      <c r="BO8" s="410"/>
      <c r="BP8" s="410"/>
      <c r="BQ8" s="410"/>
    </row>
    <row r="9" spans="1:69" ht="14.25">
      <c r="B9" s="734"/>
      <c r="C9" s="736"/>
      <c r="D9" s="592">
        <v>2</v>
      </c>
      <c r="E9" s="413" t="s">
        <v>494</v>
      </c>
      <c r="F9" s="414"/>
      <c r="G9" s="414"/>
      <c r="H9" s="414"/>
      <c r="I9" s="414"/>
      <c r="J9" s="414"/>
      <c r="K9" s="414"/>
      <c r="L9" s="414"/>
      <c r="M9" s="415"/>
      <c r="N9" s="593">
        <v>1594</v>
      </c>
      <c r="O9" s="720"/>
      <c r="P9" s="721"/>
      <c r="Q9" s="721"/>
      <c r="R9" s="722"/>
      <c r="S9" s="593">
        <v>1026</v>
      </c>
      <c r="T9" s="720"/>
      <c r="U9" s="721"/>
      <c r="V9" s="721"/>
      <c r="W9" s="722"/>
      <c r="X9" s="593">
        <v>1595</v>
      </c>
      <c r="Y9" s="720"/>
      <c r="Z9" s="721"/>
      <c r="AA9" s="721"/>
      <c r="AB9" s="722"/>
      <c r="AC9" s="593">
        <v>1027</v>
      </c>
      <c r="AD9" s="720"/>
      <c r="AE9" s="721"/>
      <c r="AF9" s="721"/>
      <c r="AG9" s="722"/>
      <c r="AH9" s="593">
        <v>105</v>
      </c>
      <c r="AI9" s="720"/>
      <c r="AJ9" s="721"/>
      <c r="AK9" s="721"/>
      <c r="AL9" s="722"/>
      <c r="AM9" s="418" t="s">
        <v>2</v>
      </c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</row>
    <row r="10" spans="1:69" ht="14.25">
      <c r="B10" s="734"/>
      <c r="C10" s="736"/>
      <c r="D10" s="592">
        <v>3</v>
      </c>
      <c r="E10" s="413" t="s">
        <v>495</v>
      </c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5"/>
      <c r="AH10" s="593">
        <v>106</v>
      </c>
      <c r="AI10" s="720"/>
      <c r="AJ10" s="721"/>
      <c r="AK10" s="721"/>
      <c r="AL10" s="722"/>
      <c r="AM10" s="418" t="s">
        <v>2</v>
      </c>
      <c r="AN10" s="410"/>
      <c r="AO10" s="410"/>
      <c r="AP10" s="410"/>
      <c r="AQ10" s="410"/>
      <c r="AR10" s="410"/>
      <c r="AS10" s="410"/>
      <c r="AT10" s="410"/>
      <c r="AU10" s="410"/>
      <c r="AV10" s="410"/>
      <c r="AW10" s="410"/>
      <c r="AX10" s="410"/>
      <c r="AY10" s="410"/>
      <c r="AZ10" s="410"/>
      <c r="BA10" s="410"/>
      <c r="BB10" s="410"/>
      <c r="BC10" s="410"/>
      <c r="BD10" s="410"/>
      <c r="BE10" s="410"/>
      <c r="BF10" s="410"/>
      <c r="BG10" s="410"/>
      <c r="BH10" s="410"/>
      <c r="BI10" s="410"/>
      <c r="BJ10" s="410"/>
      <c r="BK10" s="410"/>
      <c r="BL10" s="410"/>
      <c r="BM10" s="410"/>
      <c r="BN10" s="410"/>
      <c r="BO10" s="410"/>
      <c r="BP10" s="410"/>
      <c r="BQ10" s="410"/>
    </row>
    <row r="11" spans="1:69" ht="14.25">
      <c r="B11" s="734"/>
      <c r="C11" s="736"/>
      <c r="D11" s="592">
        <v>4</v>
      </c>
      <c r="E11" s="413" t="s">
        <v>496</v>
      </c>
      <c r="F11" s="414"/>
      <c r="G11" s="414"/>
      <c r="H11" s="414"/>
      <c r="I11" s="414"/>
      <c r="J11" s="414"/>
      <c r="K11" s="414"/>
      <c r="L11" s="414"/>
      <c r="M11" s="414"/>
      <c r="N11" s="414"/>
      <c r="O11" s="419"/>
      <c r="P11" s="414"/>
      <c r="Q11" s="414"/>
      <c r="R11" s="414"/>
      <c r="S11" s="414"/>
      <c r="T11" s="419"/>
      <c r="U11" s="414"/>
      <c r="V11" s="414"/>
      <c r="W11" s="414"/>
      <c r="X11" s="414"/>
      <c r="Y11" s="419"/>
      <c r="Z11" s="414"/>
      <c r="AA11" s="414"/>
      <c r="AB11" s="415"/>
      <c r="AC11" s="416">
        <v>603</v>
      </c>
      <c r="AD11" s="720"/>
      <c r="AE11" s="721"/>
      <c r="AF11" s="721"/>
      <c r="AG11" s="722"/>
      <c r="AH11" s="593">
        <v>108</v>
      </c>
      <c r="AI11" s="720"/>
      <c r="AJ11" s="721"/>
      <c r="AK11" s="721"/>
      <c r="AL11" s="722"/>
      <c r="AM11" s="418" t="s">
        <v>2</v>
      </c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  <c r="AZ11" s="410"/>
      <c r="BA11" s="410"/>
      <c r="BB11" s="410"/>
      <c r="BC11" s="410"/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</row>
    <row r="12" spans="1:69" ht="14.25">
      <c r="B12" s="734"/>
      <c r="C12" s="736"/>
      <c r="D12" s="723">
        <v>5</v>
      </c>
      <c r="E12" s="420" t="s">
        <v>497</v>
      </c>
      <c r="F12" s="420"/>
      <c r="G12" s="420"/>
      <c r="H12" s="420"/>
      <c r="I12" s="420"/>
      <c r="J12" s="420"/>
      <c r="K12" s="420"/>
      <c r="L12" s="420"/>
      <c r="M12" s="420"/>
      <c r="N12" s="416">
        <v>1721</v>
      </c>
      <c r="O12" s="720">
        <f>+$O$15+$O$16</f>
        <v>0</v>
      </c>
      <c r="P12" s="721"/>
      <c r="Q12" s="721"/>
      <c r="R12" s="722"/>
      <c r="S12" s="416">
        <v>1722</v>
      </c>
      <c r="T12" s="720">
        <f>+$T$15+$T$16</f>
        <v>0</v>
      </c>
      <c r="U12" s="721"/>
      <c r="V12" s="721"/>
      <c r="W12" s="722"/>
      <c r="X12" s="416">
        <v>1596</v>
      </c>
      <c r="Y12" s="720">
        <f>+$Y$13+$Y$14+$Y$15+$Y$16+$Y$18</f>
        <v>0</v>
      </c>
      <c r="Z12" s="721"/>
      <c r="AA12" s="721"/>
      <c r="AB12" s="722"/>
      <c r="AC12" s="593">
        <v>954</v>
      </c>
      <c r="AD12" s="720">
        <f>+SUM(AD13:$AG$18)</f>
        <v>0</v>
      </c>
      <c r="AE12" s="721"/>
      <c r="AF12" s="721"/>
      <c r="AG12" s="722"/>
      <c r="AH12" s="593">
        <v>955</v>
      </c>
      <c r="AI12" s="720">
        <f>+SUM($AI$13:$AL$18)</f>
        <v>0</v>
      </c>
      <c r="AJ12" s="721"/>
      <c r="AK12" s="721"/>
      <c r="AL12" s="722"/>
      <c r="AM12" s="421" t="s">
        <v>2</v>
      </c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AZ12" s="410"/>
      <c r="BA12" s="410"/>
      <c r="BB12" s="410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</row>
    <row r="13" spans="1:69" ht="14.25">
      <c r="B13" s="734"/>
      <c r="C13" s="736"/>
      <c r="D13" s="723"/>
      <c r="E13" s="422" t="s">
        <v>498</v>
      </c>
      <c r="F13" s="422"/>
      <c r="G13" s="422"/>
      <c r="H13" s="422"/>
      <c r="I13" s="422"/>
      <c r="J13" s="422"/>
      <c r="K13" s="422"/>
      <c r="L13" s="422"/>
      <c r="M13" s="422"/>
      <c r="N13" s="422"/>
      <c r="O13" s="423"/>
      <c r="P13" s="422"/>
      <c r="Q13" s="422"/>
      <c r="R13" s="422"/>
      <c r="S13" s="422"/>
      <c r="T13" s="423"/>
      <c r="U13" s="422"/>
      <c r="V13" s="422"/>
      <c r="W13" s="424"/>
      <c r="X13" s="425">
        <v>1917</v>
      </c>
      <c r="Y13" s="724"/>
      <c r="Z13" s="725"/>
      <c r="AA13" s="725"/>
      <c r="AB13" s="726"/>
      <c r="AC13" s="425">
        <v>1848</v>
      </c>
      <c r="AD13" s="724"/>
      <c r="AE13" s="725"/>
      <c r="AF13" s="725"/>
      <c r="AG13" s="726"/>
      <c r="AH13" s="425">
        <v>1849</v>
      </c>
      <c r="AI13" s="724"/>
      <c r="AJ13" s="725"/>
      <c r="AK13" s="725"/>
      <c r="AL13" s="726"/>
      <c r="AM13" s="426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410"/>
      <c r="BC13" s="410"/>
      <c r="BD13" s="410"/>
      <c r="BE13" s="410"/>
      <c r="BF13" s="410"/>
      <c r="BG13" s="410"/>
      <c r="BH13" s="410"/>
      <c r="BI13" s="410"/>
      <c r="BJ13" s="410"/>
      <c r="BK13" s="410"/>
      <c r="BL13" s="410"/>
      <c r="BM13" s="410"/>
      <c r="BN13" s="410"/>
      <c r="BO13" s="410"/>
      <c r="BP13" s="410"/>
      <c r="BQ13" s="410"/>
    </row>
    <row r="14" spans="1:69" ht="14.25">
      <c r="B14" s="734"/>
      <c r="C14" s="736"/>
      <c r="D14" s="723"/>
      <c r="E14" s="427" t="s">
        <v>499</v>
      </c>
      <c r="F14" s="428"/>
      <c r="G14" s="428"/>
      <c r="H14" s="428"/>
      <c r="I14" s="428"/>
      <c r="J14" s="428"/>
      <c r="K14" s="428"/>
      <c r="L14" s="428"/>
      <c r="M14" s="428"/>
      <c r="N14" s="428"/>
      <c r="O14" s="429"/>
      <c r="P14" s="428"/>
      <c r="Q14" s="428"/>
      <c r="R14" s="428"/>
      <c r="S14" s="428"/>
      <c r="T14" s="429"/>
      <c r="U14" s="428"/>
      <c r="V14" s="428"/>
      <c r="W14" s="430"/>
      <c r="X14" s="425">
        <v>1850</v>
      </c>
      <c r="Y14" s="724"/>
      <c r="Z14" s="725"/>
      <c r="AA14" s="725"/>
      <c r="AB14" s="726"/>
      <c r="AC14" s="425">
        <v>1851</v>
      </c>
      <c r="AD14" s="724"/>
      <c r="AE14" s="725"/>
      <c r="AF14" s="725"/>
      <c r="AG14" s="726"/>
      <c r="AH14" s="425">
        <v>1852</v>
      </c>
      <c r="AI14" s="724"/>
      <c r="AJ14" s="725"/>
      <c r="AK14" s="725"/>
      <c r="AL14" s="726"/>
      <c r="AM14" s="426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  <c r="AZ14" s="410"/>
      <c r="BA14" s="410"/>
      <c r="BB14" s="410"/>
      <c r="BC14" s="410"/>
      <c r="BD14" s="410"/>
      <c r="BE14" s="410"/>
      <c r="BF14" s="410"/>
      <c r="BG14" s="410"/>
      <c r="BH14" s="410"/>
      <c r="BI14" s="410"/>
      <c r="BJ14" s="410"/>
      <c r="BK14" s="410"/>
      <c r="BL14" s="410"/>
      <c r="BM14" s="410"/>
      <c r="BN14" s="410"/>
      <c r="BO14" s="410"/>
      <c r="BP14" s="410"/>
      <c r="BQ14" s="410"/>
    </row>
    <row r="15" spans="1:69" ht="14.25">
      <c r="B15" s="734"/>
      <c r="C15" s="736"/>
      <c r="D15" s="723"/>
      <c r="E15" s="431" t="s">
        <v>500</v>
      </c>
      <c r="F15" s="422"/>
      <c r="G15" s="422"/>
      <c r="H15" s="422"/>
      <c r="I15" s="422"/>
      <c r="J15" s="422"/>
      <c r="K15" s="422"/>
      <c r="L15" s="422"/>
      <c r="M15" s="422"/>
      <c r="N15" s="425">
        <v>1853</v>
      </c>
      <c r="O15" s="724"/>
      <c r="P15" s="725"/>
      <c r="Q15" s="725"/>
      <c r="R15" s="726"/>
      <c r="S15" s="425">
        <v>1854</v>
      </c>
      <c r="T15" s="724"/>
      <c r="U15" s="725"/>
      <c r="V15" s="725"/>
      <c r="W15" s="726"/>
      <c r="X15" s="425">
        <v>1855</v>
      </c>
      <c r="Y15" s="724"/>
      <c r="Z15" s="725"/>
      <c r="AA15" s="725"/>
      <c r="AB15" s="726"/>
      <c r="AC15" s="425">
        <v>1856</v>
      </c>
      <c r="AD15" s="724"/>
      <c r="AE15" s="725"/>
      <c r="AF15" s="725"/>
      <c r="AG15" s="726"/>
      <c r="AH15" s="425">
        <v>1857</v>
      </c>
      <c r="AI15" s="724"/>
      <c r="AJ15" s="725"/>
      <c r="AK15" s="725"/>
      <c r="AL15" s="726"/>
      <c r="AM15" s="426"/>
      <c r="AN15" s="410"/>
      <c r="AO15" s="410"/>
      <c r="AP15" s="410"/>
      <c r="AQ15" s="410"/>
      <c r="AR15" s="410"/>
      <c r="AS15" s="410"/>
      <c r="AT15" s="410"/>
      <c r="AU15" s="410"/>
      <c r="AV15" s="410"/>
      <c r="AW15" s="410"/>
      <c r="AX15" s="410"/>
      <c r="AY15" s="410"/>
      <c r="AZ15" s="410"/>
      <c r="BA15" s="410"/>
      <c r="BB15" s="410"/>
      <c r="BC15" s="410"/>
      <c r="BD15" s="410"/>
      <c r="BE15" s="410"/>
      <c r="BF15" s="410"/>
      <c r="BG15" s="410"/>
      <c r="BH15" s="410"/>
      <c r="BI15" s="410"/>
      <c r="BJ15" s="410"/>
      <c r="BK15" s="410"/>
      <c r="BL15" s="410"/>
      <c r="BM15" s="410"/>
      <c r="BN15" s="410"/>
      <c r="BO15" s="410"/>
      <c r="BP15" s="410"/>
      <c r="BQ15" s="410"/>
    </row>
    <row r="16" spans="1:69" ht="14.25">
      <c r="B16" s="734"/>
      <c r="C16" s="736"/>
      <c r="D16" s="723"/>
      <c r="E16" s="431" t="s">
        <v>501</v>
      </c>
      <c r="F16" s="422"/>
      <c r="G16" s="422"/>
      <c r="H16" s="422"/>
      <c r="I16" s="422"/>
      <c r="J16" s="422"/>
      <c r="K16" s="422"/>
      <c r="L16" s="422"/>
      <c r="M16" s="422"/>
      <c r="N16" s="425">
        <v>1858</v>
      </c>
      <c r="O16" s="724"/>
      <c r="P16" s="725"/>
      <c r="Q16" s="725"/>
      <c r="R16" s="726"/>
      <c r="S16" s="425">
        <v>1859</v>
      </c>
      <c r="T16" s="724"/>
      <c r="U16" s="725"/>
      <c r="V16" s="725"/>
      <c r="W16" s="726"/>
      <c r="X16" s="425">
        <v>1860</v>
      </c>
      <c r="Y16" s="724"/>
      <c r="Z16" s="725"/>
      <c r="AA16" s="725"/>
      <c r="AB16" s="726"/>
      <c r="AC16" s="425">
        <v>1861</v>
      </c>
      <c r="AD16" s="724"/>
      <c r="AE16" s="725"/>
      <c r="AF16" s="725"/>
      <c r="AG16" s="726"/>
      <c r="AH16" s="425">
        <v>1862</v>
      </c>
      <c r="AI16" s="724"/>
      <c r="AJ16" s="725"/>
      <c r="AK16" s="725"/>
      <c r="AL16" s="726"/>
      <c r="AM16" s="426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  <c r="AZ16" s="410"/>
      <c r="BA16" s="410"/>
      <c r="BB16" s="410"/>
      <c r="BC16" s="410"/>
      <c r="BD16" s="410"/>
      <c r="BE16" s="410"/>
      <c r="BF16" s="410"/>
      <c r="BG16" s="410"/>
      <c r="BH16" s="410"/>
      <c r="BI16" s="410"/>
      <c r="BJ16" s="410"/>
      <c r="BK16" s="410"/>
      <c r="BL16" s="410"/>
      <c r="BM16" s="410"/>
      <c r="BN16" s="410"/>
      <c r="BO16" s="410"/>
      <c r="BP16" s="410"/>
      <c r="BQ16" s="410"/>
    </row>
    <row r="17" spans="2:69" ht="14.25">
      <c r="B17" s="734"/>
      <c r="C17" s="736"/>
      <c r="D17" s="723"/>
      <c r="E17" s="432" t="s">
        <v>502</v>
      </c>
      <c r="F17" s="433"/>
      <c r="G17" s="433"/>
      <c r="H17" s="433"/>
      <c r="I17" s="433"/>
      <c r="J17" s="433"/>
      <c r="K17" s="433"/>
      <c r="L17" s="433"/>
      <c r="M17" s="433"/>
      <c r="N17" s="433"/>
      <c r="O17" s="423"/>
      <c r="P17" s="433"/>
      <c r="Q17" s="433"/>
      <c r="R17" s="433"/>
      <c r="S17" s="433"/>
      <c r="T17" s="423"/>
      <c r="U17" s="433"/>
      <c r="V17" s="433"/>
      <c r="W17" s="433"/>
      <c r="X17" s="433"/>
      <c r="Y17" s="423"/>
      <c r="Z17" s="433"/>
      <c r="AA17" s="433"/>
      <c r="AB17" s="434"/>
      <c r="AC17" s="425">
        <v>1872</v>
      </c>
      <c r="AD17" s="724"/>
      <c r="AE17" s="725"/>
      <c r="AF17" s="725"/>
      <c r="AG17" s="726"/>
      <c r="AH17" s="425">
        <v>1873</v>
      </c>
      <c r="AI17" s="724"/>
      <c r="AJ17" s="725"/>
      <c r="AK17" s="725"/>
      <c r="AL17" s="726"/>
      <c r="AM17" s="426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  <c r="AZ17" s="410"/>
      <c r="BA17" s="410"/>
      <c r="BB17" s="410"/>
      <c r="BC17" s="410"/>
      <c r="BD17" s="410"/>
      <c r="BE17" s="410"/>
      <c r="BF17" s="410"/>
      <c r="BG17" s="410"/>
      <c r="BH17" s="410"/>
      <c r="BI17" s="410"/>
      <c r="BJ17" s="410"/>
      <c r="BK17" s="410"/>
      <c r="BL17" s="410"/>
      <c r="BM17" s="410"/>
      <c r="BN17" s="410"/>
      <c r="BO17" s="410"/>
      <c r="BP17" s="410"/>
      <c r="BQ17" s="410"/>
    </row>
    <row r="18" spans="2:69" ht="14.25">
      <c r="B18" s="734"/>
      <c r="C18" s="736"/>
      <c r="D18" s="723"/>
      <c r="E18" s="432" t="s">
        <v>503</v>
      </c>
      <c r="F18" s="433"/>
      <c r="G18" s="433"/>
      <c r="H18" s="433"/>
      <c r="I18" s="433"/>
      <c r="J18" s="433"/>
      <c r="K18" s="433"/>
      <c r="L18" s="433"/>
      <c r="M18" s="433"/>
      <c r="N18" s="433"/>
      <c r="O18" s="423"/>
      <c r="P18" s="433"/>
      <c r="Q18" s="433"/>
      <c r="R18" s="433"/>
      <c r="S18" s="433"/>
      <c r="T18" s="423"/>
      <c r="U18" s="433"/>
      <c r="V18" s="433"/>
      <c r="W18" s="434"/>
      <c r="X18" s="425">
        <v>1863</v>
      </c>
      <c r="Y18" s="724"/>
      <c r="Z18" s="725"/>
      <c r="AA18" s="725"/>
      <c r="AB18" s="726"/>
      <c r="AC18" s="425">
        <v>1864</v>
      </c>
      <c r="AD18" s="724"/>
      <c r="AE18" s="725"/>
      <c r="AF18" s="725"/>
      <c r="AG18" s="726"/>
      <c r="AH18" s="425">
        <v>1865</v>
      </c>
      <c r="AI18" s="724"/>
      <c r="AJ18" s="725"/>
      <c r="AK18" s="725"/>
      <c r="AL18" s="726"/>
      <c r="AM18" s="435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  <c r="BF18" s="410"/>
      <c r="BG18" s="410"/>
      <c r="BH18" s="410"/>
      <c r="BI18" s="410"/>
      <c r="BJ18" s="410"/>
      <c r="BK18" s="410"/>
      <c r="BL18" s="410"/>
      <c r="BM18" s="410"/>
      <c r="BN18" s="410"/>
      <c r="BO18" s="410"/>
      <c r="BP18" s="410"/>
      <c r="BQ18" s="410"/>
    </row>
    <row r="19" spans="2:69" ht="14.25">
      <c r="B19" s="734"/>
      <c r="C19" s="736"/>
      <c r="D19" s="592">
        <v>6</v>
      </c>
      <c r="E19" s="420" t="s">
        <v>504</v>
      </c>
      <c r="F19" s="420"/>
      <c r="G19" s="420"/>
      <c r="H19" s="420"/>
      <c r="I19" s="420"/>
      <c r="J19" s="420"/>
      <c r="K19" s="420"/>
      <c r="L19" s="420"/>
      <c r="M19" s="420"/>
      <c r="N19" s="416">
        <v>1597</v>
      </c>
      <c r="O19" s="720"/>
      <c r="P19" s="721"/>
      <c r="Q19" s="721"/>
      <c r="R19" s="722"/>
      <c r="S19" s="416">
        <v>1598</v>
      </c>
      <c r="T19" s="720"/>
      <c r="U19" s="721"/>
      <c r="V19" s="721"/>
      <c r="W19" s="722"/>
      <c r="X19" s="416">
        <v>1599</v>
      </c>
      <c r="Y19" s="720"/>
      <c r="Z19" s="721"/>
      <c r="AA19" s="721"/>
      <c r="AB19" s="722"/>
      <c r="AC19" s="416">
        <v>1631</v>
      </c>
      <c r="AD19" s="720"/>
      <c r="AE19" s="721"/>
      <c r="AF19" s="721"/>
      <c r="AG19" s="722"/>
      <c r="AH19" s="416">
        <v>1632</v>
      </c>
      <c r="AI19" s="720"/>
      <c r="AJ19" s="721"/>
      <c r="AK19" s="721"/>
      <c r="AL19" s="722"/>
      <c r="AM19" s="436" t="s">
        <v>2</v>
      </c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  <c r="AZ19" s="410"/>
      <c r="BA19" s="410"/>
      <c r="BB19" s="410"/>
      <c r="BC19" s="410"/>
      <c r="BD19" s="410"/>
      <c r="BE19" s="410"/>
      <c r="BF19" s="410"/>
      <c r="BG19" s="410"/>
      <c r="BH19" s="410"/>
      <c r="BI19" s="410"/>
      <c r="BJ19" s="410"/>
      <c r="BK19" s="410"/>
      <c r="BL19" s="410"/>
      <c r="BM19" s="410"/>
      <c r="BN19" s="410"/>
      <c r="BO19" s="410"/>
      <c r="BP19" s="410"/>
      <c r="BQ19" s="410"/>
    </row>
    <row r="20" spans="2:69" ht="14.25">
      <c r="B20" s="734"/>
      <c r="C20" s="736"/>
      <c r="D20" s="592">
        <v>7</v>
      </c>
      <c r="E20" s="413" t="s">
        <v>505</v>
      </c>
      <c r="F20" s="414"/>
      <c r="G20" s="414"/>
      <c r="H20" s="414"/>
      <c r="I20" s="414"/>
      <c r="J20" s="414"/>
      <c r="K20" s="414"/>
      <c r="L20" s="414"/>
      <c r="M20" s="414"/>
      <c r="N20" s="414"/>
      <c r="O20" s="419"/>
      <c r="P20" s="414"/>
      <c r="Q20" s="414"/>
      <c r="R20" s="414"/>
      <c r="S20" s="414"/>
      <c r="T20" s="419"/>
      <c r="U20" s="414"/>
      <c r="V20" s="414"/>
      <c r="W20" s="414"/>
      <c r="X20" s="414"/>
      <c r="Y20" s="419"/>
      <c r="Z20" s="414"/>
      <c r="AA20" s="414"/>
      <c r="AB20" s="414"/>
      <c r="AC20" s="414"/>
      <c r="AD20" s="419"/>
      <c r="AE20" s="414"/>
      <c r="AF20" s="414"/>
      <c r="AG20" s="415"/>
      <c r="AH20" s="593">
        <v>110</v>
      </c>
      <c r="AI20" s="720"/>
      <c r="AJ20" s="721"/>
      <c r="AK20" s="721"/>
      <c r="AL20" s="722"/>
      <c r="AM20" s="418" t="s">
        <v>2</v>
      </c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  <c r="BJ20" s="410"/>
      <c r="BK20" s="410"/>
      <c r="BL20" s="410"/>
      <c r="BM20" s="410"/>
      <c r="BN20" s="410"/>
      <c r="BO20" s="410"/>
      <c r="BP20" s="410"/>
      <c r="BQ20" s="410"/>
    </row>
    <row r="21" spans="2:69" ht="14.25">
      <c r="B21" s="734"/>
      <c r="C21" s="736"/>
      <c r="D21" s="727">
        <v>8</v>
      </c>
      <c r="E21" s="437" t="s">
        <v>506</v>
      </c>
      <c r="F21" s="437"/>
      <c r="G21" s="437"/>
      <c r="H21" s="437"/>
      <c r="I21" s="437"/>
      <c r="J21" s="437"/>
      <c r="K21" s="437"/>
      <c r="L21" s="437"/>
      <c r="M21" s="437"/>
      <c r="N21" s="437"/>
      <c r="O21" s="419"/>
      <c r="P21" s="437"/>
      <c r="Q21" s="437"/>
      <c r="R21" s="437"/>
      <c r="S21" s="437"/>
      <c r="T21" s="419"/>
      <c r="U21" s="438"/>
      <c r="V21" s="438"/>
      <c r="W21" s="439"/>
      <c r="X21" s="437"/>
      <c r="Y21" s="419"/>
      <c r="Z21" s="438"/>
      <c r="AA21" s="439"/>
      <c r="AB21" s="437"/>
      <c r="AC21" s="416">
        <v>605</v>
      </c>
      <c r="AD21" s="720">
        <f>+$AD$22</f>
        <v>0</v>
      </c>
      <c r="AE21" s="721"/>
      <c r="AF21" s="721"/>
      <c r="AG21" s="722"/>
      <c r="AH21" s="593">
        <v>155</v>
      </c>
      <c r="AI21" s="720">
        <f>+SUM(AI22:$AL$24)</f>
        <v>0</v>
      </c>
      <c r="AJ21" s="721"/>
      <c r="AK21" s="721"/>
      <c r="AL21" s="722"/>
      <c r="AM21" s="421" t="s">
        <v>2</v>
      </c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  <c r="BJ21" s="410"/>
      <c r="BK21" s="410"/>
      <c r="BL21" s="410"/>
      <c r="BM21" s="410"/>
      <c r="BN21" s="410"/>
      <c r="BO21" s="410"/>
      <c r="BP21" s="410"/>
      <c r="BQ21" s="410"/>
    </row>
    <row r="22" spans="2:69" ht="14.25">
      <c r="B22" s="734"/>
      <c r="C22" s="736"/>
      <c r="D22" s="727"/>
      <c r="E22" s="432" t="s">
        <v>507</v>
      </c>
      <c r="F22" s="433"/>
      <c r="G22" s="433"/>
      <c r="H22" s="433"/>
      <c r="I22" s="433"/>
      <c r="J22" s="433"/>
      <c r="K22" s="433"/>
      <c r="L22" s="433"/>
      <c r="M22" s="433"/>
      <c r="N22" s="433"/>
      <c r="O22" s="423"/>
      <c r="P22" s="433"/>
      <c r="Q22" s="433"/>
      <c r="R22" s="433"/>
      <c r="S22" s="433"/>
      <c r="T22" s="423"/>
      <c r="U22" s="433"/>
      <c r="V22" s="433"/>
      <c r="W22" s="433"/>
      <c r="X22" s="433"/>
      <c r="Y22" s="423"/>
      <c r="Z22" s="433"/>
      <c r="AA22" s="433"/>
      <c r="AB22" s="434"/>
      <c r="AC22" s="425">
        <v>1866</v>
      </c>
      <c r="AD22" s="724"/>
      <c r="AE22" s="725"/>
      <c r="AF22" s="725"/>
      <c r="AG22" s="726"/>
      <c r="AH22" s="425">
        <v>1867</v>
      </c>
      <c r="AI22" s="724"/>
      <c r="AJ22" s="725"/>
      <c r="AK22" s="725"/>
      <c r="AL22" s="726"/>
      <c r="AM22" s="426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  <c r="BJ22" s="410"/>
      <c r="BK22" s="410"/>
      <c r="BL22" s="410"/>
      <c r="BM22" s="410"/>
      <c r="BN22" s="410"/>
      <c r="BO22" s="410"/>
      <c r="BP22" s="410"/>
      <c r="BQ22" s="410"/>
    </row>
    <row r="23" spans="2:69" ht="14.25">
      <c r="B23" s="734"/>
      <c r="C23" s="736"/>
      <c r="D23" s="727"/>
      <c r="E23" s="432" t="s">
        <v>508</v>
      </c>
      <c r="F23" s="433"/>
      <c r="G23" s="433"/>
      <c r="H23" s="433"/>
      <c r="I23" s="433"/>
      <c r="J23" s="433"/>
      <c r="K23" s="433"/>
      <c r="L23" s="433"/>
      <c r="M23" s="433"/>
      <c r="N23" s="433"/>
      <c r="O23" s="423"/>
      <c r="P23" s="433"/>
      <c r="Q23" s="433"/>
      <c r="R23" s="433"/>
      <c r="S23" s="433"/>
      <c r="T23" s="423"/>
      <c r="U23" s="433"/>
      <c r="V23" s="433"/>
      <c r="W23" s="433"/>
      <c r="X23" s="433"/>
      <c r="Y23" s="423"/>
      <c r="Z23" s="433"/>
      <c r="AA23" s="433"/>
      <c r="AB23" s="433"/>
      <c r="AC23" s="433"/>
      <c r="AD23" s="423"/>
      <c r="AE23" s="433"/>
      <c r="AF23" s="433"/>
      <c r="AG23" s="434"/>
      <c r="AH23" s="425">
        <v>1869</v>
      </c>
      <c r="AI23" s="724"/>
      <c r="AJ23" s="725"/>
      <c r="AK23" s="725"/>
      <c r="AL23" s="726"/>
      <c r="AM23" s="426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  <c r="BJ23" s="410"/>
      <c r="BK23" s="410"/>
      <c r="BL23" s="410"/>
      <c r="BM23" s="410"/>
      <c r="BN23" s="410"/>
      <c r="BO23" s="410"/>
      <c r="BP23" s="410"/>
      <c r="BQ23" s="410"/>
    </row>
    <row r="24" spans="2:69" ht="14.25">
      <c r="B24" s="734"/>
      <c r="C24" s="736"/>
      <c r="D24" s="727"/>
      <c r="E24" s="432" t="s">
        <v>509</v>
      </c>
      <c r="F24" s="433"/>
      <c r="G24" s="433"/>
      <c r="H24" s="433"/>
      <c r="I24" s="433"/>
      <c r="J24" s="433"/>
      <c r="K24" s="433"/>
      <c r="L24" s="433"/>
      <c r="M24" s="433"/>
      <c r="N24" s="433"/>
      <c r="O24" s="423"/>
      <c r="P24" s="433"/>
      <c r="Q24" s="433"/>
      <c r="R24" s="433"/>
      <c r="S24" s="433"/>
      <c r="T24" s="423"/>
      <c r="U24" s="433"/>
      <c r="V24" s="433"/>
      <c r="W24" s="433"/>
      <c r="X24" s="433"/>
      <c r="Y24" s="423"/>
      <c r="Z24" s="433"/>
      <c r="AA24" s="433"/>
      <c r="AB24" s="433"/>
      <c r="AC24" s="433"/>
      <c r="AD24" s="423"/>
      <c r="AE24" s="433"/>
      <c r="AF24" s="433"/>
      <c r="AG24" s="434"/>
      <c r="AH24" s="425">
        <v>1871</v>
      </c>
      <c r="AI24" s="724"/>
      <c r="AJ24" s="725"/>
      <c r="AK24" s="725"/>
      <c r="AL24" s="726"/>
      <c r="AM24" s="435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0"/>
      <c r="BP24" s="410"/>
      <c r="BQ24" s="410"/>
    </row>
    <row r="25" spans="2:69" ht="14.25">
      <c r="B25" s="734"/>
      <c r="C25" s="736"/>
      <c r="D25" s="727">
        <v>9</v>
      </c>
      <c r="E25" s="440" t="s">
        <v>510</v>
      </c>
      <c r="F25" s="441"/>
      <c r="G25" s="441"/>
      <c r="H25" s="441"/>
      <c r="I25" s="441"/>
      <c r="J25" s="441"/>
      <c r="K25" s="441"/>
      <c r="L25" s="441"/>
      <c r="M25" s="442"/>
      <c r="N25" s="416">
        <v>1633</v>
      </c>
      <c r="O25" s="720">
        <f>+$O$26+$O$27+$O$29</f>
        <v>0</v>
      </c>
      <c r="P25" s="721"/>
      <c r="Q25" s="721"/>
      <c r="R25" s="722"/>
      <c r="S25" s="416">
        <v>1105</v>
      </c>
      <c r="T25" s="720">
        <f>+$T$26+$T$27+$T$29</f>
        <v>0</v>
      </c>
      <c r="U25" s="721"/>
      <c r="V25" s="721"/>
      <c r="W25" s="722"/>
      <c r="X25" s="416">
        <v>1634</v>
      </c>
      <c r="Y25" s="720">
        <f>+$Y$26+$Y$27+$Y$29</f>
        <v>0</v>
      </c>
      <c r="Z25" s="721"/>
      <c r="AA25" s="721"/>
      <c r="AB25" s="722"/>
      <c r="AC25" s="416">
        <v>606</v>
      </c>
      <c r="AD25" s="720">
        <f>+$AD$26+$AD$27+$AD$29</f>
        <v>0</v>
      </c>
      <c r="AE25" s="721"/>
      <c r="AF25" s="721"/>
      <c r="AG25" s="722"/>
      <c r="AH25" s="416">
        <v>152</v>
      </c>
      <c r="AI25" s="720">
        <f>+SUM(AI26:$AL$29)</f>
        <v>0</v>
      </c>
      <c r="AJ25" s="721"/>
      <c r="AK25" s="721"/>
      <c r="AL25" s="722"/>
      <c r="AM25" s="421" t="s">
        <v>2</v>
      </c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  <c r="BJ25" s="410"/>
      <c r="BK25" s="410"/>
      <c r="BL25" s="410"/>
      <c r="BM25" s="410"/>
      <c r="BN25" s="410"/>
      <c r="BO25" s="410"/>
      <c r="BP25" s="410"/>
      <c r="BQ25" s="410"/>
    </row>
    <row r="26" spans="2:69" ht="14.25">
      <c r="B26" s="734"/>
      <c r="C26" s="736"/>
      <c r="D26" s="727"/>
      <c r="E26" s="422" t="s">
        <v>511</v>
      </c>
      <c r="F26" s="422"/>
      <c r="G26" s="422"/>
      <c r="H26" s="422"/>
      <c r="I26" s="422"/>
      <c r="J26" s="422"/>
      <c r="K26" s="422"/>
      <c r="L26" s="422"/>
      <c r="M26" s="422"/>
      <c r="N26" s="425">
        <v>1874</v>
      </c>
      <c r="O26" s="724"/>
      <c r="P26" s="725"/>
      <c r="Q26" s="725"/>
      <c r="R26" s="726"/>
      <c r="S26" s="425">
        <v>1875</v>
      </c>
      <c r="T26" s="724"/>
      <c r="U26" s="725"/>
      <c r="V26" s="725"/>
      <c r="W26" s="726"/>
      <c r="X26" s="425">
        <v>1876</v>
      </c>
      <c r="Y26" s="724"/>
      <c r="Z26" s="725"/>
      <c r="AA26" s="725"/>
      <c r="AB26" s="726"/>
      <c r="AC26" s="425">
        <v>1877</v>
      </c>
      <c r="AD26" s="724"/>
      <c r="AE26" s="725"/>
      <c r="AF26" s="725"/>
      <c r="AG26" s="726"/>
      <c r="AH26" s="425">
        <v>1878</v>
      </c>
      <c r="AI26" s="724"/>
      <c r="AJ26" s="725"/>
      <c r="AK26" s="725"/>
      <c r="AL26" s="726"/>
      <c r="AM26" s="426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  <c r="BJ26" s="410"/>
      <c r="BK26" s="410"/>
      <c r="BL26" s="410"/>
      <c r="BM26" s="410"/>
      <c r="BN26" s="410"/>
      <c r="BO26" s="410"/>
      <c r="BP26" s="410"/>
      <c r="BQ26" s="410"/>
    </row>
    <row r="27" spans="2:69" ht="14.25">
      <c r="B27" s="734"/>
      <c r="C27" s="736"/>
      <c r="D27" s="727"/>
      <c r="E27" s="443" t="s">
        <v>512</v>
      </c>
      <c r="F27" s="443"/>
      <c r="G27" s="443"/>
      <c r="H27" s="443"/>
      <c r="I27" s="443"/>
      <c r="J27" s="443"/>
      <c r="K27" s="443"/>
      <c r="L27" s="443"/>
      <c r="M27" s="443"/>
      <c r="N27" s="444">
        <v>1879</v>
      </c>
      <c r="O27" s="724"/>
      <c r="P27" s="725"/>
      <c r="Q27" s="725"/>
      <c r="R27" s="726"/>
      <c r="S27" s="444">
        <v>1880</v>
      </c>
      <c r="T27" s="724"/>
      <c r="U27" s="725"/>
      <c r="V27" s="725"/>
      <c r="W27" s="726"/>
      <c r="X27" s="444">
        <v>1881</v>
      </c>
      <c r="Y27" s="724"/>
      <c r="Z27" s="725"/>
      <c r="AA27" s="725"/>
      <c r="AB27" s="726"/>
      <c r="AC27" s="444">
        <v>1882</v>
      </c>
      <c r="AD27" s="724"/>
      <c r="AE27" s="725"/>
      <c r="AF27" s="725"/>
      <c r="AG27" s="726"/>
      <c r="AH27" s="425">
        <v>1883</v>
      </c>
      <c r="AI27" s="724"/>
      <c r="AJ27" s="725"/>
      <c r="AK27" s="725"/>
      <c r="AL27" s="726"/>
      <c r="AM27" s="426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  <c r="BJ27" s="410"/>
      <c r="BK27" s="410"/>
      <c r="BL27" s="410"/>
      <c r="BM27" s="410"/>
      <c r="BN27" s="410"/>
      <c r="BO27" s="410"/>
      <c r="BP27" s="410"/>
      <c r="BQ27" s="410"/>
    </row>
    <row r="28" spans="2:69" ht="14.25">
      <c r="B28" s="734"/>
      <c r="C28" s="736"/>
      <c r="D28" s="727"/>
      <c r="E28" s="432" t="s">
        <v>513</v>
      </c>
      <c r="F28" s="433"/>
      <c r="G28" s="433"/>
      <c r="H28" s="433"/>
      <c r="I28" s="433"/>
      <c r="J28" s="433"/>
      <c r="K28" s="433"/>
      <c r="L28" s="433"/>
      <c r="M28" s="433"/>
      <c r="N28" s="433"/>
      <c r="O28" s="423"/>
      <c r="P28" s="433"/>
      <c r="Q28" s="433"/>
      <c r="R28" s="433"/>
      <c r="S28" s="433"/>
      <c r="T28" s="423"/>
      <c r="U28" s="433"/>
      <c r="V28" s="433"/>
      <c r="W28" s="433"/>
      <c r="X28" s="433"/>
      <c r="Y28" s="423"/>
      <c r="Z28" s="433"/>
      <c r="AA28" s="433"/>
      <c r="AB28" s="433"/>
      <c r="AC28" s="433"/>
      <c r="AD28" s="423"/>
      <c r="AE28" s="433"/>
      <c r="AF28" s="433"/>
      <c r="AG28" s="434"/>
      <c r="AH28" s="425">
        <v>1884</v>
      </c>
      <c r="AI28" s="724"/>
      <c r="AJ28" s="725"/>
      <c r="AK28" s="725"/>
      <c r="AL28" s="726"/>
      <c r="AM28" s="426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  <c r="BJ28" s="410"/>
      <c r="BK28" s="410"/>
      <c r="BL28" s="410"/>
      <c r="BM28" s="410"/>
      <c r="BN28" s="410"/>
      <c r="BO28" s="410"/>
      <c r="BP28" s="410"/>
      <c r="BQ28" s="410"/>
    </row>
    <row r="29" spans="2:69" ht="14.25">
      <c r="B29" s="734"/>
      <c r="C29" s="736"/>
      <c r="D29" s="727"/>
      <c r="E29" s="427" t="s">
        <v>514</v>
      </c>
      <c r="F29" s="428"/>
      <c r="G29" s="428"/>
      <c r="H29" s="428"/>
      <c r="I29" s="428"/>
      <c r="J29" s="428"/>
      <c r="K29" s="428"/>
      <c r="L29" s="428"/>
      <c r="M29" s="430"/>
      <c r="N29" s="445">
        <v>1885</v>
      </c>
      <c r="O29" s="724"/>
      <c r="P29" s="725"/>
      <c r="Q29" s="725"/>
      <c r="R29" s="726"/>
      <c r="S29" s="445">
        <v>1886</v>
      </c>
      <c r="T29" s="724"/>
      <c r="U29" s="725"/>
      <c r="V29" s="725"/>
      <c r="W29" s="726"/>
      <c r="X29" s="445">
        <v>1887</v>
      </c>
      <c r="Y29" s="724"/>
      <c r="Z29" s="725"/>
      <c r="AA29" s="725"/>
      <c r="AB29" s="726"/>
      <c r="AC29" s="445">
        <v>1888</v>
      </c>
      <c r="AD29" s="724"/>
      <c r="AE29" s="725"/>
      <c r="AF29" s="725"/>
      <c r="AG29" s="726"/>
      <c r="AH29" s="425">
        <v>1889</v>
      </c>
      <c r="AI29" s="724"/>
      <c r="AJ29" s="725"/>
      <c r="AK29" s="725"/>
      <c r="AL29" s="726"/>
      <c r="AM29" s="435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  <c r="AZ29" s="410"/>
      <c r="BA29" s="410"/>
      <c r="BB29" s="410"/>
      <c r="BC29" s="410"/>
      <c r="BD29" s="410"/>
      <c r="BE29" s="410"/>
      <c r="BF29" s="410"/>
      <c r="BG29" s="410"/>
      <c r="BH29" s="410"/>
      <c r="BI29" s="410"/>
      <c r="BJ29" s="410"/>
      <c r="BK29" s="410"/>
      <c r="BL29" s="410"/>
      <c r="BM29" s="410"/>
      <c r="BN29" s="410"/>
      <c r="BO29" s="410"/>
      <c r="BP29" s="410"/>
      <c r="BQ29" s="410"/>
    </row>
    <row r="30" spans="2:69" ht="14.25">
      <c r="B30" s="734"/>
      <c r="C30" s="736"/>
      <c r="D30" s="592">
        <v>10</v>
      </c>
      <c r="E30" s="413" t="s">
        <v>515</v>
      </c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5"/>
      <c r="X30" s="593">
        <v>1635</v>
      </c>
      <c r="Y30" s="720"/>
      <c r="Z30" s="721"/>
      <c r="AA30" s="721"/>
      <c r="AB30" s="722"/>
      <c r="AC30" s="593">
        <v>1031</v>
      </c>
      <c r="AD30" s="720"/>
      <c r="AE30" s="721"/>
      <c r="AF30" s="721"/>
      <c r="AG30" s="722"/>
      <c r="AH30" s="593">
        <v>1032</v>
      </c>
      <c r="AI30" s="720"/>
      <c r="AJ30" s="721"/>
      <c r="AK30" s="721"/>
      <c r="AL30" s="722"/>
      <c r="AM30" s="435" t="s">
        <v>2</v>
      </c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  <c r="AZ30" s="410"/>
      <c r="BA30" s="410"/>
      <c r="BB30" s="410"/>
      <c r="BC30" s="410"/>
      <c r="BD30" s="410"/>
      <c r="BE30" s="410"/>
      <c r="BF30" s="410"/>
      <c r="BG30" s="410"/>
      <c r="BH30" s="410"/>
      <c r="BI30" s="410"/>
      <c r="BJ30" s="410"/>
      <c r="BK30" s="410"/>
      <c r="BL30" s="410"/>
      <c r="BM30" s="410"/>
      <c r="BN30" s="410"/>
      <c r="BO30" s="410"/>
      <c r="BP30" s="410"/>
      <c r="BQ30" s="410"/>
    </row>
    <row r="31" spans="2:69" ht="14.25">
      <c r="B31" s="734"/>
      <c r="C31" s="736"/>
      <c r="D31" s="595">
        <v>11</v>
      </c>
      <c r="E31" s="447" t="s">
        <v>516</v>
      </c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9"/>
      <c r="AC31" s="425">
        <v>1890</v>
      </c>
      <c r="AD31" s="724"/>
      <c r="AE31" s="725"/>
      <c r="AF31" s="725"/>
      <c r="AG31" s="726"/>
      <c r="AH31" s="425">
        <v>1891</v>
      </c>
      <c r="AI31" s="724"/>
      <c r="AJ31" s="725"/>
      <c r="AK31" s="725"/>
      <c r="AL31" s="726"/>
      <c r="AM31" s="435" t="s">
        <v>2</v>
      </c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  <c r="AZ31" s="410"/>
      <c r="BA31" s="410"/>
      <c r="BB31" s="410"/>
      <c r="BC31" s="410"/>
      <c r="BD31" s="410"/>
      <c r="BE31" s="410"/>
      <c r="BF31" s="410"/>
      <c r="BG31" s="410"/>
      <c r="BH31" s="410"/>
      <c r="BI31" s="410"/>
      <c r="BJ31" s="410"/>
      <c r="BK31" s="410"/>
      <c r="BL31" s="410"/>
      <c r="BM31" s="410"/>
      <c r="BN31" s="410"/>
      <c r="BO31" s="410"/>
      <c r="BP31" s="410"/>
      <c r="BQ31" s="410"/>
    </row>
    <row r="32" spans="2:69" ht="14.25">
      <c r="B32" s="734"/>
      <c r="C32" s="736"/>
      <c r="D32" s="592">
        <v>12</v>
      </c>
      <c r="E32" s="413" t="s">
        <v>517</v>
      </c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5"/>
      <c r="AC32" s="425">
        <v>1914</v>
      </c>
      <c r="AD32" s="724"/>
      <c r="AE32" s="725"/>
      <c r="AF32" s="725"/>
      <c r="AG32" s="726"/>
      <c r="AH32" s="593">
        <v>1104</v>
      </c>
      <c r="AI32" s="720"/>
      <c r="AJ32" s="721"/>
      <c r="AK32" s="721"/>
      <c r="AL32" s="722"/>
      <c r="AM32" s="418" t="s">
        <v>2</v>
      </c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410"/>
      <c r="BC32" s="410"/>
      <c r="BD32" s="410"/>
      <c r="BE32" s="410"/>
      <c r="BF32" s="410"/>
      <c r="BG32" s="410"/>
      <c r="BH32" s="410"/>
      <c r="BI32" s="410"/>
      <c r="BJ32" s="410"/>
      <c r="BK32" s="410"/>
      <c r="BL32" s="410"/>
      <c r="BM32" s="410"/>
      <c r="BN32" s="410"/>
      <c r="BO32" s="410"/>
      <c r="BP32" s="410"/>
      <c r="BQ32" s="410"/>
    </row>
    <row r="33" spans="1:89" ht="14.25">
      <c r="B33" s="734"/>
      <c r="C33" s="736"/>
      <c r="D33" s="592">
        <v>13</v>
      </c>
      <c r="E33" s="450" t="s">
        <v>518</v>
      </c>
      <c r="F33" s="451"/>
      <c r="G33" s="451"/>
      <c r="H33" s="451"/>
      <c r="I33" s="451"/>
      <c r="J33" s="451"/>
      <c r="K33" s="451"/>
      <c r="L33" s="451"/>
      <c r="M33" s="452"/>
      <c r="N33" s="416">
        <v>1098</v>
      </c>
      <c r="O33" s="720">
        <f>+'ALTERNATIVA 2'!W37</f>
        <v>41287000</v>
      </c>
      <c r="P33" s="721"/>
      <c r="Q33" s="721"/>
      <c r="R33" s="722"/>
      <c r="S33" s="413" t="s">
        <v>519</v>
      </c>
      <c r="T33" s="414"/>
      <c r="U33" s="414"/>
      <c r="V33" s="414"/>
      <c r="W33" s="414"/>
      <c r="X33" s="414"/>
      <c r="Y33" s="415"/>
      <c r="Z33" s="419"/>
      <c r="AA33" s="419"/>
      <c r="AB33" s="453"/>
      <c r="AC33" s="593">
        <v>1030</v>
      </c>
      <c r="AD33" s="720"/>
      <c r="AE33" s="721"/>
      <c r="AF33" s="721"/>
      <c r="AG33" s="722"/>
      <c r="AH33" s="593">
        <v>161</v>
      </c>
      <c r="AI33" s="720">
        <f>+$O$33+$AD$33</f>
        <v>41287000</v>
      </c>
      <c r="AJ33" s="721"/>
      <c r="AK33" s="721"/>
      <c r="AL33" s="722"/>
      <c r="AM33" s="418" t="s">
        <v>2</v>
      </c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  <c r="AZ33" s="410"/>
      <c r="BA33" s="410"/>
      <c r="BB33" s="410"/>
      <c r="BC33" s="410"/>
      <c r="BD33" s="410"/>
      <c r="BE33" s="410"/>
      <c r="BF33" s="410"/>
      <c r="BG33" s="410"/>
      <c r="BH33" s="410"/>
      <c r="BI33" s="410"/>
      <c r="BJ33" s="410"/>
      <c r="BK33" s="410"/>
      <c r="BL33" s="410"/>
      <c r="BM33" s="410"/>
      <c r="BN33" s="410"/>
      <c r="BO33" s="410"/>
      <c r="BP33" s="410"/>
      <c r="BQ33" s="410"/>
    </row>
    <row r="34" spans="1:89" ht="14.25">
      <c r="B34" s="734"/>
      <c r="C34" s="736"/>
      <c r="D34" s="592">
        <v>14</v>
      </c>
      <c r="E34" s="450" t="s">
        <v>520</v>
      </c>
      <c r="F34" s="451"/>
      <c r="G34" s="451"/>
      <c r="H34" s="451"/>
      <c r="I34" s="451"/>
      <c r="J34" s="451"/>
      <c r="K34" s="451"/>
      <c r="L34" s="451"/>
      <c r="M34" s="452"/>
      <c r="N34" s="593">
        <v>159</v>
      </c>
      <c r="O34" s="720"/>
      <c r="P34" s="721"/>
      <c r="Q34" s="721"/>
      <c r="R34" s="722"/>
      <c r="S34" s="437" t="s">
        <v>521</v>
      </c>
      <c r="T34" s="437"/>
      <c r="U34" s="437"/>
      <c r="V34" s="437"/>
      <c r="W34" s="437"/>
      <c r="X34" s="419"/>
      <c r="Y34" s="454"/>
      <c r="Z34" s="419"/>
      <c r="AA34" s="419"/>
      <c r="AB34" s="453"/>
      <c r="AC34" s="593">
        <v>748</v>
      </c>
      <c r="AD34" s="720"/>
      <c r="AE34" s="721"/>
      <c r="AF34" s="721"/>
      <c r="AG34" s="722"/>
      <c r="AH34" s="593">
        <v>749</v>
      </c>
      <c r="AI34" s="720">
        <f>+$O$34+AD34</f>
        <v>0</v>
      </c>
      <c r="AJ34" s="721"/>
      <c r="AK34" s="721"/>
      <c r="AL34" s="722"/>
      <c r="AM34" s="418" t="s">
        <v>2</v>
      </c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  <c r="AZ34" s="410"/>
      <c r="BA34" s="410"/>
      <c r="BB34" s="410"/>
      <c r="BC34" s="410"/>
      <c r="BD34" s="410"/>
      <c r="BE34" s="410"/>
      <c r="BF34" s="410"/>
      <c r="BG34" s="410"/>
      <c r="BH34" s="410"/>
      <c r="BI34" s="410"/>
      <c r="BJ34" s="410"/>
      <c r="BK34" s="410"/>
      <c r="BL34" s="410"/>
      <c r="BM34" s="410"/>
      <c r="BN34" s="410"/>
      <c r="BO34" s="410"/>
      <c r="BP34" s="410"/>
      <c r="BQ34" s="410"/>
    </row>
    <row r="35" spans="1:89" ht="14.25">
      <c r="B35" s="734"/>
      <c r="C35" s="732" t="s">
        <v>522</v>
      </c>
      <c r="D35" s="595">
        <v>15</v>
      </c>
      <c r="E35" s="432" t="s">
        <v>523</v>
      </c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23"/>
      <c r="AA35" s="423"/>
      <c r="AB35" s="423"/>
      <c r="AC35" s="433"/>
      <c r="AD35" s="423"/>
      <c r="AE35" s="433"/>
      <c r="AF35" s="433"/>
      <c r="AG35" s="434"/>
      <c r="AH35" s="425">
        <v>166</v>
      </c>
      <c r="AI35" s="724"/>
      <c r="AJ35" s="725"/>
      <c r="AK35" s="725"/>
      <c r="AL35" s="726"/>
      <c r="AM35" s="418" t="s">
        <v>3</v>
      </c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0"/>
      <c r="BP35" s="410"/>
      <c r="BQ35" s="410"/>
    </row>
    <row r="36" spans="1:89" ht="14.25">
      <c r="B36" s="734"/>
      <c r="C36" s="732"/>
      <c r="D36" s="595">
        <v>16</v>
      </c>
      <c r="E36" s="432" t="s">
        <v>524</v>
      </c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23"/>
      <c r="AA36" s="423"/>
      <c r="AB36" s="423"/>
      <c r="AC36" s="433"/>
      <c r="AD36" s="423"/>
      <c r="AE36" s="433"/>
      <c r="AF36" s="433"/>
      <c r="AG36" s="434"/>
      <c r="AH36" s="425">
        <v>907</v>
      </c>
      <c r="AI36" s="724"/>
      <c r="AJ36" s="725"/>
      <c r="AK36" s="725"/>
      <c r="AL36" s="726"/>
      <c r="AM36" s="418" t="s">
        <v>3</v>
      </c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  <c r="AZ36" s="410"/>
      <c r="BA36" s="410"/>
      <c r="BB36" s="410"/>
      <c r="BC36" s="410"/>
      <c r="BD36" s="410"/>
      <c r="BE36" s="410"/>
      <c r="BF36" s="410"/>
      <c r="BG36" s="410"/>
      <c r="BH36" s="410"/>
      <c r="BI36" s="410"/>
      <c r="BJ36" s="410"/>
      <c r="BK36" s="410"/>
      <c r="BL36" s="410"/>
      <c r="BM36" s="410"/>
      <c r="BN36" s="410"/>
      <c r="BO36" s="410"/>
      <c r="BP36" s="410"/>
      <c r="BQ36" s="410"/>
    </row>
    <row r="37" spans="1:89" ht="14.25">
      <c r="B37" s="734"/>
      <c r="C37" s="732"/>
      <c r="D37" s="592">
        <v>17</v>
      </c>
      <c r="E37" s="413" t="s">
        <v>525</v>
      </c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9"/>
      <c r="AA37" s="419"/>
      <c r="AB37" s="419"/>
      <c r="AC37" s="414"/>
      <c r="AD37" s="419"/>
      <c r="AE37" s="414"/>
      <c r="AF37" s="414"/>
      <c r="AG37" s="415"/>
      <c r="AH37" s="593">
        <v>169</v>
      </c>
      <c r="AI37" s="720"/>
      <c r="AJ37" s="721"/>
      <c r="AK37" s="721"/>
      <c r="AL37" s="722"/>
      <c r="AM37" s="418" t="s">
        <v>3</v>
      </c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</row>
    <row r="38" spans="1:89" ht="14.25">
      <c r="B38" s="734"/>
      <c r="C38" s="732"/>
      <c r="D38" s="592">
        <v>18</v>
      </c>
      <c r="E38" s="413" t="s">
        <v>526</v>
      </c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  <c r="T38" s="414"/>
      <c r="U38" s="414"/>
      <c r="V38" s="414"/>
      <c r="W38" s="414"/>
      <c r="X38" s="414"/>
      <c r="Y38" s="414"/>
      <c r="Z38" s="419"/>
      <c r="AA38" s="419"/>
      <c r="AB38" s="419"/>
      <c r="AC38" s="414"/>
      <c r="AD38" s="419"/>
      <c r="AE38" s="414"/>
      <c r="AF38" s="414"/>
      <c r="AG38" s="415"/>
      <c r="AH38" s="593">
        <v>1833</v>
      </c>
      <c r="AI38" s="720"/>
      <c r="AJ38" s="721"/>
      <c r="AK38" s="721"/>
      <c r="AL38" s="722"/>
      <c r="AM38" s="418" t="s">
        <v>3</v>
      </c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410"/>
      <c r="BC38" s="410"/>
      <c r="BD38" s="410"/>
      <c r="BE38" s="410"/>
      <c r="BF38" s="410"/>
      <c r="BG38" s="410"/>
      <c r="BH38" s="410"/>
      <c r="BI38" s="410"/>
      <c r="BJ38" s="410"/>
      <c r="BK38" s="410"/>
      <c r="BL38" s="410"/>
      <c r="BM38" s="410"/>
      <c r="BN38" s="410"/>
      <c r="BO38" s="410"/>
      <c r="BP38" s="410"/>
      <c r="BQ38" s="410"/>
    </row>
    <row r="39" spans="1:89" s="461" customFormat="1" ht="15">
      <c r="A39" s="455"/>
      <c r="B39" s="734"/>
      <c r="C39" s="732"/>
      <c r="D39" s="593">
        <v>19</v>
      </c>
      <c r="E39" s="456" t="s">
        <v>527</v>
      </c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8"/>
      <c r="AA39" s="458"/>
      <c r="AB39" s="458"/>
      <c r="AC39" s="457"/>
      <c r="AD39" s="458"/>
      <c r="AE39" s="457"/>
      <c r="AF39" s="457"/>
      <c r="AG39" s="459"/>
      <c r="AH39" s="593">
        <v>158</v>
      </c>
      <c r="AI39" s="728">
        <f>+($AI$8+$AI$9+$AI$10+$AI$11+$AI$12+$AI$19+$AI$20+$AI$21+$AI$25)+SUM($AI$30:$AL$34)-SUM($AI$35:$AL$38)</f>
        <v>41287000</v>
      </c>
      <c r="AJ39" s="729"/>
      <c r="AK39" s="729"/>
      <c r="AL39" s="730"/>
      <c r="AM39" s="418" t="s">
        <v>4</v>
      </c>
      <c r="AN39" s="460"/>
      <c r="AO39" s="460"/>
      <c r="AP39" s="460"/>
      <c r="AQ39" s="460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</row>
    <row r="40" spans="1:89" ht="14.25">
      <c r="B40" s="734"/>
      <c r="C40" s="732"/>
      <c r="D40" s="592">
        <v>20</v>
      </c>
      <c r="E40" s="413" t="s">
        <v>528</v>
      </c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9"/>
      <c r="AA40" s="419"/>
      <c r="AB40" s="419"/>
      <c r="AC40" s="414"/>
      <c r="AD40" s="419"/>
      <c r="AE40" s="414"/>
      <c r="AF40" s="414"/>
      <c r="AG40" s="415"/>
      <c r="AH40" s="593">
        <v>111</v>
      </c>
      <c r="AI40" s="720"/>
      <c r="AJ40" s="721"/>
      <c r="AK40" s="721"/>
      <c r="AL40" s="722"/>
      <c r="AM40" s="462" t="s">
        <v>3</v>
      </c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410"/>
      <c r="BC40" s="410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0"/>
      <c r="BP40" s="410"/>
      <c r="BQ40" s="410"/>
    </row>
    <row r="41" spans="1:89" ht="14.25">
      <c r="B41" s="734"/>
      <c r="C41" s="732"/>
      <c r="D41" s="592">
        <v>21</v>
      </c>
      <c r="E41" s="420" t="s">
        <v>529</v>
      </c>
      <c r="F41" s="420"/>
      <c r="G41" s="420"/>
      <c r="H41" s="420"/>
      <c r="I41" s="420"/>
      <c r="J41" s="420"/>
      <c r="K41" s="420"/>
      <c r="L41" s="420"/>
      <c r="N41" s="416">
        <v>750</v>
      </c>
      <c r="O41" s="720"/>
      <c r="P41" s="721"/>
      <c r="Q41" s="721"/>
      <c r="R41" s="722"/>
      <c r="S41" s="420" t="s">
        <v>530</v>
      </c>
      <c r="T41" s="420"/>
      <c r="U41" s="420"/>
      <c r="V41" s="420"/>
      <c r="W41" s="420"/>
      <c r="Y41" s="463"/>
      <c r="AC41" s="416">
        <v>740</v>
      </c>
      <c r="AD41" s="720"/>
      <c r="AE41" s="721"/>
      <c r="AF41" s="721"/>
      <c r="AG41" s="722"/>
      <c r="AH41" s="593">
        <v>751</v>
      </c>
      <c r="AI41" s="720">
        <f>+$O$41+$AD$41</f>
        <v>0</v>
      </c>
      <c r="AJ41" s="721"/>
      <c r="AK41" s="721"/>
      <c r="AL41" s="722"/>
      <c r="AM41" s="418" t="s">
        <v>3</v>
      </c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</row>
    <row r="42" spans="1:89" ht="14.25">
      <c r="B42" s="734"/>
      <c r="C42" s="732"/>
      <c r="D42" s="595">
        <v>22</v>
      </c>
      <c r="E42" s="447" t="s">
        <v>5</v>
      </c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  <c r="AF42" s="448"/>
      <c r="AG42" s="449"/>
      <c r="AH42" s="425">
        <v>822</v>
      </c>
      <c r="AI42" s="724"/>
      <c r="AJ42" s="725"/>
      <c r="AK42" s="725"/>
      <c r="AL42" s="726"/>
      <c r="AM42" s="418" t="s">
        <v>3</v>
      </c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</row>
    <row r="43" spans="1:89" ht="14.25">
      <c r="B43" s="735"/>
      <c r="C43" s="732"/>
      <c r="D43" s="595">
        <v>23</v>
      </c>
      <c r="E43" s="447" t="s">
        <v>531</v>
      </c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  <c r="AF43" s="448"/>
      <c r="AG43" s="449"/>
      <c r="AH43" s="425">
        <v>765</v>
      </c>
      <c r="AI43" s="724"/>
      <c r="AJ43" s="725"/>
      <c r="AK43" s="725"/>
      <c r="AL43" s="726"/>
      <c r="AM43" s="418" t="s">
        <v>3</v>
      </c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0"/>
      <c r="BP43" s="410"/>
      <c r="BQ43" s="410"/>
    </row>
    <row r="44" spans="1:89" ht="15">
      <c r="B44" s="464"/>
      <c r="C44" s="465"/>
      <c r="D44" s="593">
        <v>24</v>
      </c>
      <c r="E44" s="466" t="s">
        <v>532</v>
      </c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7"/>
      <c r="Y44" s="467"/>
      <c r="Z44" s="467"/>
      <c r="AA44" s="467"/>
      <c r="AB44" s="467"/>
      <c r="AC44" s="467"/>
      <c r="AD44" s="467"/>
      <c r="AE44" s="467"/>
      <c r="AF44" s="467"/>
      <c r="AG44" s="468"/>
      <c r="AH44" s="593">
        <v>170</v>
      </c>
      <c r="AI44" s="728">
        <f>+AI39-SUM(AI40:$AL$43)</f>
        <v>41287000</v>
      </c>
      <c r="AJ44" s="729"/>
      <c r="AK44" s="729"/>
      <c r="AL44" s="730"/>
      <c r="AM44" s="418" t="s">
        <v>4</v>
      </c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0"/>
      <c r="BP44" s="410"/>
      <c r="BQ44" s="410"/>
    </row>
    <row r="45" spans="1:89" ht="14.25">
      <c r="B45" s="731" t="s">
        <v>533</v>
      </c>
      <c r="C45" s="731" t="s">
        <v>534</v>
      </c>
      <c r="D45" s="592">
        <v>25</v>
      </c>
      <c r="E45" s="413" t="s">
        <v>535</v>
      </c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593">
        <v>157</v>
      </c>
      <c r="AD45" s="720">
        <v>2113787</v>
      </c>
      <c r="AE45" s="721"/>
      <c r="AF45" s="721"/>
      <c r="AG45" s="722"/>
      <c r="AH45" s="418" t="s">
        <v>2</v>
      </c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  <c r="AZ45" s="410"/>
      <c r="BA45" s="410"/>
      <c r="BB45" s="410"/>
      <c r="BC45" s="410"/>
      <c r="BD45" s="410"/>
      <c r="BE45" s="410"/>
      <c r="BF45" s="410"/>
      <c r="BG45" s="410"/>
      <c r="BH45" s="410"/>
      <c r="BI45" s="410"/>
      <c r="BJ45" s="410"/>
      <c r="BK45" s="410"/>
      <c r="BL45" s="410"/>
      <c r="BM45" s="410"/>
      <c r="BN45" s="410"/>
      <c r="BO45" s="410"/>
      <c r="BP45" s="410"/>
      <c r="BQ45" s="410"/>
      <c r="BR45" s="410"/>
      <c r="BS45" s="410"/>
      <c r="BT45" s="410"/>
      <c r="BU45" s="410"/>
      <c r="BV45" s="410"/>
      <c r="BW45" s="410"/>
      <c r="BX45" s="410"/>
      <c r="BY45" s="410"/>
      <c r="BZ45" s="410"/>
      <c r="CA45" s="410"/>
      <c r="CB45" s="410"/>
      <c r="CC45" s="410"/>
      <c r="CD45" s="410"/>
      <c r="CE45" s="410"/>
      <c r="CF45" s="410"/>
      <c r="CG45" s="410"/>
      <c r="CH45" s="410"/>
      <c r="CI45" s="410"/>
      <c r="CJ45" s="410"/>
      <c r="CK45" s="410"/>
    </row>
    <row r="46" spans="1:89" ht="14.25">
      <c r="B46" s="731"/>
      <c r="C46" s="731"/>
      <c r="D46" s="592">
        <v>26</v>
      </c>
      <c r="E46" s="413" t="s">
        <v>536</v>
      </c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593">
        <v>1017</v>
      </c>
      <c r="AD46" s="720"/>
      <c r="AE46" s="721"/>
      <c r="AF46" s="721"/>
      <c r="AG46" s="722"/>
      <c r="AH46" s="418" t="s">
        <v>2</v>
      </c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  <c r="AZ46" s="410"/>
      <c r="BA46" s="410"/>
      <c r="BB46" s="410"/>
      <c r="BC46" s="410"/>
      <c r="BD46" s="410"/>
      <c r="BE46" s="410"/>
      <c r="BF46" s="410"/>
      <c r="BG46" s="410"/>
      <c r="BH46" s="410"/>
      <c r="BI46" s="410"/>
      <c r="BJ46" s="410"/>
      <c r="BK46" s="410"/>
      <c r="BL46" s="410"/>
      <c r="BM46" s="410"/>
      <c r="BN46" s="410"/>
      <c r="BO46" s="410"/>
      <c r="BP46" s="410"/>
      <c r="BQ46" s="410"/>
      <c r="BR46" s="410"/>
      <c r="BS46" s="410"/>
      <c r="BT46" s="410"/>
      <c r="BU46" s="410"/>
      <c r="BV46" s="410"/>
      <c r="BW46" s="410"/>
      <c r="BX46" s="410"/>
      <c r="BY46" s="410"/>
      <c r="BZ46" s="410"/>
      <c r="CA46" s="410"/>
      <c r="CB46" s="410"/>
      <c r="CC46" s="410"/>
      <c r="CD46" s="410"/>
      <c r="CE46" s="410"/>
      <c r="CF46" s="410"/>
      <c r="CG46" s="410"/>
      <c r="CH46" s="410"/>
      <c r="CI46" s="410"/>
      <c r="CJ46" s="410"/>
      <c r="CK46" s="410"/>
    </row>
    <row r="47" spans="1:89" ht="14.25">
      <c r="B47" s="731"/>
      <c r="C47" s="731"/>
      <c r="D47" s="592">
        <v>27</v>
      </c>
      <c r="E47" s="413" t="s">
        <v>537</v>
      </c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593">
        <v>1033</v>
      </c>
      <c r="AD47" s="720"/>
      <c r="AE47" s="721"/>
      <c r="AF47" s="721"/>
      <c r="AG47" s="722"/>
      <c r="AH47" s="418" t="s">
        <v>2</v>
      </c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410"/>
      <c r="BS47" s="410"/>
      <c r="BT47" s="410"/>
      <c r="BU47" s="410"/>
      <c r="BV47" s="410"/>
      <c r="BW47" s="410"/>
      <c r="BX47" s="410"/>
      <c r="BY47" s="410"/>
      <c r="BZ47" s="410"/>
      <c r="CA47" s="410"/>
      <c r="CB47" s="410"/>
      <c r="CC47" s="410"/>
      <c r="CD47" s="410"/>
      <c r="CE47" s="410"/>
      <c r="CF47" s="410"/>
      <c r="CG47" s="410"/>
      <c r="CH47" s="410"/>
      <c r="CI47" s="410"/>
      <c r="CJ47" s="410"/>
      <c r="CK47" s="410"/>
    </row>
    <row r="48" spans="1:89" ht="14.25">
      <c r="B48" s="731"/>
      <c r="C48" s="731"/>
      <c r="D48" s="592">
        <v>28</v>
      </c>
      <c r="E48" s="413" t="s">
        <v>538</v>
      </c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593">
        <v>201</v>
      </c>
      <c r="AD48" s="720"/>
      <c r="AE48" s="721"/>
      <c r="AF48" s="721"/>
      <c r="AG48" s="722"/>
      <c r="AH48" s="418" t="s">
        <v>2</v>
      </c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  <c r="AZ48" s="410"/>
      <c r="BA48" s="410"/>
      <c r="BB48" s="410"/>
      <c r="BC48" s="410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0"/>
      <c r="BP48" s="410"/>
      <c r="BQ48" s="410"/>
      <c r="BR48" s="410"/>
      <c r="BS48" s="410"/>
      <c r="BT48" s="410"/>
      <c r="BU48" s="410"/>
      <c r="BV48" s="410"/>
      <c r="BW48" s="410"/>
      <c r="BX48" s="410"/>
      <c r="BY48" s="410"/>
      <c r="BZ48" s="410"/>
      <c r="CA48" s="410"/>
      <c r="CB48" s="410"/>
      <c r="CC48" s="410"/>
      <c r="CD48" s="410"/>
      <c r="CE48" s="410"/>
      <c r="CF48" s="410"/>
      <c r="CG48" s="410"/>
      <c r="CH48" s="410"/>
      <c r="CI48" s="410"/>
      <c r="CJ48" s="410"/>
      <c r="CK48" s="410"/>
    </row>
    <row r="49" spans="2:89" ht="14.25">
      <c r="B49" s="731"/>
      <c r="C49" s="731"/>
      <c r="D49" s="592">
        <v>29</v>
      </c>
      <c r="E49" s="413" t="s">
        <v>539</v>
      </c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593">
        <v>1035</v>
      </c>
      <c r="AD49" s="720"/>
      <c r="AE49" s="721"/>
      <c r="AF49" s="721"/>
      <c r="AG49" s="722"/>
      <c r="AH49" s="418" t="s">
        <v>2</v>
      </c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  <c r="AZ49" s="410"/>
      <c r="BA49" s="410"/>
      <c r="BB49" s="410"/>
      <c r="BC49" s="410"/>
      <c r="BD49" s="410"/>
      <c r="BE49" s="410"/>
      <c r="BF49" s="410"/>
      <c r="BG49" s="410"/>
      <c r="BH49" s="410"/>
      <c r="BI49" s="410"/>
      <c r="BJ49" s="410"/>
      <c r="BK49" s="410"/>
      <c r="BL49" s="410"/>
      <c r="BM49" s="410"/>
      <c r="BN49" s="410"/>
      <c r="BO49" s="410"/>
      <c r="BP49" s="410"/>
      <c r="BQ49" s="410"/>
      <c r="BR49" s="410"/>
      <c r="BS49" s="410"/>
      <c r="BT49" s="410"/>
      <c r="BU49" s="410"/>
      <c r="BV49" s="410"/>
      <c r="BW49" s="410"/>
      <c r="BX49" s="410"/>
      <c r="BY49" s="410"/>
      <c r="BZ49" s="410"/>
      <c r="CA49" s="410"/>
      <c r="CB49" s="410"/>
      <c r="CC49" s="410"/>
      <c r="CD49" s="410"/>
      <c r="CE49" s="410"/>
      <c r="CF49" s="410"/>
      <c r="CG49" s="410"/>
      <c r="CH49" s="410"/>
      <c r="CI49" s="410"/>
      <c r="CJ49" s="410"/>
      <c r="CK49" s="410"/>
    </row>
    <row r="50" spans="2:89" ht="14.25">
      <c r="B50" s="731"/>
      <c r="C50" s="731"/>
      <c r="D50" s="592">
        <v>30</v>
      </c>
      <c r="E50" s="413" t="s">
        <v>540</v>
      </c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593">
        <v>910</v>
      </c>
      <c r="AD50" s="720"/>
      <c r="AE50" s="721"/>
      <c r="AF50" s="721"/>
      <c r="AG50" s="722"/>
      <c r="AH50" s="418" t="s">
        <v>2</v>
      </c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  <c r="AZ50" s="410"/>
      <c r="BA50" s="410"/>
      <c r="BB50" s="410"/>
      <c r="BC50" s="410"/>
      <c r="BD50" s="410"/>
      <c r="BE50" s="410"/>
      <c r="BF50" s="410"/>
      <c r="BG50" s="410"/>
      <c r="BH50" s="410"/>
      <c r="BI50" s="410"/>
      <c r="BJ50" s="410"/>
      <c r="BK50" s="410"/>
      <c r="BL50" s="410"/>
      <c r="BM50" s="410"/>
      <c r="BN50" s="410"/>
      <c r="BO50" s="410"/>
      <c r="BP50" s="410"/>
      <c r="BQ50" s="410"/>
      <c r="BR50" s="410"/>
      <c r="BS50" s="410"/>
      <c r="BT50" s="410"/>
      <c r="BU50" s="410"/>
      <c r="BV50" s="410"/>
      <c r="BW50" s="410"/>
      <c r="BX50" s="410"/>
      <c r="BY50" s="410"/>
      <c r="BZ50" s="410"/>
      <c r="CA50" s="410"/>
      <c r="CB50" s="410"/>
      <c r="CC50" s="410"/>
      <c r="CD50" s="410"/>
      <c r="CE50" s="410"/>
      <c r="CF50" s="410"/>
      <c r="CG50" s="410"/>
      <c r="CH50" s="410"/>
      <c r="CI50" s="410"/>
      <c r="CJ50" s="410"/>
      <c r="CK50" s="410"/>
    </row>
    <row r="51" spans="2:89" ht="14.25">
      <c r="B51" s="731"/>
      <c r="C51" s="731" t="s">
        <v>541</v>
      </c>
      <c r="D51" s="592">
        <v>31</v>
      </c>
      <c r="E51" s="413" t="s">
        <v>542</v>
      </c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593">
        <v>1036</v>
      </c>
      <c r="AD51" s="720"/>
      <c r="AE51" s="721"/>
      <c r="AF51" s="721"/>
      <c r="AG51" s="722"/>
      <c r="AH51" s="418" t="s">
        <v>3</v>
      </c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  <c r="AZ51" s="410"/>
      <c r="BA51" s="410"/>
      <c r="BB51" s="410"/>
      <c r="BC51" s="410"/>
      <c r="BD51" s="410"/>
      <c r="BE51" s="410"/>
      <c r="BF51" s="410"/>
      <c r="BG51" s="410"/>
      <c r="BH51" s="410"/>
      <c r="BI51" s="410"/>
      <c r="BJ51" s="410"/>
      <c r="BK51" s="410"/>
      <c r="BL51" s="410"/>
      <c r="BM51" s="410"/>
      <c r="BN51" s="410"/>
      <c r="BO51" s="410"/>
      <c r="BP51" s="410"/>
      <c r="BQ51" s="410"/>
      <c r="BR51" s="410"/>
      <c r="BS51" s="410"/>
      <c r="BT51" s="410"/>
      <c r="BU51" s="410"/>
      <c r="BV51" s="410"/>
      <c r="BW51" s="410"/>
      <c r="BX51" s="410"/>
      <c r="BY51" s="410"/>
      <c r="BZ51" s="410"/>
      <c r="CA51" s="410"/>
      <c r="CB51" s="410"/>
      <c r="CC51" s="410"/>
      <c r="CD51" s="410"/>
      <c r="CE51" s="410"/>
      <c r="CF51" s="410"/>
      <c r="CG51" s="410"/>
      <c r="CH51" s="410"/>
      <c r="CI51" s="410"/>
      <c r="CJ51" s="410"/>
      <c r="CK51" s="410"/>
    </row>
    <row r="52" spans="2:89" ht="14.25">
      <c r="B52" s="731"/>
      <c r="C52" s="731"/>
      <c r="D52" s="592">
        <v>32</v>
      </c>
      <c r="E52" s="413" t="s">
        <v>543</v>
      </c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593">
        <v>1101</v>
      </c>
      <c r="AD52" s="720"/>
      <c r="AE52" s="721"/>
      <c r="AF52" s="721"/>
      <c r="AG52" s="722"/>
      <c r="AH52" s="418" t="s">
        <v>3</v>
      </c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  <c r="AZ52" s="410"/>
      <c r="BA52" s="410"/>
      <c r="BB52" s="410"/>
      <c r="BC52" s="410"/>
      <c r="BD52" s="410"/>
      <c r="BE52" s="410"/>
      <c r="BF52" s="410"/>
      <c r="BG52" s="410"/>
      <c r="BH52" s="410"/>
      <c r="BI52" s="410"/>
      <c r="BJ52" s="410"/>
      <c r="BK52" s="410"/>
      <c r="BL52" s="410"/>
      <c r="BM52" s="410"/>
      <c r="BN52" s="410"/>
      <c r="BO52" s="410"/>
      <c r="BP52" s="410"/>
      <c r="BQ52" s="410"/>
      <c r="BR52" s="410"/>
      <c r="BS52" s="410"/>
      <c r="BT52" s="410"/>
      <c r="BU52" s="410"/>
      <c r="BV52" s="410"/>
      <c r="BW52" s="410"/>
      <c r="BX52" s="410"/>
      <c r="BY52" s="410"/>
      <c r="BZ52" s="410"/>
      <c r="CA52" s="410"/>
      <c r="CB52" s="410"/>
      <c r="CC52" s="410"/>
      <c r="CD52" s="410"/>
      <c r="CE52" s="410"/>
      <c r="CF52" s="410"/>
      <c r="CG52" s="410"/>
      <c r="CH52" s="410"/>
      <c r="CI52" s="410"/>
      <c r="CJ52" s="410"/>
      <c r="CK52" s="410"/>
    </row>
    <row r="53" spans="2:89" ht="14.25">
      <c r="B53" s="731"/>
      <c r="C53" s="731"/>
      <c r="D53" s="592">
        <v>33</v>
      </c>
      <c r="E53" s="413" t="s">
        <v>544</v>
      </c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593">
        <v>135</v>
      </c>
      <c r="AD53" s="720"/>
      <c r="AE53" s="721"/>
      <c r="AF53" s="721"/>
      <c r="AG53" s="722"/>
      <c r="AH53" s="418" t="s">
        <v>3</v>
      </c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  <c r="AZ53" s="410"/>
      <c r="BA53" s="410"/>
      <c r="BB53" s="410"/>
      <c r="BC53" s="410"/>
      <c r="BD53" s="410"/>
      <c r="BE53" s="410"/>
      <c r="BF53" s="410"/>
      <c r="BG53" s="410"/>
      <c r="BH53" s="410"/>
      <c r="BI53" s="410"/>
      <c r="BJ53" s="410"/>
      <c r="BK53" s="410"/>
      <c r="BL53" s="410"/>
      <c r="BM53" s="410"/>
      <c r="BN53" s="410"/>
      <c r="BO53" s="410"/>
      <c r="BP53" s="410"/>
      <c r="BQ53" s="410"/>
      <c r="BR53" s="410"/>
      <c r="BS53" s="410"/>
      <c r="BT53" s="410"/>
      <c r="BU53" s="410"/>
      <c r="BV53" s="410"/>
      <c r="BW53" s="410"/>
      <c r="BX53" s="410"/>
      <c r="BY53" s="410"/>
      <c r="BZ53" s="410"/>
      <c r="CA53" s="410"/>
      <c r="CB53" s="410"/>
      <c r="CC53" s="410"/>
      <c r="CD53" s="410"/>
      <c r="CE53" s="410"/>
      <c r="CF53" s="410"/>
      <c r="CG53" s="410"/>
      <c r="CH53" s="410"/>
      <c r="CI53" s="410"/>
      <c r="CJ53" s="410"/>
      <c r="CK53" s="410"/>
    </row>
    <row r="54" spans="2:89" ht="14.25">
      <c r="B54" s="731"/>
      <c r="C54" s="731"/>
      <c r="D54" s="592">
        <v>34</v>
      </c>
      <c r="E54" s="413" t="s">
        <v>545</v>
      </c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593">
        <v>136</v>
      </c>
      <c r="AD54" s="720"/>
      <c r="AE54" s="721"/>
      <c r="AF54" s="721"/>
      <c r="AG54" s="722"/>
      <c r="AH54" s="418" t="s">
        <v>3</v>
      </c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  <c r="AZ54" s="410"/>
      <c r="BA54" s="410"/>
      <c r="BB54" s="410"/>
      <c r="BC54" s="410"/>
      <c r="BD54" s="410"/>
      <c r="BE54" s="410"/>
      <c r="BF54" s="410"/>
      <c r="BG54" s="410"/>
      <c r="BH54" s="410"/>
      <c r="BI54" s="410"/>
      <c r="BJ54" s="410"/>
      <c r="BK54" s="410"/>
      <c r="BL54" s="410"/>
      <c r="BM54" s="410"/>
      <c r="BN54" s="410"/>
      <c r="BO54" s="410"/>
      <c r="BP54" s="410"/>
      <c r="BQ54" s="410"/>
      <c r="BR54" s="410"/>
      <c r="BS54" s="410"/>
      <c r="BT54" s="410"/>
      <c r="BU54" s="410"/>
      <c r="BV54" s="410"/>
      <c r="BW54" s="410"/>
      <c r="BX54" s="410"/>
      <c r="BY54" s="410"/>
      <c r="BZ54" s="410"/>
      <c r="CA54" s="410"/>
      <c r="CB54" s="410"/>
      <c r="CC54" s="410"/>
      <c r="CD54" s="410"/>
      <c r="CE54" s="410"/>
      <c r="CF54" s="410"/>
      <c r="CG54" s="410"/>
      <c r="CH54" s="410"/>
      <c r="CI54" s="410"/>
      <c r="CJ54" s="410"/>
      <c r="CK54" s="410"/>
    </row>
    <row r="55" spans="2:89" ht="14.25">
      <c r="B55" s="731"/>
      <c r="C55" s="731"/>
      <c r="D55" s="592">
        <v>35</v>
      </c>
      <c r="E55" s="413" t="s">
        <v>546</v>
      </c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593">
        <v>176</v>
      </c>
      <c r="AD55" s="720"/>
      <c r="AE55" s="721"/>
      <c r="AF55" s="721"/>
      <c r="AG55" s="722"/>
      <c r="AH55" s="418" t="s">
        <v>3</v>
      </c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  <c r="AZ55" s="410"/>
      <c r="BA55" s="410"/>
      <c r="BB55" s="410"/>
      <c r="BC55" s="410"/>
      <c r="BD55" s="410"/>
      <c r="BE55" s="410"/>
      <c r="BF55" s="410"/>
      <c r="BG55" s="410"/>
      <c r="BH55" s="410"/>
      <c r="BI55" s="410"/>
      <c r="BJ55" s="410"/>
      <c r="BK55" s="410"/>
      <c r="BL55" s="410"/>
      <c r="BM55" s="410"/>
      <c r="BN55" s="410"/>
      <c r="BO55" s="410"/>
      <c r="BP55" s="410"/>
      <c r="BQ55" s="410"/>
      <c r="BR55" s="410"/>
      <c r="BS55" s="410"/>
      <c r="BT55" s="410"/>
      <c r="BU55" s="410"/>
      <c r="BV55" s="410"/>
      <c r="BW55" s="410"/>
      <c r="BX55" s="410"/>
      <c r="BY55" s="410"/>
      <c r="BZ55" s="410"/>
      <c r="CA55" s="410"/>
      <c r="CB55" s="410"/>
      <c r="CC55" s="410"/>
      <c r="CD55" s="410"/>
      <c r="CE55" s="410"/>
      <c r="CF55" s="410"/>
      <c r="CG55" s="410"/>
      <c r="CH55" s="410"/>
      <c r="CI55" s="410"/>
      <c r="CJ55" s="410"/>
      <c r="CK55" s="410"/>
    </row>
    <row r="56" spans="2:89" ht="14.25">
      <c r="B56" s="731"/>
      <c r="C56" s="731"/>
      <c r="D56" s="592">
        <v>36</v>
      </c>
      <c r="E56" s="413" t="s">
        <v>547</v>
      </c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593">
        <v>752</v>
      </c>
      <c r="AD56" s="720"/>
      <c r="AE56" s="721"/>
      <c r="AF56" s="721"/>
      <c r="AG56" s="722"/>
      <c r="AH56" s="418" t="s">
        <v>3</v>
      </c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  <c r="AZ56" s="410"/>
      <c r="BA56" s="410"/>
      <c r="BB56" s="410"/>
      <c r="BC56" s="410"/>
      <c r="BD56" s="410"/>
      <c r="BE56" s="410"/>
      <c r="BF56" s="410"/>
      <c r="BG56" s="410"/>
      <c r="BH56" s="410"/>
      <c r="BI56" s="410"/>
      <c r="BJ56" s="410"/>
      <c r="BK56" s="410"/>
      <c r="BL56" s="410"/>
      <c r="BM56" s="410"/>
      <c r="BN56" s="410"/>
      <c r="BO56" s="410"/>
      <c r="BP56" s="410"/>
      <c r="BQ56" s="410"/>
      <c r="BR56" s="410"/>
      <c r="BS56" s="410"/>
      <c r="BT56" s="410"/>
      <c r="BU56" s="410"/>
      <c r="BV56" s="410"/>
      <c r="BW56" s="410"/>
      <c r="BX56" s="410"/>
      <c r="BY56" s="410"/>
      <c r="BZ56" s="410"/>
      <c r="CA56" s="410"/>
      <c r="CB56" s="410"/>
      <c r="CC56" s="410"/>
      <c r="CD56" s="410"/>
      <c r="CE56" s="410"/>
      <c r="CF56" s="410"/>
      <c r="CG56" s="410"/>
      <c r="CH56" s="410"/>
      <c r="CI56" s="410"/>
      <c r="CJ56" s="410"/>
      <c r="CK56" s="410"/>
    </row>
    <row r="57" spans="2:89" ht="14.25">
      <c r="B57" s="731"/>
      <c r="C57" s="731"/>
      <c r="D57" s="592">
        <v>37</v>
      </c>
      <c r="E57" s="413" t="s">
        <v>548</v>
      </c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593">
        <v>608</v>
      </c>
      <c r="AD57" s="720"/>
      <c r="AE57" s="721"/>
      <c r="AF57" s="721"/>
      <c r="AG57" s="722"/>
      <c r="AH57" s="418" t="s">
        <v>3</v>
      </c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  <c r="AZ57" s="410"/>
      <c r="BA57" s="410"/>
      <c r="BB57" s="410"/>
      <c r="BC57" s="410"/>
      <c r="BD57" s="410"/>
      <c r="BE57" s="410"/>
      <c r="BF57" s="410"/>
      <c r="BG57" s="410"/>
      <c r="BH57" s="410"/>
      <c r="BI57" s="410"/>
      <c r="BJ57" s="410"/>
      <c r="BK57" s="410"/>
      <c r="BL57" s="410"/>
      <c r="BM57" s="410"/>
      <c r="BN57" s="410"/>
      <c r="BO57" s="410"/>
      <c r="BP57" s="410"/>
      <c r="BQ57" s="410"/>
      <c r="BR57" s="410"/>
      <c r="BS57" s="410"/>
      <c r="BT57" s="410"/>
      <c r="BU57" s="410"/>
      <c r="BV57" s="410"/>
      <c r="BW57" s="410"/>
      <c r="BX57" s="410"/>
      <c r="BY57" s="410"/>
      <c r="BZ57" s="410"/>
      <c r="CA57" s="410"/>
      <c r="CB57" s="410"/>
      <c r="CC57" s="410"/>
      <c r="CD57" s="410"/>
      <c r="CE57" s="410"/>
      <c r="CF57" s="410"/>
      <c r="CG57" s="410"/>
      <c r="CH57" s="410"/>
      <c r="CI57" s="410"/>
      <c r="CJ57" s="410"/>
      <c r="CK57" s="410"/>
    </row>
    <row r="58" spans="2:89" ht="14.25">
      <c r="B58" s="731"/>
      <c r="C58" s="731"/>
      <c r="D58" s="592">
        <v>38</v>
      </c>
      <c r="E58" s="413" t="s">
        <v>549</v>
      </c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593">
        <v>1636</v>
      </c>
      <c r="AD58" s="720"/>
      <c r="AE58" s="721"/>
      <c r="AF58" s="721"/>
      <c r="AG58" s="722"/>
      <c r="AH58" s="418" t="s">
        <v>3</v>
      </c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  <c r="AZ58" s="410"/>
      <c r="BA58" s="410"/>
      <c r="BB58" s="410"/>
      <c r="BC58" s="410"/>
      <c r="BD58" s="410"/>
      <c r="BE58" s="410"/>
      <c r="BF58" s="410"/>
      <c r="BG58" s="410"/>
      <c r="BH58" s="410"/>
      <c r="BI58" s="410"/>
      <c r="BJ58" s="410"/>
      <c r="BK58" s="410"/>
      <c r="BL58" s="410"/>
      <c r="BM58" s="410"/>
      <c r="BN58" s="410"/>
      <c r="BO58" s="410"/>
      <c r="BP58" s="410"/>
      <c r="BQ58" s="410"/>
      <c r="BR58" s="410"/>
      <c r="BS58" s="410"/>
      <c r="BT58" s="410"/>
      <c r="BU58" s="410"/>
      <c r="BV58" s="410"/>
      <c r="BW58" s="410"/>
      <c r="BX58" s="410"/>
      <c r="BY58" s="410"/>
      <c r="BZ58" s="410"/>
      <c r="CA58" s="410"/>
      <c r="CB58" s="410"/>
      <c r="CC58" s="410"/>
      <c r="CD58" s="410"/>
      <c r="CE58" s="410"/>
      <c r="CF58" s="410"/>
      <c r="CG58" s="410"/>
      <c r="CH58" s="410"/>
      <c r="CI58" s="410"/>
      <c r="CJ58" s="410"/>
      <c r="CK58" s="410"/>
    </row>
    <row r="59" spans="2:89" ht="14.25">
      <c r="B59" s="731"/>
      <c r="C59" s="731"/>
      <c r="D59" s="592">
        <v>39</v>
      </c>
      <c r="E59" s="413" t="s">
        <v>550</v>
      </c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593">
        <v>1637</v>
      </c>
      <c r="AD59" s="720"/>
      <c r="AE59" s="721"/>
      <c r="AF59" s="721"/>
      <c r="AG59" s="722"/>
      <c r="AH59" s="418" t="s">
        <v>3</v>
      </c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  <c r="AZ59" s="410"/>
      <c r="BA59" s="410"/>
      <c r="BB59" s="410"/>
      <c r="BC59" s="410"/>
      <c r="BD59" s="410"/>
      <c r="BE59" s="410"/>
      <c r="BF59" s="410"/>
      <c r="BG59" s="410"/>
      <c r="BH59" s="410"/>
      <c r="BI59" s="410"/>
      <c r="BJ59" s="410"/>
      <c r="BK59" s="410"/>
      <c r="BL59" s="410"/>
      <c r="BM59" s="410"/>
      <c r="BN59" s="410"/>
      <c r="BO59" s="410"/>
      <c r="BP59" s="410"/>
      <c r="BQ59" s="410"/>
      <c r="BR59" s="410"/>
      <c r="BS59" s="410"/>
      <c r="BT59" s="410"/>
      <c r="BU59" s="410"/>
      <c r="BV59" s="410"/>
      <c r="BW59" s="410"/>
      <c r="BX59" s="410"/>
      <c r="BY59" s="410"/>
      <c r="BZ59" s="410"/>
      <c r="CA59" s="410"/>
      <c r="CB59" s="410"/>
      <c r="CC59" s="410"/>
      <c r="CD59" s="410"/>
      <c r="CE59" s="410"/>
      <c r="CF59" s="410"/>
      <c r="CG59" s="410"/>
      <c r="CH59" s="410"/>
      <c r="CI59" s="410"/>
      <c r="CJ59" s="410"/>
      <c r="CK59" s="410"/>
    </row>
    <row r="60" spans="2:89" ht="14.25">
      <c r="B60" s="731"/>
      <c r="C60" s="731"/>
      <c r="D60" s="592">
        <v>40</v>
      </c>
      <c r="E60" s="413" t="s">
        <v>551</v>
      </c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593">
        <v>1638</v>
      </c>
      <c r="AD60" s="720"/>
      <c r="AE60" s="721"/>
      <c r="AF60" s="721"/>
      <c r="AG60" s="722"/>
      <c r="AH60" s="418" t="s">
        <v>3</v>
      </c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  <c r="AZ60" s="410"/>
      <c r="BA60" s="410"/>
      <c r="BB60" s="410"/>
      <c r="BC60" s="410"/>
      <c r="BD60" s="410"/>
      <c r="BE60" s="410"/>
      <c r="BF60" s="410"/>
      <c r="BG60" s="410"/>
      <c r="BH60" s="410"/>
      <c r="BI60" s="410"/>
      <c r="BJ60" s="410"/>
      <c r="BK60" s="410"/>
      <c r="BL60" s="410"/>
      <c r="BM60" s="410"/>
      <c r="BN60" s="410"/>
      <c r="BO60" s="410"/>
      <c r="BP60" s="410"/>
      <c r="BQ60" s="410"/>
      <c r="BR60" s="410"/>
      <c r="BS60" s="410"/>
      <c r="BT60" s="410"/>
      <c r="BU60" s="410"/>
      <c r="BV60" s="410"/>
      <c r="BW60" s="410"/>
      <c r="BX60" s="410"/>
      <c r="BY60" s="410"/>
      <c r="BZ60" s="410"/>
      <c r="CA60" s="410"/>
      <c r="CB60" s="410"/>
      <c r="CC60" s="410"/>
      <c r="CD60" s="410"/>
      <c r="CE60" s="410"/>
      <c r="CF60" s="410"/>
      <c r="CG60" s="410"/>
      <c r="CH60" s="410"/>
      <c r="CI60" s="410"/>
      <c r="CJ60" s="410"/>
      <c r="CK60" s="410"/>
    </row>
    <row r="61" spans="2:89" ht="14.25">
      <c r="B61" s="731"/>
      <c r="C61" s="731"/>
      <c r="D61" s="592">
        <v>41</v>
      </c>
      <c r="E61" s="413" t="s">
        <v>552</v>
      </c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593">
        <v>895</v>
      </c>
      <c r="AD61" s="720"/>
      <c r="AE61" s="721"/>
      <c r="AF61" s="721"/>
      <c r="AG61" s="722"/>
      <c r="AH61" s="418" t="s">
        <v>3</v>
      </c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  <c r="AZ61" s="410"/>
      <c r="BA61" s="410"/>
      <c r="BB61" s="410"/>
      <c r="BC61" s="410"/>
      <c r="BD61" s="410"/>
      <c r="BE61" s="410"/>
      <c r="BF61" s="410"/>
      <c r="BG61" s="410"/>
      <c r="BH61" s="410"/>
      <c r="BI61" s="410"/>
      <c r="BJ61" s="410"/>
      <c r="BK61" s="410"/>
      <c r="BL61" s="410"/>
      <c r="BM61" s="410"/>
      <c r="BN61" s="410"/>
      <c r="BO61" s="410"/>
      <c r="BP61" s="410"/>
      <c r="BQ61" s="410"/>
      <c r="BR61" s="410"/>
      <c r="BS61" s="410"/>
      <c r="BT61" s="410"/>
      <c r="BU61" s="410"/>
      <c r="BV61" s="410"/>
      <c r="BW61" s="410"/>
      <c r="BX61" s="410"/>
      <c r="BY61" s="410"/>
      <c r="BZ61" s="410"/>
      <c r="CA61" s="410"/>
      <c r="CB61" s="410"/>
      <c r="CC61" s="410"/>
      <c r="CD61" s="410"/>
      <c r="CE61" s="410"/>
      <c r="CF61" s="410"/>
      <c r="CG61" s="410"/>
      <c r="CH61" s="410"/>
      <c r="CI61" s="410"/>
      <c r="CJ61" s="410"/>
      <c r="CK61" s="410"/>
    </row>
    <row r="62" spans="2:89" ht="14.25">
      <c r="B62" s="731"/>
      <c r="C62" s="731"/>
      <c r="D62" s="592">
        <v>42</v>
      </c>
      <c r="E62" s="413" t="s">
        <v>553</v>
      </c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593">
        <v>867</v>
      </c>
      <c r="AD62" s="720"/>
      <c r="AE62" s="721"/>
      <c r="AF62" s="721"/>
      <c r="AG62" s="722"/>
      <c r="AH62" s="418" t="s">
        <v>3</v>
      </c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  <c r="AZ62" s="410"/>
      <c r="BA62" s="410"/>
      <c r="BB62" s="410"/>
      <c r="BC62" s="410"/>
      <c r="BD62" s="410"/>
      <c r="BE62" s="410"/>
      <c r="BF62" s="410"/>
      <c r="BG62" s="410"/>
      <c r="BH62" s="410"/>
      <c r="BI62" s="410"/>
      <c r="BJ62" s="410"/>
      <c r="BK62" s="410"/>
      <c r="BL62" s="410"/>
      <c r="BM62" s="410"/>
      <c r="BN62" s="410"/>
      <c r="BO62" s="410"/>
      <c r="BP62" s="410"/>
      <c r="BQ62" s="410"/>
      <c r="BR62" s="410"/>
      <c r="BS62" s="410"/>
      <c r="BT62" s="410"/>
      <c r="BU62" s="410"/>
      <c r="BV62" s="410"/>
      <c r="BW62" s="410"/>
      <c r="BX62" s="410"/>
      <c r="BY62" s="410"/>
      <c r="BZ62" s="410"/>
      <c r="CA62" s="410"/>
      <c r="CB62" s="410"/>
      <c r="CC62" s="410"/>
      <c r="CD62" s="410"/>
      <c r="CE62" s="410"/>
      <c r="CF62" s="410"/>
      <c r="CG62" s="410"/>
      <c r="CH62" s="410"/>
      <c r="CI62" s="410"/>
      <c r="CJ62" s="410"/>
      <c r="CK62" s="410"/>
    </row>
    <row r="63" spans="2:89" ht="14.25">
      <c r="B63" s="731"/>
      <c r="C63" s="731"/>
      <c r="D63" s="592">
        <v>43</v>
      </c>
      <c r="E63" s="413" t="s">
        <v>554</v>
      </c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593">
        <v>609</v>
      </c>
      <c r="AD63" s="720"/>
      <c r="AE63" s="721"/>
      <c r="AF63" s="721"/>
      <c r="AG63" s="722"/>
      <c r="AH63" s="418" t="s">
        <v>3</v>
      </c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  <c r="AZ63" s="410"/>
      <c r="BA63" s="410"/>
      <c r="BB63" s="410"/>
      <c r="BC63" s="410"/>
      <c r="BD63" s="410"/>
      <c r="BE63" s="410"/>
      <c r="BF63" s="410"/>
      <c r="BG63" s="410"/>
      <c r="BH63" s="410"/>
      <c r="BI63" s="410"/>
      <c r="BJ63" s="410"/>
      <c r="BK63" s="410"/>
      <c r="BL63" s="410"/>
      <c r="BM63" s="410"/>
      <c r="BN63" s="410"/>
      <c r="BO63" s="410"/>
      <c r="BP63" s="410"/>
      <c r="BQ63" s="410"/>
      <c r="BR63" s="410"/>
      <c r="BS63" s="410"/>
      <c r="BT63" s="410"/>
      <c r="BU63" s="410"/>
      <c r="BV63" s="410"/>
      <c r="BW63" s="410"/>
      <c r="BX63" s="410"/>
      <c r="BY63" s="410"/>
      <c r="BZ63" s="410"/>
      <c r="CA63" s="410"/>
      <c r="CB63" s="410"/>
      <c r="CC63" s="410"/>
      <c r="CD63" s="410"/>
      <c r="CE63" s="410"/>
      <c r="CF63" s="410"/>
      <c r="CG63" s="410"/>
      <c r="CH63" s="410"/>
      <c r="CI63" s="410"/>
      <c r="CJ63" s="410"/>
      <c r="CK63" s="410"/>
    </row>
    <row r="64" spans="2:89" ht="14.25">
      <c r="B64" s="731"/>
      <c r="C64" s="731"/>
      <c r="D64" s="592">
        <v>44</v>
      </c>
      <c r="E64" s="413" t="s">
        <v>555</v>
      </c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593">
        <v>1639</v>
      </c>
      <c r="AD64" s="720"/>
      <c r="AE64" s="721"/>
      <c r="AF64" s="721"/>
      <c r="AG64" s="722"/>
      <c r="AH64" s="418" t="s">
        <v>3</v>
      </c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  <c r="AZ64" s="410"/>
      <c r="BA64" s="410"/>
      <c r="BB64" s="410"/>
      <c r="BC64" s="410"/>
      <c r="BD64" s="410"/>
      <c r="BE64" s="410"/>
      <c r="BF64" s="410"/>
      <c r="BG64" s="410"/>
      <c r="BH64" s="410"/>
      <c r="BI64" s="410"/>
      <c r="BJ64" s="410"/>
      <c r="BK64" s="410"/>
      <c r="BL64" s="410"/>
      <c r="BM64" s="410"/>
      <c r="BN64" s="410"/>
      <c r="BO64" s="410"/>
      <c r="BP64" s="410"/>
      <c r="BQ64" s="410"/>
      <c r="BR64" s="410"/>
      <c r="BS64" s="410"/>
      <c r="BT64" s="410"/>
      <c r="BU64" s="410"/>
      <c r="BV64" s="410"/>
      <c r="BW64" s="410"/>
      <c r="BX64" s="410"/>
      <c r="BY64" s="410"/>
      <c r="BZ64" s="410"/>
      <c r="CA64" s="410"/>
      <c r="CB64" s="410"/>
      <c r="CC64" s="410"/>
      <c r="CD64" s="410"/>
      <c r="CE64" s="410"/>
      <c r="CF64" s="410"/>
      <c r="CG64" s="410"/>
      <c r="CH64" s="410"/>
      <c r="CI64" s="410"/>
      <c r="CJ64" s="410"/>
      <c r="CK64" s="410"/>
    </row>
    <row r="65" spans="1:99" ht="14.25">
      <c r="B65" s="731"/>
      <c r="C65" s="731"/>
      <c r="D65" s="592">
        <v>45</v>
      </c>
      <c r="E65" s="413" t="s">
        <v>556</v>
      </c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593">
        <v>1018</v>
      </c>
      <c r="AD65" s="720"/>
      <c r="AE65" s="721"/>
      <c r="AF65" s="721"/>
      <c r="AG65" s="722"/>
      <c r="AH65" s="418" t="s">
        <v>3</v>
      </c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  <c r="AZ65" s="410"/>
      <c r="BA65" s="410"/>
      <c r="BB65" s="410"/>
      <c r="BC65" s="410"/>
      <c r="BD65" s="410"/>
      <c r="BE65" s="410"/>
      <c r="BF65" s="410"/>
      <c r="BG65" s="410"/>
      <c r="BH65" s="410"/>
      <c r="BI65" s="410"/>
      <c r="BJ65" s="410"/>
      <c r="BK65" s="410"/>
      <c r="BL65" s="410"/>
      <c r="BM65" s="410"/>
      <c r="BN65" s="410"/>
      <c r="BO65" s="410"/>
      <c r="BP65" s="410"/>
      <c r="BQ65" s="410"/>
      <c r="BR65" s="410"/>
      <c r="BS65" s="410"/>
      <c r="BT65" s="410"/>
      <c r="BU65" s="410"/>
      <c r="BV65" s="410"/>
      <c r="BW65" s="410"/>
      <c r="BX65" s="410"/>
      <c r="BY65" s="410"/>
      <c r="BZ65" s="410"/>
      <c r="CA65" s="410"/>
      <c r="CB65" s="410"/>
      <c r="CC65" s="410"/>
      <c r="CD65" s="410"/>
      <c r="CE65" s="410"/>
      <c r="CF65" s="410"/>
      <c r="CG65" s="410"/>
      <c r="CH65" s="410"/>
      <c r="CI65" s="410"/>
      <c r="CJ65" s="410"/>
      <c r="CK65" s="410"/>
    </row>
    <row r="66" spans="1:99" ht="14.25">
      <c r="B66" s="731"/>
      <c r="C66" s="731"/>
      <c r="D66" s="592">
        <v>46</v>
      </c>
      <c r="E66" s="413" t="s">
        <v>557</v>
      </c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593">
        <v>162</v>
      </c>
      <c r="AD66" s="720">
        <f>+'ALTERNATIVA 2'!X37</f>
        <v>2464167.6831999999</v>
      </c>
      <c r="AE66" s="721"/>
      <c r="AF66" s="721"/>
      <c r="AG66" s="722"/>
      <c r="AH66" s="418" t="s">
        <v>3</v>
      </c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410"/>
      <c r="BL66" s="410"/>
      <c r="BM66" s="410"/>
      <c r="BN66" s="410"/>
      <c r="BO66" s="410"/>
      <c r="BP66" s="410"/>
      <c r="BQ66" s="410"/>
      <c r="BR66" s="410"/>
      <c r="BS66" s="410"/>
      <c r="BT66" s="410"/>
      <c r="BU66" s="410"/>
      <c r="BV66" s="410"/>
      <c r="BW66" s="410"/>
      <c r="BX66" s="410"/>
      <c r="BY66" s="410"/>
      <c r="BZ66" s="410"/>
      <c r="CA66" s="410"/>
      <c r="CB66" s="410"/>
      <c r="CC66" s="410"/>
      <c r="CD66" s="410"/>
      <c r="CE66" s="410"/>
      <c r="CF66" s="410"/>
      <c r="CG66" s="410"/>
      <c r="CH66" s="410"/>
      <c r="CI66" s="410"/>
      <c r="CJ66" s="410"/>
      <c r="CK66" s="410"/>
    </row>
    <row r="67" spans="1:99" ht="14.25">
      <c r="B67" s="731"/>
      <c r="C67" s="731"/>
      <c r="D67" s="592">
        <v>47</v>
      </c>
      <c r="E67" s="413" t="s">
        <v>558</v>
      </c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593">
        <v>174</v>
      </c>
      <c r="AD67" s="720"/>
      <c r="AE67" s="721"/>
      <c r="AF67" s="721"/>
      <c r="AG67" s="722"/>
      <c r="AH67" s="418" t="s">
        <v>3</v>
      </c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  <c r="AZ67" s="410"/>
      <c r="BA67" s="410"/>
      <c r="BB67" s="410"/>
      <c r="BC67" s="410"/>
      <c r="BD67" s="410"/>
      <c r="BE67" s="410"/>
      <c r="BF67" s="410"/>
      <c r="BG67" s="410"/>
      <c r="BH67" s="410"/>
      <c r="BI67" s="410"/>
      <c r="BJ67" s="410"/>
      <c r="BK67" s="410"/>
      <c r="BL67" s="410"/>
      <c r="BM67" s="410"/>
      <c r="BN67" s="410"/>
      <c r="BO67" s="410"/>
      <c r="BP67" s="410"/>
      <c r="BQ67" s="410"/>
      <c r="BR67" s="410"/>
      <c r="BS67" s="410"/>
      <c r="BT67" s="410"/>
      <c r="BU67" s="410"/>
      <c r="BV67" s="410"/>
      <c r="BW67" s="410"/>
      <c r="BX67" s="410"/>
      <c r="BY67" s="410"/>
      <c r="BZ67" s="410"/>
      <c r="CA67" s="410"/>
      <c r="CB67" s="410"/>
      <c r="CC67" s="410"/>
      <c r="CD67" s="410"/>
      <c r="CE67" s="410"/>
      <c r="CF67" s="410"/>
      <c r="CG67" s="410"/>
      <c r="CH67" s="410"/>
      <c r="CI67" s="410"/>
      <c r="CJ67" s="410"/>
      <c r="CK67" s="410"/>
    </row>
    <row r="68" spans="1:99" ht="14.25">
      <c r="B68" s="731"/>
      <c r="C68" s="731"/>
      <c r="D68" s="592">
        <v>48</v>
      </c>
      <c r="E68" s="413" t="s">
        <v>559</v>
      </c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593">
        <v>610</v>
      </c>
      <c r="AD68" s="720"/>
      <c r="AE68" s="721"/>
      <c r="AF68" s="721"/>
      <c r="AG68" s="722"/>
      <c r="AH68" s="418" t="s">
        <v>3</v>
      </c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  <c r="AZ68" s="410"/>
      <c r="BA68" s="410"/>
      <c r="BB68" s="410"/>
      <c r="BC68" s="410"/>
      <c r="BD68" s="410"/>
      <c r="BE68" s="410"/>
      <c r="BF68" s="410"/>
      <c r="BG68" s="410"/>
      <c r="BH68" s="410"/>
      <c r="BI68" s="410"/>
      <c r="BJ68" s="410"/>
      <c r="BK68" s="410"/>
      <c r="BL68" s="410"/>
      <c r="BM68" s="410"/>
      <c r="BN68" s="410"/>
      <c r="BO68" s="410"/>
      <c r="BP68" s="410"/>
      <c r="BQ68" s="410"/>
      <c r="BR68" s="410"/>
      <c r="BS68" s="410"/>
      <c r="BT68" s="410"/>
      <c r="BU68" s="410"/>
      <c r="BV68" s="410"/>
      <c r="BW68" s="410"/>
      <c r="BX68" s="410"/>
      <c r="BY68" s="410"/>
      <c r="BZ68" s="410"/>
      <c r="CA68" s="410"/>
      <c r="CB68" s="410"/>
      <c r="CC68" s="410"/>
      <c r="CD68" s="410"/>
      <c r="CE68" s="410"/>
      <c r="CF68" s="410"/>
      <c r="CG68" s="410"/>
      <c r="CH68" s="410"/>
      <c r="CI68" s="410"/>
      <c r="CJ68" s="410"/>
      <c r="CK68" s="410"/>
    </row>
    <row r="69" spans="1:99" ht="14.25">
      <c r="B69" s="731"/>
      <c r="C69" s="731"/>
      <c r="D69" s="592">
        <v>49</v>
      </c>
      <c r="E69" s="413" t="s">
        <v>560</v>
      </c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593">
        <v>746</v>
      </c>
      <c r="AD69" s="720"/>
      <c r="AE69" s="721"/>
      <c r="AF69" s="721"/>
      <c r="AG69" s="722"/>
      <c r="AH69" s="418" t="s">
        <v>3</v>
      </c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  <c r="AZ69" s="410"/>
      <c r="BA69" s="410"/>
      <c r="BB69" s="410"/>
      <c r="BC69" s="410"/>
      <c r="BD69" s="410"/>
      <c r="BE69" s="410"/>
      <c r="BF69" s="410"/>
      <c r="BG69" s="410"/>
      <c r="BH69" s="410"/>
      <c r="BI69" s="410"/>
      <c r="BJ69" s="410"/>
      <c r="BK69" s="410"/>
      <c r="BL69" s="410"/>
      <c r="BM69" s="410"/>
      <c r="BN69" s="410"/>
      <c r="BO69" s="410"/>
      <c r="BP69" s="410"/>
      <c r="BQ69" s="410"/>
      <c r="BR69" s="410"/>
      <c r="BS69" s="410"/>
      <c r="BT69" s="410"/>
      <c r="BU69" s="410"/>
      <c r="BV69" s="410"/>
      <c r="BW69" s="410"/>
      <c r="BX69" s="410"/>
      <c r="BY69" s="410"/>
      <c r="BZ69" s="410"/>
      <c r="CA69" s="410"/>
      <c r="CB69" s="410"/>
      <c r="CC69" s="410"/>
      <c r="CD69" s="410"/>
      <c r="CE69" s="410"/>
      <c r="CF69" s="410"/>
      <c r="CG69" s="410"/>
      <c r="CH69" s="410"/>
      <c r="CI69" s="410"/>
      <c r="CJ69" s="410"/>
      <c r="CK69" s="410"/>
    </row>
    <row r="70" spans="1:99" ht="14.25">
      <c r="B70" s="731"/>
      <c r="C70" s="731"/>
      <c r="D70" s="592">
        <v>50</v>
      </c>
      <c r="E70" s="413" t="s">
        <v>561</v>
      </c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593">
        <v>866</v>
      </c>
      <c r="AD70" s="720"/>
      <c r="AE70" s="721"/>
      <c r="AF70" s="721"/>
      <c r="AG70" s="722"/>
      <c r="AH70" s="418" t="s">
        <v>3</v>
      </c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  <c r="AZ70" s="410"/>
      <c r="BA70" s="410"/>
      <c r="BB70" s="410"/>
      <c r="BC70" s="410"/>
      <c r="BD70" s="410"/>
      <c r="BE70" s="410"/>
      <c r="BF70" s="410"/>
      <c r="BG70" s="410"/>
      <c r="BH70" s="410"/>
      <c r="BI70" s="410"/>
      <c r="BJ70" s="410"/>
      <c r="BK70" s="410"/>
      <c r="BL70" s="410"/>
      <c r="BM70" s="410"/>
      <c r="BN70" s="410"/>
      <c r="BO70" s="410"/>
      <c r="BP70" s="410"/>
      <c r="BQ70" s="410"/>
      <c r="BR70" s="410"/>
      <c r="BS70" s="410"/>
      <c r="BT70" s="410"/>
      <c r="BU70" s="410"/>
      <c r="BV70" s="410"/>
      <c r="BW70" s="410"/>
      <c r="BX70" s="410"/>
      <c r="BY70" s="410"/>
      <c r="BZ70" s="410"/>
      <c r="CA70" s="410"/>
      <c r="CB70" s="410"/>
      <c r="CC70" s="410"/>
      <c r="CD70" s="410"/>
      <c r="CE70" s="410"/>
      <c r="CF70" s="410"/>
      <c r="CG70" s="410"/>
      <c r="CH70" s="410"/>
      <c r="CI70" s="410"/>
      <c r="CJ70" s="410"/>
      <c r="CK70" s="410"/>
    </row>
    <row r="71" spans="1:99" ht="14.25">
      <c r="B71" s="731"/>
      <c r="C71" s="731"/>
      <c r="D71" s="592">
        <v>51</v>
      </c>
      <c r="E71" s="413" t="s">
        <v>562</v>
      </c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593">
        <v>607</v>
      </c>
      <c r="AD71" s="720"/>
      <c r="AE71" s="721"/>
      <c r="AF71" s="721"/>
      <c r="AG71" s="722"/>
      <c r="AH71" s="418" t="s">
        <v>3</v>
      </c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  <c r="AZ71" s="410"/>
      <c r="BA71" s="410"/>
      <c r="BB71" s="410"/>
      <c r="BC71" s="410"/>
      <c r="BD71" s="410"/>
      <c r="BE71" s="410"/>
      <c r="BF71" s="410"/>
      <c r="BG71" s="410"/>
      <c r="BH71" s="410"/>
      <c r="BI71" s="410"/>
      <c r="BJ71" s="410"/>
      <c r="BK71" s="410"/>
      <c r="BL71" s="410"/>
      <c r="BM71" s="410"/>
      <c r="BN71" s="410"/>
      <c r="BO71" s="410"/>
      <c r="BP71" s="410"/>
      <c r="BQ71" s="410"/>
      <c r="BR71" s="410"/>
      <c r="BS71" s="410"/>
      <c r="BT71" s="410"/>
      <c r="BU71" s="410"/>
      <c r="BV71" s="410"/>
      <c r="BW71" s="410"/>
      <c r="BX71" s="410"/>
      <c r="BY71" s="410"/>
      <c r="BZ71" s="410"/>
      <c r="CA71" s="410"/>
      <c r="CB71" s="410"/>
      <c r="CC71" s="410"/>
      <c r="CD71" s="410"/>
      <c r="CE71" s="410"/>
      <c r="CF71" s="410"/>
      <c r="CG71" s="410"/>
      <c r="CH71" s="410"/>
      <c r="CI71" s="410"/>
      <c r="CJ71" s="410"/>
      <c r="CK71" s="410"/>
    </row>
    <row r="72" spans="1:99" s="461" customFormat="1" ht="15">
      <c r="A72" s="455"/>
      <c r="B72" s="469"/>
      <c r="C72" s="469"/>
      <c r="D72" s="593">
        <v>52</v>
      </c>
      <c r="E72" s="456" t="s">
        <v>563</v>
      </c>
      <c r="F72" s="457"/>
      <c r="G72" s="457"/>
      <c r="H72" s="457"/>
      <c r="I72" s="457"/>
      <c r="J72" s="457"/>
      <c r="K72" s="457"/>
      <c r="L72" s="457"/>
      <c r="M72" s="457"/>
      <c r="N72" s="457"/>
      <c r="O72" s="457"/>
      <c r="P72" s="457"/>
      <c r="Q72" s="457"/>
      <c r="R72" s="457"/>
      <c r="S72" s="457"/>
      <c r="T72" s="457"/>
      <c r="U72" s="457"/>
      <c r="V72" s="457"/>
      <c r="W72" s="457"/>
      <c r="X72" s="457"/>
      <c r="Y72" s="457"/>
      <c r="Z72" s="457"/>
      <c r="AA72" s="457"/>
      <c r="AB72" s="457"/>
      <c r="AC72" s="593">
        <v>304</v>
      </c>
      <c r="AD72" s="728">
        <f>+SUM($AD$45:$AG$50)-SUM($AD$51:$AG$71)</f>
        <v>-350380.68319999985</v>
      </c>
      <c r="AE72" s="729"/>
      <c r="AF72" s="729"/>
      <c r="AG72" s="730"/>
      <c r="AH72" s="470" t="s">
        <v>4</v>
      </c>
      <c r="AI72" s="460"/>
      <c r="AJ72" s="460"/>
      <c r="AK72" s="460"/>
      <c r="AL72" s="460"/>
      <c r="AM72" s="460"/>
      <c r="AN72" s="460"/>
      <c r="AO72" s="460"/>
      <c r="AP72" s="460"/>
      <c r="AQ72" s="460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</row>
    <row r="73" spans="1:99" ht="14.25">
      <c r="B73" s="732" t="s">
        <v>564</v>
      </c>
      <c r="C73" s="737" t="s">
        <v>565</v>
      </c>
      <c r="D73" s="592">
        <v>53</v>
      </c>
      <c r="E73" s="740" t="s">
        <v>566</v>
      </c>
      <c r="F73" s="741"/>
      <c r="G73" s="741"/>
      <c r="H73" s="741"/>
      <c r="I73" s="741"/>
      <c r="J73" s="741"/>
      <c r="K73" s="741"/>
      <c r="L73" s="741"/>
      <c r="M73" s="741"/>
      <c r="N73" s="741"/>
      <c r="O73" s="741"/>
      <c r="P73" s="741"/>
      <c r="Q73" s="741"/>
      <c r="R73" s="741"/>
      <c r="S73" s="741"/>
      <c r="T73" s="741"/>
      <c r="U73" s="741"/>
      <c r="V73" s="741"/>
      <c r="W73" s="742"/>
      <c r="X73" s="593"/>
      <c r="Y73" s="743" t="s">
        <v>567</v>
      </c>
      <c r="Z73" s="743"/>
      <c r="AA73" s="743"/>
      <c r="AB73" s="743"/>
      <c r="AC73" s="593"/>
      <c r="AD73" s="744" t="s">
        <v>568</v>
      </c>
      <c r="AE73" s="744"/>
      <c r="AF73" s="744"/>
      <c r="AG73" s="744"/>
      <c r="AH73" s="589">
        <v>31</v>
      </c>
      <c r="AI73" s="720">
        <f>+IF($AD$72&gt;0,$AD$72,0)</f>
        <v>0</v>
      </c>
      <c r="AJ73" s="721"/>
      <c r="AK73" s="721"/>
      <c r="AL73" s="722"/>
      <c r="AM73" s="418" t="s">
        <v>2</v>
      </c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  <c r="AZ73" s="410"/>
      <c r="BA73" s="410"/>
      <c r="BB73" s="410"/>
      <c r="BC73" s="410"/>
      <c r="BD73" s="410"/>
      <c r="BE73" s="410"/>
      <c r="BF73" s="410"/>
      <c r="BG73" s="410"/>
      <c r="BH73" s="410"/>
      <c r="BI73" s="410"/>
      <c r="BJ73" s="410"/>
      <c r="BK73" s="410"/>
      <c r="BL73" s="410"/>
      <c r="BM73" s="410"/>
      <c r="BN73" s="410"/>
      <c r="BO73" s="410"/>
      <c r="BP73" s="410"/>
      <c r="BQ73" s="410"/>
      <c r="BR73" s="410"/>
      <c r="BS73" s="410"/>
      <c r="BT73" s="410"/>
      <c r="BU73" s="410"/>
      <c r="BV73" s="410"/>
      <c r="BW73" s="410"/>
      <c r="BX73" s="410"/>
      <c r="BY73" s="410"/>
      <c r="BZ73" s="410"/>
      <c r="CA73" s="410"/>
      <c r="CB73" s="410"/>
      <c r="CC73" s="410"/>
      <c r="CD73" s="410"/>
      <c r="CE73" s="410"/>
      <c r="CF73" s="410"/>
      <c r="CG73" s="410"/>
      <c r="CH73" s="410"/>
      <c r="CI73" s="410"/>
      <c r="CJ73" s="410"/>
      <c r="CK73" s="410"/>
      <c r="CL73" s="410"/>
      <c r="CM73" s="410"/>
      <c r="CN73" s="410"/>
      <c r="CO73" s="410"/>
      <c r="CP73" s="410"/>
      <c r="CQ73" s="410"/>
      <c r="CR73" s="410"/>
      <c r="CS73" s="410"/>
      <c r="CT73" s="410"/>
      <c r="CU73" s="410"/>
    </row>
    <row r="74" spans="1:99" ht="14.25">
      <c r="B74" s="732"/>
      <c r="C74" s="738"/>
      <c r="D74" s="592">
        <v>54</v>
      </c>
      <c r="E74" s="413" t="s">
        <v>569</v>
      </c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5"/>
      <c r="X74" s="593">
        <v>18</v>
      </c>
      <c r="Y74" s="720"/>
      <c r="Z74" s="721"/>
      <c r="AA74" s="721"/>
      <c r="AB74" s="722"/>
      <c r="AC74" s="593">
        <v>19</v>
      </c>
      <c r="AD74" s="720"/>
      <c r="AE74" s="721"/>
      <c r="AF74" s="721"/>
      <c r="AG74" s="722"/>
      <c r="AH74" s="589">
        <v>20</v>
      </c>
      <c r="AI74" s="720"/>
      <c r="AJ74" s="721"/>
      <c r="AK74" s="721"/>
      <c r="AL74" s="722"/>
      <c r="AM74" s="418" t="s">
        <v>2</v>
      </c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  <c r="AY74" s="410"/>
      <c r="AZ74" s="410"/>
      <c r="BA74" s="410"/>
      <c r="BB74" s="410"/>
      <c r="BC74" s="410"/>
      <c r="BD74" s="410"/>
      <c r="BE74" s="410"/>
      <c r="BF74" s="410"/>
      <c r="BG74" s="410"/>
      <c r="BH74" s="410"/>
      <c r="BI74" s="410"/>
      <c r="BJ74" s="410"/>
      <c r="BK74" s="410"/>
      <c r="BL74" s="410"/>
      <c r="BM74" s="410"/>
      <c r="BN74" s="410"/>
      <c r="BO74" s="410"/>
      <c r="BP74" s="410"/>
      <c r="BQ74" s="410"/>
      <c r="BR74" s="410"/>
      <c r="BS74" s="410"/>
      <c r="BT74" s="410"/>
      <c r="BU74" s="410"/>
      <c r="BV74" s="410"/>
      <c r="BW74" s="410"/>
      <c r="BX74" s="410"/>
      <c r="BY74" s="410"/>
      <c r="BZ74" s="410"/>
      <c r="CA74" s="410"/>
      <c r="CB74" s="410"/>
      <c r="CC74" s="410"/>
      <c r="CD74" s="410"/>
      <c r="CE74" s="410"/>
      <c r="CF74" s="410"/>
      <c r="CG74" s="410"/>
      <c r="CH74" s="410"/>
      <c r="CI74" s="410"/>
      <c r="CJ74" s="410"/>
      <c r="CK74" s="410"/>
      <c r="CL74" s="410"/>
      <c r="CM74" s="410"/>
      <c r="CN74" s="410"/>
      <c r="CO74" s="410"/>
      <c r="CP74" s="410"/>
      <c r="CQ74" s="410"/>
      <c r="CR74" s="410"/>
      <c r="CS74" s="410"/>
      <c r="CT74" s="410"/>
      <c r="CU74" s="410"/>
    </row>
    <row r="75" spans="1:99" ht="14.25">
      <c r="B75" s="732"/>
      <c r="C75" s="738"/>
      <c r="D75" s="592">
        <v>55</v>
      </c>
      <c r="E75" s="413" t="s">
        <v>570</v>
      </c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5"/>
      <c r="X75" s="593">
        <v>1109</v>
      </c>
      <c r="Y75" s="720"/>
      <c r="Z75" s="721"/>
      <c r="AA75" s="721"/>
      <c r="AB75" s="722"/>
      <c r="AC75" s="593">
        <v>1111</v>
      </c>
      <c r="AD75" s="720">
        <v>0</v>
      </c>
      <c r="AE75" s="721"/>
      <c r="AF75" s="721"/>
      <c r="AG75" s="722"/>
      <c r="AH75" s="589">
        <v>1113</v>
      </c>
      <c r="AI75" s="720">
        <f>+ROUND(Y75*27%,0)-AD75</f>
        <v>0</v>
      </c>
      <c r="AJ75" s="721"/>
      <c r="AK75" s="721"/>
      <c r="AL75" s="722"/>
      <c r="AM75" s="418" t="s">
        <v>2</v>
      </c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  <c r="AY75" s="410"/>
      <c r="AZ75" s="410"/>
      <c r="BA75" s="410"/>
      <c r="BB75" s="410"/>
      <c r="BC75" s="410"/>
      <c r="BD75" s="410"/>
      <c r="BE75" s="410"/>
      <c r="BF75" s="410"/>
      <c r="BG75" s="410"/>
      <c r="BH75" s="410"/>
      <c r="BI75" s="410"/>
      <c r="BJ75" s="410"/>
      <c r="BK75" s="410"/>
      <c r="BL75" s="410"/>
      <c r="BM75" s="410"/>
      <c r="BN75" s="410"/>
      <c r="BO75" s="410"/>
      <c r="BP75" s="410"/>
      <c r="BQ75" s="410"/>
      <c r="BR75" s="410"/>
      <c r="BS75" s="410"/>
      <c r="BT75" s="410"/>
      <c r="BU75" s="410"/>
      <c r="BV75" s="410"/>
      <c r="BW75" s="410"/>
      <c r="BX75" s="410"/>
      <c r="BY75" s="410"/>
      <c r="BZ75" s="410"/>
      <c r="CA75" s="410"/>
      <c r="CB75" s="410"/>
      <c r="CC75" s="410"/>
      <c r="CD75" s="410"/>
      <c r="CE75" s="410"/>
      <c r="CF75" s="410"/>
      <c r="CG75" s="410"/>
      <c r="CH75" s="410"/>
      <c r="CI75" s="410"/>
      <c r="CJ75" s="410"/>
      <c r="CK75" s="410"/>
      <c r="CL75" s="410"/>
      <c r="CM75" s="410"/>
      <c r="CN75" s="410"/>
      <c r="CO75" s="410"/>
      <c r="CP75" s="410"/>
      <c r="CQ75" s="410"/>
      <c r="CR75" s="410"/>
      <c r="CS75" s="410"/>
      <c r="CT75" s="410"/>
      <c r="CU75" s="410"/>
    </row>
    <row r="76" spans="1:99" s="473" customFormat="1" ht="14.25">
      <c r="A76" s="472"/>
      <c r="B76" s="732"/>
      <c r="C76" s="738"/>
      <c r="D76" s="592">
        <v>56</v>
      </c>
      <c r="E76" s="413" t="s">
        <v>571</v>
      </c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5"/>
      <c r="X76" s="593">
        <v>1640</v>
      </c>
      <c r="Y76" s="720"/>
      <c r="Z76" s="721"/>
      <c r="AA76" s="721"/>
      <c r="AB76" s="722"/>
      <c r="AC76" s="593">
        <v>1641</v>
      </c>
      <c r="AD76" s="720"/>
      <c r="AE76" s="721"/>
      <c r="AF76" s="721"/>
      <c r="AG76" s="722"/>
      <c r="AH76" s="589">
        <v>1642</v>
      </c>
      <c r="AI76" s="720"/>
      <c r="AJ76" s="721"/>
      <c r="AK76" s="721"/>
      <c r="AL76" s="722"/>
      <c r="AM76" s="418" t="s">
        <v>2</v>
      </c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  <c r="AY76" s="410"/>
      <c r="AZ76" s="410"/>
      <c r="BA76" s="410"/>
      <c r="BB76" s="410"/>
      <c r="BC76" s="410"/>
      <c r="BD76" s="410"/>
      <c r="BE76" s="410"/>
      <c r="BF76" s="410"/>
      <c r="BG76" s="410"/>
      <c r="BH76" s="410"/>
      <c r="BI76" s="410"/>
      <c r="BJ76" s="410"/>
      <c r="BK76" s="410"/>
      <c r="BL76" s="410"/>
      <c r="BM76" s="410"/>
      <c r="BN76" s="410"/>
      <c r="BO76" s="410"/>
      <c r="BP76" s="410"/>
      <c r="BQ76" s="410"/>
      <c r="BR76" s="410"/>
      <c r="BS76" s="410"/>
      <c r="BT76" s="410"/>
      <c r="BU76" s="410"/>
      <c r="BV76" s="410"/>
      <c r="BW76" s="410"/>
      <c r="BX76" s="410"/>
      <c r="BY76" s="410"/>
      <c r="BZ76" s="410"/>
      <c r="CA76" s="410"/>
      <c r="CB76" s="410"/>
      <c r="CC76" s="410"/>
      <c r="CD76" s="410"/>
      <c r="CE76" s="410"/>
      <c r="CF76" s="410"/>
      <c r="CG76" s="410"/>
      <c r="CH76" s="410"/>
      <c r="CI76" s="410"/>
      <c r="CJ76" s="410"/>
      <c r="CK76" s="410"/>
      <c r="CL76" s="410"/>
      <c r="CM76" s="410"/>
      <c r="CN76" s="410"/>
      <c r="CO76" s="410"/>
      <c r="CP76" s="410"/>
      <c r="CQ76" s="410"/>
      <c r="CR76" s="410"/>
      <c r="CS76" s="410"/>
      <c r="CT76" s="410"/>
      <c r="CU76" s="410"/>
    </row>
    <row r="77" spans="1:99" ht="14.25">
      <c r="B77" s="732"/>
      <c r="C77" s="738"/>
      <c r="D77" s="592">
        <v>57</v>
      </c>
      <c r="E77" s="413" t="s">
        <v>572</v>
      </c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5"/>
      <c r="X77" s="593">
        <v>187</v>
      </c>
      <c r="Y77" s="720"/>
      <c r="Z77" s="721"/>
      <c r="AA77" s="721"/>
      <c r="AB77" s="722"/>
      <c r="AC77" s="593">
        <v>188</v>
      </c>
      <c r="AD77" s="720"/>
      <c r="AE77" s="721"/>
      <c r="AF77" s="721"/>
      <c r="AG77" s="722"/>
      <c r="AH77" s="593">
        <v>189</v>
      </c>
      <c r="AI77" s="720"/>
      <c r="AJ77" s="721"/>
      <c r="AK77" s="721"/>
      <c r="AL77" s="722"/>
      <c r="AM77" s="418" t="s">
        <v>2</v>
      </c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  <c r="AY77" s="410"/>
      <c r="AZ77" s="410"/>
      <c r="BA77" s="410"/>
      <c r="BB77" s="410"/>
      <c r="BC77" s="410"/>
      <c r="BD77" s="410"/>
      <c r="BE77" s="410"/>
      <c r="BF77" s="410"/>
      <c r="BG77" s="410"/>
      <c r="BH77" s="410"/>
      <c r="BI77" s="410"/>
      <c r="BJ77" s="410"/>
      <c r="BK77" s="410"/>
      <c r="BL77" s="410"/>
      <c r="BM77" s="410"/>
      <c r="BN77" s="410"/>
      <c r="BO77" s="410"/>
      <c r="BP77" s="410"/>
      <c r="BQ77" s="410"/>
      <c r="BR77" s="410"/>
      <c r="BS77" s="410"/>
      <c r="BT77" s="410"/>
      <c r="BU77" s="410"/>
      <c r="BV77" s="410"/>
      <c r="BW77" s="410"/>
      <c r="BX77" s="410"/>
      <c r="BY77" s="410"/>
      <c r="BZ77" s="410"/>
      <c r="CA77" s="410"/>
      <c r="CB77" s="410"/>
      <c r="CC77" s="410"/>
      <c r="CD77" s="410"/>
      <c r="CE77" s="410"/>
      <c r="CF77" s="410"/>
      <c r="CG77" s="410"/>
      <c r="CH77" s="410"/>
      <c r="CI77" s="410"/>
      <c r="CJ77" s="410"/>
      <c r="CK77" s="410"/>
      <c r="CL77" s="410"/>
      <c r="CM77" s="410"/>
      <c r="CN77" s="410"/>
      <c r="CO77" s="410"/>
      <c r="CP77" s="410"/>
      <c r="CQ77" s="410"/>
      <c r="CR77" s="410"/>
      <c r="CS77" s="410"/>
      <c r="CT77" s="410"/>
      <c r="CU77" s="410"/>
    </row>
    <row r="78" spans="1:99" ht="14.25">
      <c r="B78" s="732"/>
      <c r="C78" s="738"/>
      <c r="D78" s="723">
        <v>58</v>
      </c>
      <c r="E78" s="413" t="s">
        <v>573</v>
      </c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5"/>
      <c r="X78" s="593">
        <v>1037</v>
      </c>
      <c r="Y78" s="720"/>
      <c r="Z78" s="721"/>
      <c r="AA78" s="721"/>
      <c r="AB78" s="722"/>
      <c r="AC78" s="589">
        <v>1038</v>
      </c>
      <c r="AD78" s="720"/>
      <c r="AE78" s="721"/>
      <c r="AF78" s="721"/>
      <c r="AG78" s="722"/>
      <c r="AH78" s="593">
        <v>1039</v>
      </c>
      <c r="AI78" s="720"/>
      <c r="AJ78" s="721"/>
      <c r="AK78" s="721"/>
      <c r="AL78" s="722"/>
      <c r="AM78" s="421" t="s">
        <v>2</v>
      </c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  <c r="AY78" s="410"/>
      <c r="AZ78" s="410"/>
      <c r="BA78" s="410"/>
      <c r="BB78" s="410"/>
      <c r="BC78" s="410"/>
      <c r="BD78" s="410"/>
      <c r="BE78" s="410"/>
      <c r="BF78" s="410"/>
      <c r="BG78" s="410"/>
      <c r="BH78" s="410"/>
      <c r="BI78" s="410"/>
      <c r="BJ78" s="410"/>
      <c r="BK78" s="410"/>
      <c r="BL78" s="410"/>
      <c r="BM78" s="410"/>
      <c r="BN78" s="410"/>
      <c r="BO78" s="410"/>
      <c r="BP78" s="410"/>
      <c r="BQ78" s="410"/>
      <c r="BR78" s="410"/>
      <c r="BS78" s="410"/>
      <c r="BT78" s="410"/>
      <c r="BU78" s="410"/>
      <c r="BV78" s="410"/>
      <c r="BW78" s="410"/>
      <c r="BX78" s="410"/>
      <c r="BY78" s="410"/>
      <c r="BZ78" s="410"/>
      <c r="CA78" s="410"/>
      <c r="CB78" s="410"/>
      <c r="CC78" s="410"/>
      <c r="CD78" s="410"/>
      <c r="CE78" s="410"/>
      <c r="CF78" s="410"/>
      <c r="CG78" s="410"/>
      <c r="CH78" s="410"/>
      <c r="CI78" s="410"/>
      <c r="CJ78" s="410"/>
      <c r="CK78" s="410"/>
      <c r="CL78" s="410"/>
      <c r="CM78" s="410"/>
      <c r="CN78" s="410"/>
      <c r="CO78" s="410"/>
      <c r="CP78" s="410"/>
      <c r="CQ78" s="410"/>
      <c r="CR78" s="410"/>
      <c r="CS78" s="410"/>
      <c r="CT78" s="410"/>
      <c r="CU78" s="410"/>
    </row>
    <row r="79" spans="1:99" ht="14.25">
      <c r="B79" s="732"/>
      <c r="C79" s="738"/>
      <c r="D79" s="723"/>
      <c r="E79" s="432" t="s">
        <v>574</v>
      </c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4"/>
      <c r="X79" s="425">
        <v>1892</v>
      </c>
      <c r="Y79" s="724"/>
      <c r="Z79" s="725"/>
      <c r="AA79" s="725"/>
      <c r="AB79" s="726"/>
      <c r="AC79" s="474">
        <v>1893</v>
      </c>
      <c r="AD79" s="724"/>
      <c r="AE79" s="725"/>
      <c r="AF79" s="725"/>
      <c r="AG79" s="726"/>
      <c r="AH79" s="425">
        <v>1894</v>
      </c>
      <c r="AI79" s="724"/>
      <c r="AJ79" s="725"/>
      <c r="AK79" s="725"/>
      <c r="AL79" s="726"/>
      <c r="AM79" s="426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  <c r="AY79" s="410"/>
      <c r="AZ79" s="410"/>
      <c r="BA79" s="410"/>
      <c r="BB79" s="410"/>
      <c r="BC79" s="410"/>
      <c r="BD79" s="410"/>
      <c r="BE79" s="410"/>
      <c r="BF79" s="410"/>
      <c r="BG79" s="410"/>
      <c r="BH79" s="410"/>
      <c r="BI79" s="410"/>
      <c r="BJ79" s="410"/>
      <c r="BK79" s="410"/>
      <c r="BL79" s="410"/>
      <c r="BM79" s="410"/>
      <c r="BN79" s="410"/>
      <c r="BO79" s="410"/>
      <c r="BP79" s="410"/>
      <c r="BQ79" s="410"/>
      <c r="BR79" s="410"/>
      <c r="BS79" s="410"/>
      <c r="BT79" s="410"/>
      <c r="BU79" s="410"/>
      <c r="BV79" s="410"/>
      <c r="BW79" s="410"/>
      <c r="BX79" s="410"/>
      <c r="BY79" s="410"/>
      <c r="BZ79" s="410"/>
      <c r="CA79" s="410"/>
      <c r="CB79" s="410"/>
      <c r="CC79" s="410"/>
      <c r="CD79" s="410"/>
      <c r="CE79" s="410"/>
      <c r="CF79" s="410"/>
      <c r="CG79" s="410"/>
      <c r="CH79" s="410"/>
      <c r="CI79" s="410"/>
      <c r="CJ79" s="410"/>
      <c r="CK79" s="410"/>
      <c r="CL79" s="410"/>
      <c r="CM79" s="410"/>
      <c r="CN79" s="410"/>
      <c r="CO79" s="410"/>
      <c r="CP79" s="410"/>
      <c r="CQ79" s="410"/>
      <c r="CR79" s="410"/>
      <c r="CS79" s="410"/>
      <c r="CT79" s="410"/>
      <c r="CU79" s="410"/>
    </row>
    <row r="80" spans="1:99" ht="14.25">
      <c r="B80" s="732"/>
      <c r="C80" s="738"/>
      <c r="D80" s="723"/>
      <c r="E80" s="432" t="s">
        <v>575</v>
      </c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4"/>
      <c r="X80" s="425">
        <v>1895</v>
      </c>
      <c r="Y80" s="724"/>
      <c r="Z80" s="725"/>
      <c r="AA80" s="725"/>
      <c r="AB80" s="726"/>
      <c r="AC80" s="474">
        <v>1896</v>
      </c>
      <c r="AD80" s="724"/>
      <c r="AE80" s="725"/>
      <c r="AF80" s="725"/>
      <c r="AG80" s="726"/>
      <c r="AH80" s="425">
        <v>1897</v>
      </c>
      <c r="AI80" s="724"/>
      <c r="AJ80" s="725"/>
      <c r="AK80" s="725"/>
      <c r="AL80" s="726"/>
      <c r="AM80" s="426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  <c r="AY80" s="410"/>
      <c r="AZ80" s="410"/>
      <c r="BA80" s="410"/>
      <c r="BB80" s="410"/>
      <c r="BC80" s="410"/>
      <c r="BD80" s="410"/>
      <c r="BE80" s="410"/>
      <c r="BF80" s="410"/>
      <c r="BG80" s="410"/>
      <c r="BH80" s="410"/>
      <c r="BI80" s="410"/>
      <c r="BJ80" s="410"/>
      <c r="BK80" s="410"/>
      <c r="BL80" s="410"/>
      <c r="BM80" s="410"/>
      <c r="BN80" s="410"/>
      <c r="BO80" s="410"/>
      <c r="BP80" s="410"/>
      <c r="BQ80" s="410"/>
      <c r="BR80" s="410"/>
      <c r="BS80" s="410"/>
      <c r="BT80" s="410"/>
      <c r="BU80" s="410"/>
      <c r="BV80" s="410"/>
      <c r="BW80" s="410"/>
      <c r="BX80" s="410"/>
      <c r="BY80" s="410"/>
      <c r="BZ80" s="410"/>
      <c r="CA80" s="410"/>
      <c r="CB80" s="410"/>
      <c r="CC80" s="410"/>
      <c r="CD80" s="410"/>
      <c r="CE80" s="410"/>
      <c r="CF80" s="410"/>
      <c r="CG80" s="410"/>
      <c r="CH80" s="410"/>
      <c r="CI80" s="410"/>
      <c r="CJ80" s="410"/>
      <c r="CK80" s="410"/>
      <c r="CL80" s="410"/>
      <c r="CM80" s="410"/>
      <c r="CN80" s="410"/>
      <c r="CO80" s="410"/>
      <c r="CP80" s="410"/>
      <c r="CQ80" s="410"/>
      <c r="CR80" s="410"/>
      <c r="CS80" s="410"/>
      <c r="CT80" s="410"/>
      <c r="CU80" s="410"/>
    </row>
    <row r="81" spans="2:99" ht="14.25">
      <c r="B81" s="732"/>
      <c r="C81" s="738"/>
      <c r="D81" s="723"/>
      <c r="E81" s="432" t="s">
        <v>576</v>
      </c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4"/>
      <c r="X81" s="425">
        <v>1898</v>
      </c>
      <c r="Y81" s="724"/>
      <c r="Z81" s="725"/>
      <c r="AA81" s="725"/>
      <c r="AB81" s="726"/>
      <c r="AC81" s="474">
        <v>1899</v>
      </c>
      <c r="AD81" s="724"/>
      <c r="AE81" s="725"/>
      <c r="AF81" s="725"/>
      <c r="AG81" s="726"/>
      <c r="AH81" s="425">
        <v>1900</v>
      </c>
      <c r="AI81" s="724"/>
      <c r="AJ81" s="725"/>
      <c r="AK81" s="725"/>
      <c r="AL81" s="726"/>
      <c r="AM81" s="426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  <c r="AY81" s="410"/>
      <c r="AZ81" s="410"/>
      <c r="BA81" s="410"/>
      <c r="BB81" s="410"/>
      <c r="BC81" s="410"/>
      <c r="BD81" s="410"/>
      <c r="BE81" s="410"/>
      <c r="BF81" s="410"/>
      <c r="BG81" s="410"/>
      <c r="BH81" s="410"/>
      <c r="BI81" s="410"/>
      <c r="BJ81" s="410"/>
      <c r="BK81" s="410"/>
      <c r="BL81" s="410"/>
      <c r="BM81" s="410"/>
      <c r="BN81" s="410"/>
      <c r="BO81" s="410"/>
      <c r="BP81" s="410"/>
      <c r="BQ81" s="410"/>
      <c r="BR81" s="410"/>
      <c r="BS81" s="410"/>
      <c r="BT81" s="410"/>
      <c r="BU81" s="410"/>
      <c r="BV81" s="410"/>
      <c r="BW81" s="410"/>
      <c r="BX81" s="410"/>
      <c r="BY81" s="410"/>
      <c r="BZ81" s="410"/>
      <c r="CA81" s="410"/>
      <c r="CB81" s="410"/>
      <c r="CC81" s="410"/>
      <c r="CD81" s="410"/>
      <c r="CE81" s="410"/>
      <c r="CF81" s="410"/>
      <c r="CG81" s="410"/>
      <c r="CH81" s="410"/>
      <c r="CI81" s="410"/>
      <c r="CJ81" s="410"/>
      <c r="CK81" s="410"/>
      <c r="CL81" s="410"/>
      <c r="CM81" s="410"/>
      <c r="CN81" s="410"/>
      <c r="CO81" s="410"/>
      <c r="CP81" s="410"/>
      <c r="CQ81" s="410"/>
      <c r="CR81" s="410"/>
      <c r="CS81" s="410"/>
      <c r="CT81" s="410"/>
      <c r="CU81" s="410"/>
    </row>
    <row r="82" spans="2:99" ht="14.25">
      <c r="B82" s="732"/>
      <c r="C82" s="738"/>
      <c r="D82" s="723"/>
      <c r="E82" s="432" t="s">
        <v>577</v>
      </c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4"/>
      <c r="X82" s="425">
        <v>1901</v>
      </c>
      <c r="Y82" s="724"/>
      <c r="Z82" s="725"/>
      <c r="AA82" s="725"/>
      <c r="AB82" s="726"/>
      <c r="AC82" s="474">
        <v>1902</v>
      </c>
      <c r="AD82" s="724"/>
      <c r="AE82" s="725"/>
      <c r="AF82" s="725"/>
      <c r="AG82" s="726"/>
      <c r="AH82" s="425">
        <v>1903</v>
      </c>
      <c r="AI82" s="724"/>
      <c r="AJ82" s="725"/>
      <c r="AK82" s="725"/>
      <c r="AL82" s="726"/>
      <c r="AM82" s="426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  <c r="AZ82" s="410"/>
      <c r="BA82" s="410"/>
      <c r="BB82" s="410"/>
      <c r="BC82" s="410"/>
      <c r="BD82" s="410"/>
      <c r="BE82" s="410"/>
      <c r="BF82" s="410"/>
      <c r="BG82" s="410"/>
      <c r="BH82" s="410"/>
      <c r="BI82" s="410"/>
      <c r="BJ82" s="410"/>
      <c r="BK82" s="410"/>
      <c r="BL82" s="410"/>
      <c r="BM82" s="410"/>
      <c r="BN82" s="410"/>
      <c r="BO82" s="410"/>
      <c r="BP82" s="410"/>
      <c r="BQ82" s="410"/>
      <c r="BR82" s="410"/>
      <c r="BS82" s="410"/>
      <c r="BT82" s="410"/>
      <c r="BU82" s="410"/>
      <c r="BV82" s="410"/>
      <c r="BW82" s="410"/>
      <c r="BX82" s="410"/>
      <c r="BY82" s="410"/>
      <c r="BZ82" s="410"/>
      <c r="CA82" s="410"/>
      <c r="CB82" s="410"/>
      <c r="CC82" s="410"/>
      <c r="CD82" s="410"/>
      <c r="CE82" s="410"/>
      <c r="CF82" s="410"/>
      <c r="CG82" s="410"/>
      <c r="CH82" s="410"/>
      <c r="CI82" s="410"/>
      <c r="CJ82" s="410"/>
      <c r="CK82" s="410"/>
      <c r="CL82" s="410"/>
      <c r="CM82" s="410"/>
      <c r="CN82" s="410"/>
      <c r="CO82" s="410"/>
      <c r="CP82" s="410"/>
      <c r="CQ82" s="410"/>
      <c r="CR82" s="410"/>
      <c r="CS82" s="410"/>
      <c r="CT82" s="410"/>
      <c r="CU82" s="410"/>
    </row>
    <row r="83" spans="2:99" ht="14.25">
      <c r="B83" s="732"/>
      <c r="C83" s="738"/>
      <c r="D83" s="723"/>
      <c r="E83" s="432" t="s">
        <v>578</v>
      </c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4"/>
      <c r="X83" s="425">
        <v>1912</v>
      </c>
      <c r="Y83" s="724"/>
      <c r="Z83" s="725"/>
      <c r="AA83" s="725"/>
      <c r="AB83" s="726"/>
      <c r="AC83" s="474">
        <v>1918</v>
      </c>
      <c r="AD83" s="724"/>
      <c r="AE83" s="725"/>
      <c r="AF83" s="725"/>
      <c r="AG83" s="726"/>
      <c r="AH83" s="425">
        <v>1913</v>
      </c>
      <c r="AI83" s="724"/>
      <c r="AJ83" s="725"/>
      <c r="AK83" s="725"/>
      <c r="AL83" s="726"/>
      <c r="AM83" s="435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  <c r="AY83" s="410"/>
      <c r="AZ83" s="410"/>
      <c r="BA83" s="410"/>
      <c r="BB83" s="410"/>
      <c r="BC83" s="410"/>
      <c r="BD83" s="410"/>
      <c r="BE83" s="410"/>
      <c r="BF83" s="410"/>
      <c r="BG83" s="410"/>
      <c r="BH83" s="410"/>
      <c r="BI83" s="410"/>
      <c r="BJ83" s="410"/>
      <c r="BK83" s="410"/>
      <c r="BL83" s="410"/>
      <c r="BM83" s="410"/>
      <c r="BN83" s="410"/>
      <c r="BO83" s="410"/>
      <c r="BP83" s="410"/>
      <c r="BQ83" s="410"/>
      <c r="BR83" s="410"/>
      <c r="BS83" s="410"/>
      <c r="BT83" s="410"/>
      <c r="BU83" s="410"/>
      <c r="BV83" s="410"/>
      <c r="BW83" s="410"/>
      <c r="BX83" s="410"/>
      <c r="BY83" s="410"/>
      <c r="BZ83" s="410"/>
      <c r="CA83" s="410"/>
      <c r="CB83" s="410"/>
      <c r="CC83" s="410"/>
      <c r="CD83" s="410"/>
      <c r="CE83" s="410"/>
      <c r="CF83" s="410"/>
      <c r="CG83" s="410"/>
      <c r="CH83" s="410"/>
      <c r="CI83" s="410"/>
      <c r="CJ83" s="410"/>
      <c r="CK83" s="410"/>
      <c r="CL83" s="410"/>
      <c r="CM83" s="410"/>
      <c r="CN83" s="410"/>
      <c r="CO83" s="410"/>
      <c r="CP83" s="410"/>
      <c r="CQ83" s="410"/>
      <c r="CR83" s="410"/>
      <c r="CS83" s="410"/>
      <c r="CT83" s="410"/>
      <c r="CU83" s="410"/>
    </row>
    <row r="84" spans="2:99" ht="14.25">
      <c r="B84" s="732"/>
      <c r="C84" s="738"/>
      <c r="D84" s="592">
        <v>59</v>
      </c>
      <c r="E84" s="413" t="s">
        <v>579</v>
      </c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5"/>
      <c r="X84" s="593">
        <v>77</v>
      </c>
      <c r="Y84" s="720"/>
      <c r="Z84" s="721"/>
      <c r="AA84" s="721"/>
      <c r="AB84" s="722"/>
      <c r="AC84" s="593">
        <v>74</v>
      </c>
      <c r="AD84" s="720"/>
      <c r="AE84" s="721"/>
      <c r="AF84" s="721"/>
      <c r="AG84" s="722"/>
      <c r="AH84" s="593">
        <v>79</v>
      </c>
      <c r="AI84" s="720"/>
      <c r="AJ84" s="721"/>
      <c r="AK84" s="721"/>
      <c r="AL84" s="722"/>
      <c r="AM84" s="418" t="s">
        <v>2</v>
      </c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  <c r="AY84" s="410"/>
      <c r="AZ84" s="410"/>
      <c r="BA84" s="410"/>
      <c r="BB84" s="410"/>
      <c r="BC84" s="410"/>
      <c r="BD84" s="410"/>
      <c r="BE84" s="410"/>
      <c r="BF84" s="410"/>
      <c r="BG84" s="410"/>
      <c r="BH84" s="410"/>
      <c r="BI84" s="410"/>
      <c r="BJ84" s="410"/>
      <c r="BK84" s="410"/>
      <c r="BL84" s="410"/>
      <c r="BM84" s="410"/>
      <c r="BN84" s="410"/>
      <c r="BO84" s="410"/>
      <c r="BP84" s="410"/>
      <c r="BQ84" s="410"/>
      <c r="BR84" s="410"/>
      <c r="BS84" s="410"/>
      <c r="BT84" s="410"/>
      <c r="BU84" s="410"/>
      <c r="BV84" s="410"/>
      <c r="BW84" s="410"/>
      <c r="BX84" s="410"/>
      <c r="BY84" s="410"/>
      <c r="BZ84" s="410"/>
      <c r="CA84" s="410"/>
      <c r="CB84" s="410"/>
      <c r="CC84" s="410"/>
      <c r="CD84" s="410"/>
      <c r="CE84" s="410"/>
      <c r="CF84" s="410"/>
      <c r="CG84" s="410"/>
      <c r="CH84" s="410"/>
      <c r="CI84" s="410"/>
      <c r="CJ84" s="410"/>
      <c r="CK84" s="410"/>
      <c r="CL84" s="410"/>
      <c r="CM84" s="410"/>
      <c r="CN84" s="410"/>
      <c r="CO84" s="410"/>
      <c r="CP84" s="410"/>
      <c r="CQ84" s="410"/>
      <c r="CR84" s="410"/>
      <c r="CS84" s="410"/>
      <c r="CT84" s="410"/>
      <c r="CU84" s="410"/>
    </row>
    <row r="85" spans="2:99" ht="14.25">
      <c r="B85" s="732"/>
      <c r="C85" s="738"/>
      <c r="D85" s="592">
        <v>60</v>
      </c>
      <c r="E85" s="413" t="s">
        <v>580</v>
      </c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5"/>
      <c r="X85" s="593">
        <v>1040</v>
      </c>
      <c r="Y85" s="720"/>
      <c r="Z85" s="721"/>
      <c r="AA85" s="721"/>
      <c r="AB85" s="722"/>
      <c r="AC85" s="413"/>
      <c r="AD85" s="414"/>
      <c r="AE85" s="414"/>
      <c r="AF85" s="414"/>
      <c r="AG85" s="415"/>
      <c r="AH85" s="593">
        <v>1041</v>
      </c>
      <c r="AI85" s="720"/>
      <c r="AJ85" s="721"/>
      <c r="AK85" s="721"/>
      <c r="AL85" s="722"/>
      <c r="AM85" s="418" t="s">
        <v>2</v>
      </c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  <c r="AY85" s="410"/>
      <c r="AZ85" s="410"/>
      <c r="BA85" s="410"/>
      <c r="BB85" s="410"/>
      <c r="BC85" s="410"/>
      <c r="BD85" s="410"/>
      <c r="BE85" s="410"/>
      <c r="BF85" s="410"/>
      <c r="BG85" s="410"/>
      <c r="BH85" s="410"/>
      <c r="BI85" s="410"/>
      <c r="BJ85" s="410"/>
      <c r="BK85" s="410"/>
      <c r="BL85" s="410"/>
      <c r="BM85" s="410"/>
      <c r="BN85" s="410"/>
      <c r="BO85" s="410"/>
      <c r="BP85" s="410"/>
      <c r="BQ85" s="410"/>
      <c r="BR85" s="410"/>
      <c r="BS85" s="410"/>
      <c r="BT85" s="410"/>
      <c r="BU85" s="410"/>
      <c r="BV85" s="410"/>
      <c r="BW85" s="410"/>
      <c r="BX85" s="410"/>
      <c r="BY85" s="410"/>
      <c r="BZ85" s="410"/>
      <c r="CA85" s="410"/>
      <c r="CB85" s="410"/>
      <c r="CC85" s="410"/>
      <c r="CD85" s="410"/>
      <c r="CE85" s="410"/>
      <c r="CF85" s="410"/>
      <c r="CG85" s="410"/>
      <c r="CH85" s="410"/>
      <c r="CI85" s="410"/>
      <c r="CJ85" s="410"/>
      <c r="CK85" s="410"/>
      <c r="CL85" s="410"/>
      <c r="CM85" s="410"/>
      <c r="CN85" s="410"/>
      <c r="CO85" s="410"/>
      <c r="CP85" s="410"/>
      <c r="CQ85" s="410"/>
      <c r="CR85" s="410"/>
      <c r="CS85" s="410"/>
      <c r="CT85" s="410"/>
      <c r="CU85" s="410"/>
    </row>
    <row r="86" spans="2:99" ht="14.25">
      <c r="B86" s="732"/>
      <c r="C86" s="738"/>
      <c r="D86" s="592">
        <v>61</v>
      </c>
      <c r="E86" s="413" t="s">
        <v>581</v>
      </c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5"/>
      <c r="AH86" s="593">
        <v>1042</v>
      </c>
      <c r="AI86" s="720"/>
      <c r="AJ86" s="721"/>
      <c r="AK86" s="721"/>
      <c r="AL86" s="722"/>
      <c r="AM86" s="418" t="s">
        <v>2</v>
      </c>
      <c r="AN86" s="410"/>
      <c r="AO86" s="410"/>
      <c r="AP86" s="410"/>
      <c r="AQ86" s="410"/>
      <c r="AR86" s="410"/>
      <c r="AS86" s="410"/>
      <c r="AT86" s="410"/>
      <c r="AU86" s="410"/>
      <c r="AV86" s="410"/>
      <c r="AW86" s="410"/>
      <c r="AX86" s="410"/>
      <c r="AY86" s="410"/>
      <c r="AZ86" s="410"/>
      <c r="BA86" s="410"/>
      <c r="BB86" s="410"/>
      <c r="BC86" s="410"/>
      <c r="BD86" s="410"/>
      <c r="BE86" s="410"/>
      <c r="BF86" s="410"/>
      <c r="BG86" s="410"/>
      <c r="BH86" s="410"/>
      <c r="BI86" s="410"/>
      <c r="BJ86" s="410"/>
      <c r="BK86" s="410"/>
      <c r="BL86" s="410"/>
      <c r="BM86" s="410"/>
      <c r="BN86" s="410"/>
      <c r="BO86" s="410"/>
      <c r="BP86" s="410"/>
      <c r="BQ86" s="410"/>
      <c r="BR86" s="410"/>
      <c r="BS86" s="410"/>
      <c r="BT86" s="410"/>
      <c r="BU86" s="410"/>
      <c r="BV86" s="410"/>
      <c r="BW86" s="410"/>
      <c r="BX86" s="410"/>
      <c r="BY86" s="410"/>
      <c r="BZ86" s="410"/>
      <c r="CA86" s="410"/>
      <c r="CB86" s="410"/>
      <c r="CC86" s="410"/>
      <c r="CD86" s="410"/>
      <c r="CE86" s="410"/>
      <c r="CF86" s="410"/>
      <c r="CG86" s="410"/>
      <c r="CH86" s="410"/>
      <c r="CI86" s="410"/>
      <c r="CJ86" s="410"/>
      <c r="CK86" s="410"/>
      <c r="CL86" s="410"/>
      <c r="CM86" s="410"/>
      <c r="CN86" s="410"/>
      <c r="CO86" s="410"/>
      <c r="CP86" s="410"/>
      <c r="CQ86" s="410"/>
      <c r="CR86" s="410"/>
      <c r="CS86" s="410"/>
      <c r="CT86" s="410"/>
      <c r="CU86" s="410"/>
    </row>
    <row r="87" spans="2:99" ht="14.25">
      <c r="B87" s="732"/>
      <c r="C87" s="738"/>
      <c r="D87" s="592">
        <v>62</v>
      </c>
      <c r="E87" s="413" t="s">
        <v>582</v>
      </c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5"/>
      <c r="X87" s="593">
        <v>824</v>
      </c>
      <c r="Y87" s="720"/>
      <c r="Z87" s="721"/>
      <c r="AA87" s="721"/>
      <c r="AB87" s="722"/>
      <c r="AC87" s="413"/>
      <c r="AD87" s="414"/>
      <c r="AE87" s="414"/>
      <c r="AF87" s="414"/>
      <c r="AG87" s="415"/>
      <c r="AH87" s="593">
        <v>825</v>
      </c>
      <c r="AI87" s="720"/>
      <c r="AJ87" s="721"/>
      <c r="AK87" s="721"/>
      <c r="AL87" s="722"/>
      <c r="AM87" s="418" t="s">
        <v>2</v>
      </c>
      <c r="AN87" s="410"/>
      <c r="AO87" s="410"/>
      <c r="AP87" s="410"/>
      <c r="AQ87" s="410"/>
      <c r="AR87" s="410"/>
      <c r="AS87" s="410"/>
      <c r="AT87" s="410"/>
      <c r="AU87" s="410"/>
      <c r="AV87" s="410"/>
      <c r="AW87" s="410"/>
      <c r="AX87" s="410"/>
      <c r="AY87" s="410"/>
      <c r="AZ87" s="410"/>
      <c r="BA87" s="410"/>
      <c r="BB87" s="410"/>
      <c r="BC87" s="410"/>
      <c r="BD87" s="410"/>
      <c r="BE87" s="410"/>
      <c r="BF87" s="410"/>
      <c r="BG87" s="410"/>
      <c r="BH87" s="410"/>
      <c r="BI87" s="410"/>
      <c r="BJ87" s="410"/>
      <c r="BK87" s="410"/>
      <c r="BL87" s="410"/>
      <c r="BM87" s="410"/>
      <c r="BN87" s="410"/>
      <c r="BO87" s="410"/>
      <c r="BP87" s="410"/>
      <c r="BQ87" s="410"/>
      <c r="BR87" s="410"/>
      <c r="BS87" s="410"/>
      <c r="BT87" s="410"/>
      <c r="BU87" s="410"/>
      <c r="BV87" s="410"/>
      <c r="BW87" s="410"/>
      <c r="BX87" s="410"/>
      <c r="BY87" s="410"/>
      <c r="BZ87" s="410"/>
      <c r="CA87" s="410"/>
      <c r="CB87" s="410"/>
      <c r="CC87" s="410"/>
      <c r="CD87" s="410"/>
      <c r="CE87" s="410"/>
      <c r="CF87" s="410"/>
      <c r="CG87" s="410"/>
      <c r="CH87" s="410"/>
      <c r="CI87" s="410"/>
      <c r="CJ87" s="410"/>
      <c r="CK87" s="410"/>
      <c r="CL87" s="410"/>
      <c r="CM87" s="410"/>
      <c r="CN87" s="410"/>
      <c r="CO87" s="410"/>
      <c r="CP87" s="410"/>
      <c r="CQ87" s="410"/>
      <c r="CR87" s="410"/>
      <c r="CS87" s="410"/>
      <c r="CT87" s="410"/>
      <c r="CU87" s="410"/>
    </row>
    <row r="88" spans="2:99" ht="14.25">
      <c r="B88" s="732"/>
      <c r="C88" s="738"/>
      <c r="D88" s="592">
        <v>63</v>
      </c>
      <c r="E88" s="413" t="s">
        <v>583</v>
      </c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5"/>
      <c r="X88" s="593">
        <v>1043</v>
      </c>
      <c r="Y88" s="720"/>
      <c r="Z88" s="721"/>
      <c r="AA88" s="721"/>
      <c r="AB88" s="722"/>
      <c r="AC88" s="589">
        <v>1102</v>
      </c>
      <c r="AD88" s="720"/>
      <c r="AE88" s="721"/>
      <c r="AF88" s="721"/>
      <c r="AG88" s="722"/>
      <c r="AH88" s="593">
        <v>1044</v>
      </c>
      <c r="AI88" s="720"/>
      <c r="AJ88" s="721"/>
      <c r="AK88" s="721"/>
      <c r="AL88" s="722"/>
      <c r="AM88" s="418" t="s">
        <v>2</v>
      </c>
      <c r="AN88" s="410"/>
      <c r="AO88" s="410"/>
      <c r="AP88" s="410"/>
      <c r="AQ88" s="410"/>
      <c r="AR88" s="410"/>
      <c r="AS88" s="410"/>
      <c r="AT88" s="410"/>
      <c r="AU88" s="410"/>
      <c r="AV88" s="410"/>
      <c r="AW88" s="410"/>
      <c r="AX88" s="410"/>
      <c r="AY88" s="410"/>
      <c r="AZ88" s="410"/>
      <c r="BA88" s="410"/>
      <c r="BB88" s="410"/>
      <c r="BC88" s="410"/>
      <c r="BD88" s="410"/>
      <c r="BE88" s="410"/>
      <c r="BF88" s="410"/>
      <c r="BG88" s="410"/>
      <c r="BH88" s="410"/>
      <c r="BI88" s="410"/>
      <c r="BJ88" s="410"/>
      <c r="BK88" s="410"/>
      <c r="BL88" s="410"/>
      <c r="BM88" s="410"/>
      <c r="BN88" s="410"/>
      <c r="BO88" s="410"/>
      <c r="BP88" s="410"/>
      <c r="BQ88" s="410"/>
      <c r="BR88" s="410"/>
      <c r="BS88" s="410"/>
      <c r="BT88" s="410"/>
      <c r="BU88" s="410"/>
      <c r="BV88" s="410"/>
      <c r="BW88" s="410"/>
      <c r="BX88" s="410"/>
      <c r="BY88" s="410"/>
      <c r="BZ88" s="410"/>
      <c r="CA88" s="410"/>
      <c r="CB88" s="410"/>
      <c r="CC88" s="410"/>
      <c r="CD88" s="410"/>
      <c r="CE88" s="410"/>
      <c r="CF88" s="410"/>
      <c r="CG88" s="410"/>
      <c r="CH88" s="410"/>
      <c r="CI88" s="410"/>
      <c r="CJ88" s="410"/>
      <c r="CK88" s="410"/>
      <c r="CL88" s="410"/>
      <c r="CM88" s="410"/>
      <c r="CN88" s="410"/>
      <c r="CO88" s="410"/>
      <c r="CP88" s="410"/>
      <c r="CQ88" s="410"/>
      <c r="CR88" s="410"/>
      <c r="CS88" s="410"/>
      <c r="CT88" s="410"/>
      <c r="CU88" s="410"/>
    </row>
    <row r="89" spans="2:99" ht="14.25">
      <c r="B89" s="732"/>
      <c r="C89" s="738"/>
      <c r="D89" s="592">
        <v>64</v>
      </c>
      <c r="E89" s="413" t="s">
        <v>584</v>
      </c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5"/>
      <c r="X89" s="593">
        <v>113</v>
      </c>
      <c r="Y89" s="720"/>
      <c r="Z89" s="721"/>
      <c r="AA89" s="721"/>
      <c r="AB89" s="722"/>
      <c r="AC89" s="593">
        <v>1007</v>
      </c>
      <c r="AD89" s="720">
        <v>0</v>
      </c>
      <c r="AE89" s="721"/>
      <c r="AF89" s="721"/>
      <c r="AG89" s="722"/>
      <c r="AH89" s="593">
        <v>114</v>
      </c>
      <c r="AI89" s="720">
        <f>+ROUND(Y89*40%,0)-AD89</f>
        <v>0</v>
      </c>
      <c r="AJ89" s="721"/>
      <c r="AK89" s="721"/>
      <c r="AL89" s="722"/>
      <c r="AM89" s="418" t="s">
        <v>2</v>
      </c>
      <c r="AN89" s="410"/>
      <c r="AO89" s="410"/>
      <c r="AP89" s="410"/>
      <c r="AQ89" s="410"/>
      <c r="AR89" s="410"/>
      <c r="AS89" s="410"/>
      <c r="AT89" s="410"/>
      <c r="AU89" s="410"/>
      <c r="AV89" s="410"/>
      <c r="AW89" s="410"/>
      <c r="AX89" s="410"/>
      <c r="AY89" s="410"/>
      <c r="AZ89" s="410"/>
      <c r="BA89" s="410"/>
      <c r="BB89" s="410"/>
      <c r="BC89" s="410"/>
      <c r="BD89" s="410"/>
      <c r="BE89" s="410"/>
      <c r="BF89" s="410"/>
      <c r="BG89" s="410"/>
      <c r="BH89" s="410"/>
      <c r="BI89" s="410"/>
      <c r="BJ89" s="410"/>
      <c r="BK89" s="410"/>
      <c r="BL89" s="410"/>
      <c r="BM89" s="410"/>
      <c r="BN89" s="410"/>
      <c r="BO89" s="410"/>
      <c r="BP89" s="410"/>
      <c r="BQ89" s="410"/>
      <c r="BR89" s="410"/>
      <c r="BS89" s="410"/>
      <c r="BT89" s="410"/>
      <c r="BU89" s="410"/>
      <c r="BV89" s="410"/>
      <c r="BW89" s="410"/>
      <c r="BX89" s="410"/>
      <c r="BY89" s="410"/>
      <c r="BZ89" s="410"/>
      <c r="CA89" s="410"/>
      <c r="CB89" s="410"/>
      <c r="CC89" s="410"/>
      <c r="CD89" s="410"/>
      <c r="CE89" s="410"/>
      <c r="CF89" s="410"/>
      <c r="CG89" s="410"/>
      <c r="CH89" s="410"/>
      <c r="CI89" s="410"/>
      <c r="CJ89" s="410"/>
      <c r="CK89" s="410"/>
      <c r="CL89" s="410"/>
      <c r="CM89" s="410"/>
      <c r="CN89" s="410"/>
      <c r="CO89" s="410"/>
      <c r="CP89" s="410"/>
      <c r="CQ89" s="410"/>
      <c r="CR89" s="410"/>
      <c r="CS89" s="410"/>
      <c r="CT89" s="410"/>
      <c r="CU89" s="410"/>
    </row>
    <row r="90" spans="2:99" ht="14.25">
      <c r="B90" s="732"/>
      <c r="C90" s="738"/>
      <c r="D90" s="592">
        <v>65</v>
      </c>
      <c r="E90" s="413" t="s">
        <v>585</v>
      </c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5"/>
      <c r="X90" s="593">
        <v>1829</v>
      </c>
      <c r="Y90" s="720"/>
      <c r="Z90" s="721"/>
      <c r="AA90" s="721"/>
      <c r="AB90" s="722"/>
      <c r="AC90" s="413"/>
      <c r="AD90" s="414"/>
      <c r="AE90" s="414"/>
      <c r="AF90" s="414"/>
      <c r="AG90" s="415"/>
      <c r="AH90" s="593">
        <v>1830</v>
      </c>
      <c r="AI90" s="720"/>
      <c r="AJ90" s="721"/>
      <c r="AK90" s="721"/>
      <c r="AL90" s="722"/>
      <c r="AM90" s="418" t="s">
        <v>2</v>
      </c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  <c r="AZ90" s="410"/>
      <c r="BA90" s="410"/>
      <c r="BB90" s="410"/>
      <c r="BC90" s="410"/>
      <c r="BD90" s="410"/>
      <c r="BE90" s="410"/>
      <c r="BF90" s="410"/>
      <c r="BG90" s="410"/>
      <c r="BH90" s="410"/>
      <c r="BI90" s="410"/>
      <c r="BJ90" s="410"/>
      <c r="BK90" s="410"/>
      <c r="BL90" s="410"/>
      <c r="BM90" s="410"/>
      <c r="BN90" s="410"/>
      <c r="BO90" s="410"/>
      <c r="BP90" s="410"/>
      <c r="BQ90" s="410"/>
      <c r="BR90" s="410"/>
      <c r="BS90" s="410"/>
      <c r="BT90" s="410"/>
      <c r="BU90" s="410"/>
      <c r="BV90" s="410"/>
      <c r="BW90" s="410"/>
      <c r="BX90" s="410"/>
      <c r="BY90" s="410"/>
      <c r="BZ90" s="410"/>
      <c r="CA90" s="410"/>
      <c r="CB90" s="410"/>
      <c r="CC90" s="410"/>
      <c r="CD90" s="410"/>
      <c r="CE90" s="410"/>
      <c r="CF90" s="410"/>
      <c r="CG90" s="410"/>
      <c r="CH90" s="410"/>
      <c r="CI90" s="410"/>
      <c r="CJ90" s="410"/>
      <c r="CK90" s="410"/>
      <c r="CL90" s="410"/>
      <c r="CM90" s="410"/>
      <c r="CN90" s="410"/>
      <c r="CO90" s="410"/>
      <c r="CP90" s="410"/>
      <c r="CQ90" s="410"/>
      <c r="CR90" s="410"/>
      <c r="CS90" s="410"/>
      <c r="CT90" s="410"/>
      <c r="CU90" s="410"/>
    </row>
    <row r="91" spans="2:99" ht="14.25">
      <c r="B91" s="732"/>
      <c r="C91" s="738"/>
      <c r="D91" s="592">
        <v>66</v>
      </c>
      <c r="E91" s="413" t="s">
        <v>586</v>
      </c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5"/>
      <c r="X91" s="593">
        <v>1835</v>
      </c>
      <c r="Y91" s="720"/>
      <c r="Z91" s="721"/>
      <c r="AA91" s="721"/>
      <c r="AB91" s="722"/>
      <c r="AC91" s="593">
        <v>1836</v>
      </c>
      <c r="AD91" s="720"/>
      <c r="AE91" s="721"/>
      <c r="AF91" s="721"/>
      <c r="AG91" s="722"/>
      <c r="AH91" s="593">
        <v>1837</v>
      </c>
      <c r="AI91" s="720"/>
      <c r="AJ91" s="721"/>
      <c r="AK91" s="721"/>
      <c r="AL91" s="722"/>
      <c r="AM91" s="418" t="s">
        <v>2</v>
      </c>
      <c r="AN91" s="410"/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  <c r="AZ91" s="410"/>
      <c r="BA91" s="410"/>
      <c r="BB91" s="410"/>
      <c r="BC91" s="410"/>
      <c r="BD91" s="410"/>
      <c r="BE91" s="410"/>
      <c r="BF91" s="410"/>
      <c r="BG91" s="410"/>
      <c r="BH91" s="410"/>
      <c r="BI91" s="410"/>
      <c r="BJ91" s="410"/>
      <c r="BK91" s="410"/>
      <c r="BL91" s="410"/>
      <c r="BM91" s="410"/>
      <c r="BN91" s="410"/>
      <c r="BO91" s="410"/>
      <c r="BP91" s="410"/>
      <c r="BQ91" s="410"/>
      <c r="BR91" s="410"/>
      <c r="BS91" s="410"/>
      <c r="BT91" s="410"/>
      <c r="BU91" s="410"/>
      <c r="BV91" s="410"/>
      <c r="BW91" s="410"/>
      <c r="BX91" s="410"/>
      <c r="BY91" s="410"/>
      <c r="BZ91" s="410"/>
      <c r="CA91" s="410"/>
      <c r="CB91" s="410"/>
      <c r="CC91" s="410"/>
      <c r="CD91" s="410"/>
      <c r="CE91" s="410"/>
      <c r="CF91" s="410"/>
      <c r="CG91" s="410"/>
      <c r="CH91" s="410"/>
      <c r="CI91" s="410"/>
      <c r="CJ91" s="410"/>
      <c r="CK91" s="410"/>
      <c r="CL91" s="410"/>
      <c r="CM91" s="410"/>
      <c r="CN91" s="410"/>
      <c r="CO91" s="410"/>
      <c r="CP91" s="410"/>
      <c r="CQ91" s="410"/>
      <c r="CR91" s="410"/>
      <c r="CS91" s="410"/>
      <c r="CT91" s="410"/>
      <c r="CU91" s="410"/>
    </row>
    <row r="92" spans="2:99" ht="14.25">
      <c r="B92" s="732"/>
      <c r="C92" s="738"/>
      <c r="D92" s="592">
        <v>67</v>
      </c>
      <c r="E92" s="413" t="s">
        <v>587</v>
      </c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5"/>
      <c r="X92" s="593">
        <v>908</v>
      </c>
      <c r="Y92" s="720"/>
      <c r="Z92" s="721"/>
      <c r="AA92" s="721"/>
      <c r="AB92" s="722"/>
      <c r="AC92" s="413"/>
      <c r="AD92" s="414"/>
      <c r="AE92" s="414"/>
      <c r="AF92" s="414"/>
      <c r="AG92" s="415"/>
      <c r="AH92" s="593">
        <v>909</v>
      </c>
      <c r="AI92" s="720"/>
      <c r="AJ92" s="721"/>
      <c r="AK92" s="721"/>
      <c r="AL92" s="722"/>
      <c r="AM92" s="418" t="s">
        <v>2</v>
      </c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  <c r="AZ92" s="410"/>
      <c r="BA92" s="410"/>
      <c r="BB92" s="410"/>
      <c r="BC92" s="410"/>
      <c r="BD92" s="410"/>
      <c r="BE92" s="410"/>
      <c r="BF92" s="410"/>
      <c r="BG92" s="410"/>
      <c r="BH92" s="410"/>
      <c r="BI92" s="410"/>
      <c r="BJ92" s="410"/>
      <c r="BK92" s="410"/>
      <c r="BL92" s="410"/>
      <c r="BM92" s="410"/>
      <c r="BN92" s="410"/>
      <c r="BO92" s="410"/>
      <c r="BP92" s="410"/>
      <c r="BQ92" s="410"/>
      <c r="BR92" s="410"/>
      <c r="BS92" s="410"/>
      <c r="BT92" s="410"/>
      <c r="BU92" s="410"/>
      <c r="BV92" s="410"/>
      <c r="BW92" s="410"/>
      <c r="BX92" s="410"/>
      <c r="BY92" s="410"/>
      <c r="BZ92" s="410"/>
      <c r="CA92" s="410"/>
      <c r="CB92" s="410"/>
      <c r="CC92" s="410"/>
      <c r="CD92" s="410"/>
      <c r="CE92" s="410"/>
      <c r="CF92" s="410"/>
      <c r="CG92" s="410"/>
      <c r="CH92" s="410"/>
      <c r="CI92" s="410"/>
      <c r="CJ92" s="410"/>
      <c r="CK92" s="410"/>
      <c r="CL92" s="410"/>
      <c r="CM92" s="410"/>
      <c r="CN92" s="410"/>
      <c r="CO92" s="410"/>
      <c r="CP92" s="410"/>
      <c r="CQ92" s="410"/>
      <c r="CR92" s="410"/>
      <c r="CS92" s="410"/>
      <c r="CT92" s="410"/>
      <c r="CU92" s="410"/>
    </row>
    <row r="93" spans="2:99" ht="14.25">
      <c r="B93" s="732"/>
      <c r="C93" s="738"/>
      <c r="D93" s="592">
        <v>68</v>
      </c>
      <c r="E93" s="413" t="s">
        <v>588</v>
      </c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5"/>
      <c r="X93" s="593">
        <v>951</v>
      </c>
      <c r="Y93" s="720"/>
      <c r="Z93" s="721"/>
      <c r="AA93" s="721"/>
      <c r="AB93" s="722"/>
      <c r="AC93" s="413"/>
      <c r="AD93" s="414"/>
      <c r="AE93" s="414"/>
      <c r="AF93" s="414"/>
      <c r="AG93" s="415"/>
      <c r="AH93" s="593">
        <v>952</v>
      </c>
      <c r="AI93" s="720"/>
      <c r="AJ93" s="721"/>
      <c r="AK93" s="721"/>
      <c r="AL93" s="722"/>
      <c r="AM93" s="418" t="s">
        <v>2</v>
      </c>
      <c r="AN93" s="410"/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  <c r="AZ93" s="410"/>
      <c r="BA93" s="410"/>
      <c r="BB93" s="410"/>
      <c r="BC93" s="410"/>
      <c r="BD93" s="410"/>
      <c r="BE93" s="410"/>
      <c r="BF93" s="410"/>
      <c r="BG93" s="410"/>
      <c r="BH93" s="410"/>
      <c r="BI93" s="410"/>
      <c r="BJ93" s="410"/>
      <c r="BK93" s="410"/>
      <c r="BL93" s="410"/>
      <c r="BM93" s="410"/>
      <c r="BN93" s="410"/>
      <c r="BO93" s="410"/>
      <c r="BP93" s="410"/>
      <c r="BQ93" s="410"/>
      <c r="BR93" s="410"/>
      <c r="BS93" s="410"/>
      <c r="BT93" s="410"/>
      <c r="BU93" s="410"/>
      <c r="BV93" s="410"/>
      <c r="BW93" s="410"/>
      <c r="BX93" s="410"/>
      <c r="BY93" s="410"/>
      <c r="BZ93" s="410"/>
      <c r="CA93" s="410"/>
      <c r="CB93" s="410"/>
      <c r="CC93" s="410"/>
      <c r="CD93" s="410"/>
      <c r="CE93" s="410"/>
      <c r="CF93" s="410"/>
      <c r="CG93" s="410"/>
      <c r="CH93" s="410"/>
      <c r="CI93" s="410"/>
      <c r="CJ93" s="410"/>
      <c r="CK93" s="410"/>
      <c r="CL93" s="410"/>
      <c r="CM93" s="410"/>
      <c r="CN93" s="410"/>
      <c r="CO93" s="410"/>
      <c r="CP93" s="410"/>
      <c r="CQ93" s="410"/>
      <c r="CR93" s="410"/>
      <c r="CS93" s="410"/>
      <c r="CT93" s="410"/>
      <c r="CU93" s="410"/>
    </row>
    <row r="94" spans="2:99" ht="14.25">
      <c r="B94" s="732"/>
      <c r="C94" s="738"/>
      <c r="D94" s="592">
        <v>69</v>
      </c>
      <c r="E94" s="413" t="s">
        <v>589</v>
      </c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5"/>
      <c r="X94" s="593">
        <v>753</v>
      </c>
      <c r="Y94" s="720"/>
      <c r="Z94" s="721"/>
      <c r="AA94" s="721"/>
      <c r="AB94" s="722"/>
      <c r="AC94" s="593">
        <v>754</v>
      </c>
      <c r="AD94" s="720"/>
      <c r="AE94" s="721"/>
      <c r="AF94" s="721"/>
      <c r="AG94" s="722"/>
      <c r="AH94" s="593">
        <v>755</v>
      </c>
      <c r="AI94" s="720"/>
      <c r="AJ94" s="721"/>
      <c r="AK94" s="721"/>
      <c r="AL94" s="722"/>
      <c r="AM94" s="418" t="s">
        <v>2</v>
      </c>
      <c r="AN94" s="410"/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  <c r="AZ94" s="410"/>
      <c r="BA94" s="410"/>
      <c r="BB94" s="410"/>
      <c r="BC94" s="410"/>
      <c r="BD94" s="410"/>
      <c r="BE94" s="410"/>
      <c r="BF94" s="410"/>
      <c r="BG94" s="410"/>
      <c r="BH94" s="410"/>
      <c r="BI94" s="410"/>
      <c r="BJ94" s="410"/>
      <c r="BK94" s="410"/>
      <c r="BL94" s="410"/>
      <c r="BM94" s="410"/>
      <c r="BN94" s="410"/>
      <c r="BO94" s="410"/>
      <c r="BP94" s="410"/>
      <c r="BQ94" s="410"/>
      <c r="BR94" s="410"/>
      <c r="BS94" s="410"/>
      <c r="BT94" s="410"/>
      <c r="BU94" s="410"/>
      <c r="BV94" s="410"/>
      <c r="BW94" s="410"/>
      <c r="BX94" s="410"/>
      <c r="BY94" s="410"/>
      <c r="BZ94" s="410"/>
      <c r="CA94" s="410"/>
      <c r="CB94" s="410"/>
      <c r="CC94" s="410"/>
      <c r="CD94" s="410"/>
      <c r="CE94" s="410"/>
      <c r="CF94" s="410"/>
      <c r="CG94" s="410"/>
      <c r="CH94" s="410"/>
      <c r="CI94" s="410"/>
      <c r="CJ94" s="410"/>
      <c r="CK94" s="410"/>
      <c r="CL94" s="410"/>
      <c r="CM94" s="410"/>
      <c r="CN94" s="410"/>
      <c r="CO94" s="410"/>
      <c r="CP94" s="410"/>
      <c r="CQ94" s="410"/>
      <c r="CR94" s="410"/>
      <c r="CS94" s="410"/>
      <c r="CT94" s="410"/>
      <c r="CU94" s="410"/>
    </row>
    <row r="95" spans="2:99" ht="14.25">
      <c r="B95" s="732"/>
      <c r="C95" s="738"/>
      <c r="D95" s="592">
        <v>70</v>
      </c>
      <c r="E95" s="413" t="s">
        <v>590</v>
      </c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5"/>
      <c r="X95" s="593">
        <v>133</v>
      </c>
      <c r="Y95" s="720"/>
      <c r="Z95" s="721"/>
      <c r="AA95" s="721"/>
      <c r="AB95" s="722"/>
      <c r="AC95" s="593">
        <v>138</v>
      </c>
      <c r="AD95" s="720"/>
      <c r="AE95" s="721"/>
      <c r="AF95" s="721"/>
      <c r="AG95" s="722"/>
      <c r="AH95" s="593">
        <v>134</v>
      </c>
      <c r="AI95" s="720"/>
      <c r="AJ95" s="721"/>
      <c r="AK95" s="721"/>
      <c r="AL95" s="722"/>
      <c r="AM95" s="418" t="s">
        <v>2</v>
      </c>
      <c r="AN95" s="410"/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  <c r="AZ95" s="410"/>
      <c r="BA95" s="410"/>
      <c r="BB95" s="410"/>
      <c r="BC95" s="410"/>
      <c r="BD95" s="410"/>
      <c r="BE95" s="410"/>
      <c r="BF95" s="410"/>
      <c r="BG95" s="410"/>
      <c r="BH95" s="410"/>
      <c r="BI95" s="410"/>
      <c r="BJ95" s="410"/>
      <c r="BK95" s="410"/>
      <c r="BL95" s="410"/>
      <c r="BM95" s="410"/>
      <c r="BN95" s="410"/>
      <c r="BO95" s="410"/>
      <c r="BP95" s="410"/>
      <c r="BQ95" s="410"/>
      <c r="BR95" s="410"/>
      <c r="BS95" s="410"/>
      <c r="BT95" s="410"/>
      <c r="BU95" s="410"/>
      <c r="BV95" s="410"/>
      <c r="BW95" s="410"/>
      <c r="BX95" s="410"/>
      <c r="BY95" s="410"/>
      <c r="BZ95" s="410"/>
      <c r="CA95" s="410"/>
      <c r="CB95" s="410"/>
      <c r="CC95" s="410"/>
      <c r="CD95" s="410"/>
      <c r="CE95" s="410"/>
      <c r="CF95" s="410"/>
      <c r="CG95" s="410"/>
      <c r="CH95" s="410"/>
      <c r="CI95" s="410"/>
      <c r="CJ95" s="410"/>
      <c r="CK95" s="410"/>
      <c r="CL95" s="410"/>
      <c r="CM95" s="410"/>
      <c r="CN95" s="410"/>
      <c r="CO95" s="410"/>
      <c r="CP95" s="410"/>
      <c r="CQ95" s="410"/>
      <c r="CR95" s="410"/>
      <c r="CS95" s="410"/>
      <c r="CT95" s="410"/>
      <c r="CU95" s="410"/>
    </row>
    <row r="96" spans="2:99" ht="14.25">
      <c r="B96" s="732"/>
      <c r="C96" s="738"/>
      <c r="D96" s="592">
        <v>71</v>
      </c>
      <c r="E96" s="413" t="s">
        <v>591</v>
      </c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5"/>
      <c r="X96" s="593">
        <v>32</v>
      </c>
      <c r="Y96" s="720"/>
      <c r="Z96" s="721"/>
      <c r="AA96" s="721"/>
      <c r="AB96" s="722"/>
      <c r="AC96" s="593">
        <v>76</v>
      </c>
      <c r="AD96" s="720"/>
      <c r="AE96" s="721"/>
      <c r="AF96" s="721"/>
      <c r="AG96" s="722"/>
      <c r="AH96" s="593">
        <v>34</v>
      </c>
      <c r="AI96" s="720"/>
      <c r="AJ96" s="721"/>
      <c r="AK96" s="721"/>
      <c r="AL96" s="722"/>
      <c r="AM96" s="418" t="s">
        <v>2</v>
      </c>
      <c r="AN96" s="410"/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  <c r="AZ96" s="410"/>
      <c r="BA96" s="410"/>
      <c r="BB96" s="410"/>
      <c r="BC96" s="410"/>
      <c r="BD96" s="410"/>
      <c r="BE96" s="410"/>
      <c r="BF96" s="410"/>
      <c r="BG96" s="410"/>
      <c r="BH96" s="410"/>
      <c r="BI96" s="410"/>
      <c r="BJ96" s="410"/>
      <c r="BK96" s="410"/>
      <c r="BL96" s="410"/>
      <c r="BM96" s="410"/>
      <c r="BN96" s="410"/>
      <c r="BO96" s="410"/>
      <c r="BP96" s="410"/>
      <c r="BQ96" s="410"/>
      <c r="BR96" s="410"/>
      <c r="BS96" s="410"/>
      <c r="BT96" s="410"/>
      <c r="BU96" s="410"/>
      <c r="BV96" s="410"/>
      <c r="BW96" s="410"/>
      <c r="BX96" s="410"/>
      <c r="BY96" s="410"/>
      <c r="BZ96" s="410"/>
      <c r="CA96" s="410"/>
      <c r="CB96" s="410"/>
      <c r="CC96" s="410"/>
      <c r="CD96" s="410"/>
      <c r="CE96" s="410"/>
      <c r="CF96" s="410"/>
      <c r="CG96" s="410"/>
      <c r="CH96" s="410"/>
      <c r="CI96" s="410"/>
      <c r="CJ96" s="410"/>
      <c r="CK96" s="410"/>
      <c r="CL96" s="410"/>
      <c r="CM96" s="410"/>
      <c r="CN96" s="410"/>
      <c r="CO96" s="410"/>
      <c r="CP96" s="410"/>
      <c r="CQ96" s="410"/>
      <c r="CR96" s="410"/>
      <c r="CS96" s="410"/>
      <c r="CT96" s="410"/>
      <c r="CU96" s="410"/>
    </row>
    <row r="97" spans="2:99" ht="14.25">
      <c r="B97" s="732"/>
      <c r="C97" s="738"/>
      <c r="D97" s="592">
        <v>72</v>
      </c>
      <c r="E97" s="413" t="s">
        <v>592</v>
      </c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5"/>
      <c r="X97" s="593">
        <v>1643</v>
      </c>
      <c r="Y97" s="720"/>
      <c r="Z97" s="721"/>
      <c r="AA97" s="721"/>
      <c r="AB97" s="722"/>
      <c r="AC97" s="413"/>
      <c r="AD97" s="414"/>
      <c r="AE97" s="414"/>
      <c r="AF97" s="414"/>
      <c r="AG97" s="415"/>
      <c r="AH97" s="593">
        <v>1644</v>
      </c>
      <c r="AI97" s="720"/>
      <c r="AJ97" s="721"/>
      <c r="AK97" s="721"/>
      <c r="AL97" s="722"/>
      <c r="AM97" s="418" t="s">
        <v>2</v>
      </c>
      <c r="AN97" s="410"/>
      <c r="AO97" s="410"/>
      <c r="AP97" s="410"/>
      <c r="AQ97" s="410"/>
      <c r="AR97" s="410"/>
      <c r="AS97" s="410"/>
      <c r="AT97" s="410"/>
      <c r="AU97" s="410"/>
      <c r="AV97" s="410"/>
      <c r="AW97" s="410"/>
      <c r="AX97" s="410"/>
      <c r="AY97" s="410"/>
      <c r="AZ97" s="410"/>
      <c r="BA97" s="410"/>
      <c r="BB97" s="410"/>
      <c r="BC97" s="410"/>
      <c r="BD97" s="410"/>
      <c r="BE97" s="410"/>
      <c r="BF97" s="410"/>
      <c r="BG97" s="410"/>
      <c r="BH97" s="410"/>
      <c r="BI97" s="410"/>
      <c r="BJ97" s="410"/>
      <c r="BK97" s="410"/>
      <c r="BL97" s="410"/>
      <c r="BM97" s="410"/>
      <c r="BN97" s="410"/>
      <c r="BO97" s="410"/>
      <c r="BP97" s="410"/>
      <c r="BQ97" s="410"/>
      <c r="BR97" s="410"/>
      <c r="BS97" s="410"/>
      <c r="BT97" s="410"/>
      <c r="BU97" s="410"/>
      <c r="BV97" s="410"/>
      <c r="BW97" s="410"/>
      <c r="BX97" s="410"/>
      <c r="BY97" s="410"/>
      <c r="BZ97" s="410"/>
      <c r="CA97" s="410"/>
      <c r="CB97" s="410"/>
      <c r="CC97" s="410"/>
      <c r="CD97" s="410"/>
      <c r="CE97" s="410"/>
      <c r="CF97" s="410"/>
      <c r="CG97" s="410"/>
      <c r="CH97" s="410"/>
      <c r="CI97" s="410"/>
      <c r="CJ97" s="410"/>
      <c r="CK97" s="410"/>
      <c r="CL97" s="410"/>
      <c r="CM97" s="410"/>
      <c r="CN97" s="410"/>
      <c r="CO97" s="410"/>
      <c r="CP97" s="410"/>
      <c r="CQ97" s="410"/>
      <c r="CR97" s="410"/>
      <c r="CS97" s="410"/>
      <c r="CT97" s="410"/>
      <c r="CU97" s="410"/>
    </row>
    <row r="98" spans="2:99" ht="14.25">
      <c r="B98" s="732"/>
      <c r="C98" s="738"/>
      <c r="D98" s="595">
        <v>73</v>
      </c>
      <c r="E98" s="432" t="s">
        <v>355</v>
      </c>
      <c r="F98" s="433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  <c r="Y98" s="433"/>
      <c r="Z98" s="433"/>
      <c r="AA98" s="433"/>
      <c r="AB98" s="433"/>
      <c r="AC98" s="433"/>
      <c r="AD98" s="433"/>
      <c r="AE98" s="433"/>
      <c r="AF98" s="433"/>
      <c r="AG98" s="434"/>
      <c r="AH98" s="425">
        <v>911</v>
      </c>
      <c r="AI98" s="724"/>
      <c r="AJ98" s="725"/>
      <c r="AK98" s="725"/>
      <c r="AL98" s="726"/>
      <c r="AM98" s="418" t="s">
        <v>2</v>
      </c>
      <c r="AN98" s="410"/>
      <c r="AO98" s="410"/>
      <c r="AP98" s="410"/>
      <c r="AQ98" s="410"/>
      <c r="AR98" s="410"/>
      <c r="AS98" s="410"/>
      <c r="AT98" s="410"/>
      <c r="AU98" s="410"/>
      <c r="AV98" s="410"/>
      <c r="AW98" s="410"/>
      <c r="AX98" s="410"/>
      <c r="AY98" s="410"/>
      <c r="AZ98" s="410"/>
      <c r="BA98" s="410"/>
      <c r="BB98" s="410"/>
      <c r="BC98" s="410"/>
      <c r="BD98" s="410"/>
      <c r="BE98" s="410"/>
      <c r="BF98" s="410"/>
      <c r="BG98" s="410"/>
      <c r="BH98" s="410"/>
      <c r="BI98" s="410"/>
      <c r="BJ98" s="410"/>
      <c r="BK98" s="410"/>
      <c r="BL98" s="410"/>
      <c r="BM98" s="410"/>
      <c r="BN98" s="410"/>
      <c r="BO98" s="410"/>
      <c r="BP98" s="410"/>
      <c r="BQ98" s="410"/>
      <c r="BR98" s="410"/>
      <c r="BS98" s="410"/>
      <c r="BT98" s="410"/>
      <c r="BU98" s="410"/>
      <c r="BV98" s="410"/>
      <c r="BW98" s="410"/>
      <c r="BX98" s="410"/>
      <c r="BY98" s="410"/>
      <c r="BZ98" s="410"/>
      <c r="CA98" s="410"/>
      <c r="CB98" s="410"/>
      <c r="CC98" s="410"/>
      <c r="CD98" s="410"/>
      <c r="CE98" s="410"/>
      <c r="CF98" s="410"/>
      <c r="CG98" s="410"/>
      <c r="CH98" s="410"/>
      <c r="CI98" s="410"/>
      <c r="CJ98" s="410"/>
      <c r="CK98" s="410"/>
      <c r="CL98" s="410"/>
      <c r="CM98" s="410"/>
      <c r="CN98" s="410"/>
      <c r="CO98" s="410"/>
      <c r="CP98" s="410"/>
      <c r="CQ98" s="410"/>
      <c r="CR98" s="410"/>
      <c r="CS98" s="410"/>
      <c r="CT98" s="410"/>
      <c r="CU98" s="410"/>
    </row>
    <row r="99" spans="2:99" ht="14.25">
      <c r="B99" s="732"/>
      <c r="C99" s="738"/>
      <c r="D99" s="595">
        <v>74</v>
      </c>
      <c r="E99" s="432" t="s">
        <v>593</v>
      </c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  <c r="Z99" s="433"/>
      <c r="AA99" s="433"/>
      <c r="AB99" s="433"/>
      <c r="AC99" s="433"/>
      <c r="AD99" s="433"/>
      <c r="AE99" s="433"/>
      <c r="AF99" s="433"/>
      <c r="AG99" s="434"/>
      <c r="AH99" s="425">
        <v>913</v>
      </c>
      <c r="AI99" s="724"/>
      <c r="AJ99" s="725"/>
      <c r="AK99" s="725"/>
      <c r="AL99" s="726"/>
      <c r="AM99" s="418" t="s">
        <v>2</v>
      </c>
      <c r="AN99" s="410"/>
      <c r="AO99" s="410"/>
      <c r="AP99" s="410"/>
      <c r="AQ99" s="410"/>
      <c r="AR99" s="410"/>
      <c r="AS99" s="410"/>
      <c r="AT99" s="410"/>
      <c r="AU99" s="410"/>
      <c r="AV99" s="410"/>
      <c r="AW99" s="410"/>
      <c r="AX99" s="410"/>
      <c r="AY99" s="410"/>
      <c r="AZ99" s="410"/>
      <c r="BA99" s="410"/>
      <c r="BB99" s="410"/>
      <c r="BC99" s="410"/>
      <c r="BD99" s="410"/>
      <c r="BE99" s="410"/>
      <c r="BF99" s="410"/>
      <c r="BG99" s="410"/>
      <c r="BH99" s="410"/>
      <c r="BI99" s="410"/>
      <c r="BJ99" s="410"/>
      <c r="BK99" s="410"/>
      <c r="BL99" s="410"/>
      <c r="BM99" s="410"/>
      <c r="BN99" s="410"/>
      <c r="BO99" s="410"/>
      <c r="BP99" s="410"/>
      <c r="BQ99" s="410"/>
      <c r="BR99" s="410"/>
      <c r="BS99" s="410"/>
      <c r="BT99" s="410"/>
      <c r="BU99" s="410"/>
      <c r="BV99" s="410"/>
      <c r="BW99" s="410"/>
      <c r="BX99" s="410"/>
      <c r="BY99" s="410"/>
      <c r="BZ99" s="410"/>
      <c r="CA99" s="410"/>
      <c r="CB99" s="410"/>
      <c r="CC99" s="410"/>
      <c r="CD99" s="410"/>
      <c r="CE99" s="410"/>
      <c r="CF99" s="410"/>
      <c r="CG99" s="410"/>
      <c r="CH99" s="410"/>
      <c r="CI99" s="410"/>
      <c r="CJ99" s="410"/>
      <c r="CK99" s="410"/>
      <c r="CL99" s="410"/>
      <c r="CM99" s="410"/>
      <c r="CN99" s="410"/>
      <c r="CO99" s="410"/>
      <c r="CP99" s="410"/>
      <c r="CQ99" s="410"/>
      <c r="CR99" s="410"/>
      <c r="CS99" s="410"/>
      <c r="CT99" s="410"/>
      <c r="CU99" s="410"/>
    </row>
    <row r="100" spans="2:99" ht="14.25">
      <c r="B100" s="732"/>
      <c r="C100" s="738"/>
      <c r="D100" s="595">
        <v>75</v>
      </c>
      <c r="E100" s="432" t="s">
        <v>594</v>
      </c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  <c r="Y100" s="433"/>
      <c r="Z100" s="433"/>
      <c r="AA100" s="433"/>
      <c r="AB100" s="433"/>
      <c r="AC100" s="433"/>
      <c r="AD100" s="433"/>
      <c r="AE100" s="433"/>
      <c r="AF100" s="433"/>
      <c r="AG100" s="434"/>
      <c r="AH100" s="425">
        <v>923</v>
      </c>
      <c r="AI100" s="724"/>
      <c r="AJ100" s="725"/>
      <c r="AK100" s="725"/>
      <c r="AL100" s="726"/>
      <c r="AM100" s="418" t="s">
        <v>2</v>
      </c>
      <c r="AN100" s="410"/>
      <c r="AO100" s="410"/>
      <c r="AP100" s="410"/>
      <c r="AQ100" s="410"/>
      <c r="AR100" s="410"/>
      <c r="AS100" s="410"/>
      <c r="AT100" s="410"/>
      <c r="AU100" s="410"/>
      <c r="AV100" s="410"/>
      <c r="AW100" s="410"/>
      <c r="AX100" s="410"/>
      <c r="AY100" s="410"/>
      <c r="AZ100" s="410"/>
      <c r="BA100" s="410"/>
      <c r="BB100" s="410"/>
      <c r="BC100" s="410"/>
      <c r="BD100" s="410"/>
      <c r="BE100" s="410"/>
      <c r="BF100" s="410"/>
      <c r="BG100" s="410"/>
      <c r="BH100" s="410"/>
      <c r="BI100" s="410"/>
      <c r="BJ100" s="410"/>
      <c r="BK100" s="410"/>
      <c r="BL100" s="410"/>
      <c r="BM100" s="410"/>
      <c r="BN100" s="410"/>
      <c r="BO100" s="410"/>
      <c r="BP100" s="410"/>
      <c r="BQ100" s="410"/>
      <c r="BR100" s="410"/>
      <c r="BS100" s="410"/>
      <c r="BT100" s="410"/>
      <c r="BU100" s="410"/>
      <c r="BV100" s="410"/>
      <c r="BW100" s="410"/>
      <c r="BX100" s="410"/>
      <c r="BY100" s="410"/>
      <c r="BZ100" s="410"/>
      <c r="CA100" s="410"/>
      <c r="CB100" s="410"/>
      <c r="CC100" s="410"/>
      <c r="CD100" s="410"/>
      <c r="CE100" s="410"/>
      <c r="CF100" s="410"/>
      <c r="CG100" s="410"/>
      <c r="CH100" s="410"/>
      <c r="CI100" s="410"/>
      <c r="CJ100" s="410"/>
      <c r="CK100" s="410"/>
      <c r="CL100" s="410"/>
      <c r="CM100" s="410"/>
      <c r="CN100" s="410"/>
      <c r="CO100" s="410"/>
      <c r="CP100" s="410"/>
      <c r="CQ100" s="410"/>
      <c r="CR100" s="410"/>
      <c r="CS100" s="410"/>
      <c r="CT100" s="410"/>
      <c r="CU100" s="410"/>
    </row>
    <row r="101" spans="2:99" ht="14.25">
      <c r="B101" s="732"/>
      <c r="C101" s="738"/>
      <c r="D101" s="595">
        <v>76</v>
      </c>
      <c r="E101" s="432" t="s">
        <v>595</v>
      </c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  <c r="AF101" s="433"/>
      <c r="AG101" s="434"/>
      <c r="AH101" s="425">
        <v>924</v>
      </c>
      <c r="AI101" s="724"/>
      <c r="AJ101" s="725"/>
      <c r="AK101" s="725"/>
      <c r="AL101" s="726"/>
      <c r="AM101" s="418" t="s">
        <v>2</v>
      </c>
      <c r="AN101" s="410"/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  <c r="AZ101" s="410"/>
      <c r="BA101" s="410"/>
      <c r="BB101" s="410"/>
      <c r="BC101" s="410"/>
      <c r="BD101" s="410"/>
      <c r="BE101" s="410"/>
      <c r="BF101" s="410"/>
      <c r="BG101" s="410"/>
      <c r="BH101" s="410"/>
      <c r="BI101" s="410"/>
      <c r="BJ101" s="410"/>
      <c r="BK101" s="410"/>
      <c r="BL101" s="410"/>
      <c r="BM101" s="410"/>
      <c r="BN101" s="410"/>
      <c r="BO101" s="410"/>
      <c r="BP101" s="410"/>
      <c r="BQ101" s="410"/>
      <c r="BR101" s="410"/>
      <c r="BS101" s="410"/>
      <c r="BT101" s="410"/>
      <c r="BU101" s="410"/>
      <c r="BV101" s="410"/>
      <c r="BW101" s="410"/>
      <c r="BX101" s="410"/>
      <c r="BY101" s="410"/>
      <c r="BZ101" s="410"/>
      <c r="CA101" s="410"/>
      <c r="CB101" s="410"/>
      <c r="CC101" s="410"/>
      <c r="CD101" s="410"/>
      <c r="CE101" s="410"/>
      <c r="CF101" s="410"/>
      <c r="CG101" s="410"/>
      <c r="CH101" s="410"/>
      <c r="CI101" s="410"/>
      <c r="CJ101" s="410"/>
      <c r="CK101" s="410"/>
      <c r="CL101" s="410"/>
      <c r="CM101" s="410"/>
      <c r="CN101" s="410"/>
      <c r="CO101" s="410"/>
      <c r="CP101" s="410"/>
      <c r="CQ101" s="410"/>
      <c r="CR101" s="410"/>
      <c r="CS101" s="410"/>
      <c r="CT101" s="410"/>
      <c r="CU101" s="410"/>
    </row>
    <row r="102" spans="2:99" ht="14.25">
      <c r="B102" s="732"/>
      <c r="C102" s="738"/>
      <c r="D102" s="595">
        <v>77</v>
      </c>
      <c r="E102" s="432" t="s">
        <v>596</v>
      </c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  <c r="AF102" s="433"/>
      <c r="AG102" s="434"/>
      <c r="AH102" s="425">
        <v>1051</v>
      </c>
      <c r="AI102" s="724"/>
      <c r="AJ102" s="725"/>
      <c r="AK102" s="725"/>
      <c r="AL102" s="726"/>
      <c r="AM102" s="418" t="s">
        <v>2</v>
      </c>
      <c r="AN102" s="410"/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  <c r="AZ102" s="410"/>
      <c r="BA102" s="410"/>
      <c r="BB102" s="410"/>
      <c r="BC102" s="410"/>
      <c r="BD102" s="410"/>
      <c r="BE102" s="410"/>
      <c r="BF102" s="410"/>
      <c r="BG102" s="410"/>
      <c r="BH102" s="410"/>
      <c r="BI102" s="410"/>
      <c r="BJ102" s="410"/>
      <c r="BK102" s="410"/>
      <c r="BL102" s="410"/>
      <c r="BM102" s="410"/>
      <c r="BN102" s="410"/>
      <c r="BO102" s="410"/>
      <c r="BP102" s="410"/>
      <c r="BQ102" s="410"/>
      <c r="BR102" s="410"/>
      <c r="BS102" s="410"/>
      <c r="BT102" s="410"/>
      <c r="BU102" s="410"/>
      <c r="BV102" s="410"/>
      <c r="BW102" s="410"/>
      <c r="BX102" s="410"/>
      <c r="BY102" s="410"/>
      <c r="BZ102" s="410"/>
      <c r="CA102" s="410"/>
      <c r="CB102" s="410"/>
      <c r="CC102" s="410"/>
      <c r="CD102" s="410"/>
      <c r="CE102" s="410"/>
      <c r="CF102" s="410"/>
      <c r="CG102" s="410"/>
      <c r="CH102" s="410"/>
      <c r="CI102" s="410"/>
      <c r="CJ102" s="410"/>
      <c r="CK102" s="410"/>
      <c r="CL102" s="410"/>
      <c r="CM102" s="410"/>
      <c r="CN102" s="410"/>
      <c r="CO102" s="410"/>
      <c r="CP102" s="410"/>
      <c r="CQ102" s="410"/>
      <c r="CR102" s="410"/>
      <c r="CS102" s="410"/>
      <c r="CT102" s="410"/>
      <c r="CU102" s="410"/>
    </row>
    <row r="103" spans="2:99" ht="14.25">
      <c r="B103" s="732"/>
      <c r="C103" s="738"/>
      <c r="D103" s="595">
        <v>78</v>
      </c>
      <c r="E103" s="432" t="s">
        <v>597</v>
      </c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  <c r="Z103" s="433"/>
      <c r="AA103" s="433"/>
      <c r="AB103" s="433"/>
      <c r="AC103" s="433"/>
      <c r="AD103" s="433"/>
      <c r="AE103" s="433"/>
      <c r="AF103" s="433"/>
      <c r="AG103" s="434"/>
      <c r="AH103" s="425">
        <v>1052</v>
      </c>
      <c r="AI103" s="724"/>
      <c r="AJ103" s="725"/>
      <c r="AK103" s="725"/>
      <c r="AL103" s="726"/>
      <c r="AM103" s="418" t="s">
        <v>2</v>
      </c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  <c r="AZ103" s="410"/>
      <c r="BA103" s="410"/>
      <c r="BB103" s="410"/>
      <c r="BC103" s="410"/>
      <c r="BD103" s="410"/>
      <c r="BE103" s="410"/>
      <c r="BF103" s="410"/>
      <c r="BG103" s="410"/>
      <c r="BH103" s="410"/>
      <c r="BI103" s="410"/>
      <c r="BJ103" s="410"/>
      <c r="BK103" s="410"/>
      <c r="BL103" s="410"/>
      <c r="BM103" s="410"/>
      <c r="BN103" s="410"/>
      <c r="BO103" s="410"/>
      <c r="BP103" s="410"/>
      <c r="BQ103" s="410"/>
      <c r="BR103" s="410"/>
      <c r="BS103" s="410"/>
      <c r="BT103" s="410"/>
      <c r="BU103" s="410"/>
      <c r="BV103" s="410"/>
      <c r="BW103" s="410"/>
      <c r="BX103" s="410"/>
      <c r="BY103" s="410"/>
      <c r="BZ103" s="410"/>
      <c r="CA103" s="410"/>
      <c r="CB103" s="410"/>
      <c r="CC103" s="410"/>
      <c r="CD103" s="410"/>
      <c r="CE103" s="410"/>
      <c r="CF103" s="410"/>
      <c r="CG103" s="410"/>
      <c r="CH103" s="410"/>
      <c r="CI103" s="410"/>
      <c r="CJ103" s="410"/>
      <c r="CK103" s="410"/>
      <c r="CL103" s="410"/>
      <c r="CM103" s="410"/>
      <c r="CN103" s="410"/>
      <c r="CO103" s="410"/>
      <c r="CP103" s="410"/>
      <c r="CQ103" s="410"/>
      <c r="CR103" s="410"/>
      <c r="CS103" s="410"/>
      <c r="CT103" s="410"/>
      <c r="CU103" s="410"/>
    </row>
    <row r="104" spans="2:99" ht="14.25">
      <c r="B104" s="732"/>
      <c r="C104" s="738"/>
      <c r="D104" s="595">
        <v>79</v>
      </c>
      <c r="E104" s="432" t="s">
        <v>598</v>
      </c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  <c r="AB104" s="433"/>
      <c r="AC104" s="433"/>
      <c r="AD104" s="433"/>
      <c r="AE104" s="433"/>
      <c r="AF104" s="433"/>
      <c r="AG104" s="434"/>
      <c r="AH104" s="425">
        <v>21</v>
      </c>
      <c r="AI104" s="724"/>
      <c r="AJ104" s="725"/>
      <c r="AK104" s="725"/>
      <c r="AL104" s="726"/>
      <c r="AM104" s="418" t="s">
        <v>2</v>
      </c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  <c r="AZ104" s="410"/>
      <c r="BA104" s="410"/>
      <c r="BB104" s="410"/>
      <c r="BC104" s="410"/>
      <c r="BD104" s="410"/>
      <c r="BE104" s="410"/>
      <c r="BF104" s="410"/>
      <c r="BG104" s="410"/>
      <c r="BH104" s="410"/>
      <c r="BI104" s="410"/>
      <c r="BJ104" s="410"/>
      <c r="BK104" s="410"/>
      <c r="BL104" s="410"/>
      <c r="BM104" s="410"/>
      <c r="BN104" s="410"/>
      <c r="BO104" s="410"/>
      <c r="BP104" s="410"/>
      <c r="BQ104" s="410"/>
      <c r="BR104" s="410"/>
      <c r="BS104" s="410"/>
      <c r="BT104" s="410"/>
      <c r="BU104" s="410"/>
      <c r="BV104" s="410"/>
      <c r="BW104" s="410"/>
      <c r="BX104" s="410"/>
      <c r="BY104" s="410"/>
      <c r="BZ104" s="410"/>
      <c r="CA104" s="410"/>
      <c r="CB104" s="410"/>
      <c r="CC104" s="410"/>
      <c r="CD104" s="410"/>
      <c r="CE104" s="410"/>
      <c r="CF104" s="410"/>
      <c r="CG104" s="410"/>
      <c r="CH104" s="410"/>
      <c r="CI104" s="410"/>
      <c r="CJ104" s="410"/>
      <c r="CK104" s="410"/>
      <c r="CL104" s="410"/>
      <c r="CM104" s="410"/>
      <c r="CN104" s="410"/>
      <c r="CO104" s="410"/>
      <c r="CP104" s="410"/>
      <c r="CQ104" s="410"/>
      <c r="CR104" s="410"/>
      <c r="CS104" s="410"/>
      <c r="CT104" s="410"/>
      <c r="CU104" s="410"/>
    </row>
    <row r="105" spans="2:99" ht="14.25">
      <c r="B105" s="732"/>
      <c r="C105" s="738"/>
      <c r="D105" s="595">
        <v>80</v>
      </c>
      <c r="E105" s="432" t="s">
        <v>599</v>
      </c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  <c r="Z105" s="433"/>
      <c r="AA105" s="433"/>
      <c r="AB105" s="433"/>
      <c r="AC105" s="433"/>
      <c r="AD105" s="433"/>
      <c r="AE105" s="433"/>
      <c r="AF105" s="433"/>
      <c r="AG105" s="434"/>
      <c r="AH105" s="425">
        <v>43</v>
      </c>
      <c r="AI105" s="724"/>
      <c r="AJ105" s="725"/>
      <c r="AK105" s="725"/>
      <c r="AL105" s="726"/>
      <c r="AM105" s="418" t="s">
        <v>2</v>
      </c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  <c r="AZ105" s="410"/>
      <c r="BA105" s="410"/>
      <c r="BB105" s="410"/>
      <c r="BC105" s="410"/>
      <c r="BD105" s="410"/>
      <c r="BE105" s="410"/>
      <c r="BF105" s="410"/>
      <c r="BG105" s="410"/>
      <c r="BH105" s="410"/>
      <c r="BI105" s="410"/>
      <c r="BJ105" s="410"/>
      <c r="BK105" s="410"/>
      <c r="BL105" s="410"/>
      <c r="BM105" s="410"/>
      <c r="BN105" s="410"/>
      <c r="BO105" s="410"/>
      <c r="BP105" s="410"/>
      <c r="BQ105" s="410"/>
      <c r="BR105" s="410"/>
      <c r="BS105" s="410"/>
      <c r="BT105" s="410"/>
      <c r="BU105" s="410"/>
      <c r="BV105" s="410"/>
      <c r="BW105" s="410"/>
      <c r="BX105" s="410"/>
      <c r="BY105" s="410"/>
      <c r="BZ105" s="410"/>
      <c r="CA105" s="410"/>
      <c r="CB105" s="410"/>
      <c r="CC105" s="410"/>
      <c r="CD105" s="410"/>
      <c r="CE105" s="410"/>
      <c r="CF105" s="410"/>
      <c r="CG105" s="410"/>
      <c r="CH105" s="410"/>
      <c r="CI105" s="410"/>
      <c r="CJ105" s="410"/>
      <c r="CK105" s="410"/>
      <c r="CL105" s="410"/>
      <c r="CM105" s="410"/>
      <c r="CN105" s="410"/>
      <c r="CO105" s="410"/>
      <c r="CP105" s="410"/>
      <c r="CQ105" s="410"/>
      <c r="CR105" s="410"/>
      <c r="CS105" s="410"/>
      <c r="CT105" s="410"/>
      <c r="CU105" s="410"/>
    </row>
    <row r="106" spans="2:99" ht="14.25">
      <c r="B106" s="732"/>
      <c r="C106" s="738"/>
      <c r="D106" s="595">
        <v>81</v>
      </c>
      <c r="E106" s="432" t="s">
        <v>600</v>
      </c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  <c r="Z106" s="433"/>
      <c r="AA106" s="433"/>
      <c r="AB106" s="433"/>
      <c r="AC106" s="433"/>
      <c r="AD106" s="433"/>
      <c r="AE106" s="433"/>
      <c r="AF106" s="433"/>
      <c r="AG106" s="434"/>
      <c r="AH106" s="425">
        <v>767</v>
      </c>
      <c r="AI106" s="724"/>
      <c r="AJ106" s="725"/>
      <c r="AK106" s="725"/>
      <c r="AL106" s="726"/>
      <c r="AM106" s="418" t="s">
        <v>2</v>
      </c>
      <c r="AN106" s="410"/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  <c r="AZ106" s="410"/>
      <c r="BA106" s="410"/>
      <c r="BB106" s="410"/>
      <c r="BC106" s="410"/>
      <c r="BD106" s="410"/>
      <c r="BE106" s="410"/>
      <c r="BF106" s="410"/>
      <c r="BG106" s="410"/>
      <c r="BH106" s="410"/>
      <c r="BI106" s="410"/>
      <c r="BJ106" s="410"/>
      <c r="BK106" s="410"/>
      <c r="BL106" s="410"/>
      <c r="BM106" s="410"/>
      <c r="BN106" s="410"/>
      <c r="BO106" s="410"/>
      <c r="BP106" s="410"/>
      <c r="BQ106" s="410"/>
      <c r="BR106" s="410"/>
      <c r="BS106" s="410"/>
      <c r="BT106" s="410"/>
      <c r="BU106" s="410"/>
      <c r="BV106" s="410"/>
      <c r="BW106" s="410"/>
      <c r="BX106" s="410"/>
      <c r="BY106" s="410"/>
      <c r="BZ106" s="410"/>
      <c r="CA106" s="410"/>
      <c r="CB106" s="410"/>
      <c r="CC106" s="410"/>
      <c r="CD106" s="410"/>
      <c r="CE106" s="410"/>
      <c r="CF106" s="410"/>
      <c r="CG106" s="410"/>
      <c r="CH106" s="410"/>
      <c r="CI106" s="410"/>
      <c r="CJ106" s="410"/>
      <c r="CK106" s="410"/>
      <c r="CL106" s="410"/>
      <c r="CM106" s="410"/>
      <c r="CN106" s="410"/>
      <c r="CO106" s="410"/>
      <c r="CP106" s="410"/>
      <c r="CQ106" s="410"/>
      <c r="CR106" s="410"/>
      <c r="CS106" s="410"/>
      <c r="CT106" s="410"/>
      <c r="CU106" s="410"/>
    </row>
    <row r="107" spans="2:99" ht="14.25">
      <c r="B107" s="732"/>
      <c r="C107" s="739"/>
      <c r="D107" s="595">
        <v>82</v>
      </c>
      <c r="E107" s="432" t="s">
        <v>601</v>
      </c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  <c r="Z107" s="433"/>
      <c r="AA107" s="433"/>
      <c r="AB107" s="433"/>
      <c r="AC107" s="433"/>
      <c r="AD107" s="433"/>
      <c r="AE107" s="433"/>
      <c r="AF107" s="433"/>
      <c r="AG107" s="434"/>
      <c r="AH107" s="425">
        <v>862</v>
      </c>
      <c r="AI107" s="724"/>
      <c r="AJ107" s="725"/>
      <c r="AK107" s="725"/>
      <c r="AL107" s="726"/>
      <c r="AM107" s="418" t="s">
        <v>2</v>
      </c>
      <c r="AN107" s="410"/>
      <c r="AO107" s="410"/>
      <c r="AP107" s="410"/>
      <c r="AQ107" s="410"/>
      <c r="AR107" s="410"/>
      <c r="AS107" s="410"/>
      <c r="AT107" s="410"/>
      <c r="AU107" s="410"/>
      <c r="AV107" s="410"/>
      <c r="AW107" s="410"/>
      <c r="AX107" s="410"/>
      <c r="AY107" s="410"/>
      <c r="AZ107" s="410"/>
      <c r="BA107" s="410"/>
      <c r="BB107" s="410"/>
      <c r="BC107" s="410"/>
      <c r="BD107" s="410"/>
      <c r="BE107" s="410"/>
      <c r="BF107" s="410"/>
      <c r="BG107" s="410"/>
      <c r="BH107" s="410"/>
      <c r="BI107" s="410"/>
      <c r="BJ107" s="410"/>
      <c r="BK107" s="410"/>
      <c r="BL107" s="410"/>
      <c r="BM107" s="410"/>
      <c r="BN107" s="410"/>
      <c r="BO107" s="410"/>
      <c r="BP107" s="410"/>
      <c r="BQ107" s="410"/>
      <c r="BR107" s="410"/>
      <c r="BS107" s="410"/>
      <c r="BT107" s="410"/>
      <c r="BU107" s="410"/>
      <c r="BV107" s="410"/>
      <c r="BW107" s="410"/>
      <c r="BX107" s="410"/>
      <c r="BY107" s="410"/>
      <c r="BZ107" s="410"/>
      <c r="CA107" s="410"/>
      <c r="CB107" s="410"/>
      <c r="CC107" s="410"/>
      <c r="CD107" s="410"/>
      <c r="CE107" s="410"/>
      <c r="CF107" s="410"/>
      <c r="CG107" s="410"/>
      <c r="CH107" s="410"/>
      <c r="CI107" s="410"/>
      <c r="CJ107" s="410"/>
      <c r="CK107" s="410"/>
      <c r="CL107" s="410"/>
      <c r="CM107" s="410"/>
      <c r="CN107" s="410"/>
      <c r="CO107" s="410"/>
      <c r="CP107" s="410"/>
      <c r="CQ107" s="410"/>
      <c r="CR107" s="410"/>
      <c r="CS107" s="410"/>
      <c r="CT107" s="410"/>
      <c r="CU107" s="410"/>
    </row>
    <row r="108" spans="2:99" ht="14.25">
      <c r="B108" s="732"/>
      <c r="C108" s="731" t="s">
        <v>602</v>
      </c>
      <c r="D108" s="592">
        <v>83</v>
      </c>
      <c r="E108" s="413" t="s">
        <v>603</v>
      </c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5"/>
      <c r="X108" s="593">
        <v>51</v>
      </c>
      <c r="Y108" s="720"/>
      <c r="Z108" s="721"/>
      <c r="AA108" s="721"/>
      <c r="AB108" s="722"/>
      <c r="AC108" s="593">
        <v>63</v>
      </c>
      <c r="AD108" s="720"/>
      <c r="AE108" s="721"/>
      <c r="AF108" s="721"/>
      <c r="AG108" s="722"/>
      <c r="AH108" s="593">
        <v>71</v>
      </c>
      <c r="AI108" s="720"/>
      <c r="AJ108" s="721"/>
      <c r="AK108" s="721"/>
      <c r="AL108" s="722"/>
      <c r="AM108" s="418" t="s">
        <v>2</v>
      </c>
      <c r="AN108" s="410"/>
      <c r="AO108" s="410"/>
      <c r="AP108" s="410"/>
      <c r="AQ108" s="410"/>
      <c r="AR108" s="410"/>
      <c r="AS108" s="410"/>
      <c r="AT108" s="410"/>
      <c r="AU108" s="410"/>
      <c r="AV108" s="410"/>
      <c r="AW108" s="410"/>
      <c r="AX108" s="410"/>
      <c r="AY108" s="410"/>
      <c r="AZ108" s="410"/>
      <c r="BA108" s="410"/>
      <c r="BB108" s="410"/>
      <c r="BC108" s="410"/>
      <c r="BD108" s="410"/>
      <c r="BE108" s="410"/>
      <c r="BF108" s="410"/>
      <c r="BG108" s="410"/>
      <c r="BH108" s="410"/>
      <c r="BI108" s="410"/>
      <c r="BJ108" s="410"/>
      <c r="BK108" s="410"/>
      <c r="BL108" s="410"/>
      <c r="BM108" s="410"/>
      <c r="BN108" s="410"/>
      <c r="BO108" s="410"/>
      <c r="BP108" s="410"/>
      <c r="BQ108" s="410"/>
      <c r="BR108" s="410"/>
      <c r="BS108" s="410"/>
      <c r="BT108" s="410"/>
      <c r="BU108" s="410"/>
      <c r="BV108" s="410"/>
      <c r="BW108" s="410"/>
      <c r="BX108" s="410"/>
      <c r="BY108" s="410"/>
      <c r="BZ108" s="410"/>
      <c r="CA108" s="410"/>
      <c r="CB108" s="410"/>
      <c r="CC108" s="410"/>
      <c r="CD108" s="410"/>
      <c r="CE108" s="410"/>
      <c r="CF108" s="410"/>
      <c r="CG108" s="410"/>
      <c r="CH108" s="410"/>
      <c r="CI108" s="410"/>
      <c r="CJ108" s="410"/>
      <c r="CK108" s="410"/>
      <c r="CL108" s="410"/>
      <c r="CM108" s="410"/>
      <c r="CN108" s="410"/>
      <c r="CO108" s="410"/>
      <c r="CP108" s="410"/>
      <c r="CQ108" s="410"/>
      <c r="CR108" s="410"/>
      <c r="CS108" s="410"/>
      <c r="CT108" s="410"/>
      <c r="CU108" s="410"/>
    </row>
    <row r="109" spans="2:99" ht="14.25">
      <c r="B109" s="732"/>
      <c r="C109" s="731"/>
      <c r="D109" s="723">
        <v>84</v>
      </c>
      <c r="E109" s="413" t="s">
        <v>604</v>
      </c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5"/>
      <c r="AH109" s="593">
        <v>36</v>
      </c>
      <c r="AI109" s="720">
        <f>+SUM(AI110:AL113)</f>
        <v>0</v>
      </c>
      <c r="AJ109" s="721"/>
      <c r="AK109" s="721"/>
      <c r="AL109" s="722"/>
      <c r="AM109" s="475" t="s">
        <v>3</v>
      </c>
      <c r="AN109" s="410"/>
      <c r="AO109" s="410"/>
      <c r="AP109" s="410"/>
      <c r="AQ109" s="410"/>
      <c r="AR109" s="410"/>
      <c r="AS109" s="410"/>
      <c r="AT109" s="410"/>
      <c r="AU109" s="410"/>
      <c r="AV109" s="410"/>
      <c r="AW109" s="410"/>
      <c r="AX109" s="410"/>
      <c r="AY109" s="410"/>
      <c r="AZ109" s="410"/>
      <c r="BA109" s="410"/>
      <c r="BB109" s="410"/>
      <c r="BC109" s="410"/>
      <c r="BD109" s="410"/>
      <c r="BE109" s="410"/>
      <c r="BF109" s="410"/>
      <c r="BG109" s="410"/>
      <c r="BH109" s="410"/>
      <c r="BI109" s="410"/>
      <c r="BJ109" s="410"/>
      <c r="BK109" s="410"/>
      <c r="BL109" s="410"/>
      <c r="BM109" s="410"/>
      <c r="BN109" s="410"/>
      <c r="BO109" s="410"/>
      <c r="BP109" s="410"/>
      <c r="BQ109" s="410"/>
      <c r="BR109" s="410"/>
      <c r="BS109" s="410"/>
      <c r="BT109" s="410"/>
      <c r="BU109" s="410"/>
      <c r="BV109" s="410"/>
      <c r="BW109" s="410"/>
      <c r="BX109" s="410"/>
      <c r="BY109" s="410"/>
      <c r="BZ109" s="410"/>
      <c r="CA109" s="410"/>
      <c r="CB109" s="410"/>
      <c r="CC109" s="410"/>
      <c r="CD109" s="410"/>
      <c r="CE109" s="410"/>
      <c r="CF109" s="410"/>
      <c r="CG109" s="410"/>
      <c r="CH109" s="410"/>
      <c r="CI109" s="410"/>
      <c r="CJ109" s="410"/>
      <c r="CK109" s="410"/>
      <c r="CL109" s="410"/>
      <c r="CM109" s="410"/>
      <c r="CN109" s="410"/>
      <c r="CO109" s="410"/>
      <c r="CP109" s="410"/>
      <c r="CQ109" s="410"/>
      <c r="CR109" s="410"/>
      <c r="CS109" s="410"/>
      <c r="CT109" s="410"/>
      <c r="CU109" s="410"/>
    </row>
    <row r="110" spans="2:99" ht="14.25">
      <c r="B110" s="732"/>
      <c r="C110" s="731"/>
      <c r="D110" s="723"/>
      <c r="E110" s="432" t="s">
        <v>605</v>
      </c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  <c r="Z110" s="433"/>
      <c r="AA110" s="433"/>
      <c r="AB110" s="433"/>
      <c r="AC110" s="433"/>
      <c r="AD110" s="433"/>
      <c r="AE110" s="433"/>
      <c r="AF110" s="433"/>
      <c r="AG110" s="434"/>
      <c r="AH110" s="425">
        <v>1904</v>
      </c>
      <c r="AI110" s="724"/>
      <c r="AJ110" s="725"/>
      <c r="AK110" s="725"/>
      <c r="AL110" s="726"/>
      <c r="AM110" s="476"/>
      <c r="AN110" s="410"/>
      <c r="AO110" s="410"/>
      <c r="AP110" s="410"/>
      <c r="AQ110" s="410"/>
      <c r="AR110" s="410"/>
      <c r="AS110" s="410"/>
      <c r="AT110" s="410"/>
      <c r="AU110" s="410"/>
      <c r="AV110" s="410"/>
      <c r="AW110" s="410"/>
      <c r="AX110" s="410"/>
      <c r="AY110" s="410"/>
      <c r="AZ110" s="410"/>
      <c r="BA110" s="410"/>
      <c r="BB110" s="410"/>
      <c r="BC110" s="410"/>
      <c r="BD110" s="410"/>
      <c r="BE110" s="410"/>
      <c r="BF110" s="410"/>
      <c r="BG110" s="410"/>
      <c r="BH110" s="410"/>
      <c r="BI110" s="410"/>
      <c r="BJ110" s="410"/>
      <c r="BK110" s="410"/>
      <c r="BL110" s="410"/>
      <c r="BM110" s="410"/>
      <c r="BN110" s="410"/>
      <c r="BO110" s="410"/>
      <c r="BP110" s="410"/>
      <c r="BQ110" s="410"/>
      <c r="BR110" s="410"/>
      <c r="BS110" s="410"/>
      <c r="BT110" s="410"/>
      <c r="BU110" s="410"/>
      <c r="BV110" s="410"/>
      <c r="BW110" s="410"/>
      <c r="BX110" s="410"/>
      <c r="BY110" s="410"/>
      <c r="BZ110" s="410"/>
      <c r="CA110" s="410"/>
      <c r="CB110" s="410"/>
      <c r="CC110" s="410"/>
      <c r="CD110" s="410"/>
      <c r="CE110" s="410"/>
      <c r="CF110" s="410"/>
      <c r="CG110" s="410"/>
      <c r="CH110" s="410"/>
      <c r="CI110" s="410"/>
      <c r="CJ110" s="410"/>
      <c r="CK110" s="410"/>
      <c r="CL110" s="410"/>
      <c r="CM110" s="410"/>
      <c r="CN110" s="410"/>
      <c r="CO110" s="410"/>
      <c r="CP110" s="410"/>
      <c r="CQ110" s="410"/>
      <c r="CR110" s="410"/>
      <c r="CS110" s="410"/>
      <c r="CT110" s="410"/>
      <c r="CU110" s="410"/>
    </row>
    <row r="111" spans="2:99" ht="14.25">
      <c r="B111" s="732"/>
      <c r="C111" s="731"/>
      <c r="D111" s="723"/>
      <c r="E111" s="432" t="s">
        <v>606</v>
      </c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4"/>
      <c r="AH111" s="425">
        <v>1905</v>
      </c>
      <c r="AI111" s="724"/>
      <c r="AJ111" s="725"/>
      <c r="AK111" s="725"/>
      <c r="AL111" s="726"/>
      <c r="AM111" s="476"/>
      <c r="AN111" s="410"/>
      <c r="AO111" s="410"/>
      <c r="AP111" s="410"/>
      <c r="AQ111" s="410"/>
      <c r="AR111" s="410"/>
      <c r="AS111" s="410"/>
      <c r="AT111" s="410"/>
      <c r="AU111" s="410"/>
      <c r="AV111" s="410"/>
      <c r="AW111" s="410"/>
      <c r="AX111" s="410"/>
      <c r="AY111" s="410"/>
      <c r="AZ111" s="410"/>
      <c r="BA111" s="410"/>
      <c r="BB111" s="410"/>
      <c r="BC111" s="410"/>
      <c r="BD111" s="410"/>
      <c r="BE111" s="410"/>
      <c r="BF111" s="410"/>
      <c r="BG111" s="410"/>
      <c r="BH111" s="410"/>
      <c r="BI111" s="410"/>
      <c r="BJ111" s="410"/>
      <c r="BK111" s="410"/>
      <c r="BL111" s="410"/>
      <c r="BM111" s="410"/>
      <c r="BN111" s="410"/>
      <c r="BO111" s="410"/>
      <c r="BP111" s="410"/>
      <c r="BQ111" s="410"/>
      <c r="BR111" s="410"/>
      <c r="BS111" s="410"/>
      <c r="BT111" s="410"/>
      <c r="BU111" s="410"/>
      <c r="BV111" s="410"/>
      <c r="BW111" s="410"/>
      <c r="BX111" s="410"/>
      <c r="BY111" s="410"/>
      <c r="BZ111" s="410"/>
      <c r="CA111" s="410"/>
      <c r="CB111" s="410"/>
      <c r="CC111" s="410"/>
      <c r="CD111" s="410"/>
      <c r="CE111" s="410"/>
      <c r="CF111" s="410"/>
      <c r="CG111" s="410"/>
      <c r="CH111" s="410"/>
      <c r="CI111" s="410"/>
      <c r="CJ111" s="410"/>
      <c r="CK111" s="410"/>
      <c r="CL111" s="410"/>
      <c r="CM111" s="410"/>
      <c r="CN111" s="410"/>
      <c r="CO111" s="410"/>
      <c r="CP111" s="410"/>
      <c r="CQ111" s="410"/>
      <c r="CR111" s="410"/>
      <c r="CS111" s="410"/>
      <c r="CT111" s="410"/>
      <c r="CU111" s="410"/>
    </row>
    <row r="112" spans="2:99" ht="14.25">
      <c r="B112" s="732"/>
      <c r="C112" s="731"/>
      <c r="D112" s="723"/>
      <c r="E112" s="432" t="s">
        <v>607</v>
      </c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4"/>
      <c r="AH112" s="425">
        <v>1906</v>
      </c>
      <c r="AI112" s="724"/>
      <c r="AJ112" s="725"/>
      <c r="AK112" s="725"/>
      <c r="AL112" s="726"/>
      <c r="AM112" s="476"/>
      <c r="AN112" s="410"/>
      <c r="AO112" s="410"/>
      <c r="AP112" s="410"/>
      <c r="AQ112" s="410"/>
      <c r="AR112" s="410"/>
      <c r="AS112" s="410"/>
      <c r="AT112" s="410"/>
      <c r="AU112" s="410"/>
      <c r="AV112" s="410"/>
      <c r="AW112" s="410"/>
      <c r="AX112" s="410"/>
      <c r="AY112" s="410"/>
      <c r="AZ112" s="410"/>
      <c r="BA112" s="410"/>
      <c r="BB112" s="410"/>
      <c r="BC112" s="410"/>
      <c r="BD112" s="410"/>
      <c r="BE112" s="410"/>
      <c r="BF112" s="410"/>
      <c r="BG112" s="410"/>
      <c r="BH112" s="410"/>
      <c r="BI112" s="410"/>
      <c r="BJ112" s="410"/>
      <c r="BK112" s="410"/>
      <c r="BL112" s="410"/>
      <c r="BM112" s="410"/>
      <c r="BN112" s="410"/>
      <c r="BO112" s="410"/>
      <c r="BP112" s="410"/>
      <c r="BQ112" s="410"/>
      <c r="BR112" s="410"/>
      <c r="BS112" s="410"/>
      <c r="BT112" s="410"/>
      <c r="BU112" s="410"/>
      <c r="BV112" s="410"/>
      <c r="BW112" s="410"/>
      <c r="BX112" s="410"/>
      <c r="BY112" s="410"/>
      <c r="BZ112" s="410"/>
      <c r="CA112" s="410"/>
      <c r="CB112" s="410"/>
      <c r="CC112" s="410"/>
      <c r="CD112" s="410"/>
      <c r="CE112" s="410"/>
      <c r="CF112" s="410"/>
      <c r="CG112" s="410"/>
      <c r="CH112" s="410"/>
      <c r="CI112" s="410"/>
      <c r="CJ112" s="410"/>
      <c r="CK112" s="410"/>
      <c r="CL112" s="410"/>
      <c r="CM112" s="410"/>
      <c r="CN112" s="410"/>
      <c r="CO112" s="410"/>
      <c r="CP112" s="410"/>
      <c r="CQ112" s="410"/>
      <c r="CR112" s="410"/>
      <c r="CS112" s="410"/>
      <c r="CT112" s="410"/>
      <c r="CU112" s="410"/>
    </row>
    <row r="113" spans="1:99" ht="14.25">
      <c r="B113" s="732"/>
      <c r="C113" s="731"/>
      <c r="D113" s="723"/>
      <c r="E113" s="432" t="s">
        <v>608</v>
      </c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  <c r="Z113" s="433"/>
      <c r="AA113" s="433"/>
      <c r="AB113" s="433"/>
      <c r="AC113" s="433"/>
      <c r="AD113" s="433"/>
      <c r="AE113" s="433"/>
      <c r="AF113" s="433"/>
      <c r="AG113" s="434"/>
      <c r="AH113" s="425">
        <v>1916</v>
      </c>
      <c r="AI113" s="724"/>
      <c r="AJ113" s="725"/>
      <c r="AK113" s="725"/>
      <c r="AL113" s="726"/>
      <c r="AM113" s="436"/>
      <c r="AN113" s="410"/>
      <c r="AO113" s="410"/>
      <c r="AP113" s="410"/>
      <c r="AQ113" s="410"/>
      <c r="AR113" s="410"/>
      <c r="AS113" s="410"/>
      <c r="AT113" s="410"/>
      <c r="AU113" s="410"/>
      <c r="AV113" s="410"/>
      <c r="AW113" s="410"/>
      <c r="AX113" s="410"/>
      <c r="AY113" s="410"/>
      <c r="AZ113" s="410"/>
      <c r="BA113" s="410"/>
      <c r="BB113" s="410"/>
      <c r="BC113" s="410"/>
      <c r="BD113" s="410"/>
      <c r="BE113" s="410"/>
      <c r="BF113" s="410"/>
      <c r="BG113" s="410"/>
      <c r="BH113" s="410"/>
      <c r="BI113" s="410"/>
      <c r="BJ113" s="410"/>
      <c r="BK113" s="410"/>
      <c r="BL113" s="410"/>
      <c r="BM113" s="410"/>
      <c r="BN113" s="410"/>
      <c r="BO113" s="410"/>
      <c r="BP113" s="410"/>
      <c r="BQ113" s="410"/>
      <c r="BR113" s="410"/>
      <c r="BS113" s="410"/>
      <c r="BT113" s="410"/>
      <c r="BU113" s="410"/>
      <c r="BV113" s="410"/>
      <c r="BW113" s="410"/>
      <c r="BX113" s="410"/>
      <c r="BY113" s="410"/>
      <c r="BZ113" s="410"/>
      <c r="CA113" s="410"/>
      <c r="CB113" s="410"/>
      <c r="CC113" s="410"/>
      <c r="CD113" s="410"/>
      <c r="CE113" s="410"/>
      <c r="CF113" s="410"/>
      <c r="CG113" s="410"/>
      <c r="CH113" s="410"/>
      <c r="CI113" s="410"/>
      <c r="CJ113" s="410"/>
      <c r="CK113" s="410"/>
      <c r="CL113" s="410"/>
      <c r="CM113" s="410"/>
      <c r="CN113" s="410"/>
      <c r="CO113" s="410"/>
      <c r="CP113" s="410"/>
      <c r="CQ113" s="410"/>
      <c r="CR113" s="410"/>
      <c r="CS113" s="410"/>
      <c r="CT113" s="410"/>
      <c r="CU113" s="410"/>
    </row>
    <row r="114" spans="1:99" ht="14.25">
      <c r="B114" s="732"/>
      <c r="C114" s="731"/>
      <c r="D114" s="595">
        <v>85</v>
      </c>
      <c r="E114" s="432" t="s">
        <v>609</v>
      </c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  <c r="Z114" s="433"/>
      <c r="AA114" s="433"/>
      <c r="AB114" s="433"/>
      <c r="AC114" s="433"/>
      <c r="AD114" s="433"/>
      <c r="AE114" s="433"/>
      <c r="AF114" s="433"/>
      <c r="AG114" s="434"/>
      <c r="AH114" s="425">
        <v>848</v>
      </c>
      <c r="AI114" s="724"/>
      <c r="AJ114" s="725"/>
      <c r="AK114" s="725"/>
      <c r="AL114" s="726"/>
      <c r="AM114" s="462" t="s">
        <v>3</v>
      </c>
      <c r="AN114" s="410"/>
      <c r="AO114" s="410"/>
      <c r="AP114" s="410"/>
      <c r="AQ114" s="410"/>
      <c r="AR114" s="410"/>
      <c r="AS114" s="410"/>
      <c r="AT114" s="410"/>
      <c r="AU114" s="410"/>
      <c r="AV114" s="410"/>
      <c r="AW114" s="410"/>
      <c r="AX114" s="410"/>
      <c r="AY114" s="410"/>
      <c r="AZ114" s="410"/>
      <c r="BA114" s="410"/>
      <c r="BB114" s="410"/>
      <c r="BC114" s="410"/>
      <c r="BD114" s="410"/>
      <c r="BE114" s="410"/>
      <c r="BF114" s="410"/>
      <c r="BG114" s="410"/>
      <c r="BH114" s="410"/>
      <c r="BI114" s="410"/>
      <c r="BJ114" s="410"/>
      <c r="BK114" s="410"/>
      <c r="BL114" s="410"/>
      <c r="BM114" s="410"/>
      <c r="BN114" s="410"/>
      <c r="BO114" s="410"/>
      <c r="BP114" s="410"/>
      <c r="BQ114" s="410"/>
      <c r="BR114" s="410"/>
      <c r="BS114" s="410"/>
      <c r="BT114" s="410"/>
      <c r="BU114" s="410"/>
      <c r="BV114" s="410"/>
      <c r="BW114" s="410"/>
      <c r="BX114" s="410"/>
      <c r="BY114" s="410"/>
      <c r="BZ114" s="410"/>
      <c r="CA114" s="410"/>
      <c r="CB114" s="410"/>
      <c r="CC114" s="410"/>
      <c r="CD114" s="410"/>
      <c r="CE114" s="410"/>
      <c r="CF114" s="410"/>
      <c r="CG114" s="410"/>
      <c r="CH114" s="410"/>
      <c r="CI114" s="410"/>
      <c r="CJ114" s="410"/>
      <c r="CK114" s="410"/>
      <c r="CL114" s="410"/>
      <c r="CM114" s="410"/>
      <c r="CN114" s="410"/>
      <c r="CO114" s="410"/>
      <c r="CP114" s="410"/>
      <c r="CQ114" s="410"/>
      <c r="CR114" s="410"/>
      <c r="CS114" s="410"/>
      <c r="CT114" s="410"/>
      <c r="CU114" s="410"/>
    </row>
    <row r="115" spans="1:99" ht="14.25">
      <c r="B115" s="732"/>
      <c r="C115" s="731"/>
      <c r="D115" s="595">
        <v>86</v>
      </c>
      <c r="E115" s="432" t="s">
        <v>610</v>
      </c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  <c r="Z115" s="433"/>
      <c r="AA115" s="433"/>
      <c r="AB115" s="433"/>
      <c r="AC115" s="433"/>
      <c r="AD115" s="433"/>
      <c r="AE115" s="433"/>
      <c r="AF115" s="433"/>
      <c r="AG115" s="434"/>
      <c r="AH115" s="425">
        <v>82</v>
      </c>
      <c r="AI115" s="724"/>
      <c r="AJ115" s="725"/>
      <c r="AK115" s="725"/>
      <c r="AL115" s="726"/>
      <c r="AM115" s="462" t="s">
        <v>3</v>
      </c>
      <c r="AN115" s="410"/>
      <c r="AO115" s="410"/>
      <c r="AP115" s="410"/>
      <c r="AQ115" s="410"/>
      <c r="AR115" s="410"/>
      <c r="AS115" s="410"/>
      <c r="AT115" s="410"/>
      <c r="AU115" s="410"/>
      <c r="AV115" s="410"/>
      <c r="AW115" s="410"/>
      <c r="AX115" s="410"/>
      <c r="AY115" s="410"/>
      <c r="AZ115" s="410"/>
      <c r="BA115" s="410"/>
      <c r="BB115" s="410"/>
      <c r="BC115" s="410"/>
      <c r="BD115" s="410"/>
      <c r="BE115" s="410"/>
      <c r="BF115" s="410"/>
      <c r="BG115" s="410"/>
      <c r="BH115" s="410"/>
      <c r="BI115" s="410"/>
      <c r="BJ115" s="410"/>
      <c r="BK115" s="410"/>
      <c r="BL115" s="410"/>
      <c r="BM115" s="410"/>
      <c r="BN115" s="410"/>
      <c r="BO115" s="410"/>
      <c r="BP115" s="410"/>
      <c r="BQ115" s="410"/>
      <c r="BR115" s="410"/>
      <c r="BS115" s="410"/>
      <c r="BT115" s="410"/>
      <c r="BU115" s="410"/>
      <c r="BV115" s="410"/>
      <c r="BW115" s="410"/>
      <c r="BX115" s="410"/>
      <c r="BY115" s="410"/>
      <c r="BZ115" s="410"/>
      <c r="CA115" s="410"/>
      <c r="CB115" s="410"/>
      <c r="CC115" s="410"/>
      <c r="CD115" s="410"/>
      <c r="CE115" s="410"/>
      <c r="CF115" s="410"/>
      <c r="CG115" s="410"/>
      <c r="CH115" s="410"/>
      <c r="CI115" s="410"/>
      <c r="CJ115" s="410"/>
      <c r="CK115" s="410"/>
      <c r="CL115" s="410"/>
      <c r="CM115" s="410"/>
      <c r="CN115" s="410"/>
      <c r="CO115" s="410"/>
      <c r="CP115" s="410"/>
      <c r="CQ115" s="410"/>
      <c r="CR115" s="410"/>
      <c r="CS115" s="410"/>
      <c r="CT115" s="410"/>
      <c r="CU115" s="410"/>
    </row>
    <row r="116" spans="1:99" ht="14.25">
      <c r="B116" s="732"/>
      <c r="C116" s="731"/>
      <c r="D116" s="595">
        <v>87</v>
      </c>
      <c r="E116" s="432" t="s">
        <v>611</v>
      </c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  <c r="Z116" s="433"/>
      <c r="AA116" s="433"/>
      <c r="AB116" s="433"/>
      <c r="AC116" s="433"/>
      <c r="AD116" s="433"/>
      <c r="AE116" s="433"/>
      <c r="AF116" s="433"/>
      <c r="AG116" s="434"/>
      <c r="AH116" s="425">
        <v>1123</v>
      </c>
      <c r="AI116" s="724"/>
      <c r="AJ116" s="725"/>
      <c r="AK116" s="725"/>
      <c r="AL116" s="726"/>
      <c r="AM116" s="462" t="s">
        <v>3</v>
      </c>
      <c r="AN116" s="410"/>
      <c r="AO116" s="410"/>
      <c r="AP116" s="410"/>
      <c r="AQ116" s="410"/>
      <c r="AR116" s="410"/>
      <c r="AS116" s="410"/>
      <c r="AT116" s="410"/>
      <c r="AU116" s="410"/>
      <c r="AV116" s="410"/>
      <c r="AW116" s="410"/>
      <c r="AX116" s="410"/>
      <c r="AY116" s="410"/>
      <c r="AZ116" s="410"/>
      <c r="BA116" s="410"/>
      <c r="BB116" s="410"/>
      <c r="BC116" s="410"/>
      <c r="BD116" s="410"/>
      <c r="BE116" s="410"/>
      <c r="BF116" s="410"/>
      <c r="BG116" s="410"/>
      <c r="BH116" s="410"/>
      <c r="BI116" s="410"/>
      <c r="BJ116" s="410"/>
      <c r="BK116" s="410"/>
      <c r="BL116" s="410"/>
      <c r="BM116" s="410"/>
      <c r="BN116" s="410"/>
      <c r="BO116" s="410"/>
      <c r="BP116" s="410"/>
      <c r="BQ116" s="410"/>
      <c r="BR116" s="410"/>
      <c r="BS116" s="410"/>
      <c r="BT116" s="410"/>
      <c r="BU116" s="410"/>
      <c r="BV116" s="410"/>
      <c r="BW116" s="410"/>
      <c r="BX116" s="410"/>
      <c r="BY116" s="410"/>
      <c r="BZ116" s="410"/>
      <c r="CA116" s="410"/>
      <c r="CB116" s="410"/>
      <c r="CC116" s="410"/>
      <c r="CD116" s="410"/>
      <c r="CE116" s="410"/>
      <c r="CF116" s="410"/>
      <c r="CG116" s="410"/>
      <c r="CH116" s="410"/>
      <c r="CI116" s="410"/>
      <c r="CJ116" s="410"/>
      <c r="CK116" s="410"/>
      <c r="CL116" s="410"/>
      <c r="CM116" s="410"/>
      <c r="CN116" s="410"/>
      <c r="CO116" s="410"/>
      <c r="CP116" s="410"/>
      <c r="CQ116" s="410"/>
      <c r="CR116" s="410"/>
      <c r="CS116" s="410"/>
      <c r="CT116" s="410"/>
      <c r="CU116" s="410"/>
    </row>
    <row r="117" spans="1:99" ht="14.25">
      <c r="B117" s="732"/>
      <c r="C117" s="731"/>
      <c r="D117" s="595">
        <v>88</v>
      </c>
      <c r="E117" s="432" t="s">
        <v>612</v>
      </c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  <c r="Z117" s="433"/>
      <c r="AA117" s="433"/>
      <c r="AB117" s="433"/>
      <c r="AC117" s="433"/>
      <c r="AD117" s="433"/>
      <c r="AE117" s="433"/>
      <c r="AF117" s="433"/>
      <c r="AG117" s="434"/>
      <c r="AH117" s="425">
        <v>83</v>
      </c>
      <c r="AI117" s="724"/>
      <c r="AJ117" s="725"/>
      <c r="AK117" s="725"/>
      <c r="AL117" s="726"/>
      <c r="AM117" s="462" t="s">
        <v>3</v>
      </c>
      <c r="AN117" s="410"/>
      <c r="AO117" s="410"/>
      <c r="AP117" s="410"/>
      <c r="AQ117" s="410"/>
      <c r="AR117" s="410"/>
      <c r="AS117" s="410"/>
      <c r="AT117" s="410"/>
      <c r="AU117" s="410"/>
      <c r="AV117" s="410"/>
      <c r="AW117" s="410"/>
      <c r="AX117" s="410"/>
      <c r="AY117" s="410"/>
      <c r="AZ117" s="410"/>
      <c r="BA117" s="410"/>
      <c r="BB117" s="410"/>
      <c r="BC117" s="410"/>
      <c r="BD117" s="410"/>
      <c r="BE117" s="410"/>
      <c r="BF117" s="410"/>
      <c r="BG117" s="410"/>
      <c r="BH117" s="410"/>
      <c r="BI117" s="410"/>
      <c r="BJ117" s="410"/>
      <c r="BK117" s="410"/>
      <c r="BL117" s="410"/>
      <c r="BM117" s="410"/>
      <c r="BN117" s="410"/>
      <c r="BO117" s="410"/>
      <c r="BP117" s="410"/>
      <c r="BQ117" s="410"/>
      <c r="BR117" s="410"/>
      <c r="BS117" s="410"/>
      <c r="BT117" s="410"/>
      <c r="BU117" s="410"/>
      <c r="BV117" s="410"/>
      <c r="BW117" s="410"/>
      <c r="BX117" s="410"/>
      <c r="BY117" s="410"/>
      <c r="BZ117" s="410"/>
      <c r="CA117" s="410"/>
      <c r="CB117" s="410"/>
      <c r="CC117" s="410"/>
      <c r="CD117" s="410"/>
      <c r="CE117" s="410"/>
      <c r="CF117" s="410"/>
      <c r="CG117" s="410"/>
      <c r="CH117" s="410"/>
      <c r="CI117" s="410"/>
      <c r="CJ117" s="410"/>
      <c r="CK117" s="410"/>
      <c r="CL117" s="410"/>
      <c r="CM117" s="410"/>
      <c r="CN117" s="410"/>
      <c r="CO117" s="410"/>
      <c r="CP117" s="410"/>
      <c r="CQ117" s="410"/>
      <c r="CR117" s="410"/>
      <c r="CS117" s="410"/>
      <c r="CT117" s="410"/>
      <c r="CU117" s="410"/>
    </row>
    <row r="118" spans="1:99" ht="14.25">
      <c r="B118" s="732"/>
      <c r="C118" s="731"/>
      <c r="D118" s="595">
        <v>89</v>
      </c>
      <c r="E118" s="432" t="s">
        <v>613</v>
      </c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  <c r="Z118" s="433"/>
      <c r="AA118" s="433"/>
      <c r="AB118" s="433"/>
      <c r="AC118" s="433"/>
      <c r="AD118" s="433"/>
      <c r="AE118" s="433"/>
      <c r="AF118" s="433"/>
      <c r="AG118" s="434"/>
      <c r="AH118" s="425">
        <v>173</v>
      </c>
      <c r="AI118" s="724"/>
      <c r="AJ118" s="725"/>
      <c r="AK118" s="725"/>
      <c r="AL118" s="726"/>
      <c r="AM118" s="462" t="s">
        <v>3</v>
      </c>
      <c r="AN118" s="410"/>
      <c r="AO118" s="410"/>
      <c r="AP118" s="410"/>
      <c r="AQ118" s="410"/>
      <c r="AR118" s="410"/>
      <c r="AS118" s="410"/>
      <c r="AT118" s="410"/>
      <c r="AU118" s="410"/>
      <c r="AV118" s="410"/>
      <c r="AW118" s="410"/>
      <c r="AX118" s="410"/>
      <c r="AY118" s="410"/>
      <c r="AZ118" s="410"/>
      <c r="BA118" s="410"/>
      <c r="BB118" s="410"/>
      <c r="BC118" s="410"/>
      <c r="BD118" s="410"/>
      <c r="BE118" s="410"/>
      <c r="BF118" s="410"/>
      <c r="BG118" s="410"/>
      <c r="BH118" s="410"/>
      <c r="BI118" s="410"/>
      <c r="BJ118" s="410"/>
      <c r="BK118" s="410"/>
      <c r="BL118" s="410"/>
      <c r="BM118" s="410"/>
      <c r="BN118" s="410"/>
      <c r="BO118" s="410"/>
      <c r="BP118" s="410"/>
      <c r="BQ118" s="410"/>
      <c r="BR118" s="410"/>
      <c r="BS118" s="410"/>
      <c r="BT118" s="410"/>
      <c r="BU118" s="410"/>
      <c r="BV118" s="410"/>
      <c r="BW118" s="410"/>
      <c r="BX118" s="410"/>
      <c r="BY118" s="410"/>
      <c r="BZ118" s="410"/>
      <c r="CA118" s="410"/>
      <c r="CB118" s="410"/>
      <c r="CC118" s="410"/>
      <c r="CD118" s="410"/>
      <c r="CE118" s="410"/>
      <c r="CF118" s="410"/>
      <c r="CG118" s="410"/>
      <c r="CH118" s="410"/>
      <c r="CI118" s="410"/>
      <c r="CJ118" s="410"/>
      <c r="CK118" s="410"/>
      <c r="CL118" s="410"/>
      <c r="CM118" s="410"/>
      <c r="CN118" s="410"/>
      <c r="CO118" s="410"/>
      <c r="CP118" s="410"/>
      <c r="CQ118" s="410"/>
      <c r="CR118" s="410"/>
      <c r="CS118" s="410"/>
      <c r="CT118" s="410"/>
      <c r="CU118" s="410"/>
    </row>
    <row r="119" spans="1:99" ht="14.25">
      <c r="B119" s="732"/>
      <c r="C119" s="731"/>
      <c r="D119" s="595">
        <v>90</v>
      </c>
      <c r="E119" s="432" t="s">
        <v>614</v>
      </c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  <c r="Z119" s="433"/>
      <c r="AA119" s="433"/>
      <c r="AB119" s="433"/>
      <c r="AC119" s="433"/>
      <c r="AD119" s="433"/>
      <c r="AE119" s="433"/>
      <c r="AF119" s="433"/>
      <c r="AG119" s="434"/>
      <c r="AH119" s="425">
        <v>198</v>
      </c>
      <c r="AI119" s="724"/>
      <c r="AJ119" s="725"/>
      <c r="AK119" s="725"/>
      <c r="AL119" s="726"/>
      <c r="AM119" s="462" t="s">
        <v>3</v>
      </c>
      <c r="AN119" s="410"/>
      <c r="AO119" s="410"/>
      <c r="AP119" s="410"/>
      <c r="AQ119" s="410"/>
      <c r="AR119" s="410"/>
      <c r="AS119" s="410"/>
      <c r="AT119" s="410"/>
      <c r="AU119" s="410"/>
      <c r="AV119" s="410"/>
      <c r="AW119" s="410"/>
      <c r="AX119" s="410"/>
      <c r="AY119" s="410"/>
      <c r="AZ119" s="410"/>
      <c r="BA119" s="410"/>
      <c r="BB119" s="410"/>
      <c r="BC119" s="410"/>
      <c r="BD119" s="410"/>
      <c r="BE119" s="410"/>
      <c r="BF119" s="410"/>
      <c r="BG119" s="410"/>
      <c r="BH119" s="410"/>
      <c r="BI119" s="410"/>
      <c r="BJ119" s="410"/>
      <c r="BK119" s="410"/>
      <c r="BL119" s="410"/>
      <c r="BM119" s="410"/>
      <c r="BN119" s="410"/>
      <c r="BO119" s="410"/>
      <c r="BP119" s="410"/>
      <c r="BQ119" s="410"/>
      <c r="BR119" s="410"/>
      <c r="BS119" s="410"/>
      <c r="BT119" s="410"/>
      <c r="BU119" s="410"/>
      <c r="BV119" s="410"/>
      <c r="BW119" s="410"/>
      <c r="BX119" s="410"/>
      <c r="BY119" s="410"/>
      <c r="BZ119" s="410"/>
      <c r="CA119" s="410"/>
      <c r="CB119" s="410"/>
      <c r="CC119" s="410"/>
      <c r="CD119" s="410"/>
      <c r="CE119" s="410"/>
      <c r="CF119" s="410"/>
      <c r="CG119" s="410"/>
      <c r="CH119" s="410"/>
      <c r="CI119" s="410"/>
      <c r="CJ119" s="410"/>
      <c r="CK119" s="410"/>
      <c r="CL119" s="410"/>
      <c r="CM119" s="410"/>
      <c r="CN119" s="410"/>
      <c r="CO119" s="410"/>
      <c r="CP119" s="410"/>
      <c r="CQ119" s="410"/>
      <c r="CR119" s="410"/>
      <c r="CS119" s="410"/>
      <c r="CT119" s="410"/>
      <c r="CU119" s="410"/>
    </row>
    <row r="120" spans="1:99" ht="14.25">
      <c r="B120" s="732"/>
      <c r="C120" s="731"/>
      <c r="D120" s="595">
        <v>91</v>
      </c>
      <c r="E120" s="432" t="s">
        <v>615</v>
      </c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  <c r="Z120" s="433"/>
      <c r="AA120" s="433"/>
      <c r="AB120" s="433"/>
      <c r="AC120" s="433"/>
      <c r="AD120" s="433"/>
      <c r="AE120" s="433"/>
      <c r="AF120" s="433"/>
      <c r="AG120" s="434"/>
      <c r="AH120" s="425">
        <v>54</v>
      </c>
      <c r="AI120" s="724"/>
      <c r="AJ120" s="725"/>
      <c r="AK120" s="725"/>
      <c r="AL120" s="726"/>
      <c r="AM120" s="462" t="s">
        <v>3</v>
      </c>
      <c r="AN120" s="410"/>
      <c r="AO120" s="410"/>
      <c r="AP120" s="410"/>
      <c r="AQ120" s="410"/>
      <c r="AR120" s="410"/>
      <c r="AS120" s="410"/>
      <c r="AT120" s="410"/>
      <c r="AU120" s="410"/>
      <c r="AV120" s="410"/>
      <c r="AW120" s="410"/>
      <c r="AX120" s="410"/>
      <c r="AY120" s="410"/>
      <c r="AZ120" s="410"/>
      <c r="BA120" s="410"/>
      <c r="BB120" s="410"/>
      <c r="BC120" s="410"/>
      <c r="BD120" s="410"/>
      <c r="BE120" s="410"/>
      <c r="BF120" s="410"/>
      <c r="BG120" s="410"/>
      <c r="BH120" s="410"/>
      <c r="BI120" s="410"/>
      <c r="BJ120" s="410"/>
      <c r="BK120" s="410"/>
      <c r="BL120" s="410"/>
      <c r="BM120" s="410"/>
      <c r="BN120" s="410"/>
      <c r="BO120" s="410"/>
      <c r="BP120" s="410"/>
      <c r="BQ120" s="410"/>
      <c r="BR120" s="410"/>
      <c r="BS120" s="410"/>
      <c r="BT120" s="410"/>
      <c r="BU120" s="410"/>
      <c r="BV120" s="410"/>
      <c r="BW120" s="410"/>
      <c r="BX120" s="410"/>
      <c r="BY120" s="410"/>
      <c r="BZ120" s="410"/>
      <c r="CA120" s="410"/>
      <c r="CB120" s="410"/>
      <c r="CC120" s="410"/>
      <c r="CD120" s="410"/>
      <c r="CE120" s="410"/>
      <c r="CF120" s="410"/>
      <c r="CG120" s="410"/>
      <c r="CH120" s="410"/>
      <c r="CI120" s="410"/>
      <c r="CJ120" s="410"/>
      <c r="CK120" s="410"/>
      <c r="CL120" s="410"/>
      <c r="CM120" s="410"/>
      <c r="CN120" s="410"/>
      <c r="CO120" s="410"/>
      <c r="CP120" s="410"/>
      <c r="CQ120" s="410"/>
      <c r="CR120" s="410"/>
      <c r="CS120" s="410"/>
      <c r="CT120" s="410"/>
      <c r="CU120" s="410"/>
    </row>
    <row r="121" spans="1:99" ht="14.25">
      <c r="B121" s="732"/>
      <c r="C121" s="731"/>
      <c r="D121" s="595">
        <v>92</v>
      </c>
      <c r="E121" s="432" t="s">
        <v>616</v>
      </c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  <c r="Z121" s="433"/>
      <c r="AA121" s="433"/>
      <c r="AB121" s="433"/>
      <c r="AC121" s="433"/>
      <c r="AD121" s="433"/>
      <c r="AE121" s="433"/>
      <c r="AF121" s="433"/>
      <c r="AG121" s="434"/>
      <c r="AH121" s="425">
        <v>832</v>
      </c>
      <c r="AI121" s="724"/>
      <c r="AJ121" s="725"/>
      <c r="AK121" s="725"/>
      <c r="AL121" s="726"/>
      <c r="AM121" s="462" t="s">
        <v>3</v>
      </c>
      <c r="AN121" s="410"/>
      <c r="AO121" s="410"/>
      <c r="AP121" s="410"/>
      <c r="AQ121" s="410"/>
      <c r="AR121" s="410"/>
      <c r="AS121" s="410"/>
      <c r="AT121" s="410"/>
      <c r="AU121" s="410"/>
      <c r="AV121" s="410"/>
      <c r="AW121" s="410"/>
      <c r="AX121" s="410"/>
      <c r="AY121" s="410"/>
      <c r="AZ121" s="410"/>
      <c r="BA121" s="410"/>
      <c r="BB121" s="410"/>
      <c r="BC121" s="410"/>
      <c r="BD121" s="410"/>
      <c r="BE121" s="410"/>
      <c r="BF121" s="410"/>
      <c r="BG121" s="410"/>
      <c r="BH121" s="410"/>
      <c r="BI121" s="410"/>
      <c r="BJ121" s="410"/>
      <c r="BK121" s="410"/>
      <c r="BL121" s="410"/>
      <c r="BM121" s="410"/>
      <c r="BN121" s="410"/>
      <c r="BO121" s="410"/>
      <c r="BP121" s="410"/>
      <c r="BQ121" s="410"/>
      <c r="BR121" s="410"/>
      <c r="BS121" s="410"/>
      <c r="BT121" s="410"/>
      <c r="BU121" s="410"/>
      <c r="BV121" s="410"/>
      <c r="BW121" s="410"/>
      <c r="BX121" s="410"/>
      <c r="BY121" s="410"/>
      <c r="BZ121" s="410"/>
      <c r="CA121" s="410"/>
      <c r="CB121" s="410"/>
      <c r="CC121" s="410"/>
      <c r="CD121" s="410"/>
      <c r="CE121" s="410"/>
      <c r="CF121" s="410"/>
      <c r="CG121" s="410"/>
      <c r="CH121" s="410"/>
      <c r="CI121" s="410"/>
      <c r="CJ121" s="410"/>
      <c r="CK121" s="410"/>
      <c r="CL121" s="410"/>
      <c r="CM121" s="410"/>
      <c r="CN121" s="410"/>
      <c r="CO121" s="410"/>
      <c r="CP121" s="410"/>
      <c r="CQ121" s="410"/>
      <c r="CR121" s="410"/>
      <c r="CS121" s="410"/>
      <c r="CT121" s="410"/>
      <c r="CU121" s="410"/>
    </row>
    <row r="122" spans="1:99" ht="14.25">
      <c r="B122" s="732"/>
      <c r="C122" s="731"/>
      <c r="D122" s="595">
        <v>93</v>
      </c>
      <c r="E122" s="432" t="s">
        <v>617</v>
      </c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  <c r="Z122" s="433"/>
      <c r="AA122" s="433"/>
      <c r="AB122" s="433"/>
      <c r="AC122" s="433"/>
      <c r="AD122" s="433"/>
      <c r="AE122" s="433"/>
      <c r="AF122" s="433"/>
      <c r="AG122" s="434"/>
      <c r="AH122" s="425">
        <v>1907</v>
      </c>
      <c r="AI122" s="724"/>
      <c r="AJ122" s="725"/>
      <c r="AK122" s="725"/>
      <c r="AL122" s="726"/>
      <c r="AM122" s="462" t="s">
        <v>3</v>
      </c>
      <c r="AN122" s="410"/>
      <c r="AO122" s="410"/>
      <c r="AP122" s="410"/>
      <c r="AQ122" s="410"/>
      <c r="AR122" s="410"/>
      <c r="AS122" s="410"/>
      <c r="AT122" s="410"/>
      <c r="AU122" s="410"/>
      <c r="AV122" s="410"/>
      <c r="AW122" s="410"/>
      <c r="AX122" s="410"/>
      <c r="AY122" s="410"/>
      <c r="AZ122" s="410"/>
      <c r="BA122" s="410"/>
      <c r="BB122" s="410"/>
      <c r="BC122" s="410"/>
      <c r="BD122" s="410"/>
      <c r="BE122" s="410"/>
      <c r="BF122" s="410"/>
      <c r="BG122" s="410"/>
      <c r="BH122" s="410"/>
      <c r="BI122" s="410"/>
      <c r="BJ122" s="410"/>
      <c r="BK122" s="410"/>
      <c r="BL122" s="410"/>
      <c r="BM122" s="410"/>
      <c r="BN122" s="410"/>
      <c r="BO122" s="410"/>
      <c r="BP122" s="410"/>
      <c r="BQ122" s="410"/>
      <c r="BR122" s="410"/>
      <c r="BS122" s="410"/>
      <c r="BT122" s="410"/>
      <c r="BU122" s="410"/>
      <c r="BV122" s="410"/>
      <c r="BW122" s="410"/>
      <c r="BX122" s="410"/>
      <c r="BY122" s="410"/>
      <c r="BZ122" s="410"/>
      <c r="CA122" s="410"/>
      <c r="CB122" s="410"/>
      <c r="CC122" s="410"/>
      <c r="CD122" s="410"/>
      <c r="CE122" s="410"/>
      <c r="CF122" s="410"/>
      <c r="CG122" s="410"/>
      <c r="CH122" s="410"/>
      <c r="CI122" s="410"/>
      <c r="CJ122" s="410"/>
      <c r="CK122" s="410"/>
      <c r="CL122" s="410"/>
      <c r="CM122" s="410"/>
      <c r="CN122" s="410"/>
      <c r="CO122" s="410"/>
      <c r="CP122" s="410"/>
      <c r="CQ122" s="410"/>
      <c r="CR122" s="410"/>
      <c r="CS122" s="410"/>
      <c r="CT122" s="410"/>
      <c r="CU122" s="410"/>
    </row>
    <row r="123" spans="1:99" ht="14.25">
      <c r="B123" s="732"/>
      <c r="C123" s="731"/>
      <c r="D123" s="595">
        <v>94</v>
      </c>
      <c r="E123" s="432" t="s">
        <v>618</v>
      </c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  <c r="Z123" s="433"/>
      <c r="AA123" s="433"/>
      <c r="AB123" s="433"/>
      <c r="AC123" s="433"/>
      <c r="AD123" s="433"/>
      <c r="AE123" s="433"/>
      <c r="AF123" s="433"/>
      <c r="AG123" s="434"/>
      <c r="AH123" s="425">
        <v>833</v>
      </c>
      <c r="AI123" s="724"/>
      <c r="AJ123" s="725"/>
      <c r="AK123" s="725"/>
      <c r="AL123" s="726"/>
      <c r="AM123" s="462" t="s">
        <v>3</v>
      </c>
      <c r="AN123" s="410"/>
      <c r="AO123" s="410"/>
      <c r="AP123" s="410"/>
      <c r="AQ123" s="410"/>
      <c r="AR123" s="410"/>
      <c r="AS123" s="410"/>
      <c r="AT123" s="410"/>
      <c r="AU123" s="410"/>
      <c r="AV123" s="410"/>
      <c r="AW123" s="410"/>
      <c r="AX123" s="410"/>
      <c r="AY123" s="410"/>
      <c r="AZ123" s="410"/>
      <c r="BA123" s="410"/>
      <c r="BB123" s="410"/>
      <c r="BC123" s="410"/>
      <c r="BD123" s="410"/>
      <c r="BE123" s="410"/>
      <c r="BF123" s="410"/>
      <c r="BG123" s="410"/>
      <c r="BH123" s="410"/>
      <c r="BI123" s="410"/>
      <c r="BJ123" s="410"/>
      <c r="BK123" s="410"/>
      <c r="BL123" s="410"/>
      <c r="BM123" s="410"/>
      <c r="BN123" s="410"/>
      <c r="BO123" s="410"/>
      <c r="BP123" s="410"/>
      <c r="BQ123" s="410"/>
      <c r="BR123" s="410"/>
      <c r="BS123" s="410"/>
      <c r="BT123" s="410"/>
      <c r="BU123" s="410"/>
      <c r="BV123" s="410"/>
      <c r="BW123" s="410"/>
      <c r="BX123" s="410"/>
      <c r="BY123" s="410"/>
      <c r="BZ123" s="410"/>
      <c r="CA123" s="410"/>
      <c r="CB123" s="410"/>
      <c r="CC123" s="410"/>
      <c r="CD123" s="410"/>
      <c r="CE123" s="410"/>
      <c r="CF123" s="410"/>
      <c r="CG123" s="410"/>
      <c r="CH123" s="410"/>
      <c r="CI123" s="410"/>
      <c r="CJ123" s="410"/>
      <c r="CK123" s="410"/>
      <c r="CL123" s="410"/>
      <c r="CM123" s="410"/>
      <c r="CN123" s="410"/>
      <c r="CO123" s="410"/>
      <c r="CP123" s="410"/>
      <c r="CQ123" s="410"/>
      <c r="CR123" s="410"/>
      <c r="CS123" s="410"/>
      <c r="CT123" s="410"/>
      <c r="CU123" s="410"/>
    </row>
    <row r="124" spans="1:99" ht="14.25">
      <c r="B124" s="732"/>
      <c r="C124" s="731"/>
      <c r="D124" s="595">
        <v>95</v>
      </c>
      <c r="E124" s="432" t="s">
        <v>619</v>
      </c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  <c r="Z124" s="433"/>
      <c r="AA124" s="433"/>
      <c r="AB124" s="433"/>
      <c r="AC124" s="433"/>
      <c r="AD124" s="433"/>
      <c r="AE124" s="433"/>
      <c r="AF124" s="433"/>
      <c r="AG124" s="434"/>
      <c r="AH124" s="425">
        <v>1908</v>
      </c>
      <c r="AI124" s="724"/>
      <c r="AJ124" s="725"/>
      <c r="AK124" s="725"/>
      <c r="AL124" s="726"/>
      <c r="AM124" s="462" t="s">
        <v>3</v>
      </c>
      <c r="AN124" s="410"/>
      <c r="AO124" s="410"/>
      <c r="AP124" s="410"/>
      <c r="AQ124" s="410"/>
      <c r="AR124" s="410"/>
      <c r="AS124" s="410"/>
      <c r="AT124" s="410"/>
      <c r="AU124" s="410"/>
      <c r="AV124" s="410"/>
      <c r="AW124" s="410"/>
      <c r="AX124" s="410"/>
      <c r="AY124" s="410"/>
      <c r="AZ124" s="410"/>
      <c r="BA124" s="410"/>
      <c r="BB124" s="410"/>
      <c r="BC124" s="410"/>
      <c r="BD124" s="410"/>
      <c r="BE124" s="410"/>
      <c r="BF124" s="410"/>
      <c r="BG124" s="410"/>
      <c r="BH124" s="410"/>
      <c r="BI124" s="410"/>
      <c r="BJ124" s="410"/>
      <c r="BK124" s="410"/>
      <c r="BL124" s="410"/>
      <c r="BM124" s="410"/>
      <c r="BN124" s="410"/>
      <c r="BO124" s="410"/>
      <c r="BP124" s="410"/>
      <c r="BQ124" s="410"/>
      <c r="BR124" s="410"/>
      <c r="BS124" s="410"/>
      <c r="BT124" s="410"/>
      <c r="BU124" s="410"/>
      <c r="BV124" s="410"/>
      <c r="BW124" s="410"/>
      <c r="BX124" s="410"/>
      <c r="BY124" s="410"/>
      <c r="BZ124" s="410"/>
      <c r="CA124" s="410"/>
      <c r="CB124" s="410"/>
      <c r="CC124" s="410"/>
      <c r="CD124" s="410"/>
      <c r="CE124" s="410"/>
      <c r="CF124" s="410"/>
      <c r="CG124" s="410"/>
      <c r="CH124" s="410"/>
      <c r="CI124" s="410"/>
      <c r="CJ124" s="410"/>
      <c r="CK124" s="410"/>
      <c r="CL124" s="410"/>
      <c r="CM124" s="410"/>
      <c r="CN124" s="410"/>
      <c r="CO124" s="410"/>
      <c r="CP124" s="410"/>
      <c r="CQ124" s="410"/>
      <c r="CR124" s="410"/>
      <c r="CS124" s="410"/>
      <c r="CT124" s="410"/>
      <c r="CU124" s="410"/>
    </row>
    <row r="125" spans="1:99" ht="14.25">
      <c r="B125" s="732"/>
      <c r="C125" s="731"/>
      <c r="D125" s="592">
        <v>96</v>
      </c>
      <c r="E125" s="437" t="s">
        <v>620</v>
      </c>
      <c r="F125" s="437"/>
      <c r="G125" s="437"/>
      <c r="H125" s="437"/>
      <c r="I125" s="437"/>
      <c r="J125" s="437"/>
      <c r="K125" s="437"/>
      <c r="L125" s="437"/>
      <c r="M125" s="437"/>
      <c r="N125" s="593">
        <v>912</v>
      </c>
      <c r="O125" s="720"/>
      <c r="P125" s="721"/>
      <c r="Q125" s="721"/>
      <c r="R125" s="722"/>
      <c r="S125" s="450" t="s">
        <v>621</v>
      </c>
      <c r="T125" s="451"/>
      <c r="U125" s="451"/>
      <c r="V125" s="451"/>
      <c r="W125" s="451"/>
      <c r="X125" s="451"/>
      <c r="Y125" s="451"/>
      <c r="Z125" s="451"/>
      <c r="AA125" s="451"/>
      <c r="AB125" s="452"/>
      <c r="AC125" s="593">
        <v>167</v>
      </c>
      <c r="AD125" s="720"/>
      <c r="AE125" s="721"/>
      <c r="AF125" s="721"/>
      <c r="AG125" s="722"/>
      <c r="AH125" s="593">
        <v>747</v>
      </c>
      <c r="AI125" s="720">
        <f>+$O$125+$AD$125</f>
        <v>0</v>
      </c>
      <c r="AJ125" s="721"/>
      <c r="AK125" s="721"/>
      <c r="AL125" s="722"/>
      <c r="AM125" s="418" t="s">
        <v>3</v>
      </c>
      <c r="AN125" s="410"/>
      <c r="AO125" s="410"/>
      <c r="AP125" s="410"/>
      <c r="AQ125" s="410"/>
      <c r="AR125" s="410"/>
      <c r="AS125" s="410"/>
      <c r="AT125" s="410"/>
      <c r="AU125" s="410"/>
      <c r="AV125" s="410"/>
      <c r="AW125" s="410"/>
      <c r="AX125" s="410"/>
      <c r="AY125" s="410"/>
      <c r="AZ125" s="410"/>
      <c r="BA125" s="410"/>
      <c r="BB125" s="410"/>
      <c r="BC125" s="410"/>
      <c r="BD125" s="410"/>
      <c r="BE125" s="410"/>
      <c r="BF125" s="410"/>
      <c r="BG125" s="410"/>
      <c r="BH125" s="410"/>
      <c r="BI125" s="410"/>
      <c r="BJ125" s="410"/>
      <c r="BK125" s="410"/>
      <c r="BL125" s="410"/>
      <c r="BM125" s="410"/>
      <c r="BN125" s="410"/>
      <c r="BO125" s="410"/>
      <c r="BP125" s="410"/>
      <c r="BQ125" s="410"/>
      <c r="BR125" s="410"/>
      <c r="BS125" s="410"/>
      <c r="BT125" s="410"/>
      <c r="BU125" s="410"/>
      <c r="BV125" s="410"/>
      <c r="BW125" s="410"/>
      <c r="BX125" s="410"/>
      <c r="BY125" s="410"/>
      <c r="BZ125" s="410"/>
      <c r="CA125" s="410"/>
      <c r="CB125" s="410"/>
      <c r="CC125" s="410"/>
      <c r="CD125" s="410"/>
      <c r="CE125" s="410"/>
      <c r="CF125" s="410"/>
      <c r="CG125" s="410"/>
      <c r="CH125" s="410"/>
      <c r="CI125" s="410"/>
      <c r="CJ125" s="410"/>
      <c r="CK125" s="410"/>
      <c r="CL125" s="410"/>
      <c r="CM125" s="410"/>
      <c r="CN125" s="410"/>
      <c r="CO125" s="410"/>
      <c r="CP125" s="410"/>
      <c r="CQ125" s="410"/>
      <c r="CR125" s="410"/>
      <c r="CS125" s="410"/>
      <c r="CT125" s="410"/>
      <c r="CU125" s="410"/>
    </row>
    <row r="126" spans="1:99" s="401" customFormat="1" ht="14.25">
      <c r="A126" s="404"/>
      <c r="B126" s="732"/>
      <c r="C126" s="731"/>
      <c r="D126" s="592">
        <v>97</v>
      </c>
      <c r="E126" s="437" t="s">
        <v>622</v>
      </c>
      <c r="F126" s="437"/>
      <c r="G126" s="437"/>
      <c r="H126" s="437"/>
      <c r="I126" s="437"/>
      <c r="J126" s="437"/>
      <c r="K126" s="437"/>
      <c r="L126" s="437"/>
      <c r="M126" s="437"/>
      <c r="N126" s="593">
        <v>119</v>
      </c>
      <c r="O126" s="720"/>
      <c r="P126" s="721"/>
      <c r="Q126" s="721"/>
      <c r="R126" s="722"/>
      <c r="S126" s="450" t="s">
        <v>623</v>
      </c>
      <c r="T126" s="451"/>
      <c r="U126" s="451"/>
      <c r="V126" s="451"/>
      <c r="W126" s="451"/>
      <c r="X126" s="451"/>
      <c r="Y126" s="451"/>
      <c r="Z126" s="451"/>
      <c r="AA126" s="451"/>
      <c r="AB126" s="452"/>
      <c r="AC126" s="593">
        <v>116</v>
      </c>
      <c r="AD126" s="720">
        <f>-AD72</f>
        <v>350380.68319999985</v>
      </c>
      <c r="AE126" s="721"/>
      <c r="AF126" s="721"/>
      <c r="AG126" s="722"/>
      <c r="AH126" s="593">
        <v>757</v>
      </c>
      <c r="AI126" s="720">
        <f>+$O$126+$AD$126</f>
        <v>350380.68319999985</v>
      </c>
      <c r="AJ126" s="721"/>
      <c r="AK126" s="721"/>
      <c r="AL126" s="722"/>
      <c r="AM126" s="418" t="s">
        <v>3</v>
      </c>
      <c r="AN126" s="410"/>
      <c r="AO126" s="410"/>
      <c r="AP126" s="410"/>
      <c r="AQ126" s="410"/>
      <c r="AR126" s="410"/>
      <c r="AS126" s="410"/>
      <c r="AT126" s="410"/>
      <c r="AU126" s="410"/>
      <c r="AV126" s="410"/>
      <c r="AW126" s="410"/>
      <c r="AX126" s="410"/>
      <c r="AY126" s="410"/>
      <c r="AZ126" s="410"/>
      <c r="BA126" s="410"/>
      <c r="BB126" s="410"/>
      <c r="BC126" s="410"/>
      <c r="BD126" s="410"/>
      <c r="BE126" s="410"/>
      <c r="BF126" s="410"/>
      <c r="BG126" s="410"/>
      <c r="BH126" s="410"/>
      <c r="BI126" s="410"/>
      <c r="BJ126" s="410"/>
      <c r="BK126" s="410"/>
      <c r="BL126" s="410"/>
      <c r="BM126" s="410"/>
      <c r="BN126" s="410"/>
      <c r="BO126" s="410"/>
      <c r="BP126" s="410"/>
      <c r="BQ126" s="410"/>
      <c r="BR126" s="410"/>
      <c r="BS126" s="410"/>
      <c r="BT126" s="410"/>
      <c r="BU126" s="410"/>
      <c r="BV126" s="410"/>
      <c r="BW126" s="410"/>
      <c r="BX126" s="410"/>
      <c r="BY126" s="410"/>
      <c r="BZ126" s="410"/>
      <c r="CA126" s="410"/>
      <c r="CB126" s="410"/>
      <c r="CC126" s="410"/>
      <c r="CD126" s="410"/>
      <c r="CE126" s="410"/>
      <c r="CF126" s="410"/>
      <c r="CG126" s="410"/>
      <c r="CH126" s="410"/>
      <c r="CI126" s="410"/>
      <c r="CJ126" s="410"/>
      <c r="CK126" s="410"/>
      <c r="CL126" s="410"/>
      <c r="CM126" s="410"/>
      <c r="CN126" s="410"/>
      <c r="CO126" s="410"/>
      <c r="CP126" s="410"/>
      <c r="CQ126" s="410"/>
      <c r="CR126" s="410"/>
      <c r="CS126" s="410"/>
      <c r="CT126" s="410"/>
      <c r="CU126" s="410"/>
    </row>
    <row r="127" spans="1:99" ht="14.25">
      <c r="B127" s="732"/>
      <c r="C127" s="731"/>
      <c r="D127" s="592">
        <v>98</v>
      </c>
      <c r="E127" s="413" t="s">
        <v>624</v>
      </c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  <c r="AA127" s="414"/>
      <c r="AB127" s="414"/>
      <c r="AC127" s="414"/>
      <c r="AD127" s="414"/>
      <c r="AE127" s="414"/>
      <c r="AF127" s="414"/>
      <c r="AG127" s="415"/>
      <c r="AH127" s="593">
        <v>58</v>
      </c>
      <c r="AI127" s="720"/>
      <c r="AJ127" s="721"/>
      <c r="AK127" s="721"/>
      <c r="AL127" s="722"/>
      <c r="AM127" s="418" t="s">
        <v>3</v>
      </c>
      <c r="AN127" s="410"/>
      <c r="AO127" s="410"/>
      <c r="AP127" s="410"/>
      <c r="AQ127" s="410"/>
      <c r="AR127" s="410"/>
      <c r="AS127" s="410"/>
      <c r="AT127" s="410"/>
      <c r="AU127" s="410"/>
      <c r="AV127" s="410"/>
      <c r="AW127" s="410"/>
      <c r="AX127" s="410"/>
      <c r="AY127" s="410"/>
      <c r="AZ127" s="410"/>
      <c r="BA127" s="410"/>
      <c r="BB127" s="410"/>
      <c r="BC127" s="410"/>
      <c r="BD127" s="410"/>
      <c r="BE127" s="410"/>
      <c r="BF127" s="410"/>
      <c r="BG127" s="410"/>
      <c r="BH127" s="410"/>
      <c r="BI127" s="410"/>
      <c r="BJ127" s="410"/>
      <c r="BK127" s="410"/>
      <c r="BL127" s="410"/>
      <c r="BM127" s="410"/>
      <c r="BN127" s="410"/>
      <c r="BO127" s="410"/>
      <c r="BP127" s="410"/>
      <c r="BQ127" s="410"/>
      <c r="BR127" s="410"/>
      <c r="BS127" s="410"/>
      <c r="BT127" s="410"/>
      <c r="BU127" s="410"/>
      <c r="BV127" s="410"/>
      <c r="BW127" s="410"/>
      <c r="BX127" s="410"/>
      <c r="BY127" s="410"/>
      <c r="BZ127" s="410"/>
      <c r="CA127" s="410"/>
      <c r="CB127" s="410"/>
      <c r="CC127" s="410"/>
      <c r="CD127" s="410"/>
      <c r="CE127" s="410"/>
      <c r="CF127" s="410"/>
      <c r="CG127" s="410"/>
      <c r="CH127" s="410"/>
      <c r="CI127" s="410"/>
      <c r="CJ127" s="410"/>
      <c r="CK127" s="410"/>
      <c r="CL127" s="410"/>
      <c r="CM127" s="410"/>
      <c r="CN127" s="410"/>
      <c r="CO127" s="410"/>
      <c r="CP127" s="410"/>
      <c r="CQ127" s="410"/>
      <c r="CR127" s="410"/>
      <c r="CS127" s="410"/>
      <c r="CT127" s="410"/>
      <c r="CU127" s="410"/>
    </row>
    <row r="128" spans="1:99" ht="14.25">
      <c r="B128" s="732"/>
      <c r="C128" s="731"/>
      <c r="D128" s="592">
        <v>99</v>
      </c>
      <c r="E128" s="413" t="s">
        <v>625</v>
      </c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  <c r="AA128" s="414"/>
      <c r="AB128" s="414"/>
      <c r="AC128" s="414"/>
      <c r="AD128" s="414"/>
      <c r="AE128" s="414"/>
      <c r="AF128" s="414"/>
      <c r="AG128" s="415"/>
      <c r="AH128" s="593">
        <v>870</v>
      </c>
      <c r="AI128" s="720"/>
      <c r="AJ128" s="721"/>
      <c r="AK128" s="721"/>
      <c r="AL128" s="722"/>
      <c r="AM128" s="418" t="s">
        <v>3</v>
      </c>
      <c r="AN128" s="410"/>
      <c r="AO128" s="410"/>
      <c r="AP128" s="410"/>
      <c r="AQ128" s="410"/>
      <c r="AR128" s="410"/>
      <c r="AS128" s="410"/>
      <c r="AT128" s="410"/>
      <c r="AU128" s="410"/>
      <c r="AV128" s="410"/>
      <c r="AW128" s="410"/>
      <c r="AX128" s="410"/>
      <c r="AY128" s="410"/>
      <c r="AZ128" s="410"/>
      <c r="BA128" s="410"/>
      <c r="BB128" s="410"/>
      <c r="BC128" s="410"/>
      <c r="BD128" s="410"/>
      <c r="BE128" s="410"/>
      <c r="BF128" s="410"/>
      <c r="BG128" s="410"/>
      <c r="BH128" s="410"/>
      <c r="BI128" s="410"/>
      <c r="BJ128" s="410"/>
      <c r="BK128" s="410"/>
      <c r="BL128" s="410"/>
      <c r="BM128" s="410"/>
      <c r="BN128" s="410"/>
      <c r="BO128" s="410"/>
      <c r="BP128" s="410"/>
      <c r="BQ128" s="410"/>
      <c r="BR128" s="410"/>
      <c r="BS128" s="410"/>
      <c r="BT128" s="410"/>
      <c r="BU128" s="410"/>
      <c r="BV128" s="410"/>
      <c r="BW128" s="410"/>
      <c r="BX128" s="410"/>
      <c r="BY128" s="410"/>
      <c r="BZ128" s="410"/>
      <c r="CA128" s="410"/>
      <c r="CB128" s="410"/>
      <c r="CC128" s="410"/>
      <c r="CD128" s="410"/>
      <c r="CE128" s="410"/>
      <c r="CF128" s="410"/>
      <c r="CG128" s="410"/>
      <c r="CH128" s="410"/>
      <c r="CI128" s="410"/>
      <c r="CJ128" s="410"/>
      <c r="CK128" s="410"/>
      <c r="CL128" s="410"/>
      <c r="CM128" s="410"/>
      <c r="CN128" s="410"/>
      <c r="CO128" s="410"/>
      <c r="CP128" s="410"/>
      <c r="CQ128" s="410"/>
      <c r="CR128" s="410"/>
      <c r="CS128" s="410"/>
      <c r="CT128" s="410"/>
      <c r="CU128" s="410"/>
    </row>
    <row r="129" spans="1:99" ht="14.25">
      <c r="B129" s="732"/>
      <c r="C129" s="731"/>
      <c r="D129" s="592">
        <v>100</v>
      </c>
      <c r="E129" s="413" t="s">
        <v>6</v>
      </c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  <c r="AA129" s="414"/>
      <c r="AB129" s="414"/>
      <c r="AC129" s="414"/>
      <c r="AD129" s="414"/>
      <c r="AE129" s="414"/>
      <c r="AF129" s="414"/>
      <c r="AG129" s="415"/>
      <c r="AH129" s="593">
        <v>1645</v>
      </c>
      <c r="AI129" s="720"/>
      <c r="AJ129" s="721"/>
      <c r="AK129" s="721"/>
      <c r="AL129" s="722"/>
      <c r="AM129" s="418" t="s">
        <v>3</v>
      </c>
      <c r="AN129" s="410"/>
      <c r="AO129" s="410"/>
      <c r="AP129" s="410"/>
      <c r="AQ129" s="410"/>
      <c r="AR129" s="410"/>
      <c r="AS129" s="410"/>
      <c r="AT129" s="410"/>
      <c r="AU129" s="410"/>
      <c r="AV129" s="410"/>
      <c r="AW129" s="410"/>
      <c r="AX129" s="410"/>
      <c r="AY129" s="410"/>
      <c r="AZ129" s="410"/>
      <c r="BA129" s="410"/>
      <c r="BB129" s="410"/>
      <c r="BC129" s="410"/>
      <c r="BD129" s="410"/>
      <c r="BE129" s="410"/>
      <c r="BF129" s="410"/>
      <c r="BG129" s="410"/>
      <c r="BH129" s="410"/>
      <c r="BI129" s="410"/>
      <c r="BJ129" s="410"/>
      <c r="BK129" s="410"/>
      <c r="BL129" s="410"/>
      <c r="BM129" s="410"/>
      <c r="BN129" s="410"/>
      <c r="BO129" s="410"/>
      <c r="BP129" s="410"/>
      <c r="BQ129" s="410"/>
      <c r="BR129" s="410"/>
      <c r="BS129" s="410"/>
      <c r="BT129" s="410"/>
      <c r="BU129" s="410"/>
      <c r="BV129" s="410"/>
      <c r="BW129" s="410"/>
      <c r="BX129" s="410"/>
      <c r="BY129" s="410"/>
      <c r="BZ129" s="410"/>
      <c r="CA129" s="410"/>
      <c r="CB129" s="410"/>
      <c r="CC129" s="410"/>
      <c r="CD129" s="410"/>
      <c r="CE129" s="410"/>
      <c r="CF129" s="410"/>
      <c r="CG129" s="410"/>
      <c r="CH129" s="410"/>
      <c r="CI129" s="410"/>
      <c r="CJ129" s="410"/>
      <c r="CK129" s="410"/>
      <c r="CL129" s="410"/>
      <c r="CM129" s="410"/>
      <c r="CN129" s="410"/>
      <c r="CO129" s="410"/>
      <c r="CP129" s="410"/>
      <c r="CQ129" s="410"/>
      <c r="CR129" s="410"/>
      <c r="CS129" s="410"/>
      <c r="CT129" s="410"/>
      <c r="CU129" s="410"/>
    </row>
    <row r="130" spans="1:99" ht="14.25">
      <c r="B130" s="732"/>
      <c r="C130" s="731"/>
      <c r="D130" s="595">
        <v>101</v>
      </c>
      <c r="E130" s="432" t="s">
        <v>626</v>
      </c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3"/>
      <c r="AB130" s="433"/>
      <c r="AC130" s="433"/>
      <c r="AD130" s="433"/>
      <c r="AE130" s="433"/>
      <c r="AF130" s="433"/>
      <c r="AG130" s="434"/>
      <c r="AH130" s="425">
        <v>181</v>
      </c>
      <c r="AI130" s="724"/>
      <c r="AJ130" s="725"/>
      <c r="AK130" s="725"/>
      <c r="AL130" s="726"/>
      <c r="AM130" s="418" t="s">
        <v>3</v>
      </c>
      <c r="AN130" s="410"/>
      <c r="AO130" s="410"/>
      <c r="AP130" s="410"/>
      <c r="AQ130" s="410"/>
      <c r="AR130" s="410"/>
      <c r="AS130" s="410"/>
      <c r="AT130" s="410"/>
      <c r="AU130" s="410"/>
      <c r="AV130" s="410"/>
      <c r="AW130" s="410"/>
      <c r="AX130" s="410"/>
      <c r="AY130" s="410"/>
      <c r="AZ130" s="410"/>
      <c r="BA130" s="410"/>
      <c r="BB130" s="410"/>
      <c r="BC130" s="410"/>
      <c r="BD130" s="410"/>
      <c r="BE130" s="410"/>
      <c r="BF130" s="410"/>
      <c r="BG130" s="410"/>
      <c r="BH130" s="410"/>
      <c r="BI130" s="410"/>
      <c r="BJ130" s="410"/>
      <c r="BK130" s="410"/>
      <c r="BL130" s="410"/>
      <c r="BM130" s="410"/>
      <c r="BN130" s="410"/>
      <c r="BO130" s="410"/>
      <c r="BP130" s="410"/>
      <c r="BQ130" s="410"/>
      <c r="BR130" s="410"/>
      <c r="BS130" s="410"/>
      <c r="BT130" s="410"/>
      <c r="BU130" s="410"/>
      <c r="BV130" s="410"/>
      <c r="BW130" s="410"/>
      <c r="BX130" s="410"/>
      <c r="BY130" s="410"/>
      <c r="BZ130" s="410"/>
      <c r="CA130" s="410"/>
      <c r="CB130" s="410"/>
      <c r="CC130" s="410"/>
      <c r="CD130" s="410"/>
      <c r="CE130" s="410"/>
      <c r="CF130" s="410"/>
      <c r="CG130" s="410"/>
      <c r="CH130" s="410"/>
      <c r="CI130" s="410"/>
      <c r="CJ130" s="410"/>
      <c r="CK130" s="410"/>
      <c r="CL130" s="410"/>
      <c r="CM130" s="410"/>
      <c r="CN130" s="410"/>
      <c r="CO130" s="410"/>
      <c r="CP130" s="410"/>
      <c r="CQ130" s="410"/>
      <c r="CR130" s="410"/>
      <c r="CS130" s="410"/>
      <c r="CT130" s="410"/>
      <c r="CU130" s="410"/>
    </row>
    <row r="131" spans="1:99" ht="14.25">
      <c r="B131" s="732"/>
      <c r="C131" s="731"/>
      <c r="D131" s="595">
        <v>102</v>
      </c>
      <c r="E131" s="432" t="s">
        <v>627</v>
      </c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  <c r="Z131" s="433"/>
      <c r="AA131" s="433"/>
      <c r="AB131" s="433"/>
      <c r="AC131" s="433"/>
      <c r="AD131" s="433"/>
      <c r="AE131" s="433"/>
      <c r="AF131" s="433"/>
      <c r="AG131" s="434"/>
      <c r="AH131" s="425">
        <v>881</v>
      </c>
      <c r="AI131" s="724"/>
      <c r="AJ131" s="725"/>
      <c r="AK131" s="725"/>
      <c r="AL131" s="726"/>
      <c r="AM131" s="418" t="s">
        <v>3</v>
      </c>
      <c r="AN131" s="410"/>
      <c r="AO131" s="410"/>
      <c r="AP131" s="410"/>
      <c r="AQ131" s="410"/>
      <c r="AR131" s="410"/>
      <c r="AS131" s="410"/>
      <c r="AT131" s="410"/>
      <c r="AU131" s="410"/>
      <c r="AV131" s="410"/>
      <c r="AW131" s="410"/>
      <c r="AX131" s="410"/>
      <c r="AY131" s="410"/>
      <c r="AZ131" s="410"/>
      <c r="BA131" s="410"/>
      <c r="BB131" s="410"/>
      <c r="BC131" s="410"/>
      <c r="BD131" s="410"/>
      <c r="BE131" s="410"/>
      <c r="BF131" s="410"/>
      <c r="BG131" s="410"/>
      <c r="BH131" s="410"/>
      <c r="BI131" s="410"/>
      <c r="BJ131" s="410"/>
      <c r="BK131" s="410"/>
      <c r="BL131" s="410"/>
      <c r="BM131" s="410"/>
      <c r="BN131" s="410"/>
      <c r="BO131" s="410"/>
      <c r="BP131" s="410"/>
      <c r="BQ131" s="410"/>
      <c r="BR131" s="410"/>
      <c r="BS131" s="410"/>
      <c r="BT131" s="410"/>
      <c r="BU131" s="410"/>
      <c r="BV131" s="410"/>
      <c r="BW131" s="410"/>
      <c r="BX131" s="410"/>
      <c r="BY131" s="410"/>
      <c r="BZ131" s="410"/>
      <c r="CA131" s="410"/>
      <c r="CB131" s="410"/>
      <c r="CC131" s="410"/>
      <c r="CD131" s="410"/>
      <c r="CE131" s="410"/>
      <c r="CF131" s="410"/>
      <c r="CG131" s="410"/>
      <c r="CH131" s="410"/>
      <c r="CI131" s="410"/>
      <c r="CJ131" s="410"/>
      <c r="CK131" s="410"/>
      <c r="CL131" s="410"/>
      <c r="CM131" s="410"/>
      <c r="CN131" s="410"/>
      <c r="CO131" s="410"/>
      <c r="CP131" s="410"/>
      <c r="CQ131" s="410"/>
      <c r="CR131" s="410"/>
      <c r="CS131" s="410"/>
      <c r="CT131" s="410"/>
      <c r="CU131" s="410"/>
    </row>
    <row r="132" spans="1:99" ht="14.25">
      <c r="B132" s="732"/>
      <c r="C132" s="731"/>
      <c r="D132" s="595">
        <v>103</v>
      </c>
      <c r="E132" s="432" t="s">
        <v>628</v>
      </c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  <c r="Z132" s="433"/>
      <c r="AA132" s="433"/>
      <c r="AB132" s="433"/>
      <c r="AC132" s="433"/>
      <c r="AD132" s="433"/>
      <c r="AE132" s="433"/>
      <c r="AF132" s="433"/>
      <c r="AG132" s="434"/>
      <c r="AH132" s="425">
        <v>1646</v>
      </c>
      <c r="AI132" s="724"/>
      <c r="AJ132" s="725"/>
      <c r="AK132" s="725"/>
      <c r="AL132" s="726"/>
      <c r="AM132" s="418" t="s">
        <v>3</v>
      </c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  <c r="AZ132" s="410"/>
      <c r="BA132" s="410"/>
      <c r="BB132" s="410"/>
      <c r="BC132" s="410"/>
      <c r="BD132" s="410"/>
      <c r="BE132" s="410"/>
      <c r="BF132" s="410"/>
      <c r="BG132" s="410"/>
      <c r="BH132" s="410"/>
      <c r="BI132" s="410"/>
      <c r="BJ132" s="410"/>
      <c r="BK132" s="410"/>
      <c r="BL132" s="410"/>
      <c r="BM132" s="410"/>
      <c r="BN132" s="410"/>
      <c r="BO132" s="410"/>
      <c r="BP132" s="410"/>
      <c r="BQ132" s="410"/>
      <c r="BR132" s="410"/>
      <c r="BS132" s="410"/>
      <c r="BT132" s="410"/>
      <c r="BU132" s="410"/>
      <c r="BV132" s="410"/>
      <c r="BW132" s="410"/>
      <c r="BX132" s="410"/>
      <c r="BY132" s="410"/>
      <c r="BZ132" s="410"/>
      <c r="CA132" s="410"/>
      <c r="CB132" s="410"/>
      <c r="CC132" s="410"/>
      <c r="CD132" s="410"/>
      <c r="CE132" s="410"/>
      <c r="CF132" s="410"/>
      <c r="CG132" s="410"/>
      <c r="CH132" s="410"/>
      <c r="CI132" s="410"/>
      <c r="CJ132" s="410"/>
      <c r="CK132" s="410"/>
      <c r="CL132" s="410"/>
      <c r="CM132" s="410"/>
      <c r="CN132" s="410"/>
      <c r="CO132" s="410"/>
      <c r="CP132" s="410"/>
      <c r="CQ132" s="410"/>
      <c r="CR132" s="410"/>
      <c r="CS132" s="410"/>
      <c r="CT132" s="410"/>
      <c r="CU132" s="410"/>
    </row>
    <row r="133" spans="1:99" ht="14.25">
      <c r="B133" s="732"/>
      <c r="C133" s="731"/>
      <c r="D133" s="595">
        <v>104</v>
      </c>
      <c r="E133" s="432" t="s">
        <v>629</v>
      </c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  <c r="Z133" s="433"/>
      <c r="AA133" s="433"/>
      <c r="AB133" s="433"/>
      <c r="AC133" s="433"/>
      <c r="AD133" s="433"/>
      <c r="AE133" s="433"/>
      <c r="AF133" s="433"/>
      <c r="AG133" s="434"/>
      <c r="AH133" s="425">
        <v>1647</v>
      </c>
      <c r="AI133" s="724"/>
      <c r="AJ133" s="725"/>
      <c r="AK133" s="725"/>
      <c r="AL133" s="726"/>
      <c r="AM133" s="418" t="s">
        <v>3</v>
      </c>
      <c r="AN133" s="410"/>
      <c r="AO133" s="410"/>
      <c r="AP133" s="410"/>
      <c r="AQ133" s="410"/>
      <c r="AR133" s="410"/>
      <c r="AS133" s="410"/>
      <c r="AT133" s="410"/>
      <c r="AU133" s="410"/>
      <c r="AV133" s="410"/>
      <c r="AW133" s="410"/>
      <c r="AX133" s="410"/>
      <c r="AY133" s="410"/>
      <c r="AZ133" s="410"/>
      <c r="BA133" s="410"/>
      <c r="BB133" s="410"/>
      <c r="BC133" s="410"/>
      <c r="BD133" s="410"/>
      <c r="BE133" s="410"/>
      <c r="BF133" s="410"/>
      <c r="BG133" s="410"/>
      <c r="BH133" s="410"/>
      <c r="BI133" s="410"/>
      <c r="BJ133" s="410"/>
      <c r="BK133" s="410"/>
      <c r="BL133" s="410"/>
      <c r="BM133" s="410"/>
      <c r="BN133" s="410"/>
      <c r="BO133" s="410"/>
      <c r="BP133" s="410"/>
      <c r="BQ133" s="410"/>
      <c r="BR133" s="410"/>
      <c r="BS133" s="410"/>
      <c r="BT133" s="410"/>
      <c r="BU133" s="410"/>
      <c r="BV133" s="410"/>
      <c r="BW133" s="410"/>
      <c r="BX133" s="410"/>
      <c r="BY133" s="410"/>
      <c r="BZ133" s="410"/>
      <c r="CA133" s="410"/>
      <c r="CB133" s="410"/>
      <c r="CC133" s="410"/>
      <c r="CD133" s="410"/>
      <c r="CE133" s="410"/>
      <c r="CF133" s="410"/>
      <c r="CG133" s="410"/>
      <c r="CH133" s="410"/>
      <c r="CI133" s="410"/>
      <c r="CJ133" s="410"/>
      <c r="CK133" s="410"/>
      <c r="CL133" s="410"/>
      <c r="CM133" s="410"/>
      <c r="CN133" s="410"/>
      <c r="CO133" s="410"/>
      <c r="CP133" s="410"/>
      <c r="CQ133" s="410"/>
      <c r="CR133" s="410"/>
      <c r="CS133" s="410"/>
      <c r="CT133" s="410"/>
      <c r="CU133" s="410"/>
    </row>
    <row r="134" spans="1:99" ht="14.25">
      <c r="B134" s="732"/>
      <c r="C134" s="731"/>
      <c r="D134" s="595">
        <v>105</v>
      </c>
      <c r="E134" s="432" t="s">
        <v>630</v>
      </c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  <c r="Z134" s="433"/>
      <c r="AA134" s="433"/>
      <c r="AB134" s="433"/>
      <c r="AC134" s="433"/>
      <c r="AD134" s="433"/>
      <c r="AE134" s="433"/>
      <c r="AF134" s="433"/>
      <c r="AG134" s="434"/>
      <c r="AH134" s="425">
        <v>1910</v>
      </c>
      <c r="AI134" s="724"/>
      <c r="AJ134" s="725"/>
      <c r="AK134" s="725"/>
      <c r="AL134" s="726"/>
      <c r="AM134" s="418" t="s">
        <v>3</v>
      </c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  <c r="AZ134" s="410"/>
      <c r="BA134" s="410"/>
      <c r="BB134" s="410"/>
      <c r="BC134" s="410"/>
      <c r="BD134" s="410"/>
      <c r="BE134" s="410"/>
      <c r="BF134" s="410"/>
      <c r="BG134" s="410"/>
      <c r="BH134" s="410"/>
      <c r="BI134" s="410"/>
      <c r="BJ134" s="410"/>
      <c r="BK134" s="410"/>
      <c r="BL134" s="410"/>
      <c r="BM134" s="410"/>
      <c r="BN134" s="410"/>
      <c r="BO134" s="410"/>
      <c r="BP134" s="410"/>
      <c r="BQ134" s="410"/>
      <c r="BR134" s="410"/>
      <c r="BS134" s="410"/>
      <c r="BT134" s="410"/>
      <c r="BU134" s="410"/>
      <c r="BV134" s="410"/>
      <c r="BW134" s="410"/>
      <c r="BX134" s="410"/>
      <c r="BY134" s="410"/>
      <c r="BZ134" s="410"/>
      <c r="CA134" s="410"/>
      <c r="CB134" s="410"/>
      <c r="CC134" s="410"/>
      <c r="CD134" s="410"/>
      <c r="CE134" s="410"/>
      <c r="CF134" s="410"/>
      <c r="CG134" s="410"/>
      <c r="CH134" s="410"/>
      <c r="CI134" s="410"/>
      <c r="CJ134" s="410"/>
      <c r="CK134" s="410"/>
      <c r="CL134" s="410"/>
      <c r="CM134" s="410"/>
      <c r="CN134" s="410"/>
      <c r="CO134" s="410"/>
      <c r="CP134" s="410"/>
      <c r="CQ134" s="410"/>
      <c r="CR134" s="410"/>
      <c r="CS134" s="410"/>
      <c r="CT134" s="410"/>
      <c r="CU134" s="410"/>
    </row>
    <row r="135" spans="1:99" ht="14.25">
      <c r="B135" s="732"/>
      <c r="C135" s="731"/>
      <c r="D135" s="595">
        <v>106</v>
      </c>
      <c r="E135" s="432" t="s">
        <v>631</v>
      </c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  <c r="Z135" s="433"/>
      <c r="AA135" s="433"/>
      <c r="AB135" s="433"/>
      <c r="AC135" s="433"/>
      <c r="AD135" s="433"/>
      <c r="AE135" s="433"/>
      <c r="AF135" s="433"/>
      <c r="AG135" s="434"/>
      <c r="AH135" s="425">
        <v>1915</v>
      </c>
      <c r="AI135" s="724"/>
      <c r="AJ135" s="725"/>
      <c r="AK135" s="725"/>
      <c r="AL135" s="726"/>
      <c r="AM135" s="418" t="s">
        <v>3</v>
      </c>
      <c r="AN135" s="410"/>
      <c r="AO135" s="410"/>
      <c r="AP135" s="410"/>
      <c r="AQ135" s="410"/>
      <c r="AR135" s="410"/>
      <c r="AS135" s="410"/>
      <c r="AT135" s="410"/>
      <c r="AU135" s="410"/>
      <c r="AV135" s="410"/>
      <c r="AW135" s="410"/>
      <c r="AX135" s="410"/>
      <c r="AY135" s="410"/>
      <c r="AZ135" s="410"/>
      <c r="BA135" s="410"/>
      <c r="BB135" s="410"/>
      <c r="BC135" s="410"/>
      <c r="BD135" s="410"/>
      <c r="BE135" s="410"/>
      <c r="BF135" s="410"/>
      <c r="BG135" s="410"/>
      <c r="BH135" s="410"/>
      <c r="BI135" s="410"/>
      <c r="BJ135" s="410"/>
      <c r="BK135" s="410"/>
      <c r="BL135" s="410"/>
      <c r="BM135" s="410"/>
      <c r="BN135" s="410"/>
      <c r="BO135" s="410"/>
      <c r="BP135" s="410"/>
      <c r="BQ135" s="410"/>
      <c r="BR135" s="410"/>
      <c r="BS135" s="410"/>
      <c r="BT135" s="410"/>
      <c r="BU135" s="410"/>
      <c r="BV135" s="410"/>
      <c r="BW135" s="410"/>
      <c r="BX135" s="410"/>
      <c r="BY135" s="410"/>
      <c r="BZ135" s="410"/>
      <c r="CA135" s="410"/>
      <c r="CB135" s="410"/>
      <c r="CC135" s="410"/>
      <c r="CD135" s="410"/>
      <c r="CE135" s="410"/>
      <c r="CF135" s="410"/>
      <c r="CG135" s="410"/>
      <c r="CH135" s="410"/>
      <c r="CI135" s="410"/>
      <c r="CJ135" s="410"/>
      <c r="CK135" s="410"/>
      <c r="CL135" s="410"/>
      <c r="CM135" s="410"/>
      <c r="CN135" s="410"/>
      <c r="CO135" s="410"/>
      <c r="CP135" s="410"/>
      <c r="CQ135" s="410"/>
      <c r="CR135" s="410"/>
      <c r="CS135" s="410"/>
      <c r="CT135" s="410"/>
      <c r="CU135" s="410"/>
    </row>
    <row r="136" spans="1:99" ht="14.25">
      <c r="B136" s="732"/>
      <c r="C136" s="731" t="s">
        <v>632</v>
      </c>
      <c r="D136" s="592">
        <v>107</v>
      </c>
      <c r="E136" s="413" t="s">
        <v>633</v>
      </c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  <c r="AA136" s="414"/>
      <c r="AB136" s="414"/>
      <c r="AC136" s="414"/>
      <c r="AD136" s="414"/>
      <c r="AE136" s="414"/>
      <c r="AF136" s="414"/>
      <c r="AG136" s="415"/>
      <c r="AH136" s="593">
        <v>900</v>
      </c>
      <c r="AI136" s="720"/>
      <c r="AJ136" s="721"/>
      <c r="AK136" s="721"/>
      <c r="AL136" s="722"/>
      <c r="AM136" s="418" t="s">
        <v>2</v>
      </c>
      <c r="AN136" s="410"/>
      <c r="AO136" s="410"/>
      <c r="AP136" s="410"/>
      <c r="AQ136" s="410"/>
      <c r="AR136" s="410"/>
      <c r="AS136" s="410"/>
      <c r="AT136" s="410"/>
      <c r="AU136" s="410"/>
      <c r="AV136" s="410"/>
      <c r="AW136" s="410"/>
      <c r="AX136" s="410"/>
      <c r="AY136" s="410"/>
      <c r="AZ136" s="410"/>
      <c r="BA136" s="410"/>
      <c r="BB136" s="410"/>
      <c r="BC136" s="410"/>
      <c r="BD136" s="410"/>
      <c r="BE136" s="410"/>
      <c r="BF136" s="410"/>
      <c r="BG136" s="410"/>
      <c r="BH136" s="410"/>
      <c r="BI136" s="410"/>
      <c r="BJ136" s="410"/>
      <c r="BK136" s="410"/>
      <c r="BL136" s="410"/>
      <c r="BM136" s="410"/>
      <c r="BN136" s="410"/>
      <c r="BO136" s="410"/>
      <c r="BP136" s="410"/>
      <c r="BQ136" s="410"/>
      <c r="BR136" s="410"/>
      <c r="BS136" s="410"/>
      <c r="BT136" s="410"/>
      <c r="BU136" s="410"/>
      <c r="BV136" s="410"/>
      <c r="BW136" s="410"/>
      <c r="BX136" s="410"/>
      <c r="BY136" s="410"/>
      <c r="BZ136" s="410"/>
      <c r="CA136" s="410"/>
      <c r="CB136" s="410"/>
      <c r="CC136" s="410"/>
      <c r="CD136" s="410"/>
      <c r="CE136" s="410"/>
      <c r="CF136" s="410"/>
      <c r="CG136" s="410"/>
      <c r="CH136" s="410"/>
      <c r="CI136" s="410"/>
      <c r="CJ136" s="410"/>
      <c r="CK136" s="410"/>
      <c r="CL136" s="410"/>
      <c r="CM136" s="410"/>
      <c r="CN136" s="410"/>
      <c r="CO136" s="410"/>
      <c r="CP136" s="410"/>
      <c r="CQ136" s="410"/>
      <c r="CR136" s="410"/>
      <c r="CS136" s="410"/>
      <c r="CT136" s="410"/>
      <c r="CU136" s="410"/>
    </row>
    <row r="137" spans="1:99" ht="14.25">
      <c r="B137" s="732"/>
      <c r="C137" s="731"/>
      <c r="D137" s="592">
        <v>108</v>
      </c>
      <c r="E137" s="413" t="s">
        <v>634</v>
      </c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  <c r="AA137" s="414"/>
      <c r="AB137" s="414"/>
      <c r="AC137" s="414"/>
      <c r="AD137" s="414"/>
      <c r="AE137" s="414"/>
      <c r="AF137" s="414"/>
      <c r="AG137" s="415"/>
      <c r="AH137" s="593">
        <v>1796</v>
      </c>
      <c r="AI137" s="720"/>
      <c r="AJ137" s="721"/>
      <c r="AK137" s="721"/>
      <c r="AL137" s="722"/>
      <c r="AM137" s="418" t="s">
        <v>2</v>
      </c>
      <c r="AN137" s="410"/>
      <c r="AO137" s="410"/>
      <c r="AP137" s="410"/>
      <c r="AQ137" s="410"/>
      <c r="AR137" s="410"/>
      <c r="AS137" s="410"/>
      <c r="AT137" s="410"/>
      <c r="AU137" s="410"/>
      <c r="AV137" s="410"/>
      <c r="AW137" s="410"/>
      <c r="AX137" s="410"/>
      <c r="AY137" s="410"/>
      <c r="AZ137" s="410"/>
      <c r="BA137" s="410"/>
      <c r="BB137" s="410"/>
      <c r="BC137" s="410"/>
      <c r="BD137" s="410"/>
      <c r="BE137" s="410"/>
      <c r="BF137" s="410"/>
      <c r="BG137" s="410"/>
      <c r="BH137" s="410"/>
      <c r="BI137" s="410"/>
      <c r="BJ137" s="410"/>
      <c r="BK137" s="410"/>
      <c r="BL137" s="410"/>
      <c r="BM137" s="410"/>
      <c r="BN137" s="410"/>
      <c r="BO137" s="410"/>
      <c r="BP137" s="410"/>
      <c r="BQ137" s="410"/>
      <c r="BR137" s="410"/>
      <c r="BS137" s="410"/>
      <c r="BT137" s="410"/>
      <c r="BU137" s="410"/>
      <c r="BV137" s="410"/>
      <c r="BW137" s="410"/>
      <c r="BX137" s="410"/>
      <c r="BY137" s="410"/>
      <c r="BZ137" s="410"/>
      <c r="CA137" s="410"/>
      <c r="CB137" s="410"/>
      <c r="CC137" s="410"/>
      <c r="CD137" s="410"/>
      <c r="CE137" s="410"/>
      <c r="CF137" s="410"/>
      <c r="CG137" s="410"/>
      <c r="CH137" s="410"/>
      <c r="CI137" s="410"/>
      <c r="CJ137" s="410"/>
      <c r="CK137" s="410"/>
      <c r="CL137" s="410"/>
      <c r="CM137" s="410"/>
      <c r="CN137" s="410"/>
      <c r="CO137" s="410"/>
      <c r="CP137" s="410"/>
      <c r="CQ137" s="410"/>
      <c r="CR137" s="410"/>
      <c r="CS137" s="410"/>
      <c r="CT137" s="410"/>
      <c r="CU137" s="410"/>
    </row>
    <row r="138" spans="1:99" ht="14.25">
      <c r="B138" s="732"/>
      <c r="C138" s="731"/>
      <c r="D138" s="592">
        <v>109</v>
      </c>
      <c r="E138" s="413" t="s">
        <v>635</v>
      </c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  <c r="AA138" s="414"/>
      <c r="AB138" s="414"/>
      <c r="AC138" s="414"/>
      <c r="AD138" s="414"/>
      <c r="AE138" s="414"/>
      <c r="AF138" s="414"/>
      <c r="AG138" s="415"/>
      <c r="AH138" s="593">
        <v>1827</v>
      </c>
      <c r="AI138" s="720"/>
      <c r="AJ138" s="721"/>
      <c r="AK138" s="721"/>
      <c r="AL138" s="722"/>
      <c r="AM138" s="418" t="s">
        <v>2</v>
      </c>
      <c r="AN138" s="410"/>
      <c r="AO138" s="410"/>
      <c r="AP138" s="410"/>
      <c r="AQ138" s="410"/>
      <c r="AR138" s="410"/>
      <c r="AS138" s="410"/>
      <c r="AT138" s="410"/>
      <c r="AU138" s="410"/>
      <c r="AV138" s="410"/>
      <c r="AW138" s="410"/>
      <c r="AX138" s="410"/>
      <c r="AY138" s="410"/>
      <c r="AZ138" s="410"/>
      <c r="BA138" s="410"/>
      <c r="BB138" s="410"/>
      <c r="BC138" s="410"/>
      <c r="BD138" s="410"/>
      <c r="BE138" s="410"/>
      <c r="BF138" s="410"/>
      <c r="BG138" s="410"/>
      <c r="BH138" s="410"/>
      <c r="BI138" s="410"/>
      <c r="BJ138" s="410"/>
      <c r="BK138" s="410"/>
      <c r="BL138" s="410"/>
      <c r="BM138" s="410"/>
      <c r="BN138" s="410"/>
      <c r="BO138" s="410"/>
      <c r="BP138" s="410"/>
      <c r="BQ138" s="410"/>
      <c r="BR138" s="410"/>
      <c r="BS138" s="410"/>
      <c r="BT138" s="410"/>
      <c r="BU138" s="410"/>
      <c r="BV138" s="410"/>
      <c r="BW138" s="410"/>
      <c r="BX138" s="410"/>
      <c r="BY138" s="410"/>
      <c r="BZ138" s="410"/>
      <c r="CA138" s="410"/>
      <c r="CB138" s="410"/>
      <c r="CC138" s="410"/>
      <c r="CD138" s="410"/>
      <c r="CE138" s="410"/>
      <c r="CF138" s="410"/>
      <c r="CG138" s="410"/>
      <c r="CH138" s="410"/>
      <c r="CI138" s="410"/>
      <c r="CJ138" s="410"/>
      <c r="CK138" s="410"/>
      <c r="CL138" s="410"/>
      <c r="CM138" s="410"/>
      <c r="CN138" s="410"/>
      <c r="CO138" s="410"/>
      <c r="CP138" s="410"/>
      <c r="CQ138" s="410"/>
      <c r="CR138" s="410"/>
      <c r="CS138" s="410"/>
      <c r="CT138" s="410"/>
      <c r="CU138" s="410"/>
    </row>
    <row r="139" spans="1:99" s="461" customFormat="1" ht="15">
      <c r="A139" s="455"/>
      <c r="B139" s="732"/>
      <c r="C139" s="731"/>
      <c r="D139" s="593">
        <v>110</v>
      </c>
      <c r="E139" s="456" t="s">
        <v>636</v>
      </c>
      <c r="F139" s="457"/>
      <c r="G139" s="457"/>
      <c r="H139" s="457"/>
      <c r="I139" s="457"/>
      <c r="J139" s="457"/>
      <c r="K139" s="457"/>
      <c r="L139" s="457"/>
      <c r="M139" s="457"/>
      <c r="N139" s="457"/>
      <c r="O139" s="457"/>
      <c r="P139" s="457"/>
      <c r="Q139" s="457"/>
      <c r="R139" s="457"/>
      <c r="S139" s="457"/>
      <c r="T139" s="457"/>
      <c r="U139" s="457"/>
      <c r="V139" s="457"/>
      <c r="W139" s="457"/>
      <c r="X139" s="457"/>
      <c r="Y139" s="457"/>
      <c r="Z139" s="457"/>
      <c r="AA139" s="457"/>
      <c r="AB139" s="457"/>
      <c r="AC139" s="457"/>
      <c r="AD139" s="457"/>
      <c r="AE139" s="457"/>
      <c r="AF139" s="457"/>
      <c r="AG139" s="459"/>
      <c r="AH139" s="593">
        <v>305</v>
      </c>
      <c r="AI139" s="728">
        <f>+SUM(AI73:$AL$78)+SUM($AI$84:$AL$108)-$AI$109-SUM($AI$114:$AL$135)+SUM($AI$136:$AL$138)</f>
        <v>-350380.68319999985</v>
      </c>
      <c r="AJ139" s="729"/>
      <c r="AK139" s="729"/>
      <c r="AL139" s="730"/>
      <c r="AM139" s="477" t="s">
        <v>4</v>
      </c>
      <c r="AN139" s="460"/>
      <c r="AO139" s="460"/>
      <c r="AP139" s="460"/>
      <c r="AQ139" s="460"/>
      <c r="AR139" s="460"/>
      <c r="AS139" s="460"/>
      <c r="AT139" s="460"/>
      <c r="AU139" s="460"/>
      <c r="AV139" s="460"/>
      <c r="AW139" s="460"/>
      <c r="AX139" s="460"/>
      <c r="AY139" s="460"/>
      <c r="AZ139" s="460"/>
      <c r="BA139" s="460"/>
      <c r="BB139" s="460"/>
      <c r="BC139" s="460"/>
      <c r="BD139" s="460"/>
      <c r="BE139" s="460"/>
      <c r="BF139" s="460"/>
      <c r="BG139" s="460"/>
      <c r="BH139" s="460"/>
      <c r="BI139" s="460"/>
      <c r="BJ139" s="460"/>
      <c r="BK139" s="460"/>
      <c r="BL139" s="460"/>
      <c r="BM139" s="460"/>
      <c r="BN139" s="460"/>
      <c r="BO139" s="460"/>
      <c r="BP139" s="460"/>
      <c r="BQ139" s="460"/>
      <c r="BR139" s="460"/>
      <c r="BS139" s="460"/>
      <c r="BT139" s="460"/>
      <c r="BU139" s="460"/>
      <c r="BV139" s="460"/>
      <c r="BW139" s="460"/>
      <c r="BX139" s="460"/>
      <c r="BY139" s="460"/>
      <c r="BZ139" s="460"/>
      <c r="CA139" s="460"/>
      <c r="CB139" s="460"/>
      <c r="CC139" s="460"/>
      <c r="CD139" s="460"/>
      <c r="CE139" s="460"/>
      <c r="CF139" s="460"/>
      <c r="CG139" s="460"/>
      <c r="CH139" s="460"/>
      <c r="CI139" s="460"/>
      <c r="CJ139" s="460"/>
      <c r="CK139" s="460"/>
      <c r="CL139" s="460"/>
      <c r="CM139" s="460"/>
      <c r="CN139" s="460"/>
      <c r="CO139" s="460"/>
      <c r="CP139" s="460"/>
      <c r="CQ139" s="460"/>
      <c r="CR139" s="460"/>
      <c r="CS139" s="460"/>
      <c r="CT139" s="460"/>
      <c r="CU139" s="460"/>
    </row>
    <row r="140" spans="1:99">
      <c r="B140" s="410"/>
      <c r="C140" s="410"/>
      <c r="D140" s="410"/>
      <c r="E140" s="410"/>
      <c r="F140" s="410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410"/>
      <c r="AG140" s="410"/>
      <c r="AH140" s="410"/>
      <c r="AJ140" s="410"/>
      <c r="AK140" s="410"/>
      <c r="AL140" s="410"/>
      <c r="AM140" s="410"/>
      <c r="AN140" s="410"/>
      <c r="AO140" s="410"/>
      <c r="AP140" s="410"/>
      <c r="AQ140" s="410"/>
      <c r="AR140" s="410"/>
      <c r="AS140" s="410"/>
      <c r="AT140" s="410"/>
      <c r="AU140" s="410"/>
      <c r="AV140" s="410"/>
      <c r="AW140" s="410"/>
      <c r="AX140" s="410"/>
      <c r="AY140" s="410"/>
      <c r="AZ140" s="410"/>
      <c r="BA140" s="410"/>
      <c r="BB140" s="410"/>
      <c r="BC140" s="410"/>
      <c r="BD140" s="410"/>
      <c r="BE140" s="410"/>
      <c r="BF140" s="410"/>
      <c r="BG140" s="410"/>
      <c r="BH140" s="410"/>
      <c r="BI140" s="410"/>
      <c r="BJ140" s="410"/>
      <c r="BK140" s="410"/>
      <c r="BL140" s="410"/>
      <c r="BM140" s="410"/>
      <c r="BN140" s="410"/>
      <c r="BO140" s="410"/>
      <c r="BP140" s="410"/>
      <c r="BQ140" s="410"/>
      <c r="BR140" s="410"/>
      <c r="BS140" s="410"/>
      <c r="BT140" s="410"/>
      <c r="BU140" s="410"/>
      <c r="BV140" s="410"/>
      <c r="BW140" s="410"/>
      <c r="BX140" s="410"/>
      <c r="BY140" s="410"/>
      <c r="BZ140" s="410"/>
      <c r="CA140" s="410"/>
      <c r="CB140" s="410"/>
      <c r="CC140" s="410"/>
      <c r="CD140" s="410"/>
      <c r="CE140" s="410"/>
      <c r="CF140" s="410"/>
      <c r="CG140" s="410"/>
      <c r="CH140" s="410"/>
      <c r="CI140" s="410"/>
      <c r="CJ140" s="410"/>
      <c r="CK140" s="410"/>
      <c r="CL140" s="410"/>
      <c r="CM140" s="410"/>
      <c r="CN140" s="410"/>
      <c r="CO140" s="410"/>
      <c r="CP140" s="410"/>
      <c r="CQ140" s="410"/>
      <c r="CR140" s="410"/>
      <c r="CS140" s="410"/>
      <c r="CT140" s="410"/>
      <c r="CU140" s="410"/>
    </row>
    <row r="141" spans="1:99">
      <c r="B141" s="745" t="s">
        <v>7</v>
      </c>
      <c r="C141" s="745"/>
      <c r="D141" s="745"/>
      <c r="E141" s="745"/>
      <c r="F141" s="745"/>
      <c r="G141" s="745"/>
      <c r="H141" s="745"/>
      <c r="I141" s="745"/>
      <c r="J141" s="745"/>
      <c r="K141" s="745"/>
      <c r="L141" s="745"/>
      <c r="M141" s="745"/>
      <c r="N141" s="745"/>
      <c r="O141" s="745"/>
      <c r="P141" s="745"/>
      <c r="Q141" s="745"/>
      <c r="R141" s="745"/>
      <c r="S141" s="745"/>
      <c r="T141" s="745"/>
      <c r="U141" s="743" t="s">
        <v>637</v>
      </c>
      <c r="V141" s="743"/>
      <c r="W141" s="743"/>
      <c r="X141" s="743"/>
      <c r="Y141" s="743"/>
      <c r="Z141" s="743"/>
      <c r="AA141" s="743"/>
      <c r="AB141" s="743"/>
      <c r="AC141" s="743"/>
      <c r="AD141" s="743"/>
      <c r="AE141" s="743"/>
      <c r="AF141" s="743"/>
      <c r="AG141" s="743"/>
      <c r="AH141" s="743"/>
      <c r="AI141" s="743"/>
      <c r="AJ141" s="743"/>
      <c r="AK141" s="743"/>
      <c r="AL141" s="743"/>
      <c r="AM141" s="743"/>
      <c r="AN141" s="410"/>
      <c r="AO141" s="410"/>
      <c r="AP141" s="410"/>
      <c r="AQ141" s="410"/>
      <c r="AR141" s="410"/>
      <c r="AS141" s="410"/>
      <c r="AT141" s="410"/>
      <c r="AU141" s="410"/>
      <c r="AV141" s="410"/>
      <c r="AW141" s="410"/>
      <c r="AX141" s="410"/>
      <c r="AY141" s="410"/>
      <c r="AZ141" s="410"/>
      <c r="BA141" s="410"/>
      <c r="BB141" s="410"/>
      <c r="BC141" s="410"/>
      <c r="BD141" s="410"/>
      <c r="BE141" s="410"/>
      <c r="BF141" s="410"/>
      <c r="BG141" s="410"/>
      <c r="BH141" s="410"/>
      <c r="BI141" s="410"/>
      <c r="BJ141" s="410"/>
      <c r="BK141" s="410"/>
      <c r="BL141" s="410"/>
      <c r="BM141" s="410"/>
      <c r="BN141" s="410"/>
      <c r="BO141" s="410"/>
      <c r="BP141" s="410"/>
      <c r="BQ141" s="410"/>
      <c r="BR141" s="410"/>
      <c r="BS141" s="410"/>
      <c r="BT141" s="410"/>
      <c r="BU141" s="410"/>
      <c r="BV141" s="410"/>
      <c r="BW141" s="410"/>
      <c r="BX141" s="410"/>
      <c r="BY141" s="410"/>
      <c r="BZ141" s="410"/>
      <c r="CA141" s="410"/>
      <c r="CB141" s="410"/>
      <c r="CC141" s="410"/>
      <c r="CD141" s="410"/>
      <c r="CE141" s="410"/>
      <c r="CF141" s="410"/>
      <c r="CG141" s="410"/>
      <c r="CH141" s="410"/>
      <c r="CI141" s="410"/>
      <c r="CJ141" s="410"/>
      <c r="CK141" s="410"/>
      <c r="CL141" s="410"/>
      <c r="CM141" s="410"/>
      <c r="CN141" s="410"/>
      <c r="CO141" s="410"/>
      <c r="CP141" s="410"/>
      <c r="CQ141" s="410"/>
      <c r="CR141" s="410"/>
      <c r="CS141" s="410"/>
      <c r="CT141" s="410"/>
      <c r="CU141" s="410"/>
    </row>
    <row r="142" spans="1:99" ht="14.25">
      <c r="B142" s="478" t="s">
        <v>638</v>
      </c>
      <c r="C142" s="774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6"/>
      <c r="U142" s="479" t="s">
        <v>639</v>
      </c>
      <c r="V142" s="774"/>
      <c r="W142" s="775"/>
      <c r="X142" s="775"/>
      <c r="Y142" s="775"/>
      <c r="Z142" s="775"/>
      <c r="AA142" s="775"/>
      <c r="AB142" s="775"/>
      <c r="AC142" s="775"/>
      <c r="AD142" s="775"/>
      <c r="AE142" s="775"/>
      <c r="AF142" s="775"/>
      <c r="AG142" s="775"/>
      <c r="AH142" s="775"/>
      <c r="AI142" s="775"/>
      <c r="AJ142" s="775"/>
      <c r="AK142" s="775"/>
      <c r="AL142" s="775"/>
      <c r="AM142" s="776"/>
      <c r="AN142" s="410"/>
      <c r="AO142" s="410"/>
      <c r="AP142" s="410"/>
      <c r="AQ142" s="410"/>
      <c r="AR142" s="410"/>
      <c r="AS142" s="410"/>
      <c r="AT142" s="410"/>
      <c r="AU142" s="410"/>
      <c r="AV142" s="410"/>
      <c r="AW142" s="410"/>
      <c r="AX142" s="410"/>
      <c r="AY142" s="410"/>
      <c r="AZ142" s="410"/>
      <c r="BA142" s="410"/>
      <c r="BB142" s="410"/>
      <c r="BC142" s="410"/>
      <c r="BD142" s="410"/>
      <c r="BE142" s="410"/>
      <c r="BF142" s="410"/>
      <c r="BG142" s="410"/>
      <c r="BH142" s="410"/>
      <c r="BI142" s="410"/>
      <c r="BJ142" s="410"/>
      <c r="BK142" s="410"/>
      <c r="BL142" s="410"/>
      <c r="BM142" s="410"/>
      <c r="BN142" s="410"/>
      <c r="BO142" s="410"/>
      <c r="BP142" s="410"/>
      <c r="BQ142" s="410"/>
      <c r="BR142" s="410"/>
      <c r="BS142" s="410"/>
      <c r="BT142" s="410"/>
      <c r="BU142" s="410"/>
      <c r="BV142" s="410"/>
      <c r="BW142" s="410"/>
      <c r="BX142" s="410"/>
      <c r="BY142" s="410"/>
      <c r="BZ142" s="410"/>
      <c r="CA142" s="410"/>
      <c r="CB142" s="410"/>
      <c r="CC142" s="410"/>
      <c r="CD142" s="410"/>
      <c r="CE142" s="410"/>
      <c r="CF142" s="410"/>
      <c r="CG142" s="410"/>
      <c r="CH142" s="410"/>
      <c r="CI142" s="410"/>
      <c r="CJ142" s="410"/>
      <c r="CK142" s="410"/>
      <c r="CL142" s="410"/>
      <c r="CM142" s="410"/>
      <c r="CN142" s="410"/>
      <c r="CO142" s="410"/>
      <c r="CP142" s="410"/>
      <c r="CQ142" s="410"/>
      <c r="CR142" s="410"/>
      <c r="CS142" s="410"/>
      <c r="CT142" s="410"/>
      <c r="CU142" s="410"/>
    </row>
    <row r="143" spans="1:99">
      <c r="B143" s="410"/>
      <c r="C143" s="410"/>
      <c r="D143" s="410"/>
      <c r="E143" s="410"/>
      <c r="F143" s="410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  <c r="Y143" s="410"/>
      <c r="Z143" s="410"/>
      <c r="AA143" s="410"/>
      <c r="AB143" s="410"/>
      <c r="AC143" s="410"/>
      <c r="AD143" s="410"/>
      <c r="AE143" s="410"/>
      <c r="AF143" s="410"/>
      <c r="AG143" s="410"/>
      <c r="AH143" s="410"/>
      <c r="AJ143" s="410"/>
      <c r="AK143" s="410"/>
      <c r="AL143" s="410"/>
      <c r="AM143" s="410"/>
      <c r="AN143" s="410"/>
      <c r="AO143" s="410"/>
      <c r="AP143" s="410"/>
      <c r="AQ143" s="410"/>
      <c r="AR143" s="410"/>
      <c r="AS143" s="410"/>
      <c r="AT143" s="410"/>
      <c r="AU143" s="410"/>
      <c r="AV143" s="410"/>
      <c r="AW143" s="410"/>
      <c r="AX143" s="410"/>
      <c r="AY143" s="410"/>
      <c r="AZ143" s="410"/>
      <c r="BA143" s="410"/>
      <c r="BB143" s="410"/>
      <c r="BC143" s="410"/>
      <c r="BD143" s="410"/>
      <c r="BE143" s="410"/>
      <c r="BF143" s="410"/>
      <c r="BG143" s="410"/>
      <c r="BH143" s="410"/>
      <c r="BI143" s="410"/>
      <c r="BJ143" s="410"/>
      <c r="BK143" s="410"/>
      <c r="BL143" s="410"/>
      <c r="BM143" s="410"/>
      <c r="BN143" s="410"/>
      <c r="BO143" s="410"/>
      <c r="BP143" s="410"/>
      <c r="BQ143" s="410"/>
      <c r="BR143" s="410"/>
      <c r="BS143" s="410"/>
      <c r="BT143" s="410"/>
      <c r="BU143" s="410"/>
      <c r="BV143" s="410"/>
      <c r="BW143" s="410"/>
      <c r="BX143" s="410"/>
      <c r="BY143" s="410"/>
      <c r="BZ143" s="410"/>
      <c r="CA143" s="410"/>
      <c r="CB143" s="410"/>
      <c r="CC143" s="410"/>
      <c r="CD143" s="410"/>
      <c r="CE143" s="410"/>
      <c r="CF143" s="410"/>
      <c r="CG143" s="410"/>
      <c r="CH143" s="410"/>
      <c r="CI143" s="410"/>
      <c r="CJ143" s="410"/>
      <c r="CK143" s="410"/>
      <c r="CL143" s="410"/>
      <c r="CM143" s="410"/>
      <c r="CN143" s="410"/>
      <c r="CO143" s="410"/>
      <c r="CP143" s="410"/>
      <c r="CQ143" s="410"/>
      <c r="CR143" s="410"/>
      <c r="CS143" s="410"/>
      <c r="CT143" s="410"/>
      <c r="CU143" s="410"/>
    </row>
    <row r="144" spans="1:99" ht="14.25">
      <c r="B144" s="731" t="s">
        <v>640</v>
      </c>
      <c r="C144" s="592">
        <v>111</v>
      </c>
      <c r="D144" s="413" t="s">
        <v>641</v>
      </c>
      <c r="E144" s="457"/>
      <c r="F144" s="457"/>
      <c r="G144" s="457"/>
      <c r="H144" s="457"/>
      <c r="I144" s="457"/>
      <c r="J144" s="457"/>
      <c r="K144" s="457"/>
      <c r="L144" s="457"/>
      <c r="M144" s="459"/>
      <c r="N144" s="593">
        <v>85</v>
      </c>
      <c r="O144" s="720">
        <f>-IF($AI$139&lt;0,$AI$139,0)</f>
        <v>350380.68319999985</v>
      </c>
      <c r="P144" s="721"/>
      <c r="Q144" s="721"/>
      <c r="R144" s="722"/>
      <c r="S144" s="593" t="s">
        <v>2</v>
      </c>
      <c r="T144" s="778" t="s">
        <v>642</v>
      </c>
      <c r="U144" s="480"/>
      <c r="V144" s="481"/>
      <c r="W144" s="481"/>
      <c r="X144" s="481"/>
      <c r="Y144" s="481"/>
      <c r="Z144" s="592">
        <v>114</v>
      </c>
      <c r="AA144" s="413" t="s">
        <v>643</v>
      </c>
      <c r="AB144" s="414"/>
      <c r="AC144" s="414"/>
      <c r="AD144" s="414"/>
      <c r="AE144" s="414"/>
      <c r="AF144" s="419"/>
      <c r="AG144" s="415"/>
      <c r="AH144" s="593">
        <v>90</v>
      </c>
      <c r="AI144" s="720">
        <f>+IF($AI$139&gt;0,$AI$139,0)</f>
        <v>0</v>
      </c>
      <c r="AJ144" s="721"/>
      <c r="AK144" s="721"/>
      <c r="AL144" s="722"/>
      <c r="AM144" s="418" t="s">
        <v>2</v>
      </c>
      <c r="AN144" s="410"/>
      <c r="AO144" s="410"/>
      <c r="AP144" s="410"/>
      <c r="AQ144" s="410"/>
      <c r="AR144" s="410"/>
      <c r="AS144" s="410"/>
      <c r="AT144" s="410"/>
      <c r="AU144" s="410"/>
      <c r="AV144" s="410"/>
      <c r="AW144" s="410"/>
      <c r="AX144" s="410"/>
      <c r="AY144" s="410"/>
      <c r="AZ144" s="410"/>
      <c r="BA144" s="410"/>
      <c r="BB144" s="410"/>
      <c r="BC144" s="410"/>
      <c r="BD144" s="410"/>
      <c r="BE144" s="410"/>
      <c r="BF144" s="410"/>
      <c r="BG144" s="410"/>
      <c r="BH144" s="410"/>
      <c r="BI144" s="410"/>
      <c r="BJ144" s="410"/>
      <c r="BK144" s="410"/>
      <c r="BL144" s="410"/>
      <c r="BM144" s="410"/>
      <c r="BN144" s="410"/>
      <c r="BO144" s="410"/>
      <c r="BP144" s="410"/>
      <c r="BQ144" s="410"/>
      <c r="BR144" s="410"/>
      <c r="BS144" s="410"/>
      <c r="BT144" s="410"/>
      <c r="BU144" s="410"/>
      <c r="BV144" s="410"/>
      <c r="BW144" s="410"/>
      <c r="BX144" s="410"/>
      <c r="BY144" s="410"/>
      <c r="BZ144" s="410"/>
      <c r="CA144" s="410"/>
      <c r="CB144" s="410"/>
      <c r="CC144" s="410"/>
      <c r="CD144" s="410"/>
      <c r="CE144" s="410"/>
      <c r="CF144" s="410"/>
      <c r="CG144" s="410"/>
      <c r="CH144" s="410"/>
      <c r="CI144" s="410"/>
      <c r="CJ144" s="410"/>
      <c r="CK144" s="410"/>
      <c r="CL144" s="410"/>
      <c r="CM144" s="410"/>
      <c r="CN144" s="410"/>
      <c r="CO144" s="410"/>
      <c r="CP144" s="410"/>
      <c r="CQ144" s="410"/>
      <c r="CR144" s="410"/>
      <c r="CS144" s="410"/>
      <c r="CT144" s="410"/>
      <c r="CU144" s="410"/>
    </row>
    <row r="145" spans="1:99" ht="14.25">
      <c r="B145" s="777"/>
      <c r="C145" s="592">
        <v>112</v>
      </c>
      <c r="D145" s="413" t="s">
        <v>644</v>
      </c>
      <c r="E145" s="482"/>
      <c r="F145" s="482"/>
      <c r="G145" s="482"/>
      <c r="H145" s="482"/>
      <c r="I145" s="482"/>
      <c r="J145" s="482"/>
      <c r="K145" s="482"/>
      <c r="L145" s="482"/>
      <c r="M145" s="483"/>
      <c r="N145" s="593">
        <v>86</v>
      </c>
      <c r="O145" s="720">
        <v>0</v>
      </c>
      <c r="P145" s="721"/>
      <c r="Q145" s="721"/>
      <c r="R145" s="722"/>
      <c r="S145" s="593" t="s">
        <v>3</v>
      </c>
      <c r="T145" s="778"/>
      <c r="U145" s="484"/>
      <c r="V145" s="485"/>
      <c r="W145" s="485"/>
      <c r="X145" s="485"/>
      <c r="Y145" s="485"/>
      <c r="Z145" s="592">
        <v>115</v>
      </c>
      <c r="AA145" s="413" t="s">
        <v>645</v>
      </c>
      <c r="AB145" s="414"/>
      <c r="AC145" s="414"/>
      <c r="AD145" s="414"/>
      <c r="AE145" s="414"/>
      <c r="AF145" s="415"/>
      <c r="AG145" s="486">
        <v>0</v>
      </c>
      <c r="AH145" s="593">
        <v>39</v>
      </c>
      <c r="AI145" s="720">
        <f>+ROUND($AI$144*$AG$145,0)</f>
        <v>0</v>
      </c>
      <c r="AJ145" s="721"/>
      <c r="AK145" s="721"/>
      <c r="AL145" s="722"/>
      <c r="AM145" s="418" t="s">
        <v>2</v>
      </c>
      <c r="AN145" s="410"/>
      <c r="AO145" s="410"/>
      <c r="AP145" s="410"/>
      <c r="AQ145" s="410"/>
      <c r="AR145" s="410"/>
      <c r="AS145" s="410"/>
      <c r="AT145" s="410"/>
      <c r="AU145" s="410"/>
      <c r="AV145" s="410"/>
      <c r="AW145" s="410"/>
      <c r="AX145" s="410"/>
      <c r="AY145" s="410"/>
      <c r="AZ145" s="410"/>
      <c r="BA145" s="410"/>
      <c r="BB145" s="410"/>
      <c r="BC145" s="410"/>
      <c r="BD145" s="410"/>
      <c r="BE145" s="410"/>
      <c r="BF145" s="410"/>
      <c r="BG145" s="410"/>
      <c r="BH145" s="410"/>
      <c r="BI145" s="410"/>
      <c r="BJ145" s="410"/>
      <c r="BK145" s="410"/>
      <c r="BL145" s="410"/>
      <c r="BM145" s="410"/>
      <c r="BN145" s="410"/>
      <c r="BO145" s="410"/>
      <c r="BP145" s="410"/>
      <c r="BQ145" s="410"/>
      <c r="BR145" s="410"/>
      <c r="BS145" s="410"/>
      <c r="BT145" s="410"/>
      <c r="BU145" s="410"/>
      <c r="BV145" s="410"/>
      <c r="BW145" s="410"/>
      <c r="BX145" s="410"/>
      <c r="BY145" s="410"/>
      <c r="BZ145" s="410"/>
      <c r="CA145" s="410"/>
      <c r="CB145" s="410"/>
      <c r="CC145" s="410"/>
      <c r="CD145" s="410"/>
      <c r="CE145" s="410"/>
      <c r="CF145" s="410"/>
      <c r="CG145" s="410"/>
      <c r="CH145" s="410"/>
      <c r="CI145" s="410"/>
      <c r="CJ145" s="410"/>
      <c r="CK145" s="410"/>
      <c r="CL145" s="410"/>
      <c r="CM145" s="410"/>
      <c r="CN145" s="410"/>
      <c r="CO145" s="410"/>
      <c r="CP145" s="410"/>
      <c r="CQ145" s="410"/>
      <c r="CR145" s="410"/>
      <c r="CS145" s="410"/>
      <c r="CT145" s="410"/>
      <c r="CU145" s="410"/>
    </row>
    <row r="146" spans="1:99" ht="14.25">
      <c r="B146" s="777"/>
      <c r="C146" s="773" t="s">
        <v>646</v>
      </c>
      <c r="D146" s="773"/>
      <c r="E146" s="773"/>
      <c r="F146" s="773"/>
      <c r="G146" s="773"/>
      <c r="H146" s="773"/>
      <c r="I146" s="773"/>
      <c r="J146" s="773"/>
      <c r="K146" s="773"/>
      <c r="L146" s="773"/>
      <c r="M146" s="773"/>
      <c r="N146" s="773"/>
      <c r="O146" s="773"/>
      <c r="P146" s="773"/>
      <c r="Q146" s="773"/>
      <c r="R146" s="773"/>
      <c r="S146" s="773"/>
      <c r="T146" s="778"/>
      <c r="U146" s="484"/>
      <c r="V146" s="485"/>
      <c r="W146" s="485"/>
      <c r="X146" s="485"/>
      <c r="Y146" s="485"/>
      <c r="Z146" s="592">
        <v>116</v>
      </c>
      <c r="AA146" s="413" t="s">
        <v>647</v>
      </c>
      <c r="AB146" s="414"/>
      <c r="AC146" s="414"/>
      <c r="AD146" s="414"/>
      <c r="AE146" s="414"/>
      <c r="AF146" s="419"/>
      <c r="AG146" s="415"/>
      <c r="AH146" s="593">
        <v>91</v>
      </c>
      <c r="AI146" s="720">
        <f>+SUM(AI144:$AL$145)</f>
        <v>0</v>
      </c>
      <c r="AJ146" s="721"/>
      <c r="AK146" s="721"/>
      <c r="AL146" s="722"/>
      <c r="AM146" s="418" t="s">
        <v>4</v>
      </c>
      <c r="AN146" s="410"/>
      <c r="AO146" s="410"/>
      <c r="AP146" s="410"/>
      <c r="AQ146" s="410"/>
      <c r="AR146" s="410"/>
      <c r="AS146" s="410"/>
      <c r="AT146" s="410"/>
      <c r="AU146" s="410"/>
      <c r="AV146" s="410"/>
      <c r="AW146" s="410"/>
      <c r="AX146" s="410"/>
      <c r="AY146" s="410"/>
      <c r="AZ146" s="410"/>
      <c r="BA146" s="410"/>
      <c r="BB146" s="410"/>
      <c r="BC146" s="410"/>
      <c r="BD146" s="410"/>
      <c r="BE146" s="410"/>
      <c r="BF146" s="410"/>
      <c r="BG146" s="410"/>
      <c r="BH146" s="410"/>
      <c r="BI146" s="410"/>
      <c r="BJ146" s="410"/>
      <c r="BK146" s="410"/>
      <c r="BL146" s="410"/>
      <c r="BM146" s="410"/>
      <c r="BN146" s="410"/>
      <c r="BO146" s="410"/>
      <c r="BP146" s="410"/>
      <c r="BQ146" s="410"/>
      <c r="BR146" s="410"/>
      <c r="BS146" s="410"/>
      <c r="BT146" s="410"/>
      <c r="BU146" s="410"/>
      <c r="BV146" s="410"/>
      <c r="BW146" s="410"/>
      <c r="BX146" s="410"/>
      <c r="BY146" s="410"/>
      <c r="BZ146" s="410"/>
      <c r="CA146" s="410"/>
      <c r="CB146" s="410"/>
      <c r="CC146" s="410"/>
      <c r="CD146" s="410"/>
      <c r="CE146" s="410"/>
      <c r="CF146" s="410"/>
      <c r="CG146" s="410"/>
      <c r="CH146" s="410"/>
      <c r="CI146" s="410"/>
      <c r="CJ146" s="410"/>
      <c r="CK146" s="410"/>
      <c r="CL146" s="410"/>
      <c r="CM146" s="410"/>
      <c r="CN146" s="410"/>
      <c r="CO146" s="410"/>
      <c r="CP146" s="410"/>
      <c r="CQ146" s="410"/>
      <c r="CR146" s="410"/>
      <c r="CS146" s="410"/>
      <c r="CT146" s="410"/>
      <c r="CU146" s="410"/>
    </row>
    <row r="147" spans="1:99" ht="14.25">
      <c r="B147" s="777"/>
      <c r="C147" s="592">
        <f>+C145+1</f>
        <v>113</v>
      </c>
      <c r="D147" s="413" t="s">
        <v>648</v>
      </c>
      <c r="E147" s="414"/>
      <c r="F147" s="414"/>
      <c r="G147" s="414"/>
      <c r="H147" s="414"/>
      <c r="I147" s="414"/>
      <c r="J147" s="414"/>
      <c r="K147" s="414"/>
      <c r="L147" s="414"/>
      <c r="M147" s="415"/>
      <c r="N147" s="593">
        <v>87</v>
      </c>
      <c r="O147" s="720">
        <f>+$O$144-$O$145</f>
        <v>350380.68319999985</v>
      </c>
      <c r="P147" s="721"/>
      <c r="Q147" s="721"/>
      <c r="R147" s="722"/>
      <c r="S147" s="418" t="s">
        <v>4</v>
      </c>
      <c r="T147" s="778"/>
      <c r="U147" s="484"/>
      <c r="V147" s="485"/>
      <c r="W147" s="485"/>
      <c r="X147" s="485"/>
      <c r="Y147" s="485"/>
      <c r="Z147" s="770" t="s">
        <v>649</v>
      </c>
      <c r="AA147" s="771"/>
      <c r="AB147" s="771"/>
      <c r="AC147" s="771"/>
      <c r="AD147" s="771"/>
      <c r="AE147" s="771"/>
      <c r="AF147" s="771"/>
      <c r="AG147" s="771"/>
      <c r="AH147" s="771"/>
      <c r="AI147" s="771"/>
      <c r="AJ147" s="771"/>
      <c r="AK147" s="771"/>
      <c r="AL147" s="771"/>
      <c r="AM147" s="772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  <c r="AZ147" s="410"/>
      <c r="BA147" s="410"/>
      <c r="BB147" s="410"/>
      <c r="BC147" s="410"/>
      <c r="BD147" s="410"/>
      <c r="BE147" s="410"/>
      <c r="BF147" s="410"/>
      <c r="BG147" s="410"/>
      <c r="BH147" s="410"/>
      <c r="BI147" s="410"/>
      <c r="BJ147" s="410"/>
      <c r="BK147" s="410"/>
      <c r="BL147" s="410"/>
      <c r="BM147" s="410"/>
      <c r="BN147" s="410"/>
      <c r="BO147" s="410"/>
      <c r="BP147" s="410"/>
      <c r="BQ147" s="410"/>
      <c r="BR147" s="410"/>
      <c r="BS147" s="410"/>
      <c r="BT147" s="410"/>
      <c r="BU147" s="410"/>
      <c r="BV147" s="410"/>
      <c r="BW147" s="410"/>
      <c r="BX147" s="410"/>
      <c r="BY147" s="410"/>
      <c r="BZ147" s="410"/>
      <c r="CA147" s="410"/>
      <c r="CB147" s="410"/>
      <c r="CC147" s="410"/>
      <c r="CD147" s="410"/>
      <c r="CE147" s="410"/>
      <c r="CF147" s="410"/>
      <c r="CG147" s="410"/>
      <c r="CH147" s="410"/>
      <c r="CI147" s="410"/>
      <c r="CJ147" s="410"/>
      <c r="CK147" s="410"/>
      <c r="CL147" s="410"/>
      <c r="CM147" s="410"/>
      <c r="CN147" s="410"/>
      <c r="CO147" s="410"/>
      <c r="CP147" s="410"/>
      <c r="CQ147" s="410"/>
      <c r="CR147" s="410"/>
      <c r="CS147" s="410"/>
      <c r="CT147" s="410"/>
      <c r="CU147" s="410"/>
    </row>
    <row r="148" spans="1:99" ht="14.25">
      <c r="B148" s="777"/>
      <c r="C148" s="487"/>
      <c r="D148" s="773" t="s">
        <v>650</v>
      </c>
      <c r="E148" s="773"/>
      <c r="F148" s="773"/>
      <c r="G148" s="773"/>
      <c r="H148" s="773"/>
      <c r="I148" s="773"/>
      <c r="J148" s="773"/>
      <c r="K148" s="773"/>
      <c r="L148" s="773"/>
      <c r="M148" s="773"/>
      <c r="N148" s="773"/>
      <c r="O148" s="773"/>
      <c r="P148" s="773"/>
      <c r="Q148" s="773"/>
      <c r="R148" s="773"/>
      <c r="S148" s="773"/>
      <c r="T148" s="778"/>
      <c r="U148" s="484"/>
      <c r="V148" s="485"/>
      <c r="W148" s="485"/>
      <c r="X148" s="485"/>
      <c r="Y148" s="485"/>
      <c r="Z148" s="592">
        <f>+Z146+1</f>
        <v>117</v>
      </c>
      <c r="AA148" s="413" t="s">
        <v>651</v>
      </c>
      <c r="AB148" s="414"/>
      <c r="AC148" s="414"/>
      <c r="AD148" s="414"/>
      <c r="AE148" s="414"/>
      <c r="AF148" s="414"/>
      <c r="AG148" s="415"/>
      <c r="AH148" s="593">
        <v>92</v>
      </c>
      <c r="AI148" s="720"/>
      <c r="AJ148" s="721"/>
      <c r="AK148" s="721"/>
      <c r="AL148" s="722"/>
      <c r="AM148" s="418" t="s">
        <v>2</v>
      </c>
      <c r="AN148" s="410"/>
      <c r="AO148" s="410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10"/>
      <c r="AZ148" s="410"/>
      <c r="BA148" s="410"/>
      <c r="BB148" s="410"/>
      <c r="BC148" s="410"/>
      <c r="BD148" s="410"/>
      <c r="BE148" s="410"/>
      <c r="BF148" s="410"/>
      <c r="BG148" s="410"/>
      <c r="BH148" s="410"/>
      <c r="BI148" s="410"/>
      <c r="BJ148" s="410"/>
      <c r="BK148" s="410"/>
      <c r="BL148" s="410"/>
      <c r="BM148" s="410"/>
      <c r="BN148" s="410"/>
      <c r="BO148" s="410"/>
      <c r="BP148" s="410"/>
      <c r="BQ148" s="410"/>
      <c r="BR148" s="410"/>
      <c r="BS148" s="410"/>
      <c r="BT148" s="410"/>
      <c r="BU148" s="410"/>
      <c r="BV148" s="410"/>
      <c r="BW148" s="410"/>
      <c r="BX148" s="410"/>
      <c r="BY148" s="410"/>
      <c r="BZ148" s="410"/>
      <c r="CA148" s="410"/>
      <c r="CB148" s="410"/>
      <c r="CC148" s="410"/>
      <c r="CD148" s="410"/>
      <c r="CE148" s="410"/>
      <c r="CF148" s="410"/>
      <c r="CG148" s="410"/>
      <c r="CH148" s="410"/>
      <c r="CI148" s="410"/>
      <c r="CJ148" s="410"/>
      <c r="CK148" s="410"/>
      <c r="CL148" s="410"/>
      <c r="CM148" s="410"/>
      <c r="CN148" s="410"/>
      <c r="CO148" s="410"/>
      <c r="CP148" s="410"/>
      <c r="CQ148" s="410"/>
      <c r="CR148" s="410"/>
      <c r="CS148" s="410"/>
      <c r="CT148" s="410"/>
      <c r="CU148" s="410"/>
    </row>
    <row r="149" spans="1:99" ht="14.25">
      <c r="B149" s="777"/>
      <c r="C149" s="592">
        <v>301</v>
      </c>
      <c r="D149" s="413" t="s">
        <v>652</v>
      </c>
      <c r="E149" s="414"/>
      <c r="F149" s="414"/>
      <c r="G149" s="414"/>
      <c r="H149" s="414"/>
      <c r="I149" s="414"/>
      <c r="J149" s="414"/>
      <c r="K149" s="414"/>
      <c r="L149" s="414"/>
      <c r="M149" s="415"/>
      <c r="N149" s="488"/>
      <c r="O149" s="489"/>
      <c r="P149" s="489"/>
      <c r="Q149" s="489"/>
      <c r="R149" s="489"/>
      <c r="S149" s="490"/>
      <c r="T149" s="778"/>
      <c r="U149" s="484"/>
      <c r="V149" s="485"/>
      <c r="W149" s="485"/>
      <c r="X149" s="485"/>
      <c r="Y149" s="485"/>
      <c r="Z149" s="592">
        <f>+Z148+1</f>
        <v>118</v>
      </c>
      <c r="AA149" s="413" t="s">
        <v>653</v>
      </c>
      <c r="AB149" s="414"/>
      <c r="AC149" s="414"/>
      <c r="AD149" s="414"/>
      <c r="AE149" s="414"/>
      <c r="AF149" s="414"/>
      <c r="AG149" s="415"/>
      <c r="AH149" s="593">
        <v>93</v>
      </c>
      <c r="AI149" s="720"/>
      <c r="AJ149" s="721"/>
      <c r="AK149" s="721"/>
      <c r="AL149" s="722"/>
      <c r="AM149" s="418" t="s">
        <v>2</v>
      </c>
      <c r="AN149" s="410"/>
      <c r="AO149" s="410"/>
      <c r="AP149" s="410"/>
      <c r="AQ149" s="410"/>
      <c r="AR149" s="410"/>
      <c r="AS149" s="410"/>
      <c r="AT149" s="410"/>
      <c r="AU149" s="410"/>
      <c r="AV149" s="410"/>
      <c r="AW149" s="410"/>
      <c r="AX149" s="410"/>
      <c r="AY149" s="410"/>
      <c r="AZ149" s="410"/>
      <c r="BA149" s="410"/>
      <c r="BB149" s="410"/>
      <c r="BC149" s="410"/>
      <c r="BD149" s="410"/>
      <c r="BE149" s="410"/>
      <c r="BF149" s="410"/>
      <c r="BG149" s="410"/>
      <c r="BH149" s="410"/>
      <c r="BI149" s="410"/>
      <c r="BJ149" s="410"/>
      <c r="BK149" s="410"/>
      <c r="BL149" s="410"/>
      <c r="BM149" s="410"/>
      <c r="BN149" s="410"/>
      <c r="BO149" s="410"/>
      <c r="BP149" s="410"/>
      <c r="BQ149" s="410"/>
      <c r="BR149" s="410"/>
      <c r="BS149" s="410"/>
      <c r="BT149" s="410"/>
      <c r="BU149" s="410"/>
      <c r="BV149" s="410"/>
      <c r="BW149" s="410"/>
      <c r="BX149" s="410"/>
      <c r="BY149" s="410"/>
      <c r="BZ149" s="410"/>
      <c r="CA149" s="410"/>
      <c r="CB149" s="410"/>
      <c r="CC149" s="410"/>
      <c r="CD149" s="410"/>
      <c r="CE149" s="410"/>
      <c r="CF149" s="410"/>
      <c r="CG149" s="410"/>
      <c r="CH149" s="410"/>
      <c r="CI149" s="410"/>
      <c r="CJ149" s="410"/>
      <c r="CK149" s="410"/>
      <c r="CL149" s="410"/>
      <c r="CM149" s="410"/>
      <c r="CN149" s="410"/>
      <c r="CO149" s="410"/>
      <c r="CP149" s="410"/>
      <c r="CQ149" s="410"/>
      <c r="CR149" s="410"/>
      <c r="CS149" s="410"/>
      <c r="CT149" s="410"/>
      <c r="CU149" s="410"/>
    </row>
    <row r="150" spans="1:99" ht="14.25">
      <c r="B150" s="777"/>
      <c r="C150" s="592">
        <v>306</v>
      </c>
      <c r="D150" s="491" t="s">
        <v>654</v>
      </c>
      <c r="E150" s="492"/>
      <c r="F150" s="492"/>
      <c r="G150" s="492"/>
      <c r="H150" s="492"/>
      <c r="I150" s="492"/>
      <c r="J150" s="492"/>
      <c r="K150" s="492"/>
      <c r="L150" s="492"/>
      <c r="M150" s="493"/>
      <c r="N150" s="720"/>
      <c r="O150" s="721"/>
      <c r="P150" s="721"/>
      <c r="Q150" s="721"/>
      <c r="R150" s="721"/>
      <c r="S150" s="722"/>
      <c r="T150" s="778"/>
      <c r="U150" s="494"/>
      <c r="V150" s="495"/>
      <c r="W150" s="495"/>
      <c r="X150" s="495"/>
      <c r="Y150" s="495"/>
      <c r="Z150" s="592">
        <f>+Z149+1</f>
        <v>119</v>
      </c>
      <c r="AA150" s="413" t="s">
        <v>655</v>
      </c>
      <c r="AB150" s="414"/>
      <c r="AC150" s="414"/>
      <c r="AD150" s="414"/>
      <c r="AE150" s="414"/>
      <c r="AF150" s="414"/>
      <c r="AG150" s="415"/>
      <c r="AH150" s="593">
        <v>94</v>
      </c>
      <c r="AI150" s="720"/>
      <c r="AJ150" s="721"/>
      <c r="AK150" s="721"/>
      <c r="AL150" s="722"/>
      <c r="AM150" s="418" t="s">
        <v>4</v>
      </c>
      <c r="AN150" s="410"/>
      <c r="AO150" s="410"/>
      <c r="AP150" s="410"/>
      <c r="AQ150" s="410"/>
      <c r="AR150" s="410"/>
      <c r="AS150" s="410"/>
      <c r="AT150" s="410"/>
      <c r="AU150" s="410"/>
      <c r="AV150" s="410"/>
      <c r="AW150" s="410"/>
      <c r="AX150" s="410"/>
      <c r="AY150" s="410"/>
      <c r="AZ150" s="410"/>
      <c r="BA150" s="410"/>
      <c r="BB150" s="410"/>
      <c r="BC150" s="410"/>
      <c r="BD150" s="410"/>
      <c r="BE150" s="410"/>
      <c r="BF150" s="410"/>
      <c r="BG150" s="410"/>
      <c r="BH150" s="410"/>
      <c r="BI150" s="410"/>
      <c r="BJ150" s="410"/>
      <c r="BK150" s="410"/>
      <c r="BL150" s="410"/>
      <c r="BM150" s="410"/>
      <c r="BN150" s="410"/>
      <c r="BO150" s="410"/>
      <c r="BP150" s="410"/>
      <c r="BQ150" s="410"/>
      <c r="BR150" s="410"/>
      <c r="BS150" s="410"/>
      <c r="BT150" s="410"/>
      <c r="BU150" s="410"/>
      <c r="BV150" s="410"/>
      <c r="BW150" s="410"/>
      <c r="BX150" s="410"/>
      <c r="BY150" s="410"/>
      <c r="BZ150" s="410"/>
      <c r="CA150" s="410"/>
      <c r="CB150" s="410"/>
      <c r="CC150" s="410"/>
      <c r="CD150" s="410"/>
      <c r="CE150" s="410"/>
      <c r="CF150" s="410"/>
      <c r="CG150" s="410"/>
      <c r="CH150" s="410"/>
      <c r="CI150" s="410"/>
      <c r="CJ150" s="410"/>
      <c r="CK150" s="410"/>
      <c r="CL150" s="410"/>
      <c r="CM150" s="410"/>
      <c r="CN150" s="410"/>
      <c r="CO150" s="410"/>
      <c r="CP150" s="410"/>
      <c r="CQ150" s="410"/>
      <c r="CR150" s="410"/>
      <c r="CS150" s="410"/>
      <c r="CT150" s="410"/>
      <c r="CU150" s="410"/>
    </row>
    <row r="151" spans="1:99">
      <c r="B151" s="777"/>
      <c r="C151" s="746">
        <v>780</v>
      </c>
      <c r="D151" s="747" t="s">
        <v>656</v>
      </c>
      <c r="E151" s="748"/>
      <c r="F151" s="748"/>
      <c r="G151" s="748"/>
      <c r="H151" s="748"/>
      <c r="I151" s="748"/>
      <c r="J151" s="748"/>
      <c r="K151" s="748"/>
      <c r="L151" s="748"/>
      <c r="M151" s="749"/>
      <c r="N151" s="496" t="s">
        <v>657</v>
      </c>
      <c r="O151" s="497"/>
      <c r="P151" s="497"/>
      <c r="Q151" s="497"/>
      <c r="R151" s="498"/>
      <c r="S151" s="499"/>
      <c r="T151" s="756" t="s">
        <v>658</v>
      </c>
      <c r="U151" s="757"/>
      <c r="V151" s="757"/>
      <c r="W151" s="757"/>
      <c r="X151" s="757"/>
      <c r="Y151" s="757"/>
      <c r="Z151" s="757"/>
      <c r="AA151" s="757"/>
      <c r="AB151" s="757"/>
      <c r="AC151" s="757"/>
      <c r="AD151" s="757"/>
      <c r="AE151" s="757"/>
      <c r="AF151" s="757"/>
      <c r="AG151" s="757"/>
      <c r="AH151" s="757"/>
      <c r="AI151" s="757"/>
      <c r="AJ151" s="757"/>
      <c r="AK151" s="757"/>
      <c r="AL151" s="757"/>
      <c r="AM151" s="758"/>
      <c r="AN151" s="410"/>
      <c r="AO151" s="410"/>
      <c r="AP151" s="410"/>
      <c r="AQ151" s="410"/>
      <c r="AR151" s="410"/>
      <c r="AS151" s="410"/>
      <c r="AT151" s="410"/>
      <c r="AU151" s="410"/>
      <c r="AV151" s="410"/>
      <c r="AW151" s="410"/>
      <c r="AX151" s="410"/>
      <c r="AY151" s="410"/>
      <c r="AZ151" s="410"/>
      <c r="BA151" s="410"/>
      <c r="BB151" s="410"/>
      <c r="BC151" s="410"/>
      <c r="BD151" s="410"/>
      <c r="BE151" s="410"/>
      <c r="BF151" s="410"/>
      <c r="BG151" s="410"/>
      <c r="BH151" s="410"/>
      <c r="BI151" s="410"/>
      <c r="BJ151" s="410"/>
      <c r="BK151" s="410"/>
      <c r="BL151" s="410"/>
      <c r="BM151" s="410"/>
      <c r="BN151" s="410"/>
      <c r="BO151" s="410"/>
      <c r="BP151" s="410"/>
      <c r="BQ151" s="410"/>
      <c r="BR151" s="410"/>
      <c r="BS151" s="410"/>
      <c r="BT151" s="410"/>
      <c r="BU151" s="410"/>
      <c r="BV151" s="410"/>
      <c r="BW151" s="410"/>
      <c r="BX151" s="410"/>
      <c r="BY151" s="410"/>
      <c r="BZ151" s="410"/>
      <c r="CA151" s="410"/>
      <c r="CB151" s="410"/>
      <c r="CC151" s="410"/>
      <c r="CD151" s="410"/>
      <c r="CE151" s="410"/>
      <c r="CF151" s="410"/>
      <c r="CG151" s="410"/>
      <c r="CH151" s="410"/>
      <c r="CI151" s="410"/>
      <c r="CJ151" s="410"/>
      <c r="CK151" s="410"/>
      <c r="CL151" s="410"/>
      <c r="CM151" s="410"/>
      <c r="CN151" s="410"/>
      <c r="CO151" s="410"/>
      <c r="CP151" s="410"/>
      <c r="CQ151" s="410"/>
      <c r="CR151" s="410"/>
      <c r="CS151" s="410"/>
      <c r="CT151" s="410"/>
      <c r="CU151" s="410"/>
    </row>
    <row r="152" spans="1:99">
      <c r="B152" s="777"/>
      <c r="C152" s="746"/>
      <c r="D152" s="750"/>
      <c r="E152" s="751"/>
      <c r="F152" s="751"/>
      <c r="G152" s="751"/>
      <c r="H152" s="751"/>
      <c r="I152" s="751"/>
      <c r="J152" s="751"/>
      <c r="K152" s="751"/>
      <c r="L152" s="751"/>
      <c r="M152" s="752"/>
      <c r="N152" s="496" t="s">
        <v>659</v>
      </c>
      <c r="O152" s="497"/>
      <c r="P152" s="497"/>
      <c r="Q152" s="497"/>
      <c r="R152" s="498"/>
      <c r="S152" s="499"/>
      <c r="T152" s="759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1"/>
      <c r="AN152" s="410"/>
      <c r="AO152" s="410"/>
      <c r="AP152" s="410"/>
      <c r="AQ152" s="410"/>
      <c r="AR152" s="410"/>
      <c r="AS152" s="410"/>
      <c r="AT152" s="410"/>
      <c r="AU152" s="410"/>
      <c r="AV152" s="410"/>
      <c r="AW152" s="410"/>
      <c r="AX152" s="410"/>
      <c r="AY152" s="410"/>
      <c r="AZ152" s="410"/>
      <c r="BA152" s="410"/>
      <c r="BB152" s="410"/>
      <c r="BC152" s="410"/>
      <c r="BD152" s="410"/>
      <c r="BE152" s="410"/>
      <c r="BF152" s="410"/>
      <c r="BG152" s="410"/>
      <c r="BH152" s="410"/>
      <c r="BI152" s="410"/>
      <c r="BJ152" s="410"/>
      <c r="BK152" s="410"/>
      <c r="BL152" s="410"/>
      <c r="BM152" s="410"/>
      <c r="BN152" s="410"/>
      <c r="BO152" s="410"/>
      <c r="BP152" s="410"/>
      <c r="BQ152" s="410"/>
      <c r="BR152" s="410"/>
      <c r="BS152" s="410"/>
      <c r="BT152" s="410"/>
      <c r="BU152" s="410"/>
      <c r="BV152" s="410"/>
      <c r="BW152" s="410"/>
      <c r="BX152" s="410"/>
      <c r="BY152" s="410"/>
      <c r="BZ152" s="410"/>
      <c r="CA152" s="410"/>
      <c r="CB152" s="410"/>
      <c r="CC152" s="410"/>
      <c r="CD152" s="410"/>
      <c r="CE152" s="410"/>
      <c r="CF152" s="410"/>
      <c r="CG152" s="410"/>
      <c r="CH152" s="410"/>
      <c r="CI152" s="410"/>
      <c r="CJ152" s="410"/>
      <c r="CK152" s="410"/>
      <c r="CL152" s="410"/>
      <c r="CM152" s="410"/>
      <c r="CN152" s="410"/>
      <c r="CO152" s="410"/>
      <c r="CP152" s="410"/>
      <c r="CQ152" s="410"/>
      <c r="CR152" s="410"/>
      <c r="CS152" s="410"/>
      <c r="CT152" s="410"/>
      <c r="CU152" s="410"/>
    </row>
    <row r="153" spans="1:99">
      <c r="B153" s="777"/>
      <c r="C153" s="746"/>
      <c r="D153" s="750"/>
      <c r="E153" s="751"/>
      <c r="F153" s="751"/>
      <c r="G153" s="751"/>
      <c r="H153" s="751"/>
      <c r="I153" s="751"/>
      <c r="J153" s="751"/>
      <c r="K153" s="751"/>
      <c r="L153" s="751"/>
      <c r="M153" s="752"/>
      <c r="N153" s="496" t="s">
        <v>660</v>
      </c>
      <c r="O153" s="497"/>
      <c r="P153" s="497"/>
      <c r="Q153" s="497"/>
      <c r="R153" s="498"/>
      <c r="S153" s="499"/>
      <c r="T153" s="759"/>
      <c r="U153" s="760"/>
      <c r="V153" s="760"/>
      <c r="W153" s="76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1"/>
      <c r="AN153" s="410"/>
      <c r="AO153" s="410"/>
      <c r="AP153" s="410"/>
      <c r="AQ153" s="410"/>
      <c r="AR153" s="410"/>
      <c r="AS153" s="410"/>
      <c r="AT153" s="410"/>
      <c r="AU153" s="410"/>
      <c r="AV153" s="410"/>
      <c r="AW153" s="410"/>
      <c r="AX153" s="410"/>
      <c r="AY153" s="410"/>
      <c r="AZ153" s="410"/>
      <c r="BA153" s="410"/>
      <c r="BB153" s="410"/>
      <c r="BC153" s="410"/>
      <c r="BD153" s="410"/>
      <c r="BE153" s="410"/>
      <c r="BF153" s="410"/>
      <c r="BG153" s="410"/>
      <c r="BH153" s="410"/>
      <c r="BI153" s="410"/>
      <c r="BJ153" s="410"/>
      <c r="BK153" s="410"/>
      <c r="BL153" s="410"/>
      <c r="BM153" s="410"/>
      <c r="BN153" s="410"/>
      <c r="BO153" s="410"/>
      <c r="BP153" s="410"/>
      <c r="BQ153" s="410"/>
      <c r="BR153" s="410"/>
      <c r="BS153" s="410"/>
      <c r="BT153" s="410"/>
      <c r="BU153" s="410"/>
      <c r="BV153" s="410"/>
      <c r="BW153" s="410"/>
      <c r="BX153" s="410"/>
      <c r="BY153" s="410"/>
      <c r="BZ153" s="410"/>
      <c r="CA153" s="410"/>
      <c r="CB153" s="410"/>
      <c r="CC153" s="410"/>
      <c r="CD153" s="410"/>
      <c r="CE153" s="410"/>
      <c r="CF153" s="410"/>
      <c r="CG153" s="410"/>
      <c r="CH153" s="410"/>
      <c r="CI153" s="410"/>
      <c r="CJ153" s="410"/>
      <c r="CK153" s="410"/>
      <c r="CL153" s="410"/>
      <c r="CM153" s="410"/>
      <c r="CN153" s="410"/>
      <c r="CO153" s="410"/>
      <c r="CP153" s="410"/>
      <c r="CQ153" s="410"/>
      <c r="CR153" s="410"/>
      <c r="CS153" s="410"/>
      <c r="CT153" s="410"/>
      <c r="CU153" s="410"/>
    </row>
    <row r="154" spans="1:99">
      <c r="B154" s="777"/>
      <c r="C154" s="746"/>
      <c r="D154" s="750"/>
      <c r="E154" s="751"/>
      <c r="F154" s="751"/>
      <c r="G154" s="751"/>
      <c r="H154" s="751"/>
      <c r="I154" s="751"/>
      <c r="J154" s="751"/>
      <c r="K154" s="751"/>
      <c r="L154" s="751"/>
      <c r="M154" s="752"/>
      <c r="N154" s="496" t="s">
        <v>661</v>
      </c>
      <c r="O154" s="497"/>
      <c r="P154" s="497"/>
      <c r="Q154" s="497"/>
      <c r="R154" s="498"/>
      <c r="S154" s="499"/>
      <c r="T154" s="762"/>
      <c r="U154" s="763"/>
      <c r="V154" s="763"/>
      <c r="W154" s="763"/>
      <c r="X154" s="763"/>
      <c r="Y154" s="763"/>
      <c r="Z154" s="763"/>
      <c r="AA154" s="763"/>
      <c r="AB154" s="763"/>
      <c r="AC154" s="763"/>
      <c r="AD154" s="763"/>
      <c r="AE154" s="763"/>
      <c r="AF154" s="763"/>
      <c r="AG154" s="763"/>
      <c r="AH154" s="763"/>
      <c r="AI154" s="763"/>
      <c r="AJ154" s="763"/>
      <c r="AK154" s="763"/>
      <c r="AL154" s="763"/>
      <c r="AM154" s="764"/>
      <c r="AN154" s="410"/>
      <c r="AO154" s="410"/>
      <c r="AP154" s="410"/>
      <c r="AQ154" s="410"/>
      <c r="AR154" s="410"/>
      <c r="AS154" s="410"/>
      <c r="AT154" s="410"/>
      <c r="AU154" s="410"/>
      <c r="AV154" s="410"/>
      <c r="AW154" s="410"/>
      <c r="AX154" s="410"/>
      <c r="AY154" s="410"/>
      <c r="AZ154" s="410"/>
      <c r="BA154" s="410"/>
      <c r="BB154" s="410"/>
      <c r="BC154" s="410"/>
      <c r="BD154" s="410"/>
      <c r="BE154" s="410"/>
      <c r="BF154" s="410"/>
      <c r="BG154" s="410"/>
      <c r="BH154" s="410"/>
      <c r="BI154" s="410"/>
      <c r="BJ154" s="410"/>
      <c r="BK154" s="410"/>
      <c r="BL154" s="410"/>
      <c r="BM154" s="410"/>
      <c r="BN154" s="410"/>
      <c r="BO154" s="410"/>
      <c r="BP154" s="410"/>
      <c r="BQ154" s="410"/>
      <c r="BR154" s="410"/>
      <c r="BS154" s="410"/>
      <c r="BT154" s="410"/>
      <c r="BU154" s="410"/>
      <c r="BV154" s="410"/>
      <c r="BW154" s="410"/>
      <c r="BX154" s="410"/>
      <c r="BY154" s="410"/>
      <c r="BZ154" s="410"/>
      <c r="CA154" s="410"/>
      <c r="CB154" s="410"/>
      <c r="CC154" s="410"/>
      <c r="CD154" s="410"/>
      <c r="CE154" s="410"/>
      <c r="CF154" s="410"/>
      <c r="CG154" s="410"/>
      <c r="CH154" s="410"/>
      <c r="CI154" s="410"/>
      <c r="CJ154" s="410"/>
      <c r="CK154" s="410"/>
      <c r="CL154" s="410"/>
      <c r="CM154" s="410"/>
      <c r="CN154" s="410"/>
      <c r="CO154" s="410"/>
      <c r="CP154" s="410"/>
      <c r="CQ154" s="410"/>
      <c r="CR154" s="410"/>
      <c r="CS154" s="410"/>
      <c r="CT154" s="410"/>
      <c r="CU154" s="410"/>
    </row>
    <row r="155" spans="1:99">
      <c r="B155" s="777"/>
      <c r="C155" s="746"/>
      <c r="D155" s="753"/>
      <c r="E155" s="754"/>
      <c r="F155" s="754"/>
      <c r="G155" s="754"/>
      <c r="H155" s="754"/>
      <c r="I155" s="754"/>
      <c r="J155" s="754"/>
      <c r="K155" s="754"/>
      <c r="L155" s="754"/>
      <c r="M155" s="755"/>
      <c r="N155" s="491" t="s">
        <v>662</v>
      </c>
      <c r="O155" s="492"/>
      <c r="P155" s="492"/>
      <c r="Q155" s="492"/>
      <c r="R155" s="493"/>
      <c r="S155" s="499"/>
      <c r="T155" s="765" t="s">
        <v>663</v>
      </c>
      <c r="U155" s="766"/>
      <c r="V155" s="766"/>
      <c r="W155" s="766"/>
      <c r="X155" s="766"/>
      <c r="Y155" s="766"/>
      <c r="Z155" s="766"/>
      <c r="AA155" s="766"/>
      <c r="AB155" s="766"/>
      <c r="AC155" s="766"/>
      <c r="AD155" s="766"/>
      <c r="AE155" s="766"/>
      <c r="AF155" s="766"/>
      <c r="AG155" s="766"/>
      <c r="AH155" s="766"/>
      <c r="AI155" s="766"/>
      <c r="AJ155" s="766"/>
      <c r="AK155" s="766"/>
      <c r="AL155" s="766"/>
      <c r="AM155" s="767"/>
      <c r="AN155" s="410"/>
      <c r="AO155" s="410"/>
      <c r="AP155" s="410"/>
      <c r="AQ155" s="410"/>
      <c r="AR155" s="410"/>
      <c r="AS155" s="410"/>
      <c r="AT155" s="410"/>
      <c r="AU155" s="410"/>
      <c r="AV155" s="410"/>
      <c r="AW155" s="410"/>
      <c r="AX155" s="410"/>
      <c r="AY155" s="410"/>
      <c r="AZ155" s="410"/>
      <c r="BA155" s="410"/>
      <c r="BB155" s="410"/>
      <c r="BC155" s="410"/>
      <c r="BD155" s="410"/>
      <c r="BE155" s="410"/>
      <c r="BF155" s="410"/>
      <c r="BG155" s="410"/>
      <c r="BH155" s="410"/>
      <c r="BI155" s="410"/>
      <c r="BJ155" s="410"/>
      <c r="BK155" s="410"/>
      <c r="BL155" s="410"/>
      <c r="BM155" s="410"/>
      <c r="BN155" s="410"/>
      <c r="BO155" s="410"/>
      <c r="BP155" s="410"/>
      <c r="BQ155" s="410"/>
      <c r="BR155" s="410"/>
      <c r="BS155" s="410"/>
      <c r="BT155" s="410"/>
      <c r="BU155" s="410"/>
      <c r="BV155" s="410"/>
      <c r="BW155" s="410"/>
      <c r="BX155" s="410"/>
      <c r="BY155" s="410"/>
      <c r="BZ155" s="410"/>
      <c r="CA155" s="410"/>
      <c r="CB155" s="410"/>
      <c r="CC155" s="410"/>
      <c r="CD155" s="410"/>
      <c r="CE155" s="410"/>
      <c r="CF155" s="410"/>
      <c r="CG155" s="410"/>
      <c r="CH155" s="410"/>
      <c r="CI155" s="410"/>
      <c r="CJ155" s="410"/>
      <c r="CK155" s="410"/>
      <c r="CL155" s="410"/>
      <c r="CM155" s="410"/>
      <c r="CN155" s="410"/>
      <c r="CO155" s="410"/>
      <c r="CP155" s="410"/>
      <c r="CQ155" s="410"/>
      <c r="CR155" s="410"/>
      <c r="CS155" s="410"/>
      <c r="CT155" s="410"/>
      <c r="CU155" s="410"/>
    </row>
    <row r="156" spans="1:99">
      <c r="B156" s="410"/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  <c r="Z156" s="410"/>
      <c r="AA156" s="410"/>
      <c r="AB156" s="410"/>
      <c r="AC156" s="410"/>
      <c r="AD156" s="410"/>
      <c r="AE156" s="410"/>
      <c r="AF156" s="410"/>
      <c r="AG156" s="410"/>
      <c r="AH156" s="410"/>
      <c r="AI156" s="410"/>
      <c r="AJ156" s="410"/>
      <c r="AK156" s="410"/>
      <c r="AL156" s="410"/>
      <c r="AM156" s="410"/>
      <c r="AN156" s="410"/>
      <c r="AO156" s="410"/>
      <c r="AP156" s="410"/>
      <c r="AQ156" s="410"/>
      <c r="AR156" s="410"/>
      <c r="AS156" s="410"/>
      <c r="AT156" s="410"/>
      <c r="AU156" s="410"/>
      <c r="AV156" s="410"/>
      <c r="AW156" s="410"/>
      <c r="AX156" s="410"/>
      <c r="AY156" s="410"/>
      <c r="AZ156" s="410"/>
      <c r="BA156" s="410"/>
      <c r="BB156" s="410"/>
      <c r="BC156" s="410"/>
      <c r="BD156" s="410"/>
      <c r="BE156" s="410"/>
      <c r="BF156" s="410"/>
      <c r="BG156" s="410"/>
      <c r="BH156" s="410"/>
      <c r="BI156" s="410"/>
      <c r="BJ156" s="410"/>
      <c r="BK156" s="410"/>
      <c r="BL156" s="410"/>
      <c r="BM156" s="410"/>
      <c r="BN156" s="410"/>
      <c r="BO156" s="410"/>
      <c r="BP156" s="410"/>
      <c r="BQ156" s="410"/>
      <c r="BR156" s="410"/>
      <c r="BS156" s="410"/>
      <c r="BT156" s="410"/>
      <c r="BU156" s="410"/>
      <c r="BV156" s="410"/>
      <c r="BW156" s="410"/>
      <c r="BX156" s="410"/>
      <c r="BY156" s="410"/>
      <c r="BZ156" s="410"/>
      <c r="CA156" s="410"/>
      <c r="CB156" s="410"/>
      <c r="CC156" s="410"/>
      <c r="CD156" s="410"/>
      <c r="CE156" s="410"/>
      <c r="CF156" s="410"/>
      <c r="CG156" s="410"/>
      <c r="CH156" s="410"/>
      <c r="CI156" s="410"/>
      <c r="CJ156" s="410"/>
      <c r="CK156" s="410"/>
      <c r="CL156" s="410"/>
      <c r="CM156" s="410"/>
      <c r="CN156" s="410"/>
      <c r="CO156" s="410"/>
      <c r="CP156" s="410"/>
      <c r="CQ156" s="410"/>
      <c r="CR156" s="410"/>
      <c r="CS156" s="410"/>
      <c r="CT156" s="410"/>
      <c r="CU156" s="410"/>
    </row>
    <row r="157" spans="1:99" s="411" customFormat="1">
      <c r="A157" s="409"/>
      <c r="B157" s="768" t="s">
        <v>664</v>
      </c>
      <c r="C157" s="768"/>
      <c r="D157" s="768"/>
      <c r="E157" s="768"/>
      <c r="F157" s="768"/>
      <c r="G157" s="768"/>
      <c r="H157" s="768"/>
      <c r="I157" s="768"/>
      <c r="J157" s="768"/>
      <c r="K157" s="768"/>
      <c r="L157" s="768"/>
      <c r="M157" s="768"/>
      <c r="N157" s="768"/>
      <c r="O157" s="768"/>
      <c r="P157" s="768"/>
      <c r="Q157" s="768"/>
      <c r="R157" s="768"/>
      <c r="S157" s="768"/>
      <c r="T157" s="768"/>
      <c r="U157" s="768"/>
      <c r="V157" s="768"/>
      <c r="W157" s="768"/>
      <c r="X157" s="768"/>
      <c r="Y157" s="410"/>
      <c r="Z157" s="410"/>
      <c r="AA157" s="410"/>
      <c r="AB157" s="410"/>
      <c r="AC157" s="410"/>
      <c r="AD157" s="410"/>
      <c r="AE157" s="410"/>
      <c r="AF157" s="410"/>
      <c r="AG157" s="410"/>
      <c r="AH157" s="410"/>
      <c r="AI157" s="410"/>
      <c r="AJ157" s="410"/>
      <c r="AK157" s="410"/>
      <c r="AL157" s="410"/>
      <c r="AM157" s="410"/>
      <c r="AN157" s="410"/>
      <c r="AO157" s="410"/>
      <c r="AP157" s="410"/>
      <c r="AQ157" s="410"/>
      <c r="AR157" s="410"/>
      <c r="AS157" s="410"/>
      <c r="AT157" s="410"/>
      <c r="AU157" s="410"/>
      <c r="AV157" s="410"/>
      <c r="AW157" s="410"/>
      <c r="AX157" s="410"/>
      <c r="AY157" s="410"/>
      <c r="AZ157" s="410"/>
      <c r="BA157" s="410"/>
      <c r="BB157" s="410"/>
      <c r="BC157" s="410"/>
      <c r="BD157" s="410"/>
      <c r="BE157" s="410"/>
      <c r="BF157" s="410"/>
      <c r="BG157" s="410"/>
      <c r="BH157" s="410"/>
      <c r="BI157" s="410"/>
      <c r="BJ157" s="410"/>
      <c r="BK157" s="410"/>
      <c r="BL157" s="410"/>
      <c r="BM157" s="410"/>
      <c r="BN157" s="410"/>
      <c r="BO157" s="410"/>
      <c r="BP157" s="410"/>
      <c r="BQ157" s="410"/>
      <c r="BR157" s="410"/>
      <c r="BS157" s="410"/>
      <c r="BT157" s="410"/>
      <c r="BU157" s="410"/>
      <c r="BV157" s="410"/>
      <c r="BW157" s="410"/>
      <c r="BX157" s="410"/>
      <c r="BY157" s="410"/>
      <c r="BZ157" s="410"/>
      <c r="CA157" s="410"/>
      <c r="CB157" s="410"/>
      <c r="CC157" s="410"/>
      <c r="CD157" s="410"/>
      <c r="CE157" s="410"/>
      <c r="CF157" s="410"/>
      <c r="CG157" s="410"/>
      <c r="CH157" s="410"/>
      <c r="CI157" s="410"/>
      <c r="CJ157" s="410"/>
      <c r="CK157" s="410"/>
      <c r="CL157" s="410"/>
      <c r="CM157" s="410"/>
      <c r="CN157" s="410"/>
      <c r="CO157" s="410"/>
      <c r="CP157" s="410"/>
      <c r="CQ157" s="410"/>
      <c r="CR157" s="410"/>
      <c r="CS157" s="410"/>
      <c r="CT157" s="410"/>
      <c r="CU157" s="410"/>
    </row>
    <row r="158" spans="1:99" s="411" customFormat="1">
      <c r="A158" s="409"/>
      <c r="B158" s="768"/>
      <c r="C158" s="768"/>
      <c r="D158" s="768"/>
      <c r="E158" s="768"/>
      <c r="F158" s="768"/>
      <c r="G158" s="768"/>
      <c r="H158" s="768"/>
      <c r="I158" s="768"/>
      <c r="J158" s="768"/>
      <c r="K158" s="768"/>
      <c r="L158" s="768"/>
      <c r="M158" s="768"/>
      <c r="N158" s="768"/>
      <c r="O158" s="768"/>
      <c r="P158" s="768"/>
      <c r="Q158" s="768"/>
      <c r="R158" s="768"/>
      <c r="S158" s="768"/>
      <c r="T158" s="768"/>
      <c r="U158" s="768"/>
      <c r="V158" s="768"/>
      <c r="W158" s="768"/>
      <c r="X158" s="768"/>
      <c r="Y158" s="410"/>
      <c r="Z158" s="410"/>
      <c r="AA158" s="410"/>
      <c r="AB158" s="410"/>
      <c r="AC158" s="410"/>
      <c r="AD158" s="410"/>
      <c r="AE158" s="410"/>
      <c r="AF158" s="410"/>
      <c r="AG158" s="410"/>
      <c r="AH158" s="410"/>
      <c r="AI158" s="410"/>
      <c r="AJ158" s="410"/>
      <c r="AK158" s="410"/>
      <c r="AL158" s="410"/>
      <c r="AM158" s="410"/>
      <c r="AN158" s="410"/>
      <c r="AO158" s="410"/>
      <c r="AP158" s="410"/>
      <c r="AQ158" s="410"/>
      <c r="AR158" s="410"/>
      <c r="AS158" s="410"/>
      <c r="AT158" s="410"/>
      <c r="AU158" s="410"/>
      <c r="AV158" s="410"/>
      <c r="AW158" s="410"/>
      <c r="AX158" s="410"/>
      <c r="AY158" s="410"/>
      <c r="AZ158" s="410"/>
      <c r="BA158" s="410"/>
      <c r="BB158" s="410"/>
      <c r="BC158" s="410"/>
      <c r="BD158" s="410"/>
      <c r="BE158" s="410"/>
      <c r="BF158" s="410"/>
      <c r="BG158" s="410"/>
      <c r="BH158" s="410"/>
      <c r="BI158" s="410"/>
      <c r="BJ158" s="410"/>
      <c r="BK158" s="410"/>
      <c r="BL158" s="410"/>
      <c r="BM158" s="410"/>
      <c r="BN158" s="410"/>
      <c r="BO158" s="410"/>
      <c r="BP158" s="410"/>
      <c r="BQ158" s="410"/>
      <c r="BR158" s="410"/>
      <c r="BS158" s="410"/>
      <c r="BT158" s="410"/>
      <c r="BU158" s="410"/>
      <c r="BV158" s="410"/>
      <c r="BW158" s="410"/>
      <c r="BX158" s="410"/>
      <c r="BY158" s="410"/>
      <c r="BZ158" s="410"/>
      <c r="CA158" s="410"/>
      <c r="CB158" s="410"/>
      <c r="CC158" s="410"/>
      <c r="CD158" s="410"/>
      <c r="CE158" s="410"/>
      <c r="CF158" s="410"/>
      <c r="CG158" s="410"/>
      <c r="CH158" s="410"/>
      <c r="CI158" s="410"/>
      <c r="CJ158" s="410"/>
      <c r="CK158" s="410"/>
      <c r="CL158" s="410"/>
      <c r="CM158" s="410"/>
      <c r="CN158" s="410"/>
      <c r="CO158" s="410"/>
      <c r="CP158" s="410"/>
      <c r="CQ158" s="410"/>
      <c r="CR158" s="410"/>
      <c r="CS158" s="410"/>
      <c r="CT158" s="410"/>
      <c r="CU158" s="410"/>
    </row>
    <row r="159" spans="1:99">
      <c r="B159" s="769" t="s">
        <v>665</v>
      </c>
      <c r="C159" s="769"/>
      <c r="D159" s="769"/>
      <c r="E159" s="769"/>
      <c r="F159" s="769"/>
      <c r="G159" s="769"/>
      <c r="H159" s="769"/>
      <c r="I159" s="769"/>
      <c r="J159" s="769"/>
      <c r="K159" s="769"/>
      <c r="L159" s="769"/>
      <c r="M159" s="743" t="s">
        <v>666</v>
      </c>
      <c r="N159" s="743"/>
      <c r="O159" s="743"/>
      <c r="P159" s="743"/>
      <c r="Q159" s="743"/>
      <c r="R159" s="743"/>
      <c r="S159" s="743" t="s">
        <v>667</v>
      </c>
      <c r="T159" s="743"/>
      <c r="U159" s="743"/>
      <c r="V159" s="743"/>
      <c r="W159" s="743"/>
      <c r="X159" s="743"/>
      <c r="Y159" s="410"/>
      <c r="Z159" s="410"/>
      <c r="AA159" s="410"/>
      <c r="AB159" s="410"/>
      <c r="AC159" s="410"/>
      <c r="AD159" s="410"/>
      <c r="AE159" s="410"/>
      <c r="AF159" s="410"/>
      <c r="AG159" s="410"/>
      <c r="AH159" s="410"/>
      <c r="AI159" s="410"/>
      <c r="AJ159" s="410"/>
      <c r="AK159" s="410"/>
      <c r="AL159" s="410"/>
      <c r="AM159" s="410"/>
      <c r="AN159" s="410"/>
      <c r="AO159" s="410"/>
      <c r="AP159" s="410"/>
      <c r="AQ159" s="410"/>
      <c r="AR159" s="410"/>
      <c r="AS159" s="410"/>
      <c r="AT159" s="410"/>
      <c r="AU159" s="410"/>
      <c r="AV159" s="410"/>
      <c r="AW159" s="410"/>
      <c r="AX159" s="410"/>
      <c r="AY159" s="410"/>
      <c r="AZ159" s="410"/>
      <c r="BA159" s="410"/>
      <c r="BB159" s="410"/>
      <c r="BC159" s="410"/>
      <c r="BD159" s="410"/>
      <c r="BE159" s="410"/>
      <c r="BF159" s="410"/>
      <c r="BG159" s="410"/>
      <c r="BH159" s="410"/>
      <c r="BI159" s="410"/>
      <c r="BJ159" s="410"/>
      <c r="BK159" s="410"/>
      <c r="BL159" s="410"/>
      <c r="BM159" s="410"/>
      <c r="BN159" s="410"/>
      <c r="BO159" s="410"/>
      <c r="BP159" s="410"/>
      <c r="BQ159" s="410"/>
      <c r="BR159" s="410"/>
      <c r="BS159" s="410"/>
      <c r="BT159" s="410"/>
      <c r="BU159" s="410"/>
      <c r="BV159" s="410"/>
      <c r="BW159" s="410"/>
      <c r="BX159" s="410"/>
      <c r="BY159" s="410"/>
      <c r="BZ159" s="410"/>
      <c r="CA159" s="410"/>
      <c r="CB159" s="410"/>
      <c r="CC159" s="410"/>
      <c r="CD159" s="410"/>
      <c r="CE159" s="410"/>
      <c r="CF159" s="410"/>
      <c r="CG159" s="410"/>
      <c r="CH159" s="410"/>
      <c r="CI159" s="410"/>
      <c r="CJ159" s="410"/>
      <c r="CK159" s="410"/>
      <c r="CL159" s="410"/>
      <c r="CM159" s="410"/>
      <c r="CN159" s="410"/>
      <c r="CO159" s="410"/>
      <c r="CP159" s="410"/>
      <c r="CQ159" s="410"/>
      <c r="CR159" s="410"/>
      <c r="CS159" s="410"/>
      <c r="CT159" s="410"/>
      <c r="CU159" s="410"/>
    </row>
    <row r="160" spans="1:99" ht="14.25">
      <c r="B160" s="413" t="s">
        <v>668</v>
      </c>
      <c r="C160" s="414"/>
      <c r="D160" s="414"/>
      <c r="E160" s="414"/>
      <c r="F160" s="414"/>
      <c r="G160" s="414"/>
      <c r="H160" s="414"/>
      <c r="I160" s="414"/>
      <c r="J160" s="414"/>
      <c r="K160" s="414"/>
      <c r="L160" s="415"/>
      <c r="M160" s="593">
        <v>461</v>
      </c>
      <c r="N160" s="720"/>
      <c r="O160" s="721"/>
      <c r="P160" s="721"/>
      <c r="Q160" s="722"/>
      <c r="R160" s="462" t="s">
        <v>2</v>
      </c>
      <c r="S160" s="593">
        <v>492</v>
      </c>
      <c r="T160" s="720"/>
      <c r="U160" s="721"/>
      <c r="V160" s="721"/>
      <c r="W160" s="722"/>
      <c r="X160" s="462" t="s">
        <v>2</v>
      </c>
      <c r="Y160" s="410"/>
      <c r="Z160" s="410"/>
      <c r="AA160" s="410"/>
      <c r="AB160" s="410"/>
      <c r="AC160" s="410"/>
      <c r="AD160" s="410"/>
      <c r="AE160" s="410"/>
      <c r="AF160" s="410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410"/>
      <c r="AR160" s="410"/>
      <c r="AS160" s="410"/>
      <c r="AT160" s="410"/>
      <c r="AU160" s="410"/>
      <c r="AV160" s="410"/>
      <c r="AW160" s="410"/>
      <c r="AX160" s="410"/>
      <c r="AY160" s="410"/>
      <c r="AZ160" s="410"/>
      <c r="BA160" s="410"/>
      <c r="BB160" s="410"/>
      <c r="BC160" s="410"/>
      <c r="BD160" s="410"/>
      <c r="BE160" s="410"/>
      <c r="BF160" s="410"/>
      <c r="BG160" s="410"/>
      <c r="BH160" s="410"/>
      <c r="BI160" s="410"/>
      <c r="BJ160" s="410"/>
      <c r="BK160" s="410"/>
      <c r="BL160" s="410"/>
      <c r="BM160" s="410"/>
      <c r="BN160" s="410"/>
      <c r="BO160" s="410"/>
      <c r="BP160" s="410"/>
      <c r="BQ160" s="410"/>
      <c r="BR160" s="410"/>
      <c r="BS160" s="410"/>
      <c r="BT160" s="410"/>
      <c r="BU160" s="410"/>
      <c r="BV160" s="410"/>
      <c r="BW160" s="410"/>
      <c r="BX160" s="410"/>
      <c r="BY160" s="410"/>
      <c r="BZ160" s="410"/>
      <c r="CA160" s="410"/>
      <c r="CB160" s="410"/>
      <c r="CC160" s="410"/>
      <c r="CD160" s="410"/>
      <c r="CE160" s="410"/>
      <c r="CF160" s="410"/>
      <c r="CG160" s="410"/>
      <c r="CH160" s="410"/>
      <c r="CI160" s="410"/>
      <c r="CJ160" s="410"/>
      <c r="CK160" s="410"/>
      <c r="CL160" s="410"/>
      <c r="CM160" s="410"/>
      <c r="CN160" s="410"/>
      <c r="CO160" s="410"/>
      <c r="CP160" s="410"/>
      <c r="CQ160" s="410"/>
      <c r="CR160" s="410"/>
      <c r="CS160" s="410"/>
      <c r="CT160" s="410"/>
      <c r="CU160" s="410"/>
    </row>
    <row r="161" spans="1:99" ht="15">
      <c r="B161" s="413" t="s">
        <v>669</v>
      </c>
      <c r="C161" s="414"/>
      <c r="D161" s="414"/>
      <c r="E161" s="414"/>
      <c r="F161" s="414"/>
      <c r="G161" s="414"/>
      <c r="H161" s="414"/>
      <c r="I161" s="414"/>
      <c r="J161" s="414"/>
      <c r="K161" s="414"/>
      <c r="L161" s="415"/>
      <c r="M161" s="593">
        <v>545</v>
      </c>
      <c r="N161" s="720"/>
      <c r="O161" s="721"/>
      <c r="P161" s="721"/>
      <c r="Q161" s="722"/>
      <c r="R161" s="462" t="s">
        <v>2</v>
      </c>
      <c r="S161" s="500"/>
      <c r="T161" s="501"/>
      <c r="U161" s="502"/>
      <c r="V161" s="502"/>
      <c r="W161" s="503"/>
      <c r="X161" s="504"/>
      <c r="Y161" s="410"/>
      <c r="Z161" s="410"/>
      <c r="AA161" s="410"/>
      <c r="AB161" s="410"/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410"/>
      <c r="AR161" s="410"/>
      <c r="AS161" s="410"/>
      <c r="AT161" s="410"/>
      <c r="AU161" s="410"/>
      <c r="AV161" s="410"/>
      <c r="AW161" s="410"/>
      <c r="AX161" s="410"/>
      <c r="AY161" s="410"/>
      <c r="AZ161" s="410"/>
      <c r="BA161" s="410"/>
      <c r="BB161" s="410"/>
      <c r="BC161" s="410"/>
      <c r="BD161" s="410"/>
      <c r="BE161" s="410"/>
      <c r="BF161" s="410"/>
      <c r="BG161" s="410"/>
      <c r="BH161" s="410"/>
      <c r="BI161" s="410"/>
      <c r="BJ161" s="410"/>
      <c r="BK161" s="410"/>
      <c r="BL161" s="410"/>
      <c r="BM161" s="410"/>
      <c r="BN161" s="410"/>
      <c r="BO161" s="410"/>
      <c r="BP161" s="410"/>
      <c r="BQ161" s="410"/>
      <c r="BR161" s="410"/>
      <c r="BS161" s="410"/>
      <c r="BT161" s="410"/>
      <c r="BU161" s="410"/>
      <c r="BV161" s="410"/>
      <c r="BW161" s="410"/>
      <c r="BX161" s="410"/>
      <c r="BY161" s="410"/>
      <c r="BZ161" s="410"/>
      <c r="CA161" s="410"/>
      <c r="CB161" s="410"/>
      <c r="CC161" s="410"/>
      <c r="CD161" s="410"/>
      <c r="CE161" s="410"/>
      <c r="CF161" s="410"/>
      <c r="CG161" s="410"/>
      <c r="CH161" s="410"/>
      <c r="CI161" s="410"/>
      <c r="CJ161" s="410"/>
      <c r="CK161" s="410"/>
      <c r="CL161" s="410"/>
      <c r="CM161" s="410"/>
      <c r="CN161" s="410"/>
      <c r="CO161" s="410"/>
      <c r="CP161" s="410"/>
      <c r="CQ161" s="410"/>
      <c r="CR161" s="410"/>
      <c r="CS161" s="410"/>
      <c r="CT161" s="410"/>
      <c r="CU161" s="410"/>
    </row>
    <row r="162" spans="1:99" ht="15">
      <c r="B162" s="413" t="s">
        <v>670</v>
      </c>
      <c r="C162" s="414"/>
      <c r="D162" s="414"/>
      <c r="E162" s="414"/>
      <c r="F162" s="414"/>
      <c r="G162" s="414"/>
      <c r="H162" s="414"/>
      <c r="I162" s="414"/>
      <c r="J162" s="414"/>
      <c r="K162" s="414"/>
      <c r="L162" s="415"/>
      <c r="M162" s="593">
        <v>1650</v>
      </c>
      <c r="N162" s="720"/>
      <c r="O162" s="721"/>
      <c r="P162" s="721"/>
      <c r="Q162" s="722"/>
      <c r="R162" s="462" t="s">
        <v>2</v>
      </c>
      <c r="S162" s="500"/>
      <c r="T162" s="501"/>
      <c r="U162" s="502"/>
      <c r="V162" s="502"/>
      <c r="W162" s="503"/>
      <c r="X162" s="504"/>
      <c r="Y162" s="410"/>
      <c r="Z162" s="410"/>
      <c r="AA162" s="410"/>
      <c r="AB162" s="410"/>
      <c r="AC162" s="410"/>
      <c r="AD162" s="410"/>
      <c r="AE162" s="410"/>
      <c r="AF162" s="410"/>
      <c r="AG162" s="410"/>
      <c r="AH162" s="410"/>
      <c r="AI162" s="410"/>
      <c r="AJ162" s="410"/>
      <c r="AK162" s="410"/>
      <c r="AL162" s="410"/>
      <c r="AM162" s="410"/>
      <c r="AN162" s="410"/>
      <c r="AO162" s="410"/>
      <c r="AP162" s="410"/>
      <c r="AQ162" s="410"/>
      <c r="AR162" s="410"/>
      <c r="AS162" s="410"/>
      <c r="AT162" s="410"/>
      <c r="AU162" s="410"/>
      <c r="AV162" s="410"/>
      <c r="AW162" s="410"/>
      <c r="AX162" s="410"/>
      <c r="AY162" s="410"/>
      <c r="AZ162" s="410"/>
      <c r="BA162" s="410"/>
      <c r="BB162" s="410"/>
      <c r="BC162" s="410"/>
      <c r="BD162" s="410"/>
      <c r="BE162" s="410"/>
      <c r="BF162" s="410"/>
      <c r="BG162" s="410"/>
      <c r="BH162" s="410"/>
      <c r="BI162" s="410"/>
      <c r="BJ162" s="410"/>
      <c r="BK162" s="410"/>
      <c r="BL162" s="410"/>
      <c r="BM162" s="410"/>
      <c r="BN162" s="410"/>
      <c r="BO162" s="410"/>
      <c r="BP162" s="410"/>
      <c r="BQ162" s="410"/>
      <c r="BR162" s="410"/>
      <c r="BS162" s="410"/>
      <c r="BT162" s="410"/>
      <c r="BU162" s="410"/>
      <c r="BV162" s="410"/>
      <c r="BW162" s="410"/>
      <c r="BX162" s="410"/>
      <c r="BY162" s="410"/>
      <c r="BZ162" s="410"/>
      <c r="CA162" s="410"/>
      <c r="CB162" s="410"/>
      <c r="CC162" s="410"/>
      <c r="CD162" s="410"/>
      <c r="CE162" s="410"/>
      <c r="CF162" s="410"/>
      <c r="CG162" s="410"/>
      <c r="CH162" s="410"/>
      <c r="CI162" s="410"/>
      <c r="CJ162" s="410"/>
      <c r="CK162" s="410"/>
      <c r="CL162" s="410"/>
      <c r="CM162" s="410"/>
      <c r="CN162" s="410"/>
      <c r="CO162" s="410"/>
      <c r="CP162" s="410"/>
      <c r="CQ162" s="410"/>
      <c r="CR162" s="410"/>
      <c r="CS162" s="410"/>
      <c r="CT162" s="410"/>
      <c r="CU162" s="410"/>
    </row>
    <row r="163" spans="1:99" ht="15">
      <c r="B163" s="413" t="s">
        <v>671</v>
      </c>
      <c r="C163" s="414"/>
      <c r="D163" s="414"/>
      <c r="E163" s="414"/>
      <c r="F163" s="414"/>
      <c r="G163" s="414"/>
      <c r="H163" s="414"/>
      <c r="I163" s="414"/>
      <c r="J163" s="414"/>
      <c r="K163" s="414"/>
      <c r="L163" s="415"/>
      <c r="M163" s="593">
        <v>856</v>
      </c>
      <c r="N163" s="720"/>
      <c r="O163" s="721"/>
      <c r="P163" s="721"/>
      <c r="Q163" s="722"/>
      <c r="R163" s="462" t="s">
        <v>2</v>
      </c>
      <c r="S163" s="500"/>
      <c r="T163" s="501"/>
      <c r="U163" s="502"/>
      <c r="V163" s="502"/>
      <c r="W163" s="503"/>
      <c r="X163" s="504"/>
      <c r="Y163" s="410"/>
      <c r="Z163" s="410"/>
      <c r="AA163" s="410"/>
      <c r="AB163" s="410"/>
      <c r="AC163" s="410"/>
      <c r="AD163" s="410"/>
      <c r="AE163" s="410"/>
      <c r="AF163" s="410"/>
      <c r="AG163" s="410"/>
      <c r="AH163" s="410"/>
      <c r="AI163" s="410"/>
      <c r="AJ163" s="410"/>
      <c r="AK163" s="410"/>
      <c r="AL163" s="410"/>
      <c r="AM163" s="410"/>
      <c r="AN163" s="410"/>
      <c r="AO163" s="410"/>
      <c r="AP163" s="410"/>
      <c r="AQ163" s="410"/>
      <c r="AR163" s="410"/>
      <c r="AS163" s="410"/>
      <c r="AT163" s="410"/>
      <c r="AU163" s="410"/>
      <c r="AV163" s="410"/>
      <c r="AW163" s="410"/>
      <c r="AX163" s="410"/>
      <c r="AY163" s="410"/>
      <c r="AZ163" s="410"/>
      <c r="BA163" s="410"/>
      <c r="BB163" s="410"/>
      <c r="BC163" s="410"/>
      <c r="BD163" s="410"/>
      <c r="BE163" s="410"/>
      <c r="BF163" s="410"/>
      <c r="BG163" s="410"/>
      <c r="BH163" s="410"/>
      <c r="BI163" s="410"/>
      <c r="BJ163" s="410"/>
      <c r="BK163" s="410"/>
      <c r="BL163" s="410"/>
      <c r="BM163" s="410"/>
      <c r="BN163" s="410"/>
      <c r="BO163" s="410"/>
      <c r="BP163" s="410"/>
      <c r="BQ163" s="410"/>
      <c r="BR163" s="410"/>
      <c r="BS163" s="410"/>
      <c r="BT163" s="410"/>
      <c r="BU163" s="410"/>
      <c r="BV163" s="410"/>
      <c r="BW163" s="410"/>
      <c r="BX163" s="410"/>
      <c r="BY163" s="410"/>
      <c r="BZ163" s="410"/>
      <c r="CA163" s="410"/>
      <c r="CB163" s="410"/>
      <c r="CC163" s="410"/>
      <c r="CD163" s="410"/>
      <c r="CE163" s="410"/>
      <c r="CF163" s="410"/>
      <c r="CG163" s="410"/>
      <c r="CH163" s="410"/>
      <c r="CI163" s="410"/>
      <c r="CJ163" s="410"/>
      <c r="CK163" s="410"/>
      <c r="CL163" s="410"/>
      <c r="CM163" s="410"/>
      <c r="CN163" s="410"/>
      <c r="CO163" s="410"/>
      <c r="CP163" s="410"/>
      <c r="CQ163" s="410"/>
      <c r="CR163" s="410"/>
      <c r="CS163" s="410"/>
      <c r="CT163" s="410"/>
      <c r="CU163" s="410"/>
    </row>
    <row r="164" spans="1:99" ht="14.25">
      <c r="B164" s="413" t="s">
        <v>672</v>
      </c>
      <c r="C164" s="414"/>
      <c r="D164" s="414"/>
      <c r="E164" s="414"/>
      <c r="F164" s="414"/>
      <c r="G164" s="414"/>
      <c r="H164" s="414"/>
      <c r="I164" s="414"/>
      <c r="J164" s="414"/>
      <c r="K164" s="414"/>
      <c r="L164" s="415"/>
      <c r="M164" s="593">
        <v>547</v>
      </c>
      <c r="N164" s="720">
        <f>+SUM($N$160:$Q$163)</f>
        <v>0</v>
      </c>
      <c r="O164" s="721"/>
      <c r="P164" s="721"/>
      <c r="Q164" s="722"/>
      <c r="R164" s="505" t="s">
        <v>4</v>
      </c>
      <c r="S164" s="500"/>
      <c r="T164" s="506"/>
      <c r="U164" s="507"/>
      <c r="V164" s="507"/>
      <c r="W164" s="508"/>
      <c r="X164" s="504"/>
      <c r="Y164" s="410"/>
      <c r="Z164" s="410"/>
      <c r="AA164" s="410"/>
      <c r="AB164" s="410"/>
      <c r="AC164" s="410"/>
      <c r="AD164" s="410"/>
      <c r="AE164" s="410"/>
      <c r="AF164" s="410"/>
      <c r="AG164" s="410"/>
      <c r="AH164" s="410"/>
      <c r="AI164" s="410"/>
      <c r="AJ164" s="410"/>
      <c r="AK164" s="410"/>
      <c r="AL164" s="410"/>
      <c r="AM164" s="410"/>
      <c r="AN164" s="410"/>
      <c r="AO164" s="410"/>
      <c r="AP164" s="410"/>
      <c r="AQ164" s="410"/>
      <c r="AR164" s="410"/>
      <c r="AS164" s="410"/>
      <c r="AT164" s="410"/>
      <c r="AU164" s="410"/>
      <c r="AV164" s="410"/>
      <c r="AW164" s="410"/>
      <c r="AX164" s="410"/>
      <c r="AY164" s="410"/>
      <c r="AZ164" s="410"/>
      <c r="BA164" s="410"/>
      <c r="BB164" s="410"/>
      <c r="BC164" s="410"/>
      <c r="BD164" s="410"/>
      <c r="BE164" s="410"/>
      <c r="BF164" s="410"/>
      <c r="BG164" s="410"/>
      <c r="BH164" s="410"/>
      <c r="BI164" s="410"/>
      <c r="BJ164" s="410"/>
      <c r="BK164" s="410"/>
      <c r="BL164" s="410"/>
      <c r="BM164" s="410"/>
      <c r="BN164" s="410"/>
      <c r="BO164" s="410"/>
      <c r="BP164" s="410"/>
      <c r="BQ164" s="410"/>
      <c r="BR164" s="410"/>
      <c r="BS164" s="410"/>
      <c r="BT164" s="410"/>
      <c r="BU164" s="410"/>
      <c r="BV164" s="410"/>
      <c r="BW164" s="410"/>
      <c r="BX164" s="410"/>
      <c r="BY164" s="410"/>
      <c r="BZ164" s="410"/>
      <c r="CA164" s="410"/>
      <c r="CB164" s="410"/>
      <c r="CC164" s="410"/>
      <c r="CD164" s="410"/>
      <c r="CE164" s="410"/>
      <c r="CF164" s="410"/>
      <c r="CG164" s="410"/>
      <c r="CH164" s="410"/>
      <c r="CI164" s="410"/>
      <c r="CJ164" s="410"/>
      <c r="CK164" s="410"/>
      <c r="CL164" s="410"/>
      <c r="CM164" s="410"/>
      <c r="CN164" s="410"/>
      <c r="CO164" s="410"/>
      <c r="CP164" s="410"/>
      <c r="CQ164" s="410"/>
      <c r="CR164" s="410"/>
      <c r="CS164" s="410"/>
      <c r="CT164" s="410"/>
      <c r="CU164" s="410"/>
    </row>
    <row r="165" spans="1:99" ht="14.25">
      <c r="B165" s="413" t="s">
        <v>673</v>
      </c>
      <c r="C165" s="414"/>
      <c r="D165" s="414"/>
      <c r="E165" s="414"/>
      <c r="F165" s="414"/>
      <c r="G165" s="414"/>
      <c r="H165" s="414"/>
      <c r="I165" s="414"/>
      <c r="J165" s="414"/>
      <c r="K165" s="414"/>
      <c r="L165" s="415"/>
      <c r="M165" s="593">
        <v>617</v>
      </c>
      <c r="N165" s="720"/>
      <c r="O165" s="721"/>
      <c r="P165" s="721"/>
      <c r="Q165" s="722"/>
      <c r="R165" s="462" t="s">
        <v>2</v>
      </c>
      <c r="S165" s="500"/>
      <c r="T165" s="506"/>
      <c r="U165" s="507"/>
      <c r="V165" s="507"/>
      <c r="W165" s="508"/>
      <c r="X165" s="504"/>
      <c r="Y165" s="410"/>
      <c r="Z165" s="410"/>
      <c r="AA165" s="410"/>
      <c r="AB165" s="410"/>
      <c r="AC165" s="410"/>
      <c r="AD165" s="410"/>
      <c r="AE165" s="410"/>
      <c r="AF165" s="410"/>
      <c r="AG165" s="410"/>
      <c r="AH165" s="410"/>
      <c r="AI165" s="410"/>
      <c r="AJ165" s="410"/>
      <c r="AK165" s="410"/>
      <c r="AL165" s="410"/>
      <c r="AM165" s="410"/>
      <c r="AN165" s="410"/>
      <c r="AO165" s="410"/>
      <c r="AP165" s="410"/>
      <c r="AQ165" s="410"/>
      <c r="AR165" s="410"/>
      <c r="AS165" s="410"/>
      <c r="AT165" s="410"/>
      <c r="AU165" s="410"/>
      <c r="AV165" s="410"/>
      <c r="AW165" s="410"/>
      <c r="AX165" s="410"/>
      <c r="AY165" s="410"/>
      <c r="AZ165" s="410"/>
      <c r="BA165" s="410"/>
      <c r="BB165" s="410"/>
      <c r="BC165" s="410"/>
      <c r="BD165" s="410"/>
      <c r="BE165" s="410"/>
      <c r="BF165" s="410"/>
      <c r="BG165" s="410"/>
      <c r="BH165" s="410"/>
      <c r="BI165" s="410"/>
      <c r="BJ165" s="410"/>
      <c r="BK165" s="410"/>
      <c r="BL165" s="410"/>
      <c r="BM165" s="410"/>
      <c r="BN165" s="410"/>
      <c r="BO165" s="410"/>
      <c r="BP165" s="410"/>
      <c r="BQ165" s="410"/>
      <c r="BR165" s="410"/>
      <c r="BS165" s="410"/>
      <c r="BT165" s="410"/>
      <c r="BU165" s="410"/>
      <c r="BV165" s="410"/>
      <c r="BW165" s="410"/>
      <c r="BX165" s="410"/>
      <c r="BY165" s="410"/>
      <c r="BZ165" s="410"/>
      <c r="CA165" s="410"/>
      <c r="CB165" s="410"/>
      <c r="CC165" s="410"/>
      <c r="CD165" s="410"/>
      <c r="CE165" s="410"/>
      <c r="CF165" s="410"/>
      <c r="CG165" s="410"/>
      <c r="CH165" s="410"/>
      <c r="CI165" s="410"/>
      <c r="CJ165" s="410"/>
      <c r="CK165" s="410"/>
      <c r="CL165" s="410"/>
      <c r="CM165" s="410"/>
      <c r="CN165" s="410"/>
      <c r="CO165" s="410"/>
      <c r="CP165" s="410"/>
      <c r="CQ165" s="410"/>
      <c r="CR165" s="410"/>
      <c r="CS165" s="410"/>
      <c r="CT165" s="410"/>
      <c r="CU165" s="410"/>
    </row>
    <row r="166" spans="1:99" ht="14.25">
      <c r="B166" s="413" t="s">
        <v>674</v>
      </c>
      <c r="C166" s="414"/>
      <c r="D166" s="414"/>
      <c r="E166" s="414"/>
      <c r="F166" s="414"/>
      <c r="G166" s="414"/>
      <c r="H166" s="414"/>
      <c r="I166" s="414"/>
      <c r="J166" s="414"/>
      <c r="K166" s="414"/>
      <c r="L166" s="415"/>
      <c r="M166" s="593">
        <v>770</v>
      </c>
      <c r="N166" s="720"/>
      <c r="O166" s="721"/>
      <c r="P166" s="721"/>
      <c r="Q166" s="722"/>
      <c r="R166" s="509" t="s">
        <v>3</v>
      </c>
      <c r="S166" s="500"/>
      <c r="T166" s="506"/>
      <c r="U166" s="507"/>
      <c r="V166" s="507"/>
      <c r="W166" s="508"/>
      <c r="X166" s="504"/>
      <c r="Y166" s="410"/>
      <c r="Z166" s="410"/>
      <c r="AA166" s="410"/>
      <c r="AB166" s="410"/>
      <c r="AC166" s="410"/>
      <c r="AD166" s="410"/>
      <c r="AE166" s="410"/>
      <c r="AF166" s="410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410"/>
      <c r="AR166" s="410"/>
      <c r="AS166" s="410"/>
      <c r="AT166" s="410"/>
      <c r="AU166" s="410"/>
      <c r="AV166" s="410"/>
      <c r="AW166" s="410"/>
      <c r="AX166" s="410"/>
      <c r="AY166" s="410"/>
      <c r="AZ166" s="410"/>
      <c r="BA166" s="410"/>
      <c r="BB166" s="410"/>
      <c r="BC166" s="410"/>
      <c r="BD166" s="410"/>
      <c r="BE166" s="410"/>
      <c r="BF166" s="410"/>
      <c r="BG166" s="410"/>
      <c r="BH166" s="410"/>
      <c r="BI166" s="410"/>
      <c r="BJ166" s="410"/>
      <c r="BK166" s="410"/>
      <c r="BL166" s="410"/>
      <c r="BM166" s="410"/>
      <c r="BN166" s="410"/>
      <c r="BO166" s="410"/>
      <c r="BP166" s="410"/>
      <c r="BQ166" s="410"/>
      <c r="BR166" s="410"/>
      <c r="BS166" s="410"/>
      <c r="BT166" s="410"/>
      <c r="BU166" s="410"/>
      <c r="BV166" s="410"/>
      <c r="BW166" s="410"/>
      <c r="BX166" s="410"/>
      <c r="BY166" s="410"/>
      <c r="BZ166" s="410"/>
      <c r="CA166" s="410"/>
      <c r="CB166" s="410"/>
      <c r="CC166" s="410"/>
      <c r="CD166" s="410"/>
      <c r="CE166" s="410"/>
      <c r="CF166" s="410"/>
      <c r="CG166" s="410"/>
      <c r="CH166" s="410"/>
      <c r="CI166" s="410"/>
      <c r="CJ166" s="410"/>
      <c r="CK166" s="410"/>
      <c r="CL166" s="410"/>
      <c r="CM166" s="410"/>
      <c r="CN166" s="410"/>
      <c r="CO166" s="410"/>
      <c r="CP166" s="410"/>
      <c r="CQ166" s="410"/>
      <c r="CR166" s="410"/>
      <c r="CS166" s="410"/>
      <c r="CT166" s="410"/>
      <c r="CU166" s="410"/>
    </row>
    <row r="167" spans="1:99" ht="14.25">
      <c r="B167" s="413" t="s">
        <v>675</v>
      </c>
      <c r="C167" s="414"/>
      <c r="D167" s="414"/>
      <c r="E167" s="414"/>
      <c r="F167" s="414"/>
      <c r="G167" s="414"/>
      <c r="H167" s="414"/>
      <c r="I167" s="414"/>
      <c r="J167" s="414"/>
      <c r="K167" s="414"/>
      <c r="L167" s="415"/>
      <c r="M167" s="593">
        <v>872</v>
      </c>
      <c r="N167" s="720"/>
      <c r="O167" s="721"/>
      <c r="P167" s="721"/>
      <c r="Q167" s="722"/>
      <c r="R167" s="509" t="s">
        <v>3</v>
      </c>
      <c r="S167" s="500"/>
      <c r="T167" s="506"/>
      <c r="U167" s="507"/>
      <c r="V167" s="507"/>
      <c r="W167" s="508"/>
      <c r="X167" s="504"/>
      <c r="Y167" s="410"/>
      <c r="Z167" s="410"/>
      <c r="AA167" s="410"/>
      <c r="AB167" s="410"/>
      <c r="AC167" s="410"/>
      <c r="AD167" s="410"/>
      <c r="AE167" s="410"/>
      <c r="AF167" s="410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  <c r="AY167" s="410"/>
      <c r="AZ167" s="410"/>
      <c r="BA167" s="410"/>
      <c r="BB167" s="410"/>
      <c r="BC167" s="410"/>
      <c r="BD167" s="410"/>
      <c r="BE167" s="410"/>
      <c r="BF167" s="410"/>
      <c r="BG167" s="410"/>
      <c r="BH167" s="410"/>
      <c r="BI167" s="410"/>
      <c r="BJ167" s="410"/>
      <c r="BK167" s="410"/>
      <c r="BL167" s="410"/>
      <c r="BM167" s="410"/>
      <c r="BN167" s="410"/>
      <c r="BO167" s="410"/>
      <c r="BP167" s="410"/>
      <c r="BQ167" s="410"/>
      <c r="BR167" s="410"/>
      <c r="BS167" s="410"/>
      <c r="BT167" s="410"/>
      <c r="BU167" s="410"/>
      <c r="BV167" s="410"/>
      <c r="BW167" s="410"/>
      <c r="BX167" s="410"/>
      <c r="BY167" s="410"/>
      <c r="BZ167" s="410"/>
      <c r="CA167" s="410"/>
      <c r="CB167" s="410"/>
      <c r="CC167" s="410"/>
      <c r="CD167" s="410"/>
      <c r="CE167" s="410"/>
      <c r="CF167" s="410"/>
      <c r="CG167" s="410"/>
      <c r="CH167" s="410"/>
      <c r="CI167" s="410"/>
      <c r="CJ167" s="410"/>
      <c r="CK167" s="410"/>
      <c r="CL167" s="410"/>
      <c r="CM167" s="410"/>
      <c r="CN167" s="410"/>
      <c r="CO167" s="410"/>
      <c r="CP167" s="410"/>
      <c r="CQ167" s="410"/>
      <c r="CR167" s="410"/>
      <c r="CS167" s="410"/>
      <c r="CT167" s="410"/>
      <c r="CU167" s="410"/>
    </row>
    <row r="168" spans="1:99" ht="14.25">
      <c r="B168" s="413" t="s">
        <v>676</v>
      </c>
      <c r="C168" s="414"/>
      <c r="D168" s="414"/>
      <c r="E168" s="414"/>
      <c r="F168" s="414"/>
      <c r="G168" s="414"/>
      <c r="H168" s="414"/>
      <c r="I168" s="414"/>
      <c r="J168" s="414"/>
      <c r="K168" s="414"/>
      <c r="L168" s="415"/>
      <c r="M168" s="593">
        <v>465</v>
      </c>
      <c r="N168" s="720"/>
      <c r="O168" s="721"/>
      <c r="P168" s="721"/>
      <c r="Q168" s="722"/>
      <c r="R168" s="509" t="s">
        <v>3</v>
      </c>
      <c r="S168" s="500"/>
      <c r="T168" s="506"/>
      <c r="U168" s="507"/>
      <c r="V168" s="507"/>
      <c r="W168" s="508"/>
      <c r="X168" s="504"/>
      <c r="Y168" s="410"/>
      <c r="Z168" s="410"/>
      <c r="AA168" s="410"/>
      <c r="AB168" s="410"/>
      <c r="AC168" s="410"/>
      <c r="AD168" s="410"/>
      <c r="AE168" s="410"/>
      <c r="AF168" s="410"/>
      <c r="AG168" s="410"/>
      <c r="AH168" s="410"/>
      <c r="AI168" s="410"/>
      <c r="AJ168" s="410"/>
      <c r="AK168" s="410"/>
      <c r="AL168" s="410"/>
      <c r="AM168" s="410"/>
      <c r="AN168" s="410"/>
      <c r="AO168" s="410"/>
      <c r="AP168" s="410"/>
      <c r="AQ168" s="410"/>
      <c r="AR168" s="410"/>
      <c r="AS168" s="410"/>
      <c r="AT168" s="410"/>
      <c r="AU168" s="410"/>
      <c r="AV168" s="410"/>
      <c r="AW168" s="410"/>
      <c r="AX168" s="410"/>
      <c r="AY168" s="410"/>
      <c r="AZ168" s="410"/>
      <c r="BA168" s="410"/>
      <c r="BB168" s="410"/>
      <c r="BC168" s="410"/>
      <c r="BD168" s="410"/>
      <c r="BE168" s="410"/>
      <c r="BF168" s="410"/>
      <c r="BG168" s="410"/>
      <c r="BH168" s="410"/>
      <c r="BI168" s="410"/>
      <c r="BJ168" s="410"/>
      <c r="BK168" s="410"/>
      <c r="BL168" s="410"/>
      <c r="BM168" s="410"/>
      <c r="BN168" s="410"/>
      <c r="BO168" s="410"/>
      <c r="BP168" s="410"/>
      <c r="BQ168" s="410"/>
      <c r="BR168" s="410"/>
      <c r="BS168" s="410"/>
      <c r="BT168" s="410"/>
      <c r="BU168" s="410"/>
      <c r="BV168" s="410"/>
      <c r="BW168" s="410"/>
      <c r="BX168" s="410"/>
      <c r="BY168" s="410"/>
      <c r="BZ168" s="410"/>
      <c r="CA168" s="410"/>
      <c r="CB168" s="410"/>
      <c r="CC168" s="410"/>
      <c r="CD168" s="410"/>
      <c r="CE168" s="410"/>
      <c r="CF168" s="410"/>
      <c r="CG168" s="410"/>
      <c r="CH168" s="410"/>
      <c r="CI168" s="410"/>
      <c r="CJ168" s="410"/>
      <c r="CK168" s="410"/>
      <c r="CL168" s="410"/>
      <c r="CM168" s="410"/>
      <c r="CN168" s="410"/>
      <c r="CO168" s="410"/>
      <c r="CP168" s="410"/>
      <c r="CQ168" s="410"/>
      <c r="CR168" s="410"/>
      <c r="CS168" s="410"/>
      <c r="CT168" s="410"/>
      <c r="CU168" s="410"/>
    </row>
    <row r="169" spans="1:99" ht="14.25">
      <c r="B169" s="413" t="s">
        <v>677</v>
      </c>
      <c r="C169" s="414"/>
      <c r="D169" s="414"/>
      <c r="E169" s="414"/>
      <c r="F169" s="414"/>
      <c r="G169" s="414"/>
      <c r="H169" s="414"/>
      <c r="I169" s="414"/>
      <c r="J169" s="414"/>
      <c r="K169" s="414"/>
      <c r="L169" s="415"/>
      <c r="M169" s="589">
        <v>494</v>
      </c>
      <c r="N169" s="720"/>
      <c r="O169" s="721"/>
      <c r="P169" s="721"/>
      <c r="Q169" s="722"/>
      <c r="R169" s="509" t="s">
        <v>3</v>
      </c>
      <c r="S169" s="500"/>
      <c r="T169" s="506"/>
      <c r="U169" s="507"/>
      <c r="V169" s="507"/>
      <c r="W169" s="508"/>
      <c r="X169" s="504"/>
      <c r="Y169" s="410"/>
      <c r="Z169" s="410"/>
      <c r="AA169" s="410"/>
      <c r="AB169" s="410"/>
      <c r="AC169" s="410"/>
      <c r="AD169" s="410"/>
      <c r="AE169" s="410"/>
      <c r="AF169" s="410"/>
      <c r="AG169" s="410"/>
      <c r="AH169" s="410"/>
      <c r="AI169" s="410"/>
      <c r="AJ169" s="410"/>
      <c r="AK169" s="410"/>
      <c r="AL169" s="410"/>
      <c r="AM169" s="410"/>
      <c r="AN169" s="410"/>
      <c r="AO169" s="410"/>
      <c r="AP169" s="410"/>
      <c r="AQ169" s="410"/>
      <c r="AR169" s="410"/>
      <c r="AS169" s="410"/>
      <c r="AT169" s="410"/>
      <c r="AU169" s="410"/>
      <c r="AV169" s="410"/>
      <c r="AW169" s="410"/>
      <c r="AX169" s="410"/>
      <c r="AY169" s="410"/>
      <c r="AZ169" s="410"/>
      <c r="BA169" s="410"/>
      <c r="BB169" s="410"/>
      <c r="BC169" s="410"/>
      <c r="BD169" s="410"/>
      <c r="BE169" s="410"/>
      <c r="BF169" s="410"/>
      <c r="BG169" s="410"/>
      <c r="BH169" s="410"/>
      <c r="BI169" s="410"/>
      <c r="BJ169" s="410"/>
      <c r="BK169" s="410"/>
      <c r="BL169" s="410"/>
      <c r="BM169" s="410"/>
      <c r="BN169" s="410"/>
      <c r="BO169" s="410"/>
      <c r="BP169" s="410"/>
      <c r="BQ169" s="410"/>
      <c r="BR169" s="410"/>
      <c r="BS169" s="410"/>
      <c r="BT169" s="410"/>
      <c r="BU169" s="410"/>
      <c r="BV169" s="410"/>
      <c r="BW169" s="410"/>
      <c r="BX169" s="410"/>
      <c r="BY169" s="410"/>
      <c r="BZ169" s="410"/>
      <c r="CA169" s="410"/>
      <c r="CB169" s="410"/>
      <c r="CC169" s="410"/>
      <c r="CD169" s="410"/>
      <c r="CE169" s="410"/>
      <c r="CF169" s="410"/>
      <c r="CG169" s="410"/>
      <c r="CH169" s="410"/>
      <c r="CI169" s="410"/>
      <c r="CJ169" s="410"/>
      <c r="CK169" s="410"/>
      <c r="CL169" s="410"/>
      <c r="CM169" s="410"/>
      <c r="CN169" s="410"/>
      <c r="CO169" s="410"/>
      <c r="CP169" s="410"/>
      <c r="CQ169" s="410"/>
      <c r="CR169" s="410"/>
      <c r="CS169" s="410"/>
      <c r="CT169" s="410"/>
      <c r="CU169" s="410"/>
    </row>
    <row r="170" spans="1:99" ht="14.25">
      <c r="B170" s="413" t="s">
        <v>678</v>
      </c>
      <c r="C170" s="414"/>
      <c r="D170" s="414"/>
      <c r="E170" s="414"/>
      <c r="F170" s="414"/>
      <c r="G170" s="414"/>
      <c r="H170" s="414"/>
      <c r="I170" s="414"/>
      <c r="J170" s="414"/>
      <c r="K170" s="414"/>
      <c r="L170" s="415"/>
      <c r="M170" s="593">
        <v>850</v>
      </c>
      <c r="N170" s="720"/>
      <c r="O170" s="721"/>
      <c r="P170" s="721"/>
      <c r="Q170" s="722"/>
      <c r="R170" s="509" t="s">
        <v>3</v>
      </c>
      <c r="S170" s="500"/>
      <c r="T170" s="506"/>
      <c r="U170" s="507"/>
      <c r="V170" s="507"/>
      <c r="W170" s="508"/>
      <c r="X170" s="504"/>
      <c r="Y170" s="410"/>
      <c r="Z170" s="410"/>
      <c r="AA170" s="410"/>
      <c r="AB170" s="410"/>
      <c r="AC170" s="410"/>
      <c r="AD170" s="410"/>
      <c r="AE170" s="410"/>
      <c r="AF170" s="410"/>
      <c r="AG170" s="410"/>
      <c r="AH170" s="410"/>
      <c r="AI170" s="410"/>
      <c r="AJ170" s="410"/>
      <c r="AK170" s="410"/>
      <c r="AL170" s="410"/>
      <c r="AM170" s="410"/>
      <c r="AN170" s="410"/>
      <c r="AO170" s="410"/>
      <c r="AP170" s="410"/>
      <c r="AQ170" s="410"/>
      <c r="AR170" s="410"/>
      <c r="AS170" s="410"/>
      <c r="AT170" s="410"/>
      <c r="AU170" s="410"/>
      <c r="AV170" s="410"/>
      <c r="AW170" s="410"/>
      <c r="AX170" s="410"/>
      <c r="AY170" s="410"/>
      <c r="AZ170" s="410"/>
      <c r="BA170" s="410"/>
      <c r="BB170" s="410"/>
      <c r="BC170" s="410"/>
      <c r="BD170" s="410"/>
      <c r="BE170" s="410"/>
      <c r="BF170" s="410"/>
      <c r="BG170" s="410"/>
      <c r="BH170" s="410"/>
      <c r="BI170" s="410"/>
      <c r="BJ170" s="410"/>
      <c r="BK170" s="410"/>
      <c r="BL170" s="410"/>
      <c r="BM170" s="410"/>
      <c r="BN170" s="410"/>
      <c r="BO170" s="410"/>
      <c r="BP170" s="410"/>
      <c r="BQ170" s="410"/>
      <c r="BR170" s="410"/>
      <c r="BS170" s="410"/>
      <c r="BT170" s="410"/>
      <c r="BU170" s="410"/>
      <c r="BV170" s="410"/>
      <c r="BW170" s="410"/>
      <c r="BX170" s="410"/>
      <c r="BY170" s="410"/>
      <c r="BZ170" s="410"/>
      <c r="CA170" s="410"/>
      <c r="CB170" s="410"/>
      <c r="CC170" s="410"/>
      <c r="CD170" s="410"/>
      <c r="CE170" s="410"/>
      <c r="CF170" s="410"/>
      <c r="CG170" s="410"/>
      <c r="CH170" s="410"/>
      <c r="CI170" s="410"/>
      <c r="CJ170" s="410"/>
      <c r="CK170" s="410"/>
      <c r="CL170" s="410"/>
      <c r="CM170" s="410"/>
      <c r="CN170" s="410"/>
      <c r="CO170" s="410"/>
      <c r="CP170" s="410"/>
      <c r="CQ170" s="410"/>
      <c r="CR170" s="410"/>
      <c r="CS170" s="410"/>
      <c r="CT170" s="410"/>
      <c r="CU170" s="410"/>
    </row>
    <row r="171" spans="1:99" ht="14.25">
      <c r="B171" s="413" t="s">
        <v>679</v>
      </c>
      <c r="C171" s="414"/>
      <c r="D171" s="414"/>
      <c r="E171" s="414"/>
      <c r="F171" s="414"/>
      <c r="G171" s="414"/>
      <c r="H171" s="414"/>
      <c r="I171" s="414"/>
      <c r="J171" s="414"/>
      <c r="K171" s="414"/>
      <c r="L171" s="415"/>
      <c r="M171" s="593">
        <v>467</v>
      </c>
      <c r="N171" s="720">
        <f>+$N$164+$N$165-SUM($N$166:$Q$170)</f>
        <v>0</v>
      </c>
      <c r="O171" s="721"/>
      <c r="P171" s="721"/>
      <c r="Q171" s="722"/>
      <c r="R171" s="505" t="s">
        <v>4</v>
      </c>
      <c r="S171" s="500"/>
      <c r="T171" s="506"/>
      <c r="U171" s="507"/>
      <c r="V171" s="507"/>
      <c r="W171" s="508"/>
      <c r="X171" s="504"/>
      <c r="Y171" s="410"/>
      <c r="Z171" s="410"/>
      <c r="AA171" s="410"/>
      <c r="AB171" s="410"/>
      <c r="AC171" s="410"/>
      <c r="AD171" s="410"/>
      <c r="AE171" s="410"/>
      <c r="AF171" s="410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410"/>
      <c r="AQ171" s="410"/>
      <c r="AR171" s="410"/>
      <c r="AS171" s="410"/>
      <c r="AT171" s="410"/>
      <c r="AU171" s="410"/>
      <c r="AV171" s="410"/>
      <c r="AW171" s="410"/>
      <c r="AX171" s="410"/>
      <c r="AY171" s="410"/>
      <c r="AZ171" s="410"/>
      <c r="BA171" s="410"/>
      <c r="BB171" s="410"/>
      <c r="BC171" s="410"/>
      <c r="BD171" s="410"/>
      <c r="BE171" s="410"/>
      <c r="BF171" s="410"/>
      <c r="BG171" s="410"/>
      <c r="BH171" s="410"/>
      <c r="BI171" s="410"/>
      <c r="BJ171" s="410"/>
      <c r="BK171" s="410"/>
      <c r="BL171" s="410"/>
      <c r="BM171" s="410"/>
      <c r="BN171" s="410"/>
      <c r="BO171" s="410"/>
      <c r="BP171" s="410"/>
      <c r="BQ171" s="410"/>
      <c r="BR171" s="410"/>
      <c r="BS171" s="410"/>
      <c r="BT171" s="410"/>
      <c r="BU171" s="410"/>
      <c r="BV171" s="410"/>
      <c r="BW171" s="410"/>
      <c r="BX171" s="410"/>
      <c r="BY171" s="410"/>
      <c r="BZ171" s="410"/>
      <c r="CA171" s="410"/>
      <c r="CB171" s="410"/>
      <c r="CC171" s="410"/>
      <c r="CD171" s="410"/>
      <c r="CE171" s="410"/>
      <c r="CF171" s="410"/>
      <c r="CG171" s="410"/>
      <c r="CH171" s="410"/>
      <c r="CI171" s="410"/>
      <c r="CJ171" s="410"/>
      <c r="CK171" s="410"/>
      <c r="CL171" s="410"/>
      <c r="CM171" s="410"/>
      <c r="CN171" s="410"/>
      <c r="CO171" s="410"/>
      <c r="CP171" s="410"/>
      <c r="CQ171" s="410"/>
      <c r="CR171" s="410"/>
      <c r="CS171" s="410"/>
      <c r="CT171" s="410"/>
      <c r="CU171" s="410"/>
    </row>
    <row r="172" spans="1:99" ht="14.25">
      <c r="B172" s="413" t="s">
        <v>680</v>
      </c>
      <c r="C172" s="414"/>
      <c r="D172" s="414"/>
      <c r="E172" s="414"/>
      <c r="F172" s="414"/>
      <c r="G172" s="414"/>
      <c r="H172" s="414"/>
      <c r="I172" s="414"/>
      <c r="J172" s="414"/>
      <c r="K172" s="414"/>
      <c r="L172" s="415"/>
      <c r="M172" s="593">
        <v>479</v>
      </c>
      <c r="N172" s="720"/>
      <c r="O172" s="721"/>
      <c r="P172" s="721"/>
      <c r="Q172" s="722"/>
      <c r="R172" s="462" t="s">
        <v>2</v>
      </c>
      <c r="S172" s="510">
        <v>491</v>
      </c>
      <c r="T172" s="720"/>
      <c r="U172" s="721"/>
      <c r="V172" s="721"/>
      <c r="W172" s="722"/>
      <c r="X172" s="462" t="s">
        <v>2</v>
      </c>
      <c r="Y172" s="410"/>
      <c r="Z172" s="410"/>
      <c r="AA172" s="410"/>
      <c r="AB172" s="410"/>
      <c r="AC172" s="410"/>
      <c r="AD172" s="410"/>
      <c r="AE172" s="410"/>
      <c r="AF172" s="410"/>
      <c r="AG172" s="410"/>
      <c r="AH172" s="410"/>
      <c r="AI172" s="410"/>
      <c r="AJ172" s="410"/>
      <c r="AK172" s="410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0"/>
      <c r="AX172" s="410"/>
      <c r="AY172" s="410"/>
      <c r="AZ172" s="410"/>
      <c r="BA172" s="410"/>
      <c r="BB172" s="410"/>
      <c r="BC172" s="410"/>
      <c r="BD172" s="410"/>
      <c r="BE172" s="410"/>
      <c r="BF172" s="410"/>
      <c r="BG172" s="410"/>
      <c r="BH172" s="410"/>
      <c r="BI172" s="410"/>
      <c r="BJ172" s="410"/>
      <c r="BK172" s="410"/>
      <c r="BL172" s="410"/>
      <c r="BM172" s="410"/>
      <c r="BN172" s="410"/>
      <c r="BO172" s="410"/>
      <c r="BP172" s="410"/>
      <c r="BQ172" s="410"/>
      <c r="BR172" s="410"/>
      <c r="BS172" s="410"/>
      <c r="BT172" s="410"/>
      <c r="BU172" s="410"/>
      <c r="BV172" s="410"/>
      <c r="BW172" s="410"/>
      <c r="BX172" s="410"/>
      <c r="BY172" s="410"/>
      <c r="BZ172" s="410"/>
      <c r="CA172" s="410"/>
      <c r="CB172" s="410"/>
      <c r="CC172" s="410"/>
      <c r="CD172" s="410"/>
      <c r="CE172" s="410"/>
      <c r="CF172" s="410"/>
      <c r="CG172" s="410"/>
      <c r="CH172" s="410"/>
      <c r="CI172" s="410"/>
      <c r="CJ172" s="410"/>
      <c r="CK172" s="410"/>
      <c r="CL172" s="410"/>
      <c r="CM172" s="410"/>
      <c r="CN172" s="410"/>
      <c r="CO172" s="410"/>
      <c r="CP172" s="410"/>
      <c r="CQ172" s="410"/>
      <c r="CR172" s="410"/>
      <c r="CS172" s="410"/>
      <c r="CT172" s="410"/>
      <c r="CU172" s="410"/>
    </row>
    <row r="173" spans="1:99" ht="14.25">
      <c r="B173" s="413" t="s">
        <v>681</v>
      </c>
      <c r="C173" s="414"/>
      <c r="D173" s="414"/>
      <c r="E173" s="414"/>
      <c r="F173" s="414"/>
      <c r="G173" s="414"/>
      <c r="H173" s="414"/>
      <c r="I173" s="414"/>
      <c r="J173" s="414"/>
      <c r="K173" s="414"/>
      <c r="L173" s="415"/>
      <c r="M173" s="593">
        <v>618</v>
      </c>
      <c r="N173" s="720">
        <f>+$N$171+$N$172</f>
        <v>0</v>
      </c>
      <c r="O173" s="721"/>
      <c r="P173" s="721"/>
      <c r="Q173" s="722"/>
      <c r="R173" s="505" t="s">
        <v>4</v>
      </c>
      <c r="S173" s="510">
        <v>619</v>
      </c>
      <c r="T173" s="720">
        <f>+$T$160+$T$172</f>
        <v>0</v>
      </c>
      <c r="U173" s="721"/>
      <c r="V173" s="721"/>
      <c r="W173" s="722"/>
      <c r="X173" s="505" t="s">
        <v>4</v>
      </c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  <c r="AJ173" s="410"/>
      <c r="AK173" s="410"/>
      <c r="AL173" s="410"/>
      <c r="AM173" s="410"/>
      <c r="AN173" s="410"/>
      <c r="AO173" s="410"/>
      <c r="AP173" s="410"/>
      <c r="AQ173" s="410"/>
      <c r="AR173" s="410"/>
      <c r="AS173" s="410"/>
      <c r="AT173" s="410"/>
      <c r="AU173" s="410"/>
      <c r="AV173" s="410"/>
      <c r="AW173" s="410"/>
      <c r="AX173" s="410"/>
      <c r="AY173" s="410"/>
      <c r="AZ173" s="410"/>
      <c r="BA173" s="410"/>
      <c r="BB173" s="410"/>
      <c r="BC173" s="410"/>
      <c r="BD173" s="410"/>
      <c r="BE173" s="410"/>
      <c r="BF173" s="410"/>
      <c r="BG173" s="410"/>
      <c r="BH173" s="410"/>
      <c r="BI173" s="410"/>
      <c r="BJ173" s="410"/>
      <c r="BK173" s="410"/>
      <c r="BL173" s="410"/>
      <c r="BM173" s="410"/>
      <c r="BN173" s="410"/>
      <c r="BO173" s="410"/>
      <c r="BP173" s="410"/>
      <c r="BQ173" s="410"/>
      <c r="BR173" s="410"/>
      <c r="BS173" s="410"/>
      <c r="BT173" s="410"/>
      <c r="BU173" s="410"/>
      <c r="BV173" s="410"/>
      <c r="BW173" s="410"/>
      <c r="BX173" s="410"/>
      <c r="BY173" s="410"/>
      <c r="BZ173" s="410"/>
      <c r="CA173" s="410"/>
      <c r="CB173" s="410"/>
      <c r="CC173" s="410"/>
      <c r="CD173" s="410"/>
      <c r="CE173" s="410"/>
      <c r="CF173" s="410"/>
      <c r="CG173" s="410"/>
      <c r="CH173" s="410"/>
      <c r="CI173" s="410"/>
      <c r="CJ173" s="410"/>
      <c r="CK173" s="410"/>
      <c r="CL173" s="410"/>
      <c r="CM173" s="410"/>
      <c r="CN173" s="410"/>
      <c r="CO173" s="410"/>
      <c r="CP173" s="410"/>
      <c r="CQ173" s="410"/>
      <c r="CR173" s="410"/>
      <c r="CS173" s="410"/>
      <c r="CT173" s="410"/>
      <c r="CU173" s="410"/>
    </row>
    <row r="174" spans="1:99" ht="14.25">
      <c r="B174" s="413" t="s">
        <v>682</v>
      </c>
      <c r="C174" s="414"/>
      <c r="D174" s="414"/>
      <c r="E174" s="414"/>
      <c r="F174" s="414"/>
      <c r="G174" s="414"/>
      <c r="H174" s="414"/>
      <c r="I174" s="414"/>
      <c r="J174" s="414"/>
      <c r="K174" s="414"/>
      <c r="L174" s="415"/>
      <c r="M174" s="593">
        <v>896</v>
      </c>
      <c r="N174" s="511"/>
      <c r="O174" s="512"/>
      <c r="P174" s="512"/>
      <c r="Q174" s="513"/>
      <c r="R174" s="514"/>
      <c r="S174" s="515"/>
      <c r="T174" s="515"/>
      <c r="U174" s="515"/>
      <c r="V174" s="515"/>
      <c r="W174" s="515"/>
      <c r="X174" s="516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  <c r="AJ174" s="410"/>
      <c r="AK174" s="410"/>
      <c r="AL174" s="410"/>
      <c r="AM174" s="410"/>
      <c r="AN174" s="410"/>
      <c r="AO174" s="410"/>
      <c r="AP174" s="410"/>
      <c r="AQ174" s="410"/>
      <c r="AR174" s="410"/>
      <c r="AS174" s="410"/>
      <c r="AT174" s="410"/>
      <c r="AU174" s="410"/>
      <c r="AV174" s="410"/>
      <c r="AW174" s="410"/>
      <c r="AX174" s="410"/>
      <c r="AY174" s="410"/>
      <c r="AZ174" s="410"/>
      <c r="BA174" s="410"/>
      <c r="BB174" s="410"/>
      <c r="BC174" s="410"/>
      <c r="BD174" s="410"/>
      <c r="BE174" s="410"/>
      <c r="BF174" s="410"/>
      <c r="BG174" s="410"/>
      <c r="BH174" s="410"/>
      <c r="BI174" s="410"/>
      <c r="BJ174" s="410"/>
      <c r="BK174" s="410"/>
      <c r="BL174" s="410"/>
      <c r="BM174" s="410"/>
      <c r="BN174" s="410"/>
      <c r="BO174" s="410"/>
      <c r="BP174" s="410"/>
      <c r="BQ174" s="410"/>
      <c r="BR174" s="410"/>
      <c r="BS174" s="410"/>
      <c r="BT174" s="410"/>
      <c r="BU174" s="410"/>
      <c r="BV174" s="410"/>
      <c r="BW174" s="410"/>
      <c r="BX174" s="410"/>
      <c r="BY174" s="410"/>
      <c r="BZ174" s="410"/>
      <c r="CA174" s="410"/>
      <c r="CB174" s="410"/>
      <c r="CC174" s="410"/>
      <c r="CD174" s="410"/>
      <c r="CE174" s="410"/>
      <c r="CF174" s="410"/>
      <c r="CG174" s="410"/>
      <c r="CH174" s="410"/>
      <c r="CI174" s="410"/>
      <c r="CJ174" s="410"/>
      <c r="CK174" s="410"/>
      <c r="CL174" s="410"/>
      <c r="CM174" s="410"/>
      <c r="CN174" s="410"/>
      <c r="CO174" s="410"/>
      <c r="CP174" s="410"/>
      <c r="CQ174" s="410"/>
      <c r="CR174" s="410"/>
      <c r="CS174" s="410"/>
      <c r="CT174" s="410"/>
      <c r="CU174" s="410"/>
    </row>
    <row r="175" spans="1:99" s="411" customFormat="1">
      <c r="A175" s="409"/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410"/>
      <c r="T175" s="410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410"/>
      <c r="AG175" s="410"/>
      <c r="AH175" s="410"/>
      <c r="AI175" s="410"/>
      <c r="AJ175" s="410"/>
      <c r="AK175" s="410"/>
      <c r="AL175" s="410"/>
      <c r="AM175" s="410"/>
      <c r="AN175" s="410"/>
      <c r="AO175" s="410"/>
      <c r="AP175" s="410"/>
      <c r="AQ175" s="410"/>
      <c r="AR175" s="410"/>
      <c r="AS175" s="410"/>
      <c r="AT175" s="410"/>
      <c r="AU175" s="410"/>
      <c r="AV175" s="410"/>
      <c r="AW175" s="410"/>
      <c r="AX175" s="410"/>
      <c r="AY175" s="410"/>
      <c r="AZ175" s="410"/>
      <c r="BA175" s="410"/>
      <c r="BB175" s="410"/>
      <c r="BC175" s="410"/>
      <c r="BD175" s="410"/>
      <c r="BE175" s="410"/>
      <c r="BF175" s="410"/>
      <c r="BG175" s="410"/>
      <c r="BH175" s="410"/>
      <c r="BI175" s="410"/>
      <c r="BJ175" s="410"/>
      <c r="BK175" s="410"/>
      <c r="BL175" s="410"/>
      <c r="BM175" s="410"/>
      <c r="BN175" s="410"/>
      <c r="BO175" s="410"/>
      <c r="BP175" s="410"/>
      <c r="BQ175" s="410"/>
      <c r="BR175" s="410"/>
      <c r="BS175" s="410"/>
      <c r="BT175" s="410"/>
      <c r="BU175" s="410"/>
      <c r="BV175" s="410"/>
      <c r="BW175" s="410"/>
      <c r="BX175" s="410"/>
      <c r="BY175" s="410"/>
      <c r="BZ175" s="410"/>
      <c r="CA175" s="410"/>
      <c r="CB175" s="410"/>
      <c r="CC175" s="410"/>
      <c r="CD175" s="410"/>
      <c r="CE175" s="410"/>
      <c r="CF175" s="410"/>
      <c r="CG175" s="410"/>
      <c r="CH175" s="410"/>
      <c r="CI175" s="410"/>
      <c r="CJ175" s="410"/>
      <c r="CK175" s="410"/>
      <c r="CL175" s="410"/>
      <c r="CM175" s="410"/>
      <c r="CN175" s="410"/>
      <c r="CO175" s="410"/>
      <c r="CP175" s="410"/>
      <c r="CQ175" s="410"/>
      <c r="CR175" s="410"/>
      <c r="CS175" s="410"/>
      <c r="CT175" s="410"/>
      <c r="CU175" s="410"/>
    </row>
    <row r="176" spans="1:99" s="411" customFormat="1">
      <c r="A176" s="409"/>
      <c r="B176" s="779" t="s">
        <v>683</v>
      </c>
      <c r="C176" s="780"/>
      <c r="D176" s="780"/>
      <c r="E176" s="780"/>
      <c r="F176" s="780"/>
      <c r="G176" s="780"/>
      <c r="H176" s="780"/>
      <c r="I176" s="780"/>
      <c r="J176" s="780"/>
      <c r="K176" s="780"/>
      <c r="L176" s="780"/>
      <c r="M176" s="780"/>
      <c r="N176" s="780"/>
      <c r="O176" s="780"/>
      <c r="P176" s="780"/>
      <c r="Q176" s="780"/>
      <c r="R176" s="781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  <c r="AJ176" s="410"/>
      <c r="AK176" s="410"/>
      <c r="AL176" s="410"/>
      <c r="AM176" s="410"/>
      <c r="AN176" s="410"/>
      <c r="AO176" s="410"/>
      <c r="AP176" s="410"/>
      <c r="AQ176" s="410"/>
      <c r="AR176" s="410"/>
      <c r="AS176" s="410"/>
      <c r="AT176" s="410"/>
      <c r="AU176" s="410"/>
      <c r="AV176" s="410"/>
      <c r="AW176" s="410"/>
      <c r="AX176" s="410"/>
      <c r="AY176" s="410"/>
      <c r="AZ176" s="410"/>
      <c r="BA176" s="410"/>
      <c r="BB176" s="410"/>
      <c r="BC176" s="410"/>
      <c r="BD176" s="410"/>
      <c r="BE176" s="410"/>
      <c r="BF176" s="410"/>
      <c r="BG176" s="410"/>
      <c r="BH176" s="410"/>
      <c r="BI176" s="410"/>
      <c r="BJ176" s="410"/>
      <c r="BK176" s="410"/>
      <c r="BL176" s="410"/>
      <c r="BM176" s="410"/>
      <c r="BN176" s="410"/>
      <c r="BO176" s="410"/>
      <c r="BP176" s="410"/>
      <c r="BQ176" s="410"/>
      <c r="BR176" s="410"/>
      <c r="BS176" s="410"/>
      <c r="BT176" s="410"/>
      <c r="BU176" s="410"/>
      <c r="BV176" s="410"/>
      <c r="BW176" s="410"/>
      <c r="BX176" s="410"/>
      <c r="BY176" s="410"/>
      <c r="BZ176" s="410"/>
      <c r="CA176" s="410"/>
      <c r="CB176" s="410"/>
      <c r="CC176" s="410"/>
      <c r="CD176" s="410"/>
      <c r="CE176" s="410"/>
      <c r="CF176" s="410"/>
      <c r="CG176" s="410"/>
      <c r="CH176" s="410"/>
      <c r="CI176" s="410"/>
      <c r="CJ176" s="410"/>
      <c r="CK176" s="410"/>
      <c r="CL176" s="410"/>
      <c r="CM176" s="410"/>
      <c r="CN176" s="410"/>
      <c r="CO176" s="410"/>
      <c r="CP176" s="410"/>
      <c r="CQ176" s="410"/>
      <c r="CR176" s="410"/>
      <c r="CS176" s="410"/>
      <c r="CT176" s="410"/>
      <c r="CU176" s="410"/>
    </row>
    <row r="177" spans="1:99" s="411" customFormat="1">
      <c r="A177" s="409"/>
      <c r="B177" s="782"/>
      <c r="C177" s="783"/>
      <c r="D177" s="783"/>
      <c r="E177" s="783"/>
      <c r="F177" s="783"/>
      <c r="G177" s="783"/>
      <c r="H177" s="783"/>
      <c r="I177" s="783"/>
      <c r="J177" s="783"/>
      <c r="K177" s="783"/>
      <c r="L177" s="783"/>
      <c r="M177" s="783"/>
      <c r="N177" s="783"/>
      <c r="O177" s="783"/>
      <c r="P177" s="783"/>
      <c r="Q177" s="783"/>
      <c r="R177" s="784"/>
      <c r="S177" s="410"/>
      <c r="T177" s="410"/>
      <c r="U177" s="410"/>
      <c r="V177" s="410"/>
      <c r="W177" s="410"/>
      <c r="X177" s="410"/>
      <c r="Y177" s="410"/>
      <c r="Z177" s="410"/>
      <c r="AA177" s="410"/>
      <c r="AB177" s="410"/>
      <c r="AC177" s="410"/>
      <c r="AD177" s="410"/>
      <c r="AE177" s="410"/>
      <c r="AF177" s="410"/>
      <c r="AG177" s="410"/>
      <c r="AH177" s="410"/>
      <c r="AI177" s="410"/>
      <c r="AJ177" s="410"/>
      <c r="AK177" s="410"/>
      <c r="AL177" s="410"/>
      <c r="AM177" s="410"/>
      <c r="AN177" s="410"/>
      <c r="AO177" s="410"/>
      <c r="AP177" s="410"/>
      <c r="AQ177" s="410"/>
      <c r="AR177" s="410"/>
      <c r="AS177" s="410"/>
      <c r="AT177" s="410"/>
      <c r="AU177" s="410"/>
      <c r="AV177" s="410"/>
      <c r="AW177" s="410"/>
      <c r="AX177" s="410"/>
      <c r="AY177" s="410"/>
      <c r="AZ177" s="410"/>
      <c r="BA177" s="410"/>
      <c r="BB177" s="410"/>
      <c r="BC177" s="410"/>
      <c r="BD177" s="410"/>
      <c r="BE177" s="410"/>
      <c r="BF177" s="410"/>
      <c r="BG177" s="410"/>
      <c r="BH177" s="410"/>
      <c r="BI177" s="410"/>
      <c r="BJ177" s="410"/>
      <c r="BK177" s="410"/>
      <c r="BL177" s="410"/>
      <c r="BM177" s="410"/>
      <c r="BN177" s="410"/>
      <c r="BO177" s="410"/>
      <c r="BP177" s="410"/>
      <c r="BQ177" s="410"/>
      <c r="BR177" s="410"/>
      <c r="BS177" s="410"/>
      <c r="BT177" s="410"/>
      <c r="BU177" s="410"/>
      <c r="BV177" s="410"/>
      <c r="BW177" s="410"/>
      <c r="BX177" s="410"/>
      <c r="BY177" s="410"/>
      <c r="BZ177" s="410"/>
      <c r="CA177" s="410"/>
      <c r="CB177" s="410"/>
      <c r="CC177" s="410"/>
      <c r="CD177" s="410"/>
      <c r="CE177" s="410"/>
      <c r="CF177" s="410"/>
      <c r="CG177" s="410"/>
      <c r="CH177" s="410"/>
      <c r="CI177" s="410"/>
      <c r="CJ177" s="410"/>
      <c r="CK177" s="410"/>
      <c r="CL177" s="410"/>
      <c r="CM177" s="410"/>
      <c r="CN177" s="410"/>
      <c r="CO177" s="410"/>
      <c r="CP177" s="410"/>
      <c r="CQ177" s="410"/>
      <c r="CR177" s="410"/>
      <c r="CS177" s="410"/>
      <c r="CT177" s="410"/>
      <c r="CU177" s="410"/>
    </row>
    <row r="178" spans="1:99" ht="14.25">
      <c r="B178" s="413" t="s">
        <v>684</v>
      </c>
      <c r="C178" s="414"/>
      <c r="D178" s="414"/>
      <c r="E178" s="414"/>
      <c r="F178" s="414"/>
      <c r="G178" s="414"/>
      <c r="H178" s="414"/>
      <c r="I178" s="414"/>
      <c r="J178" s="414"/>
      <c r="K178" s="414"/>
      <c r="L178" s="415"/>
      <c r="M178" s="593">
        <v>1055</v>
      </c>
      <c r="N178" s="720"/>
      <c r="O178" s="721"/>
      <c r="P178" s="721"/>
      <c r="Q178" s="722"/>
      <c r="R178" s="462" t="s">
        <v>2</v>
      </c>
      <c r="S178" s="410"/>
      <c r="T178" s="410"/>
      <c r="U178" s="410"/>
      <c r="V178" s="410"/>
      <c r="W178" s="410"/>
      <c r="X178" s="410"/>
      <c r="Y178" s="410"/>
      <c r="Z178" s="410"/>
      <c r="AA178" s="410"/>
      <c r="AB178" s="410"/>
      <c r="AC178" s="410"/>
      <c r="AD178" s="410"/>
      <c r="AE178" s="410"/>
      <c r="AF178" s="410"/>
      <c r="AG178" s="410"/>
      <c r="AH178" s="410"/>
      <c r="AI178" s="410"/>
      <c r="AJ178" s="410"/>
      <c r="AK178" s="410"/>
      <c r="AL178" s="410"/>
      <c r="AM178" s="410"/>
      <c r="AN178" s="410"/>
      <c r="AO178" s="410"/>
      <c r="AP178" s="410"/>
      <c r="AQ178" s="410"/>
      <c r="AR178" s="410"/>
      <c r="AS178" s="410"/>
      <c r="AT178" s="410"/>
      <c r="AU178" s="410"/>
      <c r="AV178" s="410"/>
      <c r="AW178" s="410"/>
      <c r="AX178" s="410"/>
      <c r="AY178" s="410"/>
      <c r="AZ178" s="410"/>
      <c r="BA178" s="410"/>
      <c r="BB178" s="410"/>
      <c r="BC178" s="410"/>
      <c r="BD178" s="410"/>
      <c r="BE178" s="410"/>
      <c r="BF178" s="410"/>
      <c r="BG178" s="410"/>
      <c r="BH178" s="410"/>
      <c r="BI178" s="410"/>
      <c r="BJ178" s="410"/>
      <c r="BK178" s="410"/>
      <c r="BL178" s="410"/>
      <c r="BM178" s="410"/>
      <c r="BN178" s="410"/>
      <c r="BO178" s="410"/>
      <c r="BP178" s="410"/>
      <c r="BQ178" s="410"/>
      <c r="BR178" s="410"/>
      <c r="BS178" s="410"/>
      <c r="BT178" s="410"/>
      <c r="BU178" s="410"/>
      <c r="BV178" s="410"/>
      <c r="BW178" s="410"/>
      <c r="BX178" s="410"/>
      <c r="BY178" s="410"/>
      <c r="BZ178" s="410"/>
      <c r="CA178" s="410"/>
      <c r="CB178" s="410"/>
      <c r="CC178" s="410"/>
      <c r="CD178" s="410"/>
      <c r="CE178" s="410"/>
      <c r="CF178" s="410"/>
      <c r="CG178" s="410"/>
      <c r="CH178" s="410"/>
      <c r="CI178" s="410"/>
      <c r="CJ178" s="410"/>
      <c r="CK178" s="410"/>
      <c r="CL178" s="410"/>
      <c r="CM178" s="410"/>
      <c r="CN178" s="410"/>
      <c r="CO178" s="410"/>
      <c r="CP178" s="410"/>
      <c r="CQ178" s="410"/>
      <c r="CR178" s="410"/>
      <c r="CS178" s="410"/>
      <c r="CT178" s="410"/>
      <c r="CU178" s="410"/>
    </row>
    <row r="179" spans="1:99" ht="14.25">
      <c r="B179" s="413" t="s">
        <v>685</v>
      </c>
      <c r="C179" s="414"/>
      <c r="D179" s="414"/>
      <c r="E179" s="414"/>
      <c r="F179" s="414"/>
      <c r="G179" s="414"/>
      <c r="H179" s="414"/>
      <c r="I179" s="414"/>
      <c r="J179" s="414"/>
      <c r="K179" s="414"/>
      <c r="L179" s="415"/>
      <c r="M179" s="593">
        <v>1056</v>
      </c>
      <c r="N179" s="720"/>
      <c r="O179" s="721"/>
      <c r="P179" s="721"/>
      <c r="Q179" s="722"/>
      <c r="R179" s="462" t="s">
        <v>3</v>
      </c>
      <c r="S179" s="410"/>
      <c r="T179" s="410"/>
      <c r="U179" s="410"/>
      <c r="V179" s="410"/>
      <c r="W179" s="410"/>
      <c r="X179" s="410"/>
      <c r="Y179" s="410"/>
      <c r="Z179" s="410"/>
      <c r="AA179" s="410"/>
      <c r="AB179" s="410"/>
      <c r="AC179" s="410"/>
      <c r="AD179" s="410"/>
      <c r="AE179" s="410"/>
      <c r="AF179" s="410"/>
      <c r="AG179" s="410"/>
      <c r="AH179" s="410"/>
      <c r="AI179" s="410"/>
      <c r="AJ179" s="410"/>
      <c r="AK179" s="410"/>
      <c r="AL179" s="410"/>
      <c r="AM179" s="410"/>
      <c r="AN179" s="410"/>
      <c r="AO179" s="410"/>
      <c r="AP179" s="410"/>
      <c r="AQ179" s="410"/>
      <c r="AR179" s="410"/>
      <c r="AS179" s="410"/>
      <c r="AT179" s="410"/>
      <c r="AU179" s="410"/>
      <c r="AV179" s="410"/>
      <c r="AW179" s="410"/>
      <c r="AX179" s="410"/>
      <c r="AY179" s="410"/>
      <c r="AZ179" s="410"/>
      <c r="BA179" s="410"/>
      <c r="BB179" s="410"/>
      <c r="BC179" s="410"/>
      <c r="BD179" s="410"/>
      <c r="BE179" s="410"/>
      <c r="BF179" s="410"/>
      <c r="BG179" s="410"/>
      <c r="BH179" s="410"/>
      <c r="BI179" s="410"/>
      <c r="BJ179" s="410"/>
      <c r="BK179" s="410"/>
      <c r="BL179" s="410"/>
      <c r="BM179" s="410"/>
      <c r="BN179" s="410"/>
      <c r="BO179" s="410"/>
      <c r="BP179" s="410"/>
      <c r="BQ179" s="410"/>
      <c r="BR179" s="410"/>
      <c r="BS179" s="410"/>
      <c r="BT179" s="410"/>
      <c r="BU179" s="410"/>
      <c r="BV179" s="410"/>
      <c r="BW179" s="410"/>
      <c r="BX179" s="410"/>
      <c r="BY179" s="410"/>
      <c r="BZ179" s="410"/>
      <c r="CA179" s="410"/>
      <c r="CB179" s="410"/>
      <c r="CC179" s="410"/>
      <c r="CD179" s="410"/>
      <c r="CE179" s="410"/>
      <c r="CF179" s="410"/>
      <c r="CG179" s="410"/>
      <c r="CH179" s="410"/>
      <c r="CI179" s="410"/>
      <c r="CJ179" s="410"/>
      <c r="CK179" s="410"/>
      <c r="CL179" s="410"/>
      <c r="CM179" s="410"/>
      <c r="CN179" s="410"/>
      <c r="CO179" s="410"/>
      <c r="CP179" s="410"/>
      <c r="CQ179" s="410"/>
      <c r="CR179" s="410"/>
      <c r="CS179" s="410"/>
      <c r="CT179" s="410"/>
      <c r="CU179" s="410"/>
    </row>
    <row r="180" spans="1:99" ht="14.25">
      <c r="B180" s="413" t="s">
        <v>686</v>
      </c>
      <c r="C180" s="414"/>
      <c r="D180" s="414"/>
      <c r="E180" s="414"/>
      <c r="F180" s="414"/>
      <c r="G180" s="414"/>
      <c r="H180" s="414"/>
      <c r="I180" s="414"/>
      <c r="J180" s="414"/>
      <c r="K180" s="414"/>
      <c r="L180" s="415"/>
      <c r="M180" s="593">
        <v>1057</v>
      </c>
      <c r="N180" s="720"/>
      <c r="O180" s="721"/>
      <c r="P180" s="721"/>
      <c r="Q180" s="722"/>
      <c r="R180" s="462" t="s">
        <v>3</v>
      </c>
      <c r="S180" s="410"/>
      <c r="T180" s="410"/>
      <c r="U180" s="410"/>
      <c r="V180" s="410"/>
      <c r="W180" s="410"/>
      <c r="X180" s="410"/>
      <c r="Y180" s="410"/>
      <c r="Z180" s="410"/>
      <c r="AA180" s="410"/>
      <c r="AB180" s="410"/>
      <c r="AC180" s="410"/>
      <c r="AD180" s="410"/>
      <c r="AE180" s="410"/>
      <c r="AF180" s="410"/>
      <c r="AG180" s="410"/>
      <c r="AH180" s="410"/>
      <c r="AI180" s="410"/>
      <c r="AJ180" s="410"/>
      <c r="AK180" s="410"/>
      <c r="AL180" s="410"/>
      <c r="AM180" s="410"/>
      <c r="AN180" s="410"/>
      <c r="AO180" s="410"/>
      <c r="AP180" s="410"/>
      <c r="AQ180" s="410"/>
      <c r="AR180" s="410"/>
      <c r="AS180" s="410"/>
      <c r="AT180" s="410"/>
      <c r="AU180" s="410"/>
      <c r="AV180" s="410"/>
      <c r="AW180" s="410"/>
      <c r="AX180" s="410"/>
      <c r="AY180" s="410"/>
      <c r="AZ180" s="410"/>
      <c r="BA180" s="410"/>
      <c r="BB180" s="410"/>
      <c r="BC180" s="410"/>
      <c r="BD180" s="410"/>
      <c r="BE180" s="410"/>
      <c r="BF180" s="410"/>
      <c r="BG180" s="410"/>
      <c r="BH180" s="410"/>
      <c r="BI180" s="410"/>
      <c r="BJ180" s="410"/>
      <c r="BK180" s="410"/>
      <c r="BL180" s="410"/>
      <c r="BM180" s="410"/>
      <c r="BN180" s="410"/>
      <c r="BO180" s="410"/>
      <c r="BP180" s="410"/>
      <c r="BQ180" s="410"/>
      <c r="BR180" s="410"/>
      <c r="BS180" s="410"/>
      <c r="BT180" s="410"/>
      <c r="BU180" s="410"/>
      <c r="BV180" s="410"/>
      <c r="BW180" s="410"/>
      <c r="BX180" s="410"/>
      <c r="BY180" s="410"/>
      <c r="BZ180" s="410"/>
      <c r="CA180" s="410"/>
      <c r="CB180" s="410"/>
      <c r="CC180" s="410"/>
      <c r="CD180" s="410"/>
      <c r="CE180" s="410"/>
      <c r="CF180" s="410"/>
      <c r="CG180" s="410"/>
      <c r="CH180" s="410"/>
      <c r="CI180" s="410"/>
      <c r="CJ180" s="410"/>
      <c r="CK180" s="410"/>
      <c r="CL180" s="410"/>
      <c r="CM180" s="410"/>
      <c r="CN180" s="410"/>
      <c r="CO180" s="410"/>
      <c r="CP180" s="410"/>
      <c r="CQ180" s="410"/>
      <c r="CR180" s="410"/>
      <c r="CS180" s="410"/>
      <c r="CT180" s="410"/>
      <c r="CU180" s="410"/>
    </row>
    <row r="181" spans="1:99" ht="14.25">
      <c r="B181" s="413" t="s">
        <v>687</v>
      </c>
      <c r="C181" s="414"/>
      <c r="D181" s="414"/>
      <c r="E181" s="414"/>
      <c r="F181" s="414"/>
      <c r="G181" s="414"/>
      <c r="H181" s="414"/>
      <c r="I181" s="414"/>
      <c r="J181" s="414"/>
      <c r="K181" s="414"/>
      <c r="L181" s="415"/>
      <c r="M181" s="593">
        <v>1058</v>
      </c>
      <c r="N181" s="720">
        <f>+$N$178-$N$179-N180</f>
        <v>0</v>
      </c>
      <c r="O181" s="721"/>
      <c r="P181" s="721"/>
      <c r="Q181" s="722"/>
      <c r="R181" s="418" t="s">
        <v>4</v>
      </c>
      <c r="S181" s="410"/>
      <c r="T181" s="410"/>
      <c r="U181" s="410"/>
      <c r="V181" s="410"/>
      <c r="W181" s="410"/>
      <c r="X181" s="410"/>
      <c r="Y181" s="410"/>
      <c r="Z181" s="410"/>
      <c r="AA181" s="410"/>
      <c r="AB181" s="410"/>
      <c r="AC181" s="410"/>
      <c r="AD181" s="410"/>
      <c r="AE181" s="410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410"/>
      <c r="AR181" s="410"/>
      <c r="AS181" s="410"/>
      <c r="AT181" s="410"/>
      <c r="AU181" s="410"/>
      <c r="AV181" s="410"/>
      <c r="AW181" s="410"/>
      <c r="AX181" s="410"/>
      <c r="AY181" s="410"/>
      <c r="AZ181" s="410"/>
      <c r="BA181" s="410"/>
      <c r="BB181" s="410"/>
      <c r="BC181" s="410"/>
      <c r="BD181" s="410"/>
      <c r="BE181" s="410"/>
      <c r="BF181" s="410"/>
      <c r="BG181" s="410"/>
      <c r="BH181" s="410"/>
      <c r="BI181" s="410"/>
      <c r="BJ181" s="410"/>
      <c r="BK181" s="410"/>
      <c r="BL181" s="410"/>
      <c r="BM181" s="410"/>
      <c r="BN181" s="410"/>
      <c r="BO181" s="410"/>
      <c r="BP181" s="410"/>
      <c r="BQ181" s="410"/>
      <c r="BR181" s="410"/>
      <c r="BS181" s="410"/>
      <c r="BT181" s="410"/>
      <c r="BU181" s="410"/>
      <c r="BV181" s="410"/>
      <c r="BW181" s="410"/>
      <c r="BX181" s="410"/>
      <c r="BY181" s="410"/>
      <c r="BZ181" s="410"/>
      <c r="CA181" s="410"/>
      <c r="CB181" s="410"/>
      <c r="CC181" s="410"/>
      <c r="CD181" s="410"/>
      <c r="CE181" s="410"/>
      <c r="CF181" s="410"/>
      <c r="CG181" s="410"/>
      <c r="CH181" s="410"/>
      <c r="CI181" s="410"/>
      <c r="CJ181" s="410"/>
      <c r="CK181" s="410"/>
      <c r="CL181" s="410"/>
      <c r="CM181" s="410"/>
      <c r="CN181" s="410"/>
      <c r="CO181" s="410"/>
      <c r="CP181" s="410"/>
      <c r="CQ181" s="410"/>
      <c r="CR181" s="410"/>
      <c r="CS181" s="410"/>
      <c r="CT181" s="410"/>
      <c r="CU181" s="410"/>
    </row>
    <row r="182" spans="1:99" ht="14.25">
      <c r="B182" s="413" t="s">
        <v>688</v>
      </c>
      <c r="C182" s="414"/>
      <c r="D182" s="414"/>
      <c r="E182" s="414"/>
      <c r="F182" s="414"/>
      <c r="G182" s="414"/>
      <c r="H182" s="414"/>
      <c r="I182" s="414"/>
      <c r="J182" s="414"/>
      <c r="K182" s="414"/>
      <c r="L182" s="415"/>
      <c r="M182" s="593">
        <v>1060</v>
      </c>
      <c r="N182" s="720"/>
      <c r="O182" s="721"/>
      <c r="P182" s="721"/>
      <c r="Q182" s="722"/>
      <c r="R182" s="418" t="s">
        <v>3</v>
      </c>
      <c r="S182" s="410"/>
      <c r="T182" s="410"/>
      <c r="U182" s="410"/>
      <c r="V182" s="410"/>
      <c r="W182" s="410"/>
      <c r="X182" s="410"/>
      <c r="Y182" s="410"/>
      <c r="Z182" s="410"/>
      <c r="AA182" s="410"/>
      <c r="AB182" s="410"/>
      <c r="AC182" s="410"/>
      <c r="AD182" s="410"/>
      <c r="AE182" s="410"/>
      <c r="AF182" s="410"/>
      <c r="AG182" s="410"/>
      <c r="AH182" s="410"/>
      <c r="AI182" s="410"/>
      <c r="AJ182" s="410"/>
      <c r="AK182" s="410"/>
      <c r="AL182" s="410"/>
      <c r="AM182" s="410"/>
      <c r="AN182" s="410"/>
      <c r="AO182" s="410"/>
      <c r="AP182" s="410"/>
      <c r="AQ182" s="410"/>
      <c r="AR182" s="410"/>
      <c r="AS182" s="410"/>
      <c r="AT182" s="410"/>
      <c r="AU182" s="410"/>
      <c r="AV182" s="410"/>
      <c r="AW182" s="410"/>
      <c r="AX182" s="410"/>
      <c r="AY182" s="410"/>
      <c r="AZ182" s="410"/>
      <c r="BA182" s="410"/>
      <c r="BB182" s="410"/>
      <c r="BC182" s="410"/>
      <c r="BD182" s="410"/>
      <c r="BE182" s="410"/>
      <c r="BF182" s="410"/>
      <c r="BG182" s="410"/>
      <c r="BH182" s="410"/>
      <c r="BI182" s="410"/>
      <c r="BJ182" s="410"/>
      <c r="BK182" s="410"/>
      <c r="BL182" s="410"/>
      <c r="BM182" s="410"/>
      <c r="BN182" s="410"/>
      <c r="BO182" s="410"/>
      <c r="BP182" s="410"/>
      <c r="BQ182" s="410"/>
      <c r="BR182" s="410"/>
      <c r="BS182" s="410"/>
      <c r="BT182" s="410"/>
      <c r="BU182" s="410"/>
      <c r="BV182" s="410"/>
      <c r="BW182" s="410"/>
      <c r="BX182" s="410"/>
      <c r="BY182" s="410"/>
      <c r="BZ182" s="410"/>
      <c r="CA182" s="410"/>
      <c r="CB182" s="410"/>
      <c r="CC182" s="410"/>
      <c r="CD182" s="410"/>
      <c r="CE182" s="410"/>
      <c r="CF182" s="410"/>
      <c r="CG182" s="410"/>
      <c r="CH182" s="410"/>
      <c r="CI182" s="410"/>
      <c r="CJ182" s="410"/>
      <c r="CK182" s="410"/>
      <c r="CL182" s="410"/>
      <c r="CM182" s="410"/>
      <c r="CN182" s="410"/>
      <c r="CO182" s="410"/>
      <c r="CP182" s="410"/>
      <c r="CQ182" s="410"/>
      <c r="CR182" s="410"/>
      <c r="CS182" s="410"/>
      <c r="CT182" s="410"/>
      <c r="CU182" s="410"/>
    </row>
    <row r="183" spans="1:99" ht="14.25">
      <c r="B183" s="413" t="s">
        <v>689</v>
      </c>
      <c r="C183" s="414"/>
      <c r="D183" s="414"/>
      <c r="E183" s="414"/>
      <c r="F183" s="414"/>
      <c r="G183" s="414"/>
      <c r="H183" s="414"/>
      <c r="I183" s="414"/>
      <c r="J183" s="414"/>
      <c r="K183" s="414"/>
      <c r="L183" s="415"/>
      <c r="M183" s="593">
        <v>1061</v>
      </c>
      <c r="N183" s="720">
        <f>+$N$181-$N$182</f>
        <v>0</v>
      </c>
      <c r="O183" s="721"/>
      <c r="P183" s="721"/>
      <c r="Q183" s="722"/>
      <c r="R183" s="462" t="s">
        <v>4</v>
      </c>
      <c r="S183" s="410"/>
      <c r="T183" s="410"/>
      <c r="U183" s="410"/>
      <c r="V183" s="410"/>
      <c r="W183" s="410"/>
      <c r="X183" s="410"/>
      <c r="Y183" s="410"/>
      <c r="Z183" s="410"/>
      <c r="AA183" s="410"/>
      <c r="AB183" s="410"/>
      <c r="AC183" s="410"/>
      <c r="AD183" s="410"/>
      <c r="AE183" s="410"/>
      <c r="AF183" s="410"/>
      <c r="AG183" s="410"/>
      <c r="AH183" s="410"/>
      <c r="AI183" s="410"/>
      <c r="AJ183" s="410"/>
      <c r="AK183" s="410"/>
      <c r="AL183" s="410"/>
      <c r="AM183" s="410"/>
      <c r="AN183" s="410"/>
      <c r="AO183" s="410"/>
      <c r="AP183" s="410"/>
      <c r="AQ183" s="410"/>
      <c r="AR183" s="410"/>
      <c r="AS183" s="410"/>
      <c r="AT183" s="410"/>
      <c r="AU183" s="410"/>
      <c r="AV183" s="410"/>
      <c r="AW183" s="410"/>
      <c r="AX183" s="410"/>
      <c r="AY183" s="410"/>
      <c r="AZ183" s="410"/>
      <c r="BA183" s="410"/>
      <c r="BB183" s="410"/>
      <c r="BC183" s="410"/>
      <c r="BD183" s="410"/>
      <c r="BE183" s="410"/>
      <c r="BF183" s="410"/>
      <c r="BG183" s="410"/>
      <c r="BH183" s="410"/>
      <c r="BI183" s="410"/>
      <c r="BJ183" s="410"/>
      <c r="BK183" s="410"/>
      <c r="BL183" s="410"/>
      <c r="BM183" s="410"/>
      <c r="BN183" s="410"/>
      <c r="BO183" s="410"/>
      <c r="BP183" s="410"/>
      <c r="BQ183" s="410"/>
      <c r="BR183" s="410"/>
      <c r="BS183" s="410"/>
      <c r="BT183" s="410"/>
      <c r="BU183" s="410"/>
      <c r="BV183" s="410"/>
      <c r="BW183" s="410"/>
      <c r="BX183" s="410"/>
      <c r="BY183" s="410"/>
      <c r="BZ183" s="410"/>
      <c r="CA183" s="410"/>
      <c r="CB183" s="410"/>
      <c r="CC183" s="410"/>
      <c r="CD183" s="410"/>
      <c r="CE183" s="410"/>
      <c r="CF183" s="410"/>
      <c r="CG183" s="410"/>
      <c r="CH183" s="410"/>
      <c r="CI183" s="410"/>
      <c r="CJ183" s="410"/>
      <c r="CK183" s="410"/>
      <c r="CL183" s="410"/>
      <c r="CM183" s="410"/>
      <c r="CN183" s="410"/>
      <c r="CO183" s="410"/>
      <c r="CP183" s="410"/>
      <c r="CQ183" s="410"/>
      <c r="CR183" s="410"/>
      <c r="CS183" s="410"/>
      <c r="CT183" s="410"/>
      <c r="CU183" s="410"/>
    </row>
    <row r="184" spans="1:99" ht="14.25">
      <c r="B184" s="413" t="s">
        <v>690</v>
      </c>
      <c r="C184" s="414"/>
      <c r="D184" s="414"/>
      <c r="E184" s="414"/>
      <c r="F184" s="414"/>
      <c r="G184" s="414"/>
      <c r="H184" s="414"/>
      <c r="I184" s="414"/>
      <c r="J184" s="414"/>
      <c r="K184" s="414"/>
      <c r="L184" s="415"/>
      <c r="M184" s="593">
        <v>1062</v>
      </c>
      <c r="N184" s="720">
        <f>+N183</f>
        <v>0</v>
      </c>
      <c r="O184" s="721"/>
      <c r="P184" s="721"/>
      <c r="Q184" s="722"/>
      <c r="R184" s="462" t="s">
        <v>4</v>
      </c>
      <c r="S184" s="410"/>
      <c r="T184" s="410"/>
      <c r="U184" s="410"/>
      <c r="V184" s="410"/>
      <c r="W184" s="410"/>
      <c r="X184" s="410"/>
      <c r="Y184" s="410"/>
      <c r="Z184" s="410"/>
      <c r="AA184" s="410"/>
      <c r="AB184" s="410"/>
      <c r="AC184" s="410"/>
      <c r="AD184" s="410"/>
      <c r="AE184" s="410"/>
      <c r="AF184" s="410"/>
      <c r="AG184" s="410"/>
      <c r="AH184" s="410"/>
      <c r="AI184" s="410"/>
      <c r="AJ184" s="410"/>
      <c r="AK184" s="410"/>
      <c r="AL184" s="410"/>
      <c r="AM184" s="410"/>
      <c r="AN184" s="410"/>
      <c r="AO184" s="410"/>
      <c r="AP184" s="410"/>
      <c r="AQ184" s="410"/>
      <c r="AR184" s="410"/>
      <c r="AS184" s="410"/>
      <c r="AT184" s="410"/>
      <c r="AU184" s="410"/>
      <c r="AV184" s="410"/>
      <c r="AW184" s="410"/>
      <c r="AX184" s="410"/>
      <c r="AY184" s="410"/>
      <c r="AZ184" s="410"/>
      <c r="BA184" s="410"/>
      <c r="BB184" s="410"/>
      <c r="BC184" s="410"/>
      <c r="BD184" s="410"/>
      <c r="BE184" s="410"/>
      <c r="BF184" s="410"/>
      <c r="BG184" s="410"/>
      <c r="BH184" s="410"/>
      <c r="BI184" s="410"/>
      <c r="BJ184" s="410"/>
      <c r="BK184" s="410"/>
      <c r="BL184" s="410"/>
      <c r="BM184" s="410"/>
      <c r="BN184" s="410"/>
      <c r="BO184" s="410"/>
      <c r="BP184" s="410"/>
      <c r="BQ184" s="410"/>
      <c r="BR184" s="410"/>
      <c r="BS184" s="410"/>
      <c r="BT184" s="410"/>
      <c r="BU184" s="410"/>
      <c r="BV184" s="410"/>
      <c r="BW184" s="410"/>
      <c r="BX184" s="410"/>
      <c r="BY184" s="410"/>
      <c r="BZ184" s="410"/>
      <c r="CA184" s="410"/>
      <c r="CB184" s="410"/>
      <c r="CC184" s="410"/>
      <c r="CD184" s="410"/>
      <c r="CE184" s="410"/>
      <c r="CF184" s="410"/>
      <c r="CG184" s="410"/>
      <c r="CH184" s="410"/>
      <c r="CI184" s="410"/>
      <c r="CJ184" s="410"/>
      <c r="CK184" s="410"/>
      <c r="CL184" s="410"/>
      <c r="CM184" s="410"/>
      <c r="CN184" s="410"/>
      <c r="CO184" s="410"/>
      <c r="CP184" s="410"/>
      <c r="CQ184" s="410"/>
      <c r="CR184" s="410"/>
      <c r="CS184" s="410"/>
      <c r="CT184" s="410"/>
      <c r="CU184" s="410"/>
    </row>
    <row r="185" spans="1:99" ht="14.25">
      <c r="B185" s="413" t="s">
        <v>691</v>
      </c>
      <c r="C185" s="414"/>
      <c r="D185" s="414"/>
      <c r="E185" s="414"/>
      <c r="F185" s="414"/>
      <c r="G185" s="414"/>
      <c r="H185" s="414"/>
      <c r="I185" s="414"/>
      <c r="J185" s="414"/>
      <c r="K185" s="414"/>
      <c r="L185" s="415"/>
      <c r="M185" s="593">
        <v>1099</v>
      </c>
      <c r="N185" s="720"/>
      <c r="O185" s="721"/>
      <c r="P185" s="721"/>
      <c r="Q185" s="722"/>
      <c r="R185" s="518"/>
      <c r="S185" s="410"/>
      <c r="T185" s="410"/>
      <c r="U185" s="410"/>
      <c r="V185" s="410"/>
      <c r="W185" s="410"/>
      <c r="X185" s="410"/>
      <c r="Y185" s="410"/>
      <c r="Z185" s="410"/>
      <c r="AA185" s="410"/>
      <c r="AB185" s="410"/>
      <c r="AC185" s="410"/>
      <c r="AD185" s="410"/>
      <c r="AE185" s="410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410"/>
      <c r="AR185" s="410"/>
      <c r="AS185" s="410"/>
      <c r="AT185" s="410"/>
      <c r="AU185" s="410"/>
      <c r="AV185" s="410"/>
      <c r="AW185" s="410"/>
      <c r="AX185" s="410"/>
      <c r="AY185" s="410"/>
      <c r="AZ185" s="410"/>
      <c r="BA185" s="410"/>
      <c r="BB185" s="410"/>
      <c r="BC185" s="410"/>
      <c r="BD185" s="410"/>
      <c r="BE185" s="410"/>
      <c r="BF185" s="410"/>
      <c r="BG185" s="410"/>
      <c r="BH185" s="410"/>
      <c r="BI185" s="410"/>
      <c r="BJ185" s="410"/>
      <c r="BK185" s="410"/>
      <c r="BL185" s="410"/>
      <c r="BM185" s="410"/>
      <c r="BN185" s="410"/>
      <c r="BO185" s="410"/>
      <c r="BP185" s="410"/>
      <c r="BQ185" s="410"/>
      <c r="BR185" s="410"/>
      <c r="BS185" s="410"/>
      <c r="BT185" s="410"/>
      <c r="BU185" s="410"/>
      <c r="BV185" s="410"/>
      <c r="BW185" s="410"/>
      <c r="BX185" s="410"/>
      <c r="BY185" s="410"/>
      <c r="BZ185" s="410"/>
      <c r="CA185" s="410"/>
      <c r="CB185" s="410"/>
      <c r="CC185" s="410"/>
      <c r="CD185" s="410"/>
      <c r="CE185" s="410"/>
      <c r="CF185" s="410"/>
      <c r="CG185" s="410"/>
      <c r="CH185" s="410"/>
      <c r="CI185" s="410"/>
      <c r="CJ185" s="410"/>
      <c r="CK185" s="410"/>
      <c r="CL185" s="410"/>
      <c r="CM185" s="410"/>
      <c r="CN185" s="410"/>
      <c r="CO185" s="410"/>
      <c r="CP185" s="410"/>
      <c r="CQ185" s="410"/>
      <c r="CR185" s="410"/>
      <c r="CS185" s="410"/>
      <c r="CT185" s="410"/>
      <c r="CU185" s="410"/>
    </row>
    <row r="186" spans="1:99" ht="14.25">
      <c r="B186" s="432" t="s">
        <v>692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4"/>
      <c r="M186" s="425">
        <v>1847</v>
      </c>
      <c r="N186" s="724"/>
      <c r="O186" s="725"/>
      <c r="P186" s="725"/>
      <c r="Q186" s="726"/>
      <c r="R186" s="518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410"/>
      <c r="AR186" s="410"/>
      <c r="AS186" s="410"/>
      <c r="AT186" s="410"/>
      <c r="AU186" s="410"/>
      <c r="AV186" s="410"/>
      <c r="AW186" s="410"/>
      <c r="AX186" s="410"/>
      <c r="AY186" s="410"/>
      <c r="AZ186" s="410"/>
      <c r="BA186" s="410"/>
      <c r="BB186" s="410"/>
      <c r="BC186" s="410"/>
      <c r="BD186" s="410"/>
      <c r="BE186" s="410"/>
      <c r="BF186" s="410"/>
      <c r="BG186" s="410"/>
      <c r="BH186" s="410"/>
      <c r="BI186" s="410"/>
      <c r="BJ186" s="410"/>
      <c r="BK186" s="410"/>
      <c r="BL186" s="410"/>
      <c r="BM186" s="410"/>
      <c r="BN186" s="410"/>
      <c r="BO186" s="410"/>
      <c r="BP186" s="410"/>
      <c r="BQ186" s="410"/>
      <c r="BR186" s="410"/>
      <c r="BS186" s="410"/>
      <c r="BT186" s="410"/>
      <c r="BU186" s="410"/>
      <c r="BV186" s="410"/>
      <c r="BW186" s="410"/>
      <c r="BX186" s="410"/>
      <c r="BY186" s="410"/>
      <c r="BZ186" s="410"/>
      <c r="CA186" s="410"/>
      <c r="CB186" s="410"/>
      <c r="CC186" s="410"/>
      <c r="CD186" s="410"/>
      <c r="CE186" s="410"/>
      <c r="CF186" s="410"/>
      <c r="CG186" s="410"/>
      <c r="CH186" s="410"/>
      <c r="CI186" s="410"/>
      <c r="CJ186" s="410"/>
      <c r="CK186" s="410"/>
      <c r="CL186" s="410"/>
      <c r="CM186" s="410"/>
      <c r="CN186" s="410"/>
      <c r="CO186" s="410"/>
      <c r="CP186" s="410"/>
      <c r="CQ186" s="410"/>
      <c r="CR186" s="410"/>
      <c r="CS186" s="410"/>
      <c r="CT186" s="410"/>
      <c r="CU186" s="410"/>
    </row>
    <row r="187" spans="1:99" ht="14.25">
      <c r="B187" s="413" t="s">
        <v>693</v>
      </c>
      <c r="C187" s="414"/>
      <c r="D187" s="414"/>
      <c r="E187" s="414"/>
      <c r="F187" s="414"/>
      <c r="G187" s="414"/>
      <c r="H187" s="414"/>
      <c r="I187" s="414"/>
      <c r="J187" s="414"/>
      <c r="K187" s="414"/>
      <c r="L187" s="415"/>
      <c r="M187" s="593">
        <v>1100</v>
      </c>
      <c r="N187" s="720"/>
      <c r="O187" s="721"/>
      <c r="P187" s="721"/>
      <c r="Q187" s="722"/>
      <c r="R187" s="518"/>
      <c r="S187" s="410"/>
      <c r="T187" s="410"/>
      <c r="U187" s="410"/>
      <c r="V187" s="410"/>
      <c r="W187" s="410"/>
      <c r="X187" s="410"/>
      <c r="Y187" s="410"/>
      <c r="Z187" s="410"/>
      <c r="AA187" s="410"/>
      <c r="AB187" s="410"/>
      <c r="AC187" s="410"/>
      <c r="AD187" s="410"/>
      <c r="AE187" s="410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410"/>
      <c r="AR187" s="410"/>
      <c r="AS187" s="410"/>
      <c r="AT187" s="410"/>
      <c r="AU187" s="410"/>
      <c r="AV187" s="410"/>
      <c r="AW187" s="410"/>
      <c r="AX187" s="410"/>
      <c r="AY187" s="410"/>
      <c r="AZ187" s="410"/>
      <c r="BA187" s="410"/>
      <c r="BB187" s="410"/>
      <c r="BC187" s="410"/>
      <c r="BD187" s="410"/>
      <c r="BE187" s="410"/>
      <c r="BF187" s="410"/>
      <c r="BG187" s="410"/>
      <c r="BH187" s="410"/>
      <c r="BI187" s="410"/>
      <c r="BJ187" s="410"/>
      <c r="BK187" s="410"/>
      <c r="BL187" s="410"/>
      <c r="BM187" s="410"/>
      <c r="BN187" s="410"/>
      <c r="BO187" s="410"/>
      <c r="BP187" s="410"/>
      <c r="BQ187" s="410"/>
      <c r="BR187" s="410"/>
      <c r="BS187" s="410"/>
      <c r="BT187" s="410"/>
      <c r="BU187" s="410"/>
      <c r="BV187" s="410"/>
      <c r="BW187" s="410"/>
      <c r="BX187" s="410"/>
      <c r="BY187" s="410"/>
      <c r="BZ187" s="410"/>
      <c r="CA187" s="410"/>
      <c r="CB187" s="410"/>
      <c r="CC187" s="410"/>
      <c r="CD187" s="410"/>
      <c r="CE187" s="410"/>
      <c r="CF187" s="410"/>
      <c r="CG187" s="410"/>
      <c r="CH187" s="410"/>
      <c r="CI187" s="410"/>
      <c r="CJ187" s="410"/>
      <c r="CK187" s="410"/>
      <c r="CL187" s="410"/>
      <c r="CM187" s="410"/>
      <c r="CN187" s="410"/>
      <c r="CO187" s="410"/>
      <c r="CP187" s="410"/>
      <c r="CQ187" s="410"/>
      <c r="CR187" s="410"/>
      <c r="CS187" s="410"/>
      <c r="CT187" s="410"/>
      <c r="CU187" s="410"/>
    </row>
    <row r="188" spans="1:99" ht="14.25">
      <c r="B188" s="413" t="s">
        <v>694</v>
      </c>
      <c r="C188" s="414"/>
      <c r="D188" s="414"/>
      <c r="E188" s="414"/>
      <c r="F188" s="414"/>
      <c r="G188" s="414"/>
      <c r="H188" s="414"/>
      <c r="I188" s="414"/>
      <c r="J188" s="414"/>
      <c r="K188" s="414"/>
      <c r="L188" s="415"/>
      <c r="M188" s="593">
        <v>1114</v>
      </c>
      <c r="N188" s="720"/>
      <c r="O188" s="721"/>
      <c r="P188" s="721"/>
      <c r="Q188" s="722"/>
      <c r="R188" s="518"/>
      <c r="S188" s="410"/>
      <c r="T188" s="410"/>
      <c r="U188" s="410"/>
      <c r="V188" s="410"/>
      <c r="W188" s="410"/>
      <c r="X188" s="410"/>
      <c r="Y188" s="410"/>
      <c r="Z188" s="410"/>
      <c r="AA188" s="410"/>
      <c r="AB188" s="410"/>
      <c r="AC188" s="410"/>
      <c r="AD188" s="410"/>
      <c r="AE188" s="410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410"/>
      <c r="AR188" s="410"/>
      <c r="AS188" s="410"/>
      <c r="AT188" s="410"/>
      <c r="AU188" s="410"/>
      <c r="AV188" s="410"/>
      <c r="AW188" s="410"/>
      <c r="AX188" s="410"/>
      <c r="AY188" s="410"/>
      <c r="AZ188" s="410"/>
      <c r="BA188" s="410"/>
      <c r="BB188" s="410"/>
      <c r="BC188" s="410"/>
      <c r="BD188" s="410"/>
      <c r="BE188" s="410"/>
      <c r="BF188" s="410"/>
      <c r="BG188" s="410"/>
      <c r="BH188" s="410"/>
      <c r="BI188" s="410"/>
      <c r="BJ188" s="410"/>
      <c r="BK188" s="410"/>
      <c r="BL188" s="410"/>
      <c r="BM188" s="410"/>
      <c r="BN188" s="410"/>
      <c r="BO188" s="410"/>
      <c r="BP188" s="410"/>
      <c r="BQ188" s="410"/>
      <c r="BR188" s="410"/>
      <c r="BS188" s="410"/>
      <c r="BT188" s="410"/>
      <c r="BU188" s="410"/>
      <c r="BV188" s="410"/>
      <c r="BW188" s="410"/>
      <c r="BX188" s="410"/>
      <c r="BY188" s="410"/>
      <c r="BZ188" s="410"/>
      <c r="CA188" s="410"/>
      <c r="CB188" s="410"/>
      <c r="CC188" s="410"/>
      <c r="CD188" s="410"/>
      <c r="CE188" s="410"/>
      <c r="CF188" s="410"/>
      <c r="CG188" s="410"/>
      <c r="CH188" s="410"/>
      <c r="CI188" s="410"/>
      <c r="CJ188" s="410"/>
      <c r="CK188" s="410"/>
      <c r="CL188" s="410"/>
      <c r="CM188" s="410"/>
      <c r="CN188" s="410"/>
      <c r="CO188" s="410"/>
      <c r="CP188" s="410"/>
      <c r="CQ188" s="410"/>
      <c r="CR188" s="410"/>
      <c r="CS188" s="410"/>
      <c r="CT188" s="410"/>
      <c r="CU188" s="410"/>
    </row>
    <row r="189" spans="1:99">
      <c r="B189" s="785" t="s">
        <v>695</v>
      </c>
      <c r="C189" s="786"/>
      <c r="D189" s="786"/>
      <c r="E189" s="786"/>
      <c r="F189" s="786"/>
      <c r="G189" s="786"/>
      <c r="H189" s="786"/>
      <c r="I189" s="786"/>
      <c r="J189" s="786"/>
      <c r="K189" s="786"/>
      <c r="L189" s="786"/>
      <c r="M189" s="786"/>
      <c r="N189" s="786"/>
      <c r="O189" s="786"/>
      <c r="P189" s="786"/>
      <c r="Q189" s="786"/>
      <c r="R189" s="787"/>
      <c r="S189" s="410"/>
      <c r="T189" s="410"/>
      <c r="U189" s="410"/>
      <c r="V189" s="410"/>
      <c r="W189" s="410"/>
      <c r="X189" s="410"/>
      <c r="Y189" s="410"/>
      <c r="Z189" s="410"/>
      <c r="AA189" s="410"/>
      <c r="AB189" s="410"/>
      <c r="AC189" s="410"/>
      <c r="AD189" s="410"/>
      <c r="AE189" s="410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410"/>
      <c r="AR189" s="410"/>
      <c r="AS189" s="410"/>
      <c r="AT189" s="410"/>
      <c r="AU189" s="410"/>
      <c r="AV189" s="410"/>
      <c r="AW189" s="410"/>
      <c r="AX189" s="410"/>
      <c r="AY189" s="410"/>
      <c r="AZ189" s="410"/>
      <c r="BA189" s="410"/>
      <c r="BB189" s="410"/>
      <c r="BC189" s="410"/>
      <c r="BD189" s="410"/>
      <c r="BE189" s="410"/>
      <c r="BF189" s="410"/>
      <c r="BG189" s="410"/>
      <c r="BH189" s="410"/>
      <c r="BI189" s="410"/>
      <c r="BJ189" s="410"/>
      <c r="BK189" s="410"/>
      <c r="BL189" s="410"/>
      <c r="BM189" s="410"/>
      <c r="BN189" s="410"/>
      <c r="BO189" s="410"/>
      <c r="BP189" s="410"/>
      <c r="BQ189" s="410"/>
      <c r="BR189" s="410"/>
      <c r="BS189" s="410"/>
      <c r="BT189" s="410"/>
      <c r="BU189" s="410"/>
      <c r="BV189" s="410"/>
      <c r="BW189" s="410"/>
      <c r="BX189" s="410"/>
      <c r="BY189" s="410"/>
      <c r="BZ189" s="410"/>
      <c r="CA189" s="410"/>
      <c r="CB189" s="410"/>
      <c r="CC189" s="410"/>
      <c r="CD189" s="410"/>
      <c r="CE189" s="410"/>
      <c r="CF189" s="410"/>
      <c r="CG189" s="410"/>
      <c r="CH189" s="410"/>
      <c r="CI189" s="410"/>
      <c r="CJ189" s="410"/>
      <c r="CK189" s="410"/>
      <c r="CL189" s="410"/>
      <c r="CM189" s="410"/>
      <c r="CN189" s="410"/>
      <c r="CO189" s="410"/>
      <c r="CP189" s="410"/>
      <c r="CQ189" s="410"/>
      <c r="CR189" s="410"/>
      <c r="CS189" s="410"/>
      <c r="CT189" s="410"/>
      <c r="CU189" s="410"/>
    </row>
    <row r="190" spans="1:99" ht="14.25">
      <c r="B190" s="413" t="s">
        <v>696</v>
      </c>
      <c r="C190" s="414"/>
      <c r="D190" s="414"/>
      <c r="E190" s="414"/>
      <c r="F190" s="414"/>
      <c r="G190" s="414"/>
      <c r="H190" s="414"/>
      <c r="I190" s="414"/>
      <c r="J190" s="414"/>
      <c r="K190" s="414"/>
      <c r="L190" s="415"/>
      <c r="M190" s="593">
        <v>1063</v>
      </c>
      <c r="N190" s="720"/>
      <c r="O190" s="721"/>
      <c r="P190" s="721"/>
      <c r="Q190" s="722"/>
      <c r="R190" s="518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410"/>
      <c r="AR190" s="410"/>
      <c r="AS190" s="410"/>
      <c r="AT190" s="410"/>
      <c r="AU190" s="410"/>
      <c r="AV190" s="410"/>
      <c r="AW190" s="410"/>
      <c r="AX190" s="410"/>
      <c r="AY190" s="410"/>
      <c r="AZ190" s="410"/>
      <c r="BA190" s="410"/>
      <c r="BB190" s="410"/>
      <c r="BC190" s="410"/>
      <c r="BD190" s="410"/>
      <c r="BE190" s="410"/>
      <c r="BF190" s="410"/>
      <c r="BG190" s="410"/>
      <c r="BH190" s="410"/>
      <c r="BI190" s="410"/>
      <c r="BJ190" s="410"/>
      <c r="BK190" s="410"/>
      <c r="BL190" s="410"/>
      <c r="BM190" s="410"/>
      <c r="BN190" s="410"/>
      <c r="BO190" s="410"/>
      <c r="BP190" s="410"/>
      <c r="BQ190" s="410"/>
      <c r="BR190" s="410"/>
      <c r="BS190" s="410"/>
      <c r="BT190" s="410"/>
      <c r="BU190" s="410"/>
      <c r="BV190" s="410"/>
      <c r="BW190" s="410"/>
      <c r="BX190" s="410"/>
      <c r="BY190" s="410"/>
      <c r="BZ190" s="410"/>
      <c r="CA190" s="410"/>
      <c r="CB190" s="410"/>
      <c r="CC190" s="410"/>
      <c r="CD190" s="410"/>
      <c r="CE190" s="410"/>
      <c r="CF190" s="410"/>
      <c r="CG190" s="410"/>
      <c r="CH190" s="410"/>
      <c r="CI190" s="410"/>
      <c r="CJ190" s="410"/>
      <c r="CK190" s="410"/>
      <c r="CL190" s="410"/>
      <c r="CM190" s="410"/>
      <c r="CN190" s="410"/>
      <c r="CO190" s="410"/>
      <c r="CP190" s="410"/>
      <c r="CQ190" s="410"/>
      <c r="CR190" s="410"/>
      <c r="CS190" s="410"/>
      <c r="CT190" s="410"/>
      <c r="CU190" s="410"/>
    </row>
    <row r="191" spans="1:99" ht="14.25">
      <c r="B191" s="437" t="s">
        <v>697</v>
      </c>
      <c r="C191" s="437"/>
      <c r="D191" s="437"/>
      <c r="E191" s="437"/>
      <c r="F191" s="437"/>
      <c r="G191" s="437"/>
      <c r="H191" s="437"/>
      <c r="I191" s="437"/>
      <c r="J191" s="437"/>
      <c r="K191" s="437"/>
      <c r="L191" s="437"/>
      <c r="M191" s="593">
        <v>1064</v>
      </c>
      <c r="N191" s="720"/>
      <c r="O191" s="721"/>
      <c r="P191" s="721"/>
      <c r="Q191" s="722"/>
      <c r="R191" s="518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410"/>
      <c r="AR191" s="410"/>
      <c r="AS191" s="410"/>
      <c r="AT191" s="410"/>
      <c r="AU191" s="410"/>
      <c r="AV191" s="410"/>
      <c r="AW191" s="410"/>
      <c r="AX191" s="410"/>
      <c r="AY191" s="410"/>
      <c r="AZ191" s="410"/>
      <c r="BA191" s="410"/>
      <c r="BB191" s="410"/>
      <c r="BC191" s="410"/>
      <c r="BD191" s="410"/>
      <c r="BE191" s="410"/>
      <c r="BF191" s="410"/>
      <c r="BG191" s="410"/>
      <c r="BH191" s="410"/>
      <c r="BI191" s="410"/>
      <c r="BJ191" s="410"/>
      <c r="BK191" s="410"/>
      <c r="BL191" s="410"/>
      <c r="BM191" s="410"/>
      <c r="BN191" s="410"/>
      <c r="BO191" s="410"/>
      <c r="BP191" s="410"/>
      <c r="BQ191" s="410"/>
      <c r="BR191" s="410"/>
      <c r="BS191" s="410"/>
      <c r="BT191" s="410"/>
      <c r="BU191" s="410"/>
      <c r="BV191" s="410"/>
      <c r="BW191" s="410"/>
      <c r="BX191" s="410"/>
      <c r="BY191" s="410"/>
      <c r="BZ191" s="410"/>
      <c r="CA191" s="410"/>
      <c r="CB191" s="410"/>
      <c r="CC191" s="410"/>
      <c r="CD191" s="410"/>
      <c r="CE191" s="410"/>
      <c r="CF191" s="410"/>
      <c r="CG191" s="410"/>
      <c r="CH191" s="410"/>
      <c r="CI191" s="410"/>
      <c r="CJ191" s="410"/>
      <c r="CK191" s="410"/>
      <c r="CL191" s="410"/>
      <c r="CM191" s="410"/>
      <c r="CN191" s="410"/>
      <c r="CO191" s="410"/>
      <c r="CP191" s="410"/>
      <c r="CQ191" s="410"/>
      <c r="CR191" s="410"/>
      <c r="CS191" s="410"/>
      <c r="CT191" s="410"/>
      <c r="CU191" s="410"/>
    </row>
    <row r="192" spans="1:99" ht="14.25">
      <c r="B192" s="437" t="s">
        <v>698</v>
      </c>
      <c r="C192" s="437"/>
      <c r="D192" s="437"/>
      <c r="E192" s="437"/>
      <c r="F192" s="437"/>
      <c r="G192" s="437"/>
      <c r="H192" s="437"/>
      <c r="I192" s="437"/>
      <c r="J192" s="437"/>
      <c r="K192" s="437"/>
      <c r="L192" s="437"/>
      <c r="M192" s="593">
        <v>1065</v>
      </c>
      <c r="N192" s="720"/>
      <c r="O192" s="721"/>
      <c r="P192" s="721"/>
      <c r="Q192" s="722"/>
      <c r="R192" s="518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410"/>
      <c r="AR192" s="410"/>
      <c r="AS192" s="410"/>
      <c r="AT192" s="410"/>
      <c r="AU192" s="410"/>
      <c r="AV192" s="410"/>
      <c r="AW192" s="410"/>
      <c r="AX192" s="410"/>
      <c r="AY192" s="410"/>
      <c r="AZ192" s="410"/>
      <c r="BA192" s="410"/>
      <c r="BB192" s="410"/>
      <c r="BC192" s="410"/>
      <c r="BD192" s="410"/>
      <c r="BE192" s="410"/>
      <c r="BF192" s="410"/>
      <c r="BG192" s="410"/>
      <c r="BH192" s="410"/>
      <c r="BI192" s="410"/>
      <c r="BJ192" s="410"/>
      <c r="BK192" s="410"/>
      <c r="BL192" s="410"/>
      <c r="BM192" s="410"/>
      <c r="BN192" s="410"/>
      <c r="BO192" s="410"/>
      <c r="BP192" s="410"/>
      <c r="BQ192" s="410"/>
      <c r="BR192" s="410"/>
      <c r="BS192" s="410"/>
      <c r="BT192" s="410"/>
      <c r="BU192" s="410"/>
      <c r="BV192" s="410"/>
      <c r="BW192" s="410"/>
      <c r="BX192" s="410"/>
      <c r="BY192" s="410"/>
      <c r="BZ192" s="410"/>
      <c r="CA192" s="410"/>
      <c r="CB192" s="410"/>
      <c r="CC192" s="410"/>
      <c r="CD192" s="410"/>
      <c r="CE192" s="410"/>
      <c r="CF192" s="410"/>
      <c r="CG192" s="410"/>
      <c r="CH192" s="410"/>
      <c r="CI192" s="410"/>
    </row>
    <row r="193" spans="1:80"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410"/>
      <c r="AR193" s="410"/>
      <c r="AS193" s="410"/>
      <c r="AT193" s="410"/>
      <c r="AU193" s="410"/>
      <c r="AV193" s="410"/>
      <c r="AW193" s="410"/>
      <c r="AX193" s="410"/>
      <c r="AY193" s="410"/>
      <c r="AZ193" s="410"/>
      <c r="BA193" s="410"/>
      <c r="BB193" s="410"/>
      <c r="BC193" s="410"/>
      <c r="BD193" s="410"/>
      <c r="BE193" s="410"/>
      <c r="BF193" s="410"/>
      <c r="BG193" s="410"/>
      <c r="BH193" s="410"/>
      <c r="BI193" s="410"/>
      <c r="BJ193" s="410"/>
      <c r="BK193" s="410"/>
      <c r="BL193" s="410"/>
      <c r="BM193" s="410"/>
      <c r="BN193" s="410"/>
      <c r="BO193" s="410"/>
      <c r="BP193" s="410"/>
      <c r="BQ193" s="410"/>
      <c r="BR193" s="410"/>
      <c r="BS193" s="410"/>
      <c r="BT193" s="410"/>
      <c r="BU193" s="410"/>
      <c r="BV193" s="410"/>
    </row>
    <row r="194" spans="1:80" s="411" customFormat="1">
      <c r="A194" s="409"/>
      <c r="B194" s="779" t="s">
        <v>699</v>
      </c>
      <c r="C194" s="780"/>
      <c r="D194" s="780"/>
      <c r="E194" s="780"/>
      <c r="F194" s="780"/>
      <c r="G194" s="780"/>
      <c r="H194" s="780"/>
      <c r="I194" s="780"/>
      <c r="J194" s="780"/>
      <c r="K194" s="780"/>
      <c r="L194" s="780"/>
      <c r="M194" s="780"/>
      <c r="N194" s="781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410"/>
      <c r="AA194" s="410"/>
      <c r="AB194" s="410"/>
      <c r="AC194" s="410"/>
      <c r="AD194" s="410"/>
      <c r="AE194" s="410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410"/>
      <c r="AR194" s="410"/>
      <c r="AS194" s="410"/>
      <c r="AT194" s="410"/>
      <c r="AU194" s="410"/>
      <c r="AV194" s="410"/>
      <c r="AW194" s="410"/>
      <c r="AX194" s="410"/>
      <c r="AY194" s="410"/>
      <c r="AZ194" s="410"/>
      <c r="BA194" s="410"/>
      <c r="BB194" s="410"/>
      <c r="BC194" s="410"/>
      <c r="BD194" s="410"/>
      <c r="BE194" s="410"/>
      <c r="BF194" s="410"/>
      <c r="BG194" s="410"/>
      <c r="BH194" s="410"/>
      <c r="BI194" s="410"/>
      <c r="BJ194" s="410"/>
      <c r="BK194" s="410"/>
      <c r="BL194" s="410"/>
      <c r="BM194" s="410"/>
      <c r="BN194" s="410"/>
      <c r="BO194" s="410"/>
      <c r="BP194" s="410"/>
      <c r="BQ194" s="410"/>
      <c r="BR194" s="410"/>
      <c r="BS194" s="410"/>
      <c r="BT194" s="410"/>
      <c r="BU194" s="410"/>
      <c r="BV194" s="410"/>
    </row>
    <row r="195" spans="1:80" s="411" customFormat="1">
      <c r="A195" s="409"/>
      <c r="B195" s="782"/>
      <c r="C195" s="783"/>
      <c r="D195" s="783"/>
      <c r="E195" s="783"/>
      <c r="F195" s="783"/>
      <c r="G195" s="783"/>
      <c r="H195" s="783"/>
      <c r="I195" s="783"/>
      <c r="J195" s="783"/>
      <c r="K195" s="783"/>
      <c r="L195" s="783"/>
      <c r="M195" s="783"/>
      <c r="N195" s="784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  <c r="AD195" s="410"/>
      <c r="AE195" s="410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410"/>
      <c r="AR195" s="410"/>
      <c r="AS195" s="410"/>
      <c r="AT195" s="410"/>
      <c r="AU195" s="410"/>
      <c r="AV195" s="410"/>
      <c r="AW195" s="410"/>
      <c r="AX195" s="410"/>
      <c r="AY195" s="410"/>
      <c r="AZ195" s="410"/>
      <c r="BA195" s="410"/>
      <c r="BB195" s="410"/>
      <c r="BC195" s="410"/>
      <c r="BD195" s="410"/>
      <c r="BE195" s="410"/>
      <c r="BF195" s="410"/>
      <c r="BG195" s="410"/>
      <c r="BH195" s="410"/>
      <c r="BI195" s="410"/>
      <c r="BJ195" s="410"/>
      <c r="BK195" s="410"/>
      <c r="BL195" s="410"/>
      <c r="BM195" s="410"/>
      <c r="BN195" s="410"/>
      <c r="BO195" s="410"/>
      <c r="BP195" s="410"/>
      <c r="BQ195" s="410"/>
      <c r="BR195" s="410"/>
      <c r="BS195" s="410"/>
      <c r="BT195" s="410"/>
      <c r="BU195" s="410"/>
      <c r="BV195" s="410"/>
    </row>
    <row r="196" spans="1:80" ht="14.25">
      <c r="B196" s="450" t="s">
        <v>700</v>
      </c>
      <c r="C196" s="451"/>
      <c r="D196" s="451"/>
      <c r="E196" s="451"/>
      <c r="F196" s="451"/>
      <c r="G196" s="451"/>
      <c r="H196" s="451"/>
      <c r="I196" s="593">
        <v>701</v>
      </c>
      <c r="J196" s="720"/>
      <c r="K196" s="721"/>
      <c r="L196" s="721"/>
      <c r="M196" s="722"/>
      <c r="N196" s="462" t="s">
        <v>2</v>
      </c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410"/>
      <c r="AR196" s="410"/>
      <c r="AS196" s="410"/>
      <c r="AT196" s="410"/>
      <c r="AU196" s="410"/>
      <c r="AV196" s="410"/>
      <c r="AW196" s="410"/>
      <c r="AX196" s="410"/>
      <c r="AY196" s="410"/>
      <c r="AZ196" s="410"/>
      <c r="BA196" s="410"/>
      <c r="BB196" s="410"/>
      <c r="BC196" s="410"/>
      <c r="BD196" s="410"/>
      <c r="BE196" s="410"/>
      <c r="BF196" s="410"/>
      <c r="BG196" s="410"/>
      <c r="BH196" s="410"/>
      <c r="BI196" s="410"/>
      <c r="BJ196" s="410"/>
      <c r="BK196" s="410"/>
      <c r="BL196" s="410"/>
      <c r="BM196" s="410"/>
      <c r="BN196" s="410"/>
      <c r="BO196" s="410"/>
      <c r="BP196" s="410"/>
      <c r="BQ196" s="410"/>
      <c r="BR196" s="410"/>
      <c r="BS196" s="410"/>
      <c r="BT196" s="410"/>
      <c r="BU196" s="410"/>
      <c r="BV196" s="410"/>
    </row>
    <row r="197" spans="1:80" ht="14.25">
      <c r="B197" s="450" t="s">
        <v>701</v>
      </c>
      <c r="C197" s="451"/>
      <c r="D197" s="451"/>
      <c r="E197" s="451"/>
      <c r="F197" s="451"/>
      <c r="G197" s="451"/>
      <c r="H197" s="451"/>
      <c r="I197" s="593">
        <v>702</v>
      </c>
      <c r="J197" s="720"/>
      <c r="K197" s="721"/>
      <c r="L197" s="721"/>
      <c r="M197" s="722"/>
      <c r="N197" s="462" t="s">
        <v>3</v>
      </c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410"/>
      <c r="AR197" s="410"/>
      <c r="AS197" s="410"/>
      <c r="AT197" s="410"/>
      <c r="AU197" s="410"/>
      <c r="AV197" s="410"/>
      <c r="AW197" s="410"/>
      <c r="AX197" s="410"/>
      <c r="AY197" s="410"/>
      <c r="AZ197" s="410"/>
      <c r="BA197" s="410"/>
      <c r="BB197" s="410"/>
      <c r="BC197" s="410"/>
      <c r="BD197" s="410"/>
      <c r="BE197" s="410"/>
      <c r="BF197" s="410"/>
      <c r="BG197" s="410"/>
      <c r="BH197" s="410"/>
      <c r="BI197" s="410"/>
      <c r="BJ197" s="410"/>
      <c r="BK197" s="410"/>
      <c r="BL197" s="410"/>
      <c r="BM197" s="410"/>
      <c r="BN197" s="410"/>
      <c r="BO197" s="410"/>
      <c r="BP197" s="410"/>
      <c r="BQ197" s="410"/>
      <c r="BR197" s="410"/>
      <c r="BS197" s="410"/>
      <c r="BT197" s="410"/>
      <c r="BU197" s="410"/>
      <c r="BV197" s="410"/>
    </row>
    <row r="198" spans="1:80" ht="14.25">
      <c r="B198" s="450" t="s">
        <v>702</v>
      </c>
      <c r="C198" s="451"/>
      <c r="D198" s="451"/>
      <c r="E198" s="451"/>
      <c r="F198" s="451"/>
      <c r="G198" s="451"/>
      <c r="H198" s="451"/>
      <c r="I198" s="593">
        <v>703</v>
      </c>
      <c r="J198" s="720">
        <f>+$J$196-$J$197</f>
        <v>0</v>
      </c>
      <c r="K198" s="721"/>
      <c r="L198" s="721"/>
      <c r="M198" s="722"/>
      <c r="N198" s="462" t="s">
        <v>4</v>
      </c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410"/>
      <c r="AR198" s="410"/>
      <c r="AS198" s="410"/>
      <c r="AT198" s="410"/>
      <c r="AU198" s="410"/>
      <c r="AV198" s="410"/>
      <c r="AW198" s="410"/>
      <c r="AX198" s="410"/>
      <c r="AY198" s="410"/>
      <c r="AZ198" s="410"/>
      <c r="BA198" s="410"/>
      <c r="BB198" s="410"/>
      <c r="BC198" s="410"/>
      <c r="BD198" s="410"/>
      <c r="BE198" s="410"/>
      <c r="BF198" s="410"/>
      <c r="BG198" s="410"/>
      <c r="BH198" s="410"/>
      <c r="BI198" s="410"/>
      <c r="BJ198" s="410"/>
      <c r="BK198" s="410"/>
      <c r="BL198" s="410"/>
      <c r="BM198" s="410"/>
      <c r="BN198" s="410"/>
      <c r="BO198" s="410"/>
      <c r="BP198" s="410"/>
      <c r="BQ198" s="410"/>
      <c r="BR198" s="410"/>
      <c r="BS198" s="410"/>
      <c r="BT198" s="410"/>
      <c r="BU198" s="410"/>
      <c r="BV198" s="410"/>
    </row>
    <row r="199" spans="1:80" ht="14.25">
      <c r="B199" s="450" t="s">
        <v>703</v>
      </c>
      <c r="C199" s="451"/>
      <c r="D199" s="451"/>
      <c r="E199" s="451"/>
      <c r="F199" s="451"/>
      <c r="G199" s="451"/>
      <c r="H199" s="451"/>
      <c r="I199" s="593">
        <v>704</v>
      </c>
      <c r="J199" s="720"/>
      <c r="K199" s="721"/>
      <c r="L199" s="721"/>
      <c r="M199" s="722"/>
      <c r="N199" s="462" t="s">
        <v>2</v>
      </c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  <c r="AZ199" s="410"/>
      <c r="BA199" s="410"/>
      <c r="BB199" s="410"/>
      <c r="BC199" s="410"/>
      <c r="BD199" s="410"/>
      <c r="BE199" s="410"/>
      <c r="BF199" s="410"/>
      <c r="BG199" s="410"/>
      <c r="BH199" s="410"/>
      <c r="BI199" s="410"/>
      <c r="BJ199" s="410"/>
      <c r="BK199" s="410"/>
      <c r="BL199" s="410"/>
      <c r="BM199" s="410"/>
      <c r="BN199" s="410"/>
      <c r="BO199" s="410"/>
      <c r="BP199" s="410"/>
      <c r="BQ199" s="410"/>
      <c r="BR199" s="410"/>
      <c r="BS199" s="410"/>
      <c r="BT199" s="410"/>
      <c r="BU199" s="410"/>
      <c r="BV199" s="410"/>
    </row>
    <row r="200" spans="1:80" ht="14.25">
      <c r="B200" s="450" t="s">
        <v>704</v>
      </c>
      <c r="C200" s="451"/>
      <c r="D200" s="451"/>
      <c r="E200" s="451"/>
      <c r="F200" s="451"/>
      <c r="G200" s="451"/>
      <c r="H200" s="451"/>
      <c r="I200" s="593">
        <v>930</v>
      </c>
      <c r="J200" s="720"/>
      <c r="K200" s="721"/>
      <c r="L200" s="721"/>
      <c r="M200" s="722"/>
      <c r="N200" s="462" t="s">
        <v>3</v>
      </c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410"/>
      <c r="AA200" s="410"/>
      <c r="AB200" s="410"/>
      <c r="AC200" s="410"/>
      <c r="AD200" s="410"/>
      <c r="AE200" s="410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  <c r="AZ200" s="410"/>
      <c r="BA200" s="410"/>
      <c r="BB200" s="410"/>
      <c r="BC200" s="410"/>
      <c r="BD200" s="410"/>
      <c r="BE200" s="410"/>
      <c r="BF200" s="410"/>
      <c r="BG200" s="410"/>
      <c r="BH200" s="410"/>
      <c r="BI200" s="410"/>
      <c r="BJ200" s="410"/>
      <c r="BK200" s="410"/>
      <c r="BL200" s="410"/>
      <c r="BM200" s="410"/>
      <c r="BN200" s="410"/>
      <c r="BO200" s="410"/>
      <c r="BP200" s="410"/>
      <c r="BQ200" s="410"/>
      <c r="BR200" s="410"/>
      <c r="BS200" s="410"/>
      <c r="BT200" s="410"/>
      <c r="BU200" s="410"/>
      <c r="BV200" s="410"/>
    </row>
    <row r="201" spans="1:80" ht="14.25">
      <c r="B201" s="413" t="s">
        <v>705</v>
      </c>
      <c r="C201" s="414"/>
      <c r="D201" s="414"/>
      <c r="E201" s="414"/>
      <c r="F201" s="414"/>
      <c r="G201" s="414"/>
      <c r="H201" s="414"/>
      <c r="I201" s="593">
        <v>705</v>
      </c>
      <c r="J201" s="720">
        <f>+$J$198+$J$199-$J$200</f>
        <v>0</v>
      </c>
      <c r="K201" s="721"/>
      <c r="L201" s="721"/>
      <c r="M201" s="722"/>
      <c r="N201" s="462" t="s">
        <v>4</v>
      </c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410"/>
      <c r="AA201" s="410"/>
      <c r="AB201" s="410"/>
      <c r="AC201" s="410"/>
      <c r="AD201" s="410"/>
      <c r="AE201" s="410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  <c r="AZ201" s="410"/>
      <c r="BA201" s="410"/>
      <c r="BB201" s="410"/>
      <c r="BC201" s="410"/>
      <c r="BD201" s="410"/>
      <c r="BE201" s="410"/>
      <c r="BF201" s="410"/>
      <c r="BG201" s="410"/>
      <c r="BH201" s="410"/>
      <c r="BI201" s="410"/>
      <c r="BJ201" s="410"/>
      <c r="BK201" s="410"/>
      <c r="BL201" s="410"/>
      <c r="BM201" s="410"/>
      <c r="BN201" s="410"/>
      <c r="BO201" s="410"/>
      <c r="BP201" s="410"/>
      <c r="BQ201" s="410"/>
      <c r="BR201" s="410"/>
      <c r="BS201" s="410"/>
      <c r="BT201" s="410"/>
      <c r="BU201" s="410"/>
      <c r="BV201" s="410"/>
    </row>
    <row r="202" spans="1:80"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  <c r="AZ202" s="410"/>
      <c r="BA202" s="410"/>
      <c r="BB202" s="410"/>
      <c r="BC202" s="410"/>
      <c r="BD202" s="410"/>
      <c r="BE202" s="410"/>
      <c r="BF202" s="410"/>
      <c r="BG202" s="410"/>
      <c r="BH202" s="410"/>
      <c r="BI202" s="410"/>
      <c r="BJ202" s="410"/>
      <c r="BK202" s="410"/>
      <c r="BL202" s="410"/>
      <c r="BM202" s="410"/>
      <c r="BN202" s="410"/>
      <c r="BO202" s="410"/>
      <c r="BP202" s="410"/>
      <c r="BQ202" s="410"/>
      <c r="BR202" s="410"/>
      <c r="BS202" s="410"/>
      <c r="BT202" s="410"/>
      <c r="BU202" s="410"/>
      <c r="BV202" s="410"/>
      <c r="BW202" s="410"/>
      <c r="BX202" s="410"/>
      <c r="BY202" s="410"/>
      <c r="BZ202" s="410"/>
      <c r="CA202" s="410"/>
      <c r="CB202" s="410"/>
    </row>
    <row r="203" spans="1:80" s="411" customFormat="1">
      <c r="A203" s="409"/>
      <c r="B203" s="779" t="s">
        <v>706</v>
      </c>
      <c r="C203" s="780"/>
      <c r="D203" s="780"/>
      <c r="E203" s="780"/>
      <c r="F203" s="780"/>
      <c r="G203" s="780"/>
      <c r="H203" s="780"/>
      <c r="I203" s="780"/>
      <c r="J203" s="780"/>
      <c r="K203" s="780"/>
      <c r="L203" s="780"/>
      <c r="M203" s="780"/>
      <c r="N203" s="780"/>
      <c r="O203" s="780"/>
      <c r="P203" s="780"/>
      <c r="Q203" s="780"/>
      <c r="R203" s="781"/>
      <c r="S203" s="410"/>
      <c r="T203" s="410"/>
      <c r="U203" s="410"/>
      <c r="V203" s="410"/>
      <c r="W203" s="410"/>
      <c r="X203" s="410"/>
      <c r="Y203" s="410"/>
      <c r="Z203" s="410"/>
      <c r="AA203" s="410"/>
      <c r="AB203" s="410"/>
      <c r="AC203" s="410"/>
      <c r="AD203" s="410"/>
      <c r="AE203" s="410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  <c r="AZ203" s="410"/>
      <c r="BA203" s="410"/>
      <c r="BB203" s="410"/>
      <c r="BC203" s="410"/>
      <c r="BD203" s="410"/>
      <c r="BE203" s="410"/>
      <c r="BF203" s="410"/>
      <c r="BG203" s="410"/>
      <c r="BH203" s="410"/>
      <c r="BI203" s="410"/>
      <c r="BJ203" s="410"/>
      <c r="BK203" s="410"/>
      <c r="BL203" s="410"/>
      <c r="BM203" s="410"/>
      <c r="BN203" s="410"/>
      <c r="BO203" s="410"/>
      <c r="BP203" s="410"/>
      <c r="BQ203" s="410"/>
      <c r="BR203" s="410"/>
      <c r="BS203" s="410"/>
      <c r="BT203" s="410"/>
      <c r="BU203" s="410"/>
      <c r="BV203" s="410"/>
      <c r="BW203" s="410"/>
      <c r="BX203" s="410"/>
      <c r="BY203" s="410"/>
      <c r="BZ203" s="410"/>
      <c r="CA203" s="410"/>
      <c r="CB203" s="410"/>
    </row>
    <row r="204" spans="1:80" s="411" customFormat="1">
      <c r="A204" s="409"/>
      <c r="B204" s="788"/>
      <c r="C204" s="789"/>
      <c r="D204" s="789"/>
      <c r="E204" s="789"/>
      <c r="F204" s="789"/>
      <c r="G204" s="789"/>
      <c r="H204" s="789"/>
      <c r="I204" s="789"/>
      <c r="J204" s="789"/>
      <c r="K204" s="789"/>
      <c r="L204" s="789"/>
      <c r="M204" s="789"/>
      <c r="N204" s="789"/>
      <c r="O204" s="789"/>
      <c r="P204" s="789"/>
      <c r="Q204" s="789"/>
      <c r="R204" s="790"/>
      <c r="S204" s="410"/>
      <c r="T204" s="410"/>
      <c r="U204" s="410"/>
      <c r="V204" s="410"/>
      <c r="W204" s="410"/>
      <c r="X204" s="410"/>
      <c r="Y204" s="410"/>
      <c r="Z204" s="410"/>
      <c r="AA204" s="410"/>
      <c r="AB204" s="410"/>
      <c r="AC204" s="410"/>
      <c r="AD204" s="410"/>
      <c r="AE204" s="410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  <c r="AZ204" s="410"/>
      <c r="BA204" s="410"/>
      <c r="BB204" s="410"/>
      <c r="BC204" s="410"/>
      <c r="BD204" s="410"/>
      <c r="BE204" s="410"/>
      <c r="BF204" s="410"/>
      <c r="BG204" s="410"/>
      <c r="BH204" s="410"/>
      <c r="BI204" s="410"/>
      <c r="BJ204" s="410"/>
      <c r="BK204" s="410"/>
      <c r="BL204" s="410"/>
      <c r="BM204" s="410"/>
      <c r="BN204" s="410"/>
      <c r="BO204" s="410"/>
      <c r="BP204" s="410"/>
      <c r="BQ204" s="410"/>
      <c r="BR204" s="410"/>
      <c r="BS204" s="410"/>
      <c r="BT204" s="410"/>
      <c r="BU204" s="410"/>
      <c r="BV204" s="410"/>
      <c r="BW204" s="410"/>
      <c r="BX204" s="410"/>
      <c r="BY204" s="410"/>
      <c r="BZ204" s="410"/>
      <c r="CA204" s="410"/>
      <c r="CB204" s="410"/>
    </row>
    <row r="205" spans="1:80">
      <c r="B205" s="731" t="s">
        <v>707</v>
      </c>
      <c r="C205" s="743" t="s">
        <v>708</v>
      </c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 t="s">
        <v>709</v>
      </c>
      <c r="O205" s="743"/>
      <c r="P205" s="743"/>
      <c r="Q205" s="743"/>
      <c r="R205" s="743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  <c r="AZ205" s="410"/>
      <c r="BA205" s="410"/>
      <c r="BB205" s="410"/>
      <c r="BC205" s="410"/>
      <c r="BD205" s="410"/>
      <c r="BE205" s="410"/>
      <c r="BF205" s="410"/>
      <c r="BG205" s="410"/>
      <c r="BH205" s="410"/>
      <c r="BI205" s="410"/>
      <c r="BJ205" s="410"/>
      <c r="BK205" s="410"/>
      <c r="BL205" s="410"/>
      <c r="BM205" s="410"/>
      <c r="BN205" s="410"/>
      <c r="BO205" s="410"/>
      <c r="BP205" s="410"/>
      <c r="BQ205" s="410"/>
      <c r="BR205" s="410"/>
      <c r="BS205" s="410"/>
      <c r="BT205" s="410"/>
      <c r="BU205" s="410"/>
      <c r="BV205" s="410"/>
      <c r="BW205" s="410"/>
      <c r="BX205" s="410"/>
      <c r="BY205" s="410"/>
      <c r="BZ205" s="410"/>
      <c r="CA205" s="410"/>
      <c r="CB205" s="410"/>
    </row>
    <row r="206" spans="1:80" ht="14.25">
      <c r="B206" s="731"/>
      <c r="C206" s="413" t="s">
        <v>710</v>
      </c>
      <c r="D206" s="414"/>
      <c r="E206" s="414"/>
      <c r="F206" s="414"/>
      <c r="G206" s="414"/>
      <c r="H206" s="414"/>
      <c r="I206" s="414"/>
      <c r="J206" s="414"/>
      <c r="K206" s="414"/>
      <c r="L206" s="414"/>
      <c r="M206" s="415"/>
      <c r="N206" s="593">
        <v>1070</v>
      </c>
      <c r="O206" s="720"/>
      <c r="P206" s="721"/>
      <c r="Q206" s="721"/>
      <c r="R206" s="722"/>
      <c r="S206" s="410"/>
      <c r="T206" s="410"/>
      <c r="U206" s="410"/>
      <c r="V206" s="410"/>
      <c r="W206" s="410"/>
      <c r="X206" s="410"/>
      <c r="Y206" s="410"/>
      <c r="Z206" s="410"/>
      <c r="AA206" s="410"/>
      <c r="AB206" s="410"/>
      <c r="AC206" s="410"/>
      <c r="AD206" s="410"/>
      <c r="AE206" s="410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  <c r="AZ206" s="410"/>
      <c r="BA206" s="410"/>
      <c r="BB206" s="410"/>
      <c r="BC206" s="410"/>
      <c r="BD206" s="410"/>
      <c r="BE206" s="410"/>
      <c r="BF206" s="410"/>
      <c r="BG206" s="410"/>
      <c r="BH206" s="410"/>
      <c r="BI206" s="410"/>
      <c r="BJ206" s="410"/>
      <c r="BK206" s="410"/>
      <c r="BL206" s="410"/>
      <c r="BM206" s="410"/>
      <c r="BN206" s="410"/>
      <c r="BO206" s="410"/>
      <c r="BP206" s="410"/>
      <c r="BQ206" s="410"/>
      <c r="BR206" s="410"/>
      <c r="BS206" s="410"/>
      <c r="BT206" s="410"/>
      <c r="BU206" s="410"/>
      <c r="BV206" s="410"/>
      <c r="BW206" s="410"/>
      <c r="BX206" s="410"/>
      <c r="BY206" s="410"/>
      <c r="BZ206" s="410"/>
      <c r="CA206" s="410"/>
      <c r="CB206" s="410"/>
    </row>
    <row r="207" spans="1:80" ht="14.25">
      <c r="B207" s="731"/>
      <c r="C207" s="413" t="s">
        <v>711</v>
      </c>
      <c r="D207" s="414"/>
      <c r="E207" s="414"/>
      <c r="F207" s="414"/>
      <c r="G207" s="414"/>
      <c r="H207" s="414"/>
      <c r="I207" s="414"/>
      <c r="J207" s="414"/>
      <c r="K207" s="414"/>
      <c r="L207" s="414"/>
      <c r="M207" s="415"/>
      <c r="N207" s="593">
        <v>1074</v>
      </c>
      <c r="O207" s="720"/>
      <c r="P207" s="721"/>
      <c r="Q207" s="721"/>
      <c r="R207" s="722"/>
      <c r="S207" s="410"/>
      <c r="T207" s="410"/>
      <c r="U207" s="410"/>
      <c r="V207" s="410"/>
      <c r="W207" s="410"/>
      <c r="X207" s="410"/>
      <c r="Y207" s="410"/>
      <c r="Z207" s="410"/>
      <c r="AA207" s="410"/>
      <c r="AB207" s="410"/>
      <c r="AC207" s="410"/>
      <c r="AD207" s="410"/>
      <c r="AE207" s="410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  <c r="AZ207" s="410"/>
      <c r="BA207" s="410"/>
      <c r="BB207" s="410"/>
      <c r="BC207" s="410"/>
      <c r="BD207" s="410"/>
      <c r="BE207" s="410"/>
      <c r="BF207" s="410"/>
      <c r="BG207" s="410"/>
      <c r="BH207" s="410"/>
      <c r="BI207" s="410"/>
      <c r="BJ207" s="410"/>
      <c r="BK207" s="410"/>
      <c r="BL207" s="410"/>
      <c r="BM207" s="410"/>
      <c r="BN207" s="410"/>
      <c r="BO207" s="410"/>
      <c r="BP207" s="410"/>
      <c r="BQ207" s="410"/>
      <c r="BR207" s="410"/>
      <c r="BS207" s="410"/>
      <c r="BT207" s="410"/>
      <c r="BU207" s="410"/>
      <c r="BV207" s="410"/>
      <c r="BW207" s="410"/>
      <c r="BX207" s="410"/>
      <c r="BY207" s="410"/>
      <c r="BZ207" s="410"/>
      <c r="CA207" s="410"/>
      <c r="CB207" s="410"/>
    </row>
    <row r="208" spans="1:80" ht="12.75" customHeight="1">
      <c r="B208" s="731" t="s">
        <v>712</v>
      </c>
      <c r="C208" s="785" t="s">
        <v>708</v>
      </c>
      <c r="D208" s="786"/>
      <c r="E208" s="786"/>
      <c r="F208" s="786"/>
      <c r="G208" s="786"/>
      <c r="H208" s="786"/>
      <c r="I208" s="786"/>
      <c r="J208" s="786"/>
      <c r="K208" s="786"/>
      <c r="L208" s="786"/>
      <c r="M208" s="787"/>
      <c r="N208" s="743" t="s">
        <v>709</v>
      </c>
      <c r="O208" s="743"/>
      <c r="P208" s="743"/>
      <c r="Q208" s="743"/>
      <c r="R208" s="743"/>
      <c r="S208" s="410"/>
      <c r="T208" s="410"/>
      <c r="U208" s="410"/>
      <c r="V208" s="410"/>
      <c r="W208" s="410"/>
      <c r="X208" s="410"/>
      <c r="Y208" s="410"/>
      <c r="Z208" s="410"/>
      <c r="AA208" s="410"/>
      <c r="AB208" s="410"/>
      <c r="AC208" s="410"/>
      <c r="AD208" s="410"/>
      <c r="AE208" s="410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  <c r="AZ208" s="410"/>
      <c r="BA208" s="410"/>
      <c r="BB208" s="410"/>
      <c r="BC208" s="410"/>
      <c r="BD208" s="410"/>
      <c r="BE208" s="410"/>
      <c r="BF208" s="410"/>
      <c r="BG208" s="410"/>
      <c r="BH208" s="410"/>
      <c r="BI208" s="410"/>
      <c r="BJ208" s="410"/>
      <c r="BK208" s="410"/>
      <c r="BL208" s="410"/>
      <c r="BM208" s="410"/>
      <c r="BN208" s="410"/>
      <c r="BO208" s="410"/>
      <c r="BP208" s="410"/>
      <c r="BQ208" s="410"/>
      <c r="BR208" s="410"/>
      <c r="BS208" s="410"/>
      <c r="BT208" s="410"/>
      <c r="BU208" s="410"/>
      <c r="BV208" s="410"/>
      <c r="BW208" s="410"/>
      <c r="BX208" s="410"/>
      <c r="BY208" s="410"/>
      <c r="BZ208" s="410"/>
      <c r="CA208" s="410"/>
      <c r="CB208" s="410"/>
    </row>
    <row r="209" spans="1:80" ht="14.25">
      <c r="B209" s="731"/>
      <c r="C209" s="413" t="s">
        <v>710</v>
      </c>
      <c r="D209" s="414"/>
      <c r="E209" s="414"/>
      <c r="F209" s="414"/>
      <c r="G209" s="414"/>
      <c r="H209" s="414"/>
      <c r="I209" s="414"/>
      <c r="J209" s="414"/>
      <c r="K209" s="414"/>
      <c r="L209" s="414"/>
      <c r="M209" s="415"/>
      <c r="N209" s="593">
        <v>1079</v>
      </c>
      <c r="O209" s="720"/>
      <c r="P209" s="721"/>
      <c r="Q209" s="721"/>
      <c r="R209" s="722"/>
      <c r="S209" s="410"/>
      <c r="T209" s="410"/>
      <c r="U209" s="410"/>
      <c r="V209" s="410"/>
      <c r="W209" s="410"/>
      <c r="X209" s="410"/>
      <c r="Y209" s="410"/>
      <c r="Z209" s="410"/>
      <c r="AA209" s="410"/>
      <c r="AB209" s="410"/>
      <c r="AC209" s="410"/>
      <c r="AD209" s="410"/>
      <c r="AE209" s="410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  <c r="AZ209" s="410"/>
      <c r="BA209" s="410"/>
      <c r="BB209" s="410"/>
      <c r="BC209" s="410"/>
      <c r="BD209" s="410"/>
      <c r="BE209" s="410"/>
      <c r="BF209" s="410"/>
      <c r="BG209" s="410"/>
      <c r="BH209" s="410"/>
      <c r="BI209" s="410"/>
      <c r="BJ209" s="410"/>
      <c r="BK209" s="410"/>
      <c r="BL209" s="410"/>
      <c r="BM209" s="410"/>
      <c r="BN209" s="410"/>
      <c r="BO209" s="410"/>
      <c r="BP209" s="410"/>
      <c r="BQ209" s="410"/>
      <c r="BR209" s="410"/>
      <c r="BS209" s="410"/>
      <c r="BT209" s="410"/>
      <c r="BU209" s="410"/>
      <c r="BV209" s="410"/>
      <c r="BW209" s="410"/>
      <c r="BX209" s="410"/>
      <c r="BY209" s="410"/>
      <c r="BZ209" s="410"/>
      <c r="CA209" s="410"/>
      <c r="CB209" s="410"/>
    </row>
    <row r="210" spans="1:80" ht="14.25">
      <c r="B210" s="731"/>
      <c r="C210" s="413" t="s">
        <v>711</v>
      </c>
      <c r="D210" s="414"/>
      <c r="E210" s="414"/>
      <c r="F210" s="414"/>
      <c r="G210" s="414"/>
      <c r="H210" s="414"/>
      <c r="I210" s="414"/>
      <c r="J210" s="414"/>
      <c r="K210" s="414"/>
      <c r="L210" s="414"/>
      <c r="M210" s="415"/>
      <c r="N210" s="593">
        <v>1083</v>
      </c>
      <c r="O210" s="720"/>
      <c r="P210" s="721"/>
      <c r="Q210" s="721"/>
      <c r="R210" s="722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  <c r="AZ210" s="410"/>
      <c r="BA210" s="410"/>
      <c r="BB210" s="410"/>
      <c r="BC210" s="410"/>
      <c r="BD210" s="410"/>
      <c r="BE210" s="410"/>
      <c r="BF210" s="410"/>
      <c r="BG210" s="410"/>
      <c r="BH210" s="410"/>
      <c r="BI210" s="410"/>
      <c r="BJ210" s="410"/>
      <c r="BK210" s="410"/>
      <c r="BL210" s="410"/>
      <c r="BM210" s="410"/>
      <c r="BN210" s="410"/>
      <c r="BO210" s="410"/>
      <c r="BP210" s="410"/>
      <c r="BQ210" s="410"/>
      <c r="BR210" s="410"/>
      <c r="BS210" s="410"/>
      <c r="BT210" s="410"/>
      <c r="BU210" s="410"/>
      <c r="BV210" s="410"/>
      <c r="BW210" s="410"/>
      <c r="BX210" s="410"/>
      <c r="BY210" s="410"/>
      <c r="BZ210" s="410"/>
      <c r="CA210" s="410"/>
      <c r="CB210" s="410"/>
    </row>
    <row r="211" spans="1:80" ht="12.75" customHeight="1">
      <c r="B211" s="731" t="s">
        <v>713</v>
      </c>
      <c r="C211" s="785" t="s">
        <v>708</v>
      </c>
      <c r="D211" s="786"/>
      <c r="E211" s="786"/>
      <c r="F211" s="786"/>
      <c r="G211" s="786"/>
      <c r="H211" s="786"/>
      <c r="I211" s="786"/>
      <c r="J211" s="786"/>
      <c r="K211" s="786"/>
      <c r="L211" s="786"/>
      <c r="M211" s="787"/>
      <c r="N211" s="743" t="s">
        <v>709</v>
      </c>
      <c r="O211" s="743"/>
      <c r="P211" s="743"/>
      <c r="Q211" s="743"/>
      <c r="R211" s="743"/>
      <c r="S211" s="410"/>
      <c r="T211" s="410"/>
      <c r="U211" s="410"/>
      <c r="V211" s="410"/>
      <c r="W211" s="410"/>
      <c r="X211" s="410"/>
      <c r="Y211" s="410"/>
      <c r="Z211" s="410"/>
      <c r="AA211" s="410"/>
      <c r="AB211" s="410"/>
      <c r="AC211" s="410"/>
      <c r="AD211" s="410"/>
      <c r="AE211" s="410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  <c r="AZ211" s="410"/>
      <c r="BA211" s="410"/>
      <c r="BB211" s="410"/>
      <c r="BC211" s="410"/>
      <c r="BD211" s="410"/>
      <c r="BE211" s="410"/>
      <c r="BF211" s="410"/>
      <c r="BG211" s="410"/>
      <c r="BH211" s="410"/>
      <c r="BI211" s="410"/>
      <c r="BJ211" s="410"/>
      <c r="BK211" s="410"/>
      <c r="BL211" s="410"/>
      <c r="BM211" s="410"/>
      <c r="BN211" s="410"/>
      <c r="BO211" s="410"/>
      <c r="BP211" s="410"/>
      <c r="BQ211" s="410"/>
      <c r="BR211" s="410"/>
      <c r="BS211" s="410"/>
      <c r="BT211" s="410"/>
      <c r="BU211" s="410"/>
      <c r="BV211" s="410"/>
      <c r="BW211" s="410"/>
      <c r="BX211" s="410"/>
      <c r="BY211" s="410"/>
      <c r="BZ211" s="410"/>
      <c r="CA211" s="410"/>
      <c r="CB211" s="410"/>
    </row>
    <row r="212" spans="1:80" ht="14.25">
      <c r="B212" s="731"/>
      <c r="C212" s="413" t="s">
        <v>710</v>
      </c>
      <c r="D212" s="414"/>
      <c r="E212" s="414"/>
      <c r="F212" s="414"/>
      <c r="G212" s="414"/>
      <c r="H212" s="414"/>
      <c r="I212" s="414"/>
      <c r="J212" s="414"/>
      <c r="K212" s="414"/>
      <c r="L212" s="414"/>
      <c r="M212" s="415"/>
      <c r="N212" s="593">
        <v>1087</v>
      </c>
      <c r="O212" s="720"/>
      <c r="P212" s="721"/>
      <c r="Q212" s="721"/>
      <c r="R212" s="722"/>
      <c r="S212" s="410"/>
      <c r="T212" s="410"/>
      <c r="U212" s="410"/>
      <c r="V212" s="410"/>
      <c r="W212" s="410"/>
      <c r="X212" s="410"/>
      <c r="Y212" s="410"/>
      <c r="Z212" s="410"/>
      <c r="AA212" s="410"/>
      <c r="AB212" s="410"/>
      <c r="AC212" s="410"/>
      <c r="AD212" s="410"/>
      <c r="AE212" s="410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  <c r="AZ212" s="410"/>
      <c r="BA212" s="410"/>
      <c r="BB212" s="410"/>
      <c r="BC212" s="410"/>
      <c r="BD212" s="410"/>
      <c r="BE212" s="410"/>
      <c r="BF212" s="410"/>
      <c r="BG212" s="410"/>
      <c r="BH212" s="410"/>
      <c r="BI212" s="410"/>
      <c r="BJ212" s="410"/>
      <c r="BK212" s="410"/>
      <c r="BL212" s="410"/>
      <c r="BM212" s="410"/>
      <c r="BN212" s="410"/>
      <c r="BO212" s="410"/>
      <c r="BP212" s="410"/>
      <c r="BQ212" s="410"/>
      <c r="BR212" s="410"/>
      <c r="BS212" s="410"/>
      <c r="BT212" s="410"/>
      <c r="BU212" s="410"/>
      <c r="BV212" s="410"/>
      <c r="BW212" s="410"/>
      <c r="BX212" s="410"/>
      <c r="BY212" s="410"/>
      <c r="BZ212" s="410"/>
      <c r="CA212" s="410"/>
      <c r="CB212" s="410"/>
    </row>
    <row r="213" spans="1:80" ht="14.25">
      <c r="B213" s="731"/>
      <c r="C213" s="413" t="s">
        <v>711</v>
      </c>
      <c r="D213" s="414"/>
      <c r="E213" s="414"/>
      <c r="F213" s="414"/>
      <c r="G213" s="414"/>
      <c r="H213" s="414"/>
      <c r="I213" s="414"/>
      <c r="J213" s="414"/>
      <c r="K213" s="414"/>
      <c r="L213" s="414"/>
      <c r="M213" s="415"/>
      <c r="N213" s="593">
        <v>1131</v>
      </c>
      <c r="O213" s="720"/>
      <c r="P213" s="721"/>
      <c r="Q213" s="721"/>
      <c r="R213" s="722"/>
      <c r="S213" s="410"/>
      <c r="T213" s="410"/>
      <c r="U213" s="410"/>
      <c r="V213" s="410"/>
      <c r="W213" s="410"/>
      <c r="X213" s="410"/>
      <c r="Y213" s="410"/>
      <c r="Z213" s="410"/>
      <c r="AA213" s="410"/>
      <c r="AB213" s="410"/>
      <c r="AC213" s="410"/>
      <c r="AD213" s="410"/>
      <c r="AE213" s="410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  <c r="AZ213" s="410"/>
      <c r="BA213" s="410"/>
      <c r="BB213" s="410"/>
      <c r="BC213" s="410"/>
      <c r="BD213" s="410"/>
      <c r="BE213" s="410"/>
      <c r="BF213" s="410"/>
      <c r="BG213" s="410"/>
      <c r="BH213" s="410"/>
      <c r="BI213" s="410"/>
      <c r="BJ213" s="410"/>
      <c r="BK213" s="410"/>
      <c r="BL213" s="410"/>
      <c r="BM213" s="410"/>
      <c r="BN213" s="410"/>
      <c r="BO213" s="410"/>
      <c r="BP213" s="410"/>
      <c r="BQ213" s="410"/>
      <c r="BR213" s="410"/>
      <c r="BS213" s="410"/>
      <c r="BT213" s="410"/>
      <c r="BU213" s="410"/>
      <c r="BV213" s="410"/>
      <c r="BW213" s="410"/>
      <c r="BX213" s="410"/>
      <c r="BY213" s="410"/>
      <c r="BZ213" s="410"/>
      <c r="CA213" s="410"/>
      <c r="CB213" s="410"/>
    </row>
    <row r="214" spans="1:80" ht="12.75" customHeight="1">
      <c r="B214" s="731" t="s">
        <v>714</v>
      </c>
      <c r="C214" s="785" t="s">
        <v>715</v>
      </c>
      <c r="D214" s="786"/>
      <c r="E214" s="786"/>
      <c r="F214" s="786"/>
      <c r="G214" s="786"/>
      <c r="H214" s="786"/>
      <c r="I214" s="786"/>
      <c r="J214" s="786"/>
      <c r="K214" s="786"/>
      <c r="L214" s="786"/>
      <c r="M214" s="787"/>
      <c r="N214" s="743" t="s">
        <v>709</v>
      </c>
      <c r="O214" s="743"/>
      <c r="P214" s="743"/>
      <c r="Q214" s="743"/>
      <c r="R214" s="743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  <c r="AZ214" s="410"/>
      <c r="BA214" s="410"/>
      <c r="BB214" s="410"/>
      <c r="BC214" s="410"/>
      <c r="BD214" s="410"/>
      <c r="BE214" s="410"/>
      <c r="BF214" s="410"/>
      <c r="BG214" s="410"/>
      <c r="BH214" s="410"/>
      <c r="BI214" s="410"/>
      <c r="BJ214" s="410"/>
      <c r="BK214" s="410"/>
      <c r="BL214" s="410"/>
      <c r="BM214" s="410"/>
      <c r="BN214" s="410"/>
      <c r="BO214" s="410"/>
      <c r="BP214" s="410"/>
      <c r="BQ214" s="410"/>
      <c r="BR214" s="410"/>
      <c r="BS214" s="410"/>
      <c r="BT214" s="410"/>
      <c r="BU214" s="410"/>
      <c r="BV214" s="410"/>
      <c r="BW214" s="410"/>
      <c r="BX214" s="410"/>
      <c r="BY214" s="410"/>
      <c r="BZ214" s="410"/>
      <c r="CA214" s="410"/>
      <c r="CB214" s="410"/>
    </row>
    <row r="215" spans="1:80" ht="14.25">
      <c r="B215" s="731"/>
      <c r="C215" s="413" t="s">
        <v>707</v>
      </c>
      <c r="D215" s="414"/>
      <c r="E215" s="414"/>
      <c r="F215" s="414"/>
      <c r="G215" s="414"/>
      <c r="H215" s="414"/>
      <c r="I215" s="414"/>
      <c r="J215" s="414"/>
      <c r="K215" s="414"/>
      <c r="L215" s="414"/>
      <c r="M215" s="415"/>
      <c r="N215" s="593">
        <v>1809</v>
      </c>
      <c r="O215" s="720"/>
      <c r="P215" s="721"/>
      <c r="Q215" s="721"/>
      <c r="R215" s="722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  <c r="AZ215" s="410"/>
      <c r="BA215" s="410"/>
      <c r="BB215" s="410"/>
      <c r="BC215" s="410"/>
      <c r="BD215" s="410"/>
      <c r="BE215" s="410"/>
      <c r="BF215" s="410"/>
      <c r="BG215" s="410"/>
      <c r="BH215" s="410"/>
      <c r="BI215" s="410"/>
      <c r="BJ215" s="410"/>
      <c r="BK215" s="410"/>
      <c r="BL215" s="410"/>
      <c r="BM215" s="410"/>
      <c r="BN215" s="410"/>
      <c r="BO215" s="410"/>
      <c r="BP215" s="410"/>
      <c r="BQ215" s="410"/>
      <c r="BR215" s="410"/>
      <c r="BS215" s="410"/>
      <c r="BT215" s="410"/>
      <c r="BU215" s="410"/>
      <c r="BV215" s="410"/>
      <c r="BW215" s="410"/>
      <c r="BX215" s="410"/>
      <c r="BY215" s="410"/>
      <c r="BZ215" s="410"/>
      <c r="CA215" s="410"/>
      <c r="CB215" s="410"/>
    </row>
    <row r="216" spans="1:80" ht="14.25">
      <c r="B216" s="731"/>
      <c r="C216" s="413" t="s">
        <v>716</v>
      </c>
      <c r="D216" s="414"/>
      <c r="E216" s="414"/>
      <c r="F216" s="414"/>
      <c r="G216" s="414"/>
      <c r="H216" s="414"/>
      <c r="I216" s="414"/>
      <c r="J216" s="414"/>
      <c r="K216" s="414"/>
      <c r="L216" s="414"/>
      <c r="M216" s="415"/>
      <c r="N216" s="593">
        <v>1813</v>
      </c>
      <c r="O216" s="720"/>
      <c r="P216" s="721"/>
      <c r="Q216" s="721"/>
      <c r="R216" s="722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  <c r="AZ216" s="410"/>
      <c r="BA216" s="410"/>
      <c r="BB216" s="410"/>
      <c r="BC216" s="410"/>
      <c r="BD216" s="410"/>
      <c r="BE216" s="410"/>
      <c r="BF216" s="410"/>
      <c r="BG216" s="410"/>
      <c r="BH216" s="410"/>
      <c r="BI216" s="410"/>
      <c r="BJ216" s="410"/>
      <c r="BK216" s="410"/>
      <c r="BL216" s="410"/>
      <c r="BM216" s="410"/>
      <c r="BN216" s="410"/>
      <c r="BO216" s="410"/>
      <c r="BP216" s="410"/>
      <c r="BQ216" s="410"/>
      <c r="BR216" s="410"/>
      <c r="BS216" s="410"/>
      <c r="BT216" s="410"/>
      <c r="BU216" s="410"/>
      <c r="BV216" s="410"/>
      <c r="BW216" s="410"/>
      <c r="BX216" s="410"/>
      <c r="BY216" s="410"/>
      <c r="BZ216" s="410"/>
      <c r="CA216" s="410"/>
      <c r="CB216" s="410"/>
    </row>
    <row r="217" spans="1:80" ht="14.25">
      <c r="B217" s="731"/>
      <c r="C217" s="413" t="s">
        <v>717</v>
      </c>
      <c r="D217" s="414"/>
      <c r="E217" s="414"/>
      <c r="F217" s="414"/>
      <c r="G217" s="414"/>
      <c r="H217" s="414"/>
      <c r="I217" s="414"/>
      <c r="J217" s="414"/>
      <c r="K217" s="414"/>
      <c r="L217" s="414"/>
      <c r="M217" s="415"/>
      <c r="N217" s="593">
        <v>1814</v>
      </c>
      <c r="O217" s="720"/>
      <c r="P217" s="721"/>
      <c r="Q217" s="721"/>
      <c r="R217" s="722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  <c r="AZ217" s="410"/>
      <c r="BA217" s="410"/>
      <c r="BB217" s="410"/>
      <c r="BC217" s="410"/>
      <c r="BD217" s="410"/>
      <c r="BE217" s="410"/>
      <c r="BF217" s="410"/>
      <c r="BG217" s="410"/>
      <c r="BH217" s="410"/>
      <c r="BI217" s="410"/>
      <c r="BJ217" s="410"/>
      <c r="BK217" s="410"/>
      <c r="BL217" s="410"/>
      <c r="BM217" s="410"/>
      <c r="BN217" s="410"/>
      <c r="BO217" s="410"/>
      <c r="BP217" s="410"/>
      <c r="BQ217" s="410"/>
      <c r="BR217" s="410"/>
      <c r="BS217" s="410"/>
      <c r="BT217" s="410"/>
      <c r="BU217" s="410"/>
      <c r="BV217" s="410"/>
      <c r="BW217" s="410"/>
      <c r="BX217" s="410"/>
      <c r="BY217" s="410"/>
      <c r="BZ217" s="410"/>
      <c r="CA217" s="410"/>
      <c r="CB217" s="410"/>
    </row>
    <row r="218" spans="1:80" ht="14.25">
      <c r="B218" s="731"/>
      <c r="C218" s="413" t="s">
        <v>718</v>
      </c>
      <c r="D218" s="414"/>
      <c r="E218" s="414"/>
      <c r="F218" s="414"/>
      <c r="G218" s="414"/>
      <c r="H218" s="414"/>
      <c r="I218" s="414"/>
      <c r="J218" s="414"/>
      <c r="K218" s="414"/>
      <c r="L218" s="414"/>
      <c r="M218" s="415"/>
      <c r="N218" s="593">
        <v>1815</v>
      </c>
      <c r="O218" s="720"/>
      <c r="P218" s="721"/>
      <c r="Q218" s="721"/>
      <c r="R218" s="722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  <c r="AZ218" s="410"/>
      <c r="BA218" s="410"/>
      <c r="BB218" s="410"/>
      <c r="BC218" s="410"/>
      <c r="BD218" s="410"/>
      <c r="BE218" s="410"/>
      <c r="BF218" s="410"/>
      <c r="BG218" s="410"/>
      <c r="BH218" s="410"/>
      <c r="BI218" s="410"/>
      <c r="BJ218" s="410"/>
      <c r="BK218" s="410"/>
      <c r="BL218" s="410"/>
      <c r="BM218" s="410"/>
      <c r="BN218" s="410"/>
      <c r="BO218" s="410"/>
      <c r="BP218" s="410"/>
      <c r="BQ218" s="410"/>
      <c r="BR218" s="410"/>
      <c r="BS218" s="410"/>
      <c r="BT218" s="410"/>
      <c r="BU218" s="410"/>
      <c r="BV218" s="410"/>
      <c r="BW218" s="410"/>
      <c r="BX218" s="410"/>
      <c r="BY218" s="410"/>
      <c r="BZ218" s="410"/>
      <c r="CA218" s="410"/>
      <c r="CB218" s="410"/>
    </row>
    <row r="219" spans="1:80" ht="14.25">
      <c r="B219" s="731"/>
      <c r="C219" s="413" t="s">
        <v>719</v>
      </c>
      <c r="D219" s="414"/>
      <c r="E219" s="414"/>
      <c r="F219" s="414"/>
      <c r="G219" s="414"/>
      <c r="H219" s="414"/>
      <c r="I219" s="414"/>
      <c r="J219" s="414"/>
      <c r="K219" s="414"/>
      <c r="L219" s="414"/>
      <c r="M219" s="415"/>
      <c r="N219" s="593">
        <v>1816</v>
      </c>
      <c r="O219" s="720"/>
      <c r="P219" s="721"/>
      <c r="Q219" s="721"/>
      <c r="R219" s="722"/>
      <c r="S219" s="410"/>
      <c r="T219" s="410"/>
      <c r="U219" s="410"/>
      <c r="V219" s="410"/>
      <c r="W219" s="410"/>
      <c r="X219" s="410"/>
      <c r="Y219" s="410"/>
      <c r="Z219" s="410"/>
      <c r="AA219" s="410"/>
      <c r="AB219" s="410"/>
      <c r="AC219" s="410"/>
      <c r="AD219" s="410"/>
      <c r="AE219" s="410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  <c r="AZ219" s="410"/>
      <c r="BA219" s="410"/>
      <c r="BB219" s="410"/>
      <c r="BC219" s="410"/>
      <c r="BD219" s="410"/>
      <c r="BE219" s="410"/>
      <c r="BF219" s="410"/>
      <c r="BG219" s="410"/>
      <c r="BH219" s="410"/>
      <c r="BI219" s="410"/>
      <c r="BJ219" s="410"/>
      <c r="BK219" s="410"/>
      <c r="BL219" s="410"/>
      <c r="BM219" s="410"/>
      <c r="BN219" s="410"/>
      <c r="BO219" s="410"/>
      <c r="BP219" s="410"/>
      <c r="BQ219" s="410"/>
      <c r="BR219" s="410"/>
      <c r="BS219" s="410"/>
      <c r="BT219" s="410"/>
      <c r="BU219" s="410"/>
      <c r="BV219" s="410"/>
      <c r="BW219" s="410"/>
      <c r="BX219" s="410"/>
      <c r="BY219" s="410"/>
      <c r="BZ219" s="410"/>
      <c r="CA219" s="410"/>
      <c r="CB219" s="410"/>
    </row>
    <row r="220" spans="1:80" s="411" customFormat="1">
      <c r="A220" s="409"/>
      <c r="B220" s="519"/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7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  <c r="AZ220" s="410"/>
      <c r="BA220" s="410"/>
      <c r="BB220" s="410"/>
      <c r="BC220" s="410"/>
      <c r="BD220" s="410"/>
      <c r="BE220" s="410"/>
      <c r="BF220" s="410"/>
      <c r="BG220" s="410"/>
      <c r="BH220" s="410"/>
      <c r="BI220" s="410"/>
      <c r="BJ220" s="410"/>
      <c r="BK220" s="410"/>
      <c r="BL220" s="410"/>
      <c r="BM220" s="410"/>
      <c r="BN220" s="410"/>
      <c r="BO220" s="410"/>
      <c r="BP220" s="410"/>
      <c r="BQ220" s="410"/>
      <c r="BR220" s="410"/>
      <c r="BS220" s="410"/>
      <c r="BT220" s="410"/>
      <c r="BU220" s="410"/>
      <c r="BV220" s="410"/>
      <c r="BW220" s="410"/>
      <c r="BX220" s="410"/>
      <c r="BY220" s="410"/>
      <c r="BZ220" s="410"/>
      <c r="CA220" s="410"/>
      <c r="CB220" s="410"/>
    </row>
    <row r="221" spans="1:80" s="411" customFormat="1">
      <c r="A221" s="409"/>
      <c r="B221" s="779" t="s">
        <v>720</v>
      </c>
      <c r="C221" s="780"/>
      <c r="D221" s="780"/>
      <c r="E221" s="780"/>
      <c r="F221" s="780"/>
      <c r="G221" s="780"/>
      <c r="H221" s="780"/>
      <c r="I221" s="780"/>
      <c r="J221" s="780"/>
      <c r="K221" s="780"/>
      <c r="L221" s="780"/>
      <c r="M221" s="780"/>
      <c r="N221" s="781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  <c r="AZ221" s="410"/>
      <c r="BA221" s="410"/>
      <c r="BB221" s="410"/>
      <c r="BC221" s="410"/>
      <c r="BD221" s="410"/>
      <c r="BE221" s="410"/>
      <c r="BF221" s="410"/>
      <c r="BG221" s="410"/>
      <c r="BH221" s="410"/>
      <c r="BI221" s="410"/>
      <c r="BJ221" s="410"/>
      <c r="BK221" s="410"/>
      <c r="BL221" s="410"/>
      <c r="BM221" s="410"/>
      <c r="BN221" s="410"/>
      <c r="BO221" s="410"/>
      <c r="BP221" s="410"/>
      <c r="BQ221" s="410"/>
      <c r="BR221" s="410"/>
      <c r="BS221" s="410"/>
      <c r="BT221" s="410"/>
      <c r="BU221" s="410"/>
      <c r="BV221" s="410"/>
      <c r="BW221" s="410"/>
      <c r="BX221" s="410"/>
      <c r="BY221" s="410"/>
      <c r="BZ221" s="410"/>
      <c r="CA221" s="410"/>
      <c r="CB221" s="410"/>
    </row>
    <row r="222" spans="1:80" s="411" customFormat="1">
      <c r="A222" s="409"/>
      <c r="B222" s="782"/>
      <c r="C222" s="783"/>
      <c r="D222" s="783"/>
      <c r="E222" s="783"/>
      <c r="F222" s="783"/>
      <c r="G222" s="783"/>
      <c r="H222" s="783"/>
      <c r="I222" s="783"/>
      <c r="J222" s="783"/>
      <c r="K222" s="783"/>
      <c r="L222" s="783"/>
      <c r="M222" s="783"/>
      <c r="N222" s="784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  <c r="AZ222" s="410"/>
      <c r="BA222" s="410"/>
      <c r="BB222" s="410"/>
      <c r="BC222" s="410"/>
      <c r="BD222" s="410"/>
      <c r="BE222" s="410"/>
      <c r="BF222" s="410"/>
      <c r="BG222" s="410"/>
      <c r="BH222" s="410"/>
      <c r="BI222" s="410"/>
      <c r="BJ222" s="410"/>
      <c r="BK222" s="410"/>
      <c r="BL222" s="410"/>
      <c r="BM222" s="410"/>
      <c r="BN222" s="410"/>
      <c r="BO222" s="410"/>
      <c r="BP222" s="410"/>
      <c r="BQ222" s="410"/>
      <c r="BR222" s="410"/>
      <c r="BS222" s="410"/>
      <c r="BT222" s="410"/>
      <c r="BU222" s="410"/>
      <c r="BV222" s="410"/>
      <c r="BW222" s="410"/>
      <c r="BX222" s="410"/>
      <c r="BY222" s="410"/>
      <c r="BZ222" s="410"/>
      <c r="CA222" s="410"/>
      <c r="CB222" s="410"/>
    </row>
    <row r="223" spans="1:80" ht="14.25">
      <c r="B223" s="491" t="s">
        <v>721</v>
      </c>
      <c r="C223" s="492"/>
      <c r="D223" s="492"/>
      <c r="E223" s="492"/>
      <c r="F223" s="492"/>
      <c r="G223" s="492"/>
      <c r="H223" s="492"/>
      <c r="I223" s="520">
        <v>1651</v>
      </c>
      <c r="J223" s="720"/>
      <c r="K223" s="721"/>
      <c r="L223" s="721"/>
      <c r="M223" s="722"/>
      <c r="N223" s="462" t="s">
        <v>2</v>
      </c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410"/>
      <c r="AA223" s="410"/>
      <c r="AB223" s="410"/>
      <c r="AC223" s="410"/>
      <c r="AD223" s="410"/>
      <c r="AE223" s="410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  <c r="AZ223" s="410"/>
      <c r="BA223" s="410"/>
      <c r="BB223" s="410"/>
      <c r="BC223" s="410"/>
      <c r="BD223" s="410"/>
      <c r="BE223" s="410"/>
      <c r="BF223" s="410"/>
      <c r="BG223" s="410"/>
      <c r="BH223" s="410"/>
      <c r="BI223" s="410"/>
      <c r="BJ223" s="410"/>
      <c r="BK223" s="410"/>
      <c r="BL223" s="410"/>
      <c r="BM223" s="410"/>
      <c r="BN223" s="410"/>
      <c r="BO223" s="410"/>
      <c r="BP223" s="410"/>
      <c r="BQ223" s="410"/>
      <c r="BR223" s="410"/>
      <c r="BS223" s="410"/>
      <c r="BT223" s="410"/>
      <c r="BU223" s="410"/>
      <c r="BV223" s="410"/>
      <c r="BW223" s="410"/>
      <c r="BX223" s="410"/>
      <c r="BY223" s="410"/>
      <c r="BZ223" s="410"/>
      <c r="CA223" s="410"/>
      <c r="CB223" s="410"/>
    </row>
    <row r="224" spans="1:80" ht="14.25">
      <c r="B224" s="491" t="s">
        <v>722</v>
      </c>
      <c r="C224" s="492"/>
      <c r="D224" s="492"/>
      <c r="E224" s="492"/>
      <c r="F224" s="492"/>
      <c r="G224" s="492"/>
      <c r="H224" s="492"/>
      <c r="I224" s="521">
        <v>1652</v>
      </c>
      <c r="J224" s="720"/>
      <c r="K224" s="721"/>
      <c r="L224" s="721"/>
      <c r="M224" s="722"/>
      <c r="N224" s="462" t="s">
        <v>2</v>
      </c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410"/>
      <c r="AA224" s="410"/>
      <c r="AB224" s="410"/>
      <c r="AC224" s="410"/>
      <c r="AD224" s="410"/>
      <c r="AE224" s="410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  <c r="AZ224" s="410"/>
      <c r="BA224" s="410"/>
      <c r="BB224" s="410"/>
      <c r="BC224" s="410"/>
      <c r="BD224" s="410"/>
      <c r="BE224" s="410"/>
      <c r="BF224" s="410"/>
      <c r="BG224" s="410"/>
      <c r="BH224" s="410"/>
      <c r="BI224" s="410"/>
      <c r="BJ224" s="410"/>
    </row>
    <row r="225" spans="1:75" ht="14.25">
      <c r="B225" s="491" t="s">
        <v>723</v>
      </c>
      <c r="C225" s="492"/>
      <c r="D225" s="492"/>
      <c r="E225" s="492"/>
      <c r="F225" s="492"/>
      <c r="G225" s="492"/>
      <c r="H225" s="492"/>
      <c r="I225" s="521">
        <v>1653</v>
      </c>
      <c r="J225" s="720"/>
      <c r="K225" s="721"/>
      <c r="L225" s="721"/>
      <c r="M225" s="722"/>
      <c r="N225" s="462" t="s">
        <v>3</v>
      </c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410"/>
      <c r="AA225" s="410"/>
      <c r="AB225" s="410"/>
      <c r="AC225" s="410"/>
      <c r="AD225" s="410"/>
      <c r="AE225" s="410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  <c r="AZ225" s="410"/>
      <c r="BA225" s="410"/>
      <c r="BB225" s="410"/>
      <c r="BC225" s="410"/>
      <c r="BD225" s="410"/>
      <c r="BE225" s="410"/>
      <c r="BF225" s="410"/>
      <c r="BG225" s="410"/>
      <c r="BH225" s="410"/>
      <c r="BI225" s="410"/>
      <c r="BJ225" s="410"/>
    </row>
    <row r="226" spans="1:75" ht="14.25">
      <c r="B226" s="491" t="s">
        <v>724</v>
      </c>
      <c r="C226" s="492"/>
      <c r="D226" s="492"/>
      <c r="E226" s="492"/>
      <c r="F226" s="492"/>
      <c r="G226" s="492"/>
      <c r="H226" s="492"/>
      <c r="I226" s="521">
        <v>1654</v>
      </c>
      <c r="J226" s="720">
        <f>+$J$223+$J$224-$J$225</f>
        <v>0</v>
      </c>
      <c r="K226" s="721"/>
      <c r="L226" s="721"/>
      <c r="M226" s="722"/>
      <c r="N226" s="462" t="s">
        <v>4</v>
      </c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410"/>
      <c r="AA226" s="410"/>
      <c r="AB226" s="410"/>
      <c r="AC226" s="410"/>
      <c r="AD226" s="410"/>
      <c r="AE226" s="410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  <c r="AZ226" s="410"/>
      <c r="BA226" s="410"/>
      <c r="BB226" s="410"/>
      <c r="BC226" s="410"/>
      <c r="BD226" s="410"/>
      <c r="BE226" s="410"/>
      <c r="BF226" s="410"/>
      <c r="BG226" s="410"/>
      <c r="BH226" s="410"/>
      <c r="BI226" s="410"/>
      <c r="BJ226" s="410"/>
    </row>
    <row r="227" spans="1:75" s="411" customFormat="1">
      <c r="A227" s="409"/>
      <c r="B227" s="517"/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  <c r="AZ227" s="410"/>
      <c r="BA227" s="410"/>
      <c r="BB227" s="410"/>
      <c r="BC227" s="410"/>
      <c r="BD227" s="410"/>
      <c r="BE227" s="410"/>
      <c r="BF227" s="410"/>
      <c r="BG227" s="410"/>
      <c r="BH227" s="410"/>
      <c r="BI227" s="410"/>
      <c r="BJ227" s="410"/>
    </row>
    <row r="228" spans="1:75" s="411" customFormat="1">
      <c r="A228" s="409"/>
      <c r="B228" s="779" t="s">
        <v>8</v>
      </c>
      <c r="C228" s="780"/>
      <c r="D228" s="780"/>
      <c r="E228" s="780"/>
      <c r="F228" s="780"/>
      <c r="G228" s="780"/>
      <c r="H228" s="780"/>
      <c r="I228" s="780"/>
      <c r="J228" s="780"/>
      <c r="K228" s="780"/>
      <c r="L228" s="780"/>
      <c r="M228" s="780"/>
      <c r="N228" s="780"/>
      <c r="O228" s="780"/>
      <c r="P228" s="780"/>
      <c r="Q228" s="780"/>
      <c r="R228" s="781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  <c r="AZ228" s="410"/>
      <c r="BA228" s="410"/>
      <c r="BB228" s="410"/>
      <c r="BC228" s="410"/>
      <c r="BD228" s="410"/>
      <c r="BE228" s="410"/>
      <c r="BF228" s="410"/>
      <c r="BG228" s="410"/>
      <c r="BH228" s="410"/>
      <c r="BI228" s="410"/>
      <c r="BJ228" s="410"/>
      <c r="BK228" s="410"/>
      <c r="BL228" s="410"/>
      <c r="BM228" s="410"/>
      <c r="BN228" s="410"/>
      <c r="BO228" s="410"/>
      <c r="BP228" s="410"/>
      <c r="BQ228" s="410"/>
      <c r="BR228" s="410"/>
      <c r="BS228" s="410"/>
      <c r="BT228" s="410"/>
      <c r="BU228" s="410"/>
      <c r="BV228" s="410"/>
      <c r="BW228" s="410"/>
    </row>
    <row r="229" spans="1:75" s="411" customFormat="1">
      <c r="A229" s="409"/>
      <c r="B229" s="782"/>
      <c r="C229" s="783"/>
      <c r="D229" s="783"/>
      <c r="E229" s="783"/>
      <c r="F229" s="783"/>
      <c r="G229" s="783"/>
      <c r="H229" s="783"/>
      <c r="I229" s="783"/>
      <c r="J229" s="783"/>
      <c r="K229" s="783"/>
      <c r="L229" s="783"/>
      <c r="M229" s="783"/>
      <c r="N229" s="783"/>
      <c r="O229" s="783"/>
      <c r="P229" s="783"/>
      <c r="Q229" s="783"/>
      <c r="R229" s="784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  <c r="AZ229" s="410"/>
      <c r="BA229" s="410"/>
      <c r="BB229" s="410"/>
      <c r="BC229" s="410"/>
      <c r="BD229" s="410"/>
      <c r="BE229" s="410"/>
      <c r="BF229" s="410"/>
      <c r="BG229" s="410"/>
      <c r="BH229" s="410"/>
      <c r="BI229" s="410"/>
      <c r="BJ229" s="410"/>
      <c r="BK229" s="410"/>
      <c r="BL229" s="410"/>
      <c r="BM229" s="410"/>
      <c r="BN229" s="410"/>
      <c r="BO229" s="410"/>
      <c r="BP229" s="410"/>
      <c r="BQ229" s="410"/>
      <c r="BR229" s="410"/>
      <c r="BS229" s="410"/>
      <c r="BT229" s="410"/>
      <c r="BU229" s="410"/>
      <c r="BV229" s="410"/>
      <c r="BW229" s="410"/>
    </row>
    <row r="230" spans="1:75" ht="14.25">
      <c r="B230" s="731" t="s">
        <v>725</v>
      </c>
      <c r="C230" s="491" t="s">
        <v>9</v>
      </c>
      <c r="D230" s="492"/>
      <c r="E230" s="492"/>
      <c r="F230" s="492"/>
      <c r="G230" s="492"/>
      <c r="H230" s="492"/>
      <c r="I230" s="492"/>
      <c r="J230" s="492"/>
      <c r="K230" s="492"/>
      <c r="L230" s="492"/>
      <c r="M230" s="493"/>
      <c r="N230" s="521">
        <v>783</v>
      </c>
      <c r="O230" s="720"/>
      <c r="P230" s="721"/>
      <c r="Q230" s="721"/>
      <c r="R230" s="722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  <c r="AZ230" s="410"/>
      <c r="BA230" s="410"/>
      <c r="BB230" s="410"/>
      <c r="BC230" s="410"/>
      <c r="BD230" s="410"/>
      <c r="BE230" s="410"/>
      <c r="BF230" s="410"/>
      <c r="BG230" s="410"/>
      <c r="BH230" s="410"/>
      <c r="BI230" s="410"/>
      <c r="BJ230" s="410"/>
      <c r="BK230" s="410"/>
      <c r="BL230" s="410"/>
      <c r="BM230" s="410"/>
      <c r="BN230" s="410"/>
      <c r="BO230" s="410"/>
      <c r="BP230" s="410"/>
      <c r="BQ230" s="410"/>
      <c r="BR230" s="410"/>
      <c r="BS230" s="410"/>
      <c r="BT230" s="410"/>
      <c r="BU230" s="410"/>
      <c r="BV230" s="410"/>
      <c r="BW230" s="410"/>
    </row>
    <row r="231" spans="1:75" ht="14.25">
      <c r="B231" s="731"/>
      <c r="C231" s="491" t="s">
        <v>726</v>
      </c>
      <c r="D231" s="492"/>
      <c r="E231" s="492"/>
      <c r="F231" s="492"/>
      <c r="G231" s="492"/>
      <c r="H231" s="492"/>
      <c r="I231" s="492"/>
      <c r="J231" s="492"/>
      <c r="K231" s="492"/>
      <c r="L231" s="492"/>
      <c r="M231" s="493"/>
      <c r="N231" s="521">
        <v>976</v>
      </c>
      <c r="O231" s="720"/>
      <c r="P231" s="721"/>
      <c r="Q231" s="721"/>
      <c r="R231" s="722"/>
      <c r="S231" s="410"/>
      <c r="T231" s="410"/>
      <c r="U231" s="410"/>
      <c r="V231" s="410"/>
      <c r="W231" s="410"/>
      <c r="X231" s="410"/>
      <c r="Y231" s="410"/>
      <c r="Z231" s="410"/>
      <c r="AA231" s="410"/>
      <c r="AB231" s="410"/>
      <c r="AC231" s="410"/>
      <c r="AD231" s="410"/>
      <c r="AE231" s="410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  <c r="AZ231" s="410"/>
      <c r="BA231" s="410"/>
      <c r="BB231" s="410"/>
      <c r="BC231" s="410"/>
      <c r="BD231" s="410"/>
      <c r="BE231" s="410"/>
      <c r="BF231" s="410"/>
      <c r="BG231" s="410"/>
      <c r="BH231" s="410"/>
      <c r="BI231" s="410"/>
      <c r="BJ231" s="410"/>
      <c r="BK231" s="410"/>
      <c r="BL231" s="410"/>
      <c r="BM231" s="410"/>
      <c r="BN231" s="410"/>
      <c r="BO231" s="410"/>
      <c r="BP231" s="410"/>
      <c r="BQ231" s="410"/>
      <c r="BR231" s="410"/>
      <c r="BS231" s="410"/>
      <c r="BT231" s="410"/>
      <c r="BU231" s="410"/>
      <c r="BV231" s="410"/>
      <c r="BW231" s="410"/>
    </row>
    <row r="232" spans="1:75" ht="14.25">
      <c r="B232" s="731"/>
      <c r="C232" s="491" t="s">
        <v>727</v>
      </c>
      <c r="D232" s="492"/>
      <c r="E232" s="492"/>
      <c r="F232" s="492"/>
      <c r="G232" s="492"/>
      <c r="H232" s="492"/>
      <c r="I232" s="492"/>
      <c r="J232" s="492"/>
      <c r="K232" s="492"/>
      <c r="L232" s="492"/>
      <c r="M232" s="493"/>
      <c r="N232" s="521">
        <v>978</v>
      </c>
      <c r="O232" s="720"/>
      <c r="P232" s="721"/>
      <c r="Q232" s="721"/>
      <c r="R232" s="722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  <c r="AZ232" s="410"/>
      <c r="BA232" s="410"/>
      <c r="BB232" s="410"/>
      <c r="BC232" s="410"/>
      <c r="BD232" s="410"/>
      <c r="BE232" s="410"/>
      <c r="BF232" s="410"/>
      <c r="BG232" s="410"/>
      <c r="BH232" s="410"/>
      <c r="BI232" s="410"/>
      <c r="BJ232" s="410"/>
      <c r="BK232" s="410"/>
      <c r="BL232" s="410"/>
      <c r="BM232" s="410"/>
      <c r="BN232" s="410"/>
      <c r="BO232" s="410"/>
      <c r="BP232" s="410"/>
      <c r="BQ232" s="410"/>
      <c r="BR232" s="410"/>
      <c r="BS232" s="410"/>
      <c r="BT232" s="410"/>
      <c r="BU232" s="410"/>
      <c r="BV232" s="410"/>
      <c r="BW232" s="410"/>
    </row>
    <row r="233" spans="1:75" ht="14.25">
      <c r="B233" s="731"/>
      <c r="C233" s="491" t="s">
        <v>10</v>
      </c>
      <c r="D233" s="492"/>
      <c r="E233" s="492"/>
      <c r="F233" s="492"/>
      <c r="G233" s="492"/>
      <c r="H233" s="492"/>
      <c r="I233" s="492"/>
      <c r="J233" s="492"/>
      <c r="K233" s="492"/>
      <c r="L233" s="492"/>
      <c r="M233" s="493"/>
      <c r="N233" s="521">
        <v>1020</v>
      </c>
      <c r="O233" s="720"/>
      <c r="P233" s="721"/>
      <c r="Q233" s="721"/>
      <c r="R233" s="722"/>
      <c r="S233" s="410"/>
      <c r="T233" s="410"/>
      <c r="U233" s="410"/>
      <c r="V233" s="410"/>
      <c r="W233" s="410"/>
      <c r="X233" s="410"/>
      <c r="Y233" s="410"/>
      <c r="Z233" s="410"/>
      <c r="AA233" s="410"/>
      <c r="AB233" s="410"/>
      <c r="AC233" s="410"/>
      <c r="AD233" s="410"/>
      <c r="AE233" s="410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  <c r="AZ233" s="410"/>
      <c r="BA233" s="410"/>
      <c r="BB233" s="410"/>
      <c r="BC233" s="410"/>
      <c r="BD233" s="410"/>
      <c r="BE233" s="410"/>
      <c r="BF233" s="410"/>
      <c r="BG233" s="410"/>
      <c r="BH233" s="410"/>
      <c r="BI233" s="410"/>
      <c r="BJ233" s="410"/>
      <c r="BK233" s="410"/>
      <c r="BL233" s="410"/>
      <c r="BM233" s="410"/>
      <c r="BN233" s="410"/>
      <c r="BO233" s="410"/>
      <c r="BP233" s="410"/>
      <c r="BQ233" s="410"/>
      <c r="BR233" s="410"/>
      <c r="BS233" s="410"/>
      <c r="BT233" s="410"/>
      <c r="BU233" s="410"/>
      <c r="BV233" s="410"/>
      <c r="BW233" s="410"/>
    </row>
    <row r="234" spans="1:75" ht="14.25">
      <c r="B234" s="731"/>
      <c r="C234" s="491" t="s">
        <v>11</v>
      </c>
      <c r="D234" s="492"/>
      <c r="E234" s="492"/>
      <c r="F234" s="492"/>
      <c r="G234" s="492"/>
      <c r="H234" s="492"/>
      <c r="I234" s="492"/>
      <c r="J234" s="492"/>
      <c r="K234" s="492"/>
      <c r="L234" s="492"/>
      <c r="M234" s="493"/>
      <c r="N234" s="521">
        <v>1019</v>
      </c>
      <c r="O234" s="720"/>
      <c r="P234" s="721"/>
      <c r="Q234" s="721"/>
      <c r="R234" s="722"/>
      <c r="S234" s="410"/>
      <c r="T234" s="410"/>
      <c r="U234" s="410"/>
      <c r="V234" s="410"/>
      <c r="W234" s="410"/>
      <c r="X234" s="410"/>
      <c r="Y234" s="410"/>
      <c r="Z234" s="410"/>
      <c r="AA234" s="410"/>
      <c r="AB234" s="410"/>
      <c r="AC234" s="410"/>
      <c r="AD234" s="410"/>
      <c r="AE234" s="410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  <c r="AZ234" s="410"/>
      <c r="BA234" s="410"/>
      <c r="BB234" s="410"/>
      <c r="BC234" s="410"/>
      <c r="BD234" s="410"/>
      <c r="BE234" s="410"/>
      <c r="BF234" s="410"/>
      <c r="BG234" s="410"/>
      <c r="BH234" s="410"/>
      <c r="BI234" s="410"/>
      <c r="BJ234" s="410"/>
      <c r="BK234" s="410"/>
      <c r="BL234" s="410"/>
      <c r="BM234" s="410"/>
      <c r="BN234" s="410"/>
      <c r="BO234" s="410"/>
      <c r="BP234" s="410"/>
      <c r="BQ234" s="410"/>
      <c r="BR234" s="410"/>
      <c r="BS234" s="410"/>
      <c r="BT234" s="410"/>
      <c r="BU234" s="410"/>
      <c r="BV234" s="410"/>
      <c r="BW234" s="410"/>
    </row>
    <row r="235" spans="1:75" ht="14.25">
      <c r="B235" s="731"/>
      <c r="C235" s="491" t="s">
        <v>728</v>
      </c>
      <c r="D235" s="492"/>
      <c r="E235" s="492"/>
      <c r="F235" s="492"/>
      <c r="G235" s="492"/>
      <c r="H235" s="492"/>
      <c r="I235" s="492"/>
      <c r="J235" s="492"/>
      <c r="K235" s="492"/>
      <c r="L235" s="492"/>
      <c r="M235" s="493"/>
      <c r="N235" s="521">
        <v>974</v>
      </c>
      <c r="O235" s="720"/>
      <c r="P235" s="721"/>
      <c r="Q235" s="721"/>
      <c r="R235" s="722"/>
      <c r="S235" s="410"/>
      <c r="T235" s="410"/>
      <c r="U235" s="410"/>
      <c r="V235" s="410"/>
      <c r="W235" s="410"/>
      <c r="X235" s="410"/>
      <c r="Y235" s="410"/>
      <c r="Z235" s="410"/>
      <c r="AA235" s="410"/>
      <c r="AB235" s="410"/>
      <c r="AC235" s="410"/>
      <c r="AD235" s="410"/>
      <c r="AE235" s="410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  <c r="AZ235" s="410"/>
      <c r="BA235" s="410"/>
      <c r="BB235" s="410"/>
      <c r="BC235" s="410"/>
      <c r="BD235" s="410"/>
      <c r="BE235" s="410"/>
      <c r="BF235" s="410"/>
      <c r="BG235" s="410"/>
      <c r="BH235" s="410"/>
      <c r="BI235" s="410"/>
      <c r="BJ235" s="410"/>
      <c r="BK235" s="410"/>
      <c r="BL235" s="410"/>
      <c r="BM235" s="410"/>
      <c r="BN235" s="410"/>
      <c r="BO235" s="410"/>
      <c r="BP235" s="410"/>
      <c r="BQ235" s="410"/>
      <c r="BR235" s="410"/>
      <c r="BS235" s="410"/>
      <c r="BT235" s="410"/>
      <c r="BU235" s="410"/>
      <c r="BV235" s="410"/>
      <c r="BW235" s="410"/>
    </row>
    <row r="236" spans="1:75" ht="14.25">
      <c r="B236" s="732" t="s">
        <v>729</v>
      </c>
      <c r="C236" s="491" t="s">
        <v>12</v>
      </c>
      <c r="D236" s="492"/>
      <c r="E236" s="492"/>
      <c r="F236" s="492"/>
      <c r="G236" s="492"/>
      <c r="H236" s="492"/>
      <c r="I236" s="492"/>
      <c r="J236" s="492"/>
      <c r="K236" s="492"/>
      <c r="L236" s="492"/>
      <c r="M236" s="493"/>
      <c r="N236" s="521">
        <v>122</v>
      </c>
      <c r="O236" s="720"/>
      <c r="P236" s="721"/>
      <c r="Q236" s="721"/>
      <c r="R236" s="722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  <c r="AZ236" s="410"/>
      <c r="BA236" s="410"/>
      <c r="BB236" s="410"/>
      <c r="BC236" s="410"/>
      <c r="BD236" s="410"/>
      <c r="BE236" s="410"/>
      <c r="BF236" s="410"/>
      <c r="BG236" s="410"/>
      <c r="BH236" s="410"/>
      <c r="BI236" s="410"/>
      <c r="BJ236" s="410"/>
      <c r="BK236" s="410"/>
      <c r="BL236" s="410"/>
      <c r="BM236" s="410"/>
      <c r="BN236" s="410"/>
      <c r="BO236" s="410"/>
      <c r="BP236" s="410"/>
      <c r="BQ236" s="410"/>
      <c r="BR236" s="410"/>
      <c r="BS236" s="410"/>
      <c r="BT236" s="410"/>
      <c r="BU236" s="410"/>
      <c r="BV236" s="410"/>
      <c r="BW236" s="410"/>
    </row>
    <row r="237" spans="1:75" ht="14.25">
      <c r="B237" s="732"/>
      <c r="C237" s="491" t="s">
        <v>13</v>
      </c>
      <c r="D237" s="492"/>
      <c r="E237" s="492"/>
      <c r="F237" s="492"/>
      <c r="G237" s="492"/>
      <c r="H237" s="492"/>
      <c r="I237" s="492"/>
      <c r="J237" s="492"/>
      <c r="K237" s="492"/>
      <c r="L237" s="492"/>
      <c r="M237" s="493"/>
      <c r="N237" s="521">
        <v>123</v>
      </c>
      <c r="O237" s="720"/>
      <c r="P237" s="721"/>
      <c r="Q237" s="721"/>
      <c r="R237" s="722"/>
      <c r="S237" s="410"/>
      <c r="T237" s="410"/>
      <c r="U237" s="410"/>
      <c r="V237" s="410"/>
      <c r="W237" s="410"/>
      <c r="X237" s="410"/>
      <c r="Y237" s="410"/>
      <c r="Z237" s="410"/>
      <c r="AA237" s="410"/>
      <c r="AB237" s="410"/>
      <c r="AC237" s="410"/>
      <c r="AD237" s="410"/>
      <c r="AE237" s="410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  <c r="AZ237" s="410"/>
      <c r="BA237" s="410"/>
      <c r="BB237" s="410"/>
      <c r="BC237" s="410"/>
      <c r="BD237" s="410"/>
      <c r="BE237" s="410"/>
      <c r="BF237" s="410"/>
      <c r="BG237" s="410"/>
      <c r="BH237" s="410"/>
      <c r="BI237" s="410"/>
      <c r="BJ237" s="410"/>
      <c r="BK237" s="410"/>
      <c r="BL237" s="410"/>
      <c r="BM237" s="410"/>
      <c r="BN237" s="410"/>
      <c r="BO237" s="410"/>
      <c r="BP237" s="410"/>
      <c r="BQ237" s="410"/>
      <c r="BR237" s="410"/>
      <c r="BS237" s="410"/>
      <c r="BT237" s="410"/>
      <c r="BU237" s="410"/>
      <c r="BV237" s="410"/>
      <c r="BW237" s="410"/>
    </row>
    <row r="238" spans="1:75" ht="14.25">
      <c r="B238" s="732"/>
      <c r="C238" s="491" t="s">
        <v>14</v>
      </c>
      <c r="D238" s="492"/>
      <c r="E238" s="492"/>
      <c r="F238" s="492"/>
      <c r="G238" s="492"/>
      <c r="H238" s="492"/>
      <c r="I238" s="492"/>
      <c r="J238" s="492"/>
      <c r="K238" s="492"/>
      <c r="L238" s="492"/>
      <c r="M238" s="493"/>
      <c r="N238" s="521">
        <v>101</v>
      </c>
      <c r="O238" s="720"/>
      <c r="P238" s="721"/>
      <c r="Q238" s="721"/>
      <c r="R238" s="722"/>
      <c r="S238" s="410"/>
      <c r="T238" s="410"/>
      <c r="U238" s="410"/>
      <c r="V238" s="410"/>
      <c r="W238" s="410"/>
      <c r="X238" s="410"/>
      <c r="Y238" s="410"/>
      <c r="Z238" s="410"/>
      <c r="AA238" s="410"/>
      <c r="AB238" s="410"/>
      <c r="AC238" s="410"/>
      <c r="AD238" s="410"/>
      <c r="AE238" s="410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  <c r="AZ238" s="410"/>
      <c r="BA238" s="410"/>
      <c r="BB238" s="410"/>
      <c r="BC238" s="410"/>
      <c r="BD238" s="410"/>
      <c r="BE238" s="410"/>
      <c r="BF238" s="410"/>
      <c r="BG238" s="410"/>
      <c r="BH238" s="410"/>
      <c r="BI238" s="410"/>
      <c r="BJ238" s="410"/>
      <c r="BK238" s="410"/>
      <c r="BL238" s="410"/>
      <c r="BM238" s="410"/>
      <c r="BN238" s="410"/>
      <c r="BO238" s="410"/>
      <c r="BP238" s="410"/>
      <c r="BQ238" s="410"/>
      <c r="BR238" s="410"/>
      <c r="BS238" s="410"/>
      <c r="BT238" s="410"/>
      <c r="BU238" s="410"/>
      <c r="BV238" s="410"/>
      <c r="BW238" s="410"/>
    </row>
    <row r="239" spans="1:75" ht="14.25">
      <c r="B239" s="732"/>
      <c r="C239" s="491" t="s">
        <v>15</v>
      </c>
      <c r="D239" s="492"/>
      <c r="E239" s="492"/>
      <c r="F239" s="492"/>
      <c r="G239" s="492"/>
      <c r="H239" s="492"/>
      <c r="I239" s="492"/>
      <c r="J239" s="492"/>
      <c r="K239" s="492"/>
      <c r="L239" s="492"/>
      <c r="M239" s="493"/>
      <c r="N239" s="521">
        <v>102</v>
      </c>
      <c r="O239" s="720"/>
      <c r="P239" s="721"/>
      <c r="Q239" s="721"/>
      <c r="R239" s="722"/>
      <c r="S239" s="410"/>
      <c r="T239" s="410"/>
      <c r="U239" s="410"/>
      <c r="V239" s="410"/>
      <c r="W239" s="410"/>
      <c r="X239" s="410"/>
      <c r="Y239" s="410"/>
      <c r="Z239" s="410"/>
      <c r="AA239" s="410"/>
      <c r="AB239" s="410"/>
      <c r="AC239" s="410"/>
      <c r="AD239" s="410"/>
      <c r="AE239" s="410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  <c r="AZ239" s="410"/>
      <c r="BA239" s="410"/>
      <c r="BB239" s="410"/>
      <c r="BC239" s="410"/>
      <c r="BD239" s="410"/>
      <c r="BE239" s="410"/>
      <c r="BF239" s="410"/>
      <c r="BG239" s="410"/>
      <c r="BH239" s="410"/>
      <c r="BI239" s="410"/>
      <c r="BJ239" s="410"/>
      <c r="BK239" s="410"/>
      <c r="BL239" s="410"/>
      <c r="BM239" s="410"/>
      <c r="BN239" s="410"/>
      <c r="BO239" s="410"/>
      <c r="BP239" s="410"/>
      <c r="BQ239" s="410"/>
      <c r="BR239" s="410"/>
      <c r="BS239" s="410"/>
      <c r="BT239" s="410"/>
      <c r="BU239" s="410"/>
      <c r="BV239" s="410"/>
      <c r="BW239" s="410"/>
    </row>
    <row r="240" spans="1:75" ht="14.25">
      <c r="B240" s="732"/>
      <c r="C240" s="491" t="s">
        <v>16</v>
      </c>
      <c r="D240" s="492"/>
      <c r="E240" s="492"/>
      <c r="F240" s="492"/>
      <c r="G240" s="492"/>
      <c r="H240" s="492"/>
      <c r="I240" s="492"/>
      <c r="J240" s="492"/>
      <c r="K240" s="492"/>
      <c r="L240" s="492"/>
      <c r="M240" s="493"/>
      <c r="N240" s="521">
        <v>784</v>
      </c>
      <c r="O240" s="720"/>
      <c r="P240" s="721"/>
      <c r="Q240" s="721"/>
      <c r="R240" s="722"/>
      <c r="S240" s="410"/>
      <c r="T240" s="410"/>
      <c r="U240" s="410"/>
      <c r="V240" s="410"/>
      <c r="W240" s="410"/>
      <c r="X240" s="410"/>
      <c r="Y240" s="410"/>
      <c r="Z240" s="410"/>
      <c r="AA240" s="410"/>
      <c r="AB240" s="410"/>
      <c r="AC240" s="410"/>
      <c r="AD240" s="410"/>
      <c r="AE240" s="410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  <c r="AZ240" s="410"/>
      <c r="BA240" s="410"/>
      <c r="BB240" s="410"/>
      <c r="BC240" s="410"/>
      <c r="BD240" s="410"/>
      <c r="BE240" s="410"/>
      <c r="BF240" s="410"/>
      <c r="BG240" s="410"/>
      <c r="BH240" s="410"/>
      <c r="BI240" s="410"/>
      <c r="BJ240" s="410"/>
      <c r="BK240" s="410"/>
      <c r="BL240" s="410"/>
      <c r="BM240" s="410"/>
      <c r="BN240" s="410"/>
      <c r="BO240" s="410"/>
      <c r="BP240" s="410"/>
      <c r="BQ240" s="410"/>
      <c r="BR240" s="410"/>
      <c r="BS240" s="410"/>
      <c r="BT240" s="410"/>
      <c r="BU240" s="410"/>
      <c r="BV240" s="410"/>
      <c r="BW240" s="410"/>
    </row>
    <row r="241" spans="2:75" ht="14.25">
      <c r="B241" s="732"/>
      <c r="C241" s="491" t="s">
        <v>17</v>
      </c>
      <c r="D241" s="492"/>
      <c r="E241" s="492"/>
      <c r="F241" s="492"/>
      <c r="G241" s="492"/>
      <c r="H241" s="492"/>
      <c r="I241" s="492"/>
      <c r="J241" s="492"/>
      <c r="K241" s="492"/>
      <c r="L241" s="492"/>
      <c r="M241" s="493"/>
      <c r="N241" s="521">
        <v>129</v>
      </c>
      <c r="O241" s="720"/>
      <c r="P241" s="721"/>
      <c r="Q241" s="721"/>
      <c r="R241" s="722"/>
      <c r="S241" s="410"/>
      <c r="T241" s="410"/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  <c r="AZ241" s="410"/>
      <c r="BA241" s="410"/>
      <c r="BB241" s="410"/>
      <c r="BC241" s="410"/>
      <c r="BD241" s="410"/>
      <c r="BE241" s="410"/>
      <c r="BF241" s="410"/>
      <c r="BG241" s="410"/>
      <c r="BH241" s="410"/>
      <c r="BI241" s="410"/>
      <c r="BJ241" s="410"/>
      <c r="BK241" s="410"/>
      <c r="BL241" s="410"/>
      <c r="BM241" s="410"/>
      <c r="BN241" s="410"/>
      <c r="BO241" s="410"/>
      <c r="BP241" s="410"/>
      <c r="BQ241" s="410"/>
      <c r="BR241" s="410"/>
      <c r="BS241" s="410"/>
      <c r="BT241" s="410"/>
      <c r="BU241" s="410"/>
      <c r="BV241" s="410"/>
      <c r="BW241" s="410"/>
    </row>
    <row r="242" spans="2:75" ht="14.25">
      <c r="B242" s="732"/>
      <c r="C242" s="491" t="s">
        <v>18</v>
      </c>
      <c r="D242" s="492"/>
      <c r="E242" s="492"/>
      <c r="F242" s="492"/>
      <c r="G242" s="492"/>
      <c r="H242" s="492"/>
      <c r="I242" s="492"/>
      <c r="J242" s="492"/>
      <c r="K242" s="492"/>
      <c r="L242" s="492"/>
      <c r="M242" s="493"/>
      <c r="N242" s="521">
        <v>648</v>
      </c>
      <c r="O242" s="720"/>
      <c r="P242" s="721"/>
      <c r="Q242" s="721"/>
      <c r="R242" s="722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  <c r="AZ242" s="410"/>
      <c r="BA242" s="410"/>
      <c r="BB242" s="410"/>
      <c r="BC242" s="410"/>
      <c r="BD242" s="410"/>
      <c r="BE242" s="410"/>
      <c r="BF242" s="410"/>
      <c r="BG242" s="410"/>
      <c r="BH242" s="410"/>
      <c r="BI242" s="410"/>
      <c r="BJ242" s="410"/>
      <c r="BK242" s="410"/>
      <c r="BL242" s="410"/>
      <c r="BM242" s="410"/>
      <c r="BN242" s="410"/>
      <c r="BO242" s="410"/>
      <c r="BP242" s="410"/>
      <c r="BQ242" s="410"/>
      <c r="BR242" s="410"/>
      <c r="BS242" s="410"/>
      <c r="BT242" s="410"/>
      <c r="BU242" s="410"/>
      <c r="BV242" s="410"/>
      <c r="BW242" s="410"/>
    </row>
    <row r="243" spans="2:75" ht="14.25">
      <c r="B243" s="732"/>
      <c r="C243" s="491" t="s">
        <v>19</v>
      </c>
      <c r="D243" s="492"/>
      <c r="E243" s="492"/>
      <c r="F243" s="492"/>
      <c r="G243" s="492"/>
      <c r="H243" s="492"/>
      <c r="I243" s="492"/>
      <c r="J243" s="492"/>
      <c r="K243" s="492"/>
      <c r="L243" s="492"/>
      <c r="M243" s="493"/>
      <c r="N243" s="521">
        <v>647</v>
      </c>
      <c r="O243" s="720"/>
      <c r="P243" s="721"/>
      <c r="Q243" s="721"/>
      <c r="R243" s="722"/>
      <c r="S243" s="410"/>
      <c r="T243" s="410"/>
      <c r="U243" s="410"/>
      <c r="V243" s="410"/>
      <c r="W243" s="410"/>
      <c r="X243" s="410"/>
      <c r="Y243" s="410"/>
      <c r="Z243" s="410"/>
      <c r="AA243" s="410"/>
      <c r="AB243" s="410"/>
      <c r="AC243" s="410"/>
      <c r="AD243" s="410"/>
      <c r="AE243" s="410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  <c r="AZ243" s="410"/>
      <c r="BA243" s="410"/>
      <c r="BB243" s="410"/>
      <c r="BC243" s="410"/>
      <c r="BD243" s="410"/>
      <c r="BE243" s="410"/>
      <c r="BF243" s="410"/>
      <c r="BG243" s="410"/>
      <c r="BH243" s="410"/>
      <c r="BI243" s="410"/>
      <c r="BJ243" s="410"/>
      <c r="BK243" s="410"/>
      <c r="BL243" s="410"/>
      <c r="BM243" s="410"/>
      <c r="BN243" s="410"/>
      <c r="BO243" s="410"/>
      <c r="BP243" s="410"/>
      <c r="BQ243" s="410"/>
      <c r="BR243" s="410"/>
      <c r="BS243" s="410"/>
      <c r="BT243" s="410"/>
      <c r="BU243" s="410"/>
      <c r="BV243" s="410"/>
      <c r="BW243" s="410"/>
    </row>
    <row r="244" spans="2:75" ht="14.25">
      <c r="B244" s="732"/>
      <c r="C244" s="491" t="s">
        <v>20</v>
      </c>
      <c r="D244" s="492"/>
      <c r="E244" s="492"/>
      <c r="F244" s="492"/>
      <c r="G244" s="492"/>
      <c r="H244" s="492"/>
      <c r="I244" s="492"/>
      <c r="J244" s="492"/>
      <c r="K244" s="492"/>
      <c r="L244" s="492"/>
      <c r="M244" s="493"/>
      <c r="N244" s="521">
        <v>1003</v>
      </c>
      <c r="O244" s="720"/>
      <c r="P244" s="721"/>
      <c r="Q244" s="721"/>
      <c r="R244" s="722"/>
      <c r="S244" s="410"/>
      <c r="T244" s="410"/>
      <c r="U244" s="410"/>
      <c r="V244" s="410"/>
      <c r="W244" s="410"/>
      <c r="X244" s="410"/>
      <c r="Y244" s="410"/>
      <c r="Z244" s="410"/>
      <c r="AA244" s="410"/>
      <c r="AB244" s="410"/>
      <c r="AC244" s="410"/>
      <c r="AD244" s="410"/>
      <c r="AE244" s="410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  <c r="AZ244" s="410"/>
      <c r="BA244" s="410"/>
      <c r="BB244" s="410"/>
      <c r="BC244" s="410"/>
      <c r="BD244" s="410"/>
      <c r="BE244" s="410"/>
      <c r="BF244" s="410"/>
      <c r="BG244" s="410"/>
      <c r="BH244" s="410"/>
      <c r="BI244" s="410"/>
      <c r="BJ244" s="410"/>
      <c r="BK244" s="410"/>
      <c r="BL244" s="410"/>
      <c r="BM244" s="410"/>
      <c r="BN244" s="410"/>
      <c r="BO244" s="410"/>
      <c r="BP244" s="410"/>
      <c r="BQ244" s="410"/>
      <c r="BR244" s="410"/>
      <c r="BS244" s="410"/>
      <c r="BT244" s="410"/>
      <c r="BU244" s="410"/>
      <c r="BV244" s="410"/>
      <c r="BW244" s="410"/>
    </row>
    <row r="245" spans="2:75" ht="14.25">
      <c r="B245" s="732"/>
      <c r="C245" s="491" t="s">
        <v>21</v>
      </c>
      <c r="D245" s="492"/>
      <c r="E245" s="492"/>
      <c r="F245" s="492"/>
      <c r="G245" s="492"/>
      <c r="H245" s="492"/>
      <c r="I245" s="492"/>
      <c r="J245" s="492"/>
      <c r="K245" s="492"/>
      <c r="L245" s="492"/>
      <c r="M245" s="493"/>
      <c r="N245" s="521">
        <v>1004</v>
      </c>
      <c r="O245" s="720"/>
      <c r="P245" s="721"/>
      <c r="Q245" s="721"/>
      <c r="R245" s="722"/>
      <c r="S245" s="410"/>
      <c r="T245" s="410"/>
      <c r="U245" s="410"/>
      <c r="V245" s="410"/>
      <c r="W245" s="410"/>
      <c r="X245" s="410"/>
      <c r="Y245" s="410"/>
      <c r="Z245" s="410"/>
      <c r="AA245" s="410"/>
      <c r="AB245" s="410"/>
      <c r="AC245" s="410"/>
      <c r="AD245" s="410"/>
      <c r="AE245" s="410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  <c r="AZ245" s="410"/>
      <c r="BA245" s="410"/>
      <c r="BB245" s="410"/>
      <c r="BC245" s="410"/>
      <c r="BD245" s="410"/>
      <c r="BE245" s="410"/>
      <c r="BF245" s="410"/>
      <c r="BG245" s="410"/>
      <c r="BH245" s="410"/>
      <c r="BI245" s="410"/>
      <c r="BJ245" s="410"/>
      <c r="BK245" s="410"/>
      <c r="BL245" s="410"/>
      <c r="BM245" s="410"/>
      <c r="BN245" s="410"/>
      <c r="BO245" s="410"/>
      <c r="BP245" s="410"/>
      <c r="BQ245" s="410"/>
      <c r="BR245" s="410"/>
      <c r="BS245" s="410"/>
      <c r="BT245" s="410"/>
      <c r="BU245" s="410"/>
      <c r="BV245" s="410"/>
      <c r="BW245" s="410"/>
    </row>
    <row r="246" spans="2:75" ht="14.25">
      <c r="B246" s="732"/>
      <c r="C246" s="491" t="s">
        <v>22</v>
      </c>
      <c r="D246" s="492"/>
      <c r="E246" s="492"/>
      <c r="F246" s="492"/>
      <c r="G246" s="492"/>
      <c r="H246" s="492"/>
      <c r="I246" s="492"/>
      <c r="J246" s="492"/>
      <c r="K246" s="492"/>
      <c r="L246" s="492"/>
      <c r="M246" s="493"/>
      <c r="N246" s="521">
        <v>843</v>
      </c>
      <c r="O246" s="720"/>
      <c r="P246" s="721"/>
      <c r="Q246" s="721"/>
      <c r="R246" s="722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  <c r="AZ246" s="410"/>
      <c r="BA246" s="410"/>
      <c r="BB246" s="410"/>
      <c r="BC246" s="410"/>
      <c r="BD246" s="410"/>
      <c r="BE246" s="410"/>
      <c r="BF246" s="410"/>
      <c r="BG246" s="410"/>
      <c r="BH246" s="410"/>
      <c r="BI246" s="410"/>
      <c r="BJ246" s="410"/>
      <c r="BK246" s="410"/>
      <c r="BL246" s="410"/>
      <c r="BM246" s="410"/>
      <c r="BN246" s="410"/>
      <c r="BO246" s="410"/>
      <c r="BP246" s="410"/>
      <c r="BQ246" s="410"/>
      <c r="BR246" s="410"/>
      <c r="BS246" s="410"/>
      <c r="BT246" s="410"/>
      <c r="BU246" s="410"/>
      <c r="BV246" s="410"/>
      <c r="BW246" s="410"/>
    </row>
    <row r="247" spans="2:75" ht="14.25">
      <c r="B247" s="732" t="s">
        <v>730</v>
      </c>
      <c r="C247" s="491" t="s">
        <v>731</v>
      </c>
      <c r="D247" s="492"/>
      <c r="E247" s="492"/>
      <c r="F247" s="492"/>
      <c r="G247" s="492"/>
      <c r="H247" s="492"/>
      <c r="I247" s="492"/>
      <c r="J247" s="492"/>
      <c r="K247" s="492"/>
      <c r="L247" s="492"/>
      <c r="M247" s="493"/>
      <c r="N247" s="521">
        <v>1005</v>
      </c>
      <c r="O247" s="720"/>
      <c r="P247" s="721"/>
      <c r="Q247" s="721"/>
      <c r="R247" s="722"/>
      <c r="S247" s="410"/>
      <c r="T247" s="410"/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  <c r="AZ247" s="410"/>
      <c r="BA247" s="410"/>
      <c r="BB247" s="410"/>
      <c r="BC247" s="410"/>
      <c r="BD247" s="410"/>
      <c r="BE247" s="410"/>
      <c r="BF247" s="410"/>
      <c r="BG247" s="410"/>
      <c r="BH247" s="410"/>
      <c r="BI247" s="410"/>
      <c r="BJ247" s="410"/>
      <c r="BK247" s="410"/>
      <c r="BL247" s="410"/>
      <c r="BM247" s="410"/>
      <c r="BN247" s="410"/>
      <c r="BO247" s="410"/>
      <c r="BP247" s="410"/>
      <c r="BQ247" s="410"/>
      <c r="BR247" s="410"/>
      <c r="BS247" s="410"/>
      <c r="BT247" s="410"/>
      <c r="BU247" s="410"/>
      <c r="BV247" s="410"/>
      <c r="BW247" s="410"/>
    </row>
    <row r="248" spans="2:75" ht="14.25">
      <c r="B248" s="732"/>
      <c r="C248" s="491" t="s">
        <v>23</v>
      </c>
      <c r="D248" s="492"/>
      <c r="E248" s="492"/>
      <c r="F248" s="492"/>
      <c r="G248" s="492"/>
      <c r="H248" s="492"/>
      <c r="I248" s="492"/>
      <c r="J248" s="492"/>
      <c r="K248" s="492"/>
      <c r="L248" s="492"/>
      <c r="M248" s="493"/>
      <c r="N248" s="521">
        <v>975</v>
      </c>
      <c r="O248" s="720"/>
      <c r="P248" s="721"/>
      <c r="Q248" s="721"/>
      <c r="R248" s="722"/>
      <c r="S248" s="410"/>
      <c r="T248" s="410"/>
      <c r="U248" s="410"/>
      <c r="V248" s="410"/>
      <c r="W248" s="410"/>
      <c r="X248" s="410"/>
      <c r="Y248" s="410"/>
      <c r="Z248" s="410"/>
      <c r="AA248" s="410"/>
      <c r="AB248" s="410"/>
      <c r="AC248" s="410"/>
      <c r="AD248" s="410"/>
      <c r="AE248" s="410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  <c r="AZ248" s="410"/>
      <c r="BA248" s="410"/>
      <c r="BB248" s="410"/>
      <c r="BC248" s="410"/>
      <c r="BD248" s="410"/>
      <c r="BE248" s="410"/>
      <c r="BF248" s="410"/>
      <c r="BG248" s="410"/>
      <c r="BH248" s="410"/>
      <c r="BI248" s="410"/>
      <c r="BJ248" s="410"/>
      <c r="BK248" s="410"/>
      <c r="BL248" s="410"/>
      <c r="BM248" s="410"/>
      <c r="BN248" s="410"/>
      <c r="BO248" s="410"/>
      <c r="BP248" s="410"/>
      <c r="BQ248" s="410"/>
      <c r="BR248" s="410"/>
      <c r="BS248" s="410"/>
      <c r="BT248" s="410"/>
      <c r="BU248" s="410"/>
      <c r="BV248" s="410"/>
      <c r="BW248" s="410"/>
    </row>
    <row r="249" spans="2:75" ht="14.25">
      <c r="B249" s="732"/>
      <c r="C249" s="491" t="s">
        <v>732</v>
      </c>
      <c r="D249" s="492"/>
      <c r="E249" s="492"/>
      <c r="F249" s="492"/>
      <c r="G249" s="492"/>
      <c r="H249" s="492"/>
      <c r="I249" s="492"/>
      <c r="J249" s="492"/>
      <c r="K249" s="492"/>
      <c r="L249" s="492"/>
      <c r="M249" s="493"/>
      <c r="N249" s="521">
        <v>1021</v>
      </c>
      <c r="O249" s="720"/>
      <c r="P249" s="721"/>
      <c r="Q249" s="721"/>
      <c r="R249" s="722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  <c r="AZ249" s="410"/>
      <c r="BA249" s="410"/>
      <c r="BB249" s="410"/>
      <c r="BC249" s="410"/>
      <c r="BD249" s="410"/>
      <c r="BE249" s="410"/>
      <c r="BF249" s="410"/>
      <c r="BG249" s="410"/>
      <c r="BH249" s="410"/>
      <c r="BI249" s="410"/>
      <c r="BJ249" s="410"/>
      <c r="BK249" s="410"/>
      <c r="BL249" s="410"/>
      <c r="BM249" s="410"/>
      <c r="BN249" s="410"/>
      <c r="BO249" s="410"/>
      <c r="BP249" s="410"/>
      <c r="BQ249" s="410"/>
      <c r="BR249" s="410"/>
      <c r="BS249" s="410"/>
      <c r="BT249" s="410"/>
      <c r="BU249" s="410"/>
      <c r="BV249" s="410"/>
      <c r="BW249" s="410"/>
    </row>
    <row r="250" spans="2:75" ht="14.25">
      <c r="B250" s="732"/>
      <c r="C250" s="491" t="s">
        <v>733</v>
      </c>
      <c r="D250" s="492"/>
      <c r="E250" s="492"/>
      <c r="F250" s="492"/>
      <c r="G250" s="492"/>
      <c r="H250" s="492"/>
      <c r="I250" s="492"/>
      <c r="J250" s="492"/>
      <c r="K250" s="492"/>
      <c r="L250" s="492"/>
      <c r="M250" s="493"/>
      <c r="N250" s="521">
        <v>1191</v>
      </c>
      <c r="O250" s="720"/>
      <c r="P250" s="721"/>
      <c r="Q250" s="721"/>
      <c r="R250" s="722"/>
      <c r="S250" s="410"/>
      <c r="T250" s="410"/>
      <c r="U250" s="410"/>
      <c r="V250" s="410"/>
      <c r="W250" s="410"/>
      <c r="X250" s="410"/>
      <c r="Y250" s="410"/>
      <c r="Z250" s="410"/>
      <c r="AA250" s="410"/>
      <c r="AB250" s="410"/>
      <c r="AC250" s="410"/>
      <c r="AD250" s="410"/>
      <c r="AE250" s="410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  <c r="AZ250" s="410"/>
      <c r="BA250" s="410"/>
      <c r="BB250" s="410"/>
      <c r="BC250" s="410"/>
      <c r="BD250" s="410"/>
      <c r="BE250" s="410"/>
      <c r="BF250" s="410"/>
      <c r="BG250" s="410"/>
      <c r="BH250" s="410"/>
      <c r="BI250" s="410"/>
      <c r="BJ250" s="410"/>
      <c r="BK250" s="410"/>
      <c r="BL250" s="410"/>
      <c r="BM250" s="410"/>
      <c r="BN250" s="410"/>
      <c r="BO250" s="410"/>
      <c r="BP250" s="410"/>
      <c r="BQ250" s="410"/>
      <c r="BR250" s="410"/>
      <c r="BS250" s="410"/>
      <c r="BT250" s="410"/>
      <c r="BU250" s="410"/>
      <c r="BV250" s="410"/>
      <c r="BW250" s="410"/>
    </row>
    <row r="251" spans="2:75" ht="14.25">
      <c r="B251" s="732"/>
      <c r="C251" s="491" t="s">
        <v>247</v>
      </c>
      <c r="D251" s="492"/>
      <c r="E251" s="492"/>
      <c r="F251" s="492"/>
      <c r="G251" s="492"/>
      <c r="H251" s="492"/>
      <c r="I251" s="492"/>
      <c r="J251" s="492"/>
      <c r="K251" s="492"/>
      <c r="L251" s="492"/>
      <c r="M251" s="493"/>
      <c r="N251" s="521">
        <v>1192</v>
      </c>
      <c r="O251" s="720"/>
      <c r="P251" s="721"/>
      <c r="Q251" s="721"/>
      <c r="R251" s="722"/>
      <c r="S251" s="410"/>
      <c r="T251" s="410"/>
      <c r="U251" s="410"/>
      <c r="V251" s="410"/>
      <c r="W251" s="410"/>
      <c r="X251" s="410"/>
      <c r="Y251" s="410"/>
      <c r="Z251" s="410"/>
      <c r="AA251" s="410"/>
      <c r="AB251" s="410"/>
      <c r="AC251" s="410"/>
      <c r="AD251" s="410"/>
      <c r="AE251" s="410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  <c r="AZ251" s="410"/>
      <c r="BA251" s="410"/>
      <c r="BB251" s="410"/>
      <c r="BC251" s="410"/>
      <c r="BD251" s="410"/>
      <c r="BE251" s="410"/>
      <c r="BF251" s="410"/>
      <c r="BG251" s="410"/>
      <c r="BH251" s="410"/>
      <c r="BI251" s="410"/>
      <c r="BJ251" s="410"/>
      <c r="BK251" s="410"/>
      <c r="BL251" s="410"/>
      <c r="BM251" s="410"/>
      <c r="BN251" s="410"/>
      <c r="BO251" s="410"/>
      <c r="BP251" s="410"/>
      <c r="BQ251" s="410"/>
      <c r="BR251" s="410"/>
      <c r="BS251" s="410"/>
      <c r="BT251" s="410"/>
      <c r="BU251" s="410"/>
      <c r="BV251" s="410"/>
      <c r="BW251" s="410"/>
    </row>
    <row r="252" spans="2:75" ht="14.25">
      <c r="B252" s="732"/>
      <c r="C252" s="491" t="s">
        <v>734</v>
      </c>
      <c r="D252" s="492"/>
      <c r="E252" s="492"/>
      <c r="F252" s="492"/>
      <c r="G252" s="492"/>
      <c r="H252" s="492"/>
      <c r="I252" s="492"/>
      <c r="J252" s="492"/>
      <c r="K252" s="492"/>
      <c r="L252" s="492"/>
      <c r="M252" s="493"/>
      <c r="N252" s="521">
        <v>1193</v>
      </c>
      <c r="O252" s="720"/>
      <c r="P252" s="721"/>
      <c r="Q252" s="721"/>
      <c r="R252" s="722"/>
      <c r="S252" s="410"/>
      <c r="T252" s="410"/>
      <c r="U252" s="410"/>
      <c r="V252" s="410"/>
      <c r="W252" s="410"/>
      <c r="X252" s="410"/>
      <c r="Y252" s="410"/>
      <c r="Z252" s="410"/>
      <c r="AA252" s="410"/>
      <c r="AB252" s="410"/>
      <c r="AC252" s="410"/>
      <c r="AD252" s="410"/>
      <c r="AE252" s="410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  <c r="AZ252" s="410"/>
      <c r="BA252" s="410"/>
      <c r="BB252" s="410"/>
      <c r="BC252" s="410"/>
      <c r="BD252" s="410"/>
      <c r="BE252" s="410"/>
      <c r="BF252" s="410"/>
      <c r="BG252" s="410"/>
      <c r="BH252" s="410"/>
      <c r="BI252" s="410"/>
      <c r="BJ252" s="410"/>
      <c r="BK252" s="410"/>
      <c r="BL252" s="410"/>
      <c r="BM252" s="410"/>
      <c r="BN252" s="410"/>
      <c r="BO252" s="410"/>
      <c r="BP252" s="410"/>
      <c r="BQ252" s="410"/>
      <c r="BR252" s="410"/>
      <c r="BS252" s="410"/>
      <c r="BT252" s="410"/>
      <c r="BU252" s="410"/>
      <c r="BV252" s="410"/>
      <c r="BW252" s="410"/>
    </row>
    <row r="253" spans="2:75" ht="14.25">
      <c r="B253" s="732"/>
      <c r="C253" s="491" t="s">
        <v>24</v>
      </c>
      <c r="D253" s="492"/>
      <c r="E253" s="492"/>
      <c r="F253" s="492"/>
      <c r="G253" s="492"/>
      <c r="H253" s="492"/>
      <c r="I253" s="492"/>
      <c r="J253" s="492"/>
      <c r="K253" s="492"/>
      <c r="L253" s="492"/>
      <c r="M253" s="493"/>
      <c r="N253" s="521">
        <v>1194</v>
      </c>
      <c r="O253" s="720"/>
      <c r="P253" s="721"/>
      <c r="Q253" s="721"/>
      <c r="R253" s="722"/>
      <c r="S253" s="410"/>
      <c r="T253" s="410"/>
      <c r="U253" s="410"/>
      <c r="V253" s="410"/>
      <c r="W253" s="410"/>
      <c r="X253" s="410"/>
      <c r="Y253" s="410"/>
      <c r="Z253" s="410"/>
      <c r="AA253" s="410"/>
      <c r="AB253" s="410"/>
      <c r="AC253" s="410"/>
      <c r="AD253" s="410"/>
      <c r="AE253" s="410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  <c r="AZ253" s="410"/>
      <c r="BA253" s="410"/>
      <c r="BB253" s="410"/>
      <c r="BC253" s="410"/>
      <c r="BD253" s="410"/>
      <c r="BE253" s="410"/>
      <c r="BF253" s="410"/>
      <c r="BG253" s="410"/>
      <c r="BH253" s="410"/>
      <c r="BI253" s="410"/>
      <c r="BJ253" s="410"/>
      <c r="BK253" s="410"/>
      <c r="BL253" s="410"/>
      <c r="BM253" s="410"/>
      <c r="BN253" s="410"/>
      <c r="BO253" s="410"/>
      <c r="BP253" s="410"/>
      <c r="BQ253" s="410"/>
      <c r="BR253" s="410"/>
      <c r="BS253" s="410"/>
      <c r="BT253" s="410"/>
      <c r="BU253" s="410"/>
      <c r="BV253" s="410"/>
      <c r="BW253" s="410"/>
    </row>
    <row r="254" spans="2:75" ht="14.25">
      <c r="B254" s="732"/>
      <c r="C254" s="491" t="s">
        <v>735</v>
      </c>
      <c r="D254" s="492"/>
      <c r="E254" s="492"/>
      <c r="F254" s="492"/>
      <c r="G254" s="492"/>
      <c r="H254" s="492"/>
      <c r="I254" s="492"/>
      <c r="J254" s="492"/>
      <c r="K254" s="492"/>
      <c r="L254" s="492"/>
      <c r="M254" s="493"/>
      <c r="N254" s="521">
        <v>1782</v>
      </c>
      <c r="O254" s="720"/>
      <c r="P254" s="721"/>
      <c r="Q254" s="721"/>
      <c r="R254" s="722"/>
      <c r="S254" s="410"/>
      <c r="T254" s="410"/>
      <c r="U254" s="410"/>
      <c r="V254" s="410"/>
      <c r="W254" s="410"/>
      <c r="X254" s="410"/>
      <c r="Y254" s="410"/>
      <c r="Z254" s="410"/>
      <c r="AA254" s="410"/>
      <c r="AB254" s="410"/>
      <c r="AC254" s="410"/>
      <c r="AD254" s="410"/>
      <c r="AE254" s="410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  <c r="AZ254" s="410"/>
      <c r="BA254" s="410"/>
      <c r="BB254" s="410"/>
      <c r="BC254" s="410"/>
      <c r="BD254" s="410"/>
      <c r="BE254" s="410"/>
      <c r="BF254" s="410"/>
      <c r="BG254" s="410"/>
      <c r="BH254" s="410"/>
      <c r="BI254" s="410"/>
      <c r="BJ254" s="410"/>
      <c r="BK254" s="410"/>
      <c r="BL254" s="410"/>
      <c r="BM254" s="410"/>
      <c r="BN254" s="410"/>
      <c r="BO254" s="410"/>
      <c r="BP254" s="410"/>
      <c r="BQ254" s="410"/>
      <c r="BR254" s="410"/>
      <c r="BS254" s="410"/>
      <c r="BT254" s="410"/>
      <c r="BU254" s="410"/>
      <c r="BV254" s="410"/>
      <c r="BW254" s="410"/>
    </row>
    <row r="255" spans="2:75" ht="14.25">
      <c r="B255" s="732"/>
      <c r="C255" s="491" t="s">
        <v>736</v>
      </c>
      <c r="D255" s="492"/>
      <c r="E255" s="492"/>
      <c r="F255" s="492"/>
      <c r="G255" s="492"/>
      <c r="H255" s="492"/>
      <c r="I255" s="492"/>
      <c r="J255" s="492"/>
      <c r="K255" s="492"/>
      <c r="L255" s="492"/>
      <c r="M255" s="493"/>
      <c r="N255" s="521">
        <v>1783</v>
      </c>
      <c r="O255" s="720"/>
      <c r="P255" s="721"/>
      <c r="Q255" s="721"/>
      <c r="R255" s="722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  <c r="AZ255" s="410"/>
      <c r="BA255" s="410"/>
      <c r="BB255" s="410"/>
      <c r="BC255" s="410"/>
      <c r="BD255" s="410"/>
      <c r="BE255" s="410"/>
      <c r="BF255" s="410"/>
      <c r="BG255" s="410"/>
      <c r="BH255" s="410"/>
      <c r="BI255" s="410"/>
      <c r="BJ255" s="410"/>
      <c r="BK255" s="410"/>
      <c r="BL255" s="410"/>
      <c r="BM255" s="410"/>
      <c r="BN255" s="410"/>
      <c r="BO255" s="410"/>
      <c r="BP255" s="410"/>
      <c r="BQ255" s="410"/>
      <c r="BR255" s="410"/>
      <c r="BS255" s="410"/>
      <c r="BT255" s="410"/>
      <c r="BU255" s="410"/>
      <c r="BV255" s="410"/>
      <c r="BW255" s="410"/>
    </row>
    <row r="256" spans="2:75" ht="14.25">
      <c r="B256" s="732" t="s">
        <v>25</v>
      </c>
      <c r="C256" s="491" t="s">
        <v>26</v>
      </c>
      <c r="D256" s="492"/>
      <c r="E256" s="492"/>
      <c r="F256" s="492"/>
      <c r="G256" s="492"/>
      <c r="H256" s="492"/>
      <c r="I256" s="492"/>
      <c r="J256" s="492"/>
      <c r="K256" s="492"/>
      <c r="L256" s="492"/>
      <c r="M256" s="493"/>
      <c r="N256" s="521">
        <v>1195</v>
      </c>
      <c r="O256" s="720"/>
      <c r="P256" s="721"/>
      <c r="Q256" s="721"/>
      <c r="R256" s="722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  <c r="AZ256" s="410"/>
      <c r="BA256" s="410"/>
      <c r="BB256" s="410"/>
      <c r="BC256" s="410"/>
      <c r="BD256" s="410"/>
      <c r="BE256" s="410"/>
      <c r="BF256" s="410"/>
      <c r="BG256" s="410"/>
      <c r="BH256" s="410"/>
      <c r="BI256" s="410"/>
      <c r="BJ256" s="410"/>
      <c r="BK256" s="410"/>
      <c r="BL256" s="410"/>
      <c r="BM256" s="410"/>
      <c r="BN256" s="410"/>
      <c r="BO256" s="410"/>
      <c r="BP256" s="410"/>
      <c r="BQ256" s="410"/>
      <c r="BR256" s="410"/>
      <c r="BS256" s="410"/>
      <c r="BT256" s="410"/>
      <c r="BU256" s="410"/>
      <c r="BV256" s="410"/>
      <c r="BW256" s="410"/>
    </row>
    <row r="257" spans="1:79" ht="14.25">
      <c r="B257" s="732"/>
      <c r="C257" s="491" t="s">
        <v>27</v>
      </c>
      <c r="D257" s="492"/>
      <c r="E257" s="492"/>
      <c r="F257" s="492"/>
      <c r="G257" s="492"/>
      <c r="H257" s="492"/>
      <c r="I257" s="492"/>
      <c r="J257" s="492"/>
      <c r="K257" s="492"/>
      <c r="L257" s="492"/>
      <c r="M257" s="493"/>
      <c r="N257" s="521">
        <v>1691</v>
      </c>
      <c r="O257" s="720"/>
      <c r="P257" s="721"/>
      <c r="Q257" s="721"/>
      <c r="R257" s="722"/>
      <c r="S257" s="410"/>
      <c r="T257" s="410"/>
      <c r="U257" s="410"/>
      <c r="V257" s="410"/>
      <c r="W257" s="410"/>
      <c r="X257" s="410"/>
      <c r="Y257" s="410"/>
      <c r="Z257" s="410"/>
      <c r="AA257" s="410"/>
      <c r="AB257" s="410"/>
      <c r="AC257" s="410"/>
      <c r="AD257" s="410"/>
      <c r="AE257" s="410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  <c r="AZ257" s="410"/>
      <c r="BA257" s="410"/>
      <c r="BB257" s="410"/>
      <c r="BC257" s="410"/>
      <c r="BD257" s="410"/>
      <c r="BE257" s="410"/>
      <c r="BF257" s="410"/>
      <c r="BG257" s="410"/>
      <c r="BH257" s="410"/>
      <c r="BI257" s="410"/>
      <c r="BJ257" s="410"/>
      <c r="BK257" s="410"/>
      <c r="BL257" s="410"/>
      <c r="BM257" s="410"/>
      <c r="BN257" s="410"/>
      <c r="BO257" s="410"/>
      <c r="BP257" s="410"/>
      <c r="BQ257" s="410"/>
      <c r="BR257" s="410"/>
      <c r="BS257" s="410"/>
      <c r="BT257" s="410"/>
      <c r="BU257" s="410"/>
      <c r="BV257" s="410"/>
      <c r="BW257" s="410"/>
    </row>
    <row r="258" spans="1:79" ht="14.25">
      <c r="B258" s="732"/>
      <c r="C258" s="491" t="s">
        <v>28</v>
      </c>
      <c r="D258" s="492"/>
      <c r="E258" s="492"/>
      <c r="F258" s="492"/>
      <c r="G258" s="492"/>
      <c r="H258" s="492"/>
      <c r="I258" s="492"/>
      <c r="J258" s="492"/>
      <c r="K258" s="492"/>
      <c r="L258" s="492"/>
      <c r="M258" s="493"/>
      <c r="N258" s="521">
        <v>1196</v>
      </c>
      <c r="O258" s="720"/>
      <c r="P258" s="721"/>
      <c r="Q258" s="721"/>
      <c r="R258" s="722"/>
      <c r="S258" s="410"/>
      <c r="T258" s="410"/>
      <c r="U258" s="410"/>
      <c r="V258" s="410"/>
      <c r="W258" s="410"/>
      <c r="X258" s="410"/>
      <c r="Y258" s="410"/>
      <c r="Z258" s="410"/>
      <c r="AA258" s="410"/>
      <c r="AB258" s="410"/>
      <c r="AC258" s="410"/>
      <c r="AD258" s="410"/>
      <c r="AE258" s="410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  <c r="AZ258" s="410"/>
      <c r="BA258" s="410"/>
      <c r="BB258" s="410"/>
      <c r="BC258" s="410"/>
      <c r="BD258" s="410"/>
      <c r="BE258" s="410"/>
      <c r="BF258" s="410"/>
      <c r="BG258" s="410"/>
      <c r="BH258" s="410"/>
      <c r="BI258" s="410"/>
      <c r="BJ258" s="410"/>
      <c r="BK258" s="410"/>
      <c r="BL258" s="410"/>
      <c r="BM258" s="410"/>
      <c r="BN258" s="410"/>
      <c r="BO258" s="410"/>
      <c r="BP258" s="410"/>
      <c r="BQ258" s="410"/>
      <c r="BR258" s="410"/>
      <c r="BS258" s="410"/>
      <c r="BT258" s="410"/>
      <c r="BU258" s="410"/>
      <c r="BV258" s="410"/>
      <c r="BW258" s="410"/>
    </row>
    <row r="259" spans="1:79" ht="14.25">
      <c r="B259" s="732"/>
      <c r="C259" s="491" t="s">
        <v>29</v>
      </c>
      <c r="D259" s="492"/>
      <c r="E259" s="492"/>
      <c r="F259" s="492"/>
      <c r="G259" s="492"/>
      <c r="H259" s="492"/>
      <c r="I259" s="492"/>
      <c r="J259" s="492"/>
      <c r="K259" s="492"/>
      <c r="L259" s="492"/>
      <c r="M259" s="493"/>
      <c r="N259" s="521">
        <v>1197</v>
      </c>
      <c r="O259" s="720"/>
      <c r="P259" s="721"/>
      <c r="Q259" s="721"/>
      <c r="R259" s="722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  <c r="AZ259" s="410"/>
      <c r="BA259" s="410"/>
      <c r="BB259" s="410"/>
      <c r="BC259" s="410"/>
      <c r="BD259" s="410"/>
      <c r="BE259" s="410"/>
      <c r="BF259" s="410"/>
      <c r="BG259" s="410"/>
      <c r="BH259" s="410"/>
      <c r="BI259" s="410"/>
      <c r="BJ259" s="410"/>
      <c r="BK259" s="410"/>
      <c r="BL259" s="410"/>
      <c r="BM259" s="410"/>
      <c r="BN259" s="410"/>
      <c r="BO259" s="410"/>
      <c r="BP259" s="410"/>
      <c r="BQ259" s="410"/>
      <c r="BR259" s="410"/>
      <c r="BS259" s="410"/>
      <c r="BT259" s="410"/>
      <c r="BU259" s="410"/>
      <c r="BV259" s="410"/>
      <c r="BW259" s="410"/>
    </row>
    <row r="260" spans="1:79" ht="14.25">
      <c r="B260" s="732"/>
      <c r="C260" s="491" t="s">
        <v>30</v>
      </c>
      <c r="D260" s="492"/>
      <c r="E260" s="492"/>
      <c r="F260" s="492"/>
      <c r="G260" s="492"/>
      <c r="H260" s="492"/>
      <c r="I260" s="492"/>
      <c r="J260" s="492"/>
      <c r="K260" s="492"/>
      <c r="L260" s="492"/>
      <c r="M260" s="493"/>
      <c r="N260" s="521">
        <v>238</v>
      </c>
      <c r="O260" s="720"/>
      <c r="P260" s="721"/>
      <c r="Q260" s="721"/>
      <c r="R260" s="722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  <c r="AZ260" s="410"/>
      <c r="BA260" s="410"/>
      <c r="BB260" s="410"/>
      <c r="BC260" s="410"/>
      <c r="BD260" s="410"/>
      <c r="BE260" s="410"/>
      <c r="BF260" s="410"/>
      <c r="BG260" s="410"/>
      <c r="BH260" s="410"/>
      <c r="BI260" s="410"/>
      <c r="BJ260" s="410"/>
      <c r="BK260" s="410"/>
      <c r="BL260" s="410"/>
      <c r="BM260" s="410"/>
      <c r="BN260" s="410"/>
      <c r="BO260" s="410"/>
      <c r="BP260" s="410"/>
      <c r="BQ260" s="410"/>
      <c r="BR260" s="410"/>
      <c r="BS260" s="410"/>
      <c r="BT260" s="410"/>
      <c r="BU260" s="410"/>
      <c r="BV260" s="410"/>
      <c r="BW260" s="410"/>
    </row>
    <row r="261" spans="1:79" ht="14.25">
      <c r="B261" s="732"/>
      <c r="C261" s="491" t="s">
        <v>31</v>
      </c>
      <c r="D261" s="492"/>
      <c r="E261" s="492"/>
      <c r="F261" s="492"/>
      <c r="G261" s="492"/>
      <c r="H261" s="492"/>
      <c r="I261" s="492"/>
      <c r="J261" s="492"/>
      <c r="K261" s="492"/>
      <c r="L261" s="492"/>
      <c r="M261" s="493"/>
      <c r="N261" s="521">
        <v>1586</v>
      </c>
      <c r="O261" s="720"/>
      <c r="P261" s="721"/>
      <c r="Q261" s="721"/>
      <c r="R261" s="722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  <c r="AZ261" s="410"/>
      <c r="BA261" s="410"/>
      <c r="BB261" s="410"/>
      <c r="BC261" s="410"/>
      <c r="BD261" s="410"/>
      <c r="BE261" s="410"/>
      <c r="BF261" s="410"/>
      <c r="BG261" s="410"/>
      <c r="BH261" s="410"/>
      <c r="BI261" s="410"/>
      <c r="BJ261" s="410"/>
      <c r="BK261" s="410"/>
      <c r="BL261" s="410"/>
      <c r="BM261" s="410"/>
      <c r="BN261" s="410"/>
      <c r="BO261" s="410"/>
      <c r="BP261" s="410"/>
      <c r="BQ261" s="410"/>
      <c r="BR261" s="410"/>
      <c r="BS261" s="410"/>
      <c r="BT261" s="410"/>
      <c r="BU261" s="410"/>
      <c r="BV261" s="410"/>
      <c r="BW261" s="410"/>
    </row>
    <row r="262" spans="1:79" ht="14.25">
      <c r="B262" s="778" t="s">
        <v>737</v>
      </c>
      <c r="C262" s="491" t="s">
        <v>738</v>
      </c>
      <c r="D262" s="492"/>
      <c r="E262" s="492"/>
      <c r="F262" s="492"/>
      <c r="G262" s="492"/>
      <c r="H262" s="492"/>
      <c r="I262" s="492"/>
      <c r="J262" s="492"/>
      <c r="K262" s="492"/>
      <c r="L262" s="492"/>
      <c r="M262" s="493"/>
      <c r="N262" s="521">
        <v>1823</v>
      </c>
      <c r="O262" s="720"/>
      <c r="P262" s="721"/>
      <c r="Q262" s="721"/>
      <c r="R262" s="722"/>
      <c r="S262" s="410"/>
      <c r="T262" s="410"/>
      <c r="U262" s="410"/>
      <c r="V262" s="410"/>
      <c r="W262" s="410"/>
      <c r="X262" s="410"/>
      <c r="Y262" s="410"/>
      <c r="Z262" s="410"/>
      <c r="AA262" s="410"/>
      <c r="AB262" s="410"/>
      <c r="AC262" s="410"/>
      <c r="AD262" s="410"/>
      <c r="AE262" s="410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  <c r="AZ262" s="410"/>
      <c r="BA262" s="410"/>
      <c r="BB262" s="410"/>
      <c r="BC262" s="410"/>
      <c r="BD262" s="410"/>
      <c r="BE262" s="410"/>
      <c r="BF262" s="410"/>
      <c r="BG262" s="410"/>
      <c r="BH262" s="410"/>
      <c r="BI262" s="410"/>
      <c r="BJ262" s="410"/>
      <c r="BK262" s="410"/>
      <c r="BL262" s="410"/>
      <c r="BM262" s="410"/>
      <c r="BN262" s="410"/>
      <c r="BO262" s="410"/>
      <c r="BP262" s="410"/>
      <c r="BQ262" s="410"/>
      <c r="BR262" s="410"/>
      <c r="BS262" s="410"/>
      <c r="BT262" s="410"/>
      <c r="BU262" s="410"/>
      <c r="BV262" s="410"/>
      <c r="BW262" s="410"/>
    </row>
    <row r="263" spans="1:79" ht="14.25">
      <c r="B263" s="778"/>
      <c r="C263" s="491" t="s">
        <v>739</v>
      </c>
      <c r="D263" s="492"/>
      <c r="E263" s="492"/>
      <c r="F263" s="492"/>
      <c r="G263" s="492"/>
      <c r="H263" s="492"/>
      <c r="I263" s="492"/>
      <c r="J263" s="492"/>
      <c r="K263" s="492"/>
      <c r="L263" s="492"/>
      <c r="M263" s="493"/>
      <c r="N263" s="521">
        <v>1824</v>
      </c>
      <c r="O263" s="720"/>
      <c r="P263" s="721"/>
      <c r="Q263" s="721"/>
      <c r="R263" s="722"/>
      <c r="S263" s="410"/>
      <c r="T263" s="410"/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  <c r="AZ263" s="410"/>
      <c r="BA263" s="410"/>
      <c r="BB263" s="410"/>
      <c r="BC263" s="410"/>
      <c r="BD263" s="410"/>
      <c r="BE263" s="410"/>
      <c r="BF263" s="410"/>
      <c r="BG263" s="410"/>
      <c r="BH263" s="410"/>
      <c r="BI263" s="410"/>
      <c r="BJ263" s="410"/>
      <c r="BK263" s="410"/>
      <c r="BL263" s="410"/>
      <c r="BM263" s="410"/>
      <c r="BN263" s="410"/>
      <c r="BO263" s="410"/>
      <c r="BP263" s="410"/>
      <c r="BQ263" s="410"/>
      <c r="BR263" s="410"/>
      <c r="BS263" s="410"/>
      <c r="BT263" s="410"/>
      <c r="BU263" s="410"/>
      <c r="BV263" s="410"/>
      <c r="BW263" s="410"/>
    </row>
    <row r="264" spans="1:79" ht="14.25">
      <c r="B264" s="778"/>
      <c r="C264" s="491" t="s">
        <v>740</v>
      </c>
      <c r="D264" s="492"/>
      <c r="E264" s="492"/>
      <c r="F264" s="492"/>
      <c r="G264" s="492"/>
      <c r="H264" s="492"/>
      <c r="I264" s="492"/>
      <c r="J264" s="492"/>
      <c r="K264" s="492"/>
      <c r="L264" s="492"/>
      <c r="M264" s="493"/>
      <c r="N264" s="521">
        <v>1825</v>
      </c>
      <c r="O264" s="720"/>
      <c r="P264" s="721"/>
      <c r="Q264" s="721"/>
      <c r="R264" s="722"/>
      <c r="S264" s="410"/>
      <c r="T264" s="410"/>
      <c r="U264" s="410"/>
      <c r="V264" s="410"/>
      <c r="W264" s="410"/>
      <c r="X264" s="410"/>
      <c r="Y264" s="410"/>
      <c r="Z264" s="410"/>
      <c r="AA264" s="410"/>
      <c r="AB264" s="410"/>
      <c r="AC264" s="410"/>
      <c r="AD264" s="410"/>
      <c r="AE264" s="410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  <c r="AZ264" s="410"/>
      <c r="BA264" s="410"/>
      <c r="BB264" s="410"/>
      <c r="BC264" s="410"/>
      <c r="BD264" s="410"/>
      <c r="BE264" s="410"/>
      <c r="BF264" s="410"/>
      <c r="BG264" s="410"/>
      <c r="BH264" s="410"/>
      <c r="BI264" s="410"/>
      <c r="BJ264" s="410"/>
      <c r="BK264" s="410"/>
      <c r="BL264" s="410"/>
      <c r="BM264" s="410"/>
      <c r="BN264" s="410"/>
      <c r="BO264" s="410"/>
      <c r="BP264" s="410"/>
      <c r="BQ264" s="410"/>
      <c r="BR264" s="410"/>
      <c r="BS264" s="410"/>
      <c r="BT264" s="410"/>
      <c r="BU264" s="410"/>
      <c r="BV264" s="410"/>
      <c r="BW264" s="410"/>
    </row>
    <row r="265" spans="1:79" ht="14.25">
      <c r="B265" s="778"/>
      <c r="C265" s="491" t="s">
        <v>741</v>
      </c>
      <c r="D265" s="492"/>
      <c r="E265" s="492"/>
      <c r="F265" s="492"/>
      <c r="G265" s="492"/>
      <c r="H265" s="492"/>
      <c r="I265" s="492"/>
      <c r="J265" s="492"/>
      <c r="K265" s="492"/>
      <c r="L265" s="492"/>
      <c r="M265" s="493"/>
      <c r="N265" s="521">
        <v>1826</v>
      </c>
      <c r="O265" s="720"/>
      <c r="P265" s="721"/>
      <c r="Q265" s="721"/>
      <c r="R265" s="722"/>
      <c r="S265" s="410"/>
      <c r="T265" s="410"/>
      <c r="U265" s="410"/>
      <c r="V265" s="410"/>
      <c r="W265" s="410"/>
      <c r="X265" s="410"/>
      <c r="Y265" s="410"/>
      <c r="Z265" s="410"/>
      <c r="AA265" s="410"/>
      <c r="AB265" s="410"/>
      <c r="AC265" s="410"/>
      <c r="AD265" s="410"/>
      <c r="AE265" s="410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  <c r="AZ265" s="410"/>
      <c r="BA265" s="410"/>
      <c r="BB265" s="410"/>
      <c r="BC265" s="410"/>
      <c r="BD265" s="410"/>
      <c r="BE265" s="410"/>
      <c r="BF265" s="410"/>
      <c r="BG265" s="410"/>
      <c r="BH265" s="410"/>
      <c r="BI265" s="410"/>
      <c r="BJ265" s="410"/>
      <c r="BK265" s="410"/>
      <c r="BL265" s="410"/>
      <c r="BM265" s="410"/>
      <c r="BN265" s="410"/>
      <c r="BO265" s="410"/>
      <c r="BP265" s="410"/>
      <c r="BQ265" s="410"/>
      <c r="BR265" s="410"/>
      <c r="BS265" s="410"/>
      <c r="BT265" s="410"/>
      <c r="BU265" s="410"/>
      <c r="BV265" s="410"/>
      <c r="BW265" s="410"/>
    </row>
    <row r="266" spans="1:79" s="411" customFormat="1">
      <c r="A266" s="409"/>
      <c r="B266" s="517"/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410"/>
      <c r="T266" s="410"/>
      <c r="U266" s="410"/>
      <c r="V266" s="410"/>
      <c r="W266" s="410"/>
      <c r="X266" s="410"/>
      <c r="Y266" s="410"/>
      <c r="Z266" s="410"/>
      <c r="AA266" s="410"/>
      <c r="AB266" s="410"/>
      <c r="AC266" s="410"/>
      <c r="AD266" s="410"/>
      <c r="AE266" s="410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  <c r="AZ266" s="410"/>
      <c r="BA266" s="410"/>
      <c r="BB266" s="410"/>
      <c r="BC266" s="410"/>
      <c r="BD266" s="410"/>
      <c r="BE266" s="410"/>
      <c r="BF266" s="410"/>
      <c r="BG266" s="410"/>
      <c r="BH266" s="410"/>
      <c r="BI266" s="410"/>
      <c r="BJ266" s="410"/>
      <c r="BK266" s="410"/>
      <c r="BL266" s="410"/>
      <c r="BM266" s="410"/>
      <c r="BN266" s="410"/>
      <c r="BO266" s="410"/>
      <c r="BP266" s="410"/>
      <c r="BQ266" s="410"/>
      <c r="BR266" s="410"/>
      <c r="BS266" s="410"/>
      <c r="BT266" s="410"/>
      <c r="BU266" s="410"/>
      <c r="BV266" s="410"/>
      <c r="BW266" s="410"/>
      <c r="BX266" s="410"/>
      <c r="BY266" s="410"/>
      <c r="BZ266" s="410"/>
      <c r="CA266" s="410"/>
    </row>
    <row r="267" spans="1:79" s="411" customFormat="1">
      <c r="A267" s="409"/>
      <c r="B267" s="791" t="s">
        <v>742</v>
      </c>
      <c r="C267" s="791"/>
      <c r="D267" s="791"/>
      <c r="E267" s="791"/>
      <c r="F267" s="791"/>
      <c r="G267" s="791"/>
      <c r="H267" s="791"/>
      <c r="I267" s="791"/>
      <c r="J267" s="791"/>
      <c r="K267" s="791"/>
      <c r="L267" s="791"/>
      <c r="M267" s="791"/>
      <c r="N267" s="791"/>
      <c r="O267" s="791"/>
      <c r="P267" s="791"/>
      <c r="Q267" s="791"/>
      <c r="R267" s="791"/>
      <c r="S267" s="791"/>
      <c r="T267" s="791"/>
      <c r="U267" s="791"/>
      <c r="V267" s="791"/>
      <c r="W267" s="791"/>
      <c r="X267" s="791"/>
      <c r="Y267" s="791"/>
      <c r="Z267" s="791"/>
      <c r="AA267" s="791"/>
      <c r="AB267" s="791"/>
      <c r="AC267" s="791"/>
      <c r="AD267" s="791"/>
      <c r="AE267" s="791"/>
      <c r="AF267" s="791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  <c r="AZ267" s="410"/>
      <c r="BA267" s="410"/>
      <c r="BB267" s="410"/>
      <c r="BC267" s="410"/>
      <c r="BD267" s="410"/>
      <c r="BE267" s="410"/>
      <c r="BF267" s="410"/>
      <c r="BG267" s="410"/>
      <c r="BH267" s="410"/>
      <c r="BI267" s="410"/>
      <c r="BJ267" s="410"/>
      <c r="BK267" s="410"/>
      <c r="BL267" s="410"/>
      <c r="BM267" s="410"/>
      <c r="BN267" s="410"/>
      <c r="BO267" s="410"/>
      <c r="BP267" s="410"/>
      <c r="BQ267" s="410"/>
      <c r="BR267" s="410"/>
      <c r="BS267" s="410"/>
      <c r="BT267" s="410"/>
      <c r="BU267" s="410"/>
      <c r="BV267" s="410"/>
      <c r="BW267" s="410"/>
      <c r="BX267" s="410"/>
      <c r="BY267" s="410"/>
      <c r="BZ267" s="410"/>
      <c r="CA267" s="410"/>
    </row>
    <row r="268" spans="1:79" s="411" customFormat="1">
      <c r="A268" s="409"/>
      <c r="B268" s="791"/>
      <c r="C268" s="791"/>
      <c r="D268" s="791"/>
      <c r="E268" s="791"/>
      <c r="F268" s="791"/>
      <c r="G268" s="791"/>
      <c r="H268" s="791"/>
      <c r="I268" s="791"/>
      <c r="J268" s="791"/>
      <c r="K268" s="791"/>
      <c r="L268" s="791"/>
      <c r="M268" s="791"/>
      <c r="N268" s="791"/>
      <c r="O268" s="791"/>
      <c r="P268" s="791"/>
      <c r="Q268" s="791"/>
      <c r="R268" s="791"/>
      <c r="S268" s="791"/>
      <c r="T268" s="791"/>
      <c r="U268" s="791"/>
      <c r="V268" s="791"/>
      <c r="W268" s="791"/>
      <c r="X268" s="791"/>
      <c r="Y268" s="791"/>
      <c r="Z268" s="791"/>
      <c r="AA268" s="791"/>
      <c r="AB268" s="791"/>
      <c r="AC268" s="791"/>
      <c r="AD268" s="791"/>
      <c r="AE268" s="791"/>
      <c r="AF268" s="791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  <c r="AZ268" s="410"/>
      <c r="BA268" s="410"/>
      <c r="BB268" s="410"/>
      <c r="BC268" s="410"/>
      <c r="BD268" s="410"/>
      <c r="BE268" s="410"/>
      <c r="BF268" s="410"/>
      <c r="BG268" s="410"/>
      <c r="BH268" s="410"/>
      <c r="BI268" s="410"/>
      <c r="BJ268" s="410"/>
      <c r="BK268" s="410"/>
      <c r="BL268" s="410"/>
      <c r="BM268" s="410"/>
      <c r="BN268" s="410"/>
      <c r="BO268" s="410"/>
      <c r="BP268" s="410"/>
      <c r="BQ268" s="410"/>
      <c r="BR268" s="410"/>
      <c r="BS268" s="410"/>
      <c r="BT268" s="410"/>
      <c r="BU268" s="410"/>
      <c r="BV268" s="410"/>
      <c r="BW268" s="410"/>
      <c r="BX268" s="410"/>
      <c r="BY268" s="410"/>
      <c r="BZ268" s="410"/>
      <c r="CA268" s="410"/>
    </row>
    <row r="269" spans="1:79">
      <c r="B269" s="792" t="s">
        <v>743</v>
      </c>
      <c r="C269" s="792"/>
      <c r="D269" s="792"/>
      <c r="E269" s="792"/>
      <c r="F269" s="792"/>
      <c r="G269" s="792"/>
      <c r="H269" s="792"/>
      <c r="I269" s="792"/>
      <c r="J269" s="792"/>
      <c r="K269" s="792"/>
      <c r="L269" s="792" t="s">
        <v>744</v>
      </c>
      <c r="M269" s="792"/>
      <c r="N269" s="792"/>
      <c r="O269" s="792"/>
      <c r="P269" s="792"/>
      <c r="Q269" s="792" t="s">
        <v>745</v>
      </c>
      <c r="R269" s="792"/>
      <c r="S269" s="792"/>
      <c r="T269" s="792"/>
      <c r="U269" s="792"/>
      <c r="V269" s="792" t="s">
        <v>746</v>
      </c>
      <c r="W269" s="792"/>
      <c r="X269" s="792"/>
      <c r="Y269" s="792"/>
      <c r="Z269" s="792"/>
      <c r="AA269" s="792"/>
      <c r="AB269" s="792"/>
      <c r="AC269" s="792"/>
      <c r="AD269" s="792"/>
      <c r="AE269" s="792"/>
      <c r="AF269" s="792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  <c r="AZ269" s="410"/>
      <c r="BA269" s="410"/>
      <c r="BB269" s="410"/>
      <c r="BC269" s="410"/>
      <c r="BD269" s="410"/>
      <c r="BE269" s="410"/>
      <c r="BF269" s="410"/>
      <c r="BG269" s="410"/>
      <c r="BH269" s="410"/>
      <c r="BI269" s="410"/>
      <c r="BJ269" s="410"/>
      <c r="BK269" s="410"/>
      <c r="BL269" s="410"/>
      <c r="BM269" s="410"/>
      <c r="BN269" s="410"/>
      <c r="BO269" s="410"/>
      <c r="BP269" s="410"/>
      <c r="BQ269" s="410"/>
      <c r="BR269" s="410"/>
      <c r="BS269" s="410"/>
      <c r="BT269" s="410"/>
      <c r="BU269" s="410"/>
      <c r="BV269" s="410"/>
      <c r="BW269" s="410"/>
      <c r="BX269" s="410"/>
      <c r="BY269" s="410"/>
      <c r="BZ269" s="410"/>
      <c r="CA269" s="410"/>
    </row>
    <row r="270" spans="1:79">
      <c r="B270" s="792"/>
      <c r="C270" s="792"/>
      <c r="D270" s="792"/>
      <c r="E270" s="792"/>
      <c r="F270" s="792"/>
      <c r="G270" s="792"/>
      <c r="H270" s="792"/>
      <c r="I270" s="792"/>
      <c r="J270" s="792"/>
      <c r="K270" s="792"/>
      <c r="L270" s="792"/>
      <c r="M270" s="792"/>
      <c r="N270" s="792"/>
      <c r="O270" s="792"/>
      <c r="P270" s="792"/>
      <c r="Q270" s="792"/>
      <c r="R270" s="792"/>
      <c r="S270" s="792"/>
      <c r="T270" s="792"/>
      <c r="U270" s="792"/>
      <c r="V270" s="793" t="s">
        <v>32</v>
      </c>
      <c r="W270" s="793"/>
      <c r="X270" s="793"/>
      <c r="Y270" s="793"/>
      <c r="Z270" s="793"/>
      <c r="AA270" s="793" t="s">
        <v>747</v>
      </c>
      <c r="AB270" s="793"/>
      <c r="AC270" s="793"/>
      <c r="AD270" s="793"/>
      <c r="AE270" s="793"/>
      <c r="AF270" s="522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  <c r="AZ270" s="410"/>
      <c r="BA270" s="410"/>
      <c r="BB270" s="410"/>
      <c r="BC270" s="410"/>
      <c r="BD270" s="410"/>
      <c r="BE270" s="410"/>
      <c r="BF270" s="410"/>
      <c r="BG270" s="410"/>
      <c r="BH270" s="410"/>
      <c r="BI270" s="410"/>
      <c r="BJ270" s="410"/>
      <c r="BK270" s="410"/>
      <c r="BL270" s="410"/>
      <c r="BM270" s="410"/>
      <c r="BN270" s="410"/>
      <c r="BO270" s="410"/>
      <c r="BP270" s="410"/>
      <c r="BQ270" s="410"/>
      <c r="BR270" s="410"/>
      <c r="BS270" s="410"/>
      <c r="BT270" s="410"/>
      <c r="BU270" s="410"/>
      <c r="BV270" s="410"/>
      <c r="BW270" s="410"/>
      <c r="BX270" s="410"/>
      <c r="BY270" s="410"/>
      <c r="BZ270" s="410"/>
      <c r="CA270" s="410"/>
    </row>
    <row r="271" spans="1:79" ht="14.25">
      <c r="B271" s="523" t="s">
        <v>748</v>
      </c>
      <c r="C271" s="524"/>
      <c r="D271" s="524"/>
      <c r="E271" s="524"/>
      <c r="F271" s="524"/>
      <c r="G271" s="524"/>
      <c r="H271" s="524"/>
      <c r="I271" s="524"/>
      <c r="J271" s="524"/>
      <c r="K271" s="525"/>
      <c r="L271" s="588">
        <v>1358</v>
      </c>
      <c r="M271" s="720"/>
      <c r="N271" s="721"/>
      <c r="O271" s="721"/>
      <c r="P271" s="722"/>
      <c r="Q271" s="588">
        <v>1359</v>
      </c>
      <c r="R271" s="720"/>
      <c r="S271" s="721"/>
      <c r="T271" s="721"/>
      <c r="U271" s="722"/>
      <c r="V271" s="588">
        <v>1360</v>
      </c>
      <c r="W271" s="720"/>
      <c r="X271" s="721"/>
      <c r="Y271" s="721"/>
      <c r="Z271" s="722"/>
      <c r="AA271" s="588">
        <v>1361</v>
      </c>
      <c r="AB271" s="720"/>
      <c r="AC271" s="721"/>
      <c r="AD271" s="721"/>
      <c r="AE271" s="722"/>
      <c r="AF271" s="527" t="s">
        <v>2</v>
      </c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  <c r="AZ271" s="410"/>
      <c r="BA271" s="410"/>
      <c r="BB271" s="410"/>
      <c r="BC271" s="410"/>
      <c r="BD271" s="410"/>
      <c r="BE271" s="410"/>
      <c r="BF271" s="410"/>
      <c r="BG271" s="410"/>
      <c r="BH271" s="410"/>
      <c r="BI271" s="410"/>
      <c r="BJ271" s="410"/>
      <c r="BK271" s="410"/>
      <c r="BL271" s="410"/>
      <c r="BM271" s="410"/>
      <c r="BN271" s="410"/>
      <c r="BO271" s="410"/>
      <c r="BP271" s="410"/>
      <c r="BQ271" s="410"/>
      <c r="BR271" s="410"/>
      <c r="BS271" s="410"/>
      <c r="BT271" s="410"/>
      <c r="BU271" s="410"/>
      <c r="BV271" s="410"/>
      <c r="BW271" s="410"/>
      <c r="BX271" s="410"/>
      <c r="BY271" s="410"/>
      <c r="BZ271" s="410"/>
      <c r="CA271" s="410"/>
    </row>
    <row r="272" spans="1:79" ht="14.25">
      <c r="B272" s="523" t="s">
        <v>749</v>
      </c>
      <c r="C272" s="524"/>
      <c r="D272" s="524"/>
      <c r="E272" s="524"/>
      <c r="F272" s="524"/>
      <c r="G272" s="524"/>
      <c r="H272" s="524"/>
      <c r="I272" s="524"/>
      <c r="J272" s="524"/>
      <c r="K272" s="525"/>
      <c r="L272" s="588">
        <v>1184</v>
      </c>
      <c r="M272" s="720"/>
      <c r="N272" s="721"/>
      <c r="O272" s="721"/>
      <c r="P272" s="722"/>
      <c r="Q272" s="588">
        <v>1362</v>
      </c>
      <c r="R272" s="720"/>
      <c r="S272" s="721"/>
      <c r="T272" s="721"/>
      <c r="U272" s="722"/>
      <c r="V272" s="588">
        <v>1363</v>
      </c>
      <c r="W272" s="720"/>
      <c r="X272" s="721"/>
      <c r="Y272" s="721"/>
      <c r="Z272" s="722"/>
      <c r="AA272" s="588">
        <v>1364</v>
      </c>
      <c r="AB272" s="720"/>
      <c r="AC272" s="721"/>
      <c r="AD272" s="721"/>
      <c r="AE272" s="722"/>
      <c r="AF272" s="527" t="s">
        <v>3</v>
      </c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  <c r="AZ272" s="410"/>
      <c r="BA272" s="410"/>
      <c r="BB272" s="410"/>
      <c r="BC272" s="410"/>
      <c r="BD272" s="410"/>
      <c r="BE272" s="410"/>
      <c r="BF272" s="410"/>
      <c r="BG272" s="410"/>
      <c r="BH272" s="410"/>
      <c r="BI272" s="410"/>
      <c r="BJ272" s="410"/>
      <c r="BK272" s="410"/>
      <c r="BL272" s="410"/>
      <c r="BM272" s="410"/>
      <c r="BN272" s="410"/>
      <c r="BO272" s="410"/>
      <c r="BP272" s="410"/>
      <c r="BQ272" s="410"/>
      <c r="BR272" s="410"/>
      <c r="BS272" s="410"/>
      <c r="BT272" s="410"/>
      <c r="BU272" s="410"/>
      <c r="BV272" s="410"/>
      <c r="BW272" s="410"/>
      <c r="BX272" s="410"/>
      <c r="BY272" s="410"/>
      <c r="BZ272" s="410"/>
      <c r="CA272" s="410"/>
    </row>
    <row r="273" spans="1:85" ht="14.25">
      <c r="B273" s="523" t="s">
        <v>750</v>
      </c>
      <c r="C273" s="524"/>
      <c r="D273" s="524"/>
      <c r="E273" s="524"/>
      <c r="F273" s="524"/>
      <c r="G273" s="524"/>
      <c r="H273" s="524"/>
      <c r="I273" s="524"/>
      <c r="J273" s="524"/>
      <c r="K273" s="525"/>
      <c r="L273" s="588">
        <v>1365</v>
      </c>
      <c r="M273" s="720"/>
      <c r="N273" s="721"/>
      <c r="O273" s="721"/>
      <c r="P273" s="722"/>
      <c r="Q273" s="588">
        <v>1366</v>
      </c>
      <c r="R273" s="720"/>
      <c r="S273" s="721"/>
      <c r="T273" s="721"/>
      <c r="U273" s="722"/>
      <c r="V273" s="588">
        <v>1367</v>
      </c>
      <c r="W273" s="720"/>
      <c r="X273" s="721"/>
      <c r="Y273" s="721"/>
      <c r="Z273" s="722"/>
      <c r="AA273" s="528"/>
      <c r="AB273" s="529"/>
      <c r="AC273" s="529"/>
      <c r="AD273" s="529"/>
      <c r="AE273" s="530"/>
      <c r="AF273" s="527" t="s">
        <v>2</v>
      </c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  <c r="AZ273" s="410"/>
      <c r="BA273" s="410"/>
      <c r="BB273" s="410"/>
      <c r="BC273" s="410"/>
      <c r="BD273" s="410"/>
      <c r="BE273" s="410"/>
      <c r="BF273" s="410"/>
      <c r="BG273" s="410"/>
      <c r="BH273" s="410"/>
      <c r="BI273" s="410"/>
      <c r="BJ273" s="410"/>
      <c r="BK273" s="410"/>
      <c r="BL273" s="410"/>
      <c r="BM273" s="410"/>
      <c r="BN273" s="410"/>
      <c r="BO273" s="410"/>
      <c r="BP273" s="410"/>
      <c r="BQ273" s="410"/>
      <c r="BR273" s="410"/>
      <c r="BS273" s="410"/>
      <c r="BT273" s="410"/>
      <c r="BU273" s="410"/>
      <c r="BV273" s="410"/>
      <c r="BW273" s="410"/>
      <c r="BX273" s="410"/>
      <c r="BY273" s="410"/>
      <c r="BZ273" s="410"/>
      <c r="CA273" s="410"/>
    </row>
    <row r="274" spans="1:85" ht="14.25">
      <c r="B274" s="523" t="s">
        <v>749</v>
      </c>
      <c r="C274" s="524"/>
      <c r="D274" s="524"/>
      <c r="E274" s="524"/>
      <c r="F274" s="524"/>
      <c r="G274" s="524"/>
      <c r="H274" s="524"/>
      <c r="I274" s="524"/>
      <c r="J274" s="524"/>
      <c r="K274" s="525"/>
      <c r="L274" s="588">
        <v>1185</v>
      </c>
      <c r="M274" s="720"/>
      <c r="N274" s="721"/>
      <c r="O274" s="721"/>
      <c r="P274" s="722"/>
      <c r="Q274" s="588">
        <v>1369</v>
      </c>
      <c r="R274" s="720"/>
      <c r="S274" s="721"/>
      <c r="T274" s="721"/>
      <c r="U274" s="722"/>
      <c r="V274" s="588">
        <v>1370</v>
      </c>
      <c r="W274" s="720"/>
      <c r="X274" s="721"/>
      <c r="Y274" s="721"/>
      <c r="Z274" s="722"/>
      <c r="AA274" s="528"/>
      <c r="AB274" s="529"/>
      <c r="AC274" s="529"/>
      <c r="AD274" s="529"/>
      <c r="AE274" s="530"/>
      <c r="AF274" s="527" t="s">
        <v>3</v>
      </c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  <c r="AZ274" s="410"/>
      <c r="BA274" s="410"/>
      <c r="BB274" s="410"/>
      <c r="BC274" s="410"/>
      <c r="BD274" s="410"/>
      <c r="BE274" s="410"/>
      <c r="BF274" s="410"/>
      <c r="BG274" s="410"/>
      <c r="BH274" s="410"/>
      <c r="BI274" s="410"/>
      <c r="BJ274" s="410"/>
      <c r="BK274" s="410"/>
      <c r="BL274" s="410"/>
      <c r="BM274" s="410"/>
      <c r="BN274" s="410"/>
      <c r="BO274" s="410"/>
      <c r="BP274" s="410"/>
      <c r="BQ274" s="410"/>
      <c r="BR274" s="410"/>
      <c r="BS274" s="410"/>
      <c r="BT274" s="410"/>
      <c r="BU274" s="410"/>
      <c r="BV274" s="410"/>
      <c r="BW274" s="410"/>
      <c r="BX274" s="410"/>
      <c r="BY274" s="410"/>
      <c r="BZ274" s="410"/>
      <c r="CA274" s="410"/>
    </row>
    <row r="275" spans="1:85" ht="14.25">
      <c r="B275" s="523" t="s">
        <v>751</v>
      </c>
      <c r="C275" s="524"/>
      <c r="D275" s="524"/>
      <c r="E275" s="524"/>
      <c r="F275" s="524"/>
      <c r="G275" s="524"/>
      <c r="H275" s="524"/>
      <c r="I275" s="524"/>
      <c r="J275" s="524"/>
      <c r="K275" s="525"/>
      <c r="L275" s="588">
        <v>1096</v>
      </c>
      <c r="M275" s="720">
        <f>+$M$271-$M$272+$M$273-$M$274</f>
        <v>0</v>
      </c>
      <c r="N275" s="721"/>
      <c r="O275" s="721"/>
      <c r="P275" s="722"/>
      <c r="Q275" s="588">
        <v>1097</v>
      </c>
      <c r="R275" s="720">
        <f>+$R$271-$R$272+$R$273-$R$274</f>
        <v>0</v>
      </c>
      <c r="S275" s="721"/>
      <c r="T275" s="721"/>
      <c r="U275" s="722"/>
      <c r="V275" s="588">
        <v>1106</v>
      </c>
      <c r="W275" s="720">
        <f>+$W$271-$W$272+$W$273-$W$274</f>
        <v>0</v>
      </c>
      <c r="X275" s="721"/>
      <c r="Y275" s="721"/>
      <c r="Z275" s="722"/>
      <c r="AA275" s="590">
        <v>1372</v>
      </c>
      <c r="AB275" s="720">
        <f>+$AB$271-$AB$272</f>
        <v>0</v>
      </c>
      <c r="AC275" s="721"/>
      <c r="AD275" s="721"/>
      <c r="AE275" s="722"/>
      <c r="AF275" s="527" t="s">
        <v>4</v>
      </c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  <c r="AZ275" s="410"/>
      <c r="BA275" s="410"/>
      <c r="BB275" s="410"/>
      <c r="BC275" s="410"/>
      <c r="BD275" s="410"/>
      <c r="BE275" s="410"/>
      <c r="BF275" s="410"/>
      <c r="BG275" s="410"/>
      <c r="BH275" s="410"/>
      <c r="BI275" s="410"/>
      <c r="BJ275" s="410"/>
      <c r="BK275" s="410"/>
      <c r="BL275" s="410"/>
      <c r="BM275" s="410"/>
      <c r="BN275" s="410"/>
      <c r="BO275" s="410"/>
      <c r="BP275" s="410"/>
      <c r="BQ275" s="410"/>
      <c r="BR275" s="410"/>
      <c r="BS275" s="410"/>
      <c r="BT275" s="410"/>
      <c r="BU275" s="410"/>
      <c r="BV275" s="410"/>
      <c r="BW275" s="410"/>
      <c r="BX275" s="410"/>
      <c r="BY275" s="410"/>
      <c r="BZ275" s="410"/>
      <c r="CA275" s="410"/>
    </row>
    <row r="276" spans="1:85" s="411" customFormat="1">
      <c r="A276" s="409"/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  <c r="AZ276" s="410"/>
      <c r="BA276" s="410"/>
      <c r="BB276" s="410"/>
      <c r="BC276" s="410"/>
      <c r="BD276" s="410"/>
      <c r="BE276" s="410"/>
      <c r="BF276" s="410"/>
      <c r="BG276" s="410"/>
      <c r="BH276" s="410"/>
      <c r="BI276" s="410"/>
      <c r="BJ276" s="410"/>
      <c r="BK276" s="410"/>
      <c r="BL276" s="410"/>
      <c r="BM276" s="410"/>
      <c r="BN276" s="410"/>
      <c r="BO276" s="410"/>
      <c r="BP276" s="410"/>
      <c r="BQ276" s="410"/>
      <c r="BR276" s="410"/>
      <c r="BS276" s="410"/>
      <c r="BT276" s="410"/>
      <c r="BU276" s="410"/>
      <c r="BV276" s="410"/>
      <c r="BW276" s="410"/>
      <c r="BX276" s="410"/>
      <c r="BY276" s="410"/>
      <c r="BZ276" s="410"/>
      <c r="CA276" s="410"/>
      <c r="CB276" s="410"/>
      <c r="CC276" s="410"/>
      <c r="CD276" s="410"/>
      <c r="CE276" s="410"/>
      <c r="CF276" s="410"/>
      <c r="CG276" s="410"/>
    </row>
    <row r="277" spans="1:85" s="411" customFormat="1">
      <c r="A277" s="409"/>
      <c r="B277" s="794" t="s">
        <v>752</v>
      </c>
      <c r="C277" s="794"/>
      <c r="D277" s="794"/>
      <c r="E277" s="79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  <c r="AZ277" s="410"/>
      <c r="BA277" s="410"/>
      <c r="BB277" s="410"/>
      <c r="BC277" s="410"/>
      <c r="BD277" s="410"/>
      <c r="BE277" s="410"/>
      <c r="BF277" s="410"/>
      <c r="BG277" s="410"/>
      <c r="BH277" s="410"/>
      <c r="BI277" s="410"/>
      <c r="BJ277" s="410"/>
      <c r="BK277" s="410"/>
      <c r="BL277" s="410"/>
      <c r="BM277" s="410"/>
      <c r="BN277" s="410"/>
      <c r="BO277" s="410"/>
      <c r="BP277" s="410"/>
      <c r="BQ277" s="410"/>
      <c r="BR277" s="410"/>
      <c r="BS277" s="410"/>
      <c r="BT277" s="410"/>
      <c r="BU277" s="410"/>
      <c r="BV277" s="410"/>
      <c r="BW277" s="410"/>
      <c r="BX277" s="410"/>
      <c r="BY277" s="410"/>
      <c r="BZ277" s="410"/>
      <c r="CA277" s="410"/>
      <c r="CB277" s="410"/>
      <c r="CC277" s="410"/>
      <c r="CD277" s="410"/>
      <c r="CE277" s="410"/>
      <c r="CF277" s="410"/>
      <c r="CG277" s="410"/>
    </row>
    <row r="278" spans="1:85" s="411" customFormat="1">
      <c r="A278" s="409"/>
      <c r="B278" s="794"/>
      <c r="C278" s="794"/>
      <c r="D278" s="794"/>
      <c r="E278" s="794"/>
      <c r="F278" s="794"/>
      <c r="G278" s="794"/>
      <c r="H278" s="794"/>
      <c r="I278" s="794"/>
      <c r="J278" s="794"/>
      <c r="K278" s="794"/>
      <c r="L278" s="794"/>
      <c r="M278" s="794"/>
      <c r="N278" s="794"/>
      <c r="O278" s="794"/>
      <c r="P278" s="794"/>
      <c r="Q278" s="794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  <c r="AZ278" s="410"/>
      <c r="BA278" s="410"/>
      <c r="BB278" s="410"/>
      <c r="BC278" s="410"/>
      <c r="BD278" s="410"/>
      <c r="BE278" s="410"/>
      <c r="BF278" s="410"/>
      <c r="BG278" s="410"/>
      <c r="BH278" s="410"/>
      <c r="BI278" s="410"/>
      <c r="BJ278" s="410"/>
      <c r="BK278" s="410"/>
      <c r="BL278" s="410"/>
      <c r="BM278" s="410"/>
      <c r="BN278" s="410"/>
      <c r="BO278" s="410"/>
      <c r="BP278" s="410"/>
      <c r="BQ278" s="410"/>
      <c r="BR278" s="410"/>
      <c r="BS278" s="410"/>
      <c r="BT278" s="410"/>
      <c r="BU278" s="410"/>
      <c r="BV278" s="410"/>
      <c r="BW278" s="410"/>
      <c r="BX278" s="410"/>
      <c r="BY278" s="410"/>
      <c r="BZ278" s="410"/>
      <c r="CA278" s="410"/>
      <c r="CB278" s="410"/>
      <c r="CC278" s="410"/>
      <c r="CD278" s="410"/>
      <c r="CE278" s="410"/>
      <c r="CF278" s="410"/>
      <c r="CG278" s="410"/>
    </row>
    <row r="279" spans="1:85" s="461" customFormat="1">
      <c r="A279" s="455"/>
      <c r="B279" s="795" t="s">
        <v>753</v>
      </c>
      <c r="C279" s="796" t="s">
        <v>743</v>
      </c>
      <c r="D279" s="796"/>
      <c r="E279" s="796"/>
      <c r="F279" s="796"/>
      <c r="G279" s="796"/>
      <c r="H279" s="796"/>
      <c r="I279" s="796"/>
      <c r="J279" s="796"/>
      <c r="K279" s="796"/>
      <c r="L279" s="796"/>
      <c r="M279" s="796"/>
      <c r="N279" s="796"/>
      <c r="O279" s="796"/>
      <c r="P279" s="796"/>
      <c r="Q279" s="792" t="s">
        <v>754</v>
      </c>
      <c r="R279" s="792"/>
      <c r="S279" s="792"/>
      <c r="T279" s="792"/>
      <c r="U279" s="792"/>
      <c r="V279" s="792" t="s">
        <v>755</v>
      </c>
      <c r="W279" s="792"/>
      <c r="X279" s="792"/>
      <c r="Y279" s="792"/>
      <c r="Z279" s="792"/>
      <c r="AA279" s="792" t="s">
        <v>756</v>
      </c>
      <c r="AB279" s="792"/>
      <c r="AC279" s="792"/>
      <c r="AD279" s="792"/>
      <c r="AE279" s="792"/>
      <c r="AF279" s="460"/>
      <c r="AG279" s="460"/>
      <c r="AH279" s="460"/>
      <c r="AI279" s="460"/>
      <c r="AJ279" s="460"/>
      <c r="AK279" s="460"/>
      <c r="AL279" s="460"/>
      <c r="AM279" s="460"/>
      <c r="AN279" s="460"/>
      <c r="AO279" s="460"/>
      <c r="AP279" s="460"/>
      <c r="AQ279" s="460"/>
      <c r="AR279" s="460"/>
      <c r="AS279" s="460"/>
      <c r="AT279" s="460"/>
      <c r="AU279" s="460"/>
      <c r="AV279" s="460"/>
      <c r="AW279" s="460"/>
      <c r="AX279" s="460"/>
      <c r="AY279" s="460"/>
      <c r="AZ279" s="460"/>
      <c r="BA279" s="460"/>
      <c r="BB279" s="460"/>
      <c r="BC279" s="460"/>
      <c r="BD279" s="460"/>
      <c r="BE279" s="460"/>
      <c r="BF279" s="460"/>
      <c r="BG279" s="460"/>
      <c r="BH279" s="460"/>
      <c r="BI279" s="460"/>
      <c r="BJ279" s="460"/>
      <c r="BK279" s="460"/>
      <c r="BL279" s="460"/>
      <c r="BM279" s="460"/>
      <c r="BN279" s="460"/>
      <c r="BO279" s="460"/>
      <c r="BP279" s="460"/>
      <c r="BQ279" s="460"/>
      <c r="BR279" s="460"/>
      <c r="BS279" s="460"/>
      <c r="BT279" s="460"/>
      <c r="BU279" s="460"/>
      <c r="BV279" s="460"/>
      <c r="BW279" s="460"/>
      <c r="BX279" s="460"/>
      <c r="BY279" s="460"/>
      <c r="BZ279" s="460"/>
      <c r="CA279" s="460"/>
      <c r="CB279" s="460"/>
      <c r="CC279" s="460"/>
      <c r="CD279" s="460"/>
      <c r="CE279" s="460"/>
      <c r="CF279" s="460"/>
      <c r="CG279" s="460"/>
    </row>
    <row r="280" spans="1:85" ht="14.25">
      <c r="B280" s="795"/>
      <c r="C280" s="491" t="s">
        <v>757</v>
      </c>
      <c r="D280" s="492"/>
      <c r="E280" s="492"/>
      <c r="F280" s="492"/>
      <c r="G280" s="492"/>
      <c r="H280" s="492"/>
      <c r="I280" s="492"/>
      <c r="J280" s="492"/>
      <c r="K280" s="492"/>
      <c r="L280" s="492"/>
      <c r="M280" s="492"/>
      <c r="N280" s="492"/>
      <c r="O280" s="492"/>
      <c r="P280" s="493"/>
      <c r="Q280" s="588">
        <v>994</v>
      </c>
      <c r="R280" s="720"/>
      <c r="S280" s="721"/>
      <c r="T280" s="721"/>
      <c r="U280" s="722"/>
      <c r="V280" s="588">
        <v>876</v>
      </c>
      <c r="W280" s="720"/>
      <c r="X280" s="721"/>
      <c r="Y280" s="721"/>
      <c r="Z280" s="722"/>
      <c r="AA280" s="588">
        <v>898</v>
      </c>
      <c r="AB280" s="720"/>
      <c r="AC280" s="721"/>
      <c r="AD280" s="721"/>
      <c r="AE280" s="722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  <c r="AZ280" s="410"/>
      <c r="BA280" s="410"/>
      <c r="BB280" s="410"/>
      <c r="BC280" s="410"/>
      <c r="BD280" s="410"/>
      <c r="BE280" s="410"/>
      <c r="BF280" s="410"/>
      <c r="BG280" s="410"/>
      <c r="BH280" s="410"/>
      <c r="BI280" s="410"/>
      <c r="BJ280" s="410"/>
      <c r="BK280" s="410"/>
      <c r="BL280" s="410"/>
      <c r="BM280" s="410"/>
      <c r="BN280" s="410"/>
      <c r="BO280" s="410"/>
      <c r="BP280" s="410"/>
      <c r="BQ280" s="410"/>
      <c r="BR280" s="410"/>
      <c r="BS280" s="410"/>
      <c r="BT280" s="410"/>
      <c r="BU280" s="410"/>
      <c r="BV280" s="410"/>
      <c r="BW280" s="410"/>
      <c r="BX280" s="410"/>
      <c r="BY280" s="410"/>
      <c r="BZ280" s="410"/>
      <c r="CA280" s="410"/>
      <c r="CB280" s="410"/>
      <c r="CC280" s="410"/>
      <c r="CD280" s="410"/>
      <c r="CE280" s="410"/>
      <c r="CF280" s="410"/>
      <c r="CG280" s="410"/>
    </row>
    <row r="281" spans="1:85" ht="14.25">
      <c r="B281" s="795"/>
      <c r="C281" s="491" t="s">
        <v>758</v>
      </c>
      <c r="D281" s="492"/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3"/>
      <c r="Q281" s="588">
        <v>986</v>
      </c>
      <c r="R281" s="720"/>
      <c r="S281" s="721"/>
      <c r="T281" s="721"/>
      <c r="U281" s="722"/>
      <c r="V281" s="588">
        <v>990</v>
      </c>
      <c r="W281" s="720"/>
      <c r="X281" s="721"/>
      <c r="Y281" s="721"/>
      <c r="Z281" s="722"/>
      <c r="AA281" s="588">
        <v>373</v>
      </c>
      <c r="AB281" s="720"/>
      <c r="AC281" s="721"/>
      <c r="AD281" s="721"/>
      <c r="AE281" s="722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  <c r="AZ281" s="410"/>
      <c r="BA281" s="410"/>
      <c r="BB281" s="410"/>
      <c r="BC281" s="410"/>
      <c r="BD281" s="410"/>
      <c r="BE281" s="410"/>
      <c r="BF281" s="410"/>
      <c r="BG281" s="410"/>
      <c r="BH281" s="410"/>
      <c r="BI281" s="410"/>
      <c r="BJ281" s="410"/>
      <c r="BK281" s="410"/>
      <c r="BL281" s="410"/>
      <c r="BM281" s="410"/>
      <c r="BN281" s="410"/>
      <c r="BO281" s="410"/>
      <c r="BP281" s="410"/>
      <c r="BQ281" s="410"/>
      <c r="BR281" s="410"/>
      <c r="BS281" s="410"/>
      <c r="BT281" s="410"/>
      <c r="BU281" s="410"/>
      <c r="BV281" s="410"/>
      <c r="BW281" s="410"/>
      <c r="BX281" s="410"/>
      <c r="BY281" s="410"/>
      <c r="BZ281" s="410"/>
      <c r="CA281" s="410"/>
      <c r="CB281" s="410"/>
      <c r="CC281" s="410"/>
      <c r="CD281" s="410"/>
      <c r="CE281" s="410"/>
      <c r="CF281" s="410"/>
      <c r="CG281" s="410"/>
    </row>
    <row r="282" spans="1:85" ht="14.25">
      <c r="B282" s="795"/>
      <c r="C282" s="491" t="s">
        <v>759</v>
      </c>
      <c r="D282" s="492"/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3"/>
      <c r="Q282" s="588">
        <v>987</v>
      </c>
      <c r="R282" s="720"/>
      <c r="S282" s="721"/>
      <c r="T282" s="721"/>
      <c r="U282" s="722"/>
      <c r="V282" s="588">
        <v>991</v>
      </c>
      <c r="W282" s="720"/>
      <c r="X282" s="721"/>
      <c r="Y282" s="721"/>
      <c r="Z282" s="722"/>
      <c r="AA282" s="588">
        <v>382</v>
      </c>
      <c r="AB282" s="720"/>
      <c r="AC282" s="721"/>
      <c r="AD282" s="721"/>
      <c r="AE282" s="722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  <c r="AZ282" s="410"/>
      <c r="BA282" s="410"/>
      <c r="BB282" s="410"/>
      <c r="BC282" s="410"/>
      <c r="BD282" s="410"/>
      <c r="BE282" s="410"/>
      <c r="BF282" s="410"/>
      <c r="BG282" s="410"/>
      <c r="BH282" s="410"/>
      <c r="BI282" s="410"/>
      <c r="BJ282" s="410"/>
      <c r="BK282" s="410"/>
      <c r="BL282" s="410"/>
      <c r="BM282" s="410"/>
      <c r="BN282" s="410"/>
      <c r="BO282" s="410"/>
      <c r="BP282" s="410"/>
      <c r="BQ282" s="410"/>
      <c r="BR282" s="410"/>
      <c r="BS282" s="410"/>
      <c r="BT282" s="410"/>
      <c r="BU282" s="410"/>
      <c r="BV282" s="410"/>
      <c r="BW282" s="410"/>
      <c r="BX282" s="410"/>
      <c r="BY282" s="410"/>
      <c r="BZ282" s="410"/>
      <c r="CA282" s="410"/>
      <c r="CB282" s="410"/>
      <c r="CC282" s="410"/>
      <c r="CD282" s="410"/>
      <c r="CE282" s="410"/>
      <c r="CF282" s="410"/>
      <c r="CG282" s="410"/>
    </row>
    <row r="283" spans="1:85" ht="14.25">
      <c r="B283" s="795"/>
      <c r="C283" s="491" t="s">
        <v>760</v>
      </c>
      <c r="D283" s="492"/>
      <c r="E283" s="492"/>
      <c r="F283" s="492"/>
      <c r="G283" s="492"/>
      <c r="H283" s="492"/>
      <c r="I283" s="492"/>
      <c r="J283" s="492"/>
      <c r="K283" s="492"/>
      <c r="L283" s="492"/>
      <c r="M283" s="492"/>
      <c r="N283" s="492"/>
      <c r="O283" s="492"/>
      <c r="P283" s="493"/>
      <c r="Q283" s="588">
        <v>988</v>
      </c>
      <c r="R283" s="720"/>
      <c r="S283" s="721"/>
      <c r="T283" s="721"/>
      <c r="U283" s="722"/>
      <c r="V283" s="588">
        <v>1001</v>
      </c>
      <c r="W283" s="720"/>
      <c r="X283" s="721"/>
      <c r="Y283" s="721"/>
      <c r="Z283" s="722"/>
      <c r="AA283" s="588">
        <v>761</v>
      </c>
      <c r="AB283" s="720"/>
      <c r="AC283" s="721"/>
      <c r="AD283" s="721"/>
      <c r="AE283" s="722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  <c r="AZ283" s="410"/>
      <c r="BA283" s="410"/>
      <c r="BB283" s="410"/>
      <c r="BC283" s="410"/>
      <c r="BD283" s="410"/>
      <c r="BE283" s="410"/>
      <c r="BF283" s="410"/>
      <c r="BG283" s="410"/>
      <c r="BH283" s="410"/>
      <c r="BI283" s="410"/>
      <c r="BJ283" s="410"/>
      <c r="BK283" s="410"/>
      <c r="BL283" s="410"/>
      <c r="BM283" s="410"/>
      <c r="BN283" s="410"/>
      <c r="BO283" s="410"/>
      <c r="BP283" s="410"/>
      <c r="BQ283" s="410"/>
      <c r="BR283" s="410"/>
      <c r="BS283" s="410"/>
      <c r="BT283" s="410"/>
      <c r="BU283" s="410"/>
      <c r="BV283" s="410"/>
      <c r="BW283" s="410"/>
      <c r="BX283" s="410"/>
      <c r="BY283" s="410"/>
      <c r="BZ283" s="410"/>
      <c r="CA283" s="410"/>
      <c r="CB283" s="410"/>
      <c r="CC283" s="410"/>
      <c r="CD283" s="410"/>
      <c r="CE283" s="410"/>
      <c r="CF283" s="410"/>
      <c r="CG283" s="410"/>
    </row>
    <row r="284" spans="1:85" ht="14.25">
      <c r="B284" s="795"/>
      <c r="C284" s="491" t="s">
        <v>761</v>
      </c>
      <c r="D284" s="492"/>
      <c r="E284" s="492"/>
      <c r="F284" s="492"/>
      <c r="G284" s="492"/>
      <c r="H284" s="492"/>
      <c r="I284" s="492"/>
      <c r="J284" s="492"/>
      <c r="K284" s="492"/>
      <c r="L284" s="492"/>
      <c r="M284" s="492"/>
      <c r="N284" s="492"/>
      <c r="O284" s="492"/>
      <c r="P284" s="493"/>
      <c r="Q284" s="588">
        <v>792</v>
      </c>
      <c r="R284" s="720"/>
      <c r="S284" s="721"/>
      <c r="T284" s="721"/>
      <c r="U284" s="722"/>
      <c r="V284" s="588">
        <v>794</v>
      </c>
      <c r="W284" s="720"/>
      <c r="X284" s="721"/>
      <c r="Y284" s="721"/>
      <c r="Z284" s="722"/>
      <c r="AA284" s="588">
        <v>773</v>
      </c>
      <c r="AB284" s="720"/>
      <c r="AC284" s="721"/>
      <c r="AD284" s="721"/>
      <c r="AE284" s="722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  <c r="AZ284" s="410"/>
      <c r="BA284" s="410"/>
      <c r="BB284" s="410"/>
      <c r="BC284" s="410"/>
      <c r="BD284" s="410"/>
      <c r="BE284" s="410"/>
      <c r="BF284" s="410"/>
      <c r="BG284" s="410"/>
      <c r="BH284" s="410"/>
      <c r="BI284" s="410"/>
      <c r="BJ284" s="410"/>
      <c r="BK284" s="410"/>
      <c r="BL284" s="410"/>
      <c r="BM284" s="410"/>
      <c r="BN284" s="410"/>
      <c r="BO284" s="410"/>
      <c r="BP284" s="410"/>
      <c r="BQ284" s="410"/>
      <c r="BR284" s="410"/>
      <c r="BS284" s="410"/>
      <c r="BT284" s="410"/>
      <c r="BU284" s="410"/>
      <c r="BV284" s="410"/>
      <c r="BW284" s="410"/>
      <c r="BX284" s="410"/>
      <c r="BY284" s="410"/>
      <c r="BZ284" s="410"/>
      <c r="CA284" s="410"/>
      <c r="CB284" s="410"/>
      <c r="CC284" s="410"/>
      <c r="CD284" s="410"/>
      <c r="CE284" s="410"/>
      <c r="CF284" s="410"/>
      <c r="CG284" s="410"/>
    </row>
    <row r="285" spans="1:85" ht="14.25">
      <c r="B285" s="795"/>
      <c r="C285" s="491" t="s">
        <v>762</v>
      </c>
      <c r="D285" s="492"/>
      <c r="E285" s="492"/>
      <c r="F285" s="492"/>
      <c r="G285" s="492"/>
      <c r="H285" s="492"/>
      <c r="I285" s="492"/>
      <c r="J285" s="492"/>
      <c r="K285" s="492"/>
      <c r="L285" s="492"/>
      <c r="M285" s="492"/>
      <c r="N285" s="492"/>
      <c r="O285" s="492"/>
      <c r="P285" s="493"/>
      <c r="Q285" s="491"/>
      <c r="R285" s="492"/>
      <c r="S285" s="492"/>
      <c r="T285" s="492"/>
      <c r="U285" s="493"/>
      <c r="V285" s="491"/>
      <c r="W285" s="492"/>
      <c r="X285" s="492"/>
      <c r="Y285" s="492"/>
      <c r="Z285" s="493"/>
      <c r="AA285" s="588">
        <v>365</v>
      </c>
      <c r="AB285" s="720"/>
      <c r="AC285" s="721"/>
      <c r="AD285" s="721"/>
      <c r="AE285" s="722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  <c r="AZ285" s="410"/>
      <c r="BA285" s="410"/>
      <c r="BB285" s="410"/>
      <c r="BC285" s="410"/>
      <c r="BD285" s="410"/>
      <c r="BE285" s="410"/>
      <c r="BF285" s="410"/>
      <c r="BG285" s="410"/>
      <c r="BH285" s="410"/>
      <c r="BI285" s="410"/>
      <c r="BJ285" s="410"/>
      <c r="BK285" s="410"/>
      <c r="BL285" s="410"/>
      <c r="BM285" s="410"/>
      <c r="BN285" s="410"/>
      <c r="BO285" s="410"/>
      <c r="BP285" s="410"/>
      <c r="BQ285" s="410"/>
      <c r="BR285" s="410"/>
      <c r="BS285" s="410"/>
      <c r="BT285" s="410"/>
      <c r="BU285" s="410"/>
      <c r="BV285" s="410"/>
      <c r="BW285" s="410"/>
      <c r="BX285" s="410"/>
      <c r="BY285" s="410"/>
      <c r="BZ285" s="410"/>
      <c r="CA285" s="410"/>
      <c r="CB285" s="410"/>
      <c r="CC285" s="410"/>
      <c r="CD285" s="410"/>
      <c r="CE285" s="410"/>
      <c r="CF285" s="410"/>
      <c r="CG285" s="410"/>
    </row>
    <row r="286" spans="1:85" ht="14.25">
      <c r="B286" s="795"/>
      <c r="C286" s="491" t="s">
        <v>763</v>
      </c>
      <c r="D286" s="492"/>
      <c r="E286" s="492"/>
      <c r="F286" s="492"/>
      <c r="G286" s="492"/>
      <c r="H286" s="492"/>
      <c r="I286" s="492"/>
      <c r="J286" s="492"/>
      <c r="K286" s="492"/>
      <c r="L286" s="492"/>
      <c r="M286" s="492"/>
      <c r="N286" s="492"/>
      <c r="O286" s="492"/>
      <c r="P286" s="493"/>
      <c r="Q286" s="491"/>
      <c r="R286" s="492"/>
      <c r="S286" s="492"/>
      <c r="T286" s="492"/>
      <c r="U286" s="493"/>
      <c r="V286" s="491"/>
      <c r="W286" s="492"/>
      <c r="X286" s="492"/>
      <c r="Y286" s="492"/>
      <c r="Z286" s="493"/>
      <c r="AA286" s="588">
        <v>366</v>
      </c>
      <c r="AB286" s="720"/>
      <c r="AC286" s="721"/>
      <c r="AD286" s="721"/>
      <c r="AE286" s="722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  <c r="AZ286" s="410"/>
      <c r="BA286" s="410"/>
      <c r="BB286" s="410"/>
      <c r="BC286" s="410"/>
      <c r="BD286" s="410"/>
      <c r="BE286" s="410"/>
      <c r="BF286" s="410"/>
      <c r="BG286" s="410"/>
      <c r="BH286" s="410"/>
      <c r="BI286" s="410"/>
      <c r="BJ286" s="410"/>
      <c r="BK286" s="410"/>
      <c r="BL286" s="410"/>
      <c r="BM286" s="410"/>
      <c r="BN286" s="410"/>
      <c r="BO286" s="410"/>
      <c r="BP286" s="410"/>
      <c r="BQ286" s="410"/>
      <c r="BR286" s="410"/>
      <c r="BS286" s="410"/>
      <c r="BT286" s="410"/>
      <c r="BU286" s="410"/>
      <c r="BV286" s="410"/>
      <c r="BW286" s="410"/>
      <c r="BX286" s="410"/>
      <c r="BY286" s="410"/>
      <c r="BZ286" s="410"/>
      <c r="CA286" s="410"/>
      <c r="CB286" s="410"/>
      <c r="CC286" s="410"/>
      <c r="CD286" s="410"/>
      <c r="CE286" s="410"/>
      <c r="CF286" s="410"/>
      <c r="CG286" s="410"/>
    </row>
    <row r="287" spans="1:85" ht="14.25">
      <c r="B287" s="795"/>
      <c r="C287" s="491" t="s">
        <v>764</v>
      </c>
      <c r="D287" s="492"/>
      <c r="E287" s="492"/>
      <c r="F287" s="492"/>
      <c r="G287" s="492"/>
      <c r="H287" s="492"/>
      <c r="I287" s="492"/>
      <c r="J287" s="492"/>
      <c r="K287" s="492"/>
      <c r="L287" s="492"/>
      <c r="M287" s="492"/>
      <c r="N287" s="492"/>
      <c r="O287" s="492"/>
      <c r="P287" s="493"/>
      <c r="Q287" s="491"/>
      <c r="R287" s="492"/>
      <c r="S287" s="492"/>
      <c r="T287" s="492"/>
      <c r="U287" s="493"/>
      <c r="V287" s="491"/>
      <c r="W287" s="492"/>
      <c r="X287" s="492"/>
      <c r="Y287" s="492"/>
      <c r="Z287" s="493"/>
      <c r="AA287" s="588">
        <v>392</v>
      </c>
      <c r="AB287" s="720"/>
      <c r="AC287" s="721"/>
      <c r="AD287" s="721"/>
      <c r="AE287" s="722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  <c r="AZ287" s="410"/>
      <c r="BA287" s="410"/>
      <c r="BB287" s="410"/>
      <c r="BC287" s="410"/>
      <c r="BD287" s="410"/>
      <c r="BE287" s="410"/>
      <c r="BF287" s="410"/>
      <c r="BG287" s="410"/>
      <c r="BH287" s="410"/>
      <c r="BI287" s="410"/>
      <c r="BJ287" s="410"/>
      <c r="BK287" s="410"/>
      <c r="BL287" s="410"/>
      <c r="BM287" s="410"/>
      <c r="BN287" s="410"/>
      <c r="BO287" s="410"/>
      <c r="BP287" s="410"/>
      <c r="BQ287" s="410"/>
      <c r="BR287" s="410"/>
      <c r="BS287" s="410"/>
      <c r="BT287" s="410"/>
      <c r="BU287" s="410"/>
      <c r="BV287" s="410"/>
      <c r="BW287" s="410"/>
      <c r="BX287" s="410"/>
      <c r="BY287" s="410"/>
      <c r="BZ287" s="410"/>
      <c r="CA287" s="410"/>
      <c r="CB287" s="410"/>
      <c r="CC287" s="410"/>
      <c r="CD287" s="410"/>
      <c r="CE287" s="410"/>
      <c r="CF287" s="410"/>
      <c r="CG287" s="410"/>
    </row>
    <row r="288" spans="1:85" ht="14.25">
      <c r="B288" s="795"/>
      <c r="C288" s="491" t="s">
        <v>765</v>
      </c>
      <c r="D288" s="492"/>
      <c r="E288" s="492"/>
      <c r="F288" s="492"/>
      <c r="G288" s="492"/>
      <c r="H288" s="492"/>
      <c r="I288" s="492"/>
      <c r="J288" s="492"/>
      <c r="K288" s="492"/>
      <c r="L288" s="492"/>
      <c r="M288" s="492"/>
      <c r="N288" s="492"/>
      <c r="O288" s="492"/>
      <c r="P288" s="493"/>
      <c r="Q288" s="491"/>
      <c r="R288" s="492"/>
      <c r="S288" s="492"/>
      <c r="T288" s="492"/>
      <c r="U288" s="493"/>
      <c r="V288" s="491"/>
      <c r="W288" s="492"/>
      <c r="X288" s="492"/>
      <c r="Y288" s="492"/>
      <c r="Z288" s="493"/>
      <c r="AA288" s="588">
        <v>1153</v>
      </c>
      <c r="AB288" s="720"/>
      <c r="AC288" s="721"/>
      <c r="AD288" s="721"/>
      <c r="AE288" s="722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  <c r="AZ288" s="410"/>
      <c r="BA288" s="410"/>
      <c r="BB288" s="410"/>
      <c r="BC288" s="410"/>
      <c r="BD288" s="410"/>
      <c r="BE288" s="410"/>
      <c r="BF288" s="410"/>
      <c r="BG288" s="410"/>
      <c r="BH288" s="410"/>
      <c r="BI288" s="410"/>
      <c r="BJ288" s="410"/>
      <c r="BK288" s="410"/>
      <c r="BL288" s="410"/>
      <c r="BM288" s="410"/>
      <c r="BN288" s="410"/>
      <c r="BO288" s="410"/>
      <c r="BP288" s="410"/>
      <c r="BQ288" s="410"/>
      <c r="BR288" s="410"/>
      <c r="BS288" s="410"/>
      <c r="BT288" s="410"/>
      <c r="BU288" s="410"/>
      <c r="BV288" s="410"/>
      <c r="BW288" s="410"/>
      <c r="BX288" s="410"/>
      <c r="BY288" s="410"/>
      <c r="BZ288" s="410"/>
      <c r="CA288" s="410"/>
      <c r="CB288" s="410"/>
      <c r="CC288" s="410"/>
      <c r="CD288" s="410"/>
      <c r="CE288" s="410"/>
      <c r="CF288" s="410"/>
      <c r="CG288" s="410"/>
    </row>
    <row r="289" spans="1:85" ht="14.25">
      <c r="B289" s="795"/>
      <c r="C289" s="491" t="s">
        <v>766</v>
      </c>
      <c r="D289" s="492"/>
      <c r="E289" s="492"/>
      <c r="F289" s="492"/>
      <c r="G289" s="492"/>
      <c r="H289" s="492"/>
      <c r="I289" s="492"/>
      <c r="J289" s="492"/>
      <c r="K289" s="492"/>
      <c r="L289" s="492"/>
      <c r="M289" s="492"/>
      <c r="N289" s="492"/>
      <c r="O289" s="492"/>
      <c r="P289" s="493"/>
      <c r="Q289" s="491"/>
      <c r="R289" s="492"/>
      <c r="S289" s="492"/>
      <c r="T289" s="492"/>
      <c r="U289" s="493"/>
      <c r="V289" s="491"/>
      <c r="W289" s="492"/>
      <c r="X289" s="492"/>
      <c r="Y289" s="492"/>
      <c r="Z289" s="493"/>
      <c r="AA289" s="588">
        <v>984</v>
      </c>
      <c r="AB289" s="720"/>
      <c r="AC289" s="721"/>
      <c r="AD289" s="721"/>
      <c r="AE289" s="722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  <c r="AZ289" s="410"/>
      <c r="BA289" s="410"/>
      <c r="BB289" s="410"/>
      <c r="BC289" s="410"/>
      <c r="BD289" s="410"/>
      <c r="BE289" s="410"/>
      <c r="BF289" s="410"/>
      <c r="BG289" s="410"/>
      <c r="BH289" s="410"/>
      <c r="BI289" s="410"/>
      <c r="BJ289" s="410"/>
      <c r="BK289" s="410"/>
      <c r="BL289" s="410"/>
      <c r="BM289" s="410"/>
      <c r="BN289" s="410"/>
      <c r="BO289" s="410"/>
      <c r="BP289" s="410"/>
      <c r="BQ289" s="410"/>
      <c r="BR289" s="410"/>
      <c r="BS289" s="410"/>
      <c r="BT289" s="410"/>
      <c r="BU289" s="410"/>
      <c r="BV289" s="410"/>
      <c r="BW289" s="410"/>
      <c r="BX289" s="410"/>
      <c r="BY289" s="410"/>
      <c r="BZ289" s="410"/>
      <c r="CA289" s="410"/>
      <c r="CB289" s="410"/>
      <c r="CC289" s="410"/>
      <c r="CD289" s="410"/>
      <c r="CE289" s="410"/>
      <c r="CF289" s="410"/>
      <c r="CG289" s="410"/>
    </row>
    <row r="290" spans="1:85" ht="14.25">
      <c r="B290" s="795" t="s">
        <v>767</v>
      </c>
      <c r="C290" s="437" t="s">
        <v>768</v>
      </c>
      <c r="D290" s="437"/>
      <c r="E290" s="437"/>
      <c r="F290" s="437"/>
      <c r="G290" s="437"/>
      <c r="H290" s="437"/>
      <c r="I290" s="437"/>
      <c r="J290" s="437"/>
      <c r="K290" s="437"/>
      <c r="L290" s="437"/>
      <c r="M290" s="437"/>
      <c r="N290" s="437"/>
      <c r="O290" s="437"/>
      <c r="P290" s="437"/>
      <c r="Q290" s="491"/>
      <c r="R290" s="492"/>
      <c r="S290" s="492"/>
      <c r="T290" s="492"/>
      <c r="U290" s="493"/>
      <c r="V290" s="491"/>
      <c r="W290" s="492"/>
      <c r="X290" s="492"/>
      <c r="Y290" s="492"/>
      <c r="Z290" s="493"/>
      <c r="AA290" s="588">
        <v>839</v>
      </c>
      <c r="AB290" s="720"/>
      <c r="AC290" s="721"/>
      <c r="AD290" s="721"/>
      <c r="AE290" s="722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  <c r="AZ290" s="410"/>
      <c r="BA290" s="410"/>
      <c r="BB290" s="410"/>
      <c r="BC290" s="410"/>
      <c r="BD290" s="410"/>
      <c r="BE290" s="410"/>
      <c r="BF290" s="410"/>
      <c r="BG290" s="410"/>
      <c r="BH290" s="410"/>
      <c r="BI290" s="410"/>
      <c r="BJ290" s="410"/>
      <c r="BK290" s="410"/>
      <c r="BL290" s="410"/>
      <c r="BM290" s="410"/>
      <c r="BN290" s="410"/>
      <c r="BO290" s="410"/>
      <c r="BP290" s="410"/>
      <c r="BQ290" s="410"/>
      <c r="BR290" s="410"/>
      <c r="BS290" s="410"/>
      <c r="BT290" s="410"/>
      <c r="BU290" s="410"/>
      <c r="BV290" s="410"/>
      <c r="BW290" s="410"/>
      <c r="BX290" s="410"/>
      <c r="BY290" s="410"/>
      <c r="BZ290" s="410"/>
      <c r="CA290" s="410"/>
      <c r="CB290" s="410"/>
      <c r="CC290" s="410"/>
      <c r="CD290" s="410"/>
      <c r="CE290" s="410"/>
      <c r="CF290" s="410"/>
      <c r="CG290" s="410"/>
    </row>
    <row r="291" spans="1:85" ht="14.25">
      <c r="B291" s="795"/>
      <c r="C291" s="491" t="s">
        <v>769</v>
      </c>
      <c r="D291" s="492"/>
      <c r="E291" s="492"/>
      <c r="F291" s="492"/>
      <c r="G291" s="492"/>
      <c r="H291" s="492"/>
      <c r="I291" s="492"/>
      <c r="J291" s="492"/>
      <c r="K291" s="492"/>
      <c r="L291" s="492"/>
      <c r="M291" s="492"/>
      <c r="N291" s="492"/>
      <c r="O291" s="492"/>
      <c r="P291" s="493"/>
      <c r="Q291" s="588">
        <v>989</v>
      </c>
      <c r="R291" s="720"/>
      <c r="S291" s="721"/>
      <c r="T291" s="721"/>
      <c r="U291" s="722"/>
      <c r="V291" s="588">
        <v>993</v>
      </c>
      <c r="W291" s="720"/>
      <c r="X291" s="721"/>
      <c r="Y291" s="721"/>
      <c r="Z291" s="722"/>
      <c r="AA291" s="588">
        <v>384</v>
      </c>
      <c r="AB291" s="720"/>
      <c r="AC291" s="721"/>
      <c r="AD291" s="721"/>
      <c r="AE291" s="722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  <c r="AZ291" s="410"/>
      <c r="BA291" s="410"/>
      <c r="BB291" s="410"/>
      <c r="BC291" s="410"/>
      <c r="BD291" s="410"/>
      <c r="BE291" s="410"/>
      <c r="BF291" s="410"/>
      <c r="BG291" s="410"/>
      <c r="BH291" s="410"/>
      <c r="BI291" s="410"/>
      <c r="BJ291" s="410"/>
      <c r="BK291" s="410"/>
      <c r="BL291" s="410"/>
      <c r="BM291" s="410"/>
      <c r="BN291" s="410"/>
      <c r="BO291" s="410"/>
      <c r="BP291" s="410"/>
      <c r="BQ291" s="410"/>
      <c r="BR291" s="410"/>
      <c r="BS291" s="410"/>
      <c r="BT291" s="410"/>
      <c r="BU291" s="410"/>
      <c r="BV291" s="410"/>
      <c r="BW291" s="410"/>
      <c r="BX291" s="410"/>
      <c r="BY291" s="410"/>
      <c r="BZ291" s="410"/>
      <c r="CA291" s="410"/>
      <c r="CB291" s="410"/>
      <c r="CC291" s="410"/>
      <c r="CD291" s="410"/>
      <c r="CE291" s="410"/>
      <c r="CF291" s="410"/>
      <c r="CG291" s="410"/>
    </row>
    <row r="292" spans="1:85" ht="14.25">
      <c r="B292" s="795"/>
      <c r="C292" s="491" t="s">
        <v>770</v>
      </c>
      <c r="D292" s="492"/>
      <c r="E292" s="492"/>
      <c r="F292" s="492"/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3"/>
      <c r="V292" s="588">
        <v>815</v>
      </c>
      <c r="W292" s="720"/>
      <c r="X292" s="721"/>
      <c r="Y292" s="721"/>
      <c r="Z292" s="722"/>
      <c r="AA292" s="588">
        <v>390</v>
      </c>
      <c r="AB292" s="720"/>
      <c r="AC292" s="721"/>
      <c r="AD292" s="721"/>
      <c r="AE292" s="722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  <c r="AZ292" s="410"/>
      <c r="BA292" s="410"/>
      <c r="BB292" s="410"/>
      <c r="BC292" s="410"/>
      <c r="BD292" s="410"/>
      <c r="BE292" s="410"/>
      <c r="BF292" s="410"/>
      <c r="BG292" s="410"/>
      <c r="BH292" s="410"/>
      <c r="BI292" s="410"/>
      <c r="BJ292" s="410"/>
      <c r="BK292" s="410"/>
      <c r="BL292" s="410"/>
      <c r="BM292" s="410"/>
      <c r="BN292" s="410"/>
      <c r="BO292" s="410"/>
      <c r="BP292" s="410"/>
      <c r="BQ292" s="410"/>
      <c r="BR292" s="410"/>
      <c r="BS292" s="410"/>
      <c r="BT292" s="410"/>
      <c r="BU292" s="410"/>
      <c r="BV292" s="410"/>
      <c r="BW292" s="410"/>
      <c r="BX292" s="410"/>
      <c r="BY292" s="410"/>
      <c r="BZ292" s="410"/>
      <c r="CA292" s="410"/>
      <c r="CB292" s="410"/>
      <c r="CC292" s="410"/>
      <c r="CD292" s="410"/>
      <c r="CE292" s="410"/>
      <c r="CF292" s="410"/>
      <c r="CG292" s="410"/>
    </row>
    <row r="293" spans="1:85" ht="14.25">
      <c r="B293" s="795"/>
      <c r="C293" s="491" t="s">
        <v>771</v>
      </c>
      <c r="D293" s="492"/>
      <c r="E293" s="492"/>
      <c r="F293" s="492"/>
      <c r="G293" s="492"/>
      <c r="H293" s="492"/>
      <c r="I293" s="492"/>
      <c r="J293" s="492"/>
      <c r="K293" s="492"/>
      <c r="L293" s="492"/>
      <c r="M293" s="492"/>
      <c r="N293" s="492"/>
      <c r="O293" s="492"/>
      <c r="P293" s="492"/>
      <c r="Q293" s="492"/>
      <c r="R293" s="492"/>
      <c r="S293" s="492"/>
      <c r="T293" s="492"/>
      <c r="U293" s="493"/>
      <c r="V293" s="588">
        <v>741</v>
      </c>
      <c r="W293" s="720"/>
      <c r="X293" s="721"/>
      <c r="Y293" s="721"/>
      <c r="Z293" s="722"/>
      <c r="AA293" s="588">
        <v>742</v>
      </c>
      <c r="AB293" s="720"/>
      <c r="AC293" s="721"/>
      <c r="AD293" s="721"/>
      <c r="AE293" s="722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  <c r="AZ293" s="410"/>
      <c r="BA293" s="410"/>
      <c r="BB293" s="410"/>
      <c r="BC293" s="410"/>
      <c r="BD293" s="410"/>
      <c r="BE293" s="410"/>
      <c r="BF293" s="410"/>
      <c r="BG293" s="410"/>
      <c r="BH293" s="410"/>
      <c r="BI293" s="410"/>
      <c r="BJ293" s="410"/>
      <c r="BK293" s="410"/>
      <c r="BL293" s="410"/>
      <c r="BM293" s="410"/>
      <c r="BN293" s="410"/>
      <c r="BO293" s="410"/>
      <c r="BP293" s="410"/>
      <c r="BQ293" s="410"/>
      <c r="BR293" s="410"/>
      <c r="BS293" s="410"/>
      <c r="BT293" s="410"/>
      <c r="BU293" s="410"/>
      <c r="BV293" s="410"/>
      <c r="BW293" s="410"/>
      <c r="BX293" s="410"/>
      <c r="BY293" s="410"/>
      <c r="BZ293" s="410"/>
      <c r="CA293" s="410"/>
      <c r="CB293" s="410"/>
      <c r="CC293" s="410"/>
      <c r="CD293" s="410"/>
      <c r="CE293" s="410"/>
      <c r="CF293" s="410"/>
      <c r="CG293" s="410"/>
    </row>
    <row r="294" spans="1:85" ht="14.25">
      <c r="B294" s="795"/>
      <c r="C294" s="491" t="s">
        <v>772</v>
      </c>
      <c r="D294" s="492"/>
      <c r="E294" s="492"/>
      <c r="F294" s="492"/>
      <c r="G294" s="492"/>
      <c r="H294" s="492"/>
      <c r="I294" s="492"/>
      <c r="J294" s="492"/>
      <c r="K294" s="492"/>
      <c r="L294" s="492"/>
      <c r="M294" s="492"/>
      <c r="N294" s="492"/>
      <c r="O294" s="492"/>
      <c r="P294" s="492"/>
      <c r="Q294" s="492"/>
      <c r="R294" s="492"/>
      <c r="S294" s="492"/>
      <c r="T294" s="492"/>
      <c r="U294" s="492"/>
      <c r="V294" s="492"/>
      <c r="W294" s="492"/>
      <c r="X294" s="492"/>
      <c r="Y294" s="492"/>
      <c r="Z294" s="493"/>
      <c r="AA294" s="588">
        <v>841</v>
      </c>
      <c r="AB294" s="720"/>
      <c r="AC294" s="721"/>
      <c r="AD294" s="721"/>
      <c r="AE294" s="722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  <c r="AZ294" s="410"/>
      <c r="BA294" s="410"/>
      <c r="BB294" s="410"/>
      <c r="BC294" s="410"/>
      <c r="BD294" s="410"/>
      <c r="BE294" s="410"/>
      <c r="BF294" s="410"/>
      <c r="BG294" s="410"/>
      <c r="BH294" s="410"/>
      <c r="BI294" s="410"/>
      <c r="BJ294" s="410"/>
      <c r="BK294" s="410"/>
      <c r="BL294" s="410"/>
      <c r="BM294" s="410"/>
      <c r="BN294" s="410"/>
      <c r="BO294" s="410"/>
      <c r="BP294" s="410"/>
      <c r="BQ294" s="410"/>
      <c r="BR294" s="410"/>
      <c r="BS294" s="410"/>
      <c r="BT294" s="410"/>
      <c r="BU294" s="410"/>
      <c r="BV294" s="410"/>
      <c r="BW294" s="410"/>
      <c r="BX294" s="410"/>
      <c r="BY294" s="410"/>
      <c r="BZ294" s="410"/>
      <c r="CA294" s="410"/>
      <c r="CB294" s="410"/>
      <c r="CC294" s="410"/>
      <c r="CD294" s="410"/>
      <c r="CE294" s="410"/>
      <c r="CF294" s="410"/>
      <c r="CG294" s="410"/>
    </row>
    <row r="295" spans="1:85" ht="14.25">
      <c r="B295" s="795"/>
      <c r="C295" s="491" t="s">
        <v>773</v>
      </c>
      <c r="D295" s="492"/>
      <c r="E295" s="492"/>
      <c r="F295" s="492"/>
      <c r="G295" s="492"/>
      <c r="H295" s="492"/>
      <c r="I295" s="492"/>
      <c r="J295" s="492"/>
      <c r="K295" s="492"/>
      <c r="L295" s="492"/>
      <c r="M295" s="492"/>
      <c r="N295" s="492"/>
      <c r="O295" s="492"/>
      <c r="P295" s="492"/>
      <c r="Q295" s="492"/>
      <c r="R295" s="492"/>
      <c r="S295" s="492"/>
      <c r="T295" s="492"/>
      <c r="U295" s="492"/>
      <c r="V295" s="492"/>
      <c r="W295" s="492"/>
      <c r="X295" s="492"/>
      <c r="Y295" s="492"/>
      <c r="Z295" s="493"/>
      <c r="AA295" s="588">
        <v>855</v>
      </c>
      <c r="AB295" s="720"/>
      <c r="AC295" s="721"/>
      <c r="AD295" s="721"/>
      <c r="AE295" s="722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  <c r="AZ295" s="410"/>
      <c r="BA295" s="410"/>
      <c r="BB295" s="410"/>
      <c r="BC295" s="410"/>
      <c r="BD295" s="410"/>
      <c r="BE295" s="410"/>
      <c r="BF295" s="410"/>
      <c r="BG295" s="410"/>
      <c r="BH295" s="410"/>
      <c r="BI295" s="410"/>
      <c r="BJ295" s="410"/>
      <c r="BK295" s="410"/>
      <c r="BL295" s="410"/>
      <c r="BM295" s="410"/>
      <c r="BN295" s="410"/>
      <c r="BO295" s="410"/>
      <c r="BP295" s="410"/>
      <c r="BQ295" s="410"/>
      <c r="BR295" s="410"/>
      <c r="BS295" s="410"/>
      <c r="BT295" s="410"/>
      <c r="BU295" s="410"/>
      <c r="BV295" s="410"/>
      <c r="BW295" s="410"/>
      <c r="BX295" s="410"/>
      <c r="BY295" s="410"/>
      <c r="BZ295" s="410"/>
      <c r="CA295" s="410"/>
      <c r="CB295" s="410"/>
      <c r="CC295" s="410"/>
      <c r="CD295" s="410"/>
      <c r="CE295" s="410"/>
      <c r="CF295" s="410"/>
      <c r="CG295" s="410"/>
    </row>
    <row r="296" spans="1:85" ht="14.25" customHeight="1">
      <c r="B296" s="591" t="s">
        <v>774</v>
      </c>
      <c r="C296" s="533" t="s">
        <v>775</v>
      </c>
      <c r="D296" s="533"/>
      <c r="E296" s="533"/>
      <c r="F296" s="533"/>
      <c r="G296" s="590">
        <v>828</v>
      </c>
      <c r="H296" s="720"/>
      <c r="I296" s="721"/>
      <c r="J296" s="721"/>
      <c r="K296" s="722"/>
      <c r="L296" s="533" t="s">
        <v>776</v>
      </c>
      <c r="M296" s="534"/>
      <c r="N296" s="534"/>
      <c r="O296" s="534"/>
      <c r="P296" s="534"/>
      <c r="Q296" s="588">
        <v>830</v>
      </c>
      <c r="R296" s="720"/>
      <c r="S296" s="721"/>
      <c r="T296" s="721"/>
      <c r="U296" s="722"/>
      <c r="V296" s="533" t="s">
        <v>777</v>
      </c>
      <c r="W296" s="534"/>
      <c r="X296" s="534"/>
      <c r="Y296" s="534"/>
      <c r="Z296" s="534"/>
      <c r="AA296" s="588">
        <v>829</v>
      </c>
      <c r="AB296" s="720"/>
      <c r="AC296" s="721"/>
      <c r="AD296" s="721"/>
      <c r="AE296" s="722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  <c r="AZ296" s="410"/>
      <c r="BA296" s="410"/>
      <c r="BB296" s="410"/>
      <c r="BC296" s="410"/>
      <c r="BD296" s="410"/>
      <c r="BE296" s="410"/>
      <c r="BF296" s="410"/>
      <c r="BG296" s="410"/>
      <c r="BH296" s="410"/>
      <c r="BI296" s="410"/>
      <c r="BJ296" s="410"/>
      <c r="BK296" s="410"/>
      <c r="BL296" s="410"/>
      <c r="BM296" s="410"/>
      <c r="BN296" s="410"/>
      <c r="BO296" s="410"/>
      <c r="BP296" s="410"/>
      <c r="BQ296" s="410"/>
      <c r="BR296" s="410"/>
      <c r="BS296" s="410"/>
      <c r="BT296" s="410"/>
      <c r="BU296" s="410"/>
      <c r="BV296" s="410"/>
      <c r="BW296" s="410"/>
      <c r="BX296" s="410"/>
      <c r="BY296" s="410"/>
      <c r="BZ296" s="410"/>
      <c r="CA296" s="410"/>
      <c r="CB296" s="410"/>
      <c r="CC296" s="410"/>
      <c r="CD296" s="410"/>
      <c r="CE296" s="410"/>
      <c r="CF296" s="410"/>
      <c r="CG296" s="410"/>
    </row>
    <row r="297" spans="1:85" s="461" customFormat="1">
      <c r="A297" s="455"/>
      <c r="B297" s="798" t="s">
        <v>778</v>
      </c>
      <c r="C297" s="796" t="s">
        <v>743</v>
      </c>
      <c r="D297" s="796"/>
      <c r="E297" s="796"/>
      <c r="F297" s="796"/>
      <c r="G297" s="796"/>
      <c r="H297" s="796"/>
      <c r="I297" s="796"/>
      <c r="J297" s="796"/>
      <c r="K297" s="796"/>
      <c r="L297" s="796"/>
      <c r="M297" s="796"/>
      <c r="N297" s="796"/>
      <c r="O297" s="796"/>
      <c r="P297" s="796"/>
      <c r="Q297" s="792" t="s">
        <v>754</v>
      </c>
      <c r="R297" s="792"/>
      <c r="S297" s="792"/>
      <c r="T297" s="792"/>
      <c r="U297" s="792"/>
      <c r="V297" s="792" t="s">
        <v>755</v>
      </c>
      <c r="W297" s="792"/>
      <c r="X297" s="792"/>
      <c r="Y297" s="792"/>
      <c r="Z297" s="792"/>
      <c r="AA297" s="456"/>
      <c r="AB297" s="457"/>
      <c r="AC297" s="457"/>
      <c r="AD297" s="457"/>
      <c r="AE297" s="459"/>
      <c r="AF297" s="460"/>
      <c r="AG297" s="460"/>
      <c r="AH297" s="460"/>
      <c r="AI297" s="460"/>
      <c r="AJ297" s="460"/>
      <c r="AK297" s="460"/>
      <c r="AL297" s="460"/>
      <c r="AM297" s="460"/>
      <c r="AN297" s="460"/>
      <c r="AO297" s="460"/>
      <c r="AP297" s="460"/>
      <c r="AQ297" s="460"/>
      <c r="AR297" s="460"/>
      <c r="AS297" s="460"/>
      <c r="AT297" s="460"/>
      <c r="AU297" s="460"/>
      <c r="AV297" s="460"/>
      <c r="AW297" s="460"/>
      <c r="AX297" s="460"/>
      <c r="AY297" s="460"/>
      <c r="AZ297" s="460"/>
      <c r="BA297" s="460"/>
      <c r="BB297" s="460"/>
      <c r="BC297" s="460"/>
      <c r="BD297" s="460"/>
      <c r="BE297" s="460"/>
      <c r="BF297" s="460"/>
      <c r="BG297" s="460"/>
      <c r="BH297" s="460"/>
      <c r="BI297" s="460"/>
      <c r="BJ297" s="460"/>
      <c r="BK297" s="460"/>
      <c r="BL297" s="460"/>
      <c r="BM297" s="460"/>
      <c r="BN297" s="460"/>
      <c r="BO297" s="460"/>
      <c r="BP297" s="460"/>
      <c r="BQ297" s="460"/>
      <c r="BR297" s="460"/>
      <c r="BS297" s="460"/>
      <c r="BT297" s="460"/>
      <c r="BU297" s="460"/>
      <c r="BV297" s="460"/>
      <c r="BW297" s="460"/>
      <c r="BX297" s="460"/>
      <c r="BY297" s="460"/>
      <c r="BZ297" s="460"/>
      <c r="CA297" s="460"/>
      <c r="CB297" s="460"/>
      <c r="CC297" s="460"/>
      <c r="CD297" s="460"/>
      <c r="CE297" s="460"/>
      <c r="CF297" s="460"/>
      <c r="CG297" s="460"/>
    </row>
    <row r="298" spans="1:85" ht="14.25">
      <c r="B298" s="798"/>
      <c r="C298" s="491" t="s">
        <v>779</v>
      </c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  <c r="P298" s="493"/>
      <c r="Q298" s="588">
        <v>772</v>
      </c>
      <c r="R298" s="720"/>
      <c r="S298" s="721"/>
      <c r="T298" s="721"/>
      <c r="U298" s="722"/>
      <c r="V298" s="588">
        <v>811</v>
      </c>
      <c r="W298" s="720"/>
      <c r="X298" s="721"/>
      <c r="Y298" s="721"/>
      <c r="Z298" s="722"/>
      <c r="AA298" s="413"/>
      <c r="AB298" s="414"/>
      <c r="AC298" s="414"/>
      <c r="AD298" s="414"/>
      <c r="AE298" s="415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  <c r="AZ298" s="410"/>
      <c r="BA298" s="410"/>
      <c r="BB298" s="410"/>
      <c r="BC298" s="410"/>
      <c r="BD298" s="410"/>
      <c r="BE298" s="410"/>
      <c r="BF298" s="410"/>
      <c r="BG298" s="410"/>
      <c r="BH298" s="410"/>
      <c r="BI298" s="410"/>
      <c r="BJ298" s="410"/>
      <c r="BK298" s="410"/>
      <c r="BL298" s="410"/>
      <c r="BM298" s="410"/>
      <c r="BN298" s="410"/>
      <c r="BO298" s="410"/>
      <c r="BP298" s="410"/>
      <c r="BQ298" s="410"/>
      <c r="BR298" s="410"/>
      <c r="BS298" s="410"/>
      <c r="BT298" s="410"/>
      <c r="BU298" s="410"/>
      <c r="BV298" s="410"/>
      <c r="BW298" s="410"/>
      <c r="BX298" s="410"/>
      <c r="BY298" s="410"/>
      <c r="BZ298" s="410"/>
      <c r="CA298" s="410"/>
      <c r="CB298" s="410"/>
      <c r="CC298" s="410"/>
      <c r="CD298" s="410"/>
      <c r="CE298" s="410"/>
      <c r="CF298" s="410"/>
      <c r="CG298" s="410"/>
    </row>
    <row r="299" spans="1:85" ht="14.25">
      <c r="B299" s="798"/>
      <c r="C299" s="491" t="s">
        <v>780</v>
      </c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  <c r="P299" s="493"/>
      <c r="Q299" s="588">
        <v>873</v>
      </c>
      <c r="R299" s="720"/>
      <c r="S299" s="721"/>
      <c r="T299" s="721"/>
      <c r="U299" s="722"/>
      <c r="V299" s="588">
        <v>1002</v>
      </c>
      <c r="W299" s="720"/>
      <c r="X299" s="721"/>
      <c r="Y299" s="721"/>
      <c r="Z299" s="722"/>
      <c r="AA299" s="413"/>
      <c r="AB299" s="414"/>
      <c r="AC299" s="414"/>
      <c r="AD299" s="414"/>
      <c r="AE299" s="415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  <c r="AZ299" s="410"/>
      <c r="BA299" s="410"/>
      <c r="BB299" s="410"/>
      <c r="BC299" s="410"/>
      <c r="BD299" s="410"/>
      <c r="BE299" s="410"/>
      <c r="BF299" s="410"/>
      <c r="BG299" s="410"/>
      <c r="BH299" s="410"/>
      <c r="BI299" s="410"/>
      <c r="BJ299" s="410"/>
      <c r="BK299" s="410"/>
      <c r="BL299" s="410"/>
      <c r="BM299" s="410"/>
      <c r="BN299" s="410"/>
      <c r="BO299" s="410"/>
      <c r="BP299" s="410"/>
      <c r="BQ299" s="410"/>
      <c r="BR299" s="410"/>
      <c r="BS299" s="410"/>
      <c r="BT299" s="410"/>
      <c r="BU299" s="410"/>
      <c r="BV299" s="410"/>
      <c r="BW299" s="410"/>
      <c r="BX299" s="410"/>
      <c r="BY299" s="410"/>
      <c r="BZ299" s="410"/>
      <c r="CA299" s="410"/>
      <c r="CB299" s="410"/>
      <c r="CC299" s="410"/>
      <c r="CD299" s="410"/>
      <c r="CE299" s="410"/>
      <c r="CF299" s="410"/>
      <c r="CG299" s="410"/>
    </row>
    <row r="300" spans="1:85" ht="14.25">
      <c r="B300" s="798"/>
      <c r="C300" s="491" t="s">
        <v>781</v>
      </c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  <c r="P300" s="493"/>
      <c r="Q300" s="588">
        <v>1120</v>
      </c>
      <c r="R300" s="720"/>
      <c r="S300" s="721"/>
      <c r="T300" s="721"/>
      <c r="U300" s="722"/>
      <c r="V300" s="588">
        <v>1121</v>
      </c>
      <c r="W300" s="720"/>
      <c r="X300" s="721"/>
      <c r="Y300" s="721"/>
      <c r="Z300" s="722"/>
      <c r="AA300" s="413"/>
      <c r="AB300" s="414"/>
      <c r="AC300" s="414"/>
      <c r="AD300" s="414"/>
      <c r="AE300" s="415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  <c r="AZ300" s="410"/>
      <c r="BA300" s="410"/>
      <c r="BB300" s="410"/>
      <c r="BC300" s="410"/>
      <c r="BD300" s="410"/>
      <c r="BE300" s="410"/>
      <c r="BF300" s="410"/>
      <c r="BG300" s="410"/>
      <c r="BH300" s="410"/>
      <c r="BI300" s="410"/>
      <c r="BJ300" s="410"/>
      <c r="BK300" s="410"/>
      <c r="BL300" s="410"/>
      <c r="BM300" s="410"/>
      <c r="BN300" s="410"/>
      <c r="BO300" s="410"/>
      <c r="BP300" s="410"/>
      <c r="BQ300" s="410"/>
      <c r="BR300" s="410"/>
      <c r="BS300" s="410"/>
      <c r="BT300" s="410"/>
      <c r="BU300" s="410"/>
      <c r="BV300" s="410"/>
      <c r="BW300" s="410"/>
      <c r="BX300" s="410"/>
      <c r="BY300" s="410"/>
      <c r="BZ300" s="410"/>
      <c r="CA300" s="410"/>
      <c r="CB300" s="410"/>
      <c r="CC300" s="410"/>
      <c r="CD300" s="410"/>
      <c r="CE300" s="410"/>
      <c r="CF300" s="410"/>
      <c r="CG300" s="410"/>
    </row>
    <row r="301" spans="1:85" ht="14.25">
      <c r="B301" s="798"/>
      <c r="C301" s="491" t="s">
        <v>782</v>
      </c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P301" s="493"/>
      <c r="Q301" s="588">
        <v>1122</v>
      </c>
      <c r="R301" s="720"/>
      <c r="S301" s="721"/>
      <c r="T301" s="721"/>
      <c r="U301" s="722"/>
      <c r="V301" s="588">
        <v>1124</v>
      </c>
      <c r="W301" s="720"/>
      <c r="X301" s="721"/>
      <c r="Y301" s="721"/>
      <c r="Z301" s="722"/>
      <c r="AA301" s="413"/>
      <c r="AB301" s="414"/>
      <c r="AC301" s="414"/>
      <c r="AD301" s="414"/>
      <c r="AE301" s="415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  <c r="AZ301" s="410"/>
      <c r="BA301" s="410"/>
      <c r="BB301" s="410"/>
      <c r="BC301" s="410"/>
      <c r="BD301" s="410"/>
      <c r="BE301" s="410"/>
      <c r="BF301" s="410"/>
      <c r="BG301" s="410"/>
      <c r="BH301" s="410"/>
      <c r="BI301" s="410"/>
      <c r="BJ301" s="410"/>
      <c r="BK301" s="410"/>
      <c r="BL301" s="410"/>
      <c r="BM301" s="410"/>
      <c r="BN301" s="410"/>
      <c r="BO301" s="410"/>
      <c r="BP301" s="410"/>
      <c r="BQ301" s="410"/>
      <c r="BR301" s="410"/>
      <c r="BS301" s="410"/>
      <c r="BT301" s="410"/>
      <c r="BU301" s="410"/>
      <c r="BV301" s="410"/>
      <c r="BW301" s="410"/>
      <c r="BX301" s="410"/>
      <c r="BY301" s="410"/>
      <c r="BZ301" s="410"/>
      <c r="CA301" s="410"/>
      <c r="CB301" s="410"/>
      <c r="CC301" s="410"/>
      <c r="CD301" s="410"/>
      <c r="CE301" s="410"/>
      <c r="CF301" s="410"/>
      <c r="CG301" s="410"/>
    </row>
    <row r="302" spans="1:85" ht="14.25">
      <c r="B302" s="798"/>
      <c r="C302" s="491" t="s">
        <v>783</v>
      </c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  <c r="P302" s="493"/>
      <c r="Q302" s="588">
        <v>1838</v>
      </c>
      <c r="R302" s="720"/>
      <c r="S302" s="721"/>
      <c r="T302" s="721"/>
      <c r="U302" s="722"/>
      <c r="V302" s="588">
        <v>1839</v>
      </c>
      <c r="W302" s="720"/>
      <c r="X302" s="721"/>
      <c r="Y302" s="721"/>
      <c r="Z302" s="722"/>
      <c r="AA302" s="413"/>
      <c r="AB302" s="414"/>
      <c r="AC302" s="414"/>
      <c r="AD302" s="414"/>
      <c r="AE302" s="415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  <c r="AZ302" s="410"/>
      <c r="BA302" s="410"/>
      <c r="BB302" s="410"/>
      <c r="BC302" s="410"/>
      <c r="BD302" s="410"/>
      <c r="BE302" s="410"/>
      <c r="BF302" s="410"/>
      <c r="BG302" s="410"/>
      <c r="BH302" s="410"/>
      <c r="BI302" s="410"/>
      <c r="BJ302" s="410"/>
      <c r="BK302" s="410"/>
      <c r="BL302" s="410"/>
      <c r="BM302" s="410"/>
      <c r="BN302" s="410"/>
      <c r="BO302" s="410"/>
      <c r="BP302" s="410"/>
      <c r="BQ302" s="410"/>
      <c r="BR302" s="410"/>
      <c r="BS302" s="410"/>
      <c r="BT302" s="410"/>
      <c r="BU302" s="410"/>
      <c r="BV302" s="410"/>
      <c r="BW302" s="410"/>
      <c r="BX302" s="410"/>
      <c r="BY302" s="410"/>
      <c r="BZ302" s="410"/>
      <c r="CA302" s="410"/>
      <c r="CB302" s="410"/>
      <c r="CC302" s="410"/>
      <c r="CD302" s="410"/>
      <c r="CE302" s="410"/>
      <c r="CF302" s="410"/>
      <c r="CG302" s="410"/>
    </row>
    <row r="303" spans="1:85" ht="14.25">
      <c r="B303" s="798"/>
      <c r="C303" s="491" t="s">
        <v>784</v>
      </c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  <c r="P303" s="493"/>
      <c r="Q303" s="588">
        <v>1775</v>
      </c>
      <c r="R303" s="720"/>
      <c r="S303" s="721"/>
      <c r="T303" s="721"/>
      <c r="U303" s="722"/>
      <c r="V303" s="413"/>
      <c r="W303" s="414"/>
      <c r="X303" s="414"/>
      <c r="Y303" s="414"/>
      <c r="Z303" s="415"/>
      <c r="AA303" s="413"/>
      <c r="AB303" s="414"/>
      <c r="AC303" s="414"/>
      <c r="AD303" s="414"/>
      <c r="AE303" s="415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  <c r="AZ303" s="410"/>
      <c r="BA303" s="410"/>
      <c r="BB303" s="410"/>
      <c r="BC303" s="410"/>
      <c r="BD303" s="410"/>
      <c r="BE303" s="410"/>
      <c r="BF303" s="410"/>
      <c r="BG303" s="410"/>
      <c r="BH303" s="410"/>
      <c r="BI303" s="410"/>
      <c r="BJ303" s="410"/>
      <c r="BK303" s="410"/>
      <c r="BL303" s="410"/>
      <c r="BM303" s="410"/>
      <c r="BN303" s="410"/>
      <c r="BO303" s="410"/>
      <c r="BP303" s="410"/>
      <c r="BQ303" s="410"/>
      <c r="BR303" s="410"/>
      <c r="BS303" s="410"/>
      <c r="BT303" s="410"/>
      <c r="BU303" s="410"/>
      <c r="BV303" s="410"/>
      <c r="BW303" s="410"/>
      <c r="BX303" s="410"/>
      <c r="BY303" s="410"/>
      <c r="BZ303" s="410"/>
      <c r="CA303" s="410"/>
      <c r="CB303" s="410"/>
      <c r="CC303" s="410"/>
      <c r="CD303" s="410"/>
      <c r="CE303" s="410"/>
      <c r="CF303" s="410"/>
      <c r="CG303" s="410"/>
    </row>
    <row r="304" spans="1:85" ht="14.25">
      <c r="B304" s="798"/>
      <c r="C304" s="535" t="s">
        <v>785</v>
      </c>
      <c r="D304" s="536"/>
      <c r="E304" s="536"/>
      <c r="F304" s="536"/>
      <c r="G304" s="536"/>
      <c r="H304" s="536"/>
      <c r="I304" s="536"/>
      <c r="J304" s="536"/>
      <c r="K304" s="536"/>
      <c r="L304" s="536"/>
      <c r="M304" s="536"/>
      <c r="N304" s="536"/>
      <c r="O304" s="536"/>
      <c r="P304" s="537"/>
      <c r="Q304" s="538">
        <v>1911</v>
      </c>
      <c r="R304" s="724"/>
      <c r="S304" s="725"/>
      <c r="T304" s="725"/>
      <c r="U304" s="726"/>
      <c r="V304" s="432"/>
      <c r="W304" s="433"/>
      <c r="X304" s="433"/>
      <c r="Y304" s="433"/>
      <c r="Z304" s="434"/>
      <c r="AA304" s="432"/>
      <c r="AB304" s="433"/>
      <c r="AC304" s="433"/>
      <c r="AD304" s="433"/>
      <c r="AE304" s="434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  <c r="AZ304" s="410"/>
      <c r="BA304" s="410"/>
      <c r="BB304" s="410"/>
      <c r="BC304" s="410"/>
      <c r="BD304" s="410"/>
      <c r="BE304" s="410"/>
      <c r="BF304" s="410"/>
      <c r="BG304" s="410"/>
      <c r="BH304" s="410"/>
      <c r="BI304" s="410"/>
      <c r="BJ304" s="410"/>
      <c r="BK304" s="410"/>
      <c r="BL304" s="410"/>
      <c r="BM304" s="410"/>
      <c r="BN304" s="410"/>
      <c r="BO304" s="410"/>
      <c r="BP304" s="410"/>
      <c r="BQ304" s="410"/>
      <c r="BR304" s="410"/>
      <c r="BS304" s="410"/>
      <c r="BT304" s="410"/>
      <c r="BU304" s="410"/>
      <c r="BV304" s="410"/>
      <c r="BW304" s="410"/>
      <c r="BX304" s="410"/>
      <c r="BY304" s="410"/>
      <c r="BZ304" s="410"/>
      <c r="CA304" s="410"/>
      <c r="CB304" s="410"/>
      <c r="CC304" s="410"/>
      <c r="CD304" s="410"/>
      <c r="CE304" s="410"/>
      <c r="CF304" s="410"/>
      <c r="CG304" s="410"/>
    </row>
    <row r="305" spans="1:92" s="461" customFormat="1">
      <c r="A305" s="455"/>
      <c r="B305" s="797" t="s">
        <v>786</v>
      </c>
      <c r="C305" s="797"/>
      <c r="D305" s="797"/>
      <c r="E305" s="797"/>
      <c r="F305" s="797"/>
      <c r="G305" s="797"/>
      <c r="H305" s="797"/>
      <c r="I305" s="797"/>
      <c r="J305" s="797"/>
      <c r="K305" s="797"/>
      <c r="L305" s="797"/>
      <c r="M305" s="797"/>
      <c r="N305" s="797"/>
      <c r="O305" s="797"/>
      <c r="P305" s="797"/>
      <c r="Q305" s="792" t="s">
        <v>787</v>
      </c>
      <c r="R305" s="792"/>
      <c r="S305" s="792"/>
      <c r="T305" s="792"/>
      <c r="U305" s="792"/>
      <c r="V305" s="743" t="s">
        <v>788</v>
      </c>
      <c r="W305" s="743"/>
      <c r="X305" s="743"/>
      <c r="Y305" s="743"/>
      <c r="Z305" s="743"/>
      <c r="AA305" s="792" t="s">
        <v>724</v>
      </c>
      <c r="AB305" s="792"/>
      <c r="AC305" s="792"/>
      <c r="AD305" s="792"/>
      <c r="AE305" s="792"/>
      <c r="AF305" s="460"/>
      <c r="AG305" s="460"/>
      <c r="AH305" s="460"/>
      <c r="AI305" s="460"/>
      <c r="AJ305" s="460"/>
      <c r="AK305" s="460"/>
      <c r="AL305" s="460"/>
      <c r="AM305" s="460"/>
      <c r="AN305" s="460"/>
      <c r="AO305" s="460"/>
      <c r="AP305" s="460"/>
      <c r="AQ305" s="460"/>
      <c r="AR305" s="460"/>
      <c r="AS305" s="460"/>
      <c r="AT305" s="460"/>
      <c r="AU305" s="460"/>
      <c r="AV305" s="460"/>
      <c r="AW305" s="460"/>
      <c r="AX305" s="460"/>
      <c r="AY305" s="460"/>
      <c r="AZ305" s="460"/>
      <c r="BA305" s="460"/>
      <c r="BB305" s="460"/>
      <c r="BC305" s="460"/>
      <c r="BD305" s="460"/>
      <c r="BE305" s="460"/>
      <c r="BF305" s="460"/>
      <c r="BG305" s="460"/>
      <c r="BH305" s="460"/>
      <c r="BI305" s="460"/>
      <c r="BJ305" s="460"/>
      <c r="BK305" s="460"/>
      <c r="BL305" s="460"/>
      <c r="BM305" s="460"/>
      <c r="BN305" s="460"/>
      <c r="BO305" s="460"/>
      <c r="BP305" s="460"/>
      <c r="BQ305" s="460"/>
      <c r="BR305" s="460"/>
      <c r="BS305" s="460"/>
      <c r="BT305" s="460"/>
      <c r="BU305" s="460"/>
      <c r="BV305" s="460"/>
      <c r="BW305" s="460"/>
      <c r="BX305" s="460"/>
      <c r="BY305" s="460"/>
      <c r="BZ305" s="460"/>
      <c r="CA305" s="460"/>
      <c r="CB305" s="460"/>
      <c r="CC305" s="460"/>
      <c r="CD305" s="460"/>
      <c r="CE305" s="460"/>
      <c r="CF305" s="460"/>
      <c r="CG305" s="460"/>
    </row>
    <row r="306" spans="1:92" ht="14.25">
      <c r="B306" s="797"/>
      <c r="C306" s="797"/>
      <c r="D306" s="797"/>
      <c r="E306" s="797"/>
      <c r="F306" s="797"/>
      <c r="G306" s="797"/>
      <c r="H306" s="797"/>
      <c r="I306" s="797"/>
      <c r="J306" s="797"/>
      <c r="K306" s="797"/>
      <c r="L306" s="797"/>
      <c r="M306" s="797"/>
      <c r="N306" s="797"/>
      <c r="O306" s="797"/>
      <c r="P306" s="797"/>
      <c r="Q306" s="588">
        <v>999</v>
      </c>
      <c r="R306" s="720"/>
      <c r="S306" s="721"/>
      <c r="T306" s="721"/>
      <c r="U306" s="722"/>
      <c r="V306" s="588">
        <v>998</v>
      </c>
      <c r="W306" s="720"/>
      <c r="X306" s="721"/>
      <c r="Y306" s="721"/>
      <c r="Z306" s="722"/>
      <c r="AA306" s="588">
        <v>953</v>
      </c>
      <c r="AB306" s="720"/>
      <c r="AC306" s="721"/>
      <c r="AD306" s="721"/>
      <c r="AE306" s="722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  <c r="AZ306" s="410"/>
      <c r="BA306" s="410"/>
      <c r="BB306" s="410"/>
      <c r="BC306" s="410"/>
      <c r="BD306" s="410"/>
      <c r="BE306" s="410"/>
      <c r="BF306" s="410"/>
      <c r="BG306" s="410"/>
      <c r="BH306" s="410"/>
      <c r="BI306" s="410"/>
      <c r="BJ306" s="410"/>
      <c r="BK306" s="410"/>
      <c r="BL306" s="410"/>
      <c r="BM306" s="410"/>
      <c r="BN306" s="410"/>
      <c r="BO306" s="410"/>
      <c r="BP306" s="410"/>
      <c r="BQ306" s="410"/>
      <c r="BR306" s="410"/>
      <c r="BS306" s="410"/>
      <c r="BT306" s="410"/>
      <c r="BU306" s="410"/>
      <c r="BV306" s="410"/>
      <c r="BW306" s="410"/>
      <c r="BX306" s="410"/>
      <c r="BY306" s="410"/>
      <c r="BZ306" s="410"/>
      <c r="CA306" s="410"/>
      <c r="CB306" s="410"/>
      <c r="CC306" s="410"/>
      <c r="CD306" s="410"/>
      <c r="CE306" s="410"/>
      <c r="CF306" s="410"/>
      <c r="CG306" s="410"/>
    </row>
    <row r="307" spans="1:92" s="411" customFormat="1">
      <c r="A307" s="409"/>
      <c r="B307" s="517"/>
      <c r="C307" s="517"/>
      <c r="D307" s="517"/>
      <c r="E307" s="517"/>
      <c r="F307" s="517"/>
      <c r="G307" s="517"/>
      <c r="H307" s="517"/>
      <c r="I307" s="517"/>
      <c r="J307" s="517"/>
      <c r="K307" s="517"/>
      <c r="L307" s="517"/>
      <c r="M307" s="517"/>
      <c r="N307" s="517"/>
      <c r="O307" s="517"/>
      <c r="P307" s="517"/>
      <c r="Q307" s="517"/>
      <c r="R307" s="517"/>
      <c r="S307" s="410"/>
      <c r="T307" s="410"/>
      <c r="U307" s="410"/>
      <c r="V307" s="410"/>
      <c r="W307" s="410"/>
      <c r="X307" s="410"/>
      <c r="Y307" s="410"/>
      <c r="Z307" s="410"/>
      <c r="AA307" s="410"/>
      <c r="AB307" s="410"/>
      <c r="AC307" s="410"/>
      <c r="AD307" s="410"/>
      <c r="AE307" s="410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  <c r="AZ307" s="410"/>
      <c r="BA307" s="410"/>
      <c r="BB307" s="410"/>
      <c r="BC307" s="410"/>
      <c r="BD307" s="410"/>
      <c r="BE307" s="410"/>
      <c r="BF307" s="410"/>
      <c r="BG307" s="410"/>
      <c r="BH307" s="410"/>
      <c r="BI307" s="410"/>
      <c r="BJ307" s="410"/>
      <c r="BK307" s="410"/>
      <c r="BL307" s="410"/>
      <c r="BM307" s="410"/>
      <c r="BN307" s="410"/>
      <c r="BO307" s="410"/>
      <c r="BP307" s="410"/>
      <c r="BQ307" s="410"/>
      <c r="BR307" s="410"/>
      <c r="BS307" s="410"/>
      <c r="BT307" s="410"/>
      <c r="BU307" s="410"/>
      <c r="BV307" s="410"/>
      <c r="BW307" s="410"/>
      <c r="BX307" s="410"/>
      <c r="BY307" s="410"/>
      <c r="BZ307" s="410"/>
      <c r="CA307" s="410"/>
      <c r="CB307" s="410"/>
      <c r="CC307" s="410"/>
      <c r="CD307" s="410"/>
      <c r="CE307" s="410"/>
      <c r="CF307" s="410"/>
      <c r="CG307" s="410"/>
      <c r="CH307" s="410"/>
      <c r="CI307" s="410"/>
      <c r="CJ307" s="410"/>
      <c r="CK307" s="410"/>
      <c r="CL307" s="410"/>
      <c r="CM307" s="410"/>
      <c r="CN307" s="410"/>
    </row>
    <row r="308" spans="1:92" s="411" customFormat="1">
      <c r="A308" s="409"/>
      <c r="B308" s="791" t="s">
        <v>789</v>
      </c>
      <c r="C308" s="791"/>
      <c r="D308" s="791"/>
      <c r="E308" s="791"/>
      <c r="F308" s="791"/>
      <c r="G308" s="791"/>
      <c r="H308" s="791"/>
      <c r="I308" s="791"/>
      <c r="J308" s="791"/>
      <c r="K308" s="791"/>
      <c r="L308" s="791"/>
      <c r="M308" s="791"/>
      <c r="N308" s="791"/>
      <c r="O308" s="791"/>
      <c r="P308" s="791"/>
      <c r="Q308" s="791"/>
      <c r="R308" s="791"/>
      <c r="S308" s="410"/>
      <c r="T308" s="410"/>
      <c r="U308" s="410"/>
      <c r="V308" s="410"/>
      <c r="W308" s="410"/>
      <c r="X308" s="410"/>
      <c r="Y308" s="410"/>
      <c r="Z308" s="410"/>
      <c r="AA308" s="410"/>
      <c r="AB308" s="410"/>
      <c r="AC308" s="410"/>
      <c r="AD308" s="410"/>
      <c r="AE308" s="410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  <c r="AZ308" s="410"/>
      <c r="BA308" s="410"/>
      <c r="BB308" s="410"/>
      <c r="BC308" s="410"/>
      <c r="BD308" s="410"/>
      <c r="BE308" s="410"/>
      <c r="BF308" s="410"/>
      <c r="BG308" s="410"/>
      <c r="BH308" s="410"/>
      <c r="BI308" s="410"/>
      <c r="BJ308" s="410"/>
      <c r="BK308" s="410"/>
      <c r="BL308" s="410"/>
      <c r="BM308" s="410"/>
      <c r="BN308" s="410"/>
      <c r="BO308" s="410"/>
      <c r="BP308" s="410"/>
      <c r="BQ308" s="410"/>
      <c r="BR308" s="410"/>
      <c r="BS308" s="410"/>
      <c r="BT308" s="410"/>
      <c r="BU308" s="410"/>
      <c r="BV308" s="410"/>
      <c r="BW308" s="410"/>
      <c r="BX308" s="410"/>
      <c r="BY308" s="410"/>
      <c r="BZ308" s="410"/>
      <c r="CA308" s="410"/>
      <c r="CB308" s="410"/>
      <c r="CC308" s="410"/>
      <c r="CD308" s="410"/>
      <c r="CE308" s="410"/>
      <c r="CF308" s="410"/>
      <c r="CG308" s="410"/>
      <c r="CH308" s="410"/>
      <c r="CI308" s="410"/>
      <c r="CJ308" s="410"/>
      <c r="CK308" s="410"/>
      <c r="CL308" s="410"/>
      <c r="CM308" s="410"/>
      <c r="CN308" s="410"/>
    </row>
    <row r="309" spans="1:92" s="411" customFormat="1">
      <c r="A309" s="409"/>
      <c r="B309" s="791"/>
      <c r="C309" s="791"/>
      <c r="D309" s="791"/>
      <c r="E309" s="791"/>
      <c r="F309" s="791"/>
      <c r="G309" s="791"/>
      <c r="H309" s="791"/>
      <c r="I309" s="791"/>
      <c r="J309" s="791"/>
      <c r="K309" s="791"/>
      <c r="L309" s="791"/>
      <c r="M309" s="791"/>
      <c r="N309" s="791"/>
      <c r="O309" s="791"/>
      <c r="P309" s="791"/>
      <c r="Q309" s="791"/>
      <c r="R309" s="791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  <c r="AZ309" s="410"/>
      <c r="BA309" s="410"/>
      <c r="BB309" s="410"/>
      <c r="BC309" s="410"/>
      <c r="BD309" s="410"/>
      <c r="BE309" s="410"/>
      <c r="BF309" s="410"/>
      <c r="BG309" s="410"/>
      <c r="BH309" s="410"/>
      <c r="BI309" s="410"/>
      <c r="BJ309" s="410"/>
      <c r="BK309" s="410"/>
      <c r="BL309" s="410"/>
      <c r="BM309" s="410"/>
      <c r="BN309" s="410"/>
      <c r="BO309" s="410"/>
      <c r="BP309" s="410"/>
      <c r="BQ309" s="410"/>
      <c r="BR309" s="410"/>
      <c r="BS309" s="410"/>
      <c r="BT309" s="410"/>
      <c r="BU309" s="410"/>
      <c r="BV309" s="410"/>
      <c r="BW309" s="410"/>
      <c r="BX309" s="410"/>
      <c r="BY309" s="410"/>
      <c r="BZ309" s="410"/>
      <c r="CA309" s="410"/>
      <c r="CB309" s="410"/>
      <c r="CC309" s="410"/>
      <c r="CD309" s="410"/>
      <c r="CE309" s="410"/>
      <c r="CF309" s="410"/>
      <c r="CG309" s="410"/>
      <c r="CH309" s="410"/>
      <c r="CI309" s="410"/>
      <c r="CJ309" s="410"/>
      <c r="CK309" s="410"/>
      <c r="CL309" s="410"/>
      <c r="CM309" s="410"/>
      <c r="CN309" s="410"/>
    </row>
    <row r="310" spans="1:92" ht="14.25">
      <c r="B310" s="496" t="s">
        <v>790</v>
      </c>
      <c r="C310" s="497"/>
      <c r="D310" s="497"/>
      <c r="E310" s="497"/>
      <c r="F310" s="497"/>
      <c r="G310" s="497"/>
      <c r="H310" s="497"/>
      <c r="I310" s="497"/>
      <c r="J310" s="497"/>
      <c r="K310" s="497"/>
      <c r="L310" s="498"/>
      <c r="M310" s="521">
        <v>1160</v>
      </c>
      <c r="N310" s="720"/>
      <c r="O310" s="721"/>
      <c r="P310" s="721"/>
      <c r="Q310" s="722"/>
      <c r="R310" s="527" t="s">
        <v>2</v>
      </c>
      <c r="S310" s="410"/>
      <c r="T310" s="410"/>
      <c r="U310" s="410"/>
      <c r="V310" s="410"/>
      <c r="W310" s="410"/>
      <c r="X310" s="410"/>
      <c r="Y310" s="410"/>
      <c r="Z310" s="410"/>
      <c r="AA310" s="410"/>
      <c r="AB310" s="410"/>
      <c r="AC310" s="410"/>
      <c r="AD310" s="410"/>
      <c r="AE310" s="410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  <c r="AZ310" s="410"/>
      <c r="BA310" s="410"/>
      <c r="BB310" s="410"/>
      <c r="BC310" s="410"/>
      <c r="BD310" s="410"/>
      <c r="BE310" s="410"/>
      <c r="BF310" s="410"/>
      <c r="BG310" s="410"/>
      <c r="BH310" s="410"/>
      <c r="BI310" s="410"/>
      <c r="BJ310" s="410"/>
      <c r="BK310" s="410"/>
      <c r="BL310" s="410"/>
      <c r="BM310" s="410"/>
      <c r="BN310" s="410"/>
      <c r="BO310" s="410"/>
      <c r="BP310" s="410"/>
      <c r="BQ310" s="410"/>
      <c r="BR310" s="410"/>
      <c r="BS310" s="410"/>
      <c r="BT310" s="410"/>
      <c r="BU310" s="410"/>
      <c r="BV310" s="410"/>
      <c r="BW310" s="410"/>
      <c r="BX310" s="410"/>
      <c r="BY310" s="410"/>
      <c r="BZ310" s="410"/>
      <c r="CA310" s="410"/>
      <c r="CB310" s="410"/>
      <c r="CC310" s="410"/>
      <c r="CD310" s="410"/>
      <c r="CE310" s="410"/>
      <c r="CF310" s="410"/>
      <c r="CG310" s="410"/>
      <c r="CH310" s="410"/>
      <c r="CI310" s="410"/>
      <c r="CJ310" s="410"/>
      <c r="CK310" s="410"/>
      <c r="CL310" s="410"/>
      <c r="CM310" s="410"/>
      <c r="CN310" s="410"/>
    </row>
    <row r="311" spans="1:92" ht="14.25">
      <c r="B311" s="496" t="s">
        <v>791</v>
      </c>
      <c r="C311" s="497"/>
      <c r="D311" s="497"/>
      <c r="E311" s="497"/>
      <c r="F311" s="497"/>
      <c r="G311" s="497"/>
      <c r="H311" s="497"/>
      <c r="I311" s="497"/>
      <c r="J311" s="497"/>
      <c r="K311" s="497"/>
      <c r="L311" s="498"/>
      <c r="M311" s="521">
        <v>1163</v>
      </c>
      <c r="N311" s="720"/>
      <c r="O311" s="721"/>
      <c r="P311" s="721"/>
      <c r="Q311" s="722"/>
      <c r="R311" s="527" t="s">
        <v>3</v>
      </c>
      <c r="S311" s="410"/>
      <c r="T311" s="410"/>
      <c r="U311" s="410"/>
      <c r="V311" s="410"/>
      <c r="W311" s="410"/>
      <c r="X311" s="410"/>
      <c r="Y311" s="410"/>
      <c r="Z311" s="410"/>
      <c r="AA311" s="410"/>
      <c r="AB311" s="410"/>
      <c r="AC311" s="410"/>
      <c r="AD311" s="410"/>
      <c r="AE311" s="410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  <c r="AZ311" s="410"/>
      <c r="BA311" s="410"/>
      <c r="BB311" s="410"/>
      <c r="BC311" s="410"/>
      <c r="BD311" s="410"/>
      <c r="BE311" s="410"/>
      <c r="BF311" s="410"/>
      <c r="BG311" s="410"/>
      <c r="BH311" s="410"/>
      <c r="BI311" s="410"/>
      <c r="BJ311" s="410"/>
      <c r="BK311" s="410"/>
      <c r="BL311" s="410"/>
      <c r="BM311" s="410"/>
      <c r="BN311" s="410"/>
      <c r="BO311" s="410"/>
      <c r="BP311" s="410"/>
      <c r="BQ311" s="410"/>
      <c r="BR311" s="410"/>
      <c r="BS311" s="410"/>
      <c r="BT311" s="410"/>
      <c r="BU311" s="410"/>
      <c r="BV311" s="410"/>
      <c r="BW311" s="410"/>
      <c r="BX311" s="410"/>
      <c r="BY311" s="410"/>
      <c r="BZ311" s="410"/>
      <c r="CA311" s="410"/>
      <c r="CB311" s="410"/>
      <c r="CC311" s="410"/>
      <c r="CD311" s="410"/>
      <c r="CE311" s="410"/>
      <c r="CF311" s="410"/>
      <c r="CG311" s="410"/>
      <c r="CH311" s="410"/>
      <c r="CI311" s="410"/>
      <c r="CJ311" s="410"/>
      <c r="CK311" s="410"/>
      <c r="CL311" s="410"/>
      <c r="CM311" s="410"/>
      <c r="CN311" s="410"/>
    </row>
    <row r="312" spans="1:92" ht="14.25">
      <c r="B312" s="496" t="s">
        <v>792</v>
      </c>
      <c r="C312" s="497"/>
      <c r="D312" s="497"/>
      <c r="E312" s="497"/>
      <c r="F312" s="497"/>
      <c r="G312" s="497"/>
      <c r="H312" s="497"/>
      <c r="I312" s="497"/>
      <c r="J312" s="497"/>
      <c r="K312" s="497"/>
      <c r="L312" s="498"/>
      <c r="M312" s="521">
        <v>1164</v>
      </c>
      <c r="N312" s="720"/>
      <c r="O312" s="721"/>
      <c r="P312" s="721"/>
      <c r="Q312" s="722"/>
      <c r="R312" s="527" t="s">
        <v>3</v>
      </c>
      <c r="S312" s="410"/>
      <c r="T312" s="410"/>
      <c r="U312" s="410"/>
      <c r="V312" s="410"/>
      <c r="W312" s="410"/>
      <c r="X312" s="410"/>
      <c r="Y312" s="410"/>
      <c r="Z312" s="410"/>
      <c r="AA312" s="410"/>
      <c r="AB312" s="410"/>
      <c r="AC312" s="410"/>
      <c r="AD312" s="410"/>
      <c r="AE312" s="410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  <c r="AZ312" s="410"/>
      <c r="BA312" s="410"/>
      <c r="BB312" s="410"/>
      <c r="BC312" s="410"/>
      <c r="BD312" s="410"/>
      <c r="BE312" s="410"/>
      <c r="BF312" s="410"/>
      <c r="BG312" s="410"/>
      <c r="BH312" s="410"/>
      <c r="BI312" s="410"/>
      <c r="BJ312" s="410"/>
      <c r="BK312" s="410"/>
      <c r="BL312" s="410"/>
      <c r="BM312" s="410"/>
      <c r="BN312" s="410"/>
      <c r="BO312" s="410"/>
      <c r="BP312" s="410"/>
      <c r="BQ312" s="410"/>
      <c r="BR312" s="410"/>
      <c r="BS312" s="410"/>
      <c r="BT312" s="410"/>
      <c r="BU312" s="410"/>
      <c r="BV312" s="410"/>
      <c r="BW312" s="410"/>
      <c r="BX312" s="410"/>
      <c r="BY312" s="410"/>
      <c r="BZ312" s="410"/>
      <c r="CA312" s="410"/>
      <c r="CB312" s="410"/>
      <c r="CC312" s="410"/>
      <c r="CD312" s="410"/>
      <c r="CE312" s="410"/>
      <c r="CF312" s="410"/>
      <c r="CG312" s="410"/>
      <c r="CH312" s="410"/>
      <c r="CI312" s="410"/>
      <c r="CJ312" s="410"/>
      <c r="CK312" s="410"/>
      <c r="CL312" s="410"/>
      <c r="CM312" s="410"/>
      <c r="CN312" s="410"/>
    </row>
    <row r="313" spans="1:92" ht="14.25">
      <c r="B313" s="496" t="s">
        <v>793</v>
      </c>
      <c r="C313" s="497"/>
      <c r="D313" s="497"/>
      <c r="E313" s="497"/>
      <c r="F313" s="497"/>
      <c r="G313" s="497"/>
      <c r="H313" s="497"/>
      <c r="I313" s="497"/>
      <c r="J313" s="497"/>
      <c r="K313" s="497"/>
      <c r="L313" s="498"/>
      <c r="M313" s="521">
        <v>1166</v>
      </c>
      <c r="N313" s="720"/>
      <c r="O313" s="721"/>
      <c r="P313" s="721"/>
      <c r="Q313" s="722"/>
      <c r="R313" s="527" t="s">
        <v>2</v>
      </c>
      <c r="S313" s="410"/>
      <c r="T313" s="410"/>
      <c r="U313" s="410"/>
      <c r="V313" s="410"/>
      <c r="W313" s="410"/>
      <c r="X313" s="410"/>
      <c r="Y313" s="410"/>
      <c r="Z313" s="410"/>
      <c r="AA313" s="410"/>
      <c r="AB313" s="410"/>
      <c r="AC313" s="410"/>
      <c r="AD313" s="410"/>
      <c r="AE313" s="410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  <c r="AZ313" s="410"/>
      <c r="BA313" s="410"/>
      <c r="BB313" s="410"/>
      <c r="BC313" s="410"/>
      <c r="BD313" s="410"/>
      <c r="BE313" s="410"/>
      <c r="BF313" s="410"/>
      <c r="BG313" s="410"/>
      <c r="BH313" s="410"/>
      <c r="BI313" s="410"/>
      <c r="BJ313" s="410"/>
      <c r="BK313" s="410"/>
      <c r="BL313" s="410"/>
      <c r="BM313" s="410"/>
      <c r="BN313" s="410"/>
      <c r="BO313" s="410"/>
      <c r="BP313" s="410"/>
      <c r="BQ313" s="410"/>
      <c r="BR313" s="410"/>
      <c r="BS313" s="410"/>
      <c r="BT313" s="410"/>
      <c r="BU313" s="410"/>
      <c r="BV313" s="410"/>
      <c r="BW313" s="410"/>
      <c r="BX313" s="410"/>
      <c r="BY313" s="410"/>
      <c r="BZ313" s="410"/>
      <c r="CA313" s="410"/>
      <c r="CB313" s="410"/>
      <c r="CC313" s="410"/>
      <c r="CD313" s="410"/>
      <c r="CE313" s="410"/>
      <c r="CF313" s="410"/>
      <c r="CG313" s="410"/>
      <c r="CH313" s="410"/>
      <c r="CI313" s="410"/>
      <c r="CJ313" s="410"/>
      <c r="CK313" s="410"/>
      <c r="CL313" s="410"/>
      <c r="CM313" s="410"/>
      <c r="CN313" s="410"/>
    </row>
    <row r="314" spans="1:92" ht="14.25">
      <c r="B314" s="496" t="s">
        <v>794</v>
      </c>
      <c r="C314" s="497"/>
      <c r="D314" s="497"/>
      <c r="E314" s="497"/>
      <c r="F314" s="497"/>
      <c r="G314" s="497"/>
      <c r="H314" s="497"/>
      <c r="I314" s="497"/>
      <c r="J314" s="497"/>
      <c r="K314" s="497"/>
      <c r="L314" s="498"/>
      <c r="M314" s="521">
        <v>1168</v>
      </c>
      <c r="N314" s="720">
        <f>+$N$310-$N$311-$N$312+N313</f>
        <v>0</v>
      </c>
      <c r="O314" s="721"/>
      <c r="P314" s="721"/>
      <c r="Q314" s="722"/>
      <c r="R314" s="527" t="s">
        <v>4</v>
      </c>
      <c r="S314" s="410"/>
      <c r="T314" s="410"/>
      <c r="U314" s="410"/>
      <c r="V314" s="410"/>
      <c r="W314" s="410"/>
      <c r="X314" s="410"/>
      <c r="Y314" s="410"/>
      <c r="Z314" s="410"/>
      <c r="AA314" s="410"/>
      <c r="AB314" s="410"/>
      <c r="AC314" s="410"/>
      <c r="AD314" s="410"/>
      <c r="AE314" s="410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  <c r="AZ314" s="410"/>
      <c r="BA314" s="410"/>
      <c r="BB314" s="410"/>
      <c r="BC314" s="410"/>
      <c r="BD314" s="410"/>
      <c r="BE314" s="410"/>
      <c r="BF314" s="410"/>
      <c r="BG314" s="410"/>
      <c r="BH314" s="410"/>
      <c r="BI314" s="410"/>
      <c r="BJ314" s="410"/>
      <c r="BK314" s="410"/>
      <c r="BL314" s="410"/>
      <c r="BM314" s="410"/>
      <c r="BN314" s="410"/>
      <c r="BO314" s="410"/>
      <c r="BP314" s="410"/>
      <c r="BQ314" s="410"/>
      <c r="BR314" s="410"/>
      <c r="BS314" s="410"/>
      <c r="BT314" s="410"/>
      <c r="BU314" s="410"/>
      <c r="BV314" s="410"/>
      <c r="BW314" s="410"/>
      <c r="BX314" s="410"/>
      <c r="BY314" s="410"/>
      <c r="BZ314" s="410"/>
      <c r="CA314" s="410"/>
      <c r="CB314" s="410"/>
      <c r="CC314" s="410"/>
      <c r="CD314" s="410"/>
      <c r="CE314" s="410"/>
      <c r="CF314" s="410"/>
      <c r="CG314" s="410"/>
      <c r="CH314" s="410"/>
      <c r="CI314" s="410"/>
      <c r="CJ314" s="410"/>
      <c r="CK314" s="410"/>
      <c r="CL314" s="410"/>
      <c r="CM314" s="410"/>
      <c r="CN314" s="410"/>
    </row>
    <row r="315" spans="1:92" ht="14.25">
      <c r="B315" s="496" t="s">
        <v>795</v>
      </c>
      <c r="C315" s="497"/>
      <c r="D315" s="497"/>
      <c r="E315" s="497"/>
      <c r="F315" s="497"/>
      <c r="G315" s="497"/>
      <c r="H315" s="497"/>
      <c r="I315" s="497"/>
      <c r="J315" s="497"/>
      <c r="K315" s="497"/>
      <c r="L315" s="498"/>
      <c r="M315" s="521">
        <v>1169</v>
      </c>
      <c r="N315" s="720">
        <v>0</v>
      </c>
      <c r="O315" s="721"/>
      <c r="P315" s="721"/>
      <c r="Q315" s="722"/>
      <c r="R315" s="527" t="s">
        <v>4</v>
      </c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  <c r="AZ315" s="410"/>
      <c r="BA315" s="410"/>
      <c r="BB315" s="410"/>
      <c r="BC315" s="410"/>
      <c r="BD315" s="410"/>
      <c r="BE315" s="410"/>
      <c r="BF315" s="410"/>
      <c r="BG315" s="410"/>
      <c r="BH315" s="410"/>
      <c r="BI315" s="410"/>
      <c r="BJ315" s="410"/>
      <c r="BK315" s="410"/>
      <c r="BL315" s="410"/>
      <c r="BM315" s="410"/>
      <c r="BN315" s="410"/>
      <c r="BO315" s="410"/>
      <c r="BP315" s="410"/>
      <c r="BQ315" s="410"/>
      <c r="BR315" s="410"/>
      <c r="BS315" s="410"/>
      <c r="BT315" s="410"/>
      <c r="BU315" s="410"/>
      <c r="BV315" s="410"/>
      <c r="BW315" s="410"/>
      <c r="BX315" s="410"/>
      <c r="BY315" s="410"/>
      <c r="BZ315" s="410"/>
      <c r="CA315" s="410"/>
      <c r="CB315" s="410"/>
      <c r="CC315" s="410"/>
      <c r="CD315" s="410"/>
      <c r="CE315" s="410"/>
      <c r="CF315" s="410"/>
      <c r="CG315" s="410"/>
      <c r="CH315" s="410"/>
      <c r="CI315" s="410"/>
      <c r="CJ315" s="410"/>
      <c r="CK315" s="410"/>
      <c r="CL315" s="410"/>
      <c r="CM315" s="410"/>
      <c r="CN315" s="410"/>
    </row>
    <row r="316" spans="1:92" ht="14.25">
      <c r="B316" s="496" t="s">
        <v>796</v>
      </c>
      <c r="C316" s="497"/>
      <c r="D316" s="497"/>
      <c r="E316" s="497"/>
      <c r="F316" s="497"/>
      <c r="G316" s="497"/>
      <c r="H316" s="497"/>
      <c r="I316" s="497"/>
      <c r="J316" s="497"/>
      <c r="K316" s="497"/>
      <c r="L316" s="498"/>
      <c r="M316" s="521">
        <v>1170</v>
      </c>
      <c r="N316" s="720">
        <v>0</v>
      </c>
      <c r="O316" s="721"/>
      <c r="P316" s="721"/>
      <c r="Q316" s="722"/>
      <c r="R316" s="527" t="s">
        <v>4</v>
      </c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  <c r="AZ316" s="410"/>
      <c r="BA316" s="410"/>
      <c r="BB316" s="410"/>
      <c r="BC316" s="410"/>
      <c r="BD316" s="410"/>
      <c r="BE316" s="410"/>
      <c r="BF316" s="410"/>
      <c r="BG316" s="410"/>
      <c r="BH316" s="410"/>
      <c r="BI316" s="410"/>
      <c r="BJ316" s="410"/>
      <c r="BK316" s="410"/>
      <c r="BL316" s="410"/>
      <c r="BM316" s="410"/>
      <c r="BN316" s="410"/>
      <c r="BO316" s="410"/>
      <c r="BP316" s="410"/>
      <c r="BQ316" s="410"/>
      <c r="BR316" s="410"/>
      <c r="BS316" s="410"/>
      <c r="BT316" s="410"/>
      <c r="BU316" s="410"/>
      <c r="BV316" s="410"/>
      <c r="BW316" s="410"/>
      <c r="BX316" s="410"/>
      <c r="BY316" s="410"/>
      <c r="BZ316" s="410"/>
      <c r="CA316" s="410"/>
      <c r="CB316" s="410"/>
      <c r="CC316" s="410"/>
      <c r="CD316" s="410"/>
      <c r="CE316" s="410"/>
      <c r="CF316" s="410"/>
      <c r="CG316" s="410"/>
      <c r="CH316" s="410"/>
      <c r="CI316" s="410"/>
      <c r="CJ316" s="410"/>
      <c r="CK316" s="410"/>
      <c r="CL316" s="410"/>
      <c r="CM316" s="410"/>
      <c r="CN316" s="410"/>
    </row>
    <row r="317" spans="1:92" ht="14.25">
      <c r="B317" s="496" t="s">
        <v>797</v>
      </c>
      <c r="C317" s="497"/>
      <c r="D317" s="497"/>
      <c r="E317" s="497"/>
      <c r="F317" s="497"/>
      <c r="G317" s="497"/>
      <c r="H317" s="497"/>
      <c r="I317" s="497"/>
      <c r="J317" s="497"/>
      <c r="K317" s="497"/>
      <c r="L317" s="498"/>
      <c r="M317" s="521">
        <v>1171</v>
      </c>
      <c r="N317" s="720"/>
      <c r="O317" s="721"/>
      <c r="P317" s="721"/>
      <c r="Q317" s="722"/>
      <c r="R317" s="527" t="s">
        <v>2</v>
      </c>
      <c r="S317" s="410"/>
      <c r="T317" s="410"/>
      <c r="U317" s="410"/>
      <c r="V317" s="410"/>
      <c r="W317" s="410"/>
      <c r="X317" s="410"/>
      <c r="Y317" s="410"/>
      <c r="Z317" s="410"/>
      <c r="AA317" s="410"/>
      <c r="AB317" s="410"/>
      <c r="AC317" s="410"/>
      <c r="AD317" s="410"/>
      <c r="AE317" s="410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  <c r="AZ317" s="410"/>
      <c r="BA317" s="410"/>
      <c r="BB317" s="410"/>
      <c r="BC317" s="410"/>
      <c r="BD317" s="410"/>
      <c r="BE317" s="410"/>
      <c r="BF317" s="410"/>
      <c r="BG317" s="410"/>
      <c r="BH317" s="410"/>
      <c r="BI317" s="410"/>
      <c r="BJ317" s="410"/>
      <c r="BK317" s="410"/>
      <c r="BL317" s="410"/>
      <c r="BM317" s="410"/>
      <c r="BN317" s="410"/>
      <c r="BO317" s="410"/>
      <c r="BP317" s="410"/>
      <c r="BQ317" s="410"/>
      <c r="BR317" s="410"/>
      <c r="BS317" s="410"/>
      <c r="BT317" s="410"/>
      <c r="BU317" s="410"/>
      <c r="BV317" s="410"/>
      <c r="BW317" s="410"/>
      <c r="BX317" s="410"/>
      <c r="BY317" s="410"/>
      <c r="BZ317" s="410"/>
      <c r="CA317" s="410"/>
      <c r="CB317" s="410"/>
      <c r="CC317" s="410"/>
      <c r="CD317" s="410"/>
      <c r="CE317" s="410"/>
      <c r="CF317" s="410"/>
      <c r="CG317" s="410"/>
      <c r="CH317" s="410"/>
      <c r="CI317" s="410"/>
      <c r="CJ317" s="410"/>
      <c r="CK317" s="410"/>
      <c r="CL317" s="410"/>
      <c r="CM317" s="410"/>
      <c r="CN317" s="410"/>
    </row>
    <row r="318" spans="1:92" ht="14.25">
      <c r="B318" s="496" t="s">
        <v>798</v>
      </c>
      <c r="C318" s="497"/>
      <c r="D318" s="497"/>
      <c r="E318" s="497"/>
      <c r="F318" s="497"/>
      <c r="G318" s="497"/>
      <c r="H318" s="497"/>
      <c r="I318" s="497"/>
      <c r="J318" s="497"/>
      <c r="K318" s="497"/>
      <c r="L318" s="498"/>
      <c r="M318" s="521">
        <v>1172</v>
      </c>
      <c r="N318" s="720"/>
      <c r="O318" s="721"/>
      <c r="P318" s="721"/>
      <c r="Q318" s="722"/>
      <c r="R318" s="527" t="s">
        <v>3</v>
      </c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  <c r="AZ318" s="410"/>
      <c r="BA318" s="410"/>
      <c r="BB318" s="410"/>
      <c r="BC318" s="410"/>
      <c r="BD318" s="410"/>
      <c r="BE318" s="410"/>
      <c r="BF318" s="410"/>
      <c r="BG318" s="410"/>
      <c r="BH318" s="410"/>
      <c r="BI318" s="410"/>
      <c r="BJ318" s="410"/>
      <c r="BK318" s="410"/>
      <c r="BL318" s="410"/>
      <c r="BM318" s="410"/>
      <c r="BN318" s="410"/>
      <c r="BO318" s="410"/>
      <c r="BP318" s="410"/>
      <c r="BQ318" s="410"/>
      <c r="BR318" s="410"/>
      <c r="BS318" s="410"/>
      <c r="BT318" s="410"/>
      <c r="BU318" s="410"/>
      <c r="BV318" s="410"/>
      <c r="BW318" s="410"/>
      <c r="BX318" s="410"/>
      <c r="BY318" s="410"/>
      <c r="BZ318" s="410"/>
      <c r="CA318" s="410"/>
      <c r="CB318" s="410"/>
      <c r="CC318" s="410"/>
      <c r="CD318" s="410"/>
      <c r="CE318" s="410"/>
      <c r="CF318" s="410"/>
      <c r="CG318" s="410"/>
      <c r="CH318" s="410"/>
      <c r="CI318" s="410"/>
      <c r="CJ318" s="410"/>
      <c r="CK318" s="410"/>
      <c r="CL318" s="410"/>
      <c r="CM318" s="410"/>
      <c r="CN318" s="410"/>
    </row>
    <row r="319" spans="1:92" ht="14.25">
      <c r="B319" s="496" t="s">
        <v>799</v>
      </c>
      <c r="C319" s="497"/>
      <c r="D319" s="497"/>
      <c r="E319" s="497"/>
      <c r="F319" s="497"/>
      <c r="G319" s="497"/>
      <c r="H319" s="497"/>
      <c r="I319" s="497"/>
      <c r="J319" s="497"/>
      <c r="K319" s="497"/>
      <c r="L319" s="498"/>
      <c r="M319" s="521">
        <v>1173</v>
      </c>
      <c r="N319" s="720"/>
      <c r="O319" s="721"/>
      <c r="P319" s="721"/>
      <c r="Q319" s="722"/>
      <c r="R319" s="527" t="s">
        <v>2</v>
      </c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  <c r="AZ319" s="410"/>
      <c r="BA319" s="410"/>
      <c r="BB319" s="410"/>
      <c r="BC319" s="410"/>
      <c r="BD319" s="410"/>
      <c r="BE319" s="410"/>
      <c r="BF319" s="410"/>
      <c r="BG319" s="410"/>
      <c r="BH319" s="410"/>
      <c r="BI319" s="410"/>
      <c r="BJ319" s="410"/>
      <c r="BK319" s="410"/>
      <c r="BL319" s="410"/>
      <c r="BM319" s="410"/>
      <c r="BN319" s="410"/>
      <c r="BO319" s="410"/>
      <c r="BP319" s="410"/>
      <c r="BQ319" s="410"/>
      <c r="BR319" s="410"/>
      <c r="BS319" s="410"/>
      <c r="BT319" s="410"/>
      <c r="BU319" s="410"/>
      <c r="BV319" s="410"/>
      <c r="BW319" s="410"/>
      <c r="BX319" s="410"/>
      <c r="BY319" s="410"/>
      <c r="BZ319" s="410"/>
      <c r="CA319" s="410"/>
      <c r="CB319" s="410"/>
      <c r="CC319" s="410"/>
      <c r="CD319" s="410"/>
      <c r="CE319" s="410"/>
      <c r="CF319" s="410"/>
      <c r="CG319" s="410"/>
      <c r="CH319" s="410"/>
      <c r="CI319" s="410"/>
      <c r="CJ319" s="410"/>
      <c r="CK319" s="410"/>
      <c r="CL319" s="410"/>
      <c r="CM319" s="410"/>
      <c r="CN319" s="410"/>
    </row>
    <row r="320" spans="1:92" ht="14.25">
      <c r="B320" s="491" t="s">
        <v>800</v>
      </c>
      <c r="C320" s="492"/>
      <c r="D320" s="492"/>
      <c r="E320" s="492"/>
      <c r="F320" s="492"/>
      <c r="G320" s="492"/>
      <c r="H320" s="492"/>
      <c r="I320" s="492"/>
      <c r="J320" s="492"/>
      <c r="K320" s="492"/>
      <c r="L320" s="493"/>
      <c r="M320" s="521">
        <v>1174</v>
      </c>
      <c r="N320" s="720">
        <f>+$N$317-$N$318+$N$319</f>
        <v>0</v>
      </c>
      <c r="O320" s="721"/>
      <c r="P320" s="721"/>
      <c r="Q320" s="722"/>
      <c r="R320" s="527" t="s">
        <v>4</v>
      </c>
      <c r="S320" s="410"/>
      <c r="T320" s="410"/>
      <c r="U320" s="410"/>
      <c r="V320" s="410"/>
      <c r="W320" s="410"/>
      <c r="X320" s="410"/>
      <c r="Y320" s="410"/>
      <c r="Z320" s="410"/>
      <c r="AA320" s="410"/>
      <c r="AB320" s="410"/>
      <c r="AC320" s="410"/>
      <c r="AD320" s="410"/>
      <c r="AE320" s="410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  <c r="AZ320" s="410"/>
      <c r="BA320" s="410"/>
      <c r="BB320" s="410"/>
      <c r="BC320" s="410"/>
      <c r="BD320" s="410"/>
      <c r="BE320" s="410"/>
      <c r="BF320" s="410"/>
      <c r="BG320" s="410"/>
      <c r="BH320" s="410"/>
      <c r="BI320" s="410"/>
      <c r="BJ320" s="410"/>
      <c r="BK320" s="410"/>
      <c r="BL320" s="410"/>
      <c r="BM320" s="410"/>
      <c r="BN320" s="410"/>
      <c r="BO320" s="410"/>
      <c r="BP320" s="410"/>
      <c r="BQ320" s="410"/>
      <c r="BR320" s="410"/>
      <c r="BS320" s="410"/>
      <c r="BT320" s="410"/>
      <c r="BU320" s="410"/>
      <c r="BV320" s="410"/>
      <c r="BW320" s="410"/>
      <c r="BX320" s="410"/>
      <c r="BY320" s="410"/>
      <c r="BZ320" s="410"/>
      <c r="CA320" s="410"/>
      <c r="CB320" s="410"/>
      <c r="CC320" s="410"/>
      <c r="CD320" s="410"/>
      <c r="CE320" s="410"/>
      <c r="CF320" s="410"/>
      <c r="CG320" s="410"/>
      <c r="CH320" s="410"/>
      <c r="CI320" s="410"/>
      <c r="CJ320" s="410"/>
      <c r="CK320" s="410"/>
      <c r="CL320" s="410"/>
      <c r="CM320" s="410"/>
      <c r="CN320" s="410"/>
    </row>
    <row r="321" spans="1:92" s="411" customFormat="1">
      <c r="A321" s="409"/>
      <c r="B321" s="517"/>
      <c r="C321" s="517"/>
      <c r="D321" s="517"/>
      <c r="E321" s="517"/>
      <c r="F321" s="517"/>
      <c r="G321" s="517"/>
      <c r="H321" s="517"/>
      <c r="I321" s="517"/>
      <c r="J321" s="517"/>
      <c r="K321" s="517"/>
      <c r="L321" s="517"/>
      <c r="M321" s="517"/>
      <c r="N321" s="517"/>
      <c r="P321" s="517"/>
      <c r="Q321" s="517"/>
      <c r="R321" s="517"/>
      <c r="S321" s="410"/>
      <c r="T321" s="410"/>
      <c r="U321" s="410"/>
      <c r="V321" s="410"/>
      <c r="W321" s="410"/>
      <c r="X321" s="410"/>
      <c r="Y321" s="410"/>
      <c r="Z321" s="410"/>
      <c r="AA321" s="410"/>
      <c r="AB321" s="410"/>
      <c r="AC321" s="410"/>
      <c r="AD321" s="410"/>
      <c r="AE321" s="410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  <c r="AZ321" s="410"/>
      <c r="BA321" s="410"/>
      <c r="BB321" s="410"/>
      <c r="BC321" s="410"/>
      <c r="BD321" s="410"/>
      <c r="BE321" s="410"/>
      <c r="BF321" s="410"/>
      <c r="BG321" s="410"/>
      <c r="BH321" s="410"/>
      <c r="BI321" s="410"/>
      <c r="BJ321" s="410"/>
      <c r="BK321" s="410"/>
      <c r="BL321" s="410"/>
      <c r="BM321" s="410"/>
      <c r="BN321" s="410"/>
      <c r="BO321" s="410"/>
      <c r="BP321" s="410"/>
      <c r="BQ321" s="410"/>
      <c r="BR321" s="410"/>
      <c r="BS321" s="410"/>
      <c r="BT321" s="410"/>
      <c r="BU321" s="410"/>
      <c r="BV321" s="410"/>
      <c r="BW321" s="410"/>
      <c r="BX321" s="410"/>
      <c r="BY321" s="410"/>
      <c r="BZ321" s="410"/>
      <c r="CA321" s="410"/>
      <c r="CB321" s="410"/>
      <c r="CC321" s="410"/>
      <c r="CD321" s="410"/>
      <c r="CE321" s="410"/>
      <c r="CF321" s="410"/>
      <c r="CG321" s="410"/>
      <c r="CH321" s="410"/>
      <c r="CI321" s="410"/>
      <c r="CJ321" s="410"/>
      <c r="CK321" s="410"/>
      <c r="CL321" s="410"/>
      <c r="CM321" s="410"/>
      <c r="CN321" s="410"/>
    </row>
    <row r="322" spans="1:92" s="411" customFormat="1">
      <c r="A322" s="409"/>
      <c r="B322" s="791" t="s">
        <v>801</v>
      </c>
      <c r="C322" s="791"/>
      <c r="D322" s="791"/>
      <c r="E322" s="791"/>
      <c r="F322" s="791"/>
      <c r="G322" s="791"/>
      <c r="H322" s="791"/>
      <c r="I322" s="791"/>
      <c r="J322" s="791"/>
      <c r="K322" s="791"/>
      <c r="L322" s="791"/>
      <c r="M322" s="791"/>
      <c r="N322" s="791"/>
      <c r="O322" s="791"/>
      <c r="P322" s="791"/>
      <c r="Q322" s="791"/>
      <c r="R322" s="791"/>
      <c r="S322" s="410"/>
      <c r="T322" s="410"/>
      <c r="U322" s="410"/>
      <c r="V322" s="410"/>
      <c r="W322" s="410"/>
      <c r="X322" s="410"/>
      <c r="Y322" s="410"/>
      <c r="Z322" s="410"/>
      <c r="AA322" s="410"/>
      <c r="AB322" s="410"/>
      <c r="AC322" s="410"/>
      <c r="AD322" s="410"/>
      <c r="AE322" s="410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  <c r="AZ322" s="410"/>
      <c r="BA322" s="410"/>
      <c r="BB322" s="410"/>
      <c r="BC322" s="410"/>
      <c r="BD322" s="410"/>
      <c r="BE322" s="410"/>
      <c r="BF322" s="410"/>
      <c r="BG322" s="410"/>
      <c r="BH322" s="410"/>
      <c r="BI322" s="410"/>
      <c r="BJ322" s="410"/>
      <c r="BK322" s="410"/>
      <c r="BL322" s="410"/>
      <c r="BM322" s="410"/>
      <c r="BN322" s="410"/>
      <c r="BO322" s="410"/>
      <c r="BP322" s="410"/>
      <c r="BQ322" s="410"/>
      <c r="BR322" s="410"/>
      <c r="BS322" s="410"/>
      <c r="BT322" s="410"/>
      <c r="BU322" s="410"/>
      <c r="BV322" s="410"/>
      <c r="BW322" s="410"/>
      <c r="BX322" s="410"/>
      <c r="BY322" s="410"/>
      <c r="BZ322" s="410"/>
      <c r="CA322" s="410"/>
      <c r="CB322" s="410"/>
      <c r="CC322" s="410"/>
      <c r="CD322" s="410"/>
      <c r="CE322" s="410"/>
      <c r="CF322" s="410"/>
      <c r="CG322" s="410"/>
      <c r="CH322" s="410"/>
      <c r="CI322" s="410"/>
      <c r="CJ322" s="410"/>
      <c r="CK322" s="410"/>
      <c r="CL322" s="410"/>
      <c r="CM322" s="410"/>
      <c r="CN322" s="410"/>
    </row>
    <row r="323" spans="1:92" s="411" customFormat="1">
      <c r="A323" s="409"/>
      <c r="B323" s="791"/>
      <c r="C323" s="791"/>
      <c r="D323" s="791"/>
      <c r="E323" s="791"/>
      <c r="F323" s="791"/>
      <c r="G323" s="791"/>
      <c r="H323" s="791"/>
      <c r="I323" s="791"/>
      <c r="J323" s="791"/>
      <c r="K323" s="791"/>
      <c r="L323" s="791"/>
      <c r="M323" s="791"/>
      <c r="N323" s="791"/>
      <c r="O323" s="791"/>
      <c r="P323" s="791"/>
      <c r="Q323" s="791"/>
      <c r="R323" s="791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  <c r="AZ323" s="410"/>
      <c r="BA323" s="410"/>
      <c r="BB323" s="410"/>
      <c r="BC323" s="410"/>
      <c r="BD323" s="410"/>
      <c r="BE323" s="410"/>
      <c r="BF323" s="410"/>
      <c r="BG323" s="410"/>
      <c r="BH323" s="410"/>
      <c r="BI323" s="410"/>
      <c r="BJ323" s="410"/>
      <c r="BK323" s="410"/>
      <c r="BL323" s="410"/>
      <c r="BM323" s="410"/>
      <c r="BN323" s="410"/>
      <c r="BO323" s="410"/>
      <c r="BP323" s="410"/>
      <c r="BQ323" s="410"/>
      <c r="BR323" s="410"/>
      <c r="BS323" s="410"/>
      <c r="BT323" s="410"/>
      <c r="BU323" s="410"/>
      <c r="BV323" s="410"/>
      <c r="BW323" s="410"/>
      <c r="BX323" s="410"/>
      <c r="BY323" s="410"/>
      <c r="BZ323" s="410"/>
      <c r="CA323" s="410"/>
      <c r="CB323" s="410"/>
      <c r="CC323" s="410"/>
      <c r="CD323" s="410"/>
      <c r="CE323" s="410"/>
      <c r="CF323" s="410"/>
      <c r="CG323" s="410"/>
      <c r="CH323" s="410"/>
      <c r="CI323" s="410"/>
      <c r="CJ323" s="410"/>
      <c r="CK323" s="410"/>
      <c r="CL323" s="410"/>
      <c r="CM323" s="410"/>
      <c r="CN323" s="410"/>
    </row>
    <row r="324" spans="1:92" ht="15">
      <c r="B324" s="491" t="s">
        <v>802</v>
      </c>
      <c r="C324" s="492"/>
      <c r="D324" s="492"/>
      <c r="E324" s="492"/>
      <c r="F324" s="492"/>
      <c r="G324" s="492"/>
      <c r="H324" s="492"/>
      <c r="I324" s="492"/>
      <c r="J324" s="492"/>
      <c r="K324" s="492"/>
      <c r="L324" s="493"/>
      <c r="M324" s="521">
        <v>940</v>
      </c>
      <c r="N324" s="720"/>
      <c r="O324" s="721"/>
      <c r="P324" s="721"/>
      <c r="Q324" s="722"/>
      <c r="R324" s="539"/>
      <c r="S324" s="410"/>
      <c r="T324" s="410"/>
      <c r="U324" s="410"/>
      <c r="V324" s="410"/>
      <c r="W324" s="410"/>
      <c r="X324" s="410"/>
      <c r="Y324" s="410"/>
      <c r="Z324" s="410"/>
      <c r="AA324" s="410"/>
      <c r="AB324" s="410"/>
      <c r="AC324" s="410"/>
      <c r="AD324" s="410"/>
      <c r="AE324" s="410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  <c r="AZ324" s="410"/>
      <c r="BA324" s="410"/>
      <c r="BB324" s="410"/>
      <c r="BC324" s="410"/>
      <c r="BD324" s="410"/>
      <c r="BE324" s="410"/>
      <c r="BF324" s="410"/>
      <c r="BG324" s="410"/>
      <c r="BH324" s="410"/>
      <c r="BI324" s="410"/>
      <c r="BJ324" s="410"/>
      <c r="BK324" s="410"/>
      <c r="BL324" s="410"/>
      <c r="BM324" s="410"/>
      <c r="BN324" s="410"/>
      <c r="BO324" s="410"/>
      <c r="BP324" s="410"/>
      <c r="BQ324" s="410"/>
      <c r="BR324" s="410"/>
      <c r="BS324" s="410"/>
      <c r="BT324" s="410"/>
      <c r="BU324" s="410"/>
      <c r="BV324" s="410"/>
      <c r="BW324" s="410"/>
      <c r="BX324" s="410"/>
      <c r="BY324" s="410"/>
      <c r="BZ324" s="410"/>
      <c r="CA324" s="410"/>
      <c r="CB324" s="410"/>
      <c r="CC324" s="410"/>
      <c r="CD324" s="410"/>
      <c r="CE324" s="410"/>
      <c r="CF324" s="410"/>
      <c r="CG324" s="410"/>
      <c r="CH324" s="410"/>
      <c r="CI324" s="410"/>
      <c r="CJ324" s="410"/>
      <c r="CK324" s="410"/>
      <c r="CL324" s="410"/>
      <c r="CM324" s="410"/>
      <c r="CN324" s="410"/>
    </row>
    <row r="325" spans="1:92" ht="14.25">
      <c r="B325" s="491" t="s">
        <v>803</v>
      </c>
      <c r="C325" s="492"/>
      <c r="D325" s="492"/>
      <c r="E325" s="492"/>
      <c r="F325" s="492"/>
      <c r="G325" s="492"/>
      <c r="H325" s="492"/>
      <c r="I325" s="492"/>
      <c r="J325" s="492"/>
      <c r="K325" s="492"/>
      <c r="L325" s="493"/>
      <c r="M325" s="521">
        <v>938</v>
      </c>
      <c r="N325" s="720"/>
      <c r="O325" s="721"/>
      <c r="P325" s="721"/>
      <c r="Q325" s="722"/>
      <c r="R325" s="527" t="s">
        <v>2</v>
      </c>
      <c r="S325" s="410"/>
      <c r="T325" s="410"/>
      <c r="U325" s="410"/>
      <c r="V325" s="410"/>
      <c r="W325" s="410"/>
      <c r="X325" s="410"/>
      <c r="Y325" s="410"/>
      <c r="Z325" s="410"/>
      <c r="AA325" s="410"/>
      <c r="AB325" s="410"/>
      <c r="AC325" s="410"/>
      <c r="AD325" s="410"/>
      <c r="AE325" s="410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  <c r="AZ325" s="410"/>
      <c r="BA325" s="410"/>
      <c r="BB325" s="410"/>
      <c r="BC325" s="410"/>
      <c r="BD325" s="410"/>
      <c r="BE325" s="410"/>
      <c r="BF325" s="410"/>
      <c r="BG325" s="410"/>
      <c r="BH325" s="410"/>
      <c r="BI325" s="410"/>
      <c r="BJ325" s="410"/>
      <c r="BK325" s="410"/>
      <c r="BL325" s="410"/>
      <c r="BM325" s="410"/>
      <c r="BN325" s="410"/>
      <c r="BO325" s="410"/>
      <c r="BP325" s="410"/>
      <c r="BQ325" s="410"/>
      <c r="BR325" s="410"/>
      <c r="BS325" s="410"/>
      <c r="BT325" s="410"/>
      <c r="BU325" s="410"/>
      <c r="BV325" s="410"/>
      <c r="BW325" s="410"/>
      <c r="BX325" s="410"/>
      <c r="BY325" s="410"/>
      <c r="BZ325" s="410"/>
      <c r="CA325" s="410"/>
      <c r="CB325" s="410"/>
      <c r="CC325" s="410"/>
      <c r="CD325" s="410"/>
      <c r="CE325" s="410"/>
      <c r="CF325" s="410"/>
      <c r="CG325" s="410"/>
      <c r="CH325" s="410"/>
      <c r="CI325" s="410"/>
      <c r="CJ325" s="410"/>
      <c r="CK325" s="410"/>
      <c r="CL325" s="410"/>
      <c r="CM325" s="410"/>
      <c r="CN325" s="410"/>
    </row>
    <row r="326" spans="1:92" ht="14.25">
      <c r="B326" s="491" t="s">
        <v>804</v>
      </c>
      <c r="C326" s="492"/>
      <c r="D326" s="492"/>
      <c r="E326" s="492"/>
      <c r="F326" s="492"/>
      <c r="G326" s="492"/>
      <c r="H326" s="492"/>
      <c r="I326" s="492"/>
      <c r="J326" s="492"/>
      <c r="K326" s="492"/>
      <c r="L326" s="493"/>
      <c r="M326" s="521">
        <v>949</v>
      </c>
      <c r="N326" s="720"/>
      <c r="O326" s="721"/>
      <c r="P326" s="721"/>
      <c r="Q326" s="722"/>
      <c r="R326" s="527" t="s">
        <v>2</v>
      </c>
      <c r="S326" s="410"/>
      <c r="T326" s="410"/>
      <c r="U326" s="410"/>
      <c r="V326" s="410"/>
      <c r="W326" s="410"/>
      <c r="X326" s="410"/>
      <c r="Y326" s="410"/>
      <c r="Z326" s="410"/>
      <c r="AA326" s="410"/>
      <c r="AB326" s="410"/>
      <c r="AC326" s="410"/>
      <c r="AD326" s="410"/>
      <c r="AE326" s="410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  <c r="AZ326" s="410"/>
      <c r="BA326" s="410"/>
      <c r="BB326" s="410"/>
      <c r="BC326" s="410"/>
      <c r="BD326" s="410"/>
      <c r="BE326" s="410"/>
      <c r="BF326" s="410"/>
      <c r="BG326" s="410"/>
      <c r="BH326" s="410"/>
      <c r="BI326" s="410"/>
      <c r="BJ326" s="410"/>
      <c r="BK326" s="410"/>
      <c r="BL326" s="410"/>
      <c r="BM326" s="410"/>
      <c r="BN326" s="410"/>
      <c r="BO326" s="410"/>
      <c r="BP326" s="410"/>
      <c r="BQ326" s="410"/>
      <c r="BR326" s="410"/>
      <c r="BS326" s="410"/>
      <c r="BT326" s="410"/>
      <c r="BU326" s="410"/>
      <c r="BV326" s="410"/>
      <c r="BW326" s="410"/>
      <c r="BX326" s="410"/>
      <c r="BY326" s="410"/>
      <c r="BZ326" s="410"/>
      <c r="CA326" s="410"/>
      <c r="CB326" s="410"/>
      <c r="CC326" s="410"/>
      <c r="CD326" s="410"/>
      <c r="CE326" s="410"/>
      <c r="CF326" s="410"/>
      <c r="CG326" s="410"/>
      <c r="CH326" s="410"/>
      <c r="CI326" s="410"/>
      <c r="CJ326" s="410"/>
      <c r="CK326" s="410"/>
      <c r="CL326" s="410"/>
      <c r="CM326" s="410"/>
      <c r="CN326" s="410"/>
    </row>
    <row r="327" spans="1:92" ht="14.25">
      <c r="B327" s="491" t="s">
        <v>805</v>
      </c>
      <c r="C327" s="492"/>
      <c r="D327" s="492"/>
      <c r="E327" s="492"/>
      <c r="F327" s="492"/>
      <c r="G327" s="492"/>
      <c r="H327" s="492"/>
      <c r="I327" s="492"/>
      <c r="J327" s="492"/>
      <c r="K327" s="492"/>
      <c r="L327" s="493"/>
      <c r="M327" s="521">
        <v>950</v>
      </c>
      <c r="N327" s="720"/>
      <c r="O327" s="721"/>
      <c r="P327" s="721"/>
      <c r="Q327" s="722"/>
      <c r="R327" s="527" t="s">
        <v>3</v>
      </c>
      <c r="S327" s="410"/>
      <c r="T327" s="410"/>
      <c r="U327" s="410"/>
      <c r="V327" s="410"/>
      <c r="W327" s="410"/>
      <c r="X327" s="410"/>
      <c r="Y327" s="410"/>
      <c r="Z327" s="410"/>
      <c r="AA327" s="410"/>
      <c r="AB327" s="410"/>
      <c r="AC327" s="410"/>
      <c r="AD327" s="410"/>
      <c r="AE327" s="410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  <c r="AZ327" s="410"/>
      <c r="BA327" s="410"/>
      <c r="BB327" s="410"/>
      <c r="BC327" s="410"/>
      <c r="BD327" s="410"/>
      <c r="BE327" s="410"/>
      <c r="BF327" s="410"/>
      <c r="BG327" s="410"/>
      <c r="BH327" s="410"/>
      <c r="BI327" s="410"/>
      <c r="BJ327" s="410"/>
      <c r="BK327" s="410"/>
      <c r="BL327" s="410"/>
      <c r="BM327" s="410"/>
      <c r="BN327" s="410"/>
      <c r="BO327" s="410"/>
      <c r="BP327" s="410"/>
      <c r="BQ327" s="410"/>
      <c r="BR327" s="410"/>
      <c r="BS327" s="410"/>
      <c r="BT327" s="410"/>
      <c r="BU327" s="410"/>
      <c r="BV327" s="410"/>
      <c r="BW327" s="410"/>
      <c r="BX327" s="410"/>
      <c r="BY327" s="410"/>
      <c r="BZ327" s="410"/>
      <c r="CA327" s="410"/>
      <c r="CB327" s="410"/>
      <c r="CC327" s="410"/>
      <c r="CD327" s="410"/>
      <c r="CE327" s="410"/>
      <c r="CF327" s="410"/>
      <c r="CG327" s="410"/>
      <c r="CH327" s="410"/>
      <c r="CI327" s="410"/>
      <c r="CJ327" s="410"/>
      <c r="CK327" s="410"/>
      <c r="CL327" s="410"/>
      <c r="CM327" s="410"/>
      <c r="CN327" s="410"/>
    </row>
    <row r="328" spans="1:92" ht="14.25">
      <c r="B328" s="491" t="s">
        <v>806</v>
      </c>
      <c r="C328" s="492"/>
      <c r="D328" s="492"/>
      <c r="E328" s="492"/>
      <c r="F328" s="492"/>
      <c r="G328" s="492"/>
      <c r="H328" s="492"/>
      <c r="I328" s="492"/>
      <c r="J328" s="492"/>
      <c r="K328" s="492"/>
      <c r="L328" s="493"/>
      <c r="M328" s="521">
        <v>1066</v>
      </c>
      <c r="N328" s="720">
        <f>+$N$325+$N$326-$N$327</f>
        <v>0</v>
      </c>
      <c r="O328" s="721"/>
      <c r="P328" s="721"/>
      <c r="Q328" s="722"/>
      <c r="R328" s="527" t="s">
        <v>4</v>
      </c>
      <c r="S328" s="410"/>
      <c r="T328" s="410"/>
      <c r="U328" s="410"/>
      <c r="V328" s="410"/>
      <c r="W328" s="410"/>
      <c r="X328" s="410"/>
      <c r="Y328" s="410"/>
      <c r="Z328" s="410"/>
      <c r="AA328" s="410"/>
      <c r="AB328" s="410"/>
      <c r="AC328" s="410"/>
      <c r="AD328" s="410"/>
      <c r="AE328" s="410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  <c r="AZ328" s="410"/>
      <c r="BA328" s="410"/>
      <c r="BB328" s="410"/>
      <c r="BC328" s="410"/>
      <c r="BD328" s="410"/>
      <c r="BE328" s="410"/>
      <c r="BF328" s="410"/>
      <c r="BG328" s="410"/>
      <c r="BH328" s="410"/>
      <c r="BI328" s="410"/>
      <c r="BJ328" s="410"/>
      <c r="BK328" s="410"/>
      <c r="BL328" s="410"/>
      <c r="BM328" s="410"/>
      <c r="BN328" s="410"/>
      <c r="BO328" s="410"/>
      <c r="BP328" s="410"/>
      <c r="BQ328" s="410"/>
      <c r="BR328" s="410"/>
      <c r="BS328" s="410"/>
      <c r="BT328" s="410"/>
      <c r="BU328" s="410"/>
      <c r="BV328" s="410"/>
      <c r="BW328" s="410"/>
      <c r="BX328" s="410"/>
      <c r="BY328" s="410"/>
      <c r="BZ328" s="410"/>
      <c r="CA328" s="410"/>
      <c r="CB328" s="410"/>
      <c r="CC328" s="410"/>
      <c r="CD328" s="410"/>
      <c r="CE328" s="410"/>
      <c r="CF328" s="410"/>
      <c r="CG328" s="410"/>
      <c r="CH328" s="410"/>
      <c r="CI328" s="410"/>
      <c r="CJ328" s="410"/>
      <c r="CK328" s="410"/>
      <c r="CL328" s="410"/>
      <c r="CM328" s="410"/>
      <c r="CN328" s="410"/>
    </row>
    <row r="329" spans="1:92"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410"/>
      <c r="AA329" s="410"/>
      <c r="AB329" s="410"/>
      <c r="AC329" s="410"/>
      <c r="AD329" s="410"/>
      <c r="AE329" s="410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  <c r="AZ329" s="410"/>
      <c r="BA329" s="410"/>
      <c r="BB329" s="410"/>
      <c r="BC329" s="410"/>
      <c r="BD329" s="410"/>
      <c r="BE329" s="410"/>
      <c r="BF329" s="410"/>
      <c r="BG329" s="410"/>
      <c r="BH329" s="410"/>
      <c r="BI329" s="410"/>
      <c r="BJ329" s="410"/>
      <c r="BK329" s="410"/>
      <c r="BL329" s="410"/>
      <c r="BM329" s="410"/>
      <c r="BN329" s="410"/>
      <c r="BO329" s="410"/>
      <c r="BP329" s="410"/>
      <c r="BQ329" s="410"/>
      <c r="BR329" s="410"/>
      <c r="BS329" s="410"/>
      <c r="BT329" s="410"/>
      <c r="BU329" s="410"/>
      <c r="BV329" s="410"/>
      <c r="BW329" s="410"/>
      <c r="BX329" s="410"/>
      <c r="BY329" s="410"/>
      <c r="BZ329" s="410"/>
      <c r="CA329" s="410"/>
      <c r="CB329" s="410"/>
      <c r="CC329" s="410"/>
      <c r="CD329" s="410"/>
      <c r="CE329" s="410"/>
      <c r="CF329" s="410"/>
      <c r="CG329" s="410"/>
      <c r="CH329" s="410"/>
      <c r="CI329" s="410"/>
      <c r="CJ329" s="410"/>
      <c r="CK329" s="410"/>
      <c r="CL329" s="410"/>
      <c r="CM329" s="410"/>
      <c r="CN329" s="410"/>
    </row>
    <row r="330" spans="1:92" s="411" customFormat="1">
      <c r="A330" s="409"/>
      <c r="B330" s="768" t="s">
        <v>807</v>
      </c>
      <c r="C330" s="768"/>
      <c r="D330" s="768"/>
      <c r="E330" s="768"/>
      <c r="F330" s="768"/>
      <c r="G330" s="768"/>
      <c r="H330" s="768"/>
      <c r="I330" s="768"/>
      <c r="J330" s="768"/>
      <c r="K330" s="768"/>
      <c r="L330" s="768"/>
      <c r="M330" s="768"/>
      <c r="N330" s="768"/>
      <c r="O330" s="768"/>
      <c r="P330" s="768"/>
      <c r="Q330" s="768"/>
      <c r="R330" s="768"/>
      <c r="S330" s="410"/>
      <c r="T330" s="410"/>
      <c r="U330" s="410"/>
      <c r="V330" s="410"/>
      <c r="W330" s="410"/>
      <c r="X330" s="410"/>
      <c r="Y330" s="410"/>
      <c r="Z330" s="410"/>
      <c r="AA330" s="410"/>
      <c r="AB330" s="410"/>
      <c r="AC330" s="410"/>
      <c r="AD330" s="410"/>
      <c r="AE330" s="410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  <c r="AZ330" s="410"/>
      <c r="BA330" s="410"/>
      <c r="BB330" s="410"/>
      <c r="BC330" s="410"/>
      <c r="BD330" s="410"/>
      <c r="BE330" s="410"/>
      <c r="BF330" s="410"/>
      <c r="BG330" s="410"/>
      <c r="BH330" s="410"/>
      <c r="BI330" s="410"/>
      <c r="BJ330" s="410"/>
      <c r="BK330" s="410"/>
      <c r="BL330" s="410"/>
      <c r="BM330" s="410"/>
      <c r="BN330" s="410"/>
      <c r="BO330" s="410"/>
      <c r="BP330" s="410"/>
      <c r="BQ330" s="410"/>
      <c r="BR330" s="410"/>
      <c r="BS330" s="410"/>
      <c r="BT330" s="410"/>
      <c r="BU330" s="410"/>
      <c r="BV330" s="410"/>
      <c r="BW330" s="410"/>
      <c r="BX330" s="410"/>
      <c r="BY330" s="410"/>
      <c r="BZ330" s="410"/>
      <c r="CA330" s="410"/>
      <c r="CB330" s="410"/>
      <c r="CC330" s="410"/>
      <c r="CD330" s="410"/>
      <c r="CE330" s="410"/>
      <c r="CF330" s="410"/>
      <c r="CG330" s="410"/>
      <c r="CH330" s="410"/>
      <c r="CI330" s="410"/>
      <c r="CJ330" s="410"/>
      <c r="CK330" s="410"/>
      <c r="CL330" s="410"/>
      <c r="CM330" s="410"/>
      <c r="CN330" s="410"/>
    </row>
    <row r="331" spans="1:92" s="411" customFormat="1">
      <c r="A331" s="409"/>
      <c r="B331" s="768"/>
      <c r="C331" s="768"/>
      <c r="D331" s="768"/>
      <c r="E331" s="768"/>
      <c r="F331" s="768"/>
      <c r="G331" s="768"/>
      <c r="H331" s="768"/>
      <c r="I331" s="768"/>
      <c r="J331" s="768"/>
      <c r="K331" s="768"/>
      <c r="L331" s="768"/>
      <c r="M331" s="768"/>
      <c r="N331" s="768"/>
      <c r="O331" s="768"/>
      <c r="P331" s="768"/>
      <c r="Q331" s="768"/>
      <c r="R331" s="768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  <c r="AZ331" s="410"/>
      <c r="BA331" s="410"/>
      <c r="BB331" s="410"/>
      <c r="BC331" s="410"/>
      <c r="BD331" s="410"/>
      <c r="BE331" s="410"/>
      <c r="BF331" s="410"/>
      <c r="BG331" s="410"/>
      <c r="BH331" s="410"/>
      <c r="BI331" s="410"/>
      <c r="BJ331" s="410"/>
      <c r="BK331" s="410"/>
      <c r="BL331" s="410"/>
      <c r="BM331" s="410"/>
      <c r="BN331" s="410"/>
      <c r="BO331" s="410"/>
      <c r="BP331" s="410"/>
      <c r="BQ331" s="410"/>
      <c r="BR331" s="410"/>
      <c r="BS331" s="410"/>
      <c r="BT331" s="410"/>
      <c r="BU331" s="410"/>
      <c r="BV331" s="410"/>
      <c r="BW331" s="410"/>
      <c r="BX331" s="410"/>
      <c r="BY331" s="410"/>
      <c r="BZ331" s="410"/>
      <c r="CA331" s="410"/>
      <c r="CB331" s="410"/>
      <c r="CC331" s="410"/>
      <c r="CD331" s="410"/>
      <c r="CE331" s="410"/>
      <c r="CF331" s="410"/>
      <c r="CG331" s="410"/>
      <c r="CH331" s="410"/>
      <c r="CI331" s="410"/>
      <c r="CJ331" s="410"/>
      <c r="CK331" s="410"/>
      <c r="CL331" s="410"/>
      <c r="CM331" s="410"/>
      <c r="CN331" s="410"/>
    </row>
    <row r="332" spans="1:92" ht="14.25">
      <c r="B332" s="499" t="s">
        <v>808</v>
      </c>
      <c r="C332" s="499"/>
      <c r="D332" s="499"/>
      <c r="E332" s="499"/>
      <c r="F332" s="499"/>
      <c r="G332" s="499"/>
      <c r="H332" s="499"/>
      <c r="I332" s="499"/>
      <c r="J332" s="499"/>
      <c r="K332" s="499"/>
      <c r="L332" s="499"/>
      <c r="M332" s="540">
        <v>884</v>
      </c>
      <c r="N332" s="720"/>
      <c r="O332" s="721"/>
      <c r="P332" s="721"/>
      <c r="Q332" s="722"/>
      <c r="R332" s="541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  <c r="AZ332" s="410"/>
      <c r="BA332" s="410"/>
      <c r="BB332" s="410"/>
      <c r="BC332" s="410"/>
      <c r="BD332" s="410"/>
      <c r="BE332" s="410"/>
      <c r="BF332" s="410"/>
      <c r="BG332" s="410"/>
      <c r="BH332" s="410"/>
      <c r="BI332" s="410"/>
      <c r="BJ332" s="410"/>
      <c r="BK332" s="410"/>
      <c r="BL332" s="410"/>
      <c r="BM332" s="410"/>
      <c r="BN332" s="410"/>
      <c r="BO332" s="410"/>
      <c r="BP332" s="410"/>
      <c r="BQ332" s="410"/>
      <c r="BR332" s="410"/>
      <c r="BS332" s="410"/>
      <c r="BT332" s="410"/>
      <c r="BU332" s="410"/>
      <c r="BV332" s="410"/>
      <c r="BW332" s="410"/>
      <c r="BX332" s="410"/>
      <c r="BY332" s="410"/>
      <c r="BZ332" s="410"/>
      <c r="CA332" s="410"/>
      <c r="CB332" s="410"/>
      <c r="CC332" s="410"/>
      <c r="CD332" s="410"/>
      <c r="CE332" s="410"/>
      <c r="CF332" s="410"/>
      <c r="CG332" s="410"/>
      <c r="CH332" s="410"/>
      <c r="CI332" s="410"/>
      <c r="CJ332" s="410"/>
      <c r="CK332" s="410"/>
      <c r="CL332" s="410"/>
      <c r="CM332" s="410"/>
      <c r="CN332" s="410"/>
    </row>
    <row r="333" spans="1:92" ht="14.25">
      <c r="B333" s="499" t="s">
        <v>809</v>
      </c>
      <c r="C333" s="499"/>
      <c r="D333" s="499"/>
      <c r="E333" s="499"/>
      <c r="F333" s="499"/>
      <c r="G333" s="499"/>
      <c r="H333" s="499"/>
      <c r="I333" s="499"/>
      <c r="J333" s="499"/>
      <c r="K333" s="499"/>
      <c r="L333" s="499"/>
      <c r="M333" s="540">
        <v>885</v>
      </c>
      <c r="N333" s="720"/>
      <c r="O333" s="721"/>
      <c r="P333" s="721"/>
      <c r="Q333" s="722"/>
      <c r="R333" s="541"/>
      <c r="S333" s="410"/>
      <c r="T333" s="410"/>
      <c r="U333" s="410"/>
      <c r="V333" s="410"/>
      <c r="W333" s="410"/>
      <c r="X333" s="410"/>
      <c r="Y333" s="410"/>
      <c r="Z333" s="410"/>
      <c r="AA333" s="410"/>
      <c r="AB333" s="410"/>
      <c r="AC333" s="410"/>
      <c r="AD333" s="410"/>
      <c r="AE333" s="410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  <c r="AZ333" s="410"/>
      <c r="BA333" s="410"/>
      <c r="BB333" s="410"/>
      <c r="BC333" s="410"/>
      <c r="BD333" s="410"/>
      <c r="BE333" s="410"/>
      <c r="BF333" s="410"/>
      <c r="BG333" s="410"/>
      <c r="BH333" s="410"/>
      <c r="BI333" s="410"/>
      <c r="BJ333" s="410"/>
      <c r="BK333" s="410"/>
      <c r="BL333" s="410"/>
      <c r="BM333" s="410"/>
      <c r="BN333" s="410"/>
      <c r="BO333" s="410"/>
      <c r="BP333" s="410"/>
      <c r="BQ333" s="410"/>
      <c r="BR333" s="410"/>
      <c r="BS333" s="410"/>
      <c r="BT333" s="410"/>
      <c r="BU333" s="410"/>
      <c r="BV333" s="410"/>
      <c r="BW333" s="410"/>
      <c r="BX333" s="410"/>
      <c r="BY333" s="410"/>
      <c r="BZ333" s="410"/>
      <c r="CA333" s="410"/>
      <c r="CB333" s="410"/>
      <c r="CC333" s="410"/>
      <c r="CD333" s="410"/>
      <c r="CE333" s="410"/>
      <c r="CF333" s="410"/>
      <c r="CG333" s="410"/>
      <c r="CH333" s="410"/>
      <c r="CI333" s="410"/>
      <c r="CJ333" s="410"/>
      <c r="CK333" s="410"/>
      <c r="CL333" s="410"/>
      <c r="CM333" s="410"/>
      <c r="CN333" s="410"/>
    </row>
    <row r="334" spans="1:92" ht="14.25">
      <c r="B334" s="499" t="s">
        <v>810</v>
      </c>
      <c r="C334" s="499"/>
      <c r="D334" s="499"/>
      <c r="E334" s="499"/>
      <c r="F334" s="499"/>
      <c r="G334" s="499"/>
      <c r="H334" s="499"/>
      <c r="I334" s="499"/>
      <c r="J334" s="499"/>
      <c r="K334" s="499"/>
      <c r="L334" s="499"/>
      <c r="M334" s="540">
        <v>886</v>
      </c>
      <c r="N334" s="720"/>
      <c r="O334" s="721"/>
      <c r="P334" s="721"/>
      <c r="Q334" s="722"/>
      <c r="R334" s="541"/>
      <c r="S334" s="410"/>
      <c r="T334" s="410"/>
      <c r="U334" s="410"/>
      <c r="V334" s="410"/>
      <c r="W334" s="410"/>
      <c r="X334" s="410"/>
      <c r="Y334" s="410"/>
      <c r="Z334" s="410"/>
      <c r="AA334" s="410"/>
      <c r="AB334" s="410"/>
      <c r="AC334" s="410"/>
      <c r="AD334" s="410"/>
      <c r="AE334" s="410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  <c r="AZ334" s="410"/>
      <c r="BA334" s="410"/>
      <c r="BB334" s="410"/>
      <c r="BC334" s="410"/>
      <c r="BD334" s="410"/>
      <c r="BE334" s="410"/>
      <c r="BF334" s="410"/>
      <c r="BG334" s="410"/>
      <c r="BH334" s="410"/>
      <c r="BI334" s="410"/>
      <c r="BJ334" s="410"/>
      <c r="BK334" s="410"/>
      <c r="BL334" s="410"/>
      <c r="BM334" s="410"/>
      <c r="BN334" s="410"/>
      <c r="BO334" s="410"/>
      <c r="BP334" s="410"/>
      <c r="BQ334" s="410"/>
      <c r="BR334" s="410"/>
      <c r="BS334" s="410"/>
      <c r="BT334" s="410"/>
      <c r="BU334" s="410"/>
      <c r="BV334" s="410"/>
      <c r="BW334" s="410"/>
      <c r="BX334" s="410"/>
      <c r="BY334" s="410"/>
      <c r="BZ334" s="410"/>
      <c r="CA334" s="410"/>
      <c r="CB334" s="410"/>
      <c r="CC334" s="410"/>
      <c r="CD334" s="410"/>
      <c r="CE334" s="410"/>
      <c r="CF334" s="410"/>
      <c r="CG334" s="410"/>
      <c r="CH334" s="410"/>
      <c r="CI334" s="410"/>
      <c r="CJ334" s="410"/>
      <c r="CK334" s="410"/>
      <c r="CL334" s="410"/>
      <c r="CM334" s="410"/>
      <c r="CN334" s="410"/>
    </row>
    <row r="335" spans="1:92" ht="14.25">
      <c r="B335" s="499" t="s">
        <v>811</v>
      </c>
      <c r="C335" s="499"/>
      <c r="D335" s="499"/>
      <c r="E335" s="499"/>
      <c r="F335" s="499"/>
      <c r="G335" s="499"/>
      <c r="H335" s="499"/>
      <c r="I335" s="499"/>
      <c r="J335" s="499"/>
      <c r="K335" s="499"/>
      <c r="L335" s="499"/>
      <c r="M335" s="540">
        <v>985</v>
      </c>
      <c r="N335" s="720"/>
      <c r="O335" s="721"/>
      <c r="P335" s="721"/>
      <c r="Q335" s="722"/>
      <c r="R335" s="541"/>
      <c r="S335" s="410"/>
      <c r="T335" s="410"/>
      <c r="U335" s="410"/>
      <c r="V335" s="410"/>
      <c r="W335" s="410"/>
      <c r="X335" s="410"/>
      <c r="Y335" s="410"/>
      <c r="Z335" s="410"/>
      <c r="AA335" s="410"/>
      <c r="AB335" s="410"/>
      <c r="AC335" s="410"/>
      <c r="AD335" s="410"/>
      <c r="AE335" s="410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  <c r="AZ335" s="410"/>
      <c r="BA335" s="410"/>
      <c r="BB335" s="410"/>
      <c r="BC335" s="410"/>
      <c r="BD335" s="410"/>
      <c r="BE335" s="410"/>
      <c r="BF335" s="410"/>
      <c r="BG335" s="410"/>
      <c r="BH335" s="410"/>
      <c r="BI335" s="410"/>
      <c r="BJ335" s="410"/>
      <c r="BK335" s="410"/>
      <c r="BL335" s="410"/>
      <c r="BM335" s="410"/>
      <c r="BN335" s="410"/>
      <c r="BO335" s="410"/>
      <c r="BP335" s="410"/>
      <c r="BQ335" s="410"/>
      <c r="BR335" s="410"/>
      <c r="BS335" s="410"/>
      <c r="BT335" s="410"/>
      <c r="BU335" s="410"/>
      <c r="BV335" s="410"/>
      <c r="BW335" s="410"/>
      <c r="BX335" s="410"/>
      <c r="BY335" s="410"/>
      <c r="BZ335" s="410"/>
      <c r="CA335" s="410"/>
      <c r="CB335" s="410"/>
      <c r="CC335" s="410"/>
      <c r="CD335" s="410"/>
      <c r="CE335" s="410"/>
      <c r="CF335" s="410"/>
      <c r="CG335" s="410"/>
      <c r="CH335" s="410"/>
      <c r="CI335" s="410"/>
      <c r="CJ335" s="410"/>
      <c r="CK335" s="410"/>
      <c r="CL335" s="410"/>
      <c r="CM335" s="410"/>
      <c r="CN335" s="410"/>
    </row>
    <row r="336" spans="1:92" ht="14.25">
      <c r="B336" s="491" t="s">
        <v>812</v>
      </c>
      <c r="C336" s="492"/>
      <c r="D336" s="492"/>
      <c r="E336" s="492"/>
      <c r="F336" s="492"/>
      <c r="G336" s="492"/>
      <c r="H336" s="492"/>
      <c r="I336" s="492"/>
      <c r="J336" s="492"/>
      <c r="K336" s="492"/>
      <c r="L336" s="493"/>
      <c r="M336" s="540">
        <v>887</v>
      </c>
      <c r="N336" s="720"/>
      <c r="O336" s="721"/>
      <c r="P336" s="721"/>
      <c r="Q336" s="722"/>
      <c r="R336" s="541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  <c r="AZ336" s="410"/>
      <c r="BA336" s="410"/>
      <c r="BB336" s="410"/>
      <c r="BC336" s="410"/>
      <c r="BD336" s="410"/>
      <c r="BE336" s="410"/>
      <c r="BF336" s="410"/>
      <c r="BG336" s="410"/>
      <c r="BH336" s="410"/>
      <c r="BI336" s="410"/>
      <c r="BJ336" s="410"/>
      <c r="BK336" s="410"/>
      <c r="BL336" s="410"/>
      <c r="BM336" s="410"/>
      <c r="BN336" s="410"/>
      <c r="BO336" s="410"/>
      <c r="BP336" s="410"/>
      <c r="BQ336" s="410"/>
      <c r="BR336" s="410"/>
      <c r="BS336" s="410"/>
      <c r="BT336" s="410"/>
      <c r="BU336" s="410"/>
      <c r="BV336" s="410"/>
      <c r="BW336" s="410"/>
      <c r="BX336" s="410"/>
      <c r="BY336" s="410"/>
      <c r="BZ336" s="410"/>
      <c r="CA336" s="410"/>
      <c r="CB336" s="410"/>
      <c r="CC336" s="410"/>
      <c r="CD336" s="410"/>
      <c r="CE336" s="410"/>
      <c r="CF336" s="410"/>
      <c r="CG336" s="410"/>
      <c r="CH336" s="410"/>
      <c r="CI336" s="410"/>
      <c r="CJ336" s="410"/>
      <c r="CK336" s="410"/>
      <c r="CL336" s="410"/>
      <c r="CM336" s="410"/>
      <c r="CN336" s="410"/>
    </row>
    <row r="337" spans="1:92" s="411" customFormat="1">
      <c r="A337" s="409"/>
      <c r="B337" s="517"/>
      <c r="C337" s="517"/>
      <c r="D337" s="517"/>
      <c r="E337" s="517"/>
      <c r="F337" s="517"/>
      <c r="G337" s="517"/>
      <c r="H337" s="517"/>
      <c r="I337" s="517"/>
      <c r="J337" s="517"/>
      <c r="K337" s="517"/>
      <c r="L337" s="517"/>
      <c r="M337" s="517"/>
      <c r="N337" s="517"/>
      <c r="O337" s="517"/>
      <c r="P337" s="517"/>
      <c r="Q337" s="517"/>
      <c r="R337" s="517"/>
      <c r="S337" s="410"/>
      <c r="T337" s="410"/>
      <c r="U337" s="410"/>
      <c r="V337" s="410"/>
      <c r="W337" s="410"/>
      <c r="X337" s="410"/>
      <c r="Y337" s="410"/>
      <c r="Z337" s="410"/>
      <c r="AA337" s="410"/>
      <c r="AB337" s="410"/>
      <c r="AC337" s="410"/>
      <c r="AD337" s="410"/>
      <c r="AE337" s="410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  <c r="AZ337" s="410"/>
      <c r="BA337" s="410"/>
      <c r="BB337" s="410"/>
      <c r="BC337" s="410"/>
      <c r="BD337" s="410"/>
      <c r="BE337" s="410"/>
      <c r="BF337" s="410"/>
      <c r="BG337" s="410"/>
      <c r="BH337" s="410"/>
      <c r="BI337" s="410"/>
      <c r="BJ337" s="410"/>
      <c r="BK337" s="410"/>
      <c r="BL337" s="410"/>
      <c r="BM337" s="410"/>
      <c r="BN337" s="410"/>
      <c r="BO337" s="410"/>
      <c r="BP337" s="410"/>
      <c r="BQ337" s="410"/>
      <c r="BR337" s="410"/>
      <c r="BS337" s="410"/>
      <c r="BT337" s="410"/>
      <c r="BU337" s="410"/>
      <c r="BV337" s="410"/>
      <c r="BW337" s="410"/>
      <c r="BX337" s="410"/>
      <c r="BY337" s="410"/>
      <c r="BZ337" s="410"/>
      <c r="CA337" s="410"/>
      <c r="CB337" s="410"/>
      <c r="CC337" s="410"/>
      <c r="CD337" s="410"/>
      <c r="CE337" s="410"/>
      <c r="CF337" s="410"/>
      <c r="CG337" s="410"/>
      <c r="CH337" s="410"/>
      <c r="CI337" s="410"/>
      <c r="CJ337" s="410"/>
      <c r="CK337" s="410"/>
      <c r="CL337" s="410"/>
      <c r="CM337" s="410"/>
      <c r="CN337" s="410"/>
    </row>
    <row r="338" spans="1:92" s="411" customFormat="1">
      <c r="A338" s="409"/>
      <c r="B338" s="791" t="s">
        <v>813</v>
      </c>
      <c r="C338" s="791"/>
      <c r="D338" s="791"/>
      <c r="E338" s="791"/>
      <c r="F338" s="791"/>
      <c r="G338" s="791"/>
      <c r="H338" s="791"/>
      <c r="I338" s="791"/>
      <c r="J338" s="791"/>
      <c r="K338" s="791"/>
      <c r="L338" s="791"/>
      <c r="M338" s="791"/>
      <c r="N338" s="791"/>
      <c r="O338" s="791"/>
      <c r="P338" s="791"/>
      <c r="Q338" s="791"/>
      <c r="R338" s="791"/>
      <c r="S338" s="410"/>
      <c r="T338" s="410"/>
      <c r="U338" s="410"/>
      <c r="V338" s="410"/>
      <c r="W338" s="410"/>
      <c r="X338" s="410"/>
      <c r="Y338" s="410"/>
      <c r="Z338" s="410"/>
      <c r="AA338" s="410"/>
      <c r="AB338" s="410"/>
      <c r="AC338" s="410"/>
      <c r="AD338" s="410"/>
      <c r="AE338" s="410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  <c r="AZ338" s="410"/>
      <c r="BA338" s="410"/>
      <c r="BB338" s="410"/>
      <c r="BC338" s="410"/>
      <c r="BD338" s="410"/>
      <c r="BE338" s="410"/>
      <c r="BF338" s="410"/>
      <c r="BG338" s="410"/>
      <c r="BH338" s="410"/>
      <c r="BI338" s="410"/>
      <c r="BJ338" s="410"/>
      <c r="BK338" s="410"/>
      <c r="BL338" s="410"/>
      <c r="BM338" s="410"/>
      <c r="BN338" s="410"/>
      <c r="BO338" s="410"/>
      <c r="BP338" s="410"/>
      <c r="BQ338" s="410"/>
      <c r="BR338" s="410"/>
      <c r="BS338" s="410"/>
      <c r="BT338" s="410"/>
      <c r="BU338" s="410"/>
      <c r="BV338" s="410"/>
      <c r="BW338" s="410"/>
      <c r="BX338" s="410"/>
      <c r="BY338" s="410"/>
      <c r="BZ338" s="410"/>
      <c r="CA338" s="410"/>
      <c r="CB338" s="410"/>
      <c r="CC338" s="410"/>
      <c r="CD338" s="410"/>
      <c r="CE338" s="410"/>
      <c r="CF338" s="410"/>
      <c r="CG338" s="410"/>
      <c r="CH338" s="410"/>
      <c r="CI338" s="410"/>
      <c r="CJ338" s="410"/>
      <c r="CK338" s="410"/>
      <c r="CL338" s="410"/>
      <c r="CM338" s="410"/>
      <c r="CN338" s="410"/>
    </row>
    <row r="339" spans="1:92" s="411" customFormat="1">
      <c r="A339" s="409"/>
      <c r="B339" s="791"/>
      <c r="C339" s="791"/>
      <c r="D339" s="791"/>
      <c r="E339" s="791"/>
      <c r="F339" s="791"/>
      <c r="G339" s="791"/>
      <c r="H339" s="791"/>
      <c r="I339" s="791"/>
      <c r="J339" s="791"/>
      <c r="K339" s="791"/>
      <c r="L339" s="791"/>
      <c r="M339" s="791"/>
      <c r="N339" s="791"/>
      <c r="O339" s="791"/>
      <c r="P339" s="791"/>
      <c r="Q339" s="791"/>
      <c r="R339" s="791"/>
      <c r="S339" s="410"/>
      <c r="T339" s="410"/>
      <c r="U339" s="410"/>
      <c r="V339" s="410"/>
      <c r="W339" s="410"/>
      <c r="X339" s="410"/>
      <c r="Y339" s="410"/>
      <c r="Z339" s="410"/>
      <c r="AA339" s="410"/>
      <c r="AB339" s="410"/>
      <c r="AC339" s="410"/>
      <c r="AD339" s="410"/>
      <c r="AE339" s="410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  <c r="AZ339" s="410"/>
      <c r="BA339" s="410"/>
      <c r="BB339" s="410"/>
      <c r="BC339" s="410"/>
      <c r="BD339" s="410"/>
      <c r="BE339" s="410"/>
      <c r="BF339" s="410"/>
      <c r="BG339" s="410"/>
      <c r="BH339" s="410"/>
      <c r="BI339" s="410"/>
      <c r="BJ339" s="410"/>
      <c r="BK339" s="410"/>
      <c r="BL339" s="410"/>
      <c r="BM339" s="410"/>
      <c r="BN339" s="410"/>
      <c r="BO339" s="410"/>
      <c r="BP339" s="410"/>
      <c r="BQ339" s="410"/>
      <c r="BR339" s="410"/>
      <c r="BS339" s="410"/>
      <c r="BT339" s="410"/>
      <c r="BU339" s="410"/>
      <c r="BV339" s="410"/>
      <c r="BW339" s="410"/>
      <c r="BX339" s="410"/>
      <c r="BY339" s="410"/>
      <c r="BZ339" s="410"/>
      <c r="CA339" s="410"/>
      <c r="CB339" s="410"/>
      <c r="CC339" s="410"/>
      <c r="CD339" s="410"/>
      <c r="CE339" s="410"/>
      <c r="CF339" s="410"/>
      <c r="CG339" s="410"/>
      <c r="CH339" s="410"/>
      <c r="CI339" s="410"/>
      <c r="CJ339" s="410"/>
      <c r="CK339" s="410"/>
      <c r="CL339" s="410"/>
      <c r="CM339" s="410"/>
      <c r="CN339" s="410"/>
    </row>
    <row r="340" spans="1:92" ht="14.25">
      <c r="B340" s="799" t="s">
        <v>814</v>
      </c>
      <c r="C340" s="496" t="s">
        <v>34</v>
      </c>
      <c r="D340" s="497"/>
      <c r="E340" s="497"/>
      <c r="F340" s="497"/>
      <c r="G340" s="497"/>
      <c r="H340" s="497"/>
      <c r="I340" s="497"/>
      <c r="J340" s="497"/>
      <c r="K340" s="497"/>
      <c r="L340" s="498"/>
      <c r="M340" s="520">
        <v>1657</v>
      </c>
      <c r="N340" s="720"/>
      <c r="O340" s="721"/>
      <c r="P340" s="721"/>
      <c r="Q340" s="722"/>
      <c r="R340" s="542" t="s">
        <v>2</v>
      </c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  <c r="AZ340" s="410"/>
      <c r="BA340" s="410"/>
      <c r="BB340" s="410"/>
      <c r="BC340" s="410"/>
      <c r="BD340" s="410"/>
      <c r="BE340" s="410"/>
      <c r="BF340" s="410"/>
      <c r="BG340" s="410"/>
      <c r="BH340" s="410"/>
      <c r="BI340" s="410"/>
      <c r="BJ340" s="410"/>
      <c r="BK340" s="410"/>
      <c r="BL340" s="410"/>
      <c r="BM340" s="410"/>
      <c r="BN340" s="410"/>
      <c r="BO340" s="410"/>
      <c r="BP340" s="410"/>
      <c r="BQ340" s="410"/>
      <c r="BR340" s="410"/>
      <c r="BS340" s="410"/>
      <c r="BT340" s="410"/>
      <c r="BU340" s="410"/>
      <c r="BV340" s="410"/>
      <c r="BW340" s="410"/>
      <c r="BX340" s="410"/>
      <c r="BY340" s="410"/>
      <c r="BZ340" s="410"/>
      <c r="CA340" s="410"/>
      <c r="CB340" s="410"/>
      <c r="CC340" s="410"/>
      <c r="CD340" s="410"/>
      <c r="CE340" s="410"/>
      <c r="CF340" s="410"/>
      <c r="CG340" s="410"/>
      <c r="CH340" s="410"/>
      <c r="CI340" s="410"/>
      <c r="CJ340" s="410"/>
      <c r="CK340" s="410"/>
      <c r="CL340" s="410"/>
      <c r="CM340" s="410"/>
      <c r="CN340" s="410"/>
    </row>
    <row r="341" spans="1:92" ht="14.25">
      <c r="B341" s="800"/>
      <c r="C341" s="496" t="s">
        <v>35</v>
      </c>
      <c r="D341" s="497"/>
      <c r="E341" s="497"/>
      <c r="F341" s="497"/>
      <c r="G341" s="497"/>
      <c r="H341" s="497"/>
      <c r="I341" s="497"/>
      <c r="J341" s="497"/>
      <c r="K341" s="497"/>
      <c r="L341" s="498"/>
      <c r="M341" s="521">
        <v>1658</v>
      </c>
      <c r="N341" s="720"/>
      <c r="O341" s="721"/>
      <c r="P341" s="721"/>
      <c r="Q341" s="722"/>
      <c r="R341" s="543" t="s">
        <v>2</v>
      </c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  <c r="AZ341" s="410"/>
      <c r="BA341" s="410"/>
      <c r="BB341" s="410"/>
      <c r="BC341" s="410"/>
      <c r="BD341" s="410"/>
      <c r="BE341" s="410"/>
      <c r="BF341" s="410"/>
      <c r="BG341" s="410"/>
      <c r="BH341" s="410"/>
      <c r="BI341" s="410"/>
      <c r="BJ341" s="410"/>
      <c r="BK341" s="410"/>
      <c r="BL341" s="410"/>
      <c r="BM341" s="410"/>
      <c r="BN341" s="410"/>
      <c r="BO341" s="410"/>
      <c r="BP341" s="410"/>
      <c r="BQ341" s="410"/>
      <c r="BR341" s="410"/>
      <c r="BS341" s="410"/>
      <c r="BT341" s="410"/>
      <c r="BU341" s="410"/>
      <c r="BV341" s="410"/>
      <c r="BW341" s="410"/>
      <c r="BX341" s="410"/>
      <c r="BY341" s="410"/>
      <c r="BZ341" s="410"/>
      <c r="CA341" s="410"/>
      <c r="CB341" s="410"/>
      <c r="CC341" s="410"/>
      <c r="CD341" s="410"/>
      <c r="CE341" s="410"/>
      <c r="CF341" s="410"/>
      <c r="CG341" s="410"/>
      <c r="CH341" s="410"/>
      <c r="CI341" s="410"/>
      <c r="CJ341" s="410"/>
      <c r="CK341" s="410"/>
      <c r="CL341" s="410"/>
      <c r="CM341" s="410"/>
      <c r="CN341" s="410"/>
    </row>
    <row r="342" spans="1:92" ht="14.25">
      <c r="B342" s="800"/>
      <c r="C342" s="496" t="s">
        <v>36</v>
      </c>
      <c r="D342" s="497"/>
      <c r="E342" s="497"/>
      <c r="F342" s="497"/>
      <c r="G342" s="497"/>
      <c r="H342" s="497"/>
      <c r="I342" s="497"/>
      <c r="J342" s="497"/>
      <c r="K342" s="497"/>
      <c r="L342" s="498"/>
      <c r="M342" s="521">
        <v>1659</v>
      </c>
      <c r="N342" s="720"/>
      <c r="O342" s="721"/>
      <c r="P342" s="721"/>
      <c r="Q342" s="722"/>
      <c r="R342" s="543" t="s">
        <v>2</v>
      </c>
      <c r="S342" s="410"/>
      <c r="T342" s="410"/>
      <c r="U342" s="410"/>
      <c r="V342" s="410"/>
      <c r="W342" s="410"/>
      <c r="X342" s="410"/>
      <c r="Y342" s="410"/>
      <c r="Z342" s="410"/>
      <c r="AA342" s="410"/>
      <c r="AB342" s="410"/>
      <c r="AC342" s="410"/>
      <c r="AD342" s="410"/>
      <c r="AE342" s="410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  <c r="AZ342" s="410"/>
      <c r="BA342" s="410"/>
      <c r="BB342" s="410"/>
      <c r="BC342" s="410"/>
      <c r="BD342" s="410"/>
      <c r="BE342" s="410"/>
      <c r="BF342" s="410"/>
      <c r="BG342" s="410"/>
      <c r="BH342" s="410"/>
      <c r="BI342" s="410"/>
      <c r="BJ342" s="410"/>
      <c r="BK342" s="410"/>
      <c r="BL342" s="410"/>
      <c r="BM342" s="410"/>
      <c r="BN342" s="410"/>
      <c r="BO342" s="410"/>
      <c r="BP342" s="410"/>
      <c r="BQ342" s="410"/>
      <c r="BR342" s="410"/>
      <c r="BS342" s="410"/>
      <c r="BT342" s="410"/>
      <c r="BU342" s="410"/>
      <c r="BV342" s="410"/>
      <c r="BW342" s="410"/>
      <c r="BX342" s="410"/>
      <c r="BY342" s="410"/>
      <c r="BZ342" s="410"/>
      <c r="CA342" s="410"/>
      <c r="CB342" s="410"/>
      <c r="CC342" s="410"/>
      <c r="CD342" s="410"/>
      <c r="CE342" s="410"/>
      <c r="CF342" s="410"/>
      <c r="CG342" s="410"/>
      <c r="CH342" s="410"/>
      <c r="CI342" s="410"/>
      <c r="CJ342" s="410"/>
      <c r="CK342" s="410"/>
      <c r="CL342" s="410"/>
      <c r="CM342" s="410"/>
      <c r="CN342" s="410"/>
    </row>
    <row r="343" spans="1:92" ht="14.25">
      <c r="B343" s="800"/>
      <c r="C343" s="496" t="s">
        <v>37</v>
      </c>
      <c r="D343" s="497"/>
      <c r="E343" s="497"/>
      <c r="F343" s="497"/>
      <c r="G343" s="497"/>
      <c r="H343" s="497"/>
      <c r="I343" s="497"/>
      <c r="J343" s="497"/>
      <c r="K343" s="497"/>
      <c r="L343" s="498"/>
      <c r="M343" s="521">
        <v>1660</v>
      </c>
      <c r="N343" s="720"/>
      <c r="O343" s="721"/>
      <c r="P343" s="721"/>
      <c r="Q343" s="722"/>
      <c r="R343" s="543" t="s">
        <v>2</v>
      </c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  <c r="AZ343" s="410"/>
      <c r="BA343" s="410"/>
      <c r="BB343" s="410"/>
      <c r="BC343" s="410"/>
      <c r="BD343" s="410"/>
      <c r="BE343" s="410"/>
      <c r="BF343" s="410"/>
      <c r="BG343" s="410"/>
      <c r="BH343" s="410"/>
      <c r="BI343" s="410"/>
      <c r="BJ343" s="410"/>
      <c r="BK343" s="410"/>
      <c r="BL343" s="410"/>
      <c r="BM343" s="410"/>
      <c r="BN343" s="410"/>
      <c r="BO343" s="410"/>
      <c r="BP343" s="410"/>
      <c r="BQ343" s="410"/>
      <c r="BR343" s="410"/>
      <c r="BS343" s="410"/>
      <c r="BT343" s="410"/>
      <c r="BU343" s="410"/>
      <c r="BV343" s="410"/>
      <c r="BW343" s="410"/>
      <c r="BX343" s="410"/>
      <c r="BY343" s="410"/>
      <c r="BZ343" s="410"/>
      <c r="CA343" s="410"/>
      <c r="CB343" s="410"/>
      <c r="CC343" s="410"/>
      <c r="CD343" s="410"/>
      <c r="CE343" s="410"/>
      <c r="CF343" s="410"/>
      <c r="CG343" s="410"/>
      <c r="CH343" s="410"/>
      <c r="CI343" s="410"/>
      <c r="CJ343" s="410"/>
      <c r="CK343" s="410"/>
      <c r="CL343" s="410"/>
      <c r="CM343" s="410"/>
      <c r="CN343" s="410"/>
    </row>
    <row r="344" spans="1:92" ht="14.25">
      <c r="B344" s="800"/>
      <c r="C344" s="496" t="s">
        <v>38</v>
      </c>
      <c r="D344" s="497"/>
      <c r="E344" s="497"/>
      <c r="F344" s="497"/>
      <c r="G344" s="497"/>
      <c r="H344" s="497"/>
      <c r="I344" s="497"/>
      <c r="J344" s="497"/>
      <c r="K344" s="497"/>
      <c r="L344" s="498"/>
      <c r="M344" s="521">
        <v>1661</v>
      </c>
      <c r="N344" s="720"/>
      <c r="O344" s="721"/>
      <c r="P344" s="721"/>
      <c r="Q344" s="722"/>
      <c r="R344" s="543" t="s">
        <v>3</v>
      </c>
      <c r="S344" s="410"/>
      <c r="T344" s="410"/>
      <c r="U344" s="410"/>
      <c r="V344" s="410"/>
      <c r="W344" s="410"/>
      <c r="X344" s="410"/>
      <c r="Y344" s="410"/>
      <c r="Z344" s="410"/>
      <c r="AA344" s="410"/>
      <c r="AB344" s="410"/>
      <c r="AC344" s="410"/>
      <c r="AD344" s="410"/>
      <c r="AE344" s="410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  <c r="AZ344" s="410"/>
      <c r="BA344" s="410"/>
      <c r="BB344" s="410"/>
      <c r="BC344" s="410"/>
      <c r="BD344" s="410"/>
      <c r="BE344" s="410"/>
      <c r="BF344" s="410"/>
      <c r="BG344" s="410"/>
      <c r="BH344" s="410"/>
      <c r="BI344" s="410"/>
      <c r="BJ344" s="410"/>
      <c r="BK344" s="410"/>
      <c r="BL344" s="410"/>
      <c r="BM344" s="410"/>
      <c r="BN344" s="410"/>
      <c r="BO344" s="410"/>
      <c r="BP344" s="410"/>
      <c r="BQ344" s="410"/>
      <c r="BR344" s="410"/>
      <c r="BS344" s="410"/>
      <c r="BT344" s="410"/>
      <c r="BU344" s="410"/>
      <c r="BV344" s="410"/>
      <c r="BW344" s="410"/>
      <c r="BX344" s="410"/>
      <c r="BY344" s="410"/>
      <c r="BZ344" s="410"/>
      <c r="CA344" s="410"/>
      <c r="CB344" s="410"/>
      <c r="CC344" s="410"/>
      <c r="CD344" s="410"/>
      <c r="CE344" s="410"/>
      <c r="CF344" s="410"/>
      <c r="CG344" s="410"/>
      <c r="CH344" s="410"/>
      <c r="CI344" s="410"/>
      <c r="CJ344" s="410"/>
      <c r="CK344" s="410"/>
      <c r="CL344" s="410"/>
      <c r="CM344" s="410"/>
      <c r="CN344" s="410"/>
    </row>
    <row r="345" spans="1:92" ht="14.25">
      <c r="B345" s="800"/>
      <c r="C345" s="496" t="s">
        <v>39</v>
      </c>
      <c r="D345" s="497"/>
      <c r="E345" s="497"/>
      <c r="F345" s="497"/>
      <c r="G345" s="497"/>
      <c r="H345" s="497"/>
      <c r="I345" s="497"/>
      <c r="J345" s="497"/>
      <c r="K345" s="497"/>
      <c r="L345" s="498"/>
      <c r="M345" s="521">
        <v>1662</v>
      </c>
      <c r="N345" s="720"/>
      <c r="O345" s="721"/>
      <c r="P345" s="721"/>
      <c r="Q345" s="722"/>
      <c r="R345" s="543" t="s">
        <v>3</v>
      </c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  <c r="AZ345" s="410"/>
      <c r="BA345" s="410"/>
      <c r="BB345" s="410"/>
      <c r="BC345" s="410"/>
      <c r="BD345" s="410"/>
      <c r="BE345" s="410"/>
      <c r="BF345" s="410"/>
      <c r="BG345" s="410"/>
      <c r="BH345" s="410"/>
      <c r="BI345" s="410"/>
      <c r="BJ345" s="410"/>
      <c r="BK345" s="410"/>
      <c r="BL345" s="410"/>
      <c r="BM345" s="410"/>
      <c r="BN345" s="410"/>
      <c r="BO345" s="410"/>
      <c r="BP345" s="410"/>
      <c r="BQ345" s="410"/>
      <c r="BR345" s="410"/>
      <c r="BS345" s="410"/>
      <c r="BT345" s="410"/>
      <c r="BU345" s="410"/>
      <c r="BV345" s="410"/>
      <c r="BW345" s="410"/>
      <c r="BX345" s="410"/>
      <c r="BY345" s="410"/>
      <c r="BZ345" s="410"/>
      <c r="CA345" s="410"/>
      <c r="CB345" s="410"/>
      <c r="CC345" s="410"/>
      <c r="CD345" s="410"/>
      <c r="CE345" s="410"/>
      <c r="CF345" s="410"/>
      <c r="CG345" s="410"/>
      <c r="CH345" s="410"/>
      <c r="CI345" s="410"/>
      <c r="CJ345" s="410"/>
      <c r="CK345" s="410"/>
      <c r="CL345" s="410"/>
      <c r="CM345" s="410"/>
      <c r="CN345" s="410"/>
    </row>
    <row r="346" spans="1:92" ht="14.25">
      <c r="B346" s="800"/>
      <c r="C346" s="496" t="s">
        <v>40</v>
      </c>
      <c r="D346" s="497"/>
      <c r="E346" s="497"/>
      <c r="F346" s="497"/>
      <c r="G346" s="497"/>
      <c r="H346" s="497"/>
      <c r="I346" s="497"/>
      <c r="J346" s="497"/>
      <c r="K346" s="497"/>
      <c r="L346" s="498"/>
      <c r="M346" s="521">
        <v>1140</v>
      </c>
      <c r="N346" s="720"/>
      <c r="O346" s="721"/>
      <c r="P346" s="721"/>
      <c r="Q346" s="722"/>
      <c r="R346" s="543" t="s">
        <v>3</v>
      </c>
      <c r="S346" s="410"/>
      <c r="T346" s="410"/>
      <c r="U346" s="410"/>
      <c r="V346" s="410"/>
      <c r="W346" s="410"/>
      <c r="X346" s="410"/>
      <c r="Y346" s="410"/>
      <c r="Z346" s="410"/>
      <c r="AA346" s="410"/>
      <c r="AB346" s="410"/>
      <c r="AC346" s="410"/>
      <c r="AD346" s="410"/>
      <c r="AE346" s="410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  <c r="AZ346" s="410"/>
      <c r="BA346" s="410"/>
      <c r="BB346" s="410"/>
      <c r="BC346" s="410"/>
      <c r="BD346" s="410"/>
      <c r="BE346" s="410"/>
      <c r="BF346" s="410"/>
      <c r="BG346" s="410"/>
      <c r="BH346" s="410"/>
      <c r="BI346" s="410"/>
      <c r="BJ346" s="410"/>
      <c r="BK346" s="410"/>
      <c r="BL346" s="410"/>
      <c r="BM346" s="410"/>
      <c r="BN346" s="410"/>
      <c r="BO346" s="410"/>
      <c r="BP346" s="410"/>
      <c r="BQ346" s="410"/>
      <c r="BR346" s="410"/>
      <c r="BS346" s="410"/>
      <c r="BT346" s="410"/>
      <c r="BU346" s="410"/>
      <c r="BV346" s="410"/>
      <c r="BW346" s="410"/>
      <c r="BX346" s="410"/>
      <c r="BY346" s="410"/>
      <c r="BZ346" s="410"/>
      <c r="CA346" s="410"/>
      <c r="CB346" s="410"/>
      <c r="CC346" s="410"/>
      <c r="CD346" s="410"/>
      <c r="CE346" s="410"/>
      <c r="CF346" s="410"/>
      <c r="CG346" s="410"/>
      <c r="CH346" s="410"/>
      <c r="CI346" s="410"/>
      <c r="CJ346" s="410"/>
      <c r="CK346" s="410"/>
      <c r="CL346" s="410"/>
      <c r="CM346" s="410"/>
      <c r="CN346" s="410"/>
    </row>
    <row r="347" spans="1:92" ht="14.25">
      <c r="B347" s="800"/>
      <c r="C347" s="496" t="s">
        <v>41</v>
      </c>
      <c r="D347" s="497"/>
      <c r="E347" s="497"/>
      <c r="F347" s="497"/>
      <c r="G347" s="497"/>
      <c r="H347" s="497"/>
      <c r="I347" s="497"/>
      <c r="J347" s="497"/>
      <c r="K347" s="497"/>
      <c r="L347" s="498"/>
      <c r="M347" s="521">
        <v>1663</v>
      </c>
      <c r="N347" s="720"/>
      <c r="O347" s="721"/>
      <c r="P347" s="721"/>
      <c r="Q347" s="722"/>
      <c r="R347" s="543" t="s">
        <v>3</v>
      </c>
      <c r="S347" s="410"/>
      <c r="T347" s="410"/>
      <c r="U347" s="410"/>
      <c r="V347" s="410"/>
      <c r="W347" s="410"/>
      <c r="X347" s="410"/>
      <c r="Y347" s="410"/>
      <c r="Z347" s="410"/>
      <c r="AA347" s="410"/>
      <c r="AB347" s="410"/>
      <c r="AC347" s="410"/>
      <c r="AD347" s="410"/>
      <c r="AE347" s="410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  <c r="AZ347" s="410"/>
      <c r="BA347" s="410"/>
      <c r="BB347" s="410"/>
      <c r="BC347" s="410"/>
      <c r="BD347" s="410"/>
      <c r="BE347" s="410"/>
      <c r="BF347" s="410"/>
      <c r="BG347" s="410"/>
      <c r="BH347" s="410"/>
      <c r="BI347" s="410"/>
      <c r="BJ347" s="410"/>
      <c r="BK347" s="410"/>
      <c r="BL347" s="410"/>
      <c r="BM347" s="410"/>
      <c r="BN347" s="410"/>
      <c r="BO347" s="410"/>
      <c r="BP347" s="410"/>
      <c r="BQ347" s="410"/>
      <c r="BR347" s="410"/>
      <c r="BS347" s="410"/>
      <c r="BT347" s="410"/>
      <c r="BU347" s="410"/>
      <c r="BV347" s="410"/>
      <c r="BW347" s="410"/>
      <c r="BX347" s="410"/>
      <c r="BY347" s="410"/>
      <c r="BZ347" s="410"/>
      <c r="CA347" s="410"/>
      <c r="CB347" s="410"/>
      <c r="CC347" s="410"/>
      <c r="CD347" s="410"/>
      <c r="CE347" s="410"/>
      <c r="CF347" s="410"/>
      <c r="CG347" s="410"/>
      <c r="CH347" s="410"/>
      <c r="CI347" s="410"/>
      <c r="CJ347" s="410"/>
      <c r="CK347" s="410"/>
      <c r="CL347" s="410"/>
      <c r="CM347" s="410"/>
      <c r="CN347" s="410"/>
    </row>
    <row r="348" spans="1:92" ht="14.25">
      <c r="B348" s="800"/>
      <c r="C348" s="496" t="s">
        <v>42</v>
      </c>
      <c r="D348" s="497"/>
      <c r="E348" s="497"/>
      <c r="F348" s="497"/>
      <c r="G348" s="497"/>
      <c r="H348" s="497"/>
      <c r="I348" s="497"/>
      <c r="J348" s="497"/>
      <c r="K348" s="497"/>
      <c r="L348" s="498"/>
      <c r="M348" s="521">
        <v>1664</v>
      </c>
      <c r="N348" s="720"/>
      <c r="O348" s="721"/>
      <c r="P348" s="721"/>
      <c r="Q348" s="722"/>
      <c r="R348" s="543" t="s">
        <v>3</v>
      </c>
      <c r="S348" s="410"/>
      <c r="T348" s="410"/>
      <c r="U348" s="410"/>
      <c r="V348" s="410"/>
      <c r="W348" s="410"/>
      <c r="X348" s="410"/>
      <c r="Y348" s="410"/>
      <c r="Z348" s="410"/>
      <c r="AA348" s="410"/>
      <c r="AB348" s="410"/>
      <c r="AC348" s="410"/>
      <c r="AD348" s="410"/>
      <c r="AE348" s="410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  <c r="AZ348" s="410"/>
      <c r="BA348" s="410"/>
      <c r="BB348" s="410"/>
      <c r="BC348" s="410"/>
      <c r="BD348" s="410"/>
      <c r="BE348" s="410"/>
      <c r="BF348" s="410"/>
      <c r="BG348" s="410"/>
      <c r="BH348" s="410"/>
      <c r="BI348" s="410"/>
      <c r="BJ348" s="410"/>
      <c r="BK348" s="410"/>
      <c r="BL348" s="410"/>
      <c r="BM348" s="410"/>
      <c r="BN348" s="410"/>
      <c r="BO348" s="410"/>
      <c r="BP348" s="410"/>
      <c r="BQ348" s="410"/>
      <c r="BR348" s="410"/>
      <c r="BS348" s="410"/>
      <c r="BT348" s="410"/>
      <c r="BU348" s="410"/>
      <c r="BV348" s="410"/>
      <c r="BW348" s="410"/>
      <c r="BX348" s="410"/>
      <c r="BY348" s="410"/>
      <c r="BZ348" s="410"/>
      <c r="CA348" s="410"/>
      <c r="CB348" s="410"/>
      <c r="CC348" s="410"/>
      <c r="CD348" s="410"/>
      <c r="CE348" s="410"/>
      <c r="CF348" s="410"/>
      <c r="CG348" s="410"/>
      <c r="CH348" s="410"/>
      <c r="CI348" s="410"/>
      <c r="CJ348" s="410"/>
      <c r="CK348" s="410"/>
      <c r="CL348" s="410"/>
      <c r="CM348" s="410"/>
      <c r="CN348" s="410"/>
    </row>
    <row r="349" spans="1:92" ht="14.25">
      <c r="B349" s="800"/>
      <c r="C349" s="496" t="s">
        <v>43</v>
      </c>
      <c r="D349" s="497"/>
      <c r="E349" s="497"/>
      <c r="F349" s="497"/>
      <c r="G349" s="497"/>
      <c r="H349" s="497"/>
      <c r="I349" s="497"/>
      <c r="J349" s="497"/>
      <c r="K349" s="497"/>
      <c r="L349" s="498"/>
      <c r="M349" s="521">
        <v>1665</v>
      </c>
      <c r="N349" s="720"/>
      <c r="O349" s="721"/>
      <c r="P349" s="721"/>
      <c r="Q349" s="722"/>
      <c r="R349" s="543" t="s">
        <v>3</v>
      </c>
      <c r="S349" s="410"/>
      <c r="T349" s="410"/>
      <c r="U349" s="410"/>
      <c r="V349" s="410"/>
      <c r="W349" s="410"/>
      <c r="X349" s="410"/>
      <c r="Y349" s="410"/>
      <c r="Z349" s="410"/>
      <c r="AA349" s="410"/>
      <c r="AB349" s="410"/>
      <c r="AC349" s="410"/>
      <c r="AD349" s="410"/>
      <c r="AE349" s="410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  <c r="AZ349" s="410"/>
      <c r="BA349" s="410"/>
      <c r="BB349" s="410"/>
      <c r="BC349" s="410"/>
      <c r="BD349" s="410"/>
      <c r="BE349" s="410"/>
      <c r="BF349" s="410"/>
      <c r="BG349" s="410"/>
      <c r="BH349" s="410"/>
      <c r="BI349" s="410"/>
      <c r="BJ349" s="410"/>
      <c r="BK349" s="410"/>
      <c r="BL349" s="410"/>
      <c r="BM349" s="410"/>
      <c r="BN349" s="410"/>
      <c r="BO349" s="410"/>
      <c r="BP349" s="410"/>
      <c r="BQ349" s="410"/>
      <c r="BR349" s="410"/>
      <c r="BS349" s="410"/>
      <c r="BT349" s="410"/>
      <c r="BU349" s="410"/>
      <c r="BV349" s="410"/>
      <c r="BW349" s="410"/>
      <c r="BX349" s="410"/>
      <c r="BY349" s="410"/>
      <c r="BZ349" s="410"/>
      <c r="CA349" s="410"/>
      <c r="CB349" s="410"/>
      <c r="CC349" s="410"/>
      <c r="CD349" s="410"/>
      <c r="CE349" s="410"/>
      <c r="CF349" s="410"/>
      <c r="CG349" s="410"/>
      <c r="CH349" s="410"/>
      <c r="CI349" s="410"/>
      <c r="CJ349" s="410"/>
      <c r="CK349" s="410"/>
      <c r="CL349" s="410"/>
      <c r="CM349" s="410"/>
      <c r="CN349" s="410"/>
    </row>
    <row r="350" spans="1:92" ht="14.25">
      <c r="B350" s="800"/>
      <c r="C350" s="496" t="s">
        <v>44</v>
      </c>
      <c r="D350" s="497"/>
      <c r="E350" s="497"/>
      <c r="F350" s="497"/>
      <c r="G350" s="497"/>
      <c r="H350" s="497"/>
      <c r="I350" s="497"/>
      <c r="J350" s="497"/>
      <c r="K350" s="497"/>
      <c r="L350" s="498"/>
      <c r="M350" s="521">
        <v>1666</v>
      </c>
      <c r="N350" s="720"/>
      <c r="O350" s="721"/>
      <c r="P350" s="721"/>
      <c r="Q350" s="722"/>
      <c r="R350" s="543" t="s">
        <v>3</v>
      </c>
      <c r="S350" s="410"/>
      <c r="T350" s="410"/>
      <c r="U350" s="410"/>
      <c r="V350" s="410"/>
      <c r="W350" s="410"/>
      <c r="X350" s="410"/>
      <c r="Y350" s="410"/>
      <c r="Z350" s="410"/>
      <c r="AA350" s="410"/>
      <c r="AB350" s="410"/>
      <c r="AC350" s="410"/>
      <c r="AD350" s="410"/>
      <c r="AE350" s="410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  <c r="AZ350" s="410"/>
      <c r="BA350" s="410"/>
      <c r="BB350" s="410"/>
      <c r="BC350" s="410"/>
      <c r="BD350" s="410"/>
      <c r="BE350" s="410"/>
      <c r="BF350" s="410"/>
      <c r="BG350" s="410"/>
      <c r="BH350" s="410"/>
      <c r="BI350" s="410"/>
      <c r="BJ350" s="410"/>
      <c r="BK350" s="410"/>
      <c r="BL350" s="410"/>
      <c r="BM350" s="410"/>
      <c r="BN350" s="410"/>
      <c r="BO350" s="410"/>
      <c r="BP350" s="410"/>
      <c r="BQ350" s="410"/>
      <c r="BR350" s="410"/>
      <c r="BS350" s="410"/>
      <c r="BT350" s="410"/>
      <c r="BU350" s="410"/>
      <c r="BV350" s="410"/>
      <c r="BW350" s="410"/>
      <c r="BX350" s="410"/>
      <c r="BY350" s="410"/>
      <c r="BZ350" s="410"/>
      <c r="CA350" s="410"/>
      <c r="CB350" s="410"/>
      <c r="CC350" s="410"/>
      <c r="CD350" s="410"/>
      <c r="CE350" s="410"/>
      <c r="CF350" s="410"/>
      <c r="CG350" s="410"/>
      <c r="CH350" s="410"/>
      <c r="CI350" s="410"/>
      <c r="CJ350" s="410"/>
      <c r="CK350" s="410"/>
      <c r="CL350" s="410"/>
      <c r="CM350" s="410"/>
      <c r="CN350" s="410"/>
    </row>
    <row r="351" spans="1:92" ht="14.25">
      <c r="B351" s="800"/>
      <c r="C351" s="496" t="s">
        <v>815</v>
      </c>
      <c r="D351" s="497"/>
      <c r="E351" s="497"/>
      <c r="F351" s="497"/>
      <c r="G351" s="497"/>
      <c r="H351" s="497"/>
      <c r="I351" s="497"/>
      <c r="J351" s="497"/>
      <c r="K351" s="497"/>
      <c r="L351" s="498"/>
      <c r="M351" s="521">
        <v>1667</v>
      </c>
      <c r="N351" s="720"/>
      <c r="O351" s="721"/>
      <c r="P351" s="721"/>
      <c r="Q351" s="722"/>
      <c r="R351" s="543" t="s">
        <v>3</v>
      </c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  <c r="AZ351" s="410"/>
      <c r="BA351" s="410"/>
      <c r="BB351" s="410"/>
      <c r="BC351" s="410"/>
      <c r="BD351" s="410"/>
      <c r="BE351" s="410"/>
      <c r="BF351" s="410"/>
      <c r="BG351" s="410"/>
      <c r="BH351" s="410"/>
      <c r="BI351" s="410"/>
      <c r="BJ351" s="410"/>
      <c r="BK351" s="410"/>
      <c r="BL351" s="410"/>
      <c r="BM351" s="410"/>
      <c r="BN351" s="410"/>
      <c r="BO351" s="410"/>
      <c r="BP351" s="410"/>
      <c r="BQ351" s="410"/>
      <c r="BR351" s="410"/>
      <c r="BS351" s="410"/>
      <c r="BT351" s="410"/>
      <c r="BU351" s="410"/>
      <c r="BV351" s="410"/>
      <c r="BW351" s="410"/>
      <c r="BX351" s="410"/>
      <c r="BY351" s="410"/>
      <c r="BZ351" s="410"/>
      <c r="CA351" s="410"/>
      <c r="CB351" s="410"/>
      <c r="CC351" s="410"/>
      <c r="CD351" s="410"/>
      <c r="CE351" s="410"/>
      <c r="CF351" s="410"/>
      <c r="CG351" s="410"/>
      <c r="CH351" s="410"/>
      <c r="CI351" s="410"/>
      <c r="CJ351" s="410"/>
      <c r="CK351" s="410"/>
      <c r="CL351" s="410"/>
      <c r="CM351" s="410"/>
      <c r="CN351" s="410"/>
    </row>
    <row r="352" spans="1:92" ht="14.25">
      <c r="B352" s="800"/>
      <c r="C352" s="496" t="s">
        <v>816</v>
      </c>
      <c r="D352" s="497"/>
      <c r="E352" s="497"/>
      <c r="F352" s="497"/>
      <c r="G352" s="497"/>
      <c r="H352" s="497"/>
      <c r="I352" s="497"/>
      <c r="J352" s="497"/>
      <c r="K352" s="497"/>
      <c r="L352" s="498"/>
      <c r="M352" s="521">
        <v>1668</v>
      </c>
      <c r="N352" s="720"/>
      <c r="O352" s="721"/>
      <c r="P352" s="721"/>
      <c r="Q352" s="722"/>
      <c r="R352" s="543" t="s">
        <v>3</v>
      </c>
      <c r="S352" s="410"/>
      <c r="T352" s="410"/>
      <c r="U352" s="410"/>
      <c r="V352" s="410"/>
      <c r="W352" s="410"/>
      <c r="X352" s="410"/>
      <c r="Y352" s="410"/>
      <c r="Z352" s="410"/>
      <c r="AA352" s="410"/>
      <c r="AB352" s="410"/>
      <c r="AC352" s="410"/>
      <c r="AD352" s="410"/>
      <c r="AE352" s="410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  <c r="AZ352" s="410"/>
      <c r="BA352" s="410"/>
      <c r="BB352" s="410"/>
      <c r="BC352" s="410"/>
      <c r="BD352" s="410"/>
      <c r="BE352" s="410"/>
      <c r="BF352" s="410"/>
      <c r="BG352" s="410"/>
      <c r="BH352" s="410"/>
      <c r="BI352" s="410"/>
      <c r="BJ352" s="410"/>
      <c r="BK352" s="410"/>
      <c r="BL352" s="410"/>
      <c r="BM352" s="410"/>
      <c r="BN352" s="410"/>
      <c r="BO352" s="410"/>
      <c r="BP352" s="410"/>
      <c r="BQ352" s="410"/>
      <c r="BR352" s="410"/>
      <c r="BS352" s="410"/>
      <c r="BT352" s="410"/>
      <c r="BU352" s="410"/>
      <c r="BV352" s="410"/>
      <c r="BW352" s="410"/>
      <c r="BX352" s="410"/>
      <c r="BY352" s="410"/>
      <c r="BZ352" s="410"/>
      <c r="CA352" s="410"/>
      <c r="CB352" s="410"/>
      <c r="CC352" s="410"/>
      <c r="CD352" s="410"/>
      <c r="CE352" s="410"/>
      <c r="CF352" s="410"/>
      <c r="CG352" s="410"/>
      <c r="CH352" s="410"/>
      <c r="CI352" s="410"/>
      <c r="CJ352" s="410"/>
      <c r="CK352" s="410"/>
      <c r="CL352" s="410"/>
      <c r="CM352" s="410"/>
      <c r="CN352" s="410"/>
    </row>
    <row r="353" spans="2:92" ht="14.25">
      <c r="B353" s="800"/>
      <c r="C353" s="496" t="s">
        <v>45</v>
      </c>
      <c r="D353" s="497"/>
      <c r="E353" s="497"/>
      <c r="F353" s="497"/>
      <c r="G353" s="497"/>
      <c r="H353" s="497"/>
      <c r="I353" s="497"/>
      <c r="J353" s="497"/>
      <c r="K353" s="497"/>
      <c r="L353" s="498"/>
      <c r="M353" s="521">
        <v>1141</v>
      </c>
      <c r="N353" s="720"/>
      <c r="O353" s="721"/>
      <c r="P353" s="721"/>
      <c r="Q353" s="722"/>
      <c r="R353" s="543" t="s">
        <v>3</v>
      </c>
      <c r="S353" s="410"/>
      <c r="T353" s="410"/>
      <c r="U353" s="410"/>
      <c r="V353" s="410"/>
      <c r="W353" s="410"/>
      <c r="X353" s="410"/>
      <c r="Y353" s="410"/>
      <c r="Z353" s="410"/>
      <c r="AA353" s="410"/>
      <c r="AB353" s="410"/>
      <c r="AC353" s="410"/>
      <c r="AD353" s="410"/>
      <c r="AE353" s="410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  <c r="AZ353" s="410"/>
      <c r="BA353" s="410"/>
      <c r="BB353" s="410"/>
      <c r="BC353" s="410"/>
      <c r="BD353" s="410"/>
      <c r="BE353" s="410"/>
      <c r="BF353" s="410"/>
      <c r="BG353" s="410"/>
      <c r="BH353" s="410"/>
      <c r="BI353" s="410"/>
      <c r="BJ353" s="410"/>
      <c r="BK353" s="410"/>
      <c r="BL353" s="410"/>
      <c r="BM353" s="410"/>
      <c r="BN353" s="410"/>
      <c r="BO353" s="410"/>
      <c r="BP353" s="410"/>
      <c r="BQ353" s="410"/>
      <c r="BR353" s="410"/>
      <c r="BS353" s="410"/>
      <c r="BT353" s="410"/>
      <c r="BU353" s="410"/>
      <c r="BV353" s="410"/>
      <c r="BW353" s="410"/>
      <c r="BX353" s="410"/>
      <c r="BY353" s="410"/>
      <c r="BZ353" s="410"/>
      <c r="CA353" s="410"/>
      <c r="CB353" s="410"/>
      <c r="CC353" s="410"/>
      <c r="CD353" s="410"/>
      <c r="CE353" s="410"/>
      <c r="CF353" s="410"/>
      <c r="CG353" s="410"/>
      <c r="CH353" s="410"/>
      <c r="CI353" s="410"/>
      <c r="CJ353" s="410"/>
      <c r="CK353" s="410"/>
      <c r="CL353" s="410"/>
      <c r="CM353" s="410"/>
      <c r="CN353" s="410"/>
    </row>
    <row r="354" spans="2:92" ht="14.25">
      <c r="B354" s="800"/>
      <c r="C354" s="496" t="s">
        <v>46</v>
      </c>
      <c r="D354" s="497"/>
      <c r="E354" s="497"/>
      <c r="F354" s="497"/>
      <c r="G354" s="497"/>
      <c r="H354" s="497"/>
      <c r="I354" s="497"/>
      <c r="J354" s="497"/>
      <c r="K354" s="497"/>
      <c r="L354" s="498"/>
      <c r="M354" s="521">
        <v>1142</v>
      </c>
      <c r="N354" s="720"/>
      <c r="O354" s="721"/>
      <c r="P354" s="721"/>
      <c r="Q354" s="722"/>
      <c r="R354" s="543" t="s">
        <v>3</v>
      </c>
      <c r="S354" s="410"/>
      <c r="T354" s="410"/>
      <c r="U354" s="410"/>
      <c r="V354" s="410"/>
      <c r="W354" s="410"/>
      <c r="X354" s="410"/>
      <c r="Y354" s="410"/>
      <c r="Z354" s="410"/>
      <c r="AA354" s="410"/>
      <c r="AB354" s="410"/>
      <c r="AC354" s="410"/>
      <c r="AD354" s="410"/>
      <c r="AE354" s="410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  <c r="AZ354" s="410"/>
      <c r="BA354" s="410"/>
      <c r="BB354" s="410"/>
      <c r="BC354" s="410"/>
      <c r="BD354" s="410"/>
      <c r="BE354" s="410"/>
      <c r="BF354" s="410"/>
      <c r="BG354" s="410"/>
      <c r="BH354" s="410"/>
      <c r="BI354" s="410"/>
      <c r="BJ354" s="410"/>
      <c r="BK354" s="410"/>
      <c r="BL354" s="410"/>
      <c r="BM354" s="410"/>
      <c r="BN354" s="410"/>
      <c r="BO354" s="410"/>
      <c r="BP354" s="410"/>
      <c r="BQ354" s="410"/>
      <c r="BR354" s="410"/>
      <c r="BS354" s="410"/>
      <c r="BT354" s="410"/>
      <c r="BU354" s="410"/>
      <c r="BV354" s="410"/>
      <c r="BW354" s="410"/>
      <c r="BX354" s="410"/>
      <c r="BY354" s="410"/>
      <c r="BZ354" s="410"/>
      <c r="CA354" s="410"/>
      <c r="CB354" s="410"/>
      <c r="CC354" s="410"/>
      <c r="CD354" s="410"/>
      <c r="CE354" s="410"/>
      <c r="CF354" s="410"/>
      <c r="CG354" s="410"/>
      <c r="CH354" s="410"/>
      <c r="CI354" s="410"/>
      <c r="CJ354" s="410"/>
      <c r="CK354" s="410"/>
      <c r="CL354" s="410"/>
      <c r="CM354" s="410"/>
      <c r="CN354" s="410"/>
    </row>
    <row r="355" spans="2:92" ht="14.25">
      <c r="B355" s="800"/>
      <c r="C355" s="496" t="s">
        <v>47</v>
      </c>
      <c r="D355" s="497"/>
      <c r="E355" s="497"/>
      <c r="F355" s="497"/>
      <c r="G355" s="497"/>
      <c r="H355" s="497"/>
      <c r="I355" s="497"/>
      <c r="J355" s="497"/>
      <c r="K355" s="497"/>
      <c r="L355" s="498"/>
      <c r="M355" s="521">
        <v>1669</v>
      </c>
      <c r="N355" s="720"/>
      <c r="O355" s="721"/>
      <c r="P355" s="721"/>
      <c r="Q355" s="722"/>
      <c r="R355" s="543" t="s">
        <v>3</v>
      </c>
      <c r="S355" s="410"/>
      <c r="T355" s="410"/>
      <c r="U355" s="410"/>
      <c r="V355" s="410"/>
      <c r="W355" s="410"/>
      <c r="X355" s="410"/>
      <c r="Y355" s="410"/>
      <c r="Z355" s="410"/>
      <c r="AA355" s="410"/>
      <c r="AB355" s="410"/>
      <c r="AC355" s="410"/>
      <c r="AD355" s="410"/>
      <c r="AE355" s="410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  <c r="AZ355" s="410"/>
      <c r="BA355" s="410"/>
      <c r="BB355" s="410"/>
      <c r="BC355" s="410"/>
      <c r="BD355" s="410"/>
      <c r="BE355" s="410"/>
      <c r="BF355" s="410"/>
      <c r="BG355" s="410"/>
      <c r="BH355" s="410"/>
      <c r="BI355" s="410"/>
      <c r="BJ355" s="410"/>
      <c r="BK355" s="410"/>
      <c r="BL355" s="410"/>
      <c r="BM355" s="410"/>
      <c r="BN355" s="410"/>
      <c r="BO355" s="410"/>
      <c r="BP355" s="410"/>
      <c r="BQ355" s="410"/>
      <c r="BR355" s="410"/>
      <c r="BS355" s="410"/>
      <c r="BT355" s="410"/>
      <c r="BU355" s="410"/>
      <c r="BV355" s="410"/>
      <c r="BW355" s="410"/>
      <c r="BX355" s="410"/>
      <c r="BY355" s="410"/>
      <c r="BZ355" s="410"/>
      <c r="CA355" s="410"/>
      <c r="CB355" s="410"/>
      <c r="CC355" s="410"/>
      <c r="CD355" s="410"/>
      <c r="CE355" s="410"/>
      <c r="CF355" s="410"/>
      <c r="CG355" s="410"/>
      <c r="CH355" s="410"/>
      <c r="CI355" s="410"/>
      <c r="CJ355" s="410"/>
      <c r="CK355" s="410"/>
      <c r="CL355" s="410"/>
      <c r="CM355" s="410"/>
      <c r="CN355" s="410"/>
    </row>
    <row r="356" spans="2:92" ht="14.25">
      <c r="B356" s="800"/>
      <c r="C356" s="496" t="s">
        <v>48</v>
      </c>
      <c r="D356" s="497"/>
      <c r="E356" s="497"/>
      <c r="F356" s="497"/>
      <c r="G356" s="497"/>
      <c r="H356" s="497"/>
      <c r="I356" s="497"/>
      <c r="J356" s="497"/>
      <c r="K356" s="497"/>
      <c r="L356" s="498"/>
      <c r="M356" s="521">
        <v>1670</v>
      </c>
      <c r="N356" s="720"/>
      <c r="O356" s="721"/>
      <c r="P356" s="721"/>
      <c r="Q356" s="722"/>
      <c r="R356" s="543" t="s">
        <v>3</v>
      </c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  <c r="AZ356" s="410"/>
      <c r="BA356" s="410"/>
      <c r="BB356" s="410"/>
      <c r="BC356" s="410"/>
      <c r="BD356" s="410"/>
      <c r="BE356" s="410"/>
      <c r="BF356" s="410"/>
      <c r="BG356" s="410"/>
      <c r="BH356" s="410"/>
      <c r="BI356" s="410"/>
      <c r="BJ356" s="410"/>
      <c r="BK356" s="410"/>
      <c r="BL356" s="410"/>
      <c r="BM356" s="410"/>
      <c r="BN356" s="410"/>
      <c r="BO356" s="410"/>
      <c r="BP356" s="410"/>
      <c r="BQ356" s="410"/>
      <c r="BR356" s="410"/>
      <c r="BS356" s="410"/>
      <c r="BT356" s="410"/>
      <c r="BU356" s="410"/>
      <c r="BV356" s="410"/>
      <c r="BW356" s="410"/>
      <c r="BX356" s="410"/>
      <c r="BY356" s="410"/>
      <c r="BZ356" s="410"/>
      <c r="CA356" s="410"/>
      <c r="CB356" s="410"/>
      <c r="CC356" s="410"/>
      <c r="CD356" s="410"/>
      <c r="CE356" s="410"/>
      <c r="CF356" s="410"/>
      <c r="CG356" s="410"/>
      <c r="CH356" s="410"/>
      <c r="CI356" s="410"/>
      <c r="CJ356" s="410"/>
      <c r="CK356" s="410"/>
      <c r="CL356" s="410"/>
      <c r="CM356" s="410"/>
      <c r="CN356" s="410"/>
    </row>
    <row r="357" spans="2:92" ht="14.25">
      <c r="B357" s="800"/>
      <c r="C357" s="496" t="s">
        <v>49</v>
      </c>
      <c r="D357" s="497"/>
      <c r="E357" s="497"/>
      <c r="F357" s="497"/>
      <c r="G357" s="497"/>
      <c r="H357" s="497"/>
      <c r="I357" s="497"/>
      <c r="J357" s="497"/>
      <c r="K357" s="497"/>
      <c r="L357" s="498"/>
      <c r="M357" s="521">
        <v>1671</v>
      </c>
      <c r="N357" s="720"/>
      <c r="O357" s="721"/>
      <c r="P357" s="721"/>
      <c r="Q357" s="722"/>
      <c r="R357" s="543" t="s">
        <v>3</v>
      </c>
      <c r="S357" s="410"/>
      <c r="T357" s="410"/>
      <c r="U357" s="410"/>
      <c r="V357" s="410"/>
      <c r="W357" s="410"/>
      <c r="X357" s="410"/>
      <c r="Y357" s="410"/>
      <c r="Z357" s="410"/>
      <c r="AA357" s="410"/>
      <c r="AB357" s="410"/>
      <c r="AC357" s="410"/>
      <c r="AD357" s="410"/>
      <c r="AE357" s="410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  <c r="AZ357" s="410"/>
      <c r="BA357" s="410"/>
      <c r="BB357" s="410"/>
      <c r="BC357" s="410"/>
      <c r="BD357" s="410"/>
      <c r="BE357" s="410"/>
      <c r="BF357" s="410"/>
      <c r="BG357" s="410"/>
      <c r="BH357" s="410"/>
      <c r="BI357" s="410"/>
      <c r="BJ357" s="410"/>
      <c r="BK357" s="410"/>
      <c r="BL357" s="410"/>
      <c r="BM357" s="410"/>
      <c r="BN357" s="410"/>
      <c r="BO357" s="410"/>
      <c r="BP357" s="410"/>
      <c r="BQ357" s="410"/>
      <c r="BR357" s="410"/>
      <c r="BS357" s="410"/>
      <c r="BT357" s="410"/>
      <c r="BU357" s="410"/>
      <c r="BV357" s="410"/>
      <c r="BW357" s="410"/>
      <c r="BX357" s="410"/>
      <c r="BY357" s="410"/>
      <c r="BZ357" s="410"/>
      <c r="CA357" s="410"/>
      <c r="CB357" s="410"/>
      <c r="CC357" s="410"/>
      <c r="CD357" s="410"/>
      <c r="CE357" s="410"/>
      <c r="CF357" s="410"/>
      <c r="CG357" s="410"/>
      <c r="CH357" s="410"/>
      <c r="CI357" s="410"/>
      <c r="CJ357" s="410"/>
      <c r="CK357" s="410"/>
      <c r="CL357" s="410"/>
      <c r="CM357" s="410"/>
      <c r="CN357" s="410"/>
    </row>
    <row r="358" spans="2:92" ht="14.25">
      <c r="B358" s="800"/>
      <c r="C358" s="496" t="s">
        <v>814</v>
      </c>
      <c r="D358" s="497"/>
      <c r="E358" s="497"/>
      <c r="F358" s="497"/>
      <c r="G358" s="497"/>
      <c r="H358" s="497"/>
      <c r="I358" s="497"/>
      <c r="J358" s="497"/>
      <c r="K358" s="497"/>
      <c r="L358" s="498"/>
      <c r="M358" s="521">
        <v>1672</v>
      </c>
      <c r="N358" s="720">
        <f>+SUM($N$340:$Q$343)-SUM($N$344:$Q$357)</f>
        <v>0</v>
      </c>
      <c r="O358" s="721"/>
      <c r="P358" s="721"/>
      <c r="Q358" s="722"/>
      <c r="R358" s="477" t="s">
        <v>4</v>
      </c>
      <c r="S358" s="410"/>
      <c r="T358" s="410"/>
      <c r="U358" s="410"/>
      <c r="V358" s="410"/>
      <c r="W358" s="410"/>
      <c r="X358" s="410"/>
      <c r="Y358" s="410"/>
      <c r="Z358" s="410"/>
      <c r="AA358" s="410"/>
      <c r="AB358" s="410"/>
      <c r="AC358" s="410"/>
      <c r="AD358" s="410"/>
      <c r="AE358" s="410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  <c r="AZ358" s="410"/>
      <c r="BA358" s="410"/>
      <c r="BB358" s="410"/>
      <c r="BC358" s="410"/>
      <c r="BD358" s="410"/>
      <c r="BE358" s="410"/>
      <c r="BF358" s="410"/>
      <c r="BG358" s="410"/>
      <c r="BH358" s="410"/>
      <c r="BI358" s="410"/>
      <c r="BJ358" s="410"/>
      <c r="BK358" s="410"/>
      <c r="BL358" s="410"/>
      <c r="BM358" s="410"/>
      <c r="BN358" s="410"/>
      <c r="BO358" s="410"/>
      <c r="BP358" s="410"/>
      <c r="BQ358" s="410"/>
      <c r="BR358" s="410"/>
      <c r="BS358" s="410"/>
      <c r="BT358" s="410"/>
      <c r="BU358" s="410"/>
      <c r="BV358" s="410"/>
      <c r="BW358" s="410"/>
      <c r="BX358" s="410"/>
      <c r="BY358" s="410"/>
      <c r="BZ358" s="410"/>
      <c r="CA358" s="410"/>
      <c r="CB358" s="410"/>
      <c r="CC358" s="410"/>
      <c r="CD358" s="410"/>
      <c r="CE358" s="410"/>
      <c r="CF358" s="410"/>
      <c r="CG358" s="410"/>
      <c r="CH358" s="410"/>
      <c r="CI358" s="410"/>
      <c r="CJ358" s="410"/>
      <c r="CK358" s="410"/>
      <c r="CL358" s="410"/>
      <c r="CM358" s="410"/>
      <c r="CN358" s="410"/>
    </row>
    <row r="359" spans="2:92" ht="14.25">
      <c r="B359" s="800" t="s">
        <v>817</v>
      </c>
      <c r="C359" s="496" t="s">
        <v>50</v>
      </c>
      <c r="D359" s="497"/>
      <c r="E359" s="497"/>
      <c r="F359" s="497"/>
      <c r="G359" s="497"/>
      <c r="H359" s="497"/>
      <c r="I359" s="497"/>
      <c r="J359" s="497"/>
      <c r="K359" s="497"/>
      <c r="L359" s="498"/>
      <c r="M359" s="521">
        <v>1673</v>
      </c>
      <c r="N359" s="720"/>
      <c r="O359" s="721"/>
      <c r="P359" s="721"/>
      <c r="Q359" s="722"/>
      <c r="R359" s="477" t="s">
        <v>3</v>
      </c>
      <c r="S359" s="410"/>
      <c r="T359" s="410"/>
      <c r="U359" s="410"/>
      <c r="V359" s="410"/>
      <c r="W359" s="410"/>
      <c r="X359" s="410"/>
      <c r="Y359" s="410"/>
      <c r="Z359" s="410"/>
      <c r="AA359" s="410"/>
      <c r="AB359" s="410"/>
      <c r="AC359" s="410"/>
      <c r="AD359" s="410"/>
      <c r="AE359" s="410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  <c r="AZ359" s="410"/>
      <c r="BA359" s="410"/>
      <c r="BB359" s="410"/>
      <c r="BC359" s="410"/>
      <c r="BD359" s="410"/>
      <c r="BE359" s="410"/>
      <c r="BF359" s="410"/>
      <c r="BG359" s="410"/>
      <c r="BH359" s="410"/>
      <c r="BI359" s="410"/>
      <c r="BJ359" s="410"/>
      <c r="BK359" s="410"/>
      <c r="BL359" s="410"/>
      <c r="BM359" s="410"/>
      <c r="BN359" s="410"/>
      <c r="BO359" s="410"/>
      <c r="BP359" s="410"/>
      <c r="BQ359" s="410"/>
      <c r="BR359" s="410"/>
      <c r="BS359" s="410"/>
      <c r="BT359" s="410"/>
      <c r="BU359" s="410"/>
      <c r="BV359" s="410"/>
      <c r="BW359" s="410"/>
      <c r="BX359" s="410"/>
      <c r="BY359" s="410"/>
      <c r="BZ359" s="410"/>
      <c r="CA359" s="410"/>
      <c r="CB359" s="410"/>
      <c r="CC359" s="410"/>
      <c r="CD359" s="410"/>
      <c r="CE359" s="410"/>
      <c r="CF359" s="410"/>
      <c r="CG359" s="410"/>
      <c r="CH359" s="410"/>
      <c r="CI359" s="410"/>
      <c r="CJ359" s="410"/>
      <c r="CK359" s="410"/>
      <c r="CL359" s="410"/>
      <c r="CM359" s="410"/>
      <c r="CN359" s="410"/>
    </row>
    <row r="360" spans="2:92" ht="14.25">
      <c r="B360" s="800"/>
      <c r="C360" s="496" t="s">
        <v>51</v>
      </c>
      <c r="D360" s="497"/>
      <c r="E360" s="497"/>
      <c r="F360" s="497"/>
      <c r="G360" s="497"/>
      <c r="H360" s="497"/>
      <c r="I360" s="497"/>
      <c r="J360" s="497"/>
      <c r="K360" s="497"/>
      <c r="L360" s="498"/>
      <c r="M360" s="521">
        <v>1674</v>
      </c>
      <c r="N360" s="720"/>
      <c r="O360" s="721"/>
      <c r="P360" s="721"/>
      <c r="Q360" s="722"/>
      <c r="R360" s="477" t="s">
        <v>2</v>
      </c>
      <c r="S360" s="410"/>
      <c r="T360" s="410"/>
      <c r="U360" s="410"/>
      <c r="V360" s="410"/>
      <c r="W360" s="410"/>
      <c r="X360" s="410"/>
      <c r="Y360" s="410"/>
      <c r="Z360" s="410"/>
      <c r="AA360" s="410"/>
      <c r="AB360" s="410"/>
      <c r="AC360" s="410"/>
      <c r="AD360" s="410"/>
      <c r="AE360" s="410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  <c r="AZ360" s="410"/>
      <c r="BA360" s="410"/>
      <c r="BB360" s="410"/>
      <c r="BC360" s="410"/>
      <c r="BD360" s="410"/>
      <c r="BE360" s="410"/>
      <c r="BF360" s="410"/>
      <c r="BG360" s="410"/>
      <c r="BH360" s="410"/>
      <c r="BI360" s="410"/>
      <c r="BJ360" s="410"/>
      <c r="BK360" s="410"/>
      <c r="BL360" s="410"/>
      <c r="BM360" s="410"/>
      <c r="BN360" s="410"/>
      <c r="BO360" s="410"/>
      <c r="BP360" s="410"/>
      <c r="BQ360" s="410"/>
      <c r="BR360" s="410"/>
      <c r="BS360" s="410"/>
      <c r="BT360" s="410"/>
      <c r="BU360" s="410"/>
      <c r="BV360" s="410"/>
      <c r="BW360" s="410"/>
      <c r="BX360" s="410"/>
      <c r="BY360" s="410"/>
      <c r="BZ360" s="410"/>
      <c r="CA360" s="410"/>
      <c r="CB360" s="410"/>
      <c r="CC360" s="410"/>
      <c r="CD360" s="410"/>
      <c r="CE360" s="410"/>
      <c r="CF360" s="410"/>
      <c r="CG360" s="410"/>
      <c r="CH360" s="410"/>
      <c r="CI360" s="410"/>
      <c r="CJ360" s="410"/>
      <c r="CK360" s="410"/>
      <c r="CL360" s="410"/>
      <c r="CM360" s="410"/>
      <c r="CN360" s="410"/>
    </row>
    <row r="361" spans="2:92" ht="14.25">
      <c r="B361" s="800"/>
      <c r="C361" s="496" t="s">
        <v>818</v>
      </c>
      <c r="D361" s="497"/>
      <c r="E361" s="497"/>
      <c r="F361" s="497"/>
      <c r="G361" s="497"/>
      <c r="H361" s="497"/>
      <c r="I361" s="497"/>
      <c r="J361" s="497"/>
      <c r="K361" s="497"/>
      <c r="L361" s="498"/>
      <c r="M361" s="521">
        <v>1144</v>
      </c>
      <c r="N361" s="720"/>
      <c r="O361" s="721"/>
      <c r="P361" s="721"/>
      <c r="Q361" s="722"/>
      <c r="R361" s="477" t="s">
        <v>2</v>
      </c>
      <c r="S361" s="410"/>
      <c r="T361" s="410"/>
      <c r="U361" s="410"/>
      <c r="V361" s="410"/>
      <c r="W361" s="410"/>
      <c r="X361" s="410"/>
      <c r="Y361" s="410"/>
      <c r="Z361" s="410"/>
      <c r="AA361" s="410"/>
      <c r="AB361" s="410"/>
      <c r="AC361" s="410"/>
      <c r="AD361" s="410"/>
      <c r="AE361" s="410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  <c r="AZ361" s="410"/>
      <c r="BA361" s="410"/>
      <c r="BB361" s="410"/>
      <c r="BC361" s="410"/>
      <c r="BD361" s="410"/>
      <c r="BE361" s="410"/>
      <c r="BF361" s="410"/>
      <c r="BG361" s="410"/>
      <c r="BH361" s="410"/>
      <c r="BI361" s="410"/>
      <c r="BJ361" s="410"/>
      <c r="BK361" s="410"/>
      <c r="BL361" s="410"/>
      <c r="BM361" s="410"/>
      <c r="BN361" s="410"/>
      <c r="BO361" s="410"/>
      <c r="BP361" s="410"/>
      <c r="BQ361" s="410"/>
      <c r="BR361" s="410"/>
      <c r="BS361" s="410"/>
      <c r="BT361" s="410"/>
      <c r="BU361" s="410"/>
      <c r="BV361" s="410"/>
      <c r="BW361" s="410"/>
      <c r="BX361" s="410"/>
      <c r="BY361" s="410"/>
      <c r="BZ361" s="410"/>
      <c r="CA361" s="410"/>
      <c r="CB361" s="410"/>
      <c r="CC361" s="410"/>
      <c r="CD361" s="410"/>
      <c r="CE361" s="410"/>
      <c r="CF361" s="410"/>
      <c r="CG361" s="410"/>
      <c r="CH361" s="410"/>
      <c r="CI361" s="410"/>
      <c r="CJ361" s="410"/>
      <c r="CK361" s="410"/>
      <c r="CL361" s="410"/>
      <c r="CM361" s="410"/>
      <c r="CN361" s="410"/>
    </row>
    <row r="362" spans="2:92" ht="14.25">
      <c r="B362" s="800"/>
      <c r="C362" s="496" t="s">
        <v>41</v>
      </c>
      <c r="D362" s="497"/>
      <c r="E362" s="497"/>
      <c r="F362" s="497"/>
      <c r="G362" s="497"/>
      <c r="H362" s="497"/>
      <c r="I362" s="497"/>
      <c r="J362" s="497"/>
      <c r="K362" s="497"/>
      <c r="L362" s="498"/>
      <c r="M362" s="521">
        <v>1675</v>
      </c>
      <c r="N362" s="720"/>
      <c r="O362" s="721"/>
      <c r="P362" s="721"/>
      <c r="Q362" s="722"/>
      <c r="R362" s="477" t="s">
        <v>2</v>
      </c>
      <c r="S362" s="410"/>
      <c r="T362" s="410"/>
      <c r="U362" s="410"/>
      <c r="V362" s="410"/>
      <c r="W362" s="410"/>
      <c r="X362" s="410"/>
      <c r="Y362" s="410"/>
      <c r="Z362" s="410"/>
      <c r="AA362" s="410"/>
      <c r="AB362" s="410"/>
      <c r="AC362" s="410"/>
      <c r="AD362" s="410"/>
      <c r="AE362" s="410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  <c r="AZ362" s="410"/>
      <c r="BA362" s="410"/>
      <c r="BB362" s="410"/>
      <c r="BC362" s="410"/>
      <c r="BD362" s="410"/>
      <c r="BE362" s="410"/>
      <c r="BF362" s="410"/>
      <c r="BG362" s="410"/>
      <c r="BH362" s="410"/>
      <c r="BI362" s="410"/>
      <c r="BJ362" s="410"/>
      <c r="BK362" s="410"/>
      <c r="BL362" s="410"/>
      <c r="BM362" s="410"/>
      <c r="BN362" s="410"/>
      <c r="BO362" s="410"/>
      <c r="BP362" s="410"/>
      <c r="BQ362" s="410"/>
      <c r="BR362" s="410"/>
      <c r="BS362" s="410"/>
      <c r="BT362" s="410"/>
      <c r="BU362" s="410"/>
      <c r="BV362" s="410"/>
      <c r="BW362" s="410"/>
      <c r="BX362" s="410"/>
      <c r="BY362" s="410"/>
      <c r="BZ362" s="410"/>
      <c r="CA362" s="410"/>
      <c r="CB362" s="410"/>
      <c r="CC362" s="410"/>
      <c r="CD362" s="410"/>
      <c r="CE362" s="410"/>
      <c r="CF362" s="410"/>
      <c r="CG362" s="410"/>
      <c r="CH362" s="410"/>
      <c r="CI362" s="410"/>
      <c r="CJ362" s="410"/>
      <c r="CK362" s="410"/>
      <c r="CL362" s="410"/>
      <c r="CM362" s="410"/>
      <c r="CN362" s="410"/>
    </row>
    <row r="363" spans="2:92" ht="14.25">
      <c r="B363" s="800"/>
      <c r="C363" s="496" t="s">
        <v>53</v>
      </c>
      <c r="D363" s="497"/>
      <c r="E363" s="497"/>
      <c r="F363" s="497"/>
      <c r="G363" s="497"/>
      <c r="H363" s="497"/>
      <c r="I363" s="497"/>
      <c r="J363" s="497"/>
      <c r="K363" s="497"/>
      <c r="L363" s="498"/>
      <c r="M363" s="521">
        <v>1175</v>
      </c>
      <c r="N363" s="720"/>
      <c r="O363" s="721"/>
      <c r="P363" s="721"/>
      <c r="Q363" s="722"/>
      <c r="R363" s="477" t="s">
        <v>2</v>
      </c>
      <c r="S363" s="410"/>
      <c r="T363" s="410"/>
      <c r="U363" s="410"/>
      <c r="V363" s="410"/>
      <c r="W363" s="410"/>
      <c r="X363" s="410"/>
      <c r="Y363" s="410"/>
      <c r="Z363" s="410"/>
      <c r="AA363" s="410"/>
      <c r="AB363" s="410"/>
      <c r="AC363" s="410"/>
      <c r="AD363" s="410"/>
      <c r="AE363" s="410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  <c r="AZ363" s="410"/>
      <c r="BA363" s="410"/>
      <c r="BB363" s="410"/>
      <c r="BC363" s="410"/>
      <c r="BD363" s="410"/>
      <c r="BE363" s="410"/>
      <c r="BF363" s="410"/>
      <c r="BG363" s="410"/>
      <c r="BH363" s="410"/>
      <c r="BI363" s="410"/>
      <c r="BJ363" s="410"/>
      <c r="BK363" s="410"/>
      <c r="BL363" s="410"/>
      <c r="BM363" s="410"/>
      <c r="BN363" s="410"/>
      <c r="BO363" s="410"/>
      <c r="BP363" s="410"/>
      <c r="BQ363" s="410"/>
      <c r="BR363" s="410"/>
      <c r="BS363" s="410"/>
      <c r="BT363" s="410"/>
      <c r="BU363" s="410"/>
      <c r="BV363" s="410"/>
      <c r="BW363" s="410"/>
      <c r="BX363" s="410"/>
      <c r="BY363" s="410"/>
      <c r="BZ363" s="410"/>
      <c r="CA363" s="410"/>
      <c r="CB363" s="410"/>
      <c r="CC363" s="410"/>
      <c r="CD363" s="410"/>
      <c r="CE363" s="410"/>
      <c r="CF363" s="410"/>
      <c r="CG363" s="410"/>
      <c r="CH363" s="410"/>
      <c r="CI363" s="410"/>
      <c r="CJ363" s="410"/>
      <c r="CK363" s="410"/>
      <c r="CL363" s="410"/>
      <c r="CM363" s="410"/>
      <c r="CN363" s="410"/>
    </row>
    <row r="364" spans="2:92" ht="14.25">
      <c r="B364" s="800"/>
      <c r="C364" s="496" t="s">
        <v>54</v>
      </c>
      <c r="D364" s="497"/>
      <c r="E364" s="497"/>
      <c r="F364" s="497"/>
      <c r="G364" s="497"/>
      <c r="H364" s="497"/>
      <c r="I364" s="497"/>
      <c r="J364" s="497"/>
      <c r="K364" s="497"/>
      <c r="L364" s="498"/>
      <c r="M364" s="521">
        <v>1676</v>
      </c>
      <c r="N364" s="720"/>
      <c r="O364" s="721"/>
      <c r="P364" s="721"/>
      <c r="Q364" s="722"/>
      <c r="R364" s="477" t="s">
        <v>2</v>
      </c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  <c r="AZ364" s="410"/>
      <c r="BA364" s="410"/>
      <c r="BB364" s="410"/>
      <c r="BC364" s="410"/>
      <c r="BD364" s="410"/>
      <c r="BE364" s="410"/>
      <c r="BF364" s="410"/>
      <c r="BG364" s="410"/>
      <c r="BH364" s="410"/>
      <c r="BI364" s="410"/>
      <c r="BJ364" s="410"/>
      <c r="BK364" s="410"/>
      <c r="BL364" s="410"/>
      <c r="BM364" s="410"/>
      <c r="BN364" s="410"/>
      <c r="BO364" s="410"/>
      <c r="BP364" s="410"/>
      <c r="BQ364" s="410"/>
      <c r="BR364" s="410"/>
      <c r="BS364" s="410"/>
      <c r="BT364" s="410"/>
      <c r="BU364" s="410"/>
      <c r="BV364" s="410"/>
      <c r="BW364" s="410"/>
      <c r="BX364" s="410"/>
      <c r="BY364" s="410"/>
      <c r="BZ364" s="410"/>
      <c r="CA364" s="410"/>
      <c r="CB364" s="410"/>
      <c r="CC364" s="410"/>
      <c r="CD364" s="410"/>
      <c r="CE364" s="410"/>
      <c r="CF364" s="410"/>
      <c r="CG364" s="410"/>
      <c r="CH364" s="410"/>
      <c r="CI364" s="410"/>
      <c r="CJ364" s="410"/>
      <c r="CK364" s="410"/>
      <c r="CL364" s="410"/>
      <c r="CM364" s="410"/>
      <c r="CN364" s="410"/>
    </row>
    <row r="365" spans="2:92" ht="14.25">
      <c r="B365" s="800"/>
      <c r="C365" s="496" t="s">
        <v>55</v>
      </c>
      <c r="D365" s="497"/>
      <c r="E365" s="497"/>
      <c r="F365" s="497"/>
      <c r="G365" s="497"/>
      <c r="H365" s="497"/>
      <c r="I365" s="497"/>
      <c r="J365" s="497"/>
      <c r="K365" s="497"/>
      <c r="L365" s="498"/>
      <c r="M365" s="521">
        <v>1677</v>
      </c>
      <c r="N365" s="720"/>
      <c r="O365" s="721"/>
      <c r="P365" s="721"/>
      <c r="Q365" s="722"/>
      <c r="R365" s="477" t="s">
        <v>2</v>
      </c>
      <c r="S365" s="410"/>
      <c r="T365" s="410"/>
      <c r="U365" s="410"/>
      <c r="V365" s="410"/>
      <c r="W365" s="410"/>
      <c r="X365" s="410"/>
      <c r="Y365" s="410"/>
      <c r="Z365" s="410"/>
      <c r="AA365" s="410"/>
      <c r="AB365" s="410"/>
      <c r="AC365" s="410"/>
      <c r="AD365" s="410"/>
      <c r="AE365" s="410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  <c r="AZ365" s="410"/>
      <c r="BA365" s="410"/>
      <c r="BB365" s="410"/>
      <c r="BC365" s="410"/>
      <c r="BD365" s="410"/>
      <c r="BE365" s="410"/>
      <c r="BF365" s="410"/>
      <c r="BG365" s="410"/>
      <c r="BH365" s="410"/>
      <c r="BI365" s="410"/>
      <c r="BJ365" s="410"/>
      <c r="BK365" s="410"/>
      <c r="BL365" s="410"/>
      <c r="BM365" s="410"/>
      <c r="BN365" s="410"/>
      <c r="BO365" s="410"/>
      <c r="BP365" s="410"/>
      <c r="BQ365" s="410"/>
      <c r="BR365" s="410"/>
      <c r="BS365" s="410"/>
      <c r="BT365" s="410"/>
      <c r="BU365" s="410"/>
      <c r="BV365" s="410"/>
      <c r="BW365" s="410"/>
      <c r="BX365" s="410"/>
      <c r="BY365" s="410"/>
      <c r="BZ365" s="410"/>
      <c r="CA365" s="410"/>
      <c r="CB365" s="410"/>
      <c r="CC365" s="410"/>
      <c r="CD365" s="410"/>
      <c r="CE365" s="410"/>
      <c r="CF365" s="410"/>
      <c r="CG365" s="410"/>
      <c r="CH365" s="410"/>
      <c r="CI365" s="410"/>
      <c r="CJ365" s="410"/>
      <c r="CK365" s="410"/>
      <c r="CL365" s="410"/>
      <c r="CM365" s="410"/>
      <c r="CN365" s="410"/>
    </row>
    <row r="366" spans="2:92" ht="14.25">
      <c r="B366" s="800"/>
      <c r="C366" s="496" t="s">
        <v>56</v>
      </c>
      <c r="D366" s="497"/>
      <c r="E366" s="497"/>
      <c r="F366" s="497"/>
      <c r="G366" s="497"/>
      <c r="H366" s="497"/>
      <c r="I366" s="497"/>
      <c r="J366" s="497"/>
      <c r="K366" s="497"/>
      <c r="L366" s="498"/>
      <c r="M366" s="521">
        <v>1678</v>
      </c>
      <c r="N366" s="720"/>
      <c r="O366" s="721"/>
      <c r="P366" s="721"/>
      <c r="Q366" s="722"/>
      <c r="R366" s="477" t="s">
        <v>2</v>
      </c>
      <c r="S366" s="410"/>
      <c r="T366" s="410"/>
      <c r="U366" s="410"/>
      <c r="V366" s="410"/>
      <c r="W366" s="410"/>
      <c r="X366" s="410"/>
      <c r="Y366" s="410"/>
      <c r="Z366" s="410"/>
      <c r="AA366" s="410"/>
      <c r="AB366" s="410"/>
      <c r="AC366" s="410"/>
      <c r="AD366" s="410"/>
      <c r="AE366" s="410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  <c r="AZ366" s="410"/>
      <c r="BA366" s="410"/>
      <c r="BB366" s="410"/>
      <c r="BC366" s="410"/>
      <c r="BD366" s="410"/>
      <c r="BE366" s="410"/>
      <c r="BF366" s="410"/>
      <c r="BG366" s="410"/>
      <c r="BH366" s="410"/>
      <c r="BI366" s="410"/>
      <c r="BJ366" s="410"/>
      <c r="BK366" s="410"/>
      <c r="BL366" s="410"/>
      <c r="BM366" s="410"/>
      <c r="BN366" s="410"/>
      <c r="BO366" s="410"/>
      <c r="BP366" s="410"/>
      <c r="BQ366" s="410"/>
      <c r="BR366" s="410"/>
      <c r="BS366" s="410"/>
      <c r="BT366" s="410"/>
      <c r="BU366" s="410"/>
      <c r="BV366" s="410"/>
      <c r="BW366" s="410"/>
      <c r="BX366" s="410"/>
      <c r="BY366" s="410"/>
      <c r="BZ366" s="410"/>
      <c r="CA366" s="410"/>
      <c r="CB366" s="410"/>
      <c r="CC366" s="410"/>
      <c r="CD366" s="410"/>
      <c r="CE366" s="410"/>
      <c r="CF366" s="410"/>
      <c r="CG366" s="410"/>
      <c r="CH366" s="410"/>
      <c r="CI366" s="410"/>
      <c r="CJ366" s="410"/>
      <c r="CK366" s="410"/>
      <c r="CL366" s="410"/>
      <c r="CM366" s="410"/>
      <c r="CN366" s="410"/>
    </row>
    <row r="367" spans="2:92" ht="14.25">
      <c r="B367" s="800"/>
      <c r="C367" s="496" t="s">
        <v>57</v>
      </c>
      <c r="D367" s="497"/>
      <c r="E367" s="497"/>
      <c r="F367" s="497"/>
      <c r="G367" s="497"/>
      <c r="H367" s="497"/>
      <c r="I367" s="497"/>
      <c r="J367" s="497"/>
      <c r="K367" s="497"/>
      <c r="L367" s="498"/>
      <c r="M367" s="521">
        <v>1150</v>
      </c>
      <c r="N367" s="720"/>
      <c r="O367" s="721"/>
      <c r="P367" s="721"/>
      <c r="Q367" s="722"/>
      <c r="R367" s="477" t="s">
        <v>2</v>
      </c>
      <c r="S367" s="410"/>
      <c r="T367" s="410"/>
      <c r="U367" s="410"/>
      <c r="V367" s="410"/>
      <c r="W367" s="410"/>
      <c r="X367" s="410"/>
      <c r="Y367" s="410"/>
      <c r="Z367" s="410"/>
      <c r="AA367" s="410"/>
      <c r="AB367" s="410"/>
      <c r="AC367" s="410"/>
      <c r="AD367" s="410"/>
      <c r="AE367" s="410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  <c r="AZ367" s="410"/>
      <c r="BA367" s="410"/>
      <c r="BB367" s="410"/>
      <c r="BC367" s="410"/>
      <c r="BD367" s="410"/>
      <c r="BE367" s="410"/>
      <c r="BF367" s="410"/>
      <c r="BG367" s="410"/>
      <c r="BH367" s="410"/>
      <c r="BI367" s="410"/>
      <c r="BJ367" s="410"/>
      <c r="BK367" s="410"/>
      <c r="BL367" s="410"/>
      <c r="BM367" s="410"/>
      <c r="BN367" s="410"/>
      <c r="BO367" s="410"/>
      <c r="BP367" s="410"/>
      <c r="BQ367" s="410"/>
      <c r="BR367" s="410"/>
      <c r="BS367" s="410"/>
      <c r="BT367" s="410"/>
      <c r="BU367" s="410"/>
      <c r="BV367" s="410"/>
      <c r="BW367" s="410"/>
      <c r="BX367" s="410"/>
      <c r="BY367" s="410"/>
      <c r="BZ367" s="410"/>
      <c r="CA367" s="410"/>
      <c r="CB367" s="410"/>
      <c r="CC367" s="410"/>
      <c r="CD367" s="410"/>
      <c r="CE367" s="410"/>
      <c r="CF367" s="410"/>
      <c r="CG367" s="410"/>
      <c r="CH367" s="410"/>
      <c r="CI367" s="410"/>
      <c r="CJ367" s="410"/>
      <c r="CK367" s="410"/>
      <c r="CL367" s="410"/>
      <c r="CM367" s="410"/>
      <c r="CN367" s="410"/>
    </row>
    <row r="368" spans="2:92" ht="14.25">
      <c r="B368" s="800"/>
      <c r="C368" s="496" t="s">
        <v>819</v>
      </c>
      <c r="D368" s="497"/>
      <c r="E368" s="497"/>
      <c r="F368" s="497"/>
      <c r="G368" s="497"/>
      <c r="H368" s="497"/>
      <c r="I368" s="497"/>
      <c r="J368" s="497"/>
      <c r="K368" s="497"/>
      <c r="L368" s="498"/>
      <c r="M368" s="521">
        <v>1147</v>
      </c>
      <c r="N368" s="720"/>
      <c r="O368" s="721"/>
      <c r="P368" s="721"/>
      <c r="Q368" s="722"/>
      <c r="R368" s="477" t="s">
        <v>2</v>
      </c>
      <c r="S368" s="410"/>
      <c r="T368" s="410"/>
      <c r="U368" s="410"/>
      <c r="V368" s="410"/>
      <c r="W368" s="410"/>
      <c r="X368" s="410"/>
      <c r="Y368" s="410"/>
      <c r="Z368" s="410"/>
      <c r="AA368" s="410"/>
      <c r="AB368" s="410"/>
      <c r="AC368" s="410"/>
      <c r="AD368" s="410"/>
      <c r="AE368" s="410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  <c r="AZ368" s="410"/>
      <c r="BA368" s="410"/>
      <c r="BB368" s="410"/>
      <c r="BC368" s="410"/>
      <c r="BD368" s="410"/>
      <c r="BE368" s="410"/>
      <c r="BF368" s="410"/>
      <c r="BG368" s="410"/>
      <c r="BH368" s="410"/>
      <c r="BI368" s="410"/>
      <c r="BJ368" s="410"/>
      <c r="BK368" s="410"/>
      <c r="BL368" s="410"/>
      <c r="BM368" s="410"/>
      <c r="BN368" s="410"/>
      <c r="BO368" s="410"/>
      <c r="BP368" s="410"/>
      <c r="BQ368" s="410"/>
      <c r="BR368" s="410"/>
      <c r="BS368" s="410"/>
      <c r="BT368" s="410"/>
      <c r="BU368" s="410"/>
      <c r="BV368" s="410"/>
      <c r="BW368" s="410"/>
      <c r="BX368" s="410"/>
      <c r="BY368" s="410"/>
      <c r="BZ368" s="410"/>
      <c r="CA368" s="410"/>
      <c r="CB368" s="410"/>
      <c r="CC368" s="410"/>
      <c r="CD368" s="410"/>
      <c r="CE368" s="410"/>
      <c r="CF368" s="410"/>
      <c r="CG368" s="410"/>
      <c r="CH368" s="410"/>
      <c r="CI368" s="410"/>
      <c r="CJ368" s="410"/>
      <c r="CK368" s="410"/>
      <c r="CL368" s="410"/>
      <c r="CM368" s="410"/>
      <c r="CN368" s="410"/>
    </row>
    <row r="369" spans="2:92" ht="14.25">
      <c r="B369" s="800"/>
      <c r="C369" s="496" t="s">
        <v>820</v>
      </c>
      <c r="D369" s="497"/>
      <c r="E369" s="497"/>
      <c r="F369" s="497"/>
      <c r="G369" s="497"/>
      <c r="H369" s="497"/>
      <c r="I369" s="497"/>
      <c r="J369" s="497"/>
      <c r="K369" s="497"/>
      <c r="L369" s="498"/>
      <c r="M369" s="521">
        <v>1148</v>
      </c>
      <c r="N369" s="720"/>
      <c r="O369" s="721"/>
      <c r="P369" s="721"/>
      <c r="Q369" s="722"/>
      <c r="R369" s="477" t="s">
        <v>2</v>
      </c>
      <c r="S369" s="410"/>
      <c r="T369" s="410"/>
      <c r="U369" s="410"/>
      <c r="V369" s="410"/>
      <c r="W369" s="410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  <c r="AZ369" s="410"/>
      <c r="BA369" s="410"/>
      <c r="BB369" s="410"/>
      <c r="BC369" s="410"/>
      <c r="BD369" s="410"/>
      <c r="BE369" s="410"/>
      <c r="BF369" s="410"/>
      <c r="BG369" s="410"/>
      <c r="BH369" s="410"/>
      <c r="BI369" s="410"/>
      <c r="BJ369" s="410"/>
      <c r="BK369" s="410"/>
      <c r="BL369" s="410"/>
      <c r="BM369" s="410"/>
      <c r="BN369" s="410"/>
      <c r="BO369" s="410"/>
      <c r="BP369" s="410"/>
      <c r="BQ369" s="410"/>
      <c r="BR369" s="410"/>
      <c r="BS369" s="410"/>
      <c r="BT369" s="410"/>
      <c r="BU369" s="410"/>
      <c r="BV369" s="410"/>
      <c r="BW369" s="410"/>
      <c r="BX369" s="410"/>
      <c r="BY369" s="410"/>
      <c r="BZ369" s="410"/>
      <c r="CA369" s="410"/>
      <c r="CB369" s="410"/>
      <c r="CC369" s="410"/>
      <c r="CD369" s="410"/>
      <c r="CE369" s="410"/>
      <c r="CF369" s="410"/>
      <c r="CG369" s="410"/>
      <c r="CH369" s="410"/>
      <c r="CI369" s="410"/>
      <c r="CJ369" s="410"/>
      <c r="CK369" s="410"/>
      <c r="CL369" s="410"/>
      <c r="CM369" s="410"/>
      <c r="CN369" s="410"/>
    </row>
    <row r="370" spans="2:92" ht="14.25">
      <c r="B370" s="800"/>
      <c r="C370" s="496" t="s">
        <v>821</v>
      </c>
      <c r="D370" s="497"/>
      <c r="E370" s="497"/>
      <c r="F370" s="497"/>
      <c r="G370" s="497"/>
      <c r="H370" s="497"/>
      <c r="I370" s="497"/>
      <c r="J370" s="497"/>
      <c r="K370" s="497"/>
      <c r="L370" s="498"/>
      <c r="M370" s="521">
        <v>1149</v>
      </c>
      <c r="N370" s="720"/>
      <c r="O370" s="721"/>
      <c r="P370" s="721"/>
      <c r="Q370" s="722"/>
      <c r="R370" s="477" t="s">
        <v>2</v>
      </c>
      <c r="S370" s="410"/>
      <c r="T370" s="410"/>
      <c r="U370" s="410"/>
      <c r="V370" s="410"/>
      <c r="W370" s="410"/>
      <c r="X370" s="410"/>
      <c r="Y370" s="410"/>
      <c r="Z370" s="410"/>
      <c r="AA370" s="410"/>
      <c r="AB370" s="410"/>
      <c r="AC370" s="410"/>
      <c r="AD370" s="410"/>
      <c r="AE370" s="410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  <c r="AZ370" s="410"/>
      <c r="BA370" s="410"/>
      <c r="BB370" s="410"/>
      <c r="BC370" s="410"/>
      <c r="BD370" s="410"/>
      <c r="BE370" s="410"/>
      <c r="BF370" s="410"/>
      <c r="BG370" s="410"/>
      <c r="BH370" s="410"/>
      <c r="BI370" s="410"/>
      <c r="BJ370" s="410"/>
      <c r="BK370" s="410"/>
      <c r="BL370" s="410"/>
      <c r="BM370" s="410"/>
      <c r="BN370" s="410"/>
      <c r="BO370" s="410"/>
      <c r="BP370" s="410"/>
      <c r="BQ370" s="410"/>
      <c r="BR370" s="410"/>
      <c r="BS370" s="410"/>
      <c r="BT370" s="410"/>
      <c r="BU370" s="410"/>
      <c r="BV370" s="410"/>
      <c r="BW370" s="410"/>
      <c r="BX370" s="410"/>
      <c r="BY370" s="410"/>
      <c r="BZ370" s="410"/>
      <c r="CA370" s="410"/>
      <c r="CB370" s="410"/>
      <c r="CC370" s="410"/>
      <c r="CD370" s="410"/>
      <c r="CE370" s="410"/>
      <c r="CF370" s="410"/>
      <c r="CG370" s="410"/>
      <c r="CH370" s="410"/>
      <c r="CI370" s="410"/>
      <c r="CJ370" s="410"/>
      <c r="CK370" s="410"/>
      <c r="CL370" s="410"/>
      <c r="CM370" s="410"/>
      <c r="CN370" s="410"/>
    </row>
    <row r="371" spans="2:92" ht="14.25">
      <c r="B371" s="800"/>
      <c r="C371" s="496" t="s">
        <v>58</v>
      </c>
      <c r="D371" s="497"/>
      <c r="E371" s="497"/>
      <c r="F371" s="497"/>
      <c r="G371" s="497"/>
      <c r="H371" s="497"/>
      <c r="I371" s="497"/>
      <c r="J371" s="497"/>
      <c r="K371" s="497"/>
      <c r="L371" s="498"/>
      <c r="M371" s="521">
        <v>1151</v>
      </c>
      <c r="N371" s="720"/>
      <c r="O371" s="721"/>
      <c r="P371" s="721"/>
      <c r="Q371" s="722"/>
      <c r="R371" s="477" t="s">
        <v>2</v>
      </c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  <c r="AZ371" s="410"/>
      <c r="BA371" s="410"/>
      <c r="BB371" s="410"/>
      <c r="BC371" s="410"/>
      <c r="BD371" s="410"/>
      <c r="BE371" s="410"/>
      <c r="BF371" s="410"/>
      <c r="BG371" s="410"/>
      <c r="BH371" s="410"/>
      <c r="BI371" s="410"/>
      <c r="BJ371" s="410"/>
      <c r="BK371" s="410"/>
      <c r="BL371" s="410"/>
      <c r="BM371" s="410"/>
      <c r="BN371" s="410"/>
      <c r="BO371" s="410"/>
      <c r="BP371" s="410"/>
      <c r="BQ371" s="410"/>
      <c r="BR371" s="410"/>
      <c r="BS371" s="410"/>
      <c r="BT371" s="410"/>
      <c r="BU371" s="410"/>
      <c r="BV371" s="410"/>
      <c r="BW371" s="410"/>
      <c r="BX371" s="410"/>
      <c r="BY371" s="410"/>
      <c r="BZ371" s="410"/>
      <c r="CA371" s="410"/>
      <c r="CB371" s="410"/>
      <c r="CC371" s="410"/>
      <c r="CD371" s="410"/>
      <c r="CE371" s="410"/>
      <c r="CF371" s="410"/>
      <c r="CG371" s="410"/>
      <c r="CH371" s="410"/>
      <c r="CI371" s="410"/>
      <c r="CJ371" s="410"/>
      <c r="CK371" s="410"/>
      <c r="CL371" s="410"/>
      <c r="CM371" s="410"/>
      <c r="CN371" s="410"/>
    </row>
    <row r="372" spans="2:92" ht="14.25">
      <c r="B372" s="800"/>
      <c r="C372" s="496" t="s">
        <v>219</v>
      </c>
      <c r="D372" s="497"/>
      <c r="E372" s="497"/>
      <c r="F372" s="497"/>
      <c r="G372" s="497"/>
      <c r="H372" s="497"/>
      <c r="I372" s="497"/>
      <c r="J372" s="497"/>
      <c r="K372" s="497"/>
      <c r="L372" s="498"/>
      <c r="M372" s="521">
        <v>1152</v>
      </c>
      <c r="N372" s="720"/>
      <c r="O372" s="721"/>
      <c r="P372" s="721"/>
      <c r="Q372" s="722"/>
      <c r="R372" s="477" t="s">
        <v>3</v>
      </c>
      <c r="S372" s="410"/>
      <c r="T372" s="410"/>
      <c r="U372" s="410"/>
      <c r="V372" s="410"/>
      <c r="W372" s="410"/>
      <c r="X372" s="410"/>
      <c r="Y372" s="410"/>
      <c r="Z372" s="410"/>
      <c r="AA372" s="410"/>
      <c r="AB372" s="410"/>
      <c r="AC372" s="410"/>
      <c r="AD372" s="410"/>
      <c r="AE372" s="410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  <c r="AZ372" s="410"/>
      <c r="BA372" s="410"/>
      <c r="BB372" s="410"/>
      <c r="BC372" s="410"/>
      <c r="BD372" s="410"/>
      <c r="BE372" s="410"/>
      <c r="BF372" s="410"/>
      <c r="BG372" s="410"/>
      <c r="BH372" s="410"/>
      <c r="BI372" s="410"/>
      <c r="BJ372" s="410"/>
      <c r="BK372" s="410"/>
      <c r="BL372" s="410"/>
      <c r="BM372" s="410"/>
      <c r="BN372" s="410"/>
      <c r="BO372" s="410"/>
      <c r="BP372" s="410"/>
      <c r="BQ372" s="410"/>
      <c r="BR372" s="410"/>
      <c r="BS372" s="410"/>
      <c r="BT372" s="410"/>
      <c r="BU372" s="410"/>
      <c r="BV372" s="410"/>
      <c r="BW372" s="410"/>
      <c r="BX372" s="410"/>
      <c r="BY372" s="410"/>
      <c r="BZ372" s="410"/>
      <c r="CA372" s="410"/>
      <c r="CB372" s="410"/>
      <c r="CC372" s="410"/>
      <c r="CD372" s="410"/>
      <c r="CE372" s="410"/>
      <c r="CF372" s="410"/>
      <c r="CG372" s="410"/>
      <c r="CH372" s="410"/>
      <c r="CI372" s="410"/>
      <c r="CJ372" s="410"/>
      <c r="CK372" s="410"/>
      <c r="CL372" s="410"/>
      <c r="CM372" s="410"/>
      <c r="CN372" s="410"/>
    </row>
    <row r="373" spans="2:92" ht="14.25">
      <c r="B373" s="800"/>
      <c r="C373" s="496" t="s">
        <v>822</v>
      </c>
      <c r="D373" s="497"/>
      <c r="E373" s="497"/>
      <c r="F373" s="497"/>
      <c r="G373" s="497"/>
      <c r="H373" s="497"/>
      <c r="I373" s="497"/>
      <c r="J373" s="497"/>
      <c r="K373" s="497"/>
      <c r="L373" s="498"/>
      <c r="M373" s="521">
        <v>1176</v>
      </c>
      <c r="N373" s="720"/>
      <c r="O373" s="721"/>
      <c r="P373" s="721"/>
      <c r="Q373" s="722"/>
      <c r="R373" s="477" t="s">
        <v>3</v>
      </c>
      <c r="S373" s="410"/>
      <c r="T373" s="410"/>
      <c r="U373" s="410"/>
      <c r="V373" s="410"/>
      <c r="W373" s="410"/>
      <c r="X373" s="410"/>
      <c r="Y373" s="410"/>
      <c r="Z373" s="410"/>
      <c r="AA373" s="410"/>
      <c r="AB373" s="410"/>
      <c r="AC373" s="410"/>
      <c r="AD373" s="410"/>
      <c r="AE373" s="410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  <c r="AZ373" s="410"/>
      <c r="BA373" s="410"/>
      <c r="BB373" s="410"/>
      <c r="BC373" s="410"/>
      <c r="BD373" s="410"/>
      <c r="BE373" s="410"/>
      <c r="BF373" s="410"/>
      <c r="BG373" s="410"/>
      <c r="BH373" s="410"/>
      <c r="BI373" s="410"/>
      <c r="BJ373" s="410"/>
      <c r="BK373" s="410"/>
      <c r="BL373" s="410"/>
      <c r="BM373" s="410"/>
      <c r="BN373" s="410"/>
      <c r="BO373" s="410"/>
      <c r="BP373" s="410"/>
      <c r="BQ373" s="410"/>
      <c r="BR373" s="410"/>
      <c r="BS373" s="410"/>
      <c r="BT373" s="410"/>
      <c r="BU373" s="410"/>
      <c r="BV373" s="410"/>
      <c r="BW373" s="410"/>
      <c r="BX373" s="410"/>
      <c r="BY373" s="410"/>
      <c r="BZ373" s="410"/>
      <c r="CA373" s="410"/>
      <c r="CB373" s="410"/>
      <c r="CC373" s="410"/>
      <c r="CD373" s="410"/>
      <c r="CE373" s="410"/>
      <c r="CF373" s="410"/>
      <c r="CG373" s="410"/>
      <c r="CH373" s="410"/>
      <c r="CI373" s="410"/>
      <c r="CJ373" s="410"/>
      <c r="CK373" s="410"/>
      <c r="CL373" s="410"/>
      <c r="CM373" s="410"/>
      <c r="CN373" s="410"/>
    </row>
    <row r="374" spans="2:92" ht="14.25">
      <c r="B374" s="800"/>
      <c r="C374" s="496" t="s">
        <v>59</v>
      </c>
      <c r="D374" s="497"/>
      <c r="E374" s="497"/>
      <c r="F374" s="497"/>
      <c r="G374" s="497"/>
      <c r="H374" s="497"/>
      <c r="I374" s="497"/>
      <c r="J374" s="497"/>
      <c r="K374" s="497"/>
      <c r="L374" s="498"/>
      <c r="M374" s="521">
        <v>1679</v>
      </c>
      <c r="N374" s="720"/>
      <c r="O374" s="721"/>
      <c r="P374" s="721"/>
      <c r="Q374" s="722"/>
      <c r="R374" s="477" t="s">
        <v>3</v>
      </c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410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  <c r="AZ374" s="410"/>
      <c r="BA374" s="410"/>
      <c r="BB374" s="410"/>
      <c r="BC374" s="410"/>
      <c r="BD374" s="410"/>
      <c r="BE374" s="410"/>
      <c r="BF374" s="410"/>
      <c r="BG374" s="410"/>
      <c r="BH374" s="410"/>
      <c r="BI374" s="410"/>
      <c r="BJ374" s="410"/>
      <c r="BK374" s="410"/>
      <c r="BL374" s="410"/>
      <c r="BM374" s="410"/>
      <c r="BN374" s="410"/>
      <c r="BO374" s="410"/>
      <c r="BP374" s="410"/>
      <c r="BQ374" s="410"/>
      <c r="BR374" s="410"/>
      <c r="BS374" s="410"/>
      <c r="BT374" s="410"/>
      <c r="BU374" s="410"/>
      <c r="BV374" s="410"/>
      <c r="BW374" s="410"/>
      <c r="BX374" s="410"/>
      <c r="BY374" s="410"/>
      <c r="BZ374" s="410"/>
      <c r="CA374" s="410"/>
      <c r="CB374" s="410"/>
      <c r="CC374" s="410"/>
      <c r="CD374" s="410"/>
      <c r="CE374" s="410"/>
      <c r="CF374" s="410"/>
      <c r="CG374" s="410"/>
      <c r="CH374" s="410"/>
      <c r="CI374" s="410"/>
      <c r="CJ374" s="410"/>
      <c r="CK374" s="410"/>
      <c r="CL374" s="410"/>
      <c r="CM374" s="410"/>
      <c r="CN374" s="410"/>
    </row>
    <row r="375" spans="2:92" ht="14.25">
      <c r="B375" s="800"/>
      <c r="C375" s="496" t="s">
        <v>60</v>
      </c>
      <c r="D375" s="497"/>
      <c r="E375" s="497"/>
      <c r="F375" s="497"/>
      <c r="G375" s="497"/>
      <c r="H375" s="497"/>
      <c r="I375" s="497"/>
      <c r="J375" s="497"/>
      <c r="K375" s="497"/>
      <c r="L375" s="498"/>
      <c r="M375" s="521">
        <v>1680</v>
      </c>
      <c r="N375" s="720"/>
      <c r="O375" s="721"/>
      <c r="P375" s="721"/>
      <c r="Q375" s="722"/>
      <c r="R375" s="477" t="s">
        <v>3</v>
      </c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  <c r="AZ375" s="410"/>
      <c r="BA375" s="410"/>
      <c r="BB375" s="410"/>
      <c r="BC375" s="410"/>
      <c r="BD375" s="410"/>
      <c r="BE375" s="410"/>
      <c r="BF375" s="410"/>
      <c r="BG375" s="410"/>
      <c r="BH375" s="410"/>
      <c r="BI375" s="410"/>
      <c r="BJ375" s="410"/>
      <c r="BK375" s="410"/>
      <c r="BL375" s="410"/>
      <c r="BM375" s="410"/>
      <c r="BN375" s="410"/>
      <c r="BO375" s="410"/>
      <c r="BP375" s="410"/>
      <c r="BQ375" s="410"/>
      <c r="BR375" s="410"/>
      <c r="BS375" s="410"/>
      <c r="BT375" s="410"/>
      <c r="BU375" s="410"/>
      <c r="BV375" s="410"/>
      <c r="BW375" s="410"/>
      <c r="BX375" s="410"/>
      <c r="BY375" s="410"/>
      <c r="BZ375" s="410"/>
      <c r="CA375" s="410"/>
      <c r="CB375" s="410"/>
      <c r="CC375" s="410"/>
      <c r="CD375" s="410"/>
      <c r="CE375" s="410"/>
      <c r="CF375" s="410"/>
      <c r="CG375" s="410"/>
      <c r="CH375" s="410"/>
      <c r="CI375" s="410"/>
      <c r="CJ375" s="410"/>
      <c r="CK375" s="410"/>
      <c r="CL375" s="410"/>
      <c r="CM375" s="410"/>
      <c r="CN375" s="410"/>
    </row>
    <row r="376" spans="2:92" ht="14.25">
      <c r="B376" s="800"/>
      <c r="C376" s="496" t="s">
        <v>61</v>
      </c>
      <c r="D376" s="497"/>
      <c r="E376" s="497"/>
      <c r="F376" s="497"/>
      <c r="G376" s="497"/>
      <c r="H376" s="497"/>
      <c r="I376" s="497"/>
      <c r="J376" s="497"/>
      <c r="K376" s="497"/>
      <c r="L376" s="498"/>
      <c r="M376" s="521">
        <v>1681</v>
      </c>
      <c r="N376" s="720"/>
      <c r="O376" s="721"/>
      <c r="P376" s="721"/>
      <c r="Q376" s="722"/>
      <c r="R376" s="477" t="s">
        <v>3</v>
      </c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  <c r="AZ376" s="410"/>
      <c r="BA376" s="410"/>
      <c r="BB376" s="410"/>
      <c r="BC376" s="410"/>
      <c r="BD376" s="410"/>
      <c r="BE376" s="410"/>
      <c r="BF376" s="410"/>
      <c r="BG376" s="410"/>
      <c r="BH376" s="410"/>
      <c r="BI376" s="410"/>
      <c r="BJ376" s="410"/>
      <c r="BK376" s="410"/>
      <c r="BL376" s="410"/>
      <c r="BM376" s="410"/>
      <c r="BN376" s="410"/>
      <c r="BO376" s="410"/>
      <c r="BP376" s="410"/>
      <c r="BQ376" s="410"/>
      <c r="BR376" s="410"/>
      <c r="BS376" s="410"/>
      <c r="BT376" s="410"/>
      <c r="BU376" s="410"/>
      <c r="BV376" s="410"/>
      <c r="BW376" s="410"/>
      <c r="BX376" s="410"/>
      <c r="BY376" s="410"/>
      <c r="BZ376" s="410"/>
      <c r="CA376" s="410"/>
      <c r="CB376" s="410"/>
      <c r="CC376" s="410"/>
      <c r="CD376" s="410"/>
      <c r="CE376" s="410"/>
      <c r="CF376" s="410"/>
      <c r="CG376" s="410"/>
      <c r="CH376" s="410"/>
      <c r="CI376" s="410"/>
      <c r="CJ376" s="410"/>
      <c r="CK376" s="410"/>
      <c r="CL376" s="410"/>
      <c r="CM376" s="410"/>
      <c r="CN376" s="410"/>
    </row>
    <row r="377" spans="2:92" ht="14.25">
      <c r="B377" s="800"/>
      <c r="C377" s="496" t="s">
        <v>823</v>
      </c>
      <c r="D377" s="497"/>
      <c r="E377" s="497"/>
      <c r="F377" s="497"/>
      <c r="G377" s="497"/>
      <c r="H377" s="497"/>
      <c r="I377" s="497"/>
      <c r="J377" s="497"/>
      <c r="K377" s="497"/>
      <c r="L377" s="498"/>
      <c r="M377" s="521">
        <v>1682</v>
      </c>
      <c r="N377" s="720"/>
      <c r="O377" s="721"/>
      <c r="P377" s="721"/>
      <c r="Q377" s="722"/>
      <c r="R377" s="477" t="s">
        <v>3</v>
      </c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  <c r="AZ377" s="410"/>
      <c r="BA377" s="410"/>
      <c r="BB377" s="410"/>
      <c r="BC377" s="410"/>
      <c r="BD377" s="410"/>
      <c r="BE377" s="410"/>
      <c r="BF377" s="410"/>
      <c r="BG377" s="410"/>
      <c r="BH377" s="410"/>
      <c r="BI377" s="410"/>
      <c r="BJ377" s="410"/>
      <c r="BK377" s="410"/>
      <c r="BL377" s="410"/>
      <c r="BM377" s="410"/>
      <c r="BN377" s="410"/>
      <c r="BO377" s="410"/>
      <c r="BP377" s="410"/>
      <c r="BQ377" s="410"/>
      <c r="BR377" s="410"/>
      <c r="BS377" s="410"/>
      <c r="BT377" s="410"/>
      <c r="BU377" s="410"/>
      <c r="BV377" s="410"/>
      <c r="BW377" s="410"/>
      <c r="BX377" s="410"/>
      <c r="BY377" s="410"/>
      <c r="BZ377" s="410"/>
      <c r="CA377" s="410"/>
      <c r="CB377" s="410"/>
      <c r="CC377" s="410"/>
      <c r="CD377" s="410"/>
      <c r="CE377" s="410"/>
      <c r="CF377" s="410"/>
      <c r="CG377" s="410"/>
      <c r="CH377" s="410"/>
      <c r="CI377" s="410"/>
      <c r="CJ377" s="410"/>
      <c r="CK377" s="410"/>
      <c r="CL377" s="410"/>
      <c r="CM377" s="410"/>
      <c r="CN377" s="410"/>
    </row>
    <row r="378" spans="2:92" ht="14.25">
      <c r="B378" s="800"/>
      <c r="C378" s="496" t="s">
        <v>824</v>
      </c>
      <c r="D378" s="497"/>
      <c r="E378" s="497"/>
      <c r="F378" s="497"/>
      <c r="G378" s="497"/>
      <c r="H378" s="497"/>
      <c r="I378" s="497"/>
      <c r="J378" s="497"/>
      <c r="K378" s="497"/>
      <c r="L378" s="498"/>
      <c r="M378" s="521">
        <v>1683</v>
      </c>
      <c r="N378" s="720"/>
      <c r="O378" s="721"/>
      <c r="P378" s="721"/>
      <c r="Q378" s="722"/>
      <c r="R378" s="477" t="s">
        <v>3</v>
      </c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  <c r="AZ378" s="410"/>
      <c r="BA378" s="410"/>
      <c r="BB378" s="410"/>
      <c r="BC378" s="410"/>
      <c r="BD378" s="410"/>
      <c r="BE378" s="410"/>
      <c r="BF378" s="410"/>
      <c r="BG378" s="410"/>
      <c r="BH378" s="410"/>
      <c r="BI378" s="410"/>
      <c r="BJ378" s="410"/>
      <c r="BK378" s="410"/>
      <c r="BL378" s="410"/>
      <c r="BM378" s="410"/>
      <c r="BN378" s="410"/>
      <c r="BO378" s="410"/>
      <c r="BP378" s="410"/>
      <c r="BQ378" s="410"/>
      <c r="BR378" s="410"/>
      <c r="BS378" s="410"/>
      <c r="BT378" s="410"/>
      <c r="BU378" s="410"/>
      <c r="BV378" s="410"/>
      <c r="BW378" s="410"/>
      <c r="BX378" s="410"/>
      <c r="BY378" s="410"/>
      <c r="BZ378" s="410"/>
      <c r="CA378" s="410"/>
      <c r="CB378" s="410"/>
      <c r="CC378" s="410"/>
      <c r="CD378" s="410"/>
      <c r="CE378" s="410"/>
      <c r="CF378" s="410"/>
      <c r="CG378" s="410"/>
      <c r="CH378" s="410"/>
      <c r="CI378" s="410"/>
      <c r="CJ378" s="410"/>
      <c r="CK378" s="410"/>
      <c r="CL378" s="410"/>
      <c r="CM378" s="410"/>
      <c r="CN378" s="410"/>
    </row>
    <row r="379" spans="2:92" ht="14.25">
      <c r="B379" s="800"/>
      <c r="C379" s="496" t="s">
        <v>62</v>
      </c>
      <c r="D379" s="497"/>
      <c r="E379" s="497"/>
      <c r="F379" s="497"/>
      <c r="G379" s="497"/>
      <c r="H379" s="497"/>
      <c r="I379" s="497"/>
      <c r="J379" s="497"/>
      <c r="K379" s="497"/>
      <c r="L379" s="498"/>
      <c r="M379" s="521">
        <v>1684</v>
      </c>
      <c r="N379" s="720"/>
      <c r="O379" s="721"/>
      <c r="P379" s="721"/>
      <c r="Q379" s="722"/>
      <c r="R379" s="477" t="s">
        <v>3</v>
      </c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  <c r="AZ379" s="410"/>
      <c r="BA379" s="410"/>
      <c r="BB379" s="410"/>
      <c r="BC379" s="410"/>
      <c r="BD379" s="410"/>
      <c r="BE379" s="410"/>
      <c r="BF379" s="410"/>
      <c r="BG379" s="410"/>
      <c r="BH379" s="410"/>
      <c r="BI379" s="410"/>
      <c r="BJ379" s="410"/>
      <c r="BK379" s="410"/>
      <c r="BL379" s="410"/>
      <c r="BM379" s="410"/>
      <c r="BN379" s="410"/>
      <c r="BO379" s="410"/>
      <c r="BP379" s="410"/>
      <c r="BQ379" s="410"/>
      <c r="BR379" s="410"/>
      <c r="BS379" s="410"/>
      <c r="BT379" s="410"/>
      <c r="BU379" s="410"/>
      <c r="BV379" s="410"/>
      <c r="BW379" s="410"/>
      <c r="BX379" s="410"/>
      <c r="BY379" s="410"/>
      <c r="BZ379" s="410"/>
      <c r="CA379" s="410"/>
      <c r="CB379" s="410"/>
      <c r="CC379" s="410"/>
      <c r="CD379" s="410"/>
      <c r="CE379" s="410"/>
      <c r="CF379" s="410"/>
      <c r="CG379" s="410"/>
      <c r="CH379" s="410"/>
      <c r="CI379" s="410"/>
      <c r="CJ379" s="410"/>
      <c r="CK379" s="410"/>
      <c r="CL379" s="410"/>
      <c r="CM379" s="410"/>
      <c r="CN379" s="410"/>
    </row>
    <row r="380" spans="2:92" ht="14.25">
      <c r="B380" s="800"/>
      <c r="C380" s="496" t="s">
        <v>63</v>
      </c>
      <c r="D380" s="497"/>
      <c r="E380" s="497"/>
      <c r="F380" s="497"/>
      <c r="G380" s="497"/>
      <c r="H380" s="497"/>
      <c r="I380" s="497"/>
      <c r="J380" s="497"/>
      <c r="K380" s="497"/>
      <c r="L380" s="498"/>
      <c r="M380" s="521">
        <v>1685</v>
      </c>
      <c r="N380" s="720"/>
      <c r="O380" s="721"/>
      <c r="P380" s="721"/>
      <c r="Q380" s="722"/>
      <c r="R380" s="477" t="s">
        <v>3</v>
      </c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  <c r="AZ380" s="410"/>
      <c r="BA380" s="410"/>
      <c r="BB380" s="410"/>
      <c r="BC380" s="410"/>
      <c r="BD380" s="410"/>
      <c r="BE380" s="410"/>
      <c r="BF380" s="410"/>
      <c r="BG380" s="410"/>
      <c r="BH380" s="410"/>
      <c r="BI380" s="410"/>
      <c r="BJ380" s="410"/>
      <c r="BK380" s="410"/>
      <c r="BL380" s="410"/>
      <c r="BM380" s="410"/>
      <c r="BN380" s="410"/>
      <c r="BO380" s="410"/>
      <c r="BP380" s="410"/>
      <c r="BQ380" s="410"/>
      <c r="BR380" s="410"/>
      <c r="BS380" s="410"/>
      <c r="BT380" s="410"/>
      <c r="BU380" s="410"/>
      <c r="BV380" s="410"/>
      <c r="BW380" s="410"/>
      <c r="BX380" s="410"/>
      <c r="BY380" s="410"/>
      <c r="BZ380" s="410"/>
      <c r="CA380" s="410"/>
      <c r="CB380" s="410"/>
      <c r="CC380" s="410"/>
      <c r="CD380" s="410"/>
      <c r="CE380" s="410"/>
      <c r="CF380" s="410"/>
      <c r="CG380" s="410"/>
      <c r="CH380" s="410"/>
      <c r="CI380" s="410"/>
      <c r="CJ380" s="410"/>
      <c r="CK380" s="410"/>
      <c r="CL380" s="410"/>
      <c r="CM380" s="410"/>
      <c r="CN380" s="410"/>
    </row>
    <row r="381" spans="2:92" ht="14.25">
      <c r="B381" s="800"/>
      <c r="C381" s="496" t="s">
        <v>64</v>
      </c>
      <c r="D381" s="497"/>
      <c r="E381" s="497"/>
      <c r="F381" s="497"/>
      <c r="G381" s="497"/>
      <c r="H381" s="497"/>
      <c r="I381" s="497"/>
      <c r="J381" s="497"/>
      <c r="K381" s="497"/>
      <c r="L381" s="498"/>
      <c r="M381" s="521">
        <v>1686</v>
      </c>
      <c r="N381" s="720"/>
      <c r="O381" s="721"/>
      <c r="P381" s="721"/>
      <c r="Q381" s="722"/>
      <c r="R381" s="477" t="s">
        <v>3</v>
      </c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  <c r="AZ381" s="410"/>
      <c r="BA381" s="410"/>
      <c r="BB381" s="410"/>
      <c r="BC381" s="410"/>
      <c r="BD381" s="410"/>
      <c r="BE381" s="410"/>
      <c r="BF381" s="410"/>
      <c r="BG381" s="410"/>
      <c r="BH381" s="410"/>
      <c r="BI381" s="410"/>
      <c r="BJ381" s="410"/>
      <c r="BK381" s="410"/>
      <c r="BL381" s="410"/>
      <c r="BM381" s="410"/>
      <c r="BN381" s="410"/>
      <c r="BO381" s="410"/>
      <c r="BP381" s="410"/>
      <c r="BQ381" s="410"/>
      <c r="BR381" s="410"/>
      <c r="BS381" s="410"/>
      <c r="BT381" s="410"/>
      <c r="BU381" s="410"/>
      <c r="BV381" s="410"/>
      <c r="BW381" s="410"/>
      <c r="BX381" s="410"/>
      <c r="BY381" s="410"/>
      <c r="BZ381" s="410"/>
      <c r="CA381" s="410"/>
      <c r="CB381" s="410"/>
      <c r="CC381" s="410"/>
      <c r="CD381" s="410"/>
      <c r="CE381" s="410"/>
      <c r="CF381" s="410"/>
      <c r="CG381" s="410"/>
      <c r="CH381" s="410"/>
      <c r="CI381" s="410"/>
      <c r="CJ381" s="410"/>
      <c r="CK381" s="410"/>
      <c r="CL381" s="410"/>
      <c r="CM381" s="410"/>
      <c r="CN381" s="410"/>
    </row>
    <row r="382" spans="2:92" ht="14.25">
      <c r="B382" s="800"/>
      <c r="C382" s="496" t="s">
        <v>65</v>
      </c>
      <c r="D382" s="497"/>
      <c r="E382" s="497"/>
      <c r="F382" s="497"/>
      <c r="G382" s="497"/>
      <c r="H382" s="497"/>
      <c r="I382" s="497"/>
      <c r="J382" s="497"/>
      <c r="K382" s="497"/>
      <c r="L382" s="498"/>
      <c r="M382" s="521">
        <v>1183</v>
      </c>
      <c r="N382" s="720"/>
      <c r="O382" s="721"/>
      <c r="P382" s="721"/>
      <c r="Q382" s="722"/>
      <c r="R382" s="477" t="s">
        <v>3</v>
      </c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  <c r="AZ382" s="410"/>
      <c r="BA382" s="410"/>
      <c r="BB382" s="410"/>
      <c r="BC382" s="410"/>
      <c r="BD382" s="410"/>
      <c r="BE382" s="410"/>
      <c r="BF382" s="410"/>
      <c r="BG382" s="410"/>
      <c r="BH382" s="410"/>
      <c r="BI382" s="410"/>
      <c r="BJ382" s="410"/>
      <c r="BK382" s="410"/>
      <c r="BL382" s="410"/>
      <c r="BM382" s="410"/>
      <c r="BN382" s="410"/>
      <c r="BO382" s="410"/>
      <c r="BP382" s="410"/>
      <c r="BQ382" s="410"/>
      <c r="BR382" s="410"/>
      <c r="BS382" s="410"/>
      <c r="BT382" s="410"/>
      <c r="BU382" s="410"/>
      <c r="BV382" s="410"/>
      <c r="BW382" s="410"/>
      <c r="BX382" s="410"/>
      <c r="BY382" s="410"/>
      <c r="BZ382" s="410"/>
      <c r="CA382" s="410"/>
      <c r="CB382" s="410"/>
      <c r="CC382" s="410"/>
      <c r="CD382" s="410"/>
      <c r="CE382" s="410"/>
      <c r="CF382" s="410"/>
      <c r="CG382" s="410"/>
      <c r="CH382" s="410"/>
      <c r="CI382" s="410"/>
      <c r="CJ382" s="410"/>
      <c r="CK382" s="410"/>
      <c r="CL382" s="410"/>
      <c r="CM382" s="410"/>
      <c r="CN382" s="410"/>
    </row>
    <row r="383" spans="2:92" ht="14.25">
      <c r="B383" s="800"/>
      <c r="C383" s="496" t="s">
        <v>66</v>
      </c>
      <c r="D383" s="497"/>
      <c r="E383" s="497"/>
      <c r="F383" s="497"/>
      <c r="G383" s="497"/>
      <c r="H383" s="497"/>
      <c r="I383" s="497"/>
      <c r="J383" s="497"/>
      <c r="K383" s="497"/>
      <c r="L383" s="498"/>
      <c r="M383" s="521">
        <v>1687</v>
      </c>
      <c r="N383" s="720"/>
      <c r="O383" s="721"/>
      <c r="P383" s="721"/>
      <c r="Q383" s="722"/>
      <c r="R383" s="477" t="s">
        <v>3</v>
      </c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  <c r="AZ383" s="410"/>
      <c r="BA383" s="410"/>
      <c r="BB383" s="410"/>
      <c r="BC383" s="410"/>
      <c r="BD383" s="410"/>
      <c r="BE383" s="410"/>
      <c r="BF383" s="410"/>
      <c r="BG383" s="410"/>
      <c r="BH383" s="410"/>
      <c r="BI383" s="410"/>
      <c r="BJ383" s="410"/>
      <c r="BK383" s="410"/>
      <c r="BL383" s="410"/>
      <c r="BM383" s="410"/>
      <c r="BN383" s="410"/>
      <c r="BO383" s="410"/>
      <c r="BP383" s="410"/>
      <c r="BQ383" s="410"/>
      <c r="BR383" s="410"/>
      <c r="BS383" s="410"/>
      <c r="BT383" s="410"/>
      <c r="BU383" s="410"/>
      <c r="BV383" s="410"/>
      <c r="BW383" s="410"/>
      <c r="BX383" s="410"/>
      <c r="BY383" s="410"/>
      <c r="BZ383" s="410"/>
      <c r="CA383" s="410"/>
      <c r="CB383" s="410"/>
      <c r="CC383" s="410"/>
      <c r="CD383" s="410"/>
      <c r="CE383" s="410"/>
      <c r="CF383" s="410"/>
      <c r="CG383" s="410"/>
      <c r="CH383" s="410"/>
      <c r="CI383" s="410"/>
      <c r="CJ383" s="410"/>
      <c r="CK383" s="410"/>
      <c r="CL383" s="410"/>
      <c r="CM383" s="410"/>
      <c r="CN383" s="410"/>
    </row>
    <row r="384" spans="2:92" ht="14.25">
      <c r="B384" s="800"/>
      <c r="C384" s="496" t="s">
        <v>67</v>
      </c>
      <c r="D384" s="497"/>
      <c r="E384" s="497"/>
      <c r="F384" s="497"/>
      <c r="G384" s="497"/>
      <c r="H384" s="497"/>
      <c r="I384" s="497"/>
      <c r="J384" s="497"/>
      <c r="K384" s="497"/>
      <c r="L384" s="498"/>
      <c r="M384" s="521">
        <v>1688</v>
      </c>
      <c r="N384" s="720"/>
      <c r="O384" s="721"/>
      <c r="P384" s="721"/>
      <c r="Q384" s="722"/>
      <c r="R384" s="477" t="s">
        <v>3</v>
      </c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  <c r="AZ384" s="410"/>
      <c r="BA384" s="410"/>
      <c r="BB384" s="410"/>
      <c r="BC384" s="410"/>
      <c r="BD384" s="410"/>
      <c r="BE384" s="410"/>
      <c r="BF384" s="410"/>
      <c r="BG384" s="410"/>
      <c r="BH384" s="410"/>
      <c r="BI384" s="410"/>
      <c r="BJ384" s="410"/>
      <c r="BK384" s="410"/>
      <c r="BL384" s="410"/>
      <c r="BM384" s="410"/>
      <c r="BN384" s="410"/>
      <c r="BO384" s="410"/>
      <c r="BP384" s="410"/>
      <c r="BQ384" s="410"/>
      <c r="BR384" s="410"/>
      <c r="BS384" s="410"/>
      <c r="BT384" s="410"/>
      <c r="BU384" s="410"/>
      <c r="BV384" s="410"/>
      <c r="BW384" s="410"/>
      <c r="BX384" s="410"/>
      <c r="BY384" s="410"/>
      <c r="BZ384" s="410"/>
      <c r="CA384" s="410"/>
      <c r="CB384" s="410"/>
      <c r="CC384" s="410"/>
      <c r="CD384" s="410"/>
      <c r="CE384" s="410"/>
      <c r="CF384" s="410"/>
      <c r="CG384" s="410"/>
      <c r="CH384" s="410"/>
      <c r="CI384" s="410"/>
      <c r="CJ384" s="410"/>
      <c r="CK384" s="410"/>
      <c r="CL384" s="410"/>
      <c r="CM384" s="410"/>
      <c r="CN384" s="410"/>
    </row>
    <row r="385" spans="1:92" ht="14.25">
      <c r="B385" s="800"/>
      <c r="C385" s="496" t="s">
        <v>68</v>
      </c>
      <c r="D385" s="497"/>
      <c r="E385" s="497"/>
      <c r="F385" s="497"/>
      <c r="G385" s="497"/>
      <c r="H385" s="497"/>
      <c r="I385" s="497"/>
      <c r="J385" s="497"/>
      <c r="K385" s="497"/>
      <c r="L385" s="498"/>
      <c r="M385" s="521">
        <v>1689</v>
      </c>
      <c r="N385" s="720"/>
      <c r="O385" s="721"/>
      <c r="P385" s="721"/>
      <c r="Q385" s="722"/>
      <c r="R385" s="477" t="s">
        <v>3</v>
      </c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  <c r="AZ385" s="410"/>
      <c r="BA385" s="410"/>
      <c r="BB385" s="410"/>
      <c r="BC385" s="410"/>
      <c r="BD385" s="410"/>
      <c r="BE385" s="410"/>
      <c r="BF385" s="410"/>
      <c r="BG385" s="410"/>
      <c r="BH385" s="410"/>
      <c r="BI385" s="410"/>
      <c r="BJ385" s="410"/>
      <c r="BK385" s="410"/>
      <c r="BL385" s="410"/>
      <c r="BM385" s="410"/>
      <c r="BN385" s="410"/>
      <c r="BO385" s="410"/>
      <c r="BP385" s="410"/>
      <c r="BQ385" s="410"/>
      <c r="BR385" s="410"/>
      <c r="BS385" s="410"/>
      <c r="BT385" s="410"/>
      <c r="BU385" s="410"/>
      <c r="BV385" s="410"/>
      <c r="BW385" s="410"/>
      <c r="BX385" s="410"/>
      <c r="BY385" s="410"/>
      <c r="BZ385" s="410"/>
      <c r="CA385" s="410"/>
      <c r="CB385" s="410"/>
      <c r="CC385" s="410"/>
      <c r="CD385" s="410"/>
      <c r="CE385" s="410"/>
      <c r="CF385" s="410"/>
      <c r="CG385" s="410"/>
      <c r="CH385" s="410"/>
      <c r="CI385" s="410"/>
      <c r="CJ385" s="410"/>
      <c r="CK385" s="410"/>
      <c r="CL385" s="410"/>
      <c r="CM385" s="410"/>
      <c r="CN385" s="410"/>
    </row>
    <row r="386" spans="1:92" ht="14.25">
      <c r="B386" s="800"/>
      <c r="C386" s="496" t="s">
        <v>825</v>
      </c>
      <c r="D386" s="497"/>
      <c r="E386" s="497"/>
      <c r="F386" s="497"/>
      <c r="G386" s="497"/>
      <c r="H386" s="497"/>
      <c r="I386" s="497"/>
      <c r="J386" s="497"/>
      <c r="K386" s="497"/>
      <c r="L386" s="498"/>
      <c r="M386" s="521">
        <v>1728</v>
      </c>
      <c r="N386" s="720">
        <f>+$N$358-$N$359+SUM($N$360:$Q$371)-SUM($N$372:$Q$385)</f>
        <v>0</v>
      </c>
      <c r="O386" s="721"/>
      <c r="P386" s="721"/>
      <c r="Q386" s="722"/>
      <c r="R386" s="477" t="s">
        <v>4</v>
      </c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  <c r="AZ386" s="410"/>
      <c r="BA386" s="410"/>
      <c r="BB386" s="410"/>
      <c r="BC386" s="410"/>
      <c r="BD386" s="410"/>
      <c r="BE386" s="410"/>
      <c r="BF386" s="410"/>
      <c r="BG386" s="410"/>
      <c r="BH386" s="410"/>
      <c r="BI386" s="410"/>
      <c r="BJ386" s="410"/>
      <c r="BK386" s="410"/>
      <c r="BL386" s="410"/>
      <c r="BM386" s="410"/>
      <c r="BN386" s="410"/>
      <c r="BO386" s="410"/>
      <c r="BP386" s="410"/>
      <c r="BQ386" s="410"/>
      <c r="BR386" s="410"/>
      <c r="BS386" s="410"/>
      <c r="BT386" s="410"/>
      <c r="BU386" s="410"/>
      <c r="BV386" s="410"/>
      <c r="BW386" s="410"/>
      <c r="BX386" s="410"/>
      <c r="BY386" s="410"/>
      <c r="BZ386" s="410"/>
      <c r="CA386" s="410"/>
      <c r="CB386" s="410"/>
      <c r="CC386" s="410"/>
      <c r="CD386" s="410"/>
      <c r="CE386" s="410"/>
      <c r="CF386" s="410"/>
      <c r="CG386" s="410"/>
      <c r="CH386" s="410"/>
      <c r="CI386" s="410"/>
      <c r="CJ386" s="410"/>
      <c r="CK386" s="410"/>
      <c r="CL386" s="410"/>
      <c r="CM386" s="410"/>
      <c r="CN386" s="410"/>
    </row>
    <row r="387" spans="1:92" ht="14.25">
      <c r="B387" s="800"/>
      <c r="C387" s="496" t="s">
        <v>95</v>
      </c>
      <c r="D387" s="497"/>
      <c r="E387" s="497"/>
      <c r="F387" s="497"/>
      <c r="G387" s="497"/>
      <c r="H387" s="497"/>
      <c r="I387" s="497"/>
      <c r="J387" s="497"/>
      <c r="K387" s="497"/>
      <c r="L387" s="498"/>
      <c r="M387" s="521">
        <v>1154</v>
      </c>
      <c r="N387" s="720"/>
      <c r="O387" s="721"/>
      <c r="P387" s="721"/>
      <c r="Q387" s="722"/>
      <c r="R387" s="477" t="s">
        <v>3</v>
      </c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  <c r="AZ387" s="410"/>
      <c r="BA387" s="410"/>
      <c r="BB387" s="410"/>
      <c r="BC387" s="410"/>
      <c r="BD387" s="410"/>
      <c r="BE387" s="410"/>
      <c r="BF387" s="410"/>
      <c r="BG387" s="410"/>
      <c r="BH387" s="410"/>
      <c r="BI387" s="410"/>
      <c r="BJ387" s="410"/>
      <c r="BK387" s="410"/>
      <c r="BL387" s="410"/>
      <c r="BM387" s="410"/>
      <c r="BN387" s="410"/>
      <c r="BO387" s="410"/>
      <c r="BP387" s="410"/>
      <c r="BQ387" s="410"/>
      <c r="BR387" s="410"/>
      <c r="BS387" s="410"/>
      <c r="BT387" s="410"/>
      <c r="BU387" s="410"/>
      <c r="BV387" s="410"/>
      <c r="BW387" s="410"/>
      <c r="BX387" s="410"/>
      <c r="BY387" s="410"/>
      <c r="BZ387" s="410"/>
      <c r="CA387" s="410"/>
      <c r="CB387" s="410"/>
      <c r="CC387" s="410"/>
      <c r="CD387" s="410"/>
      <c r="CE387" s="410"/>
      <c r="CF387" s="410"/>
      <c r="CG387" s="410"/>
      <c r="CH387" s="410"/>
      <c r="CI387" s="410"/>
      <c r="CJ387" s="410"/>
      <c r="CK387" s="410"/>
      <c r="CL387" s="410"/>
      <c r="CM387" s="410"/>
      <c r="CN387" s="410"/>
    </row>
    <row r="388" spans="1:92" ht="14.25">
      <c r="B388" s="800"/>
      <c r="C388" s="496" t="s">
        <v>826</v>
      </c>
      <c r="D388" s="497"/>
      <c r="E388" s="497"/>
      <c r="F388" s="497"/>
      <c r="G388" s="497"/>
      <c r="H388" s="497"/>
      <c r="I388" s="497"/>
      <c r="J388" s="497"/>
      <c r="K388" s="497"/>
      <c r="L388" s="498"/>
      <c r="M388" s="521">
        <v>1157</v>
      </c>
      <c r="N388" s="720"/>
      <c r="O388" s="721"/>
      <c r="P388" s="721"/>
      <c r="Q388" s="722"/>
      <c r="R388" s="477" t="s">
        <v>3</v>
      </c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  <c r="AZ388" s="410"/>
      <c r="BA388" s="410"/>
      <c r="BB388" s="410"/>
      <c r="BC388" s="410"/>
      <c r="BD388" s="410"/>
      <c r="BE388" s="410"/>
      <c r="BF388" s="410"/>
      <c r="BG388" s="410"/>
      <c r="BH388" s="410"/>
      <c r="BI388" s="410"/>
      <c r="BJ388" s="410"/>
      <c r="BK388" s="410"/>
      <c r="BL388" s="410"/>
      <c r="BM388" s="410"/>
      <c r="BN388" s="410"/>
      <c r="BO388" s="410"/>
      <c r="BP388" s="410"/>
      <c r="BQ388" s="410"/>
      <c r="BR388" s="410"/>
      <c r="BS388" s="410"/>
      <c r="BT388" s="410"/>
      <c r="BU388" s="410"/>
      <c r="BV388" s="410"/>
      <c r="BW388" s="410"/>
      <c r="BX388" s="410"/>
      <c r="BY388" s="410"/>
      <c r="BZ388" s="410"/>
      <c r="CA388" s="410"/>
      <c r="CB388" s="410"/>
      <c r="CC388" s="410"/>
      <c r="CD388" s="410"/>
      <c r="CE388" s="410"/>
      <c r="CF388" s="410"/>
      <c r="CG388" s="410"/>
      <c r="CH388" s="410"/>
      <c r="CI388" s="410"/>
      <c r="CJ388" s="410"/>
      <c r="CK388" s="410"/>
      <c r="CL388" s="410"/>
      <c r="CM388" s="410"/>
      <c r="CN388" s="410"/>
    </row>
    <row r="389" spans="1:92" ht="14.25">
      <c r="B389" s="800"/>
      <c r="C389" s="496" t="s">
        <v>827</v>
      </c>
      <c r="D389" s="497"/>
      <c r="E389" s="497"/>
      <c r="F389" s="497"/>
      <c r="G389" s="497"/>
      <c r="H389" s="497"/>
      <c r="I389" s="497"/>
      <c r="J389" s="497"/>
      <c r="K389" s="497"/>
      <c r="L389" s="498"/>
      <c r="M389" s="521">
        <v>1690</v>
      </c>
      <c r="N389" s="720">
        <f>+$N$386-$N$387-$N$388</f>
        <v>0</v>
      </c>
      <c r="O389" s="721"/>
      <c r="P389" s="721"/>
      <c r="Q389" s="722"/>
      <c r="R389" s="477" t="s">
        <v>4</v>
      </c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  <c r="AZ389" s="410"/>
      <c r="BA389" s="410"/>
      <c r="BB389" s="410"/>
      <c r="BC389" s="410"/>
      <c r="BD389" s="410"/>
      <c r="BE389" s="410"/>
      <c r="BF389" s="410"/>
      <c r="BG389" s="410"/>
      <c r="BH389" s="410"/>
      <c r="BI389" s="410"/>
      <c r="BJ389" s="410"/>
      <c r="BK389" s="410"/>
      <c r="BL389" s="410"/>
      <c r="BM389" s="410"/>
      <c r="BN389" s="410"/>
      <c r="BO389" s="410"/>
      <c r="BP389" s="410"/>
      <c r="BQ389" s="410"/>
      <c r="BR389" s="410"/>
      <c r="BS389" s="410"/>
      <c r="BT389" s="410"/>
      <c r="BU389" s="410"/>
      <c r="BV389" s="410"/>
      <c r="BW389" s="410"/>
      <c r="BX389" s="410"/>
      <c r="BY389" s="410"/>
      <c r="BZ389" s="410"/>
      <c r="CA389" s="410"/>
      <c r="CB389" s="410"/>
      <c r="CC389" s="410"/>
      <c r="CD389" s="410"/>
      <c r="CE389" s="410"/>
      <c r="CF389" s="410"/>
      <c r="CG389" s="410"/>
      <c r="CH389" s="410"/>
      <c r="CI389" s="410"/>
      <c r="CJ389" s="410"/>
      <c r="CK389" s="410"/>
      <c r="CL389" s="410"/>
      <c r="CM389" s="410"/>
      <c r="CN389" s="410"/>
    </row>
    <row r="390" spans="1:92">
      <c r="B390" s="800"/>
      <c r="C390" s="801" t="s">
        <v>828</v>
      </c>
      <c r="D390" s="802"/>
      <c r="E390" s="802"/>
      <c r="F390" s="802"/>
      <c r="G390" s="802"/>
      <c r="H390" s="802"/>
      <c r="I390" s="802"/>
      <c r="J390" s="802"/>
      <c r="K390" s="802"/>
      <c r="L390" s="802"/>
      <c r="M390" s="802"/>
      <c r="N390" s="802"/>
      <c r="O390" s="802"/>
      <c r="P390" s="802"/>
      <c r="Q390" s="802"/>
      <c r="R390" s="803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  <c r="AZ390" s="410"/>
      <c r="BA390" s="410"/>
      <c r="BB390" s="410"/>
      <c r="BC390" s="410"/>
      <c r="BD390" s="410"/>
      <c r="BE390" s="410"/>
      <c r="BF390" s="410"/>
      <c r="BG390" s="410"/>
      <c r="BH390" s="410"/>
      <c r="BI390" s="410"/>
      <c r="BJ390" s="410"/>
      <c r="BK390" s="410"/>
      <c r="BL390" s="410"/>
      <c r="BM390" s="410"/>
      <c r="BN390" s="410"/>
      <c r="BO390" s="410"/>
      <c r="BP390" s="410"/>
      <c r="BQ390" s="410"/>
      <c r="BR390" s="410"/>
      <c r="BS390" s="410"/>
      <c r="BT390" s="410"/>
      <c r="BU390" s="410"/>
      <c r="BV390" s="410"/>
      <c r="BW390" s="410"/>
      <c r="BX390" s="410"/>
      <c r="BY390" s="410"/>
      <c r="BZ390" s="410"/>
      <c r="CA390" s="410"/>
      <c r="CB390" s="410"/>
      <c r="CC390" s="410"/>
      <c r="CD390" s="410"/>
      <c r="CE390" s="410"/>
      <c r="CF390" s="410"/>
      <c r="CG390" s="410"/>
      <c r="CH390" s="410"/>
      <c r="CI390" s="410"/>
      <c r="CJ390" s="410"/>
      <c r="CK390" s="410"/>
      <c r="CL390" s="410"/>
      <c r="CM390" s="410"/>
      <c r="CN390" s="410"/>
    </row>
    <row r="391" spans="1:92" ht="14.25">
      <c r="B391" s="800"/>
      <c r="C391" s="496" t="s">
        <v>829</v>
      </c>
      <c r="D391" s="497"/>
      <c r="E391" s="497"/>
      <c r="F391" s="497"/>
      <c r="G391" s="497"/>
      <c r="H391" s="497"/>
      <c r="I391" s="497"/>
      <c r="J391" s="497"/>
      <c r="K391" s="497"/>
      <c r="L391" s="498"/>
      <c r="M391" s="521">
        <v>1155</v>
      </c>
      <c r="N391" s="720"/>
      <c r="O391" s="721"/>
      <c r="P391" s="721"/>
      <c r="Q391" s="722"/>
      <c r="R391" s="477" t="s">
        <v>2</v>
      </c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  <c r="AZ391" s="410"/>
      <c r="BA391" s="410"/>
      <c r="BB391" s="410"/>
      <c r="BC391" s="410"/>
      <c r="BD391" s="410"/>
      <c r="BE391" s="410"/>
      <c r="BF391" s="410"/>
      <c r="BG391" s="410"/>
      <c r="BH391" s="410"/>
      <c r="BI391" s="410"/>
      <c r="BJ391" s="410"/>
      <c r="BK391" s="410"/>
      <c r="BL391" s="410"/>
      <c r="BM391" s="410"/>
      <c r="BN391" s="410"/>
      <c r="BO391" s="410"/>
      <c r="BP391" s="410"/>
      <c r="BQ391" s="410"/>
      <c r="BR391" s="410"/>
      <c r="BS391" s="410"/>
      <c r="BT391" s="410"/>
      <c r="BU391" s="410"/>
      <c r="BV391" s="410"/>
      <c r="BW391" s="410"/>
      <c r="BX391" s="410"/>
      <c r="BY391" s="410"/>
      <c r="BZ391" s="410"/>
      <c r="CA391" s="410"/>
      <c r="CB391" s="410"/>
      <c r="CC391" s="410"/>
      <c r="CD391" s="410"/>
      <c r="CE391" s="410"/>
      <c r="CF391" s="410"/>
      <c r="CG391" s="410"/>
      <c r="CH391" s="410"/>
      <c r="CI391" s="410"/>
      <c r="CJ391" s="410"/>
      <c r="CK391" s="410"/>
      <c r="CL391" s="410"/>
      <c r="CM391" s="410"/>
      <c r="CN391" s="410"/>
    </row>
    <row r="392" spans="1:92" ht="14.25">
      <c r="B392" s="800"/>
      <c r="C392" s="496" t="s">
        <v>830</v>
      </c>
      <c r="D392" s="497"/>
      <c r="E392" s="497"/>
      <c r="F392" s="497"/>
      <c r="G392" s="497"/>
      <c r="H392" s="497"/>
      <c r="I392" s="497"/>
      <c r="J392" s="497"/>
      <c r="K392" s="497"/>
      <c r="L392" s="498"/>
      <c r="M392" s="521">
        <v>1156</v>
      </c>
      <c r="N392" s="720"/>
      <c r="O392" s="721"/>
      <c r="P392" s="721"/>
      <c r="Q392" s="722"/>
      <c r="R392" s="477" t="s">
        <v>2</v>
      </c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  <c r="AZ392" s="410"/>
      <c r="BA392" s="410"/>
      <c r="BB392" s="410"/>
      <c r="BC392" s="410"/>
      <c r="BD392" s="410"/>
      <c r="BE392" s="410"/>
      <c r="BF392" s="410"/>
      <c r="BG392" s="410"/>
      <c r="BH392" s="410"/>
      <c r="BI392" s="410"/>
      <c r="BJ392" s="410"/>
      <c r="BK392" s="410"/>
      <c r="BL392" s="410"/>
      <c r="BM392" s="410"/>
      <c r="BN392" s="410"/>
      <c r="BO392" s="410"/>
      <c r="BP392" s="410"/>
      <c r="BQ392" s="410"/>
      <c r="BR392" s="410"/>
      <c r="BS392" s="410"/>
      <c r="BT392" s="410"/>
      <c r="BU392" s="410"/>
      <c r="BV392" s="410"/>
      <c r="BW392" s="410"/>
      <c r="BX392" s="410"/>
      <c r="BY392" s="410"/>
      <c r="BZ392" s="410"/>
      <c r="CA392" s="410"/>
      <c r="CB392" s="410"/>
      <c r="CC392" s="410"/>
      <c r="CD392" s="410"/>
      <c r="CE392" s="410"/>
      <c r="CF392" s="410"/>
      <c r="CG392" s="410"/>
      <c r="CH392" s="410"/>
      <c r="CI392" s="410"/>
      <c r="CJ392" s="410"/>
      <c r="CK392" s="410"/>
      <c r="CL392" s="410"/>
      <c r="CM392" s="410"/>
      <c r="CN392" s="410"/>
    </row>
    <row r="393" spans="1:92" ht="14.25">
      <c r="B393" s="800"/>
      <c r="C393" s="491" t="s">
        <v>831</v>
      </c>
      <c r="D393" s="492"/>
      <c r="E393" s="492"/>
      <c r="F393" s="492"/>
      <c r="G393" s="492"/>
      <c r="H393" s="492"/>
      <c r="I393" s="492"/>
      <c r="J393" s="492"/>
      <c r="K393" s="492"/>
      <c r="L393" s="493"/>
      <c r="M393" s="521">
        <v>1143</v>
      </c>
      <c r="N393" s="720">
        <f>+IF((N389)&lt;0,$N$389+N391+N392,0)</f>
        <v>0</v>
      </c>
      <c r="O393" s="721"/>
      <c r="P393" s="721"/>
      <c r="Q393" s="722"/>
      <c r="R393" s="477" t="s">
        <v>4</v>
      </c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  <c r="AZ393" s="410"/>
      <c r="BA393" s="410"/>
      <c r="BB393" s="410"/>
      <c r="BC393" s="410"/>
      <c r="BD393" s="410"/>
      <c r="BE393" s="410"/>
      <c r="BF393" s="410"/>
      <c r="BG393" s="410"/>
      <c r="BH393" s="410"/>
      <c r="BI393" s="410"/>
      <c r="BJ393" s="410"/>
      <c r="BK393" s="410"/>
      <c r="BL393" s="410"/>
      <c r="BM393" s="410"/>
      <c r="BN393" s="410"/>
      <c r="BO393" s="410"/>
      <c r="BP393" s="410"/>
      <c r="BQ393" s="410"/>
      <c r="BR393" s="410"/>
      <c r="BS393" s="410"/>
      <c r="BT393" s="410"/>
      <c r="BU393" s="410"/>
      <c r="BV393" s="410"/>
      <c r="BW393" s="410"/>
      <c r="BX393" s="410"/>
      <c r="BY393" s="410"/>
      <c r="BZ393" s="410"/>
      <c r="CA393" s="410"/>
      <c r="CB393" s="410"/>
      <c r="CC393" s="410"/>
      <c r="CD393" s="410"/>
      <c r="CE393" s="410"/>
      <c r="CF393" s="410"/>
      <c r="CG393" s="410"/>
      <c r="CH393" s="410"/>
      <c r="CI393" s="410"/>
      <c r="CJ393" s="410"/>
      <c r="CK393" s="410"/>
      <c r="CL393" s="410"/>
      <c r="CM393" s="410"/>
      <c r="CN393" s="410"/>
    </row>
    <row r="394" spans="1:92" s="411" customFormat="1">
      <c r="A394" s="409"/>
      <c r="B394" s="517"/>
      <c r="C394" s="517"/>
      <c r="D394" s="517"/>
      <c r="E394" s="517"/>
      <c r="F394" s="517"/>
      <c r="G394" s="517"/>
      <c r="H394" s="517"/>
      <c r="I394" s="517"/>
      <c r="J394" s="517"/>
      <c r="K394" s="517"/>
      <c r="L394" s="517"/>
      <c r="M394" s="517"/>
      <c r="N394" s="517"/>
      <c r="O394" s="517"/>
      <c r="P394" s="517"/>
      <c r="Q394" s="517"/>
      <c r="R394" s="517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  <c r="AZ394" s="410"/>
      <c r="BA394" s="410"/>
      <c r="BB394" s="410"/>
      <c r="BC394" s="410"/>
      <c r="BD394" s="410"/>
      <c r="BE394" s="410"/>
      <c r="BF394" s="410"/>
      <c r="BG394" s="410"/>
      <c r="BH394" s="410"/>
      <c r="BI394" s="410"/>
      <c r="BJ394" s="410"/>
      <c r="BK394" s="410"/>
      <c r="BL394" s="410"/>
      <c r="BM394" s="410"/>
      <c r="BN394" s="410"/>
      <c r="BO394" s="410"/>
      <c r="BP394" s="410"/>
      <c r="BQ394" s="410"/>
      <c r="BR394" s="410"/>
      <c r="BS394" s="410"/>
      <c r="BT394" s="410"/>
      <c r="BU394" s="410"/>
      <c r="BV394" s="410"/>
      <c r="BW394" s="410"/>
      <c r="BX394" s="410"/>
      <c r="BY394" s="410"/>
      <c r="BZ394" s="410"/>
      <c r="CA394" s="410"/>
      <c r="CB394" s="410"/>
      <c r="CC394" s="410"/>
      <c r="CD394" s="410"/>
      <c r="CE394" s="410"/>
      <c r="CF394" s="410"/>
      <c r="CG394" s="410"/>
      <c r="CH394" s="410"/>
      <c r="CI394" s="410"/>
      <c r="CJ394" s="410"/>
      <c r="CK394" s="410"/>
      <c r="CL394" s="410"/>
      <c r="CM394" s="410"/>
      <c r="CN394" s="410"/>
    </row>
    <row r="395" spans="1:92" s="411" customFormat="1">
      <c r="A395" s="409"/>
      <c r="B395" s="779" t="s">
        <v>832</v>
      </c>
      <c r="C395" s="780"/>
      <c r="D395" s="780"/>
      <c r="E395" s="780"/>
      <c r="F395" s="780"/>
      <c r="G395" s="780"/>
      <c r="H395" s="780"/>
      <c r="I395" s="780"/>
      <c r="J395" s="780"/>
      <c r="K395" s="780"/>
      <c r="L395" s="780"/>
      <c r="M395" s="780"/>
      <c r="N395" s="780"/>
      <c r="O395" s="780"/>
      <c r="P395" s="780"/>
      <c r="Q395" s="780"/>
      <c r="R395" s="781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  <c r="AZ395" s="410"/>
      <c r="BA395" s="410"/>
      <c r="BB395" s="410"/>
      <c r="BC395" s="410"/>
      <c r="BD395" s="410"/>
      <c r="BE395" s="410"/>
      <c r="BF395" s="410"/>
      <c r="BG395" s="410"/>
      <c r="BH395" s="410"/>
      <c r="BI395" s="410"/>
      <c r="BJ395" s="410"/>
      <c r="BK395" s="410"/>
      <c r="BL395" s="410"/>
      <c r="BM395" s="410"/>
      <c r="BN395" s="410"/>
      <c r="BO395" s="410"/>
      <c r="BP395" s="410"/>
      <c r="BQ395" s="410"/>
      <c r="BR395" s="410"/>
      <c r="BS395" s="410"/>
      <c r="BT395" s="410"/>
      <c r="BU395" s="410"/>
      <c r="BV395" s="410"/>
      <c r="BW395" s="410"/>
      <c r="BX395" s="410"/>
      <c r="BY395" s="410"/>
      <c r="BZ395" s="410"/>
      <c r="CA395" s="410"/>
      <c r="CB395" s="410"/>
      <c r="CC395" s="410"/>
      <c r="CD395" s="410"/>
      <c r="CE395" s="410"/>
      <c r="CF395" s="410"/>
      <c r="CG395" s="410"/>
      <c r="CH395" s="410"/>
      <c r="CI395" s="410"/>
      <c r="CJ395" s="410"/>
      <c r="CK395" s="410"/>
      <c r="CL395" s="410"/>
      <c r="CM395" s="410"/>
      <c r="CN395" s="410"/>
    </row>
    <row r="396" spans="1:92" s="411" customFormat="1">
      <c r="A396" s="409"/>
      <c r="B396" s="782"/>
      <c r="C396" s="783"/>
      <c r="D396" s="783"/>
      <c r="E396" s="783"/>
      <c r="F396" s="783"/>
      <c r="G396" s="783"/>
      <c r="H396" s="783"/>
      <c r="I396" s="783"/>
      <c r="J396" s="783"/>
      <c r="K396" s="783"/>
      <c r="L396" s="783"/>
      <c r="M396" s="783"/>
      <c r="N396" s="783"/>
      <c r="O396" s="783"/>
      <c r="P396" s="783"/>
      <c r="Q396" s="783"/>
      <c r="R396" s="784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  <c r="AZ396" s="410"/>
      <c r="BA396" s="410"/>
      <c r="BB396" s="410"/>
      <c r="BC396" s="410"/>
      <c r="BD396" s="410"/>
      <c r="BE396" s="410"/>
      <c r="BF396" s="410"/>
      <c r="BG396" s="410"/>
      <c r="BH396" s="410"/>
      <c r="BI396" s="410"/>
      <c r="BJ396" s="410"/>
      <c r="BK396" s="410"/>
      <c r="BL396" s="410"/>
      <c r="BM396" s="410"/>
      <c r="BN396" s="410"/>
      <c r="BO396" s="410"/>
      <c r="BP396" s="410"/>
      <c r="BQ396" s="410"/>
      <c r="BR396" s="410"/>
      <c r="BS396" s="410"/>
      <c r="BT396" s="410"/>
      <c r="BU396" s="410"/>
      <c r="BV396" s="410"/>
      <c r="BW396" s="410"/>
      <c r="BX396" s="410"/>
      <c r="BY396" s="410"/>
      <c r="BZ396" s="410"/>
      <c r="CA396" s="410"/>
      <c r="CB396" s="410"/>
      <c r="CC396" s="410"/>
      <c r="CD396" s="410"/>
      <c r="CE396" s="410"/>
      <c r="CF396" s="410"/>
      <c r="CG396" s="410"/>
      <c r="CH396" s="410"/>
      <c r="CI396" s="410"/>
      <c r="CJ396" s="410"/>
      <c r="CK396" s="410"/>
      <c r="CL396" s="410"/>
      <c r="CM396" s="410"/>
      <c r="CN396" s="410"/>
    </row>
    <row r="397" spans="1:92" ht="14.25">
      <c r="B397" s="491" t="s">
        <v>833</v>
      </c>
      <c r="C397" s="492"/>
      <c r="D397" s="492"/>
      <c r="E397" s="492"/>
      <c r="F397" s="492"/>
      <c r="G397" s="492"/>
      <c r="H397" s="492"/>
      <c r="I397" s="492"/>
      <c r="J397" s="492"/>
      <c r="K397" s="492"/>
      <c r="L397" s="493"/>
      <c r="M397" s="520">
        <v>1698</v>
      </c>
      <c r="N397" s="720"/>
      <c r="O397" s="721"/>
      <c r="P397" s="721"/>
      <c r="Q397" s="722"/>
      <c r="R397" s="544" t="s">
        <v>2</v>
      </c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  <c r="AZ397" s="410"/>
      <c r="BA397" s="410"/>
      <c r="BB397" s="410"/>
      <c r="BC397" s="410"/>
      <c r="BD397" s="410"/>
      <c r="BE397" s="410"/>
      <c r="BF397" s="410"/>
      <c r="BG397" s="410"/>
      <c r="BH397" s="410"/>
      <c r="BI397" s="410"/>
      <c r="BJ397" s="410"/>
      <c r="BK397" s="410"/>
      <c r="BL397" s="410"/>
      <c r="BM397" s="410"/>
      <c r="BN397" s="410"/>
      <c r="BO397" s="410"/>
      <c r="BP397" s="410"/>
      <c r="BQ397" s="410"/>
      <c r="BR397" s="410"/>
      <c r="BS397" s="410"/>
      <c r="BT397" s="410"/>
      <c r="BU397" s="410"/>
      <c r="BV397" s="410"/>
      <c r="BW397" s="410"/>
      <c r="BX397" s="410"/>
      <c r="BY397" s="410"/>
      <c r="BZ397" s="410"/>
      <c r="CA397" s="410"/>
      <c r="CB397" s="410"/>
      <c r="CC397" s="410"/>
      <c r="CD397" s="410"/>
      <c r="CE397" s="410"/>
      <c r="CF397" s="410"/>
      <c r="CG397" s="410"/>
      <c r="CH397" s="410"/>
      <c r="CI397" s="410"/>
      <c r="CJ397" s="410"/>
      <c r="CK397" s="410"/>
      <c r="CL397" s="410"/>
      <c r="CM397" s="410"/>
      <c r="CN397" s="410"/>
    </row>
    <row r="398" spans="1:92" ht="14.25">
      <c r="B398" s="491" t="s">
        <v>834</v>
      </c>
      <c r="C398" s="492"/>
      <c r="D398" s="492"/>
      <c r="E398" s="492"/>
      <c r="F398" s="492"/>
      <c r="G398" s="492"/>
      <c r="H398" s="492"/>
      <c r="I398" s="492"/>
      <c r="J398" s="492"/>
      <c r="K398" s="492"/>
      <c r="L398" s="493"/>
      <c r="M398" s="521">
        <v>1717</v>
      </c>
      <c r="N398" s="720"/>
      <c r="O398" s="721"/>
      <c r="P398" s="721"/>
      <c r="Q398" s="722"/>
      <c r="R398" s="527" t="s">
        <v>3</v>
      </c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  <c r="AZ398" s="410"/>
      <c r="BA398" s="410"/>
      <c r="BB398" s="410"/>
      <c r="BC398" s="410"/>
      <c r="BD398" s="410"/>
      <c r="BE398" s="410"/>
      <c r="BF398" s="410"/>
      <c r="BG398" s="410"/>
      <c r="BH398" s="410"/>
      <c r="BI398" s="410"/>
      <c r="BJ398" s="410"/>
      <c r="BK398" s="410"/>
      <c r="BL398" s="410"/>
      <c r="BM398" s="410"/>
      <c r="BN398" s="410"/>
      <c r="BO398" s="410"/>
      <c r="BP398" s="410"/>
      <c r="BQ398" s="410"/>
      <c r="BR398" s="410"/>
      <c r="BS398" s="410"/>
      <c r="BT398" s="410"/>
      <c r="BU398" s="410"/>
      <c r="BV398" s="410"/>
      <c r="BW398" s="410"/>
      <c r="BX398" s="410"/>
      <c r="BY398" s="410"/>
      <c r="BZ398" s="410"/>
      <c r="CA398" s="410"/>
      <c r="CB398" s="410"/>
      <c r="CC398" s="410"/>
      <c r="CD398" s="410"/>
      <c r="CE398" s="410"/>
      <c r="CF398" s="410"/>
      <c r="CG398" s="410"/>
      <c r="CH398" s="410"/>
      <c r="CI398" s="410"/>
      <c r="CJ398" s="410"/>
      <c r="CK398" s="410"/>
      <c r="CL398" s="410"/>
      <c r="CM398" s="410"/>
      <c r="CN398" s="410"/>
    </row>
    <row r="399" spans="1:92" ht="14.25">
      <c r="B399" s="491" t="s">
        <v>835</v>
      </c>
      <c r="C399" s="492"/>
      <c r="D399" s="492"/>
      <c r="E399" s="492"/>
      <c r="F399" s="492"/>
      <c r="G399" s="492"/>
      <c r="H399" s="492"/>
      <c r="I399" s="492"/>
      <c r="J399" s="492"/>
      <c r="K399" s="492"/>
      <c r="L399" s="493"/>
      <c r="M399" s="521">
        <v>1692</v>
      </c>
      <c r="N399" s="720"/>
      <c r="O399" s="721"/>
      <c r="P399" s="721"/>
      <c r="Q399" s="722"/>
      <c r="R399" s="527" t="s">
        <v>2</v>
      </c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  <c r="AZ399" s="410"/>
      <c r="BA399" s="410"/>
      <c r="BB399" s="410"/>
      <c r="BC399" s="410"/>
      <c r="BD399" s="410"/>
      <c r="BE399" s="410"/>
      <c r="BF399" s="410"/>
      <c r="BG399" s="410"/>
      <c r="BH399" s="410"/>
      <c r="BI399" s="410"/>
      <c r="BJ399" s="410"/>
      <c r="BK399" s="410"/>
      <c r="BL399" s="410"/>
      <c r="BM399" s="410"/>
      <c r="BN399" s="410"/>
      <c r="BO399" s="410"/>
      <c r="BP399" s="410"/>
      <c r="BQ399" s="410"/>
      <c r="BR399" s="410"/>
      <c r="BS399" s="410"/>
      <c r="BT399" s="410"/>
      <c r="BU399" s="410"/>
      <c r="BV399" s="410"/>
      <c r="BW399" s="410"/>
      <c r="BX399" s="410"/>
      <c r="BY399" s="410"/>
      <c r="BZ399" s="410"/>
      <c r="CA399" s="410"/>
      <c r="CB399" s="410"/>
      <c r="CC399" s="410"/>
      <c r="CD399" s="410"/>
      <c r="CE399" s="410"/>
      <c r="CF399" s="410"/>
      <c r="CG399" s="410"/>
      <c r="CH399" s="410"/>
      <c r="CI399" s="410"/>
      <c r="CJ399" s="410"/>
      <c r="CK399" s="410"/>
      <c r="CL399" s="410"/>
      <c r="CM399" s="410"/>
      <c r="CN399" s="410"/>
    </row>
    <row r="400" spans="1:92" ht="14.25">
      <c r="B400" s="491" t="s">
        <v>836</v>
      </c>
      <c r="C400" s="492"/>
      <c r="D400" s="492"/>
      <c r="E400" s="492"/>
      <c r="F400" s="492"/>
      <c r="G400" s="492"/>
      <c r="H400" s="492"/>
      <c r="I400" s="492"/>
      <c r="J400" s="492"/>
      <c r="K400" s="492"/>
      <c r="L400" s="493"/>
      <c r="M400" s="521">
        <v>1699</v>
      </c>
      <c r="N400" s="720"/>
      <c r="O400" s="721"/>
      <c r="P400" s="721"/>
      <c r="Q400" s="722"/>
      <c r="R400" s="527" t="s">
        <v>2</v>
      </c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  <c r="AZ400" s="410"/>
      <c r="BA400" s="410"/>
      <c r="BB400" s="410"/>
      <c r="BC400" s="410"/>
      <c r="BD400" s="410"/>
      <c r="BE400" s="410"/>
      <c r="BF400" s="410"/>
      <c r="BG400" s="410"/>
      <c r="BH400" s="410"/>
      <c r="BI400" s="410"/>
      <c r="BJ400" s="410"/>
      <c r="BK400" s="410"/>
      <c r="BL400" s="410"/>
      <c r="BM400" s="410"/>
      <c r="BN400" s="410"/>
      <c r="BO400" s="410"/>
      <c r="BP400" s="410"/>
      <c r="BQ400" s="410"/>
      <c r="BR400" s="410"/>
      <c r="BS400" s="410"/>
      <c r="BT400" s="410"/>
      <c r="BU400" s="410"/>
      <c r="BV400" s="410"/>
      <c r="BW400" s="410"/>
      <c r="BX400" s="410"/>
      <c r="BY400" s="410"/>
      <c r="BZ400" s="410"/>
      <c r="CA400" s="410"/>
      <c r="CB400" s="410"/>
      <c r="CC400" s="410"/>
      <c r="CD400" s="410"/>
      <c r="CE400" s="410"/>
      <c r="CF400" s="410"/>
      <c r="CG400" s="410"/>
      <c r="CH400" s="410"/>
      <c r="CI400" s="410"/>
      <c r="CJ400" s="410"/>
      <c r="CK400" s="410"/>
      <c r="CL400" s="410"/>
      <c r="CM400" s="410"/>
      <c r="CN400" s="410"/>
    </row>
    <row r="401" spans="1:92" ht="14.25">
      <c r="B401" s="491" t="s">
        <v>75</v>
      </c>
      <c r="C401" s="492"/>
      <c r="D401" s="492"/>
      <c r="E401" s="492"/>
      <c r="F401" s="492"/>
      <c r="G401" s="492"/>
      <c r="H401" s="492"/>
      <c r="I401" s="492"/>
      <c r="J401" s="492"/>
      <c r="K401" s="492"/>
      <c r="L401" s="493"/>
      <c r="M401" s="521">
        <v>1718</v>
      </c>
      <c r="N401" s="720">
        <f>+IF(($N$397-$N$398+$N$399+$N$400)&gt;0,$N$397-$N$398+$N$399+$N$400,0)</f>
        <v>0</v>
      </c>
      <c r="O401" s="721"/>
      <c r="P401" s="721"/>
      <c r="Q401" s="722"/>
      <c r="R401" s="527" t="s">
        <v>4</v>
      </c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  <c r="AZ401" s="410"/>
      <c r="BA401" s="410"/>
      <c r="BB401" s="410"/>
      <c r="BC401" s="410"/>
      <c r="BD401" s="410"/>
      <c r="BE401" s="410"/>
      <c r="BF401" s="410"/>
      <c r="BG401" s="410"/>
      <c r="BH401" s="410"/>
      <c r="BI401" s="410"/>
      <c r="BJ401" s="410"/>
      <c r="BK401" s="410"/>
      <c r="BL401" s="410"/>
      <c r="BM401" s="410"/>
      <c r="BN401" s="410"/>
      <c r="BO401" s="410"/>
      <c r="BP401" s="410"/>
      <c r="BQ401" s="410"/>
      <c r="BR401" s="410"/>
      <c r="BS401" s="410"/>
      <c r="BT401" s="410"/>
      <c r="BU401" s="410"/>
      <c r="BV401" s="410"/>
      <c r="BW401" s="410"/>
      <c r="BX401" s="410"/>
      <c r="BY401" s="410"/>
      <c r="BZ401" s="410"/>
      <c r="CA401" s="410"/>
      <c r="CB401" s="410"/>
      <c r="CC401" s="410"/>
      <c r="CD401" s="410"/>
      <c r="CE401" s="410"/>
      <c r="CF401" s="410"/>
      <c r="CG401" s="410"/>
      <c r="CH401" s="410"/>
      <c r="CI401" s="410"/>
      <c r="CJ401" s="410"/>
      <c r="CK401" s="410"/>
      <c r="CL401" s="410"/>
      <c r="CM401" s="410"/>
      <c r="CN401" s="410"/>
    </row>
    <row r="402" spans="1:92" ht="14.25">
      <c r="B402" s="491" t="s">
        <v>837</v>
      </c>
      <c r="C402" s="492"/>
      <c r="D402" s="492"/>
      <c r="E402" s="492"/>
      <c r="F402" s="492"/>
      <c r="G402" s="492"/>
      <c r="H402" s="492"/>
      <c r="I402" s="492"/>
      <c r="J402" s="492"/>
      <c r="K402" s="492"/>
      <c r="L402" s="493"/>
      <c r="M402" s="521">
        <v>1693</v>
      </c>
      <c r="N402" s="720"/>
      <c r="O402" s="721"/>
      <c r="P402" s="721"/>
      <c r="Q402" s="722"/>
      <c r="R402" s="527" t="s">
        <v>3</v>
      </c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  <c r="AZ402" s="410"/>
      <c r="BA402" s="410"/>
      <c r="BB402" s="410"/>
      <c r="BC402" s="410"/>
      <c r="BD402" s="410"/>
      <c r="BE402" s="410"/>
      <c r="BF402" s="410"/>
      <c r="BG402" s="410"/>
      <c r="BH402" s="410"/>
      <c r="BI402" s="410"/>
      <c r="BJ402" s="410"/>
      <c r="BK402" s="410"/>
      <c r="BL402" s="410"/>
      <c r="BM402" s="410"/>
      <c r="BN402" s="410"/>
      <c r="BO402" s="410"/>
      <c r="BP402" s="410"/>
      <c r="BQ402" s="410"/>
      <c r="BR402" s="410"/>
      <c r="BS402" s="410"/>
      <c r="BT402" s="410"/>
      <c r="BU402" s="410"/>
      <c r="BV402" s="410"/>
      <c r="BW402" s="410"/>
      <c r="BX402" s="410"/>
      <c r="BY402" s="410"/>
      <c r="BZ402" s="410"/>
      <c r="CA402" s="410"/>
      <c r="CB402" s="410"/>
      <c r="CC402" s="410"/>
      <c r="CD402" s="410"/>
      <c r="CE402" s="410"/>
      <c r="CF402" s="410"/>
      <c r="CG402" s="410"/>
      <c r="CH402" s="410"/>
      <c r="CI402" s="410"/>
      <c r="CJ402" s="410"/>
      <c r="CK402" s="410"/>
      <c r="CL402" s="410"/>
      <c r="CM402" s="410"/>
      <c r="CN402" s="410"/>
    </row>
    <row r="403" spans="1:92" ht="14.25">
      <c r="B403" s="491" t="s">
        <v>77</v>
      </c>
      <c r="C403" s="492"/>
      <c r="D403" s="492"/>
      <c r="E403" s="492"/>
      <c r="F403" s="492"/>
      <c r="G403" s="492"/>
      <c r="H403" s="492"/>
      <c r="I403" s="492"/>
      <c r="J403" s="492"/>
      <c r="K403" s="492"/>
      <c r="L403" s="493"/>
      <c r="M403" s="521">
        <v>844</v>
      </c>
      <c r="N403" s="720"/>
      <c r="O403" s="721"/>
      <c r="P403" s="721"/>
      <c r="Q403" s="722"/>
      <c r="R403" s="527" t="s">
        <v>3</v>
      </c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  <c r="AZ403" s="410"/>
      <c r="BA403" s="410"/>
      <c r="BB403" s="410"/>
      <c r="BC403" s="410"/>
      <c r="BD403" s="410"/>
      <c r="BE403" s="410"/>
      <c r="BF403" s="410"/>
      <c r="BG403" s="410"/>
      <c r="BH403" s="410"/>
      <c r="BI403" s="410"/>
      <c r="BJ403" s="410"/>
      <c r="BK403" s="410"/>
      <c r="BL403" s="410"/>
      <c r="BM403" s="410"/>
      <c r="BN403" s="410"/>
      <c r="BO403" s="410"/>
      <c r="BP403" s="410"/>
      <c r="BQ403" s="410"/>
      <c r="BR403" s="410"/>
      <c r="BS403" s="410"/>
      <c r="BT403" s="410"/>
      <c r="BU403" s="410"/>
      <c r="BV403" s="410"/>
      <c r="BW403" s="410"/>
      <c r="BX403" s="410"/>
      <c r="BY403" s="410"/>
      <c r="BZ403" s="410"/>
      <c r="CA403" s="410"/>
      <c r="CB403" s="410"/>
      <c r="CC403" s="410"/>
      <c r="CD403" s="410"/>
      <c r="CE403" s="410"/>
      <c r="CF403" s="410"/>
      <c r="CG403" s="410"/>
      <c r="CH403" s="410"/>
      <c r="CI403" s="410"/>
      <c r="CJ403" s="410"/>
      <c r="CK403" s="410"/>
      <c r="CL403" s="410"/>
      <c r="CM403" s="410"/>
      <c r="CN403" s="410"/>
    </row>
    <row r="404" spans="1:92" ht="14.25">
      <c r="B404" s="491" t="s">
        <v>78</v>
      </c>
      <c r="C404" s="492"/>
      <c r="D404" s="492"/>
      <c r="E404" s="492"/>
      <c r="F404" s="492"/>
      <c r="G404" s="492"/>
      <c r="H404" s="492"/>
      <c r="I404" s="492"/>
      <c r="J404" s="492"/>
      <c r="K404" s="492"/>
      <c r="L404" s="493"/>
      <c r="M404" s="521">
        <v>982</v>
      </c>
      <c r="N404" s="720"/>
      <c r="O404" s="721"/>
      <c r="P404" s="721"/>
      <c r="Q404" s="722"/>
      <c r="R404" s="527" t="s">
        <v>3</v>
      </c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  <c r="AZ404" s="410"/>
      <c r="BA404" s="410"/>
      <c r="BB404" s="410"/>
      <c r="BC404" s="410"/>
      <c r="BD404" s="410"/>
      <c r="BE404" s="410"/>
      <c r="BF404" s="410"/>
      <c r="BG404" s="410"/>
      <c r="BH404" s="410"/>
      <c r="BI404" s="410"/>
      <c r="BJ404" s="410"/>
      <c r="BK404" s="410"/>
      <c r="BL404" s="410"/>
      <c r="BM404" s="410"/>
      <c r="BN404" s="410"/>
      <c r="BO404" s="410"/>
      <c r="BP404" s="410"/>
      <c r="BQ404" s="410"/>
      <c r="BR404" s="410"/>
      <c r="BS404" s="410"/>
      <c r="BT404" s="410"/>
      <c r="BU404" s="410"/>
      <c r="BV404" s="410"/>
      <c r="BW404" s="410"/>
      <c r="BX404" s="410"/>
      <c r="BY404" s="410"/>
      <c r="BZ404" s="410"/>
      <c r="CA404" s="410"/>
      <c r="CB404" s="410"/>
      <c r="CC404" s="410"/>
      <c r="CD404" s="410"/>
      <c r="CE404" s="410"/>
      <c r="CF404" s="410"/>
      <c r="CG404" s="410"/>
      <c r="CH404" s="410"/>
      <c r="CI404" s="410"/>
      <c r="CJ404" s="410"/>
      <c r="CK404" s="410"/>
      <c r="CL404" s="410"/>
      <c r="CM404" s="410"/>
      <c r="CN404" s="410"/>
    </row>
    <row r="405" spans="1:92" ht="14.25">
      <c r="B405" s="491" t="s">
        <v>79</v>
      </c>
      <c r="C405" s="492"/>
      <c r="D405" s="492"/>
      <c r="E405" s="492"/>
      <c r="F405" s="492"/>
      <c r="G405" s="492"/>
      <c r="H405" s="492"/>
      <c r="I405" s="492"/>
      <c r="J405" s="492"/>
      <c r="K405" s="492"/>
      <c r="L405" s="493"/>
      <c r="M405" s="521">
        <v>1198</v>
      </c>
      <c r="N405" s="720"/>
      <c r="O405" s="721"/>
      <c r="P405" s="721"/>
      <c r="Q405" s="722"/>
      <c r="R405" s="527" t="s">
        <v>3</v>
      </c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  <c r="AZ405" s="410"/>
      <c r="BA405" s="410"/>
      <c r="BB405" s="410"/>
      <c r="BC405" s="410"/>
      <c r="BD405" s="410"/>
      <c r="BE405" s="410"/>
      <c r="BF405" s="410"/>
      <c r="BG405" s="410"/>
      <c r="BH405" s="410"/>
      <c r="BI405" s="410"/>
      <c r="BJ405" s="410"/>
      <c r="BK405" s="410"/>
      <c r="BL405" s="410"/>
      <c r="BM405" s="410"/>
      <c r="BN405" s="410"/>
      <c r="BO405" s="410"/>
      <c r="BP405" s="410"/>
      <c r="BQ405" s="410"/>
      <c r="BR405" s="410"/>
      <c r="BS405" s="410"/>
      <c r="BT405" s="410"/>
      <c r="BU405" s="410"/>
      <c r="BV405" s="410"/>
      <c r="BW405" s="410"/>
      <c r="BX405" s="410"/>
      <c r="BY405" s="410"/>
      <c r="BZ405" s="410"/>
      <c r="CA405" s="410"/>
      <c r="CB405" s="410"/>
      <c r="CC405" s="410"/>
      <c r="CD405" s="410"/>
      <c r="CE405" s="410"/>
      <c r="CF405" s="410"/>
      <c r="CG405" s="410"/>
      <c r="CH405" s="410"/>
      <c r="CI405" s="410"/>
      <c r="CJ405" s="410"/>
      <c r="CK405" s="410"/>
      <c r="CL405" s="410"/>
      <c r="CM405" s="410"/>
      <c r="CN405" s="410"/>
    </row>
    <row r="406" spans="1:92" ht="14.25">
      <c r="B406" s="491" t="s">
        <v>80</v>
      </c>
      <c r="C406" s="492"/>
      <c r="D406" s="492"/>
      <c r="E406" s="492"/>
      <c r="F406" s="492"/>
      <c r="G406" s="492"/>
      <c r="H406" s="492"/>
      <c r="I406" s="492"/>
      <c r="J406" s="492"/>
      <c r="K406" s="492"/>
      <c r="L406" s="493"/>
      <c r="M406" s="521">
        <v>1199</v>
      </c>
      <c r="N406" s="720">
        <f>+IF(($N$401-$N$402-$N$403-$N$404-$N$405)&gt;0,($N$401-$N$402-$N$403-$N$404-$N$405),0)</f>
        <v>0</v>
      </c>
      <c r="O406" s="721"/>
      <c r="P406" s="721"/>
      <c r="Q406" s="722"/>
      <c r="R406" s="477" t="s">
        <v>4</v>
      </c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  <c r="AZ406" s="410"/>
      <c r="BA406" s="410"/>
      <c r="BB406" s="410"/>
      <c r="BC406" s="410"/>
      <c r="BD406" s="410"/>
      <c r="BE406" s="410"/>
      <c r="BF406" s="410"/>
      <c r="BG406" s="410"/>
      <c r="BH406" s="410"/>
      <c r="BI406" s="410"/>
      <c r="BJ406" s="410"/>
      <c r="BK406" s="410"/>
      <c r="BL406" s="410"/>
      <c r="BM406" s="410"/>
      <c r="BN406" s="410"/>
      <c r="BO406" s="410"/>
      <c r="BP406" s="410"/>
      <c r="BQ406" s="410"/>
      <c r="BR406" s="410"/>
      <c r="BS406" s="410"/>
      <c r="BT406" s="410"/>
      <c r="BU406" s="410"/>
      <c r="BV406" s="410"/>
      <c r="BW406" s="410"/>
      <c r="BX406" s="410"/>
      <c r="BY406" s="410"/>
      <c r="BZ406" s="410"/>
      <c r="CA406" s="410"/>
      <c r="CB406" s="410"/>
      <c r="CC406" s="410"/>
      <c r="CD406" s="410"/>
      <c r="CE406" s="410"/>
      <c r="CF406" s="410"/>
      <c r="CG406" s="410"/>
      <c r="CH406" s="410"/>
      <c r="CI406" s="410"/>
      <c r="CJ406" s="410"/>
      <c r="CK406" s="410"/>
      <c r="CL406" s="410"/>
      <c r="CM406" s="410"/>
      <c r="CN406" s="410"/>
    </row>
    <row r="407" spans="1:92" s="411" customFormat="1">
      <c r="A407" s="409"/>
      <c r="B407" s="517"/>
      <c r="C407" s="517"/>
      <c r="D407" s="517"/>
      <c r="E407" s="517"/>
      <c r="F407" s="517"/>
      <c r="G407" s="517"/>
      <c r="H407" s="517"/>
      <c r="I407" s="517"/>
      <c r="J407" s="517"/>
      <c r="K407" s="517"/>
      <c r="L407" s="517"/>
      <c r="M407" s="517"/>
      <c r="N407" s="517"/>
      <c r="O407" s="517"/>
      <c r="P407" s="517"/>
      <c r="Q407" s="517"/>
      <c r="R407" s="517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  <c r="AZ407" s="410"/>
      <c r="BA407" s="410"/>
      <c r="BB407" s="410"/>
      <c r="BC407" s="410"/>
      <c r="BD407" s="410"/>
      <c r="BE407" s="410"/>
      <c r="BF407" s="410"/>
      <c r="BG407" s="410"/>
      <c r="BH407" s="410"/>
      <c r="BI407" s="410"/>
      <c r="BJ407" s="410"/>
      <c r="BK407" s="410"/>
      <c r="BL407" s="410"/>
      <c r="BM407" s="410"/>
      <c r="BN407" s="410"/>
      <c r="BO407" s="410"/>
      <c r="BP407" s="410"/>
      <c r="BQ407" s="410"/>
      <c r="BR407" s="410"/>
      <c r="BS407" s="410"/>
      <c r="BT407" s="410"/>
      <c r="BU407" s="410"/>
      <c r="BV407" s="410"/>
      <c r="BW407" s="410"/>
      <c r="BX407" s="410"/>
      <c r="BY407" s="410"/>
      <c r="BZ407" s="410"/>
      <c r="CA407" s="410"/>
      <c r="CB407" s="410"/>
      <c r="CC407" s="410"/>
      <c r="CD407" s="410"/>
      <c r="CE407" s="410"/>
      <c r="CF407" s="410"/>
      <c r="CG407" s="410"/>
      <c r="CH407" s="410"/>
      <c r="CI407" s="410"/>
      <c r="CJ407" s="410"/>
      <c r="CK407" s="410"/>
      <c r="CL407" s="410"/>
      <c r="CM407" s="410"/>
      <c r="CN407" s="410"/>
    </row>
    <row r="408" spans="1:92" s="411" customFormat="1">
      <c r="A408" s="409"/>
      <c r="B408" s="804" t="s">
        <v>838</v>
      </c>
      <c r="C408" s="805"/>
      <c r="D408" s="805"/>
      <c r="E408" s="805"/>
      <c r="F408" s="805"/>
      <c r="G408" s="805"/>
      <c r="H408" s="805"/>
      <c r="I408" s="805"/>
      <c r="J408" s="805"/>
      <c r="K408" s="805"/>
      <c r="L408" s="805"/>
      <c r="M408" s="805"/>
      <c r="N408" s="805"/>
      <c r="O408" s="805"/>
      <c r="P408" s="805"/>
      <c r="Q408" s="805"/>
      <c r="R408" s="806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  <c r="AZ408" s="410"/>
      <c r="BA408" s="410"/>
      <c r="BB408" s="410"/>
      <c r="BC408" s="410"/>
      <c r="BD408" s="410"/>
      <c r="BE408" s="410"/>
      <c r="BF408" s="410"/>
      <c r="BG408" s="410"/>
      <c r="BH408" s="410"/>
      <c r="BI408" s="410"/>
      <c r="BJ408" s="410"/>
      <c r="BK408" s="410"/>
      <c r="BL408" s="410"/>
      <c r="BM408" s="410"/>
      <c r="BN408" s="410"/>
      <c r="BO408" s="410"/>
      <c r="BP408" s="410"/>
      <c r="BQ408" s="410"/>
      <c r="BR408" s="410"/>
      <c r="BS408" s="410"/>
      <c r="BT408" s="410"/>
      <c r="BU408" s="410"/>
      <c r="BV408" s="410"/>
      <c r="BW408" s="410"/>
      <c r="BX408" s="410"/>
      <c r="BY408" s="410"/>
      <c r="BZ408" s="410"/>
      <c r="CA408" s="410"/>
      <c r="CB408" s="410"/>
      <c r="CC408" s="410"/>
      <c r="CD408" s="410"/>
      <c r="CE408" s="410"/>
      <c r="CF408" s="410"/>
      <c r="CG408" s="410"/>
      <c r="CH408" s="410"/>
      <c r="CI408" s="410"/>
      <c r="CJ408" s="410"/>
      <c r="CK408" s="410"/>
      <c r="CL408" s="410"/>
      <c r="CM408" s="410"/>
      <c r="CN408" s="410"/>
    </row>
    <row r="409" spans="1:92" s="411" customFormat="1">
      <c r="A409" s="409"/>
      <c r="B409" s="807"/>
      <c r="C409" s="808"/>
      <c r="D409" s="808"/>
      <c r="E409" s="808"/>
      <c r="F409" s="808"/>
      <c r="G409" s="808"/>
      <c r="H409" s="808"/>
      <c r="I409" s="808"/>
      <c r="J409" s="808"/>
      <c r="K409" s="808"/>
      <c r="L409" s="808"/>
      <c r="M409" s="808"/>
      <c r="N409" s="808"/>
      <c r="O409" s="808"/>
      <c r="P409" s="808"/>
      <c r="Q409" s="808"/>
      <c r="R409" s="809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  <c r="AZ409" s="410"/>
      <c r="BA409" s="410"/>
      <c r="BB409" s="410"/>
      <c r="BC409" s="410"/>
      <c r="BD409" s="410"/>
      <c r="BE409" s="410"/>
      <c r="BF409" s="410"/>
      <c r="BG409" s="410"/>
      <c r="BH409" s="410"/>
      <c r="BI409" s="410"/>
      <c r="BJ409" s="410"/>
      <c r="BK409" s="410"/>
      <c r="BL409" s="410"/>
      <c r="BM409" s="410"/>
      <c r="BN409" s="410"/>
      <c r="BO409" s="410"/>
      <c r="BP409" s="410"/>
      <c r="BQ409" s="410"/>
      <c r="BR409" s="410"/>
      <c r="BS409" s="410"/>
      <c r="BT409" s="410"/>
      <c r="BU409" s="410"/>
      <c r="BV409" s="410"/>
      <c r="BW409" s="410"/>
      <c r="BX409" s="410"/>
      <c r="BY409" s="410"/>
      <c r="BZ409" s="410"/>
      <c r="CA409" s="410"/>
      <c r="CB409" s="410"/>
      <c r="CC409" s="410"/>
      <c r="CD409" s="410"/>
      <c r="CE409" s="410"/>
      <c r="CF409" s="410"/>
      <c r="CG409" s="410"/>
      <c r="CH409" s="410"/>
      <c r="CI409" s="410"/>
      <c r="CJ409" s="410"/>
      <c r="CK409" s="410"/>
      <c r="CL409" s="410"/>
      <c r="CM409" s="410"/>
      <c r="CN409" s="410"/>
    </row>
    <row r="410" spans="1:92" ht="14.25">
      <c r="B410" s="496" t="s">
        <v>839</v>
      </c>
      <c r="C410" s="497"/>
      <c r="D410" s="497"/>
      <c r="E410" s="497"/>
      <c r="F410" s="497"/>
      <c r="G410" s="497"/>
      <c r="H410" s="497"/>
      <c r="I410" s="497"/>
      <c r="J410" s="497"/>
      <c r="K410" s="497"/>
      <c r="L410" s="498"/>
      <c r="M410" s="520">
        <v>1145</v>
      </c>
      <c r="N410" s="720"/>
      <c r="O410" s="721"/>
      <c r="P410" s="721"/>
      <c r="Q410" s="722"/>
      <c r="R410" s="544" t="s">
        <v>2</v>
      </c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  <c r="AZ410" s="410"/>
      <c r="BA410" s="410"/>
      <c r="BB410" s="410"/>
      <c r="BC410" s="410"/>
      <c r="BD410" s="410"/>
      <c r="BE410" s="410"/>
      <c r="BF410" s="410"/>
      <c r="BG410" s="410"/>
      <c r="BH410" s="410"/>
      <c r="BI410" s="410"/>
      <c r="BJ410" s="410"/>
      <c r="BK410" s="410"/>
      <c r="BL410" s="410"/>
      <c r="BM410" s="410"/>
      <c r="BN410" s="410"/>
      <c r="BO410" s="410"/>
      <c r="BP410" s="410"/>
      <c r="BQ410" s="410"/>
      <c r="BR410" s="410"/>
      <c r="BS410" s="410"/>
      <c r="BT410" s="410"/>
      <c r="BU410" s="410"/>
      <c r="BV410" s="410"/>
      <c r="BW410" s="410"/>
      <c r="BX410" s="410"/>
      <c r="BY410" s="410"/>
      <c r="BZ410" s="410"/>
      <c r="CA410" s="410"/>
      <c r="CB410" s="410"/>
      <c r="CC410" s="410"/>
      <c r="CD410" s="410"/>
      <c r="CE410" s="410"/>
      <c r="CF410" s="410"/>
      <c r="CG410" s="410"/>
      <c r="CH410" s="410"/>
      <c r="CI410" s="410"/>
      <c r="CJ410" s="410"/>
      <c r="CK410" s="410"/>
      <c r="CL410" s="410"/>
      <c r="CM410" s="410"/>
      <c r="CN410" s="410"/>
    </row>
    <row r="411" spans="1:92" ht="14.25">
      <c r="B411" s="496" t="s">
        <v>840</v>
      </c>
      <c r="C411" s="497"/>
      <c r="D411" s="497"/>
      <c r="E411" s="497"/>
      <c r="F411" s="497"/>
      <c r="G411" s="497"/>
      <c r="H411" s="497"/>
      <c r="I411" s="497"/>
      <c r="J411" s="497"/>
      <c r="K411" s="497"/>
      <c r="L411" s="498"/>
      <c r="M411" s="521">
        <v>1146</v>
      </c>
      <c r="N411" s="720"/>
      <c r="O411" s="721"/>
      <c r="P411" s="721"/>
      <c r="Q411" s="722"/>
      <c r="R411" s="527" t="s">
        <v>3</v>
      </c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  <c r="AZ411" s="410"/>
      <c r="BA411" s="410"/>
      <c r="BB411" s="410"/>
      <c r="BC411" s="410"/>
      <c r="BD411" s="410"/>
      <c r="BE411" s="410"/>
      <c r="BF411" s="410"/>
      <c r="BG411" s="410"/>
      <c r="BH411" s="410"/>
      <c r="BI411" s="410"/>
      <c r="BJ411" s="410"/>
      <c r="BK411" s="410"/>
      <c r="BL411" s="410"/>
      <c r="BM411" s="410"/>
      <c r="BN411" s="410"/>
      <c r="BO411" s="410"/>
      <c r="BP411" s="410"/>
      <c r="BQ411" s="410"/>
      <c r="BR411" s="410"/>
      <c r="BS411" s="410"/>
      <c r="BT411" s="410"/>
      <c r="BU411" s="410"/>
      <c r="BV411" s="410"/>
      <c r="BW411" s="410"/>
      <c r="BX411" s="410"/>
      <c r="BY411" s="410"/>
      <c r="BZ411" s="410"/>
      <c r="CA411" s="410"/>
      <c r="CB411" s="410"/>
      <c r="CC411" s="410"/>
      <c r="CD411" s="410"/>
      <c r="CE411" s="410"/>
      <c r="CF411" s="410"/>
      <c r="CG411" s="410"/>
      <c r="CH411" s="410"/>
      <c r="CI411" s="410"/>
      <c r="CJ411" s="410"/>
      <c r="CK411" s="410"/>
      <c r="CL411" s="410"/>
      <c r="CM411" s="410"/>
      <c r="CN411" s="410"/>
    </row>
    <row r="412" spans="1:92" ht="14.25">
      <c r="B412" s="496" t="s">
        <v>84</v>
      </c>
      <c r="C412" s="497"/>
      <c r="D412" s="497"/>
      <c r="E412" s="497"/>
      <c r="F412" s="497"/>
      <c r="G412" s="497"/>
      <c r="H412" s="497"/>
      <c r="I412" s="497"/>
      <c r="J412" s="497"/>
      <c r="K412" s="497"/>
      <c r="L412" s="498"/>
      <c r="M412" s="521">
        <v>1177</v>
      </c>
      <c r="N412" s="720"/>
      <c r="O412" s="721"/>
      <c r="P412" s="721"/>
      <c r="Q412" s="722"/>
      <c r="R412" s="527" t="s">
        <v>2</v>
      </c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  <c r="AZ412" s="410"/>
      <c r="BA412" s="410"/>
      <c r="BB412" s="410"/>
      <c r="BC412" s="410"/>
      <c r="BD412" s="410"/>
      <c r="BE412" s="410"/>
      <c r="BF412" s="410"/>
      <c r="BG412" s="410"/>
      <c r="BH412" s="410"/>
      <c r="BI412" s="410"/>
      <c r="BJ412" s="410"/>
      <c r="BK412" s="410"/>
      <c r="BL412" s="410"/>
      <c r="BM412" s="410"/>
      <c r="BN412" s="410"/>
      <c r="BO412" s="410"/>
      <c r="BP412" s="410"/>
      <c r="BQ412" s="410"/>
      <c r="BR412" s="410"/>
      <c r="BS412" s="410"/>
      <c r="BT412" s="410"/>
      <c r="BU412" s="410"/>
      <c r="BV412" s="410"/>
      <c r="BW412" s="410"/>
      <c r="BX412" s="410"/>
      <c r="BY412" s="410"/>
      <c r="BZ412" s="410"/>
      <c r="CA412" s="410"/>
      <c r="CB412" s="410"/>
      <c r="CC412" s="410"/>
      <c r="CD412" s="410"/>
      <c r="CE412" s="410"/>
      <c r="CF412" s="410"/>
      <c r="CG412" s="410"/>
      <c r="CH412" s="410"/>
      <c r="CI412" s="410"/>
      <c r="CJ412" s="410"/>
      <c r="CK412" s="410"/>
      <c r="CL412" s="410"/>
      <c r="CM412" s="410"/>
      <c r="CN412" s="410"/>
    </row>
    <row r="413" spans="1:92" ht="14.25">
      <c r="B413" s="496" t="s">
        <v>85</v>
      </c>
      <c r="C413" s="497"/>
      <c r="D413" s="497"/>
      <c r="E413" s="497"/>
      <c r="F413" s="497"/>
      <c r="G413" s="497"/>
      <c r="H413" s="497"/>
      <c r="I413" s="497"/>
      <c r="J413" s="497"/>
      <c r="K413" s="497"/>
      <c r="L413" s="498"/>
      <c r="M413" s="521">
        <v>893</v>
      </c>
      <c r="N413" s="720"/>
      <c r="O413" s="721"/>
      <c r="P413" s="721"/>
      <c r="Q413" s="722"/>
      <c r="R413" s="527" t="s">
        <v>2</v>
      </c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  <c r="AZ413" s="410"/>
      <c r="BA413" s="410"/>
      <c r="BB413" s="410"/>
      <c r="BC413" s="410"/>
      <c r="BD413" s="410"/>
      <c r="BE413" s="410"/>
      <c r="BF413" s="410"/>
      <c r="BG413" s="410"/>
      <c r="BH413" s="410"/>
      <c r="BI413" s="410"/>
      <c r="BJ413" s="410"/>
      <c r="BK413" s="410"/>
      <c r="BL413" s="410"/>
      <c r="BM413" s="410"/>
      <c r="BN413" s="410"/>
      <c r="BO413" s="410"/>
      <c r="BP413" s="410"/>
      <c r="BQ413" s="410"/>
      <c r="BR413" s="410"/>
      <c r="BS413" s="410"/>
      <c r="BT413" s="410"/>
      <c r="BU413" s="410"/>
      <c r="BV413" s="410"/>
      <c r="BW413" s="410"/>
      <c r="BX413" s="410"/>
      <c r="BY413" s="410"/>
      <c r="BZ413" s="410"/>
      <c r="CA413" s="410"/>
      <c r="CB413" s="410"/>
      <c r="CC413" s="410"/>
      <c r="CD413" s="410"/>
      <c r="CE413" s="410"/>
      <c r="CF413" s="410"/>
      <c r="CG413" s="410"/>
      <c r="CH413" s="410"/>
      <c r="CI413" s="410"/>
      <c r="CJ413" s="410"/>
      <c r="CK413" s="410"/>
      <c r="CL413" s="410"/>
      <c r="CM413" s="410"/>
      <c r="CN413" s="410"/>
    </row>
    <row r="414" spans="1:92" ht="14.25">
      <c r="B414" s="496" t="s">
        <v>86</v>
      </c>
      <c r="C414" s="497"/>
      <c r="D414" s="497"/>
      <c r="E414" s="497"/>
      <c r="F414" s="497"/>
      <c r="G414" s="497"/>
      <c r="H414" s="497"/>
      <c r="I414" s="497"/>
      <c r="J414" s="497"/>
      <c r="K414" s="497"/>
      <c r="L414" s="498"/>
      <c r="M414" s="521">
        <v>894</v>
      </c>
      <c r="N414" s="720"/>
      <c r="O414" s="721"/>
      <c r="P414" s="721"/>
      <c r="Q414" s="722"/>
      <c r="R414" s="527" t="s">
        <v>3</v>
      </c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  <c r="AZ414" s="410"/>
      <c r="BA414" s="410"/>
      <c r="BB414" s="410"/>
      <c r="BC414" s="410"/>
      <c r="BD414" s="410"/>
      <c r="BE414" s="410"/>
      <c r="BF414" s="410"/>
      <c r="BG414" s="410"/>
      <c r="BH414" s="410"/>
      <c r="BI414" s="410"/>
      <c r="BJ414" s="410"/>
      <c r="BK414" s="410"/>
      <c r="BL414" s="410"/>
      <c r="BM414" s="410"/>
      <c r="BN414" s="410"/>
      <c r="BO414" s="410"/>
      <c r="BP414" s="410"/>
      <c r="BQ414" s="410"/>
      <c r="BR414" s="410"/>
      <c r="BS414" s="410"/>
      <c r="BT414" s="410"/>
      <c r="BU414" s="410"/>
      <c r="BV414" s="410"/>
      <c r="BW414" s="410"/>
      <c r="BX414" s="410"/>
      <c r="BY414" s="410"/>
      <c r="BZ414" s="410"/>
      <c r="CA414" s="410"/>
      <c r="CB414" s="410"/>
      <c r="CC414" s="410"/>
      <c r="CD414" s="410"/>
      <c r="CE414" s="410"/>
      <c r="CF414" s="410"/>
      <c r="CG414" s="410"/>
      <c r="CH414" s="410"/>
      <c r="CI414" s="410"/>
      <c r="CJ414" s="410"/>
      <c r="CK414" s="410"/>
      <c r="CL414" s="410"/>
      <c r="CM414" s="410"/>
      <c r="CN414" s="410"/>
    </row>
    <row r="415" spans="1:92" ht="14.25">
      <c r="B415" s="496" t="s">
        <v>87</v>
      </c>
      <c r="C415" s="497"/>
      <c r="D415" s="497"/>
      <c r="E415" s="497"/>
      <c r="F415" s="497"/>
      <c r="G415" s="497"/>
      <c r="H415" s="497"/>
      <c r="I415" s="497"/>
      <c r="J415" s="497"/>
      <c r="K415" s="497"/>
      <c r="L415" s="498"/>
      <c r="M415" s="521">
        <v>1694</v>
      </c>
      <c r="N415" s="720"/>
      <c r="O415" s="721"/>
      <c r="P415" s="721"/>
      <c r="Q415" s="722"/>
      <c r="R415" s="527" t="s">
        <v>2</v>
      </c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  <c r="AZ415" s="410"/>
      <c r="BA415" s="410"/>
      <c r="BB415" s="410"/>
      <c r="BC415" s="410"/>
      <c r="BD415" s="410"/>
      <c r="BE415" s="410"/>
      <c r="BF415" s="410"/>
      <c r="BG415" s="410"/>
      <c r="BH415" s="410"/>
      <c r="BI415" s="410"/>
      <c r="BJ415" s="410"/>
      <c r="BK415" s="410"/>
      <c r="BL415" s="410"/>
      <c r="BM415" s="410"/>
      <c r="BN415" s="410"/>
      <c r="BO415" s="410"/>
      <c r="BP415" s="410"/>
      <c r="BQ415" s="410"/>
      <c r="BR415" s="410"/>
      <c r="BS415" s="410"/>
      <c r="BT415" s="410"/>
      <c r="BU415" s="410"/>
      <c r="BV415" s="410"/>
      <c r="BW415" s="410"/>
      <c r="BX415" s="410"/>
      <c r="BY415" s="410"/>
      <c r="BZ415" s="410"/>
      <c r="CA415" s="410"/>
      <c r="CB415" s="410"/>
      <c r="CC415" s="410"/>
      <c r="CD415" s="410"/>
      <c r="CE415" s="410"/>
      <c r="CF415" s="410"/>
      <c r="CG415" s="410"/>
      <c r="CH415" s="410"/>
      <c r="CI415" s="410"/>
      <c r="CJ415" s="410"/>
      <c r="CK415" s="410"/>
      <c r="CL415" s="410"/>
      <c r="CM415" s="410"/>
      <c r="CN415" s="410"/>
    </row>
    <row r="416" spans="1:92" ht="14.25">
      <c r="B416" s="496" t="s">
        <v>831</v>
      </c>
      <c r="C416" s="497"/>
      <c r="D416" s="497"/>
      <c r="E416" s="497"/>
      <c r="F416" s="497"/>
      <c r="G416" s="497"/>
      <c r="H416" s="497"/>
      <c r="I416" s="497"/>
      <c r="J416" s="497"/>
      <c r="K416" s="497"/>
      <c r="L416" s="498"/>
      <c r="M416" s="521">
        <v>1695</v>
      </c>
      <c r="N416" s="720"/>
      <c r="O416" s="721"/>
      <c r="P416" s="721"/>
      <c r="Q416" s="722"/>
      <c r="R416" s="527" t="s">
        <v>3</v>
      </c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  <c r="AZ416" s="410"/>
      <c r="BA416" s="410"/>
      <c r="BB416" s="410"/>
      <c r="BC416" s="410"/>
      <c r="BD416" s="410"/>
      <c r="BE416" s="410"/>
      <c r="BF416" s="410"/>
      <c r="BG416" s="410"/>
      <c r="BH416" s="410"/>
      <c r="BI416" s="410"/>
      <c r="BJ416" s="410"/>
      <c r="BK416" s="410"/>
      <c r="BL416" s="410"/>
      <c r="BM416" s="410"/>
      <c r="BN416" s="410"/>
      <c r="BO416" s="410"/>
      <c r="BP416" s="410"/>
      <c r="BQ416" s="410"/>
      <c r="BR416" s="410"/>
      <c r="BS416" s="410"/>
      <c r="BT416" s="410"/>
      <c r="BU416" s="410"/>
      <c r="BV416" s="410"/>
      <c r="BW416" s="410"/>
      <c r="BX416" s="410"/>
      <c r="BY416" s="410"/>
      <c r="BZ416" s="410"/>
      <c r="CA416" s="410"/>
      <c r="CB416" s="410"/>
      <c r="CC416" s="410"/>
      <c r="CD416" s="410"/>
      <c r="CE416" s="410"/>
      <c r="CF416" s="410"/>
      <c r="CG416" s="410"/>
      <c r="CH416" s="410"/>
      <c r="CI416" s="410"/>
      <c r="CJ416" s="410"/>
      <c r="CK416" s="410"/>
      <c r="CL416" s="410"/>
      <c r="CM416" s="410"/>
      <c r="CN416" s="410"/>
    </row>
    <row r="417" spans="2:92" ht="14.25">
      <c r="B417" s="496" t="s">
        <v>68</v>
      </c>
      <c r="C417" s="497"/>
      <c r="D417" s="497"/>
      <c r="E417" s="497"/>
      <c r="F417" s="497"/>
      <c r="G417" s="497"/>
      <c r="H417" s="497"/>
      <c r="I417" s="497"/>
      <c r="J417" s="497"/>
      <c r="K417" s="497"/>
      <c r="L417" s="498"/>
      <c r="M417" s="521">
        <v>1696</v>
      </c>
      <c r="N417" s="720"/>
      <c r="O417" s="721"/>
      <c r="P417" s="721"/>
      <c r="Q417" s="722"/>
      <c r="R417" s="527" t="s">
        <v>2</v>
      </c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  <c r="AZ417" s="410"/>
      <c r="BA417" s="410"/>
      <c r="BB417" s="410"/>
      <c r="BC417" s="410"/>
      <c r="BD417" s="410"/>
      <c r="BE417" s="410"/>
      <c r="BF417" s="410"/>
      <c r="BG417" s="410"/>
      <c r="BH417" s="410"/>
      <c r="BI417" s="410"/>
      <c r="BJ417" s="410"/>
      <c r="BK417" s="410"/>
      <c r="BL417" s="410"/>
      <c r="BM417" s="410"/>
      <c r="BN417" s="410"/>
      <c r="BO417" s="410"/>
      <c r="BP417" s="410"/>
      <c r="BQ417" s="410"/>
      <c r="BR417" s="410"/>
      <c r="BS417" s="410"/>
      <c r="BT417" s="410"/>
      <c r="BU417" s="410"/>
      <c r="BV417" s="410"/>
      <c r="BW417" s="410"/>
      <c r="BX417" s="410"/>
      <c r="BY417" s="410"/>
      <c r="BZ417" s="410"/>
      <c r="CA417" s="410"/>
      <c r="CB417" s="410"/>
      <c r="CC417" s="410"/>
      <c r="CD417" s="410"/>
      <c r="CE417" s="410"/>
      <c r="CF417" s="410"/>
      <c r="CG417" s="410"/>
      <c r="CH417" s="410"/>
      <c r="CI417" s="410"/>
      <c r="CJ417" s="410"/>
      <c r="CK417" s="410"/>
      <c r="CL417" s="410"/>
      <c r="CM417" s="410"/>
      <c r="CN417" s="410"/>
    </row>
    <row r="418" spans="2:92" ht="14.25">
      <c r="B418" s="496" t="s">
        <v>841</v>
      </c>
      <c r="C418" s="497"/>
      <c r="D418" s="497"/>
      <c r="E418" s="497"/>
      <c r="F418" s="497"/>
      <c r="G418" s="497"/>
      <c r="H418" s="497"/>
      <c r="I418" s="497"/>
      <c r="J418" s="497"/>
      <c r="K418" s="497"/>
      <c r="L418" s="498"/>
      <c r="M418" s="521">
        <v>1178</v>
      </c>
      <c r="N418" s="720"/>
      <c r="O418" s="721"/>
      <c r="P418" s="721"/>
      <c r="Q418" s="722"/>
      <c r="R418" s="527" t="s">
        <v>2</v>
      </c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  <c r="AZ418" s="410"/>
      <c r="BA418" s="410"/>
      <c r="BB418" s="410"/>
      <c r="BC418" s="410"/>
      <c r="BD418" s="410"/>
      <c r="BE418" s="410"/>
      <c r="BF418" s="410"/>
      <c r="BG418" s="410"/>
      <c r="BH418" s="410"/>
      <c r="BI418" s="410"/>
      <c r="BJ418" s="410"/>
      <c r="BK418" s="410"/>
      <c r="BL418" s="410"/>
      <c r="BM418" s="410"/>
      <c r="BN418" s="410"/>
      <c r="BO418" s="410"/>
      <c r="BP418" s="410"/>
      <c r="BQ418" s="410"/>
      <c r="BR418" s="410"/>
      <c r="BS418" s="410"/>
      <c r="BT418" s="410"/>
      <c r="BU418" s="410"/>
      <c r="BV418" s="410"/>
      <c r="BW418" s="410"/>
      <c r="BX418" s="410"/>
      <c r="BY418" s="410"/>
      <c r="BZ418" s="410"/>
      <c r="CA418" s="410"/>
      <c r="CB418" s="410"/>
      <c r="CC418" s="410"/>
      <c r="CD418" s="410"/>
      <c r="CE418" s="410"/>
      <c r="CF418" s="410"/>
      <c r="CG418" s="410"/>
      <c r="CH418" s="410"/>
      <c r="CI418" s="410"/>
      <c r="CJ418" s="410"/>
      <c r="CK418" s="410"/>
      <c r="CL418" s="410"/>
      <c r="CM418" s="410"/>
      <c r="CN418" s="410"/>
    </row>
    <row r="419" spans="2:92" ht="14.25">
      <c r="B419" s="496" t="s">
        <v>842</v>
      </c>
      <c r="C419" s="497"/>
      <c r="D419" s="497"/>
      <c r="E419" s="497"/>
      <c r="F419" s="497"/>
      <c r="G419" s="497"/>
      <c r="H419" s="497"/>
      <c r="I419" s="497"/>
      <c r="J419" s="497"/>
      <c r="K419" s="497"/>
      <c r="L419" s="498"/>
      <c r="M419" s="521">
        <v>1179</v>
      </c>
      <c r="N419" s="720"/>
      <c r="O419" s="721"/>
      <c r="P419" s="721"/>
      <c r="Q419" s="722"/>
      <c r="R419" s="527" t="s">
        <v>3</v>
      </c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  <c r="AZ419" s="410"/>
      <c r="BA419" s="410"/>
      <c r="BB419" s="410"/>
      <c r="BC419" s="410"/>
      <c r="BD419" s="410"/>
      <c r="BE419" s="410"/>
      <c r="BF419" s="410"/>
      <c r="BG419" s="410"/>
      <c r="BH419" s="410"/>
      <c r="BI419" s="410"/>
      <c r="BJ419" s="410"/>
      <c r="BK419" s="410"/>
      <c r="BL419" s="410"/>
      <c r="BM419" s="410"/>
      <c r="BN419" s="410"/>
      <c r="BO419" s="410"/>
      <c r="BP419" s="410"/>
      <c r="BQ419" s="410"/>
      <c r="BR419" s="410"/>
      <c r="BS419" s="410"/>
      <c r="BT419" s="410"/>
      <c r="BU419" s="410"/>
      <c r="BV419" s="410"/>
      <c r="BW419" s="410"/>
      <c r="BX419" s="410"/>
      <c r="BY419" s="410"/>
      <c r="BZ419" s="410"/>
      <c r="CA419" s="410"/>
      <c r="CB419" s="410"/>
      <c r="CC419" s="410"/>
      <c r="CD419" s="410"/>
      <c r="CE419" s="410"/>
      <c r="CF419" s="410"/>
      <c r="CG419" s="410"/>
      <c r="CH419" s="410"/>
      <c r="CI419" s="410"/>
      <c r="CJ419" s="410"/>
      <c r="CK419" s="410"/>
      <c r="CL419" s="410"/>
      <c r="CM419" s="410"/>
      <c r="CN419" s="410"/>
    </row>
    <row r="420" spans="2:92" ht="14.25">
      <c r="B420" s="496" t="s">
        <v>90</v>
      </c>
      <c r="C420" s="497"/>
      <c r="D420" s="497"/>
      <c r="E420" s="497"/>
      <c r="F420" s="497"/>
      <c r="G420" s="497"/>
      <c r="H420" s="497"/>
      <c r="I420" s="497"/>
      <c r="J420" s="497"/>
      <c r="K420" s="497"/>
      <c r="L420" s="498"/>
      <c r="M420" s="521">
        <v>1180</v>
      </c>
      <c r="N420" s="720"/>
      <c r="O420" s="721"/>
      <c r="P420" s="721"/>
      <c r="Q420" s="722"/>
      <c r="R420" s="527" t="s">
        <v>2</v>
      </c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  <c r="AZ420" s="410"/>
      <c r="BA420" s="410"/>
      <c r="BB420" s="410"/>
      <c r="BC420" s="410"/>
      <c r="BD420" s="410"/>
      <c r="BE420" s="410"/>
      <c r="BF420" s="410"/>
      <c r="BG420" s="410"/>
      <c r="BH420" s="410"/>
      <c r="BI420" s="410"/>
      <c r="BJ420" s="410"/>
      <c r="BK420" s="410"/>
      <c r="BL420" s="410"/>
      <c r="BM420" s="410"/>
      <c r="BN420" s="410"/>
      <c r="BO420" s="410"/>
      <c r="BP420" s="410"/>
      <c r="BQ420" s="410"/>
      <c r="BR420" s="410"/>
      <c r="BS420" s="410"/>
      <c r="BT420" s="410"/>
      <c r="BU420" s="410"/>
      <c r="BV420" s="410"/>
      <c r="BW420" s="410"/>
      <c r="BX420" s="410"/>
      <c r="BY420" s="410"/>
      <c r="BZ420" s="410"/>
      <c r="CA420" s="410"/>
      <c r="CB420" s="410"/>
      <c r="CC420" s="410"/>
      <c r="CD420" s="410"/>
      <c r="CE420" s="410"/>
      <c r="CF420" s="410"/>
      <c r="CG420" s="410"/>
      <c r="CH420" s="410"/>
      <c r="CI420" s="410"/>
      <c r="CJ420" s="410"/>
      <c r="CK420" s="410"/>
      <c r="CL420" s="410"/>
      <c r="CM420" s="410"/>
      <c r="CN420" s="410"/>
    </row>
    <row r="421" spans="2:92" ht="14.25">
      <c r="B421" s="496" t="s">
        <v>91</v>
      </c>
      <c r="C421" s="497"/>
      <c r="D421" s="497"/>
      <c r="E421" s="497"/>
      <c r="F421" s="497"/>
      <c r="G421" s="497"/>
      <c r="H421" s="497"/>
      <c r="I421" s="497"/>
      <c r="J421" s="497"/>
      <c r="K421" s="497"/>
      <c r="L421" s="498"/>
      <c r="M421" s="521">
        <v>1181</v>
      </c>
      <c r="N421" s="720"/>
      <c r="O421" s="721"/>
      <c r="P421" s="721"/>
      <c r="Q421" s="722"/>
      <c r="R421" s="527" t="s">
        <v>3</v>
      </c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  <c r="AZ421" s="410"/>
      <c r="BA421" s="410"/>
      <c r="BB421" s="410"/>
      <c r="BC421" s="410"/>
      <c r="BD421" s="410"/>
      <c r="BE421" s="410"/>
      <c r="BF421" s="410"/>
      <c r="BG421" s="410"/>
      <c r="BH421" s="410"/>
      <c r="BI421" s="410"/>
      <c r="BJ421" s="410"/>
      <c r="BK421" s="410"/>
      <c r="BL421" s="410"/>
      <c r="BM421" s="410"/>
      <c r="BN421" s="410"/>
      <c r="BO421" s="410"/>
      <c r="BP421" s="410"/>
      <c r="BQ421" s="410"/>
      <c r="BR421" s="410"/>
      <c r="BS421" s="410"/>
      <c r="BT421" s="410"/>
      <c r="BU421" s="410"/>
      <c r="BV421" s="410"/>
      <c r="BW421" s="410"/>
      <c r="BX421" s="410"/>
      <c r="BY421" s="410"/>
      <c r="BZ421" s="410"/>
      <c r="CA421" s="410"/>
      <c r="CB421" s="410"/>
      <c r="CC421" s="410"/>
      <c r="CD421" s="410"/>
      <c r="CE421" s="410"/>
      <c r="CF421" s="410"/>
      <c r="CG421" s="410"/>
      <c r="CH421" s="410"/>
      <c r="CI421" s="410"/>
      <c r="CJ421" s="410"/>
      <c r="CK421" s="410"/>
      <c r="CL421" s="410"/>
      <c r="CM421" s="410"/>
      <c r="CN421" s="410"/>
    </row>
    <row r="422" spans="2:92" ht="14.25">
      <c r="B422" s="496" t="s">
        <v>836</v>
      </c>
      <c r="C422" s="497"/>
      <c r="D422" s="497"/>
      <c r="E422" s="497"/>
      <c r="F422" s="497"/>
      <c r="G422" s="497"/>
      <c r="H422" s="497"/>
      <c r="I422" s="497"/>
      <c r="J422" s="497"/>
      <c r="K422" s="497"/>
      <c r="L422" s="498"/>
      <c r="M422" s="521">
        <v>1182</v>
      </c>
      <c r="N422" s="720"/>
      <c r="O422" s="721"/>
      <c r="P422" s="721"/>
      <c r="Q422" s="722"/>
      <c r="R422" s="527" t="s">
        <v>3</v>
      </c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  <c r="AZ422" s="410"/>
      <c r="BA422" s="410"/>
      <c r="BB422" s="410"/>
      <c r="BC422" s="410"/>
      <c r="BD422" s="410"/>
      <c r="BE422" s="410"/>
      <c r="BF422" s="410"/>
      <c r="BG422" s="410"/>
      <c r="BH422" s="410"/>
      <c r="BI422" s="410"/>
      <c r="BJ422" s="410"/>
      <c r="BK422" s="410"/>
      <c r="BL422" s="410"/>
      <c r="BM422" s="410"/>
      <c r="BN422" s="410"/>
      <c r="BO422" s="410"/>
      <c r="BP422" s="410"/>
      <c r="BQ422" s="410"/>
      <c r="BR422" s="410"/>
      <c r="BS422" s="410"/>
      <c r="BT422" s="410"/>
      <c r="BU422" s="410"/>
      <c r="BV422" s="410"/>
      <c r="BW422" s="410"/>
      <c r="BX422" s="410"/>
      <c r="BY422" s="410"/>
      <c r="BZ422" s="410"/>
      <c r="CA422" s="410"/>
      <c r="CB422" s="410"/>
      <c r="CC422" s="410"/>
      <c r="CD422" s="410"/>
      <c r="CE422" s="410"/>
      <c r="CF422" s="410"/>
      <c r="CG422" s="410"/>
      <c r="CH422" s="410"/>
      <c r="CI422" s="410"/>
      <c r="CJ422" s="410"/>
      <c r="CK422" s="410"/>
      <c r="CL422" s="410"/>
      <c r="CM422" s="410"/>
      <c r="CN422" s="410"/>
    </row>
    <row r="423" spans="2:92" ht="14.25">
      <c r="B423" s="496" t="s">
        <v>818</v>
      </c>
      <c r="C423" s="497"/>
      <c r="D423" s="497"/>
      <c r="E423" s="497"/>
      <c r="F423" s="497"/>
      <c r="G423" s="497"/>
      <c r="H423" s="497"/>
      <c r="I423" s="497"/>
      <c r="J423" s="497"/>
      <c r="K423" s="497"/>
      <c r="L423" s="498"/>
      <c r="M423" s="521">
        <v>1697</v>
      </c>
      <c r="N423" s="720"/>
      <c r="O423" s="721"/>
      <c r="P423" s="721"/>
      <c r="Q423" s="722"/>
      <c r="R423" s="527" t="s">
        <v>3</v>
      </c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  <c r="AZ423" s="410"/>
      <c r="BA423" s="410"/>
      <c r="BB423" s="410"/>
      <c r="BC423" s="410"/>
      <c r="BD423" s="410"/>
      <c r="BE423" s="410"/>
      <c r="BF423" s="410"/>
      <c r="BG423" s="410"/>
      <c r="BH423" s="410"/>
      <c r="BI423" s="410"/>
      <c r="BJ423" s="410"/>
      <c r="BK423" s="410"/>
      <c r="BL423" s="410"/>
      <c r="BM423" s="410"/>
      <c r="BN423" s="410"/>
      <c r="BO423" s="410"/>
      <c r="BP423" s="410"/>
      <c r="BQ423" s="410"/>
      <c r="BR423" s="410"/>
      <c r="BS423" s="410"/>
      <c r="BT423" s="410"/>
      <c r="BU423" s="410"/>
      <c r="BV423" s="410"/>
      <c r="BW423" s="410"/>
      <c r="BX423" s="410"/>
      <c r="BY423" s="410"/>
      <c r="BZ423" s="410"/>
      <c r="CA423" s="410"/>
      <c r="CB423" s="410"/>
      <c r="CC423" s="410"/>
      <c r="CD423" s="410"/>
      <c r="CE423" s="410"/>
      <c r="CF423" s="410"/>
      <c r="CG423" s="410"/>
      <c r="CH423" s="410"/>
      <c r="CI423" s="410"/>
      <c r="CJ423" s="410"/>
      <c r="CK423" s="410"/>
      <c r="CL423" s="410"/>
      <c r="CM423" s="410"/>
      <c r="CN423" s="410"/>
    </row>
    <row r="424" spans="2:92" ht="14.25">
      <c r="B424" s="496" t="s">
        <v>92</v>
      </c>
      <c r="C424" s="497"/>
      <c r="D424" s="497"/>
      <c r="E424" s="497"/>
      <c r="F424" s="497"/>
      <c r="G424" s="497"/>
      <c r="H424" s="497"/>
      <c r="I424" s="497"/>
      <c r="J424" s="497"/>
      <c r="K424" s="497"/>
      <c r="L424" s="498"/>
      <c r="M424" s="521">
        <v>1186</v>
      </c>
      <c r="N424" s="720"/>
      <c r="O424" s="721"/>
      <c r="P424" s="721"/>
      <c r="Q424" s="722"/>
      <c r="R424" s="527" t="s">
        <v>2</v>
      </c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  <c r="AZ424" s="410"/>
      <c r="BA424" s="410"/>
      <c r="BB424" s="410"/>
      <c r="BC424" s="410"/>
      <c r="BD424" s="410"/>
      <c r="BE424" s="410"/>
      <c r="BF424" s="410"/>
      <c r="BG424" s="410"/>
      <c r="BH424" s="410"/>
      <c r="BI424" s="410"/>
      <c r="BJ424" s="410"/>
      <c r="BK424" s="410"/>
      <c r="BL424" s="410"/>
      <c r="BM424" s="410"/>
      <c r="BN424" s="410"/>
      <c r="BO424" s="410"/>
      <c r="BP424" s="410"/>
      <c r="BQ424" s="410"/>
      <c r="BR424" s="410"/>
      <c r="BS424" s="410"/>
      <c r="BT424" s="410"/>
      <c r="BU424" s="410"/>
      <c r="BV424" s="410"/>
      <c r="BW424" s="410"/>
      <c r="BX424" s="410"/>
      <c r="BY424" s="410"/>
      <c r="BZ424" s="410"/>
      <c r="CA424" s="410"/>
      <c r="CB424" s="410"/>
      <c r="CC424" s="410"/>
      <c r="CD424" s="410"/>
      <c r="CE424" s="410"/>
      <c r="CF424" s="410"/>
      <c r="CG424" s="410"/>
      <c r="CH424" s="410"/>
      <c r="CI424" s="410"/>
      <c r="CJ424" s="410"/>
      <c r="CK424" s="410"/>
      <c r="CL424" s="410"/>
      <c r="CM424" s="410"/>
      <c r="CN424" s="410"/>
    </row>
    <row r="425" spans="2:92" ht="14.25">
      <c r="B425" s="496" t="s">
        <v>93</v>
      </c>
      <c r="C425" s="497"/>
      <c r="D425" s="497"/>
      <c r="E425" s="497"/>
      <c r="F425" s="497"/>
      <c r="G425" s="497"/>
      <c r="H425" s="497"/>
      <c r="I425" s="497"/>
      <c r="J425" s="497"/>
      <c r="K425" s="497"/>
      <c r="L425" s="498"/>
      <c r="M425" s="521">
        <v>1187</v>
      </c>
      <c r="N425" s="720"/>
      <c r="O425" s="721"/>
      <c r="P425" s="721"/>
      <c r="Q425" s="722"/>
      <c r="R425" s="527" t="s">
        <v>3</v>
      </c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  <c r="AZ425" s="410"/>
      <c r="BA425" s="410"/>
      <c r="BB425" s="410"/>
      <c r="BC425" s="410"/>
      <c r="BD425" s="410"/>
      <c r="BE425" s="410"/>
      <c r="BF425" s="410"/>
      <c r="BG425" s="410"/>
      <c r="BH425" s="410"/>
      <c r="BI425" s="410"/>
      <c r="BJ425" s="410"/>
      <c r="BK425" s="410"/>
      <c r="BL425" s="410"/>
      <c r="BM425" s="410"/>
      <c r="BN425" s="410"/>
      <c r="BO425" s="410"/>
      <c r="BP425" s="410"/>
      <c r="BQ425" s="410"/>
      <c r="BR425" s="410"/>
      <c r="BS425" s="410"/>
      <c r="BT425" s="410"/>
      <c r="BU425" s="410"/>
      <c r="BV425" s="410"/>
      <c r="BW425" s="410"/>
      <c r="BX425" s="410"/>
      <c r="BY425" s="410"/>
      <c r="BZ425" s="410"/>
      <c r="CA425" s="410"/>
      <c r="CB425" s="410"/>
      <c r="CC425" s="410"/>
      <c r="CD425" s="410"/>
      <c r="CE425" s="410"/>
      <c r="CF425" s="410"/>
      <c r="CG425" s="410"/>
      <c r="CH425" s="410"/>
      <c r="CI425" s="410"/>
      <c r="CJ425" s="410"/>
      <c r="CK425" s="410"/>
      <c r="CL425" s="410"/>
      <c r="CM425" s="410"/>
      <c r="CN425" s="410"/>
    </row>
    <row r="426" spans="2:92" ht="14.25">
      <c r="B426" s="496" t="s">
        <v>57</v>
      </c>
      <c r="C426" s="497"/>
      <c r="D426" s="497"/>
      <c r="E426" s="497"/>
      <c r="F426" s="497"/>
      <c r="G426" s="497"/>
      <c r="H426" s="497"/>
      <c r="I426" s="497"/>
      <c r="J426" s="497"/>
      <c r="K426" s="497"/>
      <c r="L426" s="498"/>
      <c r="M426" s="521">
        <v>1700</v>
      </c>
      <c r="N426" s="720"/>
      <c r="O426" s="721"/>
      <c r="P426" s="721"/>
      <c r="Q426" s="722"/>
      <c r="R426" s="527" t="s">
        <v>3</v>
      </c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  <c r="AZ426" s="410"/>
      <c r="BA426" s="410"/>
      <c r="BB426" s="410"/>
      <c r="BC426" s="410"/>
      <c r="BD426" s="410"/>
      <c r="BE426" s="410"/>
      <c r="BF426" s="410"/>
      <c r="BG426" s="410"/>
      <c r="BH426" s="410"/>
      <c r="BI426" s="410"/>
      <c r="BJ426" s="410"/>
      <c r="BK426" s="410"/>
      <c r="BL426" s="410"/>
      <c r="BM426" s="410"/>
      <c r="BN426" s="410"/>
      <c r="BO426" s="410"/>
      <c r="BP426" s="410"/>
      <c r="BQ426" s="410"/>
      <c r="BR426" s="410"/>
      <c r="BS426" s="410"/>
      <c r="BT426" s="410"/>
      <c r="BU426" s="410"/>
      <c r="BV426" s="410"/>
      <c r="BW426" s="410"/>
      <c r="BX426" s="410"/>
      <c r="BY426" s="410"/>
      <c r="BZ426" s="410"/>
      <c r="CA426" s="410"/>
      <c r="CB426" s="410"/>
      <c r="CC426" s="410"/>
      <c r="CD426" s="410"/>
      <c r="CE426" s="410"/>
      <c r="CF426" s="410"/>
      <c r="CG426" s="410"/>
      <c r="CH426" s="410"/>
      <c r="CI426" s="410"/>
      <c r="CJ426" s="410"/>
      <c r="CK426" s="410"/>
      <c r="CL426" s="410"/>
      <c r="CM426" s="410"/>
      <c r="CN426" s="410"/>
    </row>
    <row r="427" spans="2:92" ht="14.25">
      <c r="B427" s="496" t="s">
        <v>94</v>
      </c>
      <c r="C427" s="497"/>
      <c r="D427" s="497"/>
      <c r="E427" s="497"/>
      <c r="F427" s="497"/>
      <c r="G427" s="497"/>
      <c r="H427" s="497"/>
      <c r="I427" s="497"/>
      <c r="J427" s="497"/>
      <c r="K427" s="497"/>
      <c r="L427" s="498"/>
      <c r="M427" s="521">
        <v>1188</v>
      </c>
      <c r="N427" s="720"/>
      <c r="O427" s="721"/>
      <c r="P427" s="721"/>
      <c r="Q427" s="722"/>
      <c r="R427" s="527" t="s">
        <v>3</v>
      </c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  <c r="AZ427" s="410"/>
      <c r="BA427" s="410"/>
      <c r="BB427" s="410"/>
      <c r="BC427" s="410"/>
      <c r="BD427" s="410"/>
      <c r="BE427" s="410"/>
      <c r="BF427" s="410"/>
      <c r="BG427" s="410"/>
      <c r="BH427" s="410"/>
      <c r="BI427" s="410"/>
      <c r="BJ427" s="410"/>
      <c r="BK427" s="410"/>
      <c r="BL427" s="410"/>
      <c r="BM427" s="410"/>
      <c r="BN427" s="410"/>
      <c r="BO427" s="410"/>
      <c r="BP427" s="410"/>
      <c r="BQ427" s="410"/>
      <c r="BR427" s="410"/>
      <c r="BS427" s="410"/>
      <c r="BT427" s="410"/>
      <c r="BU427" s="410"/>
      <c r="BV427" s="410"/>
      <c r="BW427" s="410"/>
      <c r="BX427" s="410"/>
      <c r="BY427" s="410"/>
      <c r="BZ427" s="410"/>
      <c r="CA427" s="410"/>
      <c r="CB427" s="410"/>
      <c r="CC427" s="410"/>
      <c r="CD427" s="410"/>
      <c r="CE427" s="410"/>
      <c r="CF427" s="410"/>
      <c r="CG427" s="410"/>
      <c r="CH427" s="410"/>
      <c r="CI427" s="410"/>
      <c r="CJ427" s="410"/>
      <c r="CK427" s="410"/>
      <c r="CL427" s="410"/>
      <c r="CM427" s="410"/>
      <c r="CN427" s="410"/>
    </row>
    <row r="428" spans="2:92" ht="14.25">
      <c r="B428" s="496" t="s">
        <v>95</v>
      </c>
      <c r="C428" s="497"/>
      <c r="D428" s="497"/>
      <c r="E428" s="497"/>
      <c r="F428" s="497"/>
      <c r="G428" s="497"/>
      <c r="H428" s="497"/>
      <c r="I428" s="497"/>
      <c r="J428" s="497"/>
      <c r="K428" s="497"/>
      <c r="L428" s="498"/>
      <c r="M428" s="521">
        <v>1701</v>
      </c>
      <c r="N428" s="720"/>
      <c r="O428" s="721"/>
      <c r="P428" s="721"/>
      <c r="Q428" s="722"/>
      <c r="R428" s="527" t="s">
        <v>2</v>
      </c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  <c r="AZ428" s="410"/>
      <c r="BA428" s="410"/>
      <c r="BB428" s="410"/>
      <c r="BC428" s="410"/>
      <c r="BD428" s="410"/>
      <c r="BE428" s="410"/>
      <c r="BF428" s="410"/>
      <c r="BG428" s="410"/>
      <c r="BH428" s="410"/>
      <c r="BI428" s="410"/>
      <c r="BJ428" s="410"/>
      <c r="BK428" s="410"/>
      <c r="BL428" s="410"/>
      <c r="BM428" s="410"/>
      <c r="BN428" s="410"/>
      <c r="BO428" s="410"/>
      <c r="BP428" s="410"/>
      <c r="BQ428" s="410"/>
      <c r="BR428" s="410"/>
      <c r="BS428" s="410"/>
      <c r="BT428" s="410"/>
      <c r="BU428" s="410"/>
      <c r="BV428" s="410"/>
      <c r="BW428" s="410"/>
      <c r="BX428" s="410"/>
      <c r="BY428" s="410"/>
      <c r="BZ428" s="410"/>
      <c r="CA428" s="410"/>
      <c r="CB428" s="410"/>
      <c r="CC428" s="410"/>
      <c r="CD428" s="410"/>
      <c r="CE428" s="410"/>
      <c r="CF428" s="410"/>
      <c r="CG428" s="410"/>
      <c r="CH428" s="410"/>
      <c r="CI428" s="410"/>
      <c r="CJ428" s="410"/>
      <c r="CK428" s="410"/>
      <c r="CL428" s="410"/>
      <c r="CM428" s="410"/>
      <c r="CN428" s="410"/>
    </row>
    <row r="429" spans="2:92" ht="14.25">
      <c r="B429" s="496" t="s">
        <v>96</v>
      </c>
      <c r="C429" s="497"/>
      <c r="D429" s="497"/>
      <c r="E429" s="497"/>
      <c r="F429" s="497"/>
      <c r="G429" s="497"/>
      <c r="H429" s="497"/>
      <c r="I429" s="497"/>
      <c r="J429" s="497"/>
      <c r="K429" s="497"/>
      <c r="L429" s="498"/>
      <c r="M429" s="521">
        <v>1702</v>
      </c>
      <c r="N429" s="720"/>
      <c r="O429" s="721"/>
      <c r="P429" s="721"/>
      <c r="Q429" s="722"/>
      <c r="R429" s="527" t="s">
        <v>2</v>
      </c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  <c r="AZ429" s="410"/>
      <c r="BA429" s="410"/>
      <c r="BB429" s="410"/>
      <c r="BC429" s="410"/>
      <c r="BD429" s="410"/>
      <c r="BE429" s="410"/>
      <c r="BF429" s="410"/>
      <c r="BG429" s="410"/>
      <c r="BH429" s="410"/>
      <c r="BI429" s="410"/>
      <c r="BJ429" s="410"/>
      <c r="BK429" s="410"/>
      <c r="BL429" s="410"/>
      <c r="BM429" s="410"/>
      <c r="BN429" s="410"/>
      <c r="BO429" s="410"/>
      <c r="BP429" s="410"/>
      <c r="BQ429" s="410"/>
      <c r="BR429" s="410"/>
      <c r="BS429" s="410"/>
      <c r="BT429" s="410"/>
      <c r="BU429" s="410"/>
      <c r="BV429" s="410"/>
      <c r="BW429" s="410"/>
      <c r="BX429" s="410"/>
      <c r="BY429" s="410"/>
      <c r="BZ429" s="410"/>
      <c r="CA429" s="410"/>
      <c r="CB429" s="410"/>
      <c r="CC429" s="410"/>
      <c r="CD429" s="410"/>
      <c r="CE429" s="410"/>
      <c r="CF429" s="410"/>
      <c r="CG429" s="410"/>
      <c r="CH429" s="410"/>
      <c r="CI429" s="410"/>
      <c r="CJ429" s="410"/>
      <c r="CK429" s="410"/>
      <c r="CL429" s="410"/>
      <c r="CM429" s="410"/>
      <c r="CN429" s="410"/>
    </row>
    <row r="430" spans="2:92" ht="14.25">
      <c r="B430" s="496" t="s">
        <v>97</v>
      </c>
      <c r="C430" s="497"/>
      <c r="D430" s="497"/>
      <c r="E430" s="497"/>
      <c r="F430" s="497"/>
      <c r="G430" s="497"/>
      <c r="H430" s="497"/>
      <c r="I430" s="497"/>
      <c r="J430" s="497"/>
      <c r="K430" s="497"/>
      <c r="L430" s="498"/>
      <c r="M430" s="521">
        <v>1189</v>
      </c>
      <c r="N430" s="720"/>
      <c r="O430" s="721"/>
      <c r="P430" s="721"/>
      <c r="Q430" s="722"/>
      <c r="R430" s="527" t="s">
        <v>2</v>
      </c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  <c r="AZ430" s="410"/>
      <c r="BA430" s="410"/>
      <c r="BB430" s="410"/>
      <c r="BC430" s="410"/>
      <c r="BD430" s="410"/>
      <c r="BE430" s="410"/>
      <c r="BF430" s="410"/>
      <c r="BG430" s="410"/>
      <c r="BH430" s="410"/>
      <c r="BI430" s="410"/>
      <c r="BJ430" s="410"/>
      <c r="BK430" s="410"/>
      <c r="BL430" s="410"/>
      <c r="BM430" s="410"/>
      <c r="BN430" s="410"/>
      <c r="BO430" s="410"/>
      <c r="BP430" s="410"/>
      <c r="BQ430" s="410"/>
      <c r="BR430" s="410"/>
      <c r="BS430" s="410"/>
      <c r="BT430" s="410"/>
      <c r="BU430" s="410"/>
      <c r="BV430" s="410"/>
      <c r="BW430" s="410"/>
      <c r="BX430" s="410"/>
      <c r="BY430" s="410"/>
      <c r="BZ430" s="410"/>
      <c r="CA430" s="410"/>
      <c r="CB430" s="410"/>
      <c r="CC430" s="410"/>
      <c r="CD430" s="410"/>
      <c r="CE430" s="410"/>
      <c r="CF430" s="410"/>
      <c r="CG430" s="410"/>
      <c r="CH430" s="410"/>
      <c r="CI430" s="410"/>
      <c r="CJ430" s="410"/>
      <c r="CK430" s="410"/>
      <c r="CL430" s="410"/>
      <c r="CM430" s="410"/>
      <c r="CN430" s="410"/>
    </row>
    <row r="431" spans="2:92" ht="14.25">
      <c r="B431" s="496" t="s">
        <v>98</v>
      </c>
      <c r="C431" s="497"/>
      <c r="D431" s="497"/>
      <c r="E431" s="497"/>
      <c r="F431" s="497"/>
      <c r="G431" s="497"/>
      <c r="H431" s="497"/>
      <c r="I431" s="497"/>
      <c r="J431" s="497"/>
      <c r="K431" s="497"/>
      <c r="L431" s="498"/>
      <c r="M431" s="521">
        <v>1190</v>
      </c>
      <c r="N431" s="720"/>
      <c r="O431" s="721"/>
      <c r="P431" s="721"/>
      <c r="Q431" s="722"/>
      <c r="R431" s="527" t="s">
        <v>3</v>
      </c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  <c r="AZ431" s="410"/>
      <c r="BA431" s="410"/>
      <c r="BB431" s="410"/>
      <c r="BC431" s="410"/>
      <c r="BD431" s="410"/>
      <c r="BE431" s="410"/>
      <c r="BF431" s="410"/>
      <c r="BG431" s="410"/>
      <c r="BH431" s="410"/>
      <c r="BI431" s="410"/>
      <c r="BJ431" s="410"/>
      <c r="BK431" s="410"/>
      <c r="BL431" s="410"/>
      <c r="BM431" s="410"/>
      <c r="BN431" s="410"/>
      <c r="BO431" s="410"/>
      <c r="BP431" s="410"/>
      <c r="BQ431" s="410"/>
      <c r="BR431" s="410"/>
      <c r="BS431" s="410"/>
      <c r="BT431" s="410"/>
      <c r="BU431" s="410"/>
      <c r="BV431" s="410"/>
      <c r="BW431" s="410"/>
      <c r="BX431" s="410"/>
      <c r="BY431" s="410"/>
      <c r="BZ431" s="410"/>
      <c r="CA431" s="410"/>
      <c r="CB431" s="410"/>
      <c r="CC431" s="410"/>
      <c r="CD431" s="410"/>
      <c r="CE431" s="410"/>
      <c r="CF431" s="410"/>
      <c r="CG431" s="410"/>
      <c r="CH431" s="410"/>
      <c r="CI431" s="410"/>
      <c r="CJ431" s="410"/>
      <c r="CK431" s="410"/>
      <c r="CL431" s="410"/>
      <c r="CM431" s="410"/>
      <c r="CN431" s="410"/>
    </row>
    <row r="432" spans="2:92" ht="14.25">
      <c r="B432" s="496" t="s">
        <v>843</v>
      </c>
      <c r="C432" s="497"/>
      <c r="D432" s="497"/>
      <c r="E432" s="497"/>
      <c r="F432" s="497"/>
      <c r="G432" s="497"/>
      <c r="H432" s="497"/>
      <c r="I432" s="497"/>
      <c r="J432" s="497"/>
      <c r="K432" s="497"/>
      <c r="L432" s="498"/>
      <c r="M432" s="521">
        <v>645</v>
      </c>
      <c r="N432" s="720">
        <f>+IF(($N$410+$N$412+$N$413+$N$415+$N$417+$N$418+$N$420+$N$424+$N$428+$N$429+$N$430-$N$411-$N$414-$N$416-$N$419-$N$421-$N$422-$N$423-$N$425-$N$426-$N$427-$N$431)&gt;0,$N$410+$N$412+$N$413+$N$415+$N$417+$N$418+$N$420+$N$424+$N$428+$N$429+$N$430-$N$411-$N$414-$N$416-$N$419-$N$421-$N$422-$N$423-$N$425-$N$426-$N$427-$N$431,0)</f>
        <v>0</v>
      </c>
      <c r="O432" s="721"/>
      <c r="P432" s="721"/>
      <c r="Q432" s="722"/>
      <c r="R432" s="477" t="s">
        <v>4</v>
      </c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  <c r="AZ432" s="410"/>
      <c r="BA432" s="410"/>
      <c r="BB432" s="410"/>
      <c r="BC432" s="410"/>
      <c r="BD432" s="410"/>
      <c r="BE432" s="410"/>
      <c r="BF432" s="410"/>
      <c r="BG432" s="410"/>
      <c r="BH432" s="410"/>
      <c r="BI432" s="410"/>
      <c r="BJ432" s="410"/>
      <c r="BK432" s="410"/>
      <c r="BL432" s="410"/>
      <c r="BM432" s="410"/>
      <c r="BN432" s="410"/>
      <c r="BO432" s="410"/>
      <c r="BP432" s="410"/>
      <c r="BQ432" s="410"/>
      <c r="BR432" s="410"/>
      <c r="BS432" s="410"/>
      <c r="BT432" s="410"/>
      <c r="BU432" s="410"/>
      <c r="BV432" s="410"/>
      <c r="BW432" s="410"/>
      <c r="BX432" s="410"/>
      <c r="BY432" s="410"/>
      <c r="BZ432" s="410"/>
      <c r="CA432" s="410"/>
      <c r="CB432" s="410"/>
      <c r="CC432" s="410"/>
      <c r="CD432" s="410"/>
      <c r="CE432" s="410"/>
      <c r="CF432" s="410"/>
      <c r="CG432" s="410"/>
      <c r="CH432" s="410"/>
      <c r="CI432" s="410"/>
      <c r="CJ432" s="410"/>
      <c r="CK432" s="410"/>
      <c r="CL432" s="410"/>
      <c r="CM432" s="410"/>
      <c r="CN432" s="410"/>
    </row>
    <row r="433" spans="1:92" ht="14.25">
      <c r="B433" s="491" t="s">
        <v>844</v>
      </c>
      <c r="C433" s="492"/>
      <c r="D433" s="492"/>
      <c r="E433" s="492"/>
      <c r="F433" s="492"/>
      <c r="G433" s="492"/>
      <c r="H433" s="492"/>
      <c r="I433" s="492"/>
      <c r="J433" s="492"/>
      <c r="K433" s="492"/>
      <c r="L433" s="493"/>
      <c r="M433" s="521">
        <v>646</v>
      </c>
      <c r="N433" s="720">
        <f>-IF(($N$410+$N$412+$N$413+$N$415+$N$417+$N$418+$N$420+$N$424+$N$428+$N$429+$N$430-$N$411-$N$414-$N$416-$N$419-$N$421-$N$422-$N$423-$N$425-$N$426-$N$427-$N$431)&lt;0,$N$410+$N$412+$N$413+$N$415+$N$417+$N$418+$N$420+$N$424+$N$428+$N$429+$N$430-$N$411-$N$414-$N$416-$N$419-$N$421-$N$422-$N$423-$N$425-$N$426-$N$427-$N$431,0)</f>
        <v>0</v>
      </c>
      <c r="O433" s="721"/>
      <c r="P433" s="721"/>
      <c r="Q433" s="722"/>
      <c r="R433" s="527" t="s">
        <v>4</v>
      </c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  <c r="AZ433" s="410"/>
      <c r="BA433" s="410"/>
      <c r="BB433" s="410"/>
      <c r="BC433" s="410"/>
      <c r="BD433" s="410"/>
      <c r="BE433" s="410"/>
      <c r="BF433" s="410"/>
      <c r="BG433" s="410"/>
      <c r="BH433" s="410"/>
      <c r="BI433" s="410"/>
      <c r="BJ433" s="410"/>
      <c r="BK433" s="410"/>
      <c r="BL433" s="410"/>
      <c r="BM433" s="410"/>
      <c r="BN433" s="410"/>
      <c r="BO433" s="410"/>
      <c r="BP433" s="410"/>
      <c r="BQ433" s="410"/>
      <c r="BR433" s="410"/>
      <c r="BS433" s="410"/>
      <c r="BT433" s="410"/>
      <c r="BU433" s="410"/>
      <c r="BV433" s="410"/>
      <c r="BW433" s="410"/>
      <c r="BX433" s="410"/>
      <c r="BY433" s="410"/>
      <c r="BZ433" s="410"/>
      <c r="CA433" s="410"/>
      <c r="CB433" s="410"/>
      <c r="CC433" s="410"/>
      <c r="CD433" s="410"/>
      <c r="CE433" s="410"/>
      <c r="CF433" s="410"/>
      <c r="CG433" s="410"/>
      <c r="CH433" s="410"/>
      <c r="CI433" s="410"/>
      <c r="CJ433" s="410"/>
      <c r="CK433" s="410"/>
      <c r="CL433" s="410"/>
      <c r="CM433" s="410"/>
      <c r="CN433" s="410"/>
    </row>
    <row r="434" spans="1:92" s="411" customFormat="1">
      <c r="A434" s="409"/>
      <c r="B434" s="517"/>
      <c r="C434" s="517"/>
      <c r="D434" s="517"/>
      <c r="E434" s="517"/>
      <c r="F434" s="517"/>
      <c r="G434" s="517"/>
      <c r="H434" s="517"/>
      <c r="I434" s="517"/>
      <c r="J434" s="517"/>
      <c r="K434" s="517"/>
      <c r="L434" s="517"/>
      <c r="M434" s="517"/>
      <c r="N434" s="517"/>
      <c r="O434" s="517"/>
      <c r="P434" s="517"/>
      <c r="Q434" s="517"/>
      <c r="R434" s="517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  <c r="AZ434" s="410"/>
      <c r="BA434" s="410"/>
      <c r="BB434" s="410"/>
      <c r="BC434" s="410"/>
      <c r="BD434" s="410"/>
      <c r="BE434" s="410"/>
      <c r="BF434" s="410"/>
      <c r="BG434" s="410"/>
      <c r="BH434" s="410"/>
      <c r="BI434" s="410"/>
      <c r="BJ434" s="410"/>
      <c r="BK434" s="410"/>
      <c r="BL434" s="410"/>
      <c r="BM434" s="410"/>
      <c r="BN434" s="410"/>
      <c r="BO434" s="410"/>
      <c r="BP434" s="410"/>
      <c r="BQ434" s="410"/>
      <c r="BR434" s="410"/>
      <c r="BS434" s="410"/>
      <c r="BT434" s="410"/>
      <c r="BU434" s="410"/>
      <c r="BV434" s="410"/>
      <c r="BW434" s="410"/>
      <c r="BX434" s="410"/>
      <c r="BY434" s="410"/>
      <c r="BZ434" s="410"/>
      <c r="CA434" s="410"/>
      <c r="CB434" s="410"/>
      <c r="CC434" s="410"/>
      <c r="CD434" s="410"/>
      <c r="CE434" s="410"/>
      <c r="CF434" s="410"/>
      <c r="CG434" s="410"/>
      <c r="CH434" s="410"/>
      <c r="CI434" s="410"/>
      <c r="CJ434" s="410"/>
      <c r="CK434" s="410"/>
      <c r="CL434" s="410"/>
      <c r="CM434" s="410"/>
      <c r="CN434" s="410"/>
    </row>
    <row r="435" spans="1:92" s="411" customFormat="1">
      <c r="A435" s="409"/>
      <c r="B435" s="810" t="s">
        <v>845</v>
      </c>
      <c r="C435" s="811"/>
      <c r="D435" s="811"/>
      <c r="E435" s="811"/>
      <c r="F435" s="811"/>
      <c r="G435" s="811"/>
      <c r="H435" s="811"/>
      <c r="I435" s="811"/>
      <c r="J435" s="811"/>
      <c r="K435" s="811"/>
      <c r="L435" s="811"/>
      <c r="M435" s="811"/>
      <c r="N435" s="811"/>
      <c r="O435" s="811"/>
      <c r="P435" s="811"/>
      <c r="Q435" s="811"/>
      <c r="R435" s="811"/>
      <c r="S435" s="811"/>
      <c r="T435" s="811"/>
      <c r="U435" s="811"/>
      <c r="V435" s="811"/>
      <c r="W435" s="811"/>
      <c r="X435" s="811"/>
      <c r="Y435" s="811"/>
      <c r="Z435" s="811"/>
      <c r="AA435" s="811"/>
      <c r="AB435" s="811"/>
      <c r="AC435" s="811"/>
      <c r="AD435" s="811"/>
      <c r="AE435" s="811"/>
      <c r="AF435" s="811"/>
      <c r="AG435" s="811"/>
      <c r="AH435" s="811"/>
      <c r="AI435" s="811"/>
      <c r="AJ435" s="811"/>
      <c r="AK435" s="811"/>
      <c r="AL435" s="811"/>
      <c r="AM435" s="811"/>
      <c r="AN435" s="811"/>
      <c r="AO435" s="811"/>
      <c r="AP435" s="811"/>
      <c r="AQ435" s="811"/>
      <c r="AR435" s="811"/>
      <c r="AS435" s="811"/>
      <c r="AT435" s="811"/>
      <c r="AU435" s="811"/>
      <c r="AV435" s="811"/>
      <c r="AW435" s="812"/>
      <c r="AX435" s="410"/>
      <c r="AY435" s="410"/>
      <c r="AZ435" s="410"/>
      <c r="BA435" s="410"/>
      <c r="BB435" s="410"/>
      <c r="BC435" s="410"/>
      <c r="BD435" s="410"/>
      <c r="BE435" s="410"/>
      <c r="BF435" s="410"/>
      <c r="BG435" s="410"/>
      <c r="BH435" s="410"/>
      <c r="BI435" s="410"/>
      <c r="BJ435" s="410"/>
      <c r="BK435" s="410"/>
      <c r="BL435" s="410"/>
      <c r="BM435" s="410"/>
      <c r="BN435" s="410"/>
      <c r="BO435" s="410"/>
      <c r="BP435" s="410"/>
      <c r="BQ435" s="410"/>
      <c r="BR435" s="410"/>
      <c r="BS435" s="410"/>
      <c r="BT435" s="410"/>
      <c r="BU435" s="410"/>
      <c r="BV435" s="410"/>
      <c r="BW435" s="410"/>
      <c r="BX435" s="410"/>
    </row>
    <row r="436" spans="1:92" s="411" customFormat="1">
      <c r="A436" s="409"/>
      <c r="B436" s="545"/>
      <c r="C436" s="546"/>
      <c r="D436" s="546"/>
      <c r="E436" s="546"/>
      <c r="F436" s="546"/>
      <c r="G436" s="546"/>
      <c r="H436" s="547"/>
      <c r="I436" s="813" t="s">
        <v>100</v>
      </c>
      <c r="J436" s="814"/>
      <c r="K436" s="814"/>
      <c r="L436" s="814"/>
      <c r="M436" s="815"/>
      <c r="N436" s="813" t="s">
        <v>101</v>
      </c>
      <c r="O436" s="814"/>
      <c r="P436" s="814"/>
      <c r="Q436" s="814"/>
      <c r="R436" s="815"/>
      <c r="S436" s="810" t="s">
        <v>102</v>
      </c>
      <c r="T436" s="811"/>
      <c r="U436" s="811"/>
      <c r="V436" s="811"/>
      <c r="W436" s="811"/>
      <c r="X436" s="811"/>
      <c r="Y436" s="811"/>
      <c r="Z436" s="811"/>
      <c r="AA436" s="811"/>
      <c r="AB436" s="811"/>
      <c r="AC436" s="811"/>
      <c r="AD436" s="811"/>
      <c r="AE436" s="811"/>
      <c r="AF436" s="811"/>
      <c r="AG436" s="811"/>
      <c r="AH436" s="811"/>
      <c r="AI436" s="811"/>
      <c r="AJ436" s="811"/>
      <c r="AK436" s="811"/>
      <c r="AL436" s="811"/>
      <c r="AM436" s="811"/>
      <c r="AN436" s="811"/>
      <c r="AO436" s="811"/>
      <c r="AP436" s="811"/>
      <c r="AQ436" s="812"/>
      <c r="AR436" s="822" t="s">
        <v>103</v>
      </c>
      <c r="AS436" s="823"/>
      <c r="AT436" s="823"/>
      <c r="AU436" s="823"/>
      <c r="AV436" s="824"/>
      <c r="AW436" s="548"/>
      <c r="AX436" s="410"/>
      <c r="AY436" s="410"/>
      <c r="AZ436" s="410"/>
      <c r="BA436" s="410"/>
      <c r="BB436" s="410"/>
      <c r="BC436" s="410"/>
      <c r="BD436" s="410"/>
      <c r="BE436" s="410"/>
      <c r="BF436" s="410"/>
      <c r="BG436" s="410"/>
      <c r="BH436" s="410"/>
      <c r="BI436" s="410"/>
      <c r="BJ436" s="410"/>
      <c r="BK436" s="410"/>
      <c r="BL436" s="410"/>
      <c r="BM436" s="410"/>
      <c r="BN436" s="410"/>
      <c r="BO436" s="410"/>
      <c r="BP436" s="410"/>
      <c r="BQ436" s="410"/>
      <c r="BR436" s="410"/>
      <c r="BS436" s="410"/>
      <c r="BT436" s="410"/>
      <c r="BU436" s="410"/>
      <c r="BV436" s="410"/>
      <c r="BW436" s="410"/>
      <c r="BX436" s="410"/>
    </row>
    <row r="437" spans="1:92" s="411" customFormat="1">
      <c r="A437" s="409"/>
      <c r="B437" s="549"/>
      <c r="C437" s="550"/>
      <c r="D437" s="550"/>
      <c r="E437" s="550"/>
      <c r="F437" s="550"/>
      <c r="G437" s="550"/>
      <c r="H437" s="551"/>
      <c r="I437" s="816"/>
      <c r="J437" s="817"/>
      <c r="K437" s="817"/>
      <c r="L437" s="817"/>
      <c r="M437" s="818"/>
      <c r="N437" s="816"/>
      <c r="O437" s="817"/>
      <c r="P437" s="817"/>
      <c r="Q437" s="817"/>
      <c r="R437" s="818"/>
      <c r="S437" s="810" t="s">
        <v>846</v>
      </c>
      <c r="T437" s="811"/>
      <c r="U437" s="811"/>
      <c r="V437" s="811"/>
      <c r="W437" s="811"/>
      <c r="X437" s="811"/>
      <c r="Y437" s="811"/>
      <c r="Z437" s="811"/>
      <c r="AA437" s="811"/>
      <c r="AB437" s="811"/>
      <c r="AC437" s="811"/>
      <c r="AD437" s="811"/>
      <c r="AE437" s="811"/>
      <c r="AF437" s="811"/>
      <c r="AG437" s="812"/>
      <c r="AH437" s="822" t="s">
        <v>125</v>
      </c>
      <c r="AI437" s="823"/>
      <c r="AJ437" s="823"/>
      <c r="AK437" s="823"/>
      <c r="AL437" s="824"/>
      <c r="AM437" s="822" t="s">
        <v>104</v>
      </c>
      <c r="AN437" s="823"/>
      <c r="AO437" s="823"/>
      <c r="AP437" s="823"/>
      <c r="AQ437" s="824"/>
      <c r="AR437" s="825"/>
      <c r="AS437" s="826"/>
      <c r="AT437" s="826"/>
      <c r="AU437" s="826"/>
      <c r="AV437" s="827"/>
      <c r="AW437" s="552"/>
      <c r="AX437" s="410"/>
      <c r="AY437" s="410"/>
      <c r="AZ437" s="410"/>
      <c r="BA437" s="410"/>
      <c r="BB437" s="410"/>
      <c r="BC437" s="410"/>
      <c r="BD437" s="410"/>
      <c r="BE437" s="410"/>
      <c r="BF437" s="410"/>
      <c r="BG437" s="410"/>
      <c r="BH437" s="410"/>
      <c r="BI437" s="410"/>
      <c r="BJ437" s="410"/>
      <c r="BK437" s="410"/>
      <c r="BL437" s="410"/>
      <c r="BM437" s="410"/>
      <c r="BN437" s="410"/>
      <c r="BO437" s="410"/>
      <c r="BP437" s="410"/>
      <c r="BQ437" s="410"/>
      <c r="BR437" s="410"/>
      <c r="BS437" s="410"/>
      <c r="BT437" s="410"/>
      <c r="BU437" s="410"/>
      <c r="BV437" s="410"/>
      <c r="BW437" s="410"/>
      <c r="BX437" s="410"/>
    </row>
    <row r="438" spans="1:92" s="411" customFormat="1">
      <c r="A438" s="409"/>
      <c r="B438" s="553"/>
      <c r="C438" s="554"/>
      <c r="D438" s="554"/>
      <c r="E438" s="554"/>
      <c r="F438" s="554"/>
      <c r="G438" s="554"/>
      <c r="H438" s="555"/>
      <c r="I438" s="819"/>
      <c r="J438" s="820"/>
      <c r="K438" s="820"/>
      <c r="L438" s="820"/>
      <c r="M438" s="821"/>
      <c r="N438" s="819"/>
      <c r="O438" s="820"/>
      <c r="P438" s="820"/>
      <c r="Q438" s="820"/>
      <c r="R438" s="821"/>
      <c r="S438" s="831" t="s">
        <v>847</v>
      </c>
      <c r="T438" s="832"/>
      <c r="U438" s="832"/>
      <c r="V438" s="832"/>
      <c r="W438" s="833"/>
      <c r="X438" s="810" t="s">
        <v>105</v>
      </c>
      <c r="Y438" s="811"/>
      <c r="Z438" s="811"/>
      <c r="AA438" s="811"/>
      <c r="AB438" s="812"/>
      <c r="AC438" s="810" t="s">
        <v>848</v>
      </c>
      <c r="AD438" s="811"/>
      <c r="AE438" s="811"/>
      <c r="AF438" s="811"/>
      <c r="AG438" s="812"/>
      <c r="AH438" s="828"/>
      <c r="AI438" s="829"/>
      <c r="AJ438" s="829"/>
      <c r="AK438" s="829"/>
      <c r="AL438" s="830"/>
      <c r="AM438" s="828"/>
      <c r="AN438" s="829"/>
      <c r="AO438" s="829"/>
      <c r="AP438" s="829"/>
      <c r="AQ438" s="830"/>
      <c r="AR438" s="828"/>
      <c r="AS438" s="829"/>
      <c r="AT438" s="829"/>
      <c r="AU438" s="829"/>
      <c r="AV438" s="830"/>
      <c r="AW438" s="556"/>
      <c r="AX438" s="410"/>
      <c r="AY438" s="410"/>
      <c r="AZ438" s="410"/>
      <c r="BA438" s="410"/>
      <c r="BB438" s="410"/>
      <c r="BC438" s="410"/>
      <c r="BD438" s="410"/>
      <c r="BE438" s="410"/>
      <c r="BF438" s="410"/>
      <c r="BG438" s="410"/>
      <c r="BH438" s="410"/>
      <c r="BI438" s="410"/>
      <c r="BJ438" s="410"/>
      <c r="BK438" s="410"/>
      <c r="BL438" s="410"/>
      <c r="BM438" s="410"/>
      <c r="BN438" s="410"/>
      <c r="BO438" s="410"/>
      <c r="BP438" s="410"/>
      <c r="BQ438" s="410"/>
      <c r="BR438" s="410"/>
      <c r="BS438" s="410"/>
      <c r="BT438" s="410"/>
      <c r="BU438" s="410"/>
      <c r="BV438" s="410"/>
      <c r="BW438" s="410"/>
      <c r="BX438" s="410"/>
    </row>
    <row r="439" spans="1:92" ht="14.25">
      <c r="B439" s="496" t="s">
        <v>849</v>
      </c>
      <c r="C439" s="497"/>
      <c r="D439" s="497"/>
      <c r="E439" s="497"/>
      <c r="F439" s="497"/>
      <c r="G439" s="497"/>
      <c r="H439" s="498"/>
      <c r="I439" s="521">
        <v>1200</v>
      </c>
      <c r="J439" s="720"/>
      <c r="K439" s="721"/>
      <c r="L439" s="721"/>
      <c r="M439" s="722"/>
      <c r="N439" s="521">
        <v>1211</v>
      </c>
      <c r="O439" s="720"/>
      <c r="P439" s="721"/>
      <c r="Q439" s="721"/>
      <c r="R439" s="722"/>
      <c r="S439" s="521">
        <v>1221</v>
      </c>
      <c r="T439" s="720"/>
      <c r="U439" s="721"/>
      <c r="V439" s="721"/>
      <c r="W439" s="722"/>
      <c r="X439" s="521">
        <v>1730</v>
      </c>
      <c r="Y439" s="720"/>
      <c r="Z439" s="721"/>
      <c r="AA439" s="721"/>
      <c r="AB439" s="722"/>
      <c r="AC439" s="521">
        <v>1731</v>
      </c>
      <c r="AD439" s="720"/>
      <c r="AE439" s="721"/>
      <c r="AF439" s="721"/>
      <c r="AG439" s="722"/>
      <c r="AH439" s="521">
        <v>1234</v>
      </c>
      <c r="AI439" s="720"/>
      <c r="AJ439" s="721"/>
      <c r="AK439" s="721"/>
      <c r="AL439" s="722"/>
      <c r="AM439" s="521">
        <v>1246</v>
      </c>
      <c r="AN439" s="720"/>
      <c r="AO439" s="721"/>
      <c r="AP439" s="721"/>
      <c r="AQ439" s="722"/>
      <c r="AR439" s="521">
        <v>1260</v>
      </c>
      <c r="AS439" s="720"/>
      <c r="AT439" s="721"/>
      <c r="AU439" s="721"/>
      <c r="AV439" s="722"/>
      <c r="AW439" s="557" t="s">
        <v>2</v>
      </c>
      <c r="AX439" s="410"/>
      <c r="AY439" s="410"/>
      <c r="AZ439" s="410"/>
      <c r="BA439" s="410"/>
      <c r="BB439" s="410"/>
      <c r="BC439" s="410"/>
      <c r="BD439" s="410"/>
      <c r="BE439" s="410"/>
      <c r="BF439" s="410"/>
      <c r="BG439" s="410"/>
      <c r="BH439" s="410"/>
      <c r="BI439" s="410"/>
      <c r="BJ439" s="410"/>
      <c r="BK439" s="410"/>
      <c r="BL439" s="410"/>
      <c r="BM439" s="410"/>
      <c r="BN439" s="410"/>
      <c r="BO439" s="410"/>
      <c r="BP439" s="410"/>
      <c r="BQ439" s="410"/>
      <c r="BR439" s="410"/>
      <c r="BS439" s="410"/>
      <c r="BT439" s="410"/>
      <c r="BU439" s="410"/>
      <c r="BV439" s="410"/>
      <c r="BW439" s="410"/>
      <c r="BX439" s="410"/>
    </row>
    <row r="440" spans="1:92" ht="14.25">
      <c r="B440" s="491" t="s">
        <v>850</v>
      </c>
      <c r="C440" s="492"/>
      <c r="D440" s="492"/>
      <c r="E440" s="492"/>
      <c r="F440" s="492"/>
      <c r="G440" s="492"/>
      <c r="H440" s="493"/>
      <c r="I440" s="558"/>
      <c r="J440" s="559"/>
      <c r="K440" s="559"/>
      <c r="L440" s="559"/>
      <c r="M440" s="560"/>
      <c r="N440" s="558"/>
      <c r="O440" s="559"/>
      <c r="P440" s="559"/>
      <c r="Q440" s="559"/>
      <c r="R440" s="560"/>
      <c r="S440" s="561">
        <v>1222</v>
      </c>
      <c r="T440" s="720"/>
      <c r="U440" s="721"/>
      <c r="V440" s="721"/>
      <c r="W440" s="722"/>
      <c r="X440" s="558"/>
      <c r="Y440" s="559"/>
      <c r="Z440" s="559"/>
      <c r="AA440" s="559"/>
      <c r="AB440" s="560"/>
      <c r="AC440" s="521">
        <v>1843</v>
      </c>
      <c r="AD440" s="720"/>
      <c r="AE440" s="721"/>
      <c r="AF440" s="721"/>
      <c r="AG440" s="722"/>
      <c r="AH440" s="521">
        <v>1235</v>
      </c>
      <c r="AI440" s="720"/>
      <c r="AJ440" s="721"/>
      <c r="AK440" s="721"/>
      <c r="AL440" s="722"/>
      <c r="AM440" s="521">
        <v>1247</v>
      </c>
      <c r="AN440" s="720"/>
      <c r="AO440" s="721"/>
      <c r="AP440" s="721"/>
      <c r="AQ440" s="722"/>
      <c r="AR440" s="558"/>
      <c r="AS440" s="559"/>
      <c r="AT440" s="559"/>
      <c r="AU440" s="559"/>
      <c r="AV440" s="560"/>
      <c r="AW440" s="557" t="s">
        <v>3</v>
      </c>
      <c r="AX440" s="410"/>
      <c r="AY440" s="410"/>
      <c r="AZ440" s="410"/>
      <c r="BA440" s="410"/>
      <c r="BB440" s="410"/>
      <c r="BC440" s="410"/>
      <c r="BD440" s="410"/>
      <c r="BE440" s="410"/>
      <c r="BF440" s="410"/>
      <c r="BG440" s="410"/>
      <c r="BH440" s="410"/>
      <c r="BI440" s="410"/>
      <c r="BJ440" s="410"/>
      <c r="BK440" s="410"/>
      <c r="BL440" s="410"/>
      <c r="BM440" s="410"/>
      <c r="BN440" s="410"/>
      <c r="BO440" s="410"/>
      <c r="BP440" s="410"/>
      <c r="BQ440" s="410"/>
      <c r="BR440" s="410"/>
      <c r="BS440" s="410"/>
      <c r="BT440" s="410"/>
      <c r="BU440" s="410"/>
      <c r="BV440" s="410"/>
      <c r="BW440" s="410"/>
      <c r="BX440" s="410"/>
    </row>
    <row r="441" spans="1:92" ht="14.25">
      <c r="B441" s="496" t="s">
        <v>92</v>
      </c>
      <c r="C441" s="497"/>
      <c r="D441" s="497"/>
      <c r="E441" s="497"/>
      <c r="F441" s="497"/>
      <c r="G441" s="497"/>
      <c r="H441" s="498"/>
      <c r="I441" s="521">
        <v>1202</v>
      </c>
      <c r="J441" s="720"/>
      <c r="K441" s="721"/>
      <c r="L441" s="721"/>
      <c r="M441" s="722"/>
      <c r="N441" s="521">
        <v>1212</v>
      </c>
      <c r="O441" s="720"/>
      <c r="P441" s="721"/>
      <c r="Q441" s="721"/>
      <c r="R441" s="722"/>
      <c r="S441" s="521">
        <v>1224</v>
      </c>
      <c r="T441" s="720"/>
      <c r="U441" s="721"/>
      <c r="V441" s="721"/>
      <c r="W441" s="722"/>
      <c r="X441" s="521">
        <v>1733</v>
      </c>
      <c r="Y441" s="720"/>
      <c r="Z441" s="721"/>
      <c r="AA441" s="721"/>
      <c r="AB441" s="722"/>
      <c r="AC441" s="521">
        <v>1734</v>
      </c>
      <c r="AD441" s="720"/>
      <c r="AE441" s="721"/>
      <c r="AF441" s="721"/>
      <c r="AG441" s="722"/>
      <c r="AH441" s="521">
        <v>1236</v>
      </c>
      <c r="AI441" s="720"/>
      <c r="AJ441" s="721"/>
      <c r="AK441" s="721"/>
      <c r="AL441" s="722"/>
      <c r="AM441" s="521">
        <v>1248</v>
      </c>
      <c r="AN441" s="720"/>
      <c r="AO441" s="721"/>
      <c r="AP441" s="721"/>
      <c r="AQ441" s="722"/>
      <c r="AR441" s="521">
        <v>1262</v>
      </c>
      <c r="AS441" s="720"/>
      <c r="AT441" s="721"/>
      <c r="AU441" s="721"/>
      <c r="AV441" s="722"/>
      <c r="AW441" s="557" t="s">
        <v>2</v>
      </c>
      <c r="AX441" s="410"/>
      <c r="AY441" s="410"/>
      <c r="AZ441" s="410"/>
      <c r="BA441" s="410"/>
      <c r="BB441" s="410"/>
      <c r="BC441" s="410"/>
      <c r="BD441" s="410"/>
      <c r="BE441" s="410"/>
      <c r="BF441" s="410"/>
      <c r="BG441" s="410"/>
      <c r="BH441" s="410"/>
      <c r="BI441" s="410"/>
      <c r="BJ441" s="410"/>
      <c r="BK441" s="410"/>
      <c r="BL441" s="410"/>
      <c r="BM441" s="410"/>
      <c r="BN441" s="410"/>
      <c r="BO441" s="410"/>
      <c r="BP441" s="410"/>
      <c r="BQ441" s="410"/>
      <c r="BR441" s="410"/>
      <c r="BS441" s="410"/>
      <c r="BT441" s="410"/>
      <c r="BU441" s="410"/>
      <c r="BV441" s="410"/>
      <c r="BW441" s="410"/>
      <c r="BX441" s="410"/>
    </row>
    <row r="442" spans="1:92" ht="14.25">
      <c r="B442" s="496" t="s">
        <v>93</v>
      </c>
      <c r="C442" s="497"/>
      <c r="D442" s="497"/>
      <c r="E442" s="497"/>
      <c r="F442" s="497"/>
      <c r="G442" s="497"/>
      <c r="H442" s="498"/>
      <c r="I442" s="521">
        <v>1203</v>
      </c>
      <c r="J442" s="720"/>
      <c r="K442" s="721"/>
      <c r="L442" s="721"/>
      <c r="M442" s="722"/>
      <c r="N442" s="521">
        <v>1213</v>
      </c>
      <c r="O442" s="720"/>
      <c r="P442" s="721"/>
      <c r="Q442" s="721"/>
      <c r="R442" s="722"/>
      <c r="S442" s="521">
        <v>1225</v>
      </c>
      <c r="T442" s="720"/>
      <c r="U442" s="721"/>
      <c r="V442" s="721"/>
      <c r="W442" s="722"/>
      <c r="X442" s="521">
        <v>1735</v>
      </c>
      <c r="Y442" s="720"/>
      <c r="Z442" s="721"/>
      <c r="AA442" s="721"/>
      <c r="AB442" s="722"/>
      <c r="AC442" s="521">
        <v>1736</v>
      </c>
      <c r="AD442" s="720"/>
      <c r="AE442" s="721"/>
      <c r="AF442" s="721"/>
      <c r="AG442" s="722"/>
      <c r="AH442" s="521">
        <v>1237</v>
      </c>
      <c r="AI442" s="720"/>
      <c r="AJ442" s="721"/>
      <c r="AK442" s="721"/>
      <c r="AL442" s="722"/>
      <c r="AM442" s="521">
        <v>1249</v>
      </c>
      <c r="AN442" s="720"/>
      <c r="AO442" s="721"/>
      <c r="AP442" s="721"/>
      <c r="AQ442" s="722"/>
      <c r="AR442" s="521">
        <v>1263</v>
      </c>
      <c r="AS442" s="720"/>
      <c r="AT442" s="721"/>
      <c r="AU442" s="721"/>
      <c r="AV442" s="722"/>
      <c r="AW442" s="557" t="s">
        <v>3</v>
      </c>
      <c r="AX442" s="410"/>
      <c r="AY442" s="410"/>
      <c r="AZ442" s="410"/>
      <c r="BA442" s="410"/>
      <c r="BB442" s="410"/>
      <c r="BC442" s="410"/>
      <c r="BD442" s="410"/>
      <c r="BE442" s="410"/>
      <c r="BF442" s="410"/>
      <c r="BG442" s="410"/>
      <c r="BH442" s="410"/>
      <c r="BI442" s="410"/>
      <c r="BJ442" s="410"/>
      <c r="BK442" s="410"/>
      <c r="BL442" s="410"/>
      <c r="BM442" s="410"/>
      <c r="BN442" s="410"/>
      <c r="BO442" s="410"/>
      <c r="BP442" s="410"/>
      <c r="BQ442" s="410"/>
      <c r="BR442" s="410"/>
      <c r="BS442" s="410"/>
      <c r="BT442" s="410"/>
      <c r="BU442" s="410"/>
      <c r="BV442" s="410"/>
      <c r="BW442" s="410"/>
      <c r="BX442" s="410"/>
    </row>
    <row r="443" spans="1:92" ht="14.25">
      <c r="B443" s="496" t="s">
        <v>851</v>
      </c>
      <c r="C443" s="497"/>
      <c r="D443" s="497"/>
      <c r="E443" s="497"/>
      <c r="F443" s="497"/>
      <c r="G443" s="497"/>
      <c r="H443" s="498"/>
      <c r="I443" s="521">
        <v>1204</v>
      </c>
      <c r="J443" s="720"/>
      <c r="K443" s="721"/>
      <c r="L443" s="721"/>
      <c r="M443" s="722"/>
      <c r="N443" s="521">
        <v>1214</v>
      </c>
      <c r="O443" s="720"/>
      <c r="P443" s="721"/>
      <c r="Q443" s="721"/>
      <c r="R443" s="722"/>
      <c r="S443" s="521">
        <v>1226</v>
      </c>
      <c r="T443" s="720"/>
      <c r="U443" s="721"/>
      <c r="V443" s="721"/>
      <c r="W443" s="722"/>
      <c r="X443" s="521">
        <v>1737</v>
      </c>
      <c r="Y443" s="720"/>
      <c r="Z443" s="721"/>
      <c r="AA443" s="721"/>
      <c r="AB443" s="722"/>
      <c r="AC443" s="521">
        <v>1738</v>
      </c>
      <c r="AD443" s="720"/>
      <c r="AE443" s="721"/>
      <c r="AF443" s="721"/>
      <c r="AG443" s="722"/>
      <c r="AH443" s="521">
        <v>1238</v>
      </c>
      <c r="AI443" s="720"/>
      <c r="AJ443" s="721"/>
      <c r="AK443" s="721"/>
      <c r="AL443" s="722"/>
      <c r="AM443" s="521">
        <v>1250</v>
      </c>
      <c r="AN443" s="720"/>
      <c r="AO443" s="721"/>
      <c r="AP443" s="721"/>
      <c r="AQ443" s="722"/>
      <c r="AR443" s="521">
        <v>1264</v>
      </c>
      <c r="AS443" s="720"/>
      <c r="AT443" s="721"/>
      <c r="AU443" s="721"/>
      <c r="AV443" s="722"/>
      <c r="AW443" s="557" t="s">
        <v>3</v>
      </c>
      <c r="AX443" s="410"/>
      <c r="AY443" s="410"/>
      <c r="AZ443" s="410"/>
      <c r="BA443" s="410"/>
      <c r="BB443" s="410"/>
      <c r="BC443" s="410"/>
      <c r="BD443" s="410"/>
      <c r="BE443" s="410"/>
      <c r="BF443" s="410"/>
      <c r="BG443" s="410"/>
      <c r="BH443" s="410"/>
      <c r="BI443" s="410"/>
      <c r="BJ443" s="410"/>
      <c r="BK443" s="410"/>
      <c r="BL443" s="410"/>
      <c r="BM443" s="410"/>
      <c r="BN443" s="410"/>
      <c r="BO443" s="410"/>
      <c r="BP443" s="410"/>
      <c r="BQ443" s="410"/>
      <c r="BR443" s="410"/>
      <c r="BS443" s="410"/>
      <c r="BT443" s="410"/>
      <c r="BU443" s="410"/>
      <c r="BV443" s="410"/>
      <c r="BW443" s="410"/>
      <c r="BX443" s="410"/>
    </row>
    <row r="444" spans="1:92" ht="14.25">
      <c r="B444" s="496" t="s">
        <v>106</v>
      </c>
      <c r="C444" s="497"/>
      <c r="D444" s="497"/>
      <c r="E444" s="497"/>
      <c r="F444" s="497"/>
      <c r="G444" s="497"/>
      <c r="H444" s="498"/>
      <c r="I444" s="521">
        <v>1205</v>
      </c>
      <c r="J444" s="720"/>
      <c r="K444" s="721"/>
      <c r="L444" s="721"/>
      <c r="M444" s="722"/>
      <c r="N444" s="521">
        <v>1215</v>
      </c>
      <c r="O444" s="720"/>
      <c r="P444" s="721"/>
      <c r="Q444" s="721"/>
      <c r="R444" s="722"/>
      <c r="S444" s="558"/>
      <c r="T444" s="559"/>
      <c r="U444" s="559"/>
      <c r="V444" s="559"/>
      <c r="W444" s="560"/>
      <c r="X444" s="558"/>
      <c r="Y444" s="559"/>
      <c r="Z444" s="559"/>
      <c r="AA444" s="559"/>
      <c r="AB444" s="560"/>
      <c r="AC444" s="521">
        <v>1740</v>
      </c>
      <c r="AD444" s="720"/>
      <c r="AE444" s="721"/>
      <c r="AF444" s="721"/>
      <c r="AG444" s="722"/>
      <c r="AH444" s="521">
        <v>1239</v>
      </c>
      <c r="AI444" s="720"/>
      <c r="AJ444" s="721"/>
      <c r="AK444" s="721"/>
      <c r="AL444" s="722"/>
      <c r="AM444" s="521">
        <v>1251</v>
      </c>
      <c r="AN444" s="720"/>
      <c r="AO444" s="721"/>
      <c r="AP444" s="721"/>
      <c r="AQ444" s="722"/>
      <c r="AR444" s="558"/>
      <c r="AS444" s="559"/>
      <c r="AT444" s="559"/>
      <c r="AU444" s="559"/>
      <c r="AV444" s="560"/>
      <c r="AW444" s="557" t="s">
        <v>2</v>
      </c>
      <c r="AX444" s="410"/>
      <c r="AY444" s="410"/>
      <c r="AZ444" s="410"/>
      <c r="BA444" s="410"/>
      <c r="BB444" s="410"/>
      <c r="BC444" s="410"/>
      <c r="BD444" s="410"/>
      <c r="BE444" s="410"/>
      <c r="BF444" s="410"/>
      <c r="BG444" s="410"/>
      <c r="BH444" s="410"/>
      <c r="BI444" s="410"/>
      <c r="BJ444" s="410"/>
      <c r="BK444" s="410"/>
      <c r="BL444" s="410"/>
      <c r="BM444" s="410"/>
      <c r="BN444" s="410"/>
      <c r="BO444" s="410"/>
      <c r="BP444" s="410"/>
      <c r="BQ444" s="410"/>
      <c r="BR444" s="410"/>
      <c r="BS444" s="410"/>
      <c r="BT444" s="410"/>
      <c r="BU444" s="410"/>
      <c r="BV444" s="410"/>
      <c r="BW444" s="410"/>
      <c r="BX444" s="410"/>
    </row>
    <row r="445" spans="1:92" ht="14.25">
      <c r="B445" s="496" t="s">
        <v>107</v>
      </c>
      <c r="C445" s="497"/>
      <c r="D445" s="497"/>
      <c r="E445" s="497"/>
      <c r="F445" s="497"/>
      <c r="G445" s="497"/>
      <c r="H445" s="498"/>
      <c r="I445" s="521">
        <v>1206</v>
      </c>
      <c r="J445" s="720"/>
      <c r="K445" s="721"/>
      <c r="L445" s="721"/>
      <c r="M445" s="722"/>
      <c r="N445" s="521">
        <v>1216</v>
      </c>
      <c r="O445" s="720"/>
      <c r="P445" s="721"/>
      <c r="Q445" s="721"/>
      <c r="R445" s="722"/>
      <c r="S445" s="521">
        <v>1228</v>
      </c>
      <c r="T445" s="720"/>
      <c r="U445" s="721"/>
      <c r="V445" s="721"/>
      <c r="W445" s="722"/>
      <c r="X445" s="521">
        <v>1741</v>
      </c>
      <c r="Y445" s="720"/>
      <c r="Z445" s="721"/>
      <c r="AA445" s="721"/>
      <c r="AB445" s="722"/>
      <c r="AC445" s="521">
        <v>1742</v>
      </c>
      <c r="AD445" s="720"/>
      <c r="AE445" s="721"/>
      <c r="AF445" s="721"/>
      <c r="AG445" s="722"/>
      <c r="AH445" s="521">
        <v>1240</v>
      </c>
      <c r="AI445" s="720"/>
      <c r="AJ445" s="721"/>
      <c r="AK445" s="721"/>
      <c r="AL445" s="722"/>
      <c r="AM445" s="521">
        <v>1252</v>
      </c>
      <c r="AN445" s="720"/>
      <c r="AO445" s="721"/>
      <c r="AP445" s="721"/>
      <c r="AQ445" s="722"/>
      <c r="AR445" s="521">
        <v>1265</v>
      </c>
      <c r="AS445" s="720"/>
      <c r="AT445" s="721"/>
      <c r="AU445" s="721"/>
      <c r="AV445" s="722"/>
      <c r="AW445" s="557" t="s">
        <v>2</v>
      </c>
      <c r="AX445" s="410"/>
      <c r="AY445" s="410"/>
      <c r="AZ445" s="410"/>
      <c r="BA445" s="410"/>
      <c r="BB445" s="410"/>
      <c r="BC445" s="410"/>
      <c r="BD445" s="410"/>
      <c r="BE445" s="410"/>
      <c r="BF445" s="410"/>
      <c r="BG445" s="410"/>
      <c r="BH445" s="410"/>
      <c r="BI445" s="410"/>
      <c r="BJ445" s="410"/>
      <c r="BK445" s="410"/>
      <c r="BL445" s="410"/>
      <c r="BM445" s="410"/>
      <c r="BN445" s="410"/>
      <c r="BO445" s="410"/>
      <c r="BP445" s="410"/>
      <c r="BQ445" s="410"/>
      <c r="BR445" s="410"/>
      <c r="BS445" s="410"/>
      <c r="BT445" s="410"/>
      <c r="BU445" s="410"/>
      <c r="BV445" s="410"/>
      <c r="BW445" s="410"/>
      <c r="BX445" s="410"/>
    </row>
    <row r="446" spans="1:92" ht="14.25">
      <c r="B446" s="496" t="s">
        <v>108</v>
      </c>
      <c r="C446" s="497"/>
      <c r="D446" s="497"/>
      <c r="E446" s="497"/>
      <c r="F446" s="497"/>
      <c r="G446" s="497"/>
      <c r="H446" s="498"/>
      <c r="I446" s="521">
        <v>1207</v>
      </c>
      <c r="J446" s="720"/>
      <c r="K446" s="721"/>
      <c r="L446" s="721"/>
      <c r="M446" s="722"/>
      <c r="N446" s="521">
        <v>1217</v>
      </c>
      <c r="O446" s="720"/>
      <c r="P446" s="721"/>
      <c r="Q446" s="721"/>
      <c r="R446" s="722"/>
      <c r="S446" s="521">
        <v>1229</v>
      </c>
      <c r="T446" s="720"/>
      <c r="U446" s="721"/>
      <c r="V446" s="721"/>
      <c r="W446" s="722"/>
      <c r="X446" s="521">
        <v>1743</v>
      </c>
      <c r="Y446" s="720"/>
      <c r="Z446" s="721"/>
      <c r="AA446" s="721"/>
      <c r="AB446" s="722"/>
      <c r="AC446" s="521">
        <v>1744</v>
      </c>
      <c r="AD446" s="720"/>
      <c r="AE446" s="721"/>
      <c r="AF446" s="721"/>
      <c r="AG446" s="722"/>
      <c r="AH446" s="521">
        <v>1241</v>
      </c>
      <c r="AI446" s="720"/>
      <c r="AJ446" s="721"/>
      <c r="AK446" s="721"/>
      <c r="AL446" s="722"/>
      <c r="AM446" s="521">
        <v>1253</v>
      </c>
      <c r="AN446" s="720"/>
      <c r="AO446" s="721"/>
      <c r="AP446" s="721"/>
      <c r="AQ446" s="722"/>
      <c r="AR446" s="521">
        <v>1266</v>
      </c>
      <c r="AS446" s="720"/>
      <c r="AT446" s="721"/>
      <c r="AU446" s="721"/>
      <c r="AV446" s="722"/>
      <c r="AW446" s="557" t="s">
        <v>3</v>
      </c>
      <c r="AX446" s="410"/>
      <c r="AY446" s="410"/>
      <c r="AZ446" s="410"/>
      <c r="BA446" s="410"/>
      <c r="BB446" s="410"/>
      <c r="BC446" s="410"/>
      <c r="BD446" s="410"/>
      <c r="BE446" s="410"/>
      <c r="BF446" s="410"/>
      <c r="BG446" s="410"/>
      <c r="BH446" s="410"/>
      <c r="BI446" s="410"/>
      <c r="BJ446" s="410"/>
      <c r="BK446" s="410"/>
      <c r="BL446" s="410"/>
      <c r="BM446" s="410"/>
      <c r="BN446" s="410"/>
      <c r="BO446" s="410"/>
      <c r="BP446" s="410"/>
      <c r="BQ446" s="410"/>
      <c r="BR446" s="410"/>
      <c r="BS446" s="410"/>
      <c r="BT446" s="410"/>
      <c r="BU446" s="410"/>
      <c r="BV446" s="410"/>
      <c r="BW446" s="410"/>
      <c r="BX446" s="410"/>
    </row>
    <row r="447" spans="1:92" ht="14.25">
      <c r="B447" s="496" t="s">
        <v>852</v>
      </c>
      <c r="C447" s="497"/>
      <c r="D447" s="497"/>
      <c r="E447" s="497"/>
      <c r="F447" s="497"/>
      <c r="G447" s="497"/>
      <c r="H447" s="498"/>
      <c r="I447" s="521">
        <v>1208</v>
      </c>
      <c r="J447" s="720"/>
      <c r="K447" s="721"/>
      <c r="L447" s="721"/>
      <c r="M447" s="722"/>
      <c r="N447" s="521">
        <v>1218</v>
      </c>
      <c r="O447" s="720"/>
      <c r="P447" s="721"/>
      <c r="Q447" s="721"/>
      <c r="R447" s="722"/>
      <c r="S447" s="521">
        <v>1230</v>
      </c>
      <c r="T447" s="720"/>
      <c r="U447" s="721"/>
      <c r="V447" s="721"/>
      <c r="W447" s="722"/>
      <c r="X447" s="521">
        <v>1745</v>
      </c>
      <c r="Y447" s="720"/>
      <c r="Z447" s="721"/>
      <c r="AA447" s="721"/>
      <c r="AB447" s="722"/>
      <c r="AC447" s="521">
        <v>1746</v>
      </c>
      <c r="AD447" s="720"/>
      <c r="AE447" s="721"/>
      <c r="AF447" s="721"/>
      <c r="AG447" s="722"/>
      <c r="AH447" s="521">
        <v>1242</v>
      </c>
      <c r="AI447" s="720"/>
      <c r="AJ447" s="721"/>
      <c r="AK447" s="721"/>
      <c r="AL447" s="722"/>
      <c r="AM447" s="521">
        <v>1254</v>
      </c>
      <c r="AN447" s="720"/>
      <c r="AO447" s="721"/>
      <c r="AP447" s="721"/>
      <c r="AQ447" s="722"/>
      <c r="AR447" s="521">
        <v>1267</v>
      </c>
      <c r="AS447" s="720"/>
      <c r="AT447" s="721"/>
      <c r="AU447" s="721"/>
      <c r="AV447" s="722"/>
      <c r="AW447" s="557" t="s">
        <v>3</v>
      </c>
      <c r="AX447" s="410"/>
      <c r="AY447" s="410"/>
      <c r="AZ447" s="410"/>
      <c r="BA447" s="410"/>
      <c r="BB447" s="410"/>
      <c r="BC447" s="410"/>
      <c r="BD447" s="410"/>
      <c r="BE447" s="410"/>
      <c r="BF447" s="410"/>
      <c r="BG447" s="410"/>
      <c r="BH447" s="410"/>
      <c r="BI447" s="410"/>
      <c r="BJ447" s="410"/>
      <c r="BK447" s="410"/>
      <c r="BL447" s="410"/>
      <c r="BM447" s="410"/>
      <c r="BN447" s="410"/>
      <c r="BO447" s="410"/>
      <c r="BP447" s="410"/>
      <c r="BQ447" s="410"/>
      <c r="BR447" s="410"/>
      <c r="BS447" s="410"/>
      <c r="BT447" s="410"/>
      <c r="BU447" s="410"/>
      <c r="BV447" s="410"/>
      <c r="BW447" s="410"/>
      <c r="BX447" s="410"/>
    </row>
    <row r="448" spans="1:92" ht="14.25">
      <c r="B448" s="496" t="s">
        <v>207</v>
      </c>
      <c r="C448" s="497"/>
      <c r="D448" s="497"/>
      <c r="E448" s="497"/>
      <c r="F448" s="497"/>
      <c r="G448" s="497"/>
      <c r="H448" s="498"/>
      <c r="I448" s="521">
        <v>1209</v>
      </c>
      <c r="J448" s="720"/>
      <c r="K448" s="721"/>
      <c r="L448" s="721"/>
      <c r="M448" s="722"/>
      <c r="N448" s="521">
        <v>1219</v>
      </c>
      <c r="O448" s="720"/>
      <c r="P448" s="721"/>
      <c r="Q448" s="721"/>
      <c r="R448" s="722"/>
      <c r="S448" s="521">
        <v>1231</v>
      </c>
      <c r="T448" s="720"/>
      <c r="U448" s="721"/>
      <c r="V448" s="721"/>
      <c r="W448" s="722"/>
      <c r="X448" s="521">
        <v>1747</v>
      </c>
      <c r="Y448" s="720"/>
      <c r="Z448" s="721"/>
      <c r="AA448" s="721"/>
      <c r="AB448" s="722"/>
      <c r="AC448" s="521">
        <v>1748</v>
      </c>
      <c r="AD448" s="720"/>
      <c r="AE448" s="721"/>
      <c r="AF448" s="721"/>
      <c r="AG448" s="722"/>
      <c r="AH448" s="521">
        <v>1243</v>
      </c>
      <c r="AI448" s="720"/>
      <c r="AJ448" s="721"/>
      <c r="AK448" s="721"/>
      <c r="AL448" s="722"/>
      <c r="AM448" s="521">
        <v>1255</v>
      </c>
      <c r="AN448" s="720"/>
      <c r="AO448" s="721"/>
      <c r="AP448" s="721"/>
      <c r="AQ448" s="722"/>
      <c r="AR448" s="521">
        <v>1268</v>
      </c>
      <c r="AS448" s="720"/>
      <c r="AT448" s="721"/>
      <c r="AU448" s="721"/>
      <c r="AV448" s="722"/>
      <c r="AW448" s="557" t="s">
        <v>3</v>
      </c>
      <c r="AX448" s="410"/>
      <c r="AY448" s="410"/>
      <c r="AZ448" s="410"/>
      <c r="BA448" s="410"/>
      <c r="BB448" s="410"/>
      <c r="BC448" s="410"/>
      <c r="BD448" s="410"/>
      <c r="BE448" s="410"/>
      <c r="BF448" s="410"/>
      <c r="BG448" s="410"/>
      <c r="BH448" s="410"/>
      <c r="BI448" s="410"/>
      <c r="BJ448" s="410"/>
      <c r="BK448" s="410"/>
      <c r="BL448" s="410"/>
      <c r="BM448" s="410"/>
      <c r="BN448" s="410"/>
      <c r="BO448" s="410"/>
      <c r="BP448" s="410"/>
      <c r="BQ448" s="410"/>
      <c r="BR448" s="410"/>
      <c r="BS448" s="410"/>
      <c r="BT448" s="410"/>
      <c r="BU448" s="410"/>
      <c r="BV448" s="410"/>
      <c r="BW448" s="410"/>
      <c r="BX448" s="410"/>
    </row>
    <row r="449" spans="1:76" ht="14.25">
      <c r="B449" s="496" t="s">
        <v>109</v>
      </c>
      <c r="C449" s="497"/>
      <c r="D449" s="497"/>
      <c r="E449" s="497"/>
      <c r="F449" s="497"/>
      <c r="G449" s="497"/>
      <c r="H449" s="498"/>
      <c r="I449" s="521">
        <v>1210</v>
      </c>
      <c r="J449" s="720">
        <f>+IF(($J$439+$J$441+$J$444+$J$445-$J$440-$J$442-$J$443-$J$446-$J$447-$J$448)&gt;0,$J$439+$J$441+$J$444+$J$445-$J$440-$J$442-$J$443-$J$446-$J$447-$J$448,0)</f>
        <v>0</v>
      </c>
      <c r="K449" s="721"/>
      <c r="L449" s="721"/>
      <c r="M449" s="722"/>
      <c r="N449" s="521">
        <v>1220</v>
      </c>
      <c r="O449" s="720">
        <f>+IF(($O$439+$O$441+$O$444+$O$445-$O$440-$O$442-$O$443-$O$446-$O$447-$O$448)&gt;0,$O$439+$O$441+$O$444+$O$445-$O$440-$O$442-$O$443-$O$446-$O$447-$O$448,0)</f>
        <v>0</v>
      </c>
      <c r="P449" s="721"/>
      <c r="Q449" s="721"/>
      <c r="R449" s="722"/>
      <c r="S449" s="521">
        <v>1232</v>
      </c>
      <c r="T449" s="720">
        <f>+IF(($T$439+$T$441+$T$444+$T$445-$T$440-$T$442-$T$443-$T$446-$T$447-$T$448)&gt;0,$T$439+$T$441+$T$444+$T$445-$T$440-$T$442-$T$443-$T$446-$T$447-$T$448,0)</f>
        <v>0</v>
      </c>
      <c r="U449" s="721"/>
      <c r="V449" s="721"/>
      <c r="W449" s="722"/>
      <c r="X449" s="521">
        <v>1749</v>
      </c>
      <c r="Y449" s="720">
        <f>+IF(($Y$439+$Y$441+$Y$444+$Y$445-$Y$440-$Y$442-$Y$443-$Y$446-$Y$447-$Y$448)&gt;0,$Y$439+$Y$441+$Y$444+$Y$445-$Y$440-$Y$442-$Y$443-$Y$446-$Y$447-$Y$448,0)</f>
        <v>0</v>
      </c>
      <c r="Z449" s="721"/>
      <c r="AA449" s="721"/>
      <c r="AB449" s="722"/>
      <c r="AC449" s="521">
        <v>1750</v>
      </c>
      <c r="AD449" s="720">
        <f>+IF(($AD$439+$AD$441+$AD$444+$AD$445-$AD$440-$AD$442-$AD$443-$AD$446-$AD$447-$AD$448)&gt;0,$AD$439+$AD$441+$AD$444+$AD$445-$AD$440-$AD$442-$AD$443-$AD$446-$AD$447-$AD$448,0)</f>
        <v>0</v>
      </c>
      <c r="AE449" s="721"/>
      <c r="AF449" s="721"/>
      <c r="AG449" s="722"/>
      <c r="AH449" s="521">
        <v>1244</v>
      </c>
      <c r="AI449" s="720">
        <f>+IF(($AI$439+$AI$441+$AI$444+$AI$445-$AI$440-$AI$442-$AI$443-$AI$446-$AI$447-$AI$448)&gt;0,$AI$439+$AI$441+$AI$444+$AI$445-$AI$440-$AI$442-$AI$443-$AI$446-$AI$447-$AI$448,0)</f>
        <v>0</v>
      </c>
      <c r="AJ449" s="721"/>
      <c r="AK449" s="721"/>
      <c r="AL449" s="722"/>
      <c r="AM449" s="521">
        <v>1256</v>
      </c>
      <c r="AN449" s="720">
        <f>+IF(($AN$439+$AN$441+$AN$444+$AN$445-$AN$440-$AN$442-$AN$443-$AN$446-$AN$447-$AN$448)&gt;0,$AN$439+$AN$441+$AN$444+$AN$445-$AN$440-$AN$442-$AN$443-$AN$446-$AN$447-$AN$448,0)</f>
        <v>0</v>
      </c>
      <c r="AO449" s="721"/>
      <c r="AP449" s="721"/>
      <c r="AQ449" s="722"/>
      <c r="AR449" s="521">
        <v>1269</v>
      </c>
      <c r="AS449" s="720">
        <f>+IF(($AS$439+$AS$441+$AS$444+$AS$445-$AS$440-$AS$442-$AS$443-$AS$446-$AS$447-$AS$448)&gt;0,$AS$439+$AS$441+$AS$444+$AS$445-$AS$440-$AS$442-$AS$443-$AS$446-$AS$447-$AS$448,0)</f>
        <v>0</v>
      </c>
      <c r="AT449" s="721"/>
      <c r="AU449" s="721"/>
      <c r="AV449" s="722"/>
      <c r="AW449" s="557" t="s">
        <v>4</v>
      </c>
      <c r="AX449" s="410"/>
      <c r="AY449" s="410"/>
      <c r="AZ449" s="410"/>
      <c r="BA449" s="410"/>
      <c r="BB449" s="410"/>
      <c r="BC449" s="410"/>
      <c r="BD449" s="410"/>
      <c r="BE449" s="410"/>
      <c r="BF449" s="410"/>
      <c r="BG449" s="410"/>
      <c r="BH449" s="410"/>
      <c r="BI449" s="410"/>
      <c r="BJ449" s="410"/>
      <c r="BK449" s="410"/>
      <c r="BL449" s="410"/>
      <c r="BM449" s="410"/>
      <c r="BN449" s="410"/>
      <c r="BO449" s="410"/>
      <c r="BP449" s="410"/>
      <c r="BQ449" s="410"/>
      <c r="BR449" s="410"/>
      <c r="BS449" s="410"/>
      <c r="BT449" s="410"/>
      <c r="BU449" s="410"/>
      <c r="BV449" s="410"/>
      <c r="BW449" s="410"/>
      <c r="BX449" s="410"/>
    </row>
    <row r="450" spans="1:76" ht="14.25">
      <c r="B450" s="491" t="s">
        <v>110</v>
      </c>
      <c r="C450" s="492"/>
      <c r="D450" s="492"/>
      <c r="E450" s="492"/>
      <c r="F450" s="492"/>
      <c r="G450" s="492"/>
      <c r="H450" s="493"/>
      <c r="I450" s="558"/>
      <c r="J450" s="559"/>
      <c r="K450" s="559"/>
      <c r="L450" s="559"/>
      <c r="M450" s="560"/>
      <c r="N450" s="558"/>
      <c r="O450" s="559"/>
      <c r="P450" s="559"/>
      <c r="Q450" s="559"/>
      <c r="R450" s="560"/>
      <c r="S450" s="521">
        <v>1233</v>
      </c>
      <c r="T450" s="720">
        <f>-IF(($T$439+$T$441+$T$444+$T$445-$T$440-$T$442-$T$443-$T$446-$T$447-$T$448)&lt;0,$T$439+$T$441+$T$444+$T$445-$T$440-$T$442-$T$443-$T$446-$T$447-$T$448,0)</f>
        <v>0</v>
      </c>
      <c r="U450" s="721"/>
      <c r="V450" s="721"/>
      <c r="W450" s="722"/>
      <c r="X450" s="558"/>
      <c r="Y450" s="559"/>
      <c r="Z450" s="559"/>
      <c r="AA450" s="559"/>
      <c r="AB450" s="560"/>
      <c r="AC450" s="521">
        <v>1844</v>
      </c>
      <c r="AD450" s="720">
        <f>-IF(($AD$439+$AD$441+$AD$444+$AD$445-$AD$440-$AD$442-$AD$443-$AD$446-$AD$447-$AD$448)&lt;0,$AD$439+$AD$441+$AD$444+$AD$445-$AD$440-$AD$442-$AD$443-$AD$446-$AD$447-$AD$448,0)</f>
        <v>0</v>
      </c>
      <c r="AE450" s="721"/>
      <c r="AF450" s="721"/>
      <c r="AG450" s="722"/>
      <c r="AH450" s="521">
        <v>1245</v>
      </c>
      <c r="AI450" s="720">
        <f>-IF(($AI$439+$AI$441+$AI$444+$AI$445-$AI$440-$AI$442-$AI$443-$AI$446-$AI$447-$AI$448)&lt;0,$AI$439+$AI$441+$AI$444+$AI$445-$AI$440-$AI$442-$AI$443-$AI$446-$AI$447-$AI$448,0)</f>
        <v>0</v>
      </c>
      <c r="AJ450" s="721"/>
      <c r="AK450" s="721"/>
      <c r="AL450" s="722"/>
      <c r="AM450" s="521">
        <v>1257</v>
      </c>
      <c r="AN450" s="720">
        <f>-IF(($AN$439+$AN$441+$AN$444+$AN$445-$AN$440-$AN$442-$AN$443-$AN$446-$AN$447-$AN$448)&lt;0,$AN$439+$AN$441+$AN$444+$AN$445-$AN$440-$AN$442-$AN$443-$AN$446-$AN$447-$AN$448,0)</f>
        <v>0</v>
      </c>
      <c r="AO450" s="721"/>
      <c r="AP450" s="721"/>
      <c r="AQ450" s="722"/>
      <c r="AR450" s="558"/>
      <c r="AS450" s="559"/>
      <c r="AT450" s="559"/>
      <c r="AU450" s="559"/>
      <c r="AV450" s="560"/>
      <c r="AW450" s="557" t="s">
        <v>4</v>
      </c>
      <c r="AX450" s="410"/>
      <c r="AY450" s="410"/>
      <c r="AZ450" s="410"/>
      <c r="BA450" s="410"/>
      <c r="BB450" s="410"/>
      <c r="BC450" s="410"/>
      <c r="BD450" s="410"/>
      <c r="BE450" s="410"/>
      <c r="BF450" s="410"/>
      <c r="BG450" s="410"/>
      <c r="BH450" s="410"/>
      <c r="BI450" s="410"/>
      <c r="BJ450" s="410"/>
      <c r="BK450" s="410"/>
      <c r="BL450" s="410"/>
      <c r="BM450" s="410"/>
      <c r="BN450" s="410"/>
      <c r="BO450" s="410"/>
      <c r="BP450" s="410"/>
      <c r="BQ450" s="410"/>
      <c r="BR450" s="410"/>
      <c r="BS450" s="410"/>
      <c r="BT450" s="410"/>
      <c r="BU450" s="410"/>
      <c r="BV450" s="410"/>
      <c r="BW450" s="410"/>
      <c r="BX450" s="410"/>
    </row>
    <row r="451" spans="1:76" s="411" customFormat="1">
      <c r="A451" s="409"/>
      <c r="B451" s="517"/>
      <c r="C451" s="517"/>
      <c r="D451" s="517"/>
      <c r="E451" s="517"/>
      <c r="F451" s="517"/>
      <c r="G451" s="517"/>
      <c r="H451" s="517"/>
      <c r="I451" s="517"/>
      <c r="J451" s="517"/>
      <c r="K451" s="517"/>
      <c r="L451" s="517"/>
      <c r="M451" s="517"/>
      <c r="N451" s="517"/>
      <c r="O451" s="517"/>
      <c r="P451" s="517"/>
      <c r="Q451" s="517"/>
      <c r="R451" s="517"/>
      <c r="S451" s="517"/>
      <c r="T451" s="517"/>
      <c r="U451" s="517"/>
      <c r="V451" s="517"/>
      <c r="W451" s="517"/>
      <c r="X451" s="517"/>
      <c r="Y451" s="517"/>
      <c r="Z451" s="517"/>
      <c r="AA451" s="517"/>
      <c r="AB451" s="517"/>
      <c r="AC451" s="517"/>
      <c r="AD451" s="517"/>
      <c r="AE451" s="517"/>
      <c r="AF451" s="517"/>
      <c r="AG451" s="517"/>
      <c r="AH451" s="517"/>
      <c r="AI451" s="517"/>
      <c r="AJ451" s="517"/>
      <c r="AK451" s="517"/>
      <c r="AL451" s="517"/>
      <c r="AM451" s="517"/>
      <c r="AN451" s="517"/>
      <c r="AO451" s="517"/>
      <c r="AP451" s="517"/>
      <c r="AQ451" s="517"/>
      <c r="AR451" s="517"/>
      <c r="AS451" s="517"/>
      <c r="AT451" s="517"/>
      <c r="AU451" s="517"/>
      <c r="AV451" s="517"/>
      <c r="AW451" s="517"/>
      <c r="AX451" s="410"/>
      <c r="AY451" s="410"/>
      <c r="AZ451" s="410"/>
      <c r="BA451" s="410"/>
      <c r="BB451" s="410"/>
      <c r="BC451" s="410"/>
      <c r="BD451" s="410"/>
      <c r="BE451" s="410"/>
      <c r="BF451" s="410"/>
      <c r="BG451" s="410"/>
      <c r="BH451" s="410"/>
      <c r="BI451" s="410"/>
      <c r="BJ451" s="410"/>
      <c r="BK451" s="410"/>
      <c r="BL451" s="410"/>
      <c r="BM451" s="410"/>
      <c r="BN451" s="410"/>
      <c r="BO451" s="410"/>
      <c r="BP451" s="410"/>
      <c r="BQ451" s="410"/>
      <c r="BR451" s="410"/>
      <c r="BS451" s="410"/>
      <c r="BT451" s="410"/>
      <c r="BU451" s="410"/>
      <c r="BV451" s="410"/>
      <c r="BW451" s="410"/>
      <c r="BX451" s="410"/>
    </row>
    <row r="452" spans="1:76" s="411" customFormat="1">
      <c r="A452" s="409"/>
      <c r="B452" s="810" t="s">
        <v>853</v>
      </c>
      <c r="C452" s="811"/>
      <c r="D452" s="811"/>
      <c r="E452" s="811"/>
      <c r="F452" s="811"/>
      <c r="G452" s="811"/>
      <c r="H452" s="811"/>
      <c r="I452" s="811"/>
      <c r="J452" s="811"/>
      <c r="K452" s="811"/>
      <c r="L452" s="811"/>
      <c r="M452" s="811"/>
      <c r="N452" s="811"/>
      <c r="O452" s="811"/>
      <c r="P452" s="811"/>
      <c r="Q452" s="811"/>
      <c r="R452" s="811"/>
      <c r="S452" s="811"/>
      <c r="T452" s="811"/>
      <c r="U452" s="811"/>
      <c r="V452" s="811"/>
      <c r="W452" s="811"/>
      <c r="X452" s="811"/>
      <c r="Y452" s="811"/>
      <c r="Z452" s="811"/>
      <c r="AA452" s="811"/>
      <c r="AB452" s="811"/>
      <c r="AC452" s="811"/>
      <c r="AD452" s="811"/>
      <c r="AE452" s="811"/>
      <c r="AF452" s="811"/>
      <c r="AG452" s="811"/>
      <c r="AH452" s="811"/>
      <c r="AI452" s="811"/>
      <c r="AJ452" s="811"/>
      <c r="AK452" s="811"/>
      <c r="AL452" s="811"/>
      <c r="AM452" s="811"/>
      <c r="AN452" s="811"/>
      <c r="AO452" s="811"/>
      <c r="AP452" s="811"/>
      <c r="AQ452" s="811"/>
      <c r="AR452" s="811"/>
      <c r="AS452" s="811"/>
      <c r="AT452" s="811"/>
      <c r="AU452" s="811"/>
      <c r="AV452" s="811"/>
      <c r="AW452" s="812"/>
      <c r="AX452" s="410"/>
      <c r="AY452" s="410"/>
      <c r="AZ452" s="410"/>
      <c r="BA452" s="410"/>
      <c r="BB452" s="410"/>
      <c r="BC452" s="410"/>
      <c r="BD452" s="410"/>
      <c r="BE452" s="410"/>
      <c r="BF452" s="410"/>
      <c r="BG452" s="410"/>
      <c r="BH452" s="410"/>
      <c r="BI452" s="410"/>
      <c r="BJ452" s="410"/>
      <c r="BK452" s="410"/>
      <c r="BL452" s="410"/>
      <c r="BM452" s="410"/>
      <c r="BN452" s="410"/>
      <c r="BO452" s="410"/>
      <c r="BP452" s="410"/>
      <c r="BQ452" s="410"/>
      <c r="BR452" s="410"/>
      <c r="BS452" s="410"/>
      <c r="BT452" s="410"/>
      <c r="BU452" s="410"/>
      <c r="BV452" s="410"/>
      <c r="BW452" s="410"/>
      <c r="BX452" s="410"/>
    </row>
    <row r="453" spans="1:76" s="411" customFormat="1">
      <c r="A453" s="409"/>
      <c r="B453" s="545"/>
      <c r="C453" s="546"/>
      <c r="D453" s="546"/>
      <c r="E453" s="546"/>
      <c r="F453" s="546"/>
      <c r="G453" s="546"/>
      <c r="H453" s="547"/>
      <c r="I453" s="810" t="s">
        <v>111</v>
      </c>
      <c r="J453" s="811"/>
      <c r="K453" s="811"/>
      <c r="L453" s="811"/>
      <c r="M453" s="811"/>
      <c r="N453" s="811"/>
      <c r="O453" s="811"/>
      <c r="P453" s="811"/>
      <c r="Q453" s="811"/>
      <c r="R453" s="811"/>
      <c r="S453" s="811"/>
      <c r="T453" s="811"/>
      <c r="U453" s="811"/>
      <c r="V453" s="811"/>
      <c r="W453" s="811"/>
      <c r="X453" s="811"/>
      <c r="Y453" s="811"/>
      <c r="Z453" s="811"/>
      <c r="AA453" s="811"/>
      <c r="AB453" s="811"/>
      <c r="AC453" s="811"/>
      <c r="AD453" s="811"/>
      <c r="AE453" s="811"/>
      <c r="AF453" s="811"/>
      <c r="AG453" s="812"/>
      <c r="AH453" s="810" t="s">
        <v>112</v>
      </c>
      <c r="AI453" s="811"/>
      <c r="AJ453" s="811"/>
      <c r="AK453" s="811"/>
      <c r="AL453" s="811"/>
      <c r="AM453" s="811"/>
      <c r="AN453" s="811"/>
      <c r="AO453" s="811"/>
      <c r="AP453" s="811"/>
      <c r="AQ453" s="811"/>
      <c r="AR453" s="811"/>
      <c r="AS453" s="811"/>
      <c r="AT453" s="811"/>
      <c r="AU453" s="811"/>
      <c r="AV453" s="812"/>
      <c r="AW453" s="548"/>
      <c r="AX453" s="410"/>
      <c r="AY453" s="410"/>
      <c r="AZ453" s="410"/>
      <c r="BA453" s="410"/>
      <c r="BB453" s="410"/>
      <c r="BC453" s="410"/>
      <c r="BD453" s="410"/>
      <c r="BE453" s="410"/>
      <c r="BF453" s="410"/>
      <c r="BG453" s="410"/>
      <c r="BH453" s="410"/>
      <c r="BI453" s="410"/>
      <c r="BJ453" s="410"/>
      <c r="BK453" s="410"/>
      <c r="BL453" s="410"/>
      <c r="BM453" s="410"/>
      <c r="BN453" s="410"/>
      <c r="BO453" s="410"/>
      <c r="BP453" s="410"/>
      <c r="BQ453" s="410"/>
      <c r="BR453" s="410"/>
      <c r="BS453" s="410"/>
      <c r="BT453" s="410"/>
      <c r="BU453" s="410"/>
      <c r="BV453" s="410"/>
      <c r="BW453" s="410"/>
      <c r="BX453" s="410"/>
    </row>
    <row r="454" spans="1:76" s="411" customFormat="1">
      <c r="A454" s="409"/>
      <c r="B454" s="549"/>
      <c r="C454" s="550"/>
      <c r="D454" s="550"/>
      <c r="E454" s="550"/>
      <c r="F454" s="550"/>
      <c r="G454" s="550"/>
      <c r="H454" s="551"/>
      <c r="I454" s="810" t="s">
        <v>32</v>
      </c>
      <c r="J454" s="811"/>
      <c r="K454" s="811"/>
      <c r="L454" s="811"/>
      <c r="M454" s="811"/>
      <c r="N454" s="811"/>
      <c r="O454" s="811"/>
      <c r="P454" s="811"/>
      <c r="Q454" s="811"/>
      <c r="R454" s="812"/>
      <c r="S454" s="810" t="s">
        <v>113</v>
      </c>
      <c r="T454" s="811"/>
      <c r="U454" s="811"/>
      <c r="V454" s="811"/>
      <c r="W454" s="811"/>
      <c r="X454" s="811"/>
      <c r="Y454" s="811"/>
      <c r="Z454" s="811"/>
      <c r="AA454" s="811"/>
      <c r="AB454" s="812"/>
      <c r="AC454" s="822" t="s">
        <v>114</v>
      </c>
      <c r="AD454" s="823"/>
      <c r="AE454" s="823"/>
      <c r="AF454" s="823"/>
      <c r="AG454" s="824"/>
      <c r="AH454" s="822" t="s">
        <v>115</v>
      </c>
      <c r="AI454" s="823"/>
      <c r="AJ454" s="823"/>
      <c r="AK454" s="823"/>
      <c r="AL454" s="824"/>
      <c r="AM454" s="822" t="s">
        <v>116</v>
      </c>
      <c r="AN454" s="823"/>
      <c r="AO454" s="823"/>
      <c r="AP454" s="823"/>
      <c r="AQ454" s="824"/>
      <c r="AR454" s="822" t="s">
        <v>114</v>
      </c>
      <c r="AS454" s="823"/>
      <c r="AT454" s="823"/>
      <c r="AU454" s="823"/>
      <c r="AV454" s="824"/>
      <c r="AW454" s="552"/>
      <c r="AX454" s="410"/>
      <c r="AY454" s="410"/>
      <c r="AZ454" s="410"/>
      <c r="BA454" s="410"/>
      <c r="BB454" s="410"/>
      <c r="BC454" s="410"/>
      <c r="BD454" s="410"/>
      <c r="BE454" s="410"/>
      <c r="BF454" s="410"/>
      <c r="BG454" s="410"/>
      <c r="BH454" s="410"/>
      <c r="BI454" s="410"/>
      <c r="BJ454" s="410"/>
      <c r="BK454" s="410"/>
      <c r="BL454" s="410"/>
      <c r="BM454" s="410"/>
      <c r="BN454" s="410"/>
      <c r="BO454" s="410"/>
      <c r="BP454" s="410"/>
      <c r="BQ454" s="410"/>
      <c r="BR454" s="410"/>
      <c r="BS454" s="410"/>
      <c r="BT454" s="410"/>
      <c r="BU454" s="410"/>
      <c r="BV454" s="410"/>
      <c r="BW454" s="410"/>
      <c r="BX454" s="410"/>
    </row>
    <row r="455" spans="1:76" s="411" customFormat="1">
      <c r="A455" s="409"/>
      <c r="B455" s="553"/>
      <c r="C455" s="554"/>
      <c r="D455" s="554"/>
      <c r="E455" s="554"/>
      <c r="F455" s="554"/>
      <c r="G455" s="554"/>
      <c r="H455" s="555"/>
      <c r="I455" s="810" t="s">
        <v>115</v>
      </c>
      <c r="J455" s="811"/>
      <c r="K455" s="811"/>
      <c r="L455" s="811"/>
      <c r="M455" s="811"/>
      <c r="N455" s="810" t="s">
        <v>32</v>
      </c>
      <c r="O455" s="811"/>
      <c r="P455" s="811"/>
      <c r="Q455" s="811"/>
      <c r="R455" s="812"/>
      <c r="S455" s="810" t="s">
        <v>115</v>
      </c>
      <c r="T455" s="811"/>
      <c r="U455" s="811"/>
      <c r="V455" s="811"/>
      <c r="W455" s="811"/>
      <c r="X455" s="810" t="s">
        <v>32</v>
      </c>
      <c r="Y455" s="811"/>
      <c r="Z455" s="811"/>
      <c r="AA455" s="811"/>
      <c r="AB455" s="812"/>
      <c r="AC455" s="828"/>
      <c r="AD455" s="829"/>
      <c r="AE455" s="829"/>
      <c r="AF455" s="829"/>
      <c r="AG455" s="830"/>
      <c r="AH455" s="828"/>
      <c r="AI455" s="829"/>
      <c r="AJ455" s="829"/>
      <c r="AK455" s="829"/>
      <c r="AL455" s="830"/>
      <c r="AM455" s="828"/>
      <c r="AN455" s="829"/>
      <c r="AO455" s="829"/>
      <c r="AP455" s="829"/>
      <c r="AQ455" s="830"/>
      <c r="AR455" s="828"/>
      <c r="AS455" s="829"/>
      <c r="AT455" s="829"/>
      <c r="AU455" s="829"/>
      <c r="AV455" s="830"/>
      <c r="AW455" s="556"/>
      <c r="AX455" s="410"/>
      <c r="AY455" s="410"/>
      <c r="AZ455" s="410"/>
      <c r="BA455" s="410"/>
      <c r="BB455" s="410"/>
      <c r="BC455" s="410"/>
      <c r="BD455" s="410"/>
      <c r="BE455" s="410"/>
      <c r="BF455" s="410"/>
      <c r="BG455" s="410"/>
      <c r="BH455" s="410"/>
      <c r="BI455" s="410"/>
      <c r="BJ455" s="410"/>
      <c r="BK455" s="410"/>
      <c r="BL455" s="410"/>
      <c r="BM455" s="410"/>
      <c r="BN455" s="410"/>
      <c r="BO455" s="410"/>
      <c r="BP455" s="410"/>
      <c r="BQ455" s="410"/>
      <c r="BR455" s="410"/>
      <c r="BS455" s="410"/>
      <c r="BT455" s="410"/>
      <c r="BU455" s="410"/>
      <c r="BV455" s="410"/>
      <c r="BW455" s="410"/>
      <c r="BX455" s="410"/>
    </row>
    <row r="456" spans="1:76" ht="14.25">
      <c r="B456" s="491" t="s">
        <v>854</v>
      </c>
      <c r="C456" s="492"/>
      <c r="D456" s="492"/>
      <c r="E456" s="492"/>
      <c r="F456" s="492"/>
      <c r="G456" s="492"/>
      <c r="H456" s="493"/>
      <c r="I456" s="521">
        <v>1270</v>
      </c>
      <c r="J456" s="720"/>
      <c r="K456" s="721"/>
      <c r="L456" s="721"/>
      <c r="M456" s="722"/>
      <c r="N456" s="521">
        <v>1279</v>
      </c>
      <c r="O456" s="720"/>
      <c r="P456" s="721"/>
      <c r="Q456" s="721"/>
      <c r="R456" s="722"/>
      <c r="S456" s="521">
        <v>1288</v>
      </c>
      <c r="T456" s="720"/>
      <c r="U456" s="721"/>
      <c r="V456" s="721"/>
      <c r="W456" s="722"/>
      <c r="X456" s="521">
        <v>1301</v>
      </c>
      <c r="Y456" s="720"/>
      <c r="Z456" s="721"/>
      <c r="AA456" s="721"/>
      <c r="AB456" s="722"/>
      <c r="AC456" s="521">
        <v>1313</v>
      </c>
      <c r="AD456" s="720"/>
      <c r="AE456" s="721"/>
      <c r="AF456" s="721"/>
      <c r="AG456" s="722"/>
      <c r="AH456" s="521">
        <v>1324</v>
      </c>
      <c r="AI456" s="720"/>
      <c r="AJ456" s="721"/>
      <c r="AK456" s="721"/>
      <c r="AL456" s="722"/>
      <c r="AM456" s="521">
        <v>1335</v>
      </c>
      <c r="AN456" s="720"/>
      <c r="AO456" s="721"/>
      <c r="AP456" s="721"/>
      <c r="AQ456" s="722"/>
      <c r="AR456" s="521">
        <v>1346</v>
      </c>
      <c r="AS456" s="720"/>
      <c r="AT456" s="721"/>
      <c r="AU456" s="721"/>
      <c r="AV456" s="722"/>
      <c r="AW456" s="557" t="s">
        <v>2</v>
      </c>
      <c r="AX456" s="410"/>
      <c r="AY456" s="410"/>
      <c r="AZ456" s="410"/>
      <c r="BA456" s="410"/>
      <c r="BB456" s="410"/>
      <c r="BC456" s="410"/>
      <c r="BD456" s="410"/>
      <c r="BE456" s="410"/>
      <c r="BF456" s="410"/>
      <c r="BG456" s="410"/>
      <c r="BH456" s="410"/>
      <c r="BI456" s="410"/>
      <c r="BJ456" s="410"/>
      <c r="BK456" s="410"/>
      <c r="BL456" s="410"/>
      <c r="BM456" s="410"/>
      <c r="BN456" s="410"/>
      <c r="BO456" s="410"/>
      <c r="BP456" s="410"/>
      <c r="BQ456" s="410"/>
      <c r="BR456" s="410"/>
      <c r="BS456" s="410"/>
      <c r="BT456" s="410"/>
      <c r="BU456" s="410"/>
      <c r="BV456" s="410"/>
      <c r="BW456" s="410"/>
      <c r="BX456" s="410"/>
    </row>
    <row r="457" spans="1:76" ht="14.25">
      <c r="B457" s="491" t="s">
        <v>855</v>
      </c>
      <c r="C457" s="492"/>
      <c r="D457" s="492"/>
      <c r="E457" s="492"/>
      <c r="F457" s="492"/>
      <c r="G457" s="492"/>
      <c r="H457" s="493"/>
      <c r="I457" s="521">
        <v>1821</v>
      </c>
      <c r="J457" s="720"/>
      <c r="K457" s="721"/>
      <c r="L457" s="721"/>
      <c r="M457" s="722"/>
      <c r="N457" s="521">
        <v>1822</v>
      </c>
      <c r="O457" s="720"/>
      <c r="P457" s="721"/>
      <c r="Q457" s="721"/>
      <c r="R457" s="722"/>
      <c r="S457" s="521">
        <v>1289</v>
      </c>
      <c r="T457" s="720"/>
      <c r="U457" s="721"/>
      <c r="V457" s="721"/>
      <c r="W457" s="722"/>
      <c r="X457" s="521">
        <v>1302</v>
      </c>
      <c r="Y457" s="720"/>
      <c r="Z457" s="721"/>
      <c r="AA457" s="721"/>
      <c r="AB457" s="722"/>
      <c r="AC457" s="558"/>
      <c r="AD457" s="559"/>
      <c r="AE457" s="559"/>
      <c r="AF457" s="559"/>
      <c r="AG457" s="560"/>
      <c r="AH457" s="558"/>
      <c r="AI457" s="559"/>
      <c r="AJ457" s="559"/>
      <c r="AK457" s="559"/>
      <c r="AL457" s="560"/>
      <c r="AM457" s="558"/>
      <c r="AN457" s="559"/>
      <c r="AO457" s="559"/>
      <c r="AP457" s="559"/>
      <c r="AQ457" s="560"/>
      <c r="AR457" s="558"/>
      <c r="AS457" s="559"/>
      <c r="AT457" s="559"/>
      <c r="AU457" s="559"/>
      <c r="AV457" s="560"/>
      <c r="AW457" s="557" t="s">
        <v>3</v>
      </c>
      <c r="AX457" s="410"/>
      <c r="AY457" s="410"/>
      <c r="AZ457" s="410"/>
      <c r="BA457" s="410"/>
      <c r="BB457" s="410"/>
      <c r="BC457" s="410"/>
      <c r="BD457" s="410"/>
      <c r="BE457" s="410"/>
      <c r="BF457" s="410"/>
      <c r="BG457" s="410"/>
      <c r="BH457" s="410"/>
      <c r="BI457" s="410"/>
      <c r="BJ457" s="410"/>
      <c r="BK457" s="410"/>
      <c r="BL457" s="410"/>
      <c r="BM457" s="410"/>
      <c r="BN457" s="410"/>
      <c r="BO457" s="410"/>
      <c r="BP457" s="410"/>
      <c r="BQ457" s="410"/>
      <c r="BR457" s="410"/>
      <c r="BS457" s="410"/>
      <c r="BT457" s="410"/>
      <c r="BU457" s="410"/>
      <c r="BV457" s="410"/>
      <c r="BW457" s="410"/>
      <c r="BX457" s="410"/>
    </row>
    <row r="458" spans="1:76" ht="14.25">
      <c r="B458" s="491" t="s">
        <v>92</v>
      </c>
      <c r="C458" s="492"/>
      <c r="D458" s="492"/>
      <c r="E458" s="492"/>
      <c r="F458" s="492"/>
      <c r="G458" s="492"/>
      <c r="H458" s="493"/>
      <c r="I458" s="521">
        <v>1271</v>
      </c>
      <c r="J458" s="720"/>
      <c r="K458" s="721"/>
      <c r="L458" s="721"/>
      <c r="M458" s="722"/>
      <c r="N458" s="521">
        <v>1280</v>
      </c>
      <c r="O458" s="720"/>
      <c r="P458" s="721"/>
      <c r="Q458" s="721"/>
      <c r="R458" s="722"/>
      <c r="S458" s="521">
        <v>1290</v>
      </c>
      <c r="T458" s="720"/>
      <c r="U458" s="721"/>
      <c r="V458" s="721"/>
      <c r="W458" s="722"/>
      <c r="X458" s="521">
        <v>1303</v>
      </c>
      <c r="Y458" s="720"/>
      <c r="Z458" s="721"/>
      <c r="AA458" s="721"/>
      <c r="AB458" s="722"/>
      <c r="AC458" s="521">
        <v>1314</v>
      </c>
      <c r="AD458" s="720"/>
      <c r="AE458" s="721"/>
      <c r="AF458" s="721"/>
      <c r="AG458" s="722"/>
      <c r="AH458" s="521">
        <v>1326</v>
      </c>
      <c r="AI458" s="720"/>
      <c r="AJ458" s="721"/>
      <c r="AK458" s="721"/>
      <c r="AL458" s="722"/>
      <c r="AM458" s="521">
        <v>1337</v>
      </c>
      <c r="AN458" s="720"/>
      <c r="AO458" s="721"/>
      <c r="AP458" s="721"/>
      <c r="AQ458" s="722"/>
      <c r="AR458" s="521">
        <v>1347</v>
      </c>
      <c r="AS458" s="720"/>
      <c r="AT458" s="721"/>
      <c r="AU458" s="721"/>
      <c r="AV458" s="722"/>
      <c r="AW458" s="557" t="s">
        <v>2</v>
      </c>
      <c r="AX458" s="410"/>
      <c r="AY458" s="410"/>
      <c r="AZ458" s="410"/>
      <c r="BA458" s="410"/>
      <c r="BB458" s="410"/>
      <c r="BC458" s="410"/>
      <c r="BD458" s="410"/>
      <c r="BE458" s="410"/>
      <c r="BF458" s="410"/>
      <c r="BG458" s="410"/>
      <c r="BH458" s="410"/>
      <c r="BI458" s="410"/>
      <c r="BJ458" s="410"/>
      <c r="BK458" s="410"/>
      <c r="BL458" s="410"/>
      <c r="BM458" s="410"/>
      <c r="BN458" s="410"/>
      <c r="BO458" s="410"/>
      <c r="BP458" s="410"/>
      <c r="BQ458" s="410"/>
      <c r="BR458" s="410"/>
      <c r="BS458" s="410"/>
      <c r="BT458" s="410"/>
      <c r="BU458" s="410"/>
      <c r="BV458" s="410"/>
      <c r="BW458" s="410"/>
      <c r="BX458" s="410"/>
    </row>
    <row r="459" spans="1:76" ht="14.25">
      <c r="B459" s="491" t="s">
        <v>93</v>
      </c>
      <c r="C459" s="492"/>
      <c r="D459" s="492"/>
      <c r="E459" s="492"/>
      <c r="F459" s="492"/>
      <c r="G459" s="492"/>
      <c r="H459" s="493"/>
      <c r="I459" s="521">
        <v>1272</v>
      </c>
      <c r="J459" s="720"/>
      <c r="K459" s="721"/>
      <c r="L459" s="721"/>
      <c r="M459" s="722"/>
      <c r="N459" s="521">
        <v>1281</v>
      </c>
      <c r="O459" s="720"/>
      <c r="P459" s="721"/>
      <c r="Q459" s="721"/>
      <c r="R459" s="722"/>
      <c r="S459" s="521">
        <v>1291</v>
      </c>
      <c r="T459" s="720"/>
      <c r="U459" s="721"/>
      <c r="V459" s="721"/>
      <c r="W459" s="722"/>
      <c r="X459" s="521">
        <v>1304</v>
      </c>
      <c r="Y459" s="720"/>
      <c r="Z459" s="721"/>
      <c r="AA459" s="721"/>
      <c r="AB459" s="722"/>
      <c r="AC459" s="521">
        <v>1315</v>
      </c>
      <c r="AD459" s="720"/>
      <c r="AE459" s="721"/>
      <c r="AF459" s="721"/>
      <c r="AG459" s="722"/>
      <c r="AH459" s="521">
        <v>1327</v>
      </c>
      <c r="AI459" s="720"/>
      <c r="AJ459" s="721"/>
      <c r="AK459" s="721"/>
      <c r="AL459" s="722"/>
      <c r="AM459" s="521">
        <v>1338</v>
      </c>
      <c r="AN459" s="720"/>
      <c r="AO459" s="721"/>
      <c r="AP459" s="721"/>
      <c r="AQ459" s="722"/>
      <c r="AR459" s="521">
        <v>1348</v>
      </c>
      <c r="AS459" s="720"/>
      <c r="AT459" s="721"/>
      <c r="AU459" s="721"/>
      <c r="AV459" s="722"/>
      <c r="AW459" s="557" t="s">
        <v>3</v>
      </c>
      <c r="AX459" s="410"/>
      <c r="AY459" s="410"/>
      <c r="AZ459" s="410"/>
      <c r="BA459" s="410"/>
      <c r="BB459" s="410"/>
      <c r="BC459" s="410"/>
      <c r="BD459" s="410"/>
      <c r="BE459" s="410"/>
      <c r="BF459" s="410"/>
      <c r="BG459" s="410"/>
      <c r="BH459" s="410"/>
      <c r="BI459" s="410"/>
      <c r="BJ459" s="410"/>
      <c r="BK459" s="410"/>
      <c r="BL459" s="410"/>
      <c r="BM459" s="410"/>
      <c r="BN459" s="410"/>
      <c r="BO459" s="410"/>
      <c r="BP459" s="410"/>
      <c r="BQ459" s="410"/>
      <c r="BR459" s="410"/>
      <c r="BS459" s="410"/>
      <c r="BT459" s="410"/>
      <c r="BU459" s="410"/>
      <c r="BV459" s="410"/>
      <c r="BW459" s="410"/>
      <c r="BX459" s="410"/>
    </row>
    <row r="460" spans="1:76" ht="14.25">
      <c r="B460" s="491" t="s">
        <v>856</v>
      </c>
      <c r="C460" s="492"/>
      <c r="D460" s="492"/>
      <c r="E460" s="492"/>
      <c r="F460" s="492"/>
      <c r="G460" s="492"/>
      <c r="H460" s="493"/>
      <c r="I460" s="558"/>
      <c r="J460" s="559"/>
      <c r="K460" s="559"/>
      <c r="L460" s="559"/>
      <c r="M460" s="560"/>
      <c r="N460" s="558"/>
      <c r="O460" s="559"/>
      <c r="P460" s="559"/>
      <c r="Q460" s="559"/>
      <c r="R460" s="560"/>
      <c r="S460" s="521">
        <v>1292</v>
      </c>
      <c r="T460" s="720"/>
      <c r="U460" s="721"/>
      <c r="V460" s="721"/>
      <c r="W460" s="722"/>
      <c r="X460" s="521">
        <v>1305</v>
      </c>
      <c r="Y460" s="720"/>
      <c r="Z460" s="721"/>
      <c r="AA460" s="721"/>
      <c r="AB460" s="722"/>
      <c r="AC460" s="521">
        <v>1316</v>
      </c>
      <c r="AD460" s="720"/>
      <c r="AE460" s="721"/>
      <c r="AF460" s="721"/>
      <c r="AG460" s="722"/>
      <c r="AH460" s="558"/>
      <c r="AI460" s="559"/>
      <c r="AJ460" s="559"/>
      <c r="AK460" s="559"/>
      <c r="AL460" s="560"/>
      <c r="AM460" s="558"/>
      <c r="AN460" s="559"/>
      <c r="AO460" s="559"/>
      <c r="AP460" s="559"/>
      <c r="AQ460" s="560"/>
      <c r="AR460" s="558"/>
      <c r="AS460" s="559"/>
      <c r="AT460" s="559"/>
      <c r="AU460" s="559"/>
      <c r="AV460" s="560"/>
      <c r="AW460" s="557" t="s">
        <v>2</v>
      </c>
      <c r="AX460" s="410"/>
      <c r="AY460" s="410"/>
      <c r="AZ460" s="410"/>
      <c r="BA460" s="410"/>
      <c r="BB460" s="410"/>
      <c r="BC460" s="410"/>
      <c r="BD460" s="410"/>
      <c r="BE460" s="410"/>
      <c r="BF460" s="410"/>
      <c r="BG460" s="410"/>
      <c r="BH460" s="410"/>
      <c r="BI460" s="410"/>
      <c r="BJ460" s="410"/>
      <c r="BK460" s="410"/>
      <c r="BL460" s="410"/>
      <c r="BM460" s="410"/>
      <c r="BN460" s="410"/>
      <c r="BO460" s="410"/>
      <c r="BP460" s="410"/>
      <c r="BQ460" s="410"/>
      <c r="BR460" s="410"/>
      <c r="BS460" s="410"/>
      <c r="BT460" s="410"/>
      <c r="BU460" s="410"/>
      <c r="BV460" s="410"/>
      <c r="BW460" s="410"/>
      <c r="BX460" s="410"/>
    </row>
    <row r="461" spans="1:76" ht="14.25">
      <c r="B461" s="491" t="s">
        <v>857</v>
      </c>
      <c r="C461" s="492"/>
      <c r="D461" s="492"/>
      <c r="E461" s="492"/>
      <c r="F461" s="492"/>
      <c r="G461" s="492"/>
      <c r="H461" s="493"/>
      <c r="I461" s="521">
        <v>1273</v>
      </c>
      <c r="J461" s="720"/>
      <c r="K461" s="721"/>
      <c r="L461" s="721"/>
      <c r="M461" s="722"/>
      <c r="N461" s="521">
        <v>1282</v>
      </c>
      <c r="O461" s="720"/>
      <c r="P461" s="721"/>
      <c r="Q461" s="721"/>
      <c r="R461" s="722"/>
      <c r="S461" s="521">
        <v>1293</v>
      </c>
      <c r="T461" s="720"/>
      <c r="U461" s="721"/>
      <c r="V461" s="721"/>
      <c r="W461" s="722"/>
      <c r="X461" s="521">
        <v>1306</v>
      </c>
      <c r="Y461" s="720"/>
      <c r="Z461" s="721"/>
      <c r="AA461" s="721"/>
      <c r="AB461" s="722"/>
      <c r="AC461" s="521">
        <v>1317</v>
      </c>
      <c r="AD461" s="720"/>
      <c r="AE461" s="721"/>
      <c r="AF461" s="721"/>
      <c r="AG461" s="722"/>
      <c r="AH461" s="521">
        <v>1328</v>
      </c>
      <c r="AI461" s="720"/>
      <c r="AJ461" s="721"/>
      <c r="AK461" s="721"/>
      <c r="AL461" s="722"/>
      <c r="AM461" s="521">
        <v>1339</v>
      </c>
      <c r="AN461" s="720"/>
      <c r="AO461" s="721"/>
      <c r="AP461" s="721"/>
      <c r="AQ461" s="722"/>
      <c r="AR461" s="561">
        <v>1349</v>
      </c>
      <c r="AS461" s="720"/>
      <c r="AT461" s="721"/>
      <c r="AU461" s="721"/>
      <c r="AV461" s="722"/>
      <c r="AW461" s="557" t="s">
        <v>2</v>
      </c>
      <c r="AX461" s="410"/>
      <c r="AY461" s="410"/>
      <c r="AZ461" s="410"/>
      <c r="BA461" s="410"/>
      <c r="BB461" s="410"/>
      <c r="BC461" s="410"/>
      <c r="BD461" s="410"/>
      <c r="BE461" s="410"/>
      <c r="BF461" s="410"/>
      <c r="BG461" s="410"/>
      <c r="BH461" s="410"/>
      <c r="BI461" s="410"/>
      <c r="BJ461" s="410"/>
      <c r="BK461" s="410"/>
      <c r="BL461" s="410"/>
      <c r="BM461" s="410"/>
      <c r="BN461" s="410"/>
      <c r="BO461" s="410"/>
      <c r="BP461" s="410"/>
      <c r="BQ461" s="410"/>
      <c r="BR461" s="410"/>
      <c r="BS461" s="410"/>
      <c r="BT461" s="410"/>
      <c r="BU461" s="410"/>
      <c r="BV461" s="410"/>
      <c r="BW461" s="410"/>
      <c r="BX461" s="410"/>
    </row>
    <row r="462" spans="1:76" ht="14.25">
      <c r="B462" s="491" t="s">
        <v>107</v>
      </c>
      <c r="C462" s="492"/>
      <c r="D462" s="492"/>
      <c r="E462" s="492"/>
      <c r="F462" s="492"/>
      <c r="G462" s="492"/>
      <c r="H462" s="493"/>
      <c r="I462" s="521">
        <v>1274</v>
      </c>
      <c r="J462" s="720"/>
      <c r="K462" s="721"/>
      <c r="L462" s="721"/>
      <c r="M462" s="722"/>
      <c r="N462" s="521">
        <v>1283</v>
      </c>
      <c r="O462" s="720"/>
      <c r="P462" s="721"/>
      <c r="Q462" s="721"/>
      <c r="R462" s="722"/>
      <c r="S462" s="521">
        <v>1294</v>
      </c>
      <c r="T462" s="720"/>
      <c r="U462" s="721"/>
      <c r="V462" s="721"/>
      <c r="W462" s="722"/>
      <c r="X462" s="521">
        <v>1307</v>
      </c>
      <c r="Y462" s="720"/>
      <c r="Z462" s="721"/>
      <c r="AA462" s="721"/>
      <c r="AB462" s="722"/>
      <c r="AC462" s="521">
        <v>1318</v>
      </c>
      <c r="AD462" s="720"/>
      <c r="AE462" s="721"/>
      <c r="AF462" s="721"/>
      <c r="AG462" s="722"/>
      <c r="AH462" s="521">
        <v>1329</v>
      </c>
      <c r="AI462" s="720"/>
      <c r="AJ462" s="721"/>
      <c r="AK462" s="721"/>
      <c r="AL462" s="722"/>
      <c r="AM462" s="521">
        <v>1340</v>
      </c>
      <c r="AN462" s="720"/>
      <c r="AO462" s="721"/>
      <c r="AP462" s="721"/>
      <c r="AQ462" s="722"/>
      <c r="AR462" s="521">
        <v>1350</v>
      </c>
      <c r="AS462" s="720"/>
      <c r="AT462" s="721"/>
      <c r="AU462" s="721"/>
      <c r="AV462" s="722"/>
      <c r="AW462" s="557" t="s">
        <v>2</v>
      </c>
      <c r="AX462" s="410"/>
      <c r="AY462" s="410"/>
      <c r="AZ462" s="410"/>
      <c r="BA462" s="410"/>
      <c r="BB462" s="410"/>
      <c r="BC462" s="410"/>
      <c r="BD462" s="410"/>
      <c r="BE462" s="410"/>
      <c r="BF462" s="410"/>
      <c r="BG462" s="410"/>
      <c r="BH462" s="410"/>
      <c r="BI462" s="410"/>
      <c r="BJ462" s="410"/>
      <c r="BK462" s="410"/>
      <c r="BL462" s="410"/>
      <c r="BM462" s="410"/>
      <c r="BN462" s="410"/>
      <c r="BO462" s="410"/>
      <c r="BP462" s="410"/>
      <c r="BQ462" s="410"/>
      <c r="BR462" s="410"/>
      <c r="BS462" s="410"/>
      <c r="BT462" s="410"/>
      <c r="BU462" s="410"/>
      <c r="BV462" s="410"/>
      <c r="BW462" s="410"/>
      <c r="BX462" s="410"/>
    </row>
    <row r="463" spans="1:76" ht="14.25">
      <c r="B463" s="491" t="s">
        <v>108</v>
      </c>
      <c r="C463" s="492"/>
      <c r="D463" s="492"/>
      <c r="E463" s="492"/>
      <c r="F463" s="492"/>
      <c r="G463" s="492"/>
      <c r="H463" s="493"/>
      <c r="I463" s="521">
        <v>1275</v>
      </c>
      <c r="J463" s="720"/>
      <c r="K463" s="721"/>
      <c r="L463" s="721"/>
      <c r="M463" s="722"/>
      <c r="N463" s="521">
        <v>1284</v>
      </c>
      <c r="O463" s="720"/>
      <c r="P463" s="721"/>
      <c r="Q463" s="721"/>
      <c r="R463" s="722"/>
      <c r="S463" s="521">
        <v>1295</v>
      </c>
      <c r="T463" s="720"/>
      <c r="U463" s="721"/>
      <c r="V463" s="721"/>
      <c r="W463" s="722"/>
      <c r="X463" s="521">
        <v>1308</v>
      </c>
      <c r="Y463" s="720"/>
      <c r="Z463" s="721"/>
      <c r="AA463" s="721"/>
      <c r="AB463" s="722"/>
      <c r="AC463" s="521">
        <v>1319</v>
      </c>
      <c r="AD463" s="720"/>
      <c r="AE463" s="721"/>
      <c r="AF463" s="721"/>
      <c r="AG463" s="722"/>
      <c r="AH463" s="521">
        <v>1330</v>
      </c>
      <c r="AI463" s="720"/>
      <c r="AJ463" s="721"/>
      <c r="AK463" s="721"/>
      <c r="AL463" s="722"/>
      <c r="AM463" s="521">
        <v>1341</v>
      </c>
      <c r="AN463" s="720"/>
      <c r="AO463" s="721"/>
      <c r="AP463" s="721"/>
      <c r="AQ463" s="722"/>
      <c r="AR463" s="521">
        <v>1351</v>
      </c>
      <c r="AS463" s="720"/>
      <c r="AT463" s="721"/>
      <c r="AU463" s="721"/>
      <c r="AV463" s="722"/>
      <c r="AW463" s="557" t="s">
        <v>3</v>
      </c>
      <c r="AX463" s="410"/>
      <c r="AY463" s="410"/>
      <c r="AZ463" s="410"/>
      <c r="BA463" s="410"/>
      <c r="BB463" s="410"/>
      <c r="BC463" s="410"/>
      <c r="BD463" s="410"/>
      <c r="BE463" s="410"/>
      <c r="BF463" s="410"/>
      <c r="BG463" s="410"/>
      <c r="BH463" s="410"/>
      <c r="BI463" s="410"/>
      <c r="BJ463" s="410"/>
      <c r="BK463" s="410"/>
      <c r="BL463" s="410"/>
      <c r="BM463" s="410"/>
      <c r="BN463" s="410"/>
      <c r="BO463" s="410"/>
      <c r="BP463" s="410"/>
      <c r="BQ463" s="410"/>
      <c r="BR463" s="410"/>
      <c r="BS463" s="410"/>
      <c r="BT463" s="410"/>
      <c r="BU463" s="410"/>
      <c r="BV463" s="410"/>
      <c r="BW463" s="410"/>
      <c r="BX463" s="410"/>
    </row>
    <row r="464" spans="1:76" ht="14.25">
      <c r="B464" s="491" t="s">
        <v>858</v>
      </c>
      <c r="C464" s="492"/>
      <c r="D464" s="492"/>
      <c r="E464" s="492"/>
      <c r="F464" s="492"/>
      <c r="G464" s="492"/>
      <c r="H464" s="493"/>
      <c r="I464" s="521">
        <v>1276</v>
      </c>
      <c r="J464" s="720"/>
      <c r="K464" s="721"/>
      <c r="L464" s="721"/>
      <c r="M464" s="722"/>
      <c r="N464" s="521">
        <v>1285</v>
      </c>
      <c r="O464" s="720"/>
      <c r="P464" s="721"/>
      <c r="Q464" s="721"/>
      <c r="R464" s="722"/>
      <c r="S464" s="521">
        <v>1296</v>
      </c>
      <c r="T464" s="720"/>
      <c r="U464" s="721"/>
      <c r="V464" s="721"/>
      <c r="W464" s="722"/>
      <c r="X464" s="521">
        <v>1309</v>
      </c>
      <c r="Y464" s="720"/>
      <c r="Z464" s="721"/>
      <c r="AA464" s="721"/>
      <c r="AB464" s="722"/>
      <c r="AC464" s="521">
        <v>1320</v>
      </c>
      <c r="AD464" s="720"/>
      <c r="AE464" s="721"/>
      <c r="AF464" s="721"/>
      <c r="AG464" s="722"/>
      <c r="AH464" s="521">
        <v>1331</v>
      </c>
      <c r="AI464" s="720"/>
      <c r="AJ464" s="721"/>
      <c r="AK464" s="721"/>
      <c r="AL464" s="722"/>
      <c r="AM464" s="521">
        <v>1342</v>
      </c>
      <c r="AN464" s="720"/>
      <c r="AO464" s="721"/>
      <c r="AP464" s="721"/>
      <c r="AQ464" s="722"/>
      <c r="AR464" s="521">
        <v>1352</v>
      </c>
      <c r="AS464" s="720"/>
      <c r="AT464" s="721"/>
      <c r="AU464" s="721"/>
      <c r="AV464" s="722"/>
      <c r="AW464" s="557" t="s">
        <v>3</v>
      </c>
      <c r="AX464" s="410"/>
      <c r="AY464" s="410"/>
      <c r="AZ464" s="410"/>
      <c r="BA464" s="410"/>
      <c r="BB464" s="410"/>
      <c r="BC464" s="410"/>
      <c r="BD464" s="410"/>
      <c r="BE464" s="410"/>
      <c r="BF464" s="410"/>
      <c r="BG464" s="410"/>
      <c r="BH464" s="410"/>
      <c r="BI464" s="410"/>
      <c r="BJ464" s="410"/>
      <c r="BK464" s="410"/>
      <c r="BL464" s="410"/>
      <c r="BM464" s="410"/>
      <c r="BN464" s="410"/>
      <c r="BO464" s="410"/>
      <c r="BP464" s="410"/>
      <c r="BQ464" s="410"/>
      <c r="BR464" s="410"/>
      <c r="BS464" s="410"/>
      <c r="BT464" s="410"/>
      <c r="BU464" s="410"/>
      <c r="BV464" s="410"/>
      <c r="BW464" s="410"/>
      <c r="BX464" s="410"/>
    </row>
    <row r="465" spans="1:107" ht="14.25">
      <c r="B465" s="491" t="s">
        <v>859</v>
      </c>
      <c r="C465" s="492"/>
      <c r="D465" s="492"/>
      <c r="E465" s="492"/>
      <c r="F465" s="492"/>
      <c r="G465" s="492"/>
      <c r="H465" s="493"/>
      <c r="I465" s="521">
        <v>1277</v>
      </c>
      <c r="J465" s="720"/>
      <c r="K465" s="721"/>
      <c r="L465" s="721"/>
      <c r="M465" s="722"/>
      <c r="N465" s="521">
        <v>1286</v>
      </c>
      <c r="O465" s="720"/>
      <c r="P465" s="721"/>
      <c r="Q465" s="721"/>
      <c r="R465" s="722"/>
      <c r="S465" s="521">
        <v>1297</v>
      </c>
      <c r="T465" s="720"/>
      <c r="U465" s="721"/>
      <c r="V465" s="721"/>
      <c r="W465" s="722"/>
      <c r="X465" s="521">
        <v>1310</v>
      </c>
      <c r="Y465" s="720"/>
      <c r="Z465" s="721"/>
      <c r="AA465" s="721"/>
      <c r="AB465" s="722"/>
      <c r="AC465" s="521">
        <v>1321</v>
      </c>
      <c r="AD465" s="720"/>
      <c r="AE465" s="721"/>
      <c r="AF465" s="721"/>
      <c r="AG465" s="722"/>
      <c r="AH465" s="521">
        <v>1332</v>
      </c>
      <c r="AI465" s="720"/>
      <c r="AJ465" s="721"/>
      <c r="AK465" s="721"/>
      <c r="AL465" s="722"/>
      <c r="AM465" s="521">
        <v>1343</v>
      </c>
      <c r="AN465" s="720"/>
      <c r="AO465" s="721"/>
      <c r="AP465" s="721"/>
      <c r="AQ465" s="722"/>
      <c r="AR465" s="521">
        <v>1353</v>
      </c>
      <c r="AS465" s="720"/>
      <c r="AT465" s="721"/>
      <c r="AU465" s="721"/>
      <c r="AV465" s="722"/>
      <c r="AW465" s="557" t="s">
        <v>3</v>
      </c>
      <c r="AX465" s="410"/>
      <c r="AY465" s="410"/>
      <c r="AZ465" s="410"/>
      <c r="BA465" s="410"/>
      <c r="BB465" s="410"/>
      <c r="BC465" s="410"/>
      <c r="BD465" s="410"/>
      <c r="BE465" s="410"/>
      <c r="BF465" s="410"/>
      <c r="BG465" s="410"/>
      <c r="BH465" s="410"/>
      <c r="BI465" s="410"/>
      <c r="BJ465" s="410"/>
      <c r="BK465" s="410"/>
      <c r="BL465" s="410"/>
      <c r="BM465" s="410"/>
      <c r="BN465" s="410"/>
      <c r="BO465" s="410"/>
      <c r="BP465" s="410"/>
      <c r="BQ465" s="410"/>
      <c r="BR465" s="410"/>
      <c r="BS465" s="410"/>
      <c r="BT465" s="410"/>
      <c r="BU465" s="410"/>
      <c r="BV465" s="410"/>
      <c r="BW465" s="410"/>
      <c r="BX465" s="410"/>
    </row>
    <row r="466" spans="1:107" ht="14.25">
      <c r="B466" s="491" t="s">
        <v>860</v>
      </c>
      <c r="C466" s="492"/>
      <c r="D466" s="492"/>
      <c r="E466" s="492"/>
      <c r="F466" s="492"/>
      <c r="G466" s="492"/>
      <c r="H466" s="493"/>
      <c r="I466" s="558"/>
      <c r="J466" s="559"/>
      <c r="K466" s="559"/>
      <c r="L466" s="559"/>
      <c r="M466" s="560"/>
      <c r="N466" s="558"/>
      <c r="O466" s="559"/>
      <c r="P466" s="559"/>
      <c r="Q466" s="559"/>
      <c r="R466" s="560"/>
      <c r="S466" s="521">
        <v>1298</v>
      </c>
      <c r="T466" s="720"/>
      <c r="U466" s="721"/>
      <c r="V466" s="721"/>
      <c r="W466" s="722"/>
      <c r="X466" s="521">
        <v>1311</v>
      </c>
      <c r="Y466" s="720"/>
      <c r="Z466" s="721"/>
      <c r="AA466" s="721"/>
      <c r="AB466" s="722"/>
      <c r="AC466" s="521">
        <v>1322</v>
      </c>
      <c r="AD466" s="720"/>
      <c r="AE466" s="721"/>
      <c r="AF466" s="721"/>
      <c r="AG466" s="722"/>
      <c r="AH466" s="521">
        <v>1333</v>
      </c>
      <c r="AI466" s="720"/>
      <c r="AJ466" s="721"/>
      <c r="AK466" s="721"/>
      <c r="AL466" s="722"/>
      <c r="AM466" s="521">
        <v>1344</v>
      </c>
      <c r="AN466" s="720"/>
      <c r="AO466" s="721"/>
      <c r="AP466" s="721"/>
      <c r="AQ466" s="722"/>
      <c r="AR466" s="521">
        <v>1354</v>
      </c>
      <c r="AS466" s="720"/>
      <c r="AT466" s="721"/>
      <c r="AU466" s="721"/>
      <c r="AV466" s="722"/>
      <c r="AW466" s="557" t="s">
        <v>3</v>
      </c>
      <c r="AX466" s="410"/>
      <c r="AY466" s="410"/>
      <c r="AZ466" s="410"/>
      <c r="BA466" s="410"/>
      <c r="BB466" s="410"/>
      <c r="BC466" s="410"/>
      <c r="BD466" s="410"/>
      <c r="BE466" s="410"/>
      <c r="BF466" s="410"/>
      <c r="BG466" s="410"/>
      <c r="BH466" s="410"/>
      <c r="BI466" s="410"/>
      <c r="BJ466" s="410"/>
      <c r="BK466" s="410"/>
      <c r="BL466" s="410"/>
      <c r="BM466" s="410"/>
      <c r="BN466" s="410"/>
      <c r="BO466" s="410"/>
      <c r="BP466" s="410"/>
      <c r="BQ466" s="410"/>
      <c r="BR466" s="410"/>
      <c r="BS466" s="410"/>
      <c r="BT466" s="410"/>
      <c r="BU466" s="410"/>
      <c r="BV466" s="410"/>
      <c r="BW466" s="410"/>
      <c r="BX466" s="410"/>
    </row>
    <row r="467" spans="1:107" ht="14.25">
      <c r="B467" s="491" t="s">
        <v>109</v>
      </c>
      <c r="C467" s="492"/>
      <c r="D467" s="492"/>
      <c r="E467" s="492"/>
      <c r="F467" s="492"/>
      <c r="G467" s="492"/>
      <c r="H467" s="493"/>
      <c r="I467" s="521">
        <v>1278</v>
      </c>
      <c r="J467" s="720">
        <f>+IF(($J$456+$J$458+$J$460+$J$461+$J$462-$J$457-$J$459-$J$463-$J$464-$J$465-$J$466)&gt;0,($J$456+$J$458+$J$460+$J$461+$J$462-$J$457-$J$459-$J$463-$J$464-$J$465-$J$466),0)</f>
        <v>0</v>
      </c>
      <c r="K467" s="721"/>
      <c r="L467" s="721"/>
      <c r="M467" s="722"/>
      <c r="N467" s="521">
        <v>1287</v>
      </c>
      <c r="O467" s="720">
        <f>+IF(($O$456+$O$458+$O$460+$O$461+$O$462-$O$457-$O$459-$O$463-$O$464-$O$465-$O$466)&gt;0,($O$456+$O$458+$O$460+$O$461+$O$462-$O$457-$O$459-$O$463-$O$464-$O$465-$O$466),0)</f>
        <v>0</v>
      </c>
      <c r="P467" s="721"/>
      <c r="Q467" s="721"/>
      <c r="R467" s="722"/>
      <c r="S467" s="521">
        <v>1312</v>
      </c>
      <c r="T467" s="720">
        <f>+IF(($T$456+$T$458+$T$460+$T$461+$T$462-$T$457-$T$459-$T$463-$T$464-$T$465-$T$466)&gt;0,($T$456+$T$458+$T$460+$T$461+$T$462-$T$457-$T$459-$T$463-$T$464-$T$465-$T$466),0)</f>
        <v>0</v>
      </c>
      <c r="U467" s="721"/>
      <c r="V467" s="721"/>
      <c r="W467" s="722"/>
      <c r="X467" s="521">
        <v>1300</v>
      </c>
      <c r="Y467" s="720">
        <f>+IF(($Y$456+$Y$458+$Y$460+$Y$461+$Y$462-$Y$457-$Y$459-$Y$463-$Y$464-$Y$465-$Y$466)&gt;0,($Y$456+$Y$458+$Y$460+$Y$461+$Y$462-$Y$457-$Y$459-$Y$463-$Y$464-$Y$465-$Y$466),0)</f>
        <v>0</v>
      </c>
      <c r="Z467" s="721"/>
      <c r="AA467" s="721"/>
      <c r="AB467" s="722"/>
      <c r="AC467" s="521">
        <v>1323</v>
      </c>
      <c r="AD467" s="720">
        <f>+IF(($AD$456+$AD$458+$AD$460+$AD$461+$AD$462-$AD$457-$AD$459-$AD$463-$AD$464-$AD$465-$AD$466)&gt;0,($AD$456+$AD$458+$AD$460+$AD$461+$AD$462-$AD$457-$AD$459-$AD$463-$AD$464-$AD$465-$AD$466),0)</f>
        <v>0</v>
      </c>
      <c r="AE467" s="721"/>
      <c r="AF467" s="721"/>
      <c r="AG467" s="722"/>
      <c r="AH467" s="521">
        <v>1334</v>
      </c>
      <c r="AI467" s="720">
        <f>+IF(($AI$456+$AI$458+$AI$460+$AI$461+$AI$462-$AI$457-$AI$459-$AI$463-$AI$464-$AI$465-$AI$466)&gt;0,($AI$456+$AI$458+$AI$460+$AI$461+$AI$462-$AI$457-$AI$459-$AI$463-$AI$464-$AI$465-$AI$466),0)</f>
        <v>0</v>
      </c>
      <c r="AJ467" s="721"/>
      <c r="AK467" s="721"/>
      <c r="AL467" s="722"/>
      <c r="AM467" s="521">
        <v>1345</v>
      </c>
      <c r="AN467" s="720">
        <f>+IF(($AN$456+$AN$458+$AN$460+$AN$461+$AN$462-$AN$457-$AN$459-$AN$463-$AN$464-$AN$465-$AN$466)&gt;0,($AN$456+$AN$458+$AN$460+$AN$461+$AN$462-$AN$457-$AN$459-$AN$463-$AN$464-$AN$465-$AN$466),0)</f>
        <v>0</v>
      </c>
      <c r="AO467" s="721"/>
      <c r="AP467" s="721"/>
      <c r="AQ467" s="722"/>
      <c r="AR467" s="521">
        <v>1355</v>
      </c>
      <c r="AS467" s="720">
        <f>+IF(($AS$456+$AS$458+$AS$460+$AS$461+$AS$462-$AS$457-$AS$459-$AS$463-$AS$464-$AS$465-$AS$466)&gt;0,($AS$456+$AS$458+$AS$460+$AS$461+$AS$462-$AS$457-$AS$459-$AS$463-$AS$464-$AS$465-$AS$466),0)</f>
        <v>0</v>
      </c>
      <c r="AT467" s="721"/>
      <c r="AU467" s="721"/>
      <c r="AV467" s="722"/>
      <c r="AW467" s="557" t="s">
        <v>4</v>
      </c>
      <c r="AX467" s="410"/>
      <c r="AY467" s="410"/>
      <c r="AZ467" s="410"/>
      <c r="BA467" s="410"/>
      <c r="BB467" s="410"/>
      <c r="BC467" s="410"/>
      <c r="BD467" s="410"/>
      <c r="BE467" s="410"/>
      <c r="BF467" s="410"/>
      <c r="BG467" s="410"/>
      <c r="BH467" s="410"/>
      <c r="BI467" s="410"/>
      <c r="BJ467" s="410"/>
      <c r="BK467" s="410"/>
      <c r="BL467" s="410"/>
      <c r="BM467" s="410"/>
      <c r="BN467" s="410"/>
      <c r="BO467" s="410"/>
      <c r="BP467" s="410"/>
      <c r="BQ467" s="410"/>
      <c r="BR467" s="410"/>
      <c r="BS467" s="410"/>
      <c r="BT467" s="410"/>
      <c r="BU467" s="410"/>
      <c r="BV467" s="410"/>
      <c r="BW467" s="410"/>
      <c r="BX467" s="410"/>
    </row>
    <row r="468" spans="1:107" ht="14.25">
      <c r="B468" s="491" t="s">
        <v>110</v>
      </c>
      <c r="C468" s="492"/>
      <c r="D468" s="492"/>
      <c r="E468" s="492"/>
      <c r="F468" s="492"/>
      <c r="G468" s="492"/>
      <c r="H468" s="493"/>
      <c r="I468" s="521">
        <v>1723</v>
      </c>
      <c r="J468" s="720">
        <f>-IF(($J$456+$J$458+$J$460+$J$461+$J$462-$J$457-$J$459-$J$463-$J$464-$J$465-$J$466)&lt;0,($J$456+$J$458+$J$460+$J$461+$J$462-$J$457-$J$459-$J$463-$J$464-$J$465-$J$466),0)</f>
        <v>0</v>
      </c>
      <c r="K468" s="721"/>
      <c r="L468" s="721"/>
      <c r="M468" s="722"/>
      <c r="N468" s="521">
        <v>1724</v>
      </c>
      <c r="O468" s="720">
        <f>-IF(($O$456+$O$458+$O$460+$O$461+$O$462-$O$457-$O$459-$O$463-$O$464-$O$465-$O$466)&lt;0,($O$456+$O$458+$O$460+$O$461+$O$462-$O$457-$O$459-$O$463-$O$464-$O$465-$O$466),0)</f>
        <v>0</v>
      </c>
      <c r="P468" s="721"/>
      <c r="Q468" s="721"/>
      <c r="R468" s="722"/>
      <c r="S468" s="521">
        <v>1299</v>
      </c>
      <c r="T468" s="720">
        <f>-IF(($T$456+$T$458+$T$460+$T$461+$T$462-$T$457-$T$459-$T$463-$T$464-$T$465-$T$466)&lt;0,($T$456+$T$458+$T$460+$T$461+$T$462-$T$457-$T$459-$T$463-$T$464-$T$465-$T$466),0)</f>
        <v>0</v>
      </c>
      <c r="U468" s="721"/>
      <c r="V468" s="721"/>
      <c r="W468" s="722"/>
      <c r="X468" s="521">
        <v>1373</v>
      </c>
      <c r="Y468" s="720">
        <f>-IF(($Y$456+$Y$458+$Y$460+$Y$461+$Y$462-$Y$457-$Y$459-$Y$463-$Y$464-$Y$465-$Y$466)&lt;0,($Y$456+$Y$458+$Y$460+$Y$461+$Y$462-$Y$457-$Y$459-$Y$463-$Y$464-$Y$465-$Y$466),0)</f>
        <v>0</v>
      </c>
      <c r="Z468" s="721"/>
      <c r="AA468" s="721"/>
      <c r="AB468" s="722"/>
      <c r="AC468" s="558"/>
      <c r="AD468" s="559"/>
      <c r="AE468" s="559"/>
      <c r="AF468" s="559"/>
      <c r="AG468" s="559"/>
      <c r="AH468" s="559"/>
      <c r="AI468" s="559"/>
      <c r="AJ468" s="559"/>
      <c r="AK468" s="559"/>
      <c r="AL468" s="559"/>
      <c r="AM468" s="559"/>
      <c r="AN468" s="559"/>
      <c r="AO468" s="559"/>
      <c r="AP468" s="559"/>
      <c r="AQ468" s="559"/>
      <c r="AR468" s="559"/>
      <c r="AS468" s="559"/>
      <c r="AT468" s="559"/>
      <c r="AU468" s="559"/>
      <c r="AV468" s="560"/>
      <c r="AW468" s="557" t="s">
        <v>4</v>
      </c>
      <c r="AX468" s="410"/>
      <c r="AY468" s="410"/>
      <c r="AZ468" s="410"/>
      <c r="BA468" s="410"/>
      <c r="BB468" s="410"/>
      <c r="BC468" s="410"/>
      <c r="BD468" s="410"/>
      <c r="BE468" s="410"/>
      <c r="BF468" s="410"/>
      <c r="BG468" s="410"/>
      <c r="BH468" s="410"/>
      <c r="BI468" s="410"/>
      <c r="BJ468" s="410"/>
      <c r="BK468" s="410"/>
      <c r="BL468" s="410"/>
      <c r="BM468" s="410"/>
      <c r="BN468" s="410"/>
      <c r="BO468" s="410"/>
      <c r="BP468" s="410"/>
      <c r="BQ468" s="410"/>
      <c r="BR468" s="410"/>
      <c r="BS468" s="410"/>
      <c r="BT468" s="410"/>
      <c r="BU468" s="410"/>
      <c r="BV468" s="410"/>
      <c r="BW468" s="410"/>
      <c r="BX468" s="410"/>
    </row>
    <row r="469" spans="1:107"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  <c r="AZ469" s="410"/>
      <c r="BA469" s="410"/>
      <c r="BB469" s="410"/>
      <c r="BC469" s="410"/>
      <c r="BD469" s="410"/>
      <c r="BE469" s="410"/>
      <c r="BF469" s="410"/>
      <c r="BG469" s="410"/>
      <c r="BH469" s="410"/>
      <c r="BI469" s="410"/>
      <c r="BJ469" s="410"/>
      <c r="BK469" s="410"/>
      <c r="BL469" s="410"/>
      <c r="BM469" s="410"/>
      <c r="BN469" s="410"/>
      <c r="BO469" s="410"/>
      <c r="BP469" s="410"/>
      <c r="BQ469" s="410"/>
      <c r="BR469" s="410"/>
      <c r="BS469" s="410"/>
      <c r="BT469" s="410"/>
      <c r="BU469" s="410"/>
      <c r="BV469" s="410"/>
      <c r="BW469" s="410"/>
      <c r="BX469" s="410"/>
      <c r="BY469" s="410"/>
      <c r="BZ469" s="410"/>
      <c r="CA469" s="410"/>
      <c r="CB469" s="410"/>
      <c r="CC469" s="410"/>
      <c r="CD469" s="410"/>
      <c r="CE469" s="410"/>
      <c r="CF469" s="410"/>
      <c r="CG469" s="410"/>
      <c r="CH469" s="410"/>
      <c r="CI469" s="410"/>
      <c r="CJ469" s="410"/>
      <c r="CK469" s="410"/>
      <c r="CL469" s="410"/>
      <c r="CM469" s="410"/>
      <c r="CN469" s="410"/>
      <c r="CO469" s="410"/>
      <c r="CP469" s="410"/>
      <c r="CQ469" s="410"/>
      <c r="CR469" s="410"/>
      <c r="CS469" s="410"/>
      <c r="CT469" s="410"/>
      <c r="CU469" s="410"/>
      <c r="CV469" s="410"/>
      <c r="CW469" s="410"/>
      <c r="CX469" s="410"/>
      <c r="CY469" s="410"/>
      <c r="CZ469" s="410"/>
      <c r="DA469" s="410"/>
      <c r="DB469" s="410"/>
      <c r="DC469" s="410"/>
    </row>
    <row r="470" spans="1:107">
      <c r="A470" s="409"/>
      <c r="B470" s="779" t="s">
        <v>861</v>
      </c>
      <c r="C470" s="780"/>
      <c r="D470" s="780"/>
      <c r="E470" s="780"/>
      <c r="F470" s="780"/>
      <c r="G470" s="780"/>
      <c r="H470" s="780"/>
      <c r="I470" s="780"/>
      <c r="J470" s="780"/>
      <c r="K470" s="780"/>
      <c r="L470" s="780"/>
      <c r="M470" s="780"/>
      <c r="N470" s="780"/>
      <c r="O470" s="780"/>
      <c r="P470" s="780"/>
      <c r="Q470" s="780"/>
      <c r="R470" s="781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  <c r="AZ470" s="410"/>
      <c r="BA470" s="410"/>
      <c r="BB470" s="410"/>
      <c r="BC470" s="410"/>
      <c r="BD470" s="410"/>
      <c r="BE470" s="410"/>
      <c r="BF470" s="410"/>
      <c r="BG470" s="410"/>
      <c r="BH470" s="410"/>
      <c r="BI470" s="410"/>
      <c r="BJ470" s="410"/>
      <c r="BK470" s="410"/>
      <c r="BL470" s="410"/>
      <c r="BM470" s="410"/>
      <c r="BN470" s="410"/>
      <c r="BO470" s="410"/>
      <c r="BP470" s="410"/>
      <c r="BQ470" s="410"/>
      <c r="BR470" s="410"/>
      <c r="BS470" s="410"/>
      <c r="BT470" s="410"/>
      <c r="BU470" s="410"/>
      <c r="BV470" s="410"/>
      <c r="BW470" s="410"/>
      <c r="BX470" s="410"/>
      <c r="BY470" s="410"/>
      <c r="BZ470" s="410"/>
      <c r="CA470" s="410"/>
      <c r="CB470" s="410"/>
      <c r="CC470" s="410"/>
      <c r="CD470" s="410"/>
      <c r="CE470" s="410"/>
      <c r="CF470" s="410"/>
      <c r="CG470" s="410"/>
      <c r="CH470" s="410"/>
      <c r="CI470" s="410"/>
      <c r="CJ470" s="410"/>
      <c r="CK470" s="410"/>
      <c r="CL470" s="410"/>
      <c r="CM470" s="410"/>
      <c r="CN470" s="410"/>
      <c r="CO470" s="410"/>
      <c r="CP470" s="410"/>
      <c r="CQ470" s="410"/>
      <c r="CR470" s="410"/>
      <c r="CS470" s="410"/>
      <c r="CT470" s="410"/>
      <c r="CU470" s="410"/>
      <c r="CV470" s="410"/>
      <c r="CW470" s="410"/>
      <c r="CX470" s="410"/>
      <c r="CY470" s="410"/>
      <c r="CZ470" s="410"/>
      <c r="DA470" s="410"/>
      <c r="DB470" s="410"/>
      <c r="DC470" s="410"/>
    </row>
    <row r="471" spans="1:107">
      <c r="A471" s="409"/>
      <c r="B471" s="782"/>
      <c r="C471" s="783"/>
      <c r="D471" s="783"/>
      <c r="E471" s="783"/>
      <c r="F471" s="783"/>
      <c r="G471" s="783"/>
      <c r="H471" s="783"/>
      <c r="I471" s="783"/>
      <c r="J471" s="783"/>
      <c r="K471" s="783"/>
      <c r="L471" s="783"/>
      <c r="M471" s="783"/>
      <c r="N471" s="783"/>
      <c r="O471" s="783"/>
      <c r="P471" s="783"/>
      <c r="Q471" s="783"/>
      <c r="R471" s="784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  <c r="AZ471" s="410"/>
      <c r="BA471" s="410"/>
      <c r="BB471" s="410"/>
      <c r="BC471" s="410"/>
      <c r="BD471" s="410"/>
      <c r="BE471" s="410"/>
      <c r="BF471" s="410"/>
      <c r="BG471" s="410"/>
      <c r="BH471" s="410"/>
      <c r="BI471" s="410"/>
      <c r="BJ471" s="410"/>
      <c r="BK471" s="410"/>
      <c r="BL471" s="410"/>
      <c r="BM471" s="410"/>
      <c r="BN471" s="410"/>
      <c r="BO471" s="410"/>
      <c r="BP471" s="410"/>
      <c r="BQ471" s="410"/>
      <c r="BR471" s="410"/>
      <c r="BS471" s="410"/>
      <c r="BT471" s="410"/>
      <c r="BU471" s="410"/>
      <c r="BV471" s="410"/>
      <c r="BW471" s="410"/>
      <c r="BX471" s="410"/>
      <c r="BY471" s="410"/>
      <c r="BZ471" s="410"/>
      <c r="CA471" s="410"/>
      <c r="CB471" s="410"/>
      <c r="CC471" s="410"/>
      <c r="CD471" s="410"/>
      <c r="CE471" s="410"/>
      <c r="CF471" s="410"/>
      <c r="CG471" s="410"/>
      <c r="CH471" s="410"/>
      <c r="CI471" s="410"/>
      <c r="CJ471" s="410"/>
      <c r="CK471" s="410"/>
      <c r="CL471" s="410"/>
      <c r="CM471" s="410"/>
      <c r="CN471" s="410"/>
      <c r="CO471" s="410"/>
      <c r="CP471" s="410"/>
      <c r="CQ471" s="410"/>
      <c r="CR471" s="410"/>
      <c r="CS471" s="410"/>
      <c r="CT471" s="410"/>
      <c r="CU471" s="410"/>
      <c r="CV471" s="410"/>
      <c r="CW471" s="410"/>
      <c r="CX471" s="410"/>
      <c r="CY471" s="410"/>
      <c r="CZ471" s="410"/>
      <c r="DA471" s="410"/>
      <c r="DB471" s="410"/>
      <c r="DC471" s="410"/>
    </row>
    <row r="472" spans="1:107">
      <c r="A472" s="409"/>
      <c r="B472" s="496"/>
      <c r="C472" s="497"/>
      <c r="D472" s="497"/>
      <c r="E472" s="497"/>
      <c r="F472" s="497"/>
      <c r="G472" s="497"/>
      <c r="H472" s="497"/>
      <c r="I472" s="497"/>
      <c r="J472" s="497"/>
      <c r="K472" s="497"/>
      <c r="L472" s="498"/>
      <c r="M472" s="520"/>
      <c r="N472" s="834" t="s">
        <v>862</v>
      </c>
      <c r="O472" s="835"/>
      <c r="P472" s="835"/>
      <c r="Q472" s="836"/>
      <c r="R472" s="542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  <c r="AZ472" s="410"/>
      <c r="BA472" s="410"/>
      <c r="BB472" s="410"/>
      <c r="BC472" s="410"/>
      <c r="BD472" s="410"/>
      <c r="BE472" s="410"/>
      <c r="BF472" s="410"/>
      <c r="BG472" s="410"/>
      <c r="BH472" s="410"/>
      <c r="BI472" s="410"/>
      <c r="BJ472" s="410"/>
      <c r="BK472" s="410"/>
      <c r="BL472" s="410"/>
      <c r="BM472" s="410"/>
      <c r="BN472" s="410"/>
      <c r="BO472" s="410"/>
      <c r="BP472" s="410"/>
      <c r="BQ472" s="410"/>
      <c r="BR472" s="410"/>
      <c r="BS472" s="410"/>
      <c r="BT472" s="410"/>
      <c r="BU472" s="410"/>
      <c r="BV472" s="410"/>
      <c r="BW472" s="410"/>
      <c r="BX472" s="410"/>
      <c r="BY472" s="410"/>
      <c r="BZ472" s="410"/>
      <c r="CA472" s="410"/>
      <c r="CB472" s="410"/>
      <c r="CC472" s="410"/>
      <c r="CD472" s="410"/>
      <c r="CE472" s="410"/>
      <c r="CF472" s="410"/>
      <c r="CG472" s="410"/>
      <c r="CH472" s="410"/>
      <c r="CI472" s="410"/>
      <c r="CJ472" s="410"/>
      <c r="CK472" s="410"/>
      <c r="CL472" s="410"/>
      <c r="CM472" s="410"/>
      <c r="CN472" s="410"/>
      <c r="CO472" s="410"/>
      <c r="CP472" s="410"/>
      <c r="CQ472" s="410"/>
      <c r="CR472" s="410"/>
      <c r="CS472" s="410"/>
      <c r="CT472" s="410"/>
      <c r="CU472" s="410"/>
      <c r="CV472" s="410"/>
      <c r="CW472" s="410"/>
      <c r="CX472" s="410"/>
      <c r="CY472" s="410"/>
      <c r="CZ472" s="410"/>
      <c r="DA472" s="410"/>
      <c r="DB472" s="410"/>
      <c r="DC472" s="410"/>
    </row>
    <row r="473" spans="1:107" ht="14.25">
      <c r="B473" s="491" t="s">
        <v>863</v>
      </c>
      <c r="C473" s="492"/>
      <c r="D473" s="492"/>
      <c r="E473" s="492"/>
      <c r="F473" s="492"/>
      <c r="G473" s="492"/>
      <c r="H473" s="492"/>
      <c r="I473" s="492"/>
      <c r="J473" s="492"/>
      <c r="K473" s="492"/>
      <c r="L473" s="493"/>
      <c r="M473" s="521">
        <v>1400</v>
      </c>
      <c r="N473" s="720"/>
      <c r="O473" s="721"/>
      <c r="P473" s="721"/>
      <c r="Q473" s="722"/>
      <c r="R473" s="543" t="s">
        <v>2</v>
      </c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  <c r="AZ473" s="410"/>
      <c r="BA473" s="410"/>
      <c r="BB473" s="410"/>
      <c r="BC473" s="410"/>
      <c r="BD473" s="410"/>
      <c r="BE473" s="410"/>
      <c r="BF473" s="410"/>
      <c r="BG473" s="410"/>
      <c r="BH473" s="410"/>
      <c r="BI473" s="410"/>
      <c r="BJ473" s="410"/>
      <c r="BK473" s="410"/>
      <c r="BL473" s="410"/>
      <c r="BM473" s="410"/>
      <c r="BN473" s="410"/>
      <c r="BO473" s="410"/>
      <c r="BP473" s="410"/>
      <c r="BQ473" s="410"/>
      <c r="BR473" s="410"/>
      <c r="BS473" s="410"/>
      <c r="BT473" s="410"/>
      <c r="BU473" s="410"/>
      <c r="BV473" s="410"/>
      <c r="BW473" s="410"/>
      <c r="BX473" s="410"/>
      <c r="BY473" s="410"/>
      <c r="BZ473" s="410"/>
      <c r="CA473" s="410"/>
      <c r="CB473" s="410"/>
      <c r="CC473" s="410"/>
      <c r="CD473" s="410"/>
      <c r="CE473" s="410"/>
      <c r="CF473" s="410"/>
      <c r="CG473" s="410"/>
      <c r="CH473" s="410"/>
      <c r="CI473" s="410"/>
      <c r="CJ473" s="410"/>
      <c r="CK473" s="410"/>
      <c r="CL473" s="410"/>
      <c r="CM473" s="410"/>
      <c r="CN473" s="410"/>
      <c r="CO473" s="410"/>
      <c r="CP473" s="410"/>
      <c r="CQ473" s="410"/>
      <c r="CR473" s="410"/>
      <c r="CS473" s="410"/>
      <c r="CT473" s="410"/>
      <c r="CU473" s="410"/>
      <c r="CV473" s="410"/>
      <c r="CW473" s="410"/>
      <c r="CX473" s="410"/>
      <c r="CY473" s="410"/>
      <c r="CZ473" s="410"/>
      <c r="DA473" s="410"/>
      <c r="DB473" s="410"/>
      <c r="DC473" s="410"/>
    </row>
    <row r="474" spans="1:107" ht="14.25">
      <c r="B474" s="491" t="s">
        <v>864</v>
      </c>
      <c r="C474" s="492"/>
      <c r="D474" s="492"/>
      <c r="E474" s="492"/>
      <c r="F474" s="492"/>
      <c r="G474" s="492"/>
      <c r="H474" s="492"/>
      <c r="I474" s="492"/>
      <c r="J474" s="492"/>
      <c r="K474" s="492"/>
      <c r="L474" s="493"/>
      <c r="M474" s="521">
        <v>1817</v>
      </c>
      <c r="N474" s="720"/>
      <c r="O474" s="721"/>
      <c r="P474" s="721"/>
      <c r="Q474" s="722"/>
      <c r="R474" s="543" t="s">
        <v>2</v>
      </c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  <c r="AZ474" s="410"/>
      <c r="BA474" s="410"/>
      <c r="BB474" s="410"/>
      <c r="BC474" s="410"/>
      <c r="BD474" s="410"/>
      <c r="BE474" s="410"/>
      <c r="BF474" s="410"/>
      <c r="BG474" s="410"/>
      <c r="BH474" s="410"/>
      <c r="BI474" s="410"/>
      <c r="BJ474" s="410"/>
      <c r="BK474" s="410"/>
      <c r="BL474" s="410"/>
      <c r="BM474" s="410"/>
      <c r="BN474" s="410"/>
      <c r="BO474" s="410"/>
      <c r="BP474" s="410"/>
      <c r="BQ474" s="410"/>
      <c r="BR474" s="410"/>
      <c r="BS474" s="410"/>
      <c r="BT474" s="410"/>
      <c r="BU474" s="410"/>
      <c r="BV474" s="410"/>
      <c r="BW474" s="410"/>
      <c r="BX474" s="410"/>
      <c r="BY474" s="410"/>
      <c r="BZ474" s="410"/>
      <c r="CA474" s="410"/>
      <c r="CB474" s="410"/>
      <c r="CC474" s="410"/>
      <c r="CD474" s="410"/>
      <c r="CE474" s="410"/>
      <c r="CF474" s="410"/>
      <c r="CG474" s="410"/>
      <c r="CH474" s="410"/>
      <c r="CI474" s="410"/>
      <c r="CJ474" s="410"/>
      <c r="CK474" s="410"/>
      <c r="CL474" s="410"/>
      <c r="CM474" s="410"/>
      <c r="CN474" s="410"/>
      <c r="CO474" s="410"/>
      <c r="CP474" s="410"/>
      <c r="CQ474" s="410"/>
      <c r="CR474" s="410"/>
      <c r="CS474" s="410"/>
      <c r="CT474" s="410"/>
      <c r="CU474" s="410"/>
      <c r="CV474" s="410"/>
      <c r="CW474" s="410"/>
      <c r="CX474" s="410"/>
      <c r="CY474" s="410"/>
      <c r="CZ474" s="410"/>
      <c r="DA474" s="410"/>
      <c r="DB474" s="410"/>
      <c r="DC474" s="410"/>
    </row>
    <row r="475" spans="1:107" ht="14.25">
      <c r="B475" s="491" t="s">
        <v>865</v>
      </c>
      <c r="C475" s="492"/>
      <c r="D475" s="492"/>
      <c r="E475" s="492"/>
      <c r="F475" s="492"/>
      <c r="G475" s="492"/>
      <c r="H475" s="492"/>
      <c r="I475" s="492"/>
      <c r="J475" s="492"/>
      <c r="K475" s="492"/>
      <c r="L475" s="493"/>
      <c r="M475" s="521">
        <v>1401</v>
      </c>
      <c r="N475" s="720"/>
      <c r="O475" s="721"/>
      <c r="P475" s="721"/>
      <c r="Q475" s="722"/>
      <c r="R475" s="543" t="s">
        <v>2</v>
      </c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  <c r="AZ475" s="410"/>
      <c r="BA475" s="410"/>
      <c r="BB475" s="410"/>
      <c r="BC475" s="410"/>
      <c r="BD475" s="410"/>
      <c r="BE475" s="410"/>
      <c r="BF475" s="410"/>
      <c r="BG475" s="410"/>
      <c r="BH475" s="410"/>
      <c r="BI475" s="410"/>
      <c r="BJ475" s="410"/>
      <c r="BK475" s="410"/>
      <c r="BL475" s="410"/>
      <c r="BM475" s="410"/>
      <c r="BN475" s="410"/>
      <c r="BO475" s="410"/>
      <c r="BP475" s="410"/>
      <c r="BQ475" s="410"/>
      <c r="BR475" s="410"/>
      <c r="BS475" s="410"/>
      <c r="BT475" s="410"/>
      <c r="BU475" s="410"/>
      <c r="BV475" s="410"/>
      <c r="BW475" s="410"/>
      <c r="BX475" s="410"/>
      <c r="BY475" s="410"/>
      <c r="BZ475" s="410"/>
      <c r="CA475" s="410"/>
      <c r="CB475" s="410"/>
      <c r="CC475" s="410"/>
      <c r="CD475" s="410"/>
      <c r="CE475" s="410"/>
      <c r="CF475" s="410"/>
      <c r="CG475" s="410"/>
      <c r="CH475" s="410"/>
      <c r="CI475" s="410"/>
      <c r="CJ475" s="410"/>
      <c r="CK475" s="410"/>
      <c r="CL475" s="410"/>
      <c r="CM475" s="410"/>
      <c r="CN475" s="410"/>
      <c r="CO475" s="410"/>
      <c r="CP475" s="410"/>
      <c r="CQ475" s="410"/>
      <c r="CR475" s="410"/>
      <c r="CS475" s="410"/>
      <c r="CT475" s="410"/>
      <c r="CU475" s="410"/>
      <c r="CV475" s="410"/>
      <c r="CW475" s="410"/>
      <c r="CX475" s="410"/>
      <c r="CY475" s="410"/>
      <c r="CZ475" s="410"/>
      <c r="DA475" s="410"/>
      <c r="DB475" s="410"/>
      <c r="DC475" s="410"/>
    </row>
    <row r="476" spans="1:107" ht="14.25">
      <c r="B476" s="491" t="s">
        <v>866</v>
      </c>
      <c r="C476" s="492"/>
      <c r="D476" s="492"/>
      <c r="E476" s="492"/>
      <c r="F476" s="492"/>
      <c r="G476" s="492"/>
      <c r="H476" s="492"/>
      <c r="I476" s="492"/>
      <c r="J476" s="492"/>
      <c r="K476" s="492"/>
      <c r="L476" s="493"/>
      <c r="M476" s="521">
        <v>1402</v>
      </c>
      <c r="N476" s="720"/>
      <c r="O476" s="721"/>
      <c r="P476" s="721"/>
      <c r="Q476" s="722"/>
      <c r="R476" s="543" t="s">
        <v>2</v>
      </c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  <c r="AZ476" s="410"/>
      <c r="BA476" s="410"/>
      <c r="BB476" s="410"/>
      <c r="BC476" s="410"/>
      <c r="BD476" s="410"/>
      <c r="BE476" s="410"/>
      <c r="BF476" s="410"/>
      <c r="BG476" s="410"/>
      <c r="BH476" s="410"/>
      <c r="BI476" s="410"/>
      <c r="BJ476" s="410"/>
      <c r="BK476" s="410"/>
      <c r="BL476" s="410"/>
      <c r="BM476" s="410"/>
      <c r="BN476" s="410"/>
      <c r="BO476" s="410"/>
      <c r="BP476" s="410"/>
      <c r="BQ476" s="410"/>
      <c r="BR476" s="410"/>
      <c r="BS476" s="410"/>
      <c r="BT476" s="410"/>
      <c r="BU476" s="410"/>
      <c r="BV476" s="410"/>
      <c r="BW476" s="410"/>
      <c r="BX476" s="410"/>
      <c r="BY476" s="410"/>
      <c r="BZ476" s="410"/>
      <c r="CA476" s="410"/>
      <c r="CB476" s="410"/>
      <c r="CC476" s="410"/>
      <c r="CD476" s="410"/>
      <c r="CE476" s="410"/>
      <c r="CF476" s="410"/>
      <c r="CG476" s="410"/>
      <c r="CH476" s="410"/>
      <c r="CI476" s="410"/>
      <c r="CJ476" s="410"/>
      <c r="CK476" s="410"/>
      <c r="CL476" s="410"/>
      <c r="CM476" s="410"/>
      <c r="CN476" s="410"/>
      <c r="CO476" s="410"/>
      <c r="CP476" s="410"/>
      <c r="CQ476" s="410"/>
      <c r="CR476" s="410"/>
      <c r="CS476" s="410"/>
      <c r="CT476" s="410"/>
      <c r="CU476" s="410"/>
      <c r="CV476" s="410"/>
      <c r="CW476" s="410"/>
      <c r="CX476" s="410"/>
      <c r="CY476" s="410"/>
      <c r="CZ476" s="410"/>
      <c r="DA476" s="410"/>
      <c r="DB476" s="410"/>
      <c r="DC476" s="410"/>
    </row>
    <row r="477" spans="1:107" ht="14.25">
      <c r="B477" s="491" t="s">
        <v>867</v>
      </c>
      <c r="C477" s="492"/>
      <c r="D477" s="492"/>
      <c r="E477" s="492"/>
      <c r="F477" s="492"/>
      <c r="G477" s="492"/>
      <c r="H477" s="492"/>
      <c r="I477" s="492"/>
      <c r="J477" s="492"/>
      <c r="K477" s="492"/>
      <c r="L477" s="493"/>
      <c r="M477" s="521">
        <v>1403</v>
      </c>
      <c r="N477" s="720"/>
      <c r="O477" s="721"/>
      <c r="P477" s="721"/>
      <c r="Q477" s="722"/>
      <c r="R477" s="543" t="s">
        <v>2</v>
      </c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  <c r="AZ477" s="410"/>
      <c r="BA477" s="410"/>
      <c r="BB477" s="410"/>
      <c r="BC477" s="410"/>
      <c r="BD477" s="410"/>
      <c r="BE477" s="410"/>
      <c r="BF477" s="410"/>
      <c r="BG477" s="410"/>
      <c r="BH477" s="410"/>
      <c r="BI477" s="410"/>
      <c r="BJ477" s="410"/>
      <c r="BK477" s="410"/>
      <c r="BL477" s="410"/>
      <c r="BM477" s="410"/>
      <c r="BN477" s="410"/>
      <c r="BO477" s="410"/>
      <c r="BP477" s="410"/>
      <c r="BQ477" s="410"/>
      <c r="BR477" s="410"/>
      <c r="BS477" s="410"/>
      <c r="BT477" s="410"/>
      <c r="BU477" s="410"/>
      <c r="BV477" s="410"/>
      <c r="BW477" s="410"/>
      <c r="BX477" s="410"/>
      <c r="BY477" s="410"/>
      <c r="BZ477" s="410"/>
      <c r="CA477" s="410"/>
      <c r="CB477" s="410"/>
      <c r="CC477" s="410"/>
      <c r="CD477" s="410"/>
      <c r="CE477" s="410"/>
      <c r="CF477" s="410"/>
      <c r="CG477" s="410"/>
      <c r="CH477" s="410"/>
      <c r="CI477" s="410"/>
      <c r="CJ477" s="410"/>
      <c r="CK477" s="410"/>
      <c r="CL477" s="410"/>
      <c r="CM477" s="410"/>
      <c r="CN477" s="410"/>
      <c r="CO477" s="410"/>
      <c r="CP477" s="410"/>
      <c r="CQ477" s="410"/>
      <c r="CR477" s="410"/>
      <c r="CS477" s="410"/>
      <c r="CT477" s="410"/>
      <c r="CU477" s="410"/>
      <c r="CV477" s="410"/>
      <c r="CW477" s="410"/>
      <c r="CX477" s="410"/>
      <c r="CY477" s="410"/>
      <c r="CZ477" s="410"/>
      <c r="DA477" s="410"/>
      <c r="DB477" s="410"/>
      <c r="DC477" s="410"/>
    </row>
    <row r="478" spans="1:107" ht="14.25">
      <c r="B478" s="491" t="s">
        <v>868</v>
      </c>
      <c r="C478" s="492"/>
      <c r="D478" s="492"/>
      <c r="E478" s="492"/>
      <c r="F478" s="492"/>
      <c r="G478" s="492"/>
      <c r="H478" s="492"/>
      <c r="I478" s="492"/>
      <c r="J478" s="492"/>
      <c r="K478" s="492"/>
      <c r="L478" s="493"/>
      <c r="M478" s="521">
        <v>1587</v>
      </c>
      <c r="N478" s="720"/>
      <c r="O478" s="721"/>
      <c r="P478" s="721"/>
      <c r="Q478" s="722"/>
      <c r="R478" s="543" t="s">
        <v>2</v>
      </c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  <c r="AZ478" s="410"/>
      <c r="BA478" s="410"/>
      <c r="BB478" s="410"/>
      <c r="BC478" s="410"/>
      <c r="BD478" s="410"/>
      <c r="BE478" s="410"/>
      <c r="BF478" s="410"/>
      <c r="BG478" s="410"/>
      <c r="BH478" s="410"/>
      <c r="BI478" s="410"/>
      <c r="BJ478" s="410"/>
      <c r="BK478" s="410"/>
      <c r="BL478" s="410"/>
      <c r="BM478" s="410"/>
      <c r="BN478" s="410"/>
      <c r="BO478" s="410"/>
      <c r="BP478" s="410"/>
      <c r="BQ478" s="410"/>
      <c r="BR478" s="410"/>
      <c r="BS478" s="410"/>
      <c r="BT478" s="410"/>
      <c r="BU478" s="410"/>
      <c r="BV478" s="410"/>
      <c r="BW478" s="410"/>
      <c r="BX478" s="410"/>
      <c r="BY478" s="410"/>
      <c r="BZ478" s="410"/>
      <c r="CA478" s="410"/>
      <c r="CB478" s="410"/>
      <c r="CC478" s="410"/>
      <c r="CD478" s="410"/>
      <c r="CE478" s="410"/>
      <c r="CF478" s="410"/>
      <c r="CG478" s="410"/>
      <c r="CH478" s="410"/>
      <c r="CI478" s="410"/>
      <c r="CJ478" s="410"/>
      <c r="CK478" s="410"/>
      <c r="CL478" s="410"/>
      <c r="CM478" s="410"/>
      <c r="CN478" s="410"/>
      <c r="CO478" s="410"/>
      <c r="CP478" s="410"/>
      <c r="CQ478" s="410"/>
      <c r="CR478" s="410"/>
      <c r="CS478" s="410"/>
      <c r="CT478" s="410"/>
      <c r="CU478" s="410"/>
      <c r="CV478" s="410"/>
      <c r="CW478" s="410"/>
      <c r="CX478" s="410"/>
      <c r="CY478" s="410"/>
      <c r="CZ478" s="410"/>
      <c r="DA478" s="410"/>
      <c r="DB478" s="410"/>
      <c r="DC478" s="410"/>
    </row>
    <row r="479" spans="1:107" ht="14.25">
      <c r="B479" s="491" t="s">
        <v>37</v>
      </c>
      <c r="C479" s="492"/>
      <c r="D479" s="492"/>
      <c r="E479" s="492"/>
      <c r="F479" s="492"/>
      <c r="G479" s="492"/>
      <c r="H479" s="492"/>
      <c r="I479" s="492"/>
      <c r="J479" s="492"/>
      <c r="K479" s="492"/>
      <c r="L479" s="493"/>
      <c r="M479" s="521">
        <v>1588</v>
      </c>
      <c r="N479" s="720"/>
      <c r="O479" s="721"/>
      <c r="P479" s="721"/>
      <c r="Q479" s="722"/>
      <c r="R479" s="543" t="s">
        <v>2</v>
      </c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  <c r="AZ479" s="410"/>
      <c r="BA479" s="410"/>
      <c r="BB479" s="410"/>
      <c r="BC479" s="410"/>
      <c r="BD479" s="410"/>
      <c r="BE479" s="410"/>
      <c r="BF479" s="410"/>
      <c r="BG479" s="410"/>
      <c r="BH479" s="410"/>
      <c r="BI479" s="410"/>
      <c r="BJ479" s="410"/>
      <c r="BK479" s="410"/>
      <c r="BL479" s="410"/>
      <c r="BM479" s="410"/>
      <c r="BN479" s="410"/>
      <c r="BO479" s="410"/>
      <c r="BP479" s="410"/>
      <c r="BQ479" s="410"/>
      <c r="BR479" s="410"/>
      <c r="BS479" s="410"/>
      <c r="BT479" s="410"/>
      <c r="BU479" s="410"/>
      <c r="BV479" s="410"/>
      <c r="BW479" s="410"/>
      <c r="BX479" s="410"/>
      <c r="BY479" s="410"/>
      <c r="BZ479" s="410"/>
      <c r="CA479" s="410"/>
      <c r="CB479" s="410"/>
      <c r="CC479" s="410"/>
      <c r="CD479" s="410"/>
      <c r="CE479" s="410"/>
      <c r="CF479" s="410"/>
      <c r="CG479" s="410"/>
      <c r="CH479" s="410"/>
      <c r="CI479" s="410"/>
      <c r="CJ479" s="410"/>
      <c r="CK479" s="410"/>
      <c r="CL479" s="410"/>
      <c r="CM479" s="410"/>
      <c r="CN479" s="410"/>
      <c r="CO479" s="410"/>
      <c r="CP479" s="410"/>
      <c r="CQ479" s="410"/>
      <c r="CR479" s="410"/>
      <c r="CS479" s="410"/>
      <c r="CT479" s="410"/>
      <c r="CU479" s="410"/>
      <c r="CV479" s="410"/>
      <c r="CW479" s="410"/>
      <c r="CX479" s="410"/>
      <c r="CY479" s="410"/>
      <c r="CZ479" s="410"/>
      <c r="DA479" s="410"/>
      <c r="DB479" s="410"/>
      <c r="DC479" s="410"/>
    </row>
    <row r="480" spans="1:107" ht="14.25">
      <c r="B480" s="491" t="s">
        <v>869</v>
      </c>
      <c r="C480" s="492"/>
      <c r="D480" s="492"/>
      <c r="E480" s="492"/>
      <c r="F480" s="492"/>
      <c r="G480" s="492"/>
      <c r="H480" s="492"/>
      <c r="I480" s="492"/>
      <c r="J480" s="492"/>
      <c r="K480" s="492"/>
      <c r="L480" s="493"/>
      <c r="M480" s="521">
        <v>1404</v>
      </c>
      <c r="N480" s="720"/>
      <c r="O480" s="721"/>
      <c r="P480" s="721"/>
      <c r="Q480" s="722"/>
      <c r="R480" s="543" t="s">
        <v>2</v>
      </c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  <c r="AZ480" s="410"/>
      <c r="BA480" s="410"/>
      <c r="BB480" s="410"/>
      <c r="BC480" s="410"/>
      <c r="BD480" s="410"/>
      <c r="BE480" s="410"/>
      <c r="BF480" s="410"/>
      <c r="BG480" s="410"/>
      <c r="BH480" s="410"/>
      <c r="BI480" s="410"/>
      <c r="BJ480" s="410"/>
      <c r="BK480" s="410"/>
      <c r="BL480" s="410"/>
      <c r="BM480" s="410"/>
      <c r="BN480" s="410"/>
      <c r="BO480" s="410"/>
      <c r="BP480" s="410"/>
      <c r="BQ480" s="410"/>
      <c r="BR480" s="410"/>
      <c r="BS480" s="410"/>
      <c r="BT480" s="410"/>
      <c r="BU480" s="410"/>
      <c r="BV480" s="410"/>
      <c r="BW480" s="410"/>
      <c r="BX480" s="410"/>
      <c r="BY480" s="410"/>
      <c r="BZ480" s="410"/>
      <c r="CA480" s="410"/>
      <c r="CB480" s="410"/>
      <c r="CC480" s="410"/>
      <c r="CD480" s="410"/>
      <c r="CE480" s="410"/>
      <c r="CF480" s="410"/>
      <c r="CG480" s="410"/>
      <c r="CH480" s="410"/>
      <c r="CI480" s="410"/>
      <c r="CJ480" s="410"/>
      <c r="CK480" s="410"/>
      <c r="CL480" s="410"/>
      <c r="CM480" s="410"/>
      <c r="CN480" s="410"/>
      <c r="CO480" s="410"/>
      <c r="CP480" s="410"/>
      <c r="CQ480" s="410"/>
      <c r="CR480" s="410"/>
      <c r="CS480" s="410"/>
      <c r="CT480" s="410"/>
      <c r="CU480" s="410"/>
      <c r="CV480" s="410"/>
      <c r="CW480" s="410"/>
      <c r="CX480" s="410"/>
      <c r="CY480" s="410"/>
      <c r="CZ480" s="410"/>
      <c r="DA480" s="410"/>
      <c r="DB480" s="410"/>
      <c r="DC480" s="410"/>
    </row>
    <row r="481" spans="2:107" ht="14.25">
      <c r="B481" s="491" t="s">
        <v>870</v>
      </c>
      <c r="C481" s="492"/>
      <c r="D481" s="492"/>
      <c r="E481" s="492"/>
      <c r="F481" s="492"/>
      <c r="G481" s="492"/>
      <c r="H481" s="492"/>
      <c r="I481" s="492"/>
      <c r="J481" s="492"/>
      <c r="K481" s="492"/>
      <c r="L481" s="493"/>
      <c r="M481" s="521">
        <v>1405</v>
      </c>
      <c r="N481" s="720"/>
      <c r="O481" s="721"/>
      <c r="P481" s="721"/>
      <c r="Q481" s="722"/>
      <c r="R481" s="543" t="s">
        <v>2</v>
      </c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  <c r="AZ481" s="410"/>
      <c r="BA481" s="410"/>
      <c r="BB481" s="410"/>
      <c r="BC481" s="410"/>
      <c r="BD481" s="410"/>
      <c r="BE481" s="410"/>
      <c r="BF481" s="410"/>
      <c r="BG481" s="410"/>
      <c r="BH481" s="410"/>
      <c r="BI481" s="410"/>
      <c r="BJ481" s="410"/>
      <c r="BK481" s="410"/>
      <c r="BL481" s="410"/>
      <c r="BM481" s="410"/>
      <c r="BN481" s="410"/>
      <c r="BO481" s="410"/>
      <c r="BP481" s="410"/>
      <c r="BQ481" s="410"/>
      <c r="BR481" s="410"/>
      <c r="BS481" s="410"/>
      <c r="BT481" s="410"/>
      <c r="BU481" s="410"/>
      <c r="BV481" s="410"/>
      <c r="BW481" s="410"/>
      <c r="BX481" s="410"/>
      <c r="BY481" s="410"/>
      <c r="BZ481" s="410"/>
      <c r="CA481" s="410"/>
      <c r="CB481" s="410"/>
      <c r="CC481" s="410"/>
      <c r="CD481" s="410"/>
      <c r="CE481" s="410"/>
      <c r="CF481" s="410"/>
      <c r="CG481" s="410"/>
      <c r="CH481" s="410"/>
      <c r="CI481" s="410"/>
      <c r="CJ481" s="410"/>
      <c r="CK481" s="410"/>
      <c r="CL481" s="410"/>
      <c r="CM481" s="410"/>
      <c r="CN481" s="410"/>
      <c r="CO481" s="410"/>
      <c r="CP481" s="410"/>
      <c r="CQ481" s="410"/>
      <c r="CR481" s="410"/>
      <c r="CS481" s="410"/>
      <c r="CT481" s="410"/>
      <c r="CU481" s="410"/>
      <c r="CV481" s="410"/>
      <c r="CW481" s="410"/>
      <c r="CX481" s="410"/>
      <c r="CY481" s="410"/>
      <c r="CZ481" s="410"/>
      <c r="DA481" s="410"/>
      <c r="DB481" s="410"/>
      <c r="DC481" s="410"/>
    </row>
    <row r="482" spans="2:107" ht="14.25">
      <c r="B482" s="491" t="s">
        <v>871</v>
      </c>
      <c r="C482" s="492"/>
      <c r="D482" s="492"/>
      <c r="E482" s="492"/>
      <c r="F482" s="492"/>
      <c r="G482" s="492"/>
      <c r="H482" s="492"/>
      <c r="I482" s="492"/>
      <c r="J482" s="492"/>
      <c r="K482" s="492"/>
      <c r="L482" s="493"/>
      <c r="M482" s="521">
        <v>1410</v>
      </c>
      <c r="N482" s="720">
        <f>+SUM($N$473:$Q$481)</f>
        <v>0</v>
      </c>
      <c r="O482" s="721"/>
      <c r="P482" s="721"/>
      <c r="Q482" s="722"/>
      <c r="R482" s="543" t="s">
        <v>4</v>
      </c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  <c r="AZ482" s="410"/>
      <c r="BA482" s="410"/>
      <c r="BB482" s="410"/>
      <c r="BC482" s="410"/>
      <c r="BD482" s="410"/>
      <c r="BE482" s="410"/>
      <c r="BF482" s="410"/>
      <c r="BG482" s="410"/>
      <c r="BH482" s="410"/>
      <c r="BI482" s="410"/>
      <c r="BJ482" s="410"/>
      <c r="BK482" s="410"/>
      <c r="BL482" s="410"/>
      <c r="BM482" s="410"/>
      <c r="BN482" s="410"/>
      <c r="BO482" s="410"/>
      <c r="BP482" s="410"/>
      <c r="BQ482" s="410"/>
      <c r="BR482" s="410"/>
      <c r="BS482" s="410"/>
      <c r="BT482" s="410"/>
      <c r="BU482" s="410"/>
      <c r="BV482" s="410"/>
      <c r="BW482" s="410"/>
      <c r="BX482" s="410"/>
      <c r="BY482" s="410"/>
      <c r="BZ482" s="410"/>
      <c r="CA482" s="410"/>
      <c r="CB482" s="410"/>
      <c r="CC482" s="410"/>
      <c r="CD482" s="410"/>
      <c r="CE482" s="410"/>
      <c r="CF482" s="410"/>
      <c r="CG482" s="410"/>
      <c r="CH482" s="410"/>
      <c r="CI482" s="410"/>
      <c r="CJ482" s="410"/>
      <c r="CK482" s="410"/>
      <c r="CL482" s="410"/>
      <c r="CM482" s="410"/>
      <c r="CN482" s="410"/>
      <c r="CO482" s="410"/>
      <c r="CP482" s="410"/>
      <c r="CQ482" s="410"/>
      <c r="CR482" s="410"/>
      <c r="CS482" s="410"/>
      <c r="CT482" s="410"/>
      <c r="CU482" s="410"/>
      <c r="CV482" s="410"/>
      <c r="CW482" s="410"/>
      <c r="CX482" s="410"/>
      <c r="CY482" s="410"/>
      <c r="CZ482" s="410"/>
      <c r="DA482" s="410"/>
      <c r="DB482" s="410"/>
      <c r="DC482" s="410"/>
    </row>
    <row r="483" spans="2:107" ht="14.25">
      <c r="B483" s="491" t="s">
        <v>872</v>
      </c>
      <c r="C483" s="492"/>
      <c r="D483" s="492"/>
      <c r="E483" s="492"/>
      <c r="F483" s="492"/>
      <c r="G483" s="492"/>
      <c r="H483" s="492"/>
      <c r="I483" s="492"/>
      <c r="J483" s="492"/>
      <c r="K483" s="492"/>
      <c r="L483" s="493"/>
      <c r="M483" s="521">
        <v>1406</v>
      </c>
      <c r="N483" s="720"/>
      <c r="O483" s="721"/>
      <c r="P483" s="721"/>
      <c r="Q483" s="722"/>
      <c r="R483" s="543" t="s">
        <v>3</v>
      </c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  <c r="AZ483" s="410"/>
      <c r="BA483" s="410"/>
      <c r="BB483" s="410"/>
      <c r="BC483" s="410"/>
      <c r="BD483" s="410"/>
      <c r="BE483" s="410"/>
      <c r="BF483" s="410"/>
      <c r="BG483" s="410"/>
      <c r="BH483" s="410"/>
      <c r="BI483" s="410"/>
      <c r="BJ483" s="410"/>
      <c r="BK483" s="410"/>
      <c r="BL483" s="410"/>
      <c r="BM483" s="410"/>
      <c r="BN483" s="410"/>
      <c r="BO483" s="410"/>
      <c r="BP483" s="410"/>
      <c r="BQ483" s="410"/>
      <c r="BR483" s="410"/>
      <c r="BS483" s="410"/>
      <c r="BT483" s="410"/>
      <c r="BU483" s="410"/>
      <c r="BV483" s="410"/>
      <c r="BW483" s="410"/>
      <c r="BX483" s="410"/>
      <c r="BY483" s="410"/>
      <c r="BZ483" s="410"/>
      <c r="CA483" s="410"/>
      <c r="CB483" s="410"/>
      <c r="CC483" s="410"/>
      <c r="CD483" s="410"/>
      <c r="CE483" s="410"/>
      <c r="CF483" s="410"/>
      <c r="CG483" s="410"/>
      <c r="CH483" s="410"/>
      <c r="CI483" s="410"/>
      <c r="CJ483" s="410"/>
      <c r="CK483" s="410"/>
      <c r="CL483" s="410"/>
      <c r="CM483" s="410"/>
      <c r="CN483" s="410"/>
      <c r="CO483" s="410"/>
      <c r="CP483" s="410"/>
      <c r="CQ483" s="410"/>
      <c r="CR483" s="410"/>
      <c r="CS483" s="410"/>
      <c r="CT483" s="410"/>
      <c r="CU483" s="410"/>
      <c r="CV483" s="410"/>
      <c r="CW483" s="410"/>
      <c r="CX483" s="410"/>
      <c r="CY483" s="410"/>
      <c r="CZ483" s="410"/>
      <c r="DA483" s="410"/>
      <c r="DB483" s="410"/>
      <c r="DC483" s="410"/>
    </row>
    <row r="484" spans="2:107" ht="14.25">
      <c r="B484" s="491" t="s">
        <v>873</v>
      </c>
      <c r="C484" s="492"/>
      <c r="D484" s="492"/>
      <c r="E484" s="492"/>
      <c r="F484" s="492"/>
      <c r="G484" s="492"/>
      <c r="H484" s="492"/>
      <c r="I484" s="492"/>
      <c r="J484" s="492"/>
      <c r="K484" s="492"/>
      <c r="L484" s="493"/>
      <c r="M484" s="521">
        <v>1407</v>
      </c>
      <c r="N484" s="720"/>
      <c r="O484" s="721"/>
      <c r="P484" s="721"/>
      <c r="Q484" s="722"/>
      <c r="R484" s="543" t="s">
        <v>3</v>
      </c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  <c r="AZ484" s="410"/>
      <c r="BA484" s="410"/>
      <c r="BB484" s="410"/>
      <c r="BC484" s="410"/>
      <c r="BD484" s="410"/>
      <c r="BE484" s="410"/>
      <c r="BF484" s="410"/>
      <c r="BG484" s="410"/>
      <c r="BH484" s="410"/>
      <c r="BI484" s="410"/>
      <c r="BJ484" s="410"/>
      <c r="BK484" s="410"/>
      <c r="BL484" s="410"/>
      <c r="BM484" s="410"/>
      <c r="BN484" s="410"/>
      <c r="BO484" s="410"/>
      <c r="BP484" s="410"/>
      <c r="BQ484" s="410"/>
      <c r="BR484" s="410"/>
      <c r="BS484" s="410"/>
      <c r="BT484" s="410"/>
      <c r="BU484" s="410"/>
      <c r="BV484" s="410"/>
      <c r="BW484" s="410"/>
      <c r="BX484" s="410"/>
      <c r="BY484" s="410"/>
      <c r="BZ484" s="410"/>
      <c r="CA484" s="410"/>
      <c r="CB484" s="410"/>
      <c r="CC484" s="410"/>
      <c r="CD484" s="410"/>
      <c r="CE484" s="410"/>
      <c r="CF484" s="410"/>
      <c r="CG484" s="410"/>
      <c r="CH484" s="410"/>
      <c r="CI484" s="410"/>
      <c r="CJ484" s="410"/>
      <c r="CK484" s="410"/>
      <c r="CL484" s="410"/>
      <c r="CM484" s="410"/>
      <c r="CN484" s="410"/>
      <c r="CO484" s="410"/>
      <c r="CP484" s="410"/>
      <c r="CQ484" s="410"/>
      <c r="CR484" s="410"/>
      <c r="CS484" s="410"/>
      <c r="CT484" s="410"/>
      <c r="CU484" s="410"/>
      <c r="CV484" s="410"/>
      <c r="CW484" s="410"/>
      <c r="CX484" s="410"/>
      <c r="CY484" s="410"/>
      <c r="CZ484" s="410"/>
      <c r="DA484" s="410"/>
      <c r="DB484" s="410"/>
      <c r="DC484" s="410"/>
    </row>
    <row r="485" spans="2:107" ht="14.25">
      <c r="B485" s="491" t="s">
        <v>874</v>
      </c>
      <c r="C485" s="492"/>
      <c r="D485" s="492"/>
      <c r="E485" s="492"/>
      <c r="F485" s="492"/>
      <c r="G485" s="492"/>
      <c r="H485" s="492"/>
      <c r="I485" s="492"/>
      <c r="J485" s="492"/>
      <c r="K485" s="492"/>
      <c r="L485" s="493"/>
      <c r="M485" s="521">
        <v>1408</v>
      </c>
      <c r="N485" s="720"/>
      <c r="O485" s="721"/>
      <c r="P485" s="721"/>
      <c r="Q485" s="722"/>
      <c r="R485" s="543" t="s">
        <v>3</v>
      </c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  <c r="AZ485" s="410"/>
      <c r="BA485" s="410"/>
      <c r="BB485" s="410"/>
      <c r="BC485" s="410"/>
      <c r="BD485" s="410"/>
      <c r="BE485" s="410"/>
      <c r="BF485" s="410"/>
      <c r="BG485" s="410"/>
      <c r="BH485" s="410"/>
      <c r="BI485" s="410"/>
      <c r="BJ485" s="410"/>
      <c r="BK485" s="410"/>
      <c r="BL485" s="410"/>
      <c r="BM485" s="410"/>
      <c r="BN485" s="410"/>
      <c r="BO485" s="410"/>
      <c r="BP485" s="410"/>
      <c r="BQ485" s="410"/>
      <c r="BR485" s="410"/>
      <c r="BS485" s="410"/>
      <c r="BT485" s="410"/>
      <c r="BU485" s="410"/>
      <c r="BV485" s="410"/>
      <c r="BW485" s="410"/>
      <c r="BX485" s="410"/>
      <c r="BY485" s="410"/>
      <c r="BZ485" s="410"/>
      <c r="CA485" s="410"/>
      <c r="CB485" s="410"/>
      <c r="CC485" s="410"/>
      <c r="CD485" s="410"/>
      <c r="CE485" s="410"/>
      <c r="CF485" s="410"/>
      <c r="CG485" s="410"/>
      <c r="CH485" s="410"/>
      <c r="CI485" s="410"/>
      <c r="CJ485" s="410"/>
      <c r="CK485" s="410"/>
      <c r="CL485" s="410"/>
      <c r="CM485" s="410"/>
      <c r="CN485" s="410"/>
      <c r="CO485" s="410"/>
      <c r="CP485" s="410"/>
      <c r="CQ485" s="410"/>
      <c r="CR485" s="410"/>
      <c r="CS485" s="410"/>
      <c r="CT485" s="410"/>
      <c r="CU485" s="410"/>
      <c r="CV485" s="410"/>
      <c r="CW485" s="410"/>
      <c r="CX485" s="410"/>
      <c r="CY485" s="410"/>
      <c r="CZ485" s="410"/>
      <c r="DA485" s="410"/>
      <c r="DB485" s="410"/>
      <c r="DC485" s="410"/>
    </row>
    <row r="486" spans="2:107" ht="14.25">
      <c r="B486" s="491" t="s">
        <v>875</v>
      </c>
      <c r="C486" s="492"/>
      <c r="D486" s="492"/>
      <c r="E486" s="492"/>
      <c r="F486" s="492"/>
      <c r="G486" s="492"/>
      <c r="H486" s="492"/>
      <c r="I486" s="492"/>
      <c r="J486" s="492"/>
      <c r="K486" s="492"/>
      <c r="L486" s="493"/>
      <c r="M486" s="521">
        <v>1409</v>
      </c>
      <c r="N486" s="720"/>
      <c r="O486" s="721"/>
      <c r="P486" s="721"/>
      <c r="Q486" s="722"/>
      <c r="R486" s="543" t="s">
        <v>3</v>
      </c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  <c r="AZ486" s="410"/>
      <c r="BA486" s="410"/>
      <c r="BB486" s="410"/>
      <c r="BC486" s="410"/>
      <c r="BD486" s="410"/>
      <c r="BE486" s="410"/>
      <c r="BF486" s="410"/>
      <c r="BG486" s="410"/>
      <c r="BH486" s="410"/>
      <c r="BI486" s="410"/>
      <c r="BJ486" s="410"/>
      <c r="BK486" s="410"/>
      <c r="BL486" s="410"/>
      <c r="BM486" s="410"/>
      <c r="BN486" s="410"/>
      <c r="BO486" s="410"/>
      <c r="BP486" s="410"/>
      <c r="BQ486" s="410"/>
      <c r="BR486" s="410"/>
      <c r="BS486" s="410"/>
      <c r="BT486" s="410"/>
      <c r="BU486" s="410"/>
      <c r="BV486" s="410"/>
      <c r="BW486" s="410"/>
      <c r="BX486" s="410"/>
      <c r="BY486" s="410"/>
      <c r="BZ486" s="410"/>
      <c r="CA486" s="410"/>
      <c r="CB486" s="410"/>
      <c r="CC486" s="410"/>
      <c r="CD486" s="410"/>
      <c r="CE486" s="410"/>
      <c r="CF486" s="410"/>
      <c r="CG486" s="410"/>
      <c r="CH486" s="410"/>
      <c r="CI486" s="410"/>
      <c r="CJ486" s="410"/>
      <c r="CK486" s="410"/>
      <c r="CL486" s="410"/>
      <c r="CM486" s="410"/>
      <c r="CN486" s="410"/>
      <c r="CO486" s="410"/>
      <c r="CP486" s="410"/>
      <c r="CQ486" s="410"/>
      <c r="CR486" s="410"/>
      <c r="CS486" s="410"/>
      <c r="CT486" s="410"/>
      <c r="CU486" s="410"/>
      <c r="CV486" s="410"/>
      <c r="CW486" s="410"/>
      <c r="CX486" s="410"/>
      <c r="CY486" s="410"/>
      <c r="CZ486" s="410"/>
      <c r="DA486" s="410"/>
      <c r="DB486" s="410"/>
      <c r="DC486" s="410"/>
    </row>
    <row r="487" spans="2:107" ht="14.25">
      <c r="B487" s="491" t="s">
        <v>876</v>
      </c>
      <c r="C487" s="492"/>
      <c r="D487" s="492"/>
      <c r="E487" s="492"/>
      <c r="F487" s="492"/>
      <c r="G487" s="492"/>
      <c r="H487" s="492"/>
      <c r="I487" s="492"/>
      <c r="J487" s="492"/>
      <c r="K487" s="492"/>
      <c r="L487" s="493"/>
      <c r="M487" s="521">
        <v>1818</v>
      </c>
      <c r="N487" s="720"/>
      <c r="O487" s="721"/>
      <c r="P487" s="721"/>
      <c r="Q487" s="722"/>
      <c r="R487" s="543" t="s">
        <v>3</v>
      </c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  <c r="AZ487" s="410"/>
      <c r="BA487" s="410"/>
      <c r="BB487" s="410"/>
      <c r="BC487" s="410"/>
      <c r="BD487" s="410"/>
      <c r="BE487" s="410"/>
      <c r="BF487" s="410"/>
      <c r="BG487" s="410"/>
      <c r="BH487" s="410"/>
      <c r="BI487" s="410"/>
      <c r="BJ487" s="410"/>
      <c r="BK487" s="410"/>
      <c r="BL487" s="410"/>
      <c r="BM487" s="410"/>
      <c r="BN487" s="410"/>
      <c r="BO487" s="410"/>
      <c r="BP487" s="410"/>
      <c r="BQ487" s="410"/>
      <c r="BR487" s="410"/>
      <c r="BS487" s="410"/>
      <c r="BT487" s="410"/>
      <c r="BU487" s="410"/>
      <c r="BV487" s="410"/>
      <c r="BW487" s="410"/>
      <c r="BX487" s="410"/>
      <c r="BY487" s="410"/>
      <c r="BZ487" s="410"/>
      <c r="CA487" s="410"/>
      <c r="CB487" s="410"/>
      <c r="CC487" s="410"/>
      <c r="CD487" s="410"/>
      <c r="CE487" s="410"/>
      <c r="CF487" s="410"/>
      <c r="CG487" s="410"/>
      <c r="CH487" s="410"/>
      <c r="CI487" s="410"/>
      <c r="CJ487" s="410"/>
      <c r="CK487" s="410"/>
      <c r="CL487" s="410"/>
      <c r="CM487" s="410"/>
      <c r="CN487" s="410"/>
      <c r="CO487" s="410"/>
      <c r="CP487" s="410"/>
      <c r="CQ487" s="410"/>
      <c r="CR487" s="410"/>
      <c r="CS487" s="410"/>
      <c r="CT487" s="410"/>
      <c r="CU487" s="410"/>
      <c r="CV487" s="410"/>
      <c r="CW487" s="410"/>
      <c r="CX487" s="410"/>
      <c r="CY487" s="410"/>
      <c r="CZ487" s="410"/>
      <c r="DA487" s="410"/>
      <c r="DB487" s="410"/>
      <c r="DC487" s="410"/>
    </row>
    <row r="488" spans="2:107" ht="14.25">
      <c r="B488" s="491" t="s">
        <v>877</v>
      </c>
      <c r="C488" s="492"/>
      <c r="D488" s="492"/>
      <c r="E488" s="492"/>
      <c r="F488" s="492"/>
      <c r="G488" s="492"/>
      <c r="H488" s="492"/>
      <c r="I488" s="492"/>
      <c r="J488" s="492"/>
      <c r="K488" s="492"/>
      <c r="L488" s="493"/>
      <c r="M488" s="521">
        <v>1429</v>
      </c>
      <c r="N488" s="720"/>
      <c r="O488" s="721"/>
      <c r="P488" s="721"/>
      <c r="Q488" s="722"/>
      <c r="R488" s="543" t="s">
        <v>3</v>
      </c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  <c r="AZ488" s="410"/>
      <c r="BA488" s="410"/>
      <c r="BB488" s="410"/>
      <c r="BC488" s="410"/>
      <c r="BD488" s="410"/>
      <c r="BE488" s="410"/>
      <c r="BF488" s="410"/>
      <c r="BG488" s="410"/>
      <c r="BH488" s="410"/>
      <c r="BI488" s="410"/>
      <c r="BJ488" s="410"/>
      <c r="BK488" s="410"/>
      <c r="BL488" s="410"/>
      <c r="BM488" s="410"/>
      <c r="BN488" s="410"/>
      <c r="BO488" s="410"/>
      <c r="BP488" s="410"/>
      <c r="BQ488" s="410"/>
      <c r="BR488" s="410"/>
      <c r="BS488" s="410"/>
      <c r="BT488" s="410"/>
      <c r="BU488" s="410"/>
      <c r="BV488" s="410"/>
      <c r="BW488" s="410"/>
      <c r="BX488" s="410"/>
      <c r="BY488" s="410"/>
      <c r="BZ488" s="410"/>
      <c r="CA488" s="410"/>
      <c r="CB488" s="410"/>
      <c r="CC488" s="410"/>
      <c r="CD488" s="410"/>
      <c r="CE488" s="410"/>
      <c r="CF488" s="410"/>
      <c r="CG488" s="410"/>
      <c r="CH488" s="410"/>
      <c r="CI488" s="410"/>
      <c r="CJ488" s="410"/>
      <c r="CK488" s="410"/>
      <c r="CL488" s="410"/>
      <c r="CM488" s="410"/>
      <c r="CN488" s="410"/>
      <c r="CO488" s="410"/>
      <c r="CP488" s="410"/>
      <c r="CQ488" s="410"/>
      <c r="CR488" s="410"/>
      <c r="CS488" s="410"/>
      <c r="CT488" s="410"/>
      <c r="CU488" s="410"/>
      <c r="CV488" s="410"/>
      <c r="CW488" s="410"/>
      <c r="CX488" s="410"/>
      <c r="CY488" s="410"/>
      <c r="CZ488" s="410"/>
      <c r="DA488" s="410"/>
      <c r="DB488" s="410"/>
      <c r="DC488" s="410"/>
    </row>
    <row r="489" spans="2:107" ht="14.25">
      <c r="B489" s="491" t="s">
        <v>878</v>
      </c>
      <c r="C489" s="492"/>
      <c r="D489" s="492"/>
      <c r="E489" s="492"/>
      <c r="F489" s="492"/>
      <c r="G489" s="492"/>
      <c r="H489" s="492"/>
      <c r="I489" s="492"/>
      <c r="J489" s="492"/>
      <c r="K489" s="492"/>
      <c r="L489" s="493"/>
      <c r="M489" s="521">
        <v>1411</v>
      </c>
      <c r="N489" s="720"/>
      <c r="O489" s="721"/>
      <c r="P489" s="721"/>
      <c r="Q489" s="722"/>
      <c r="R489" s="543" t="s">
        <v>3</v>
      </c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  <c r="AZ489" s="410"/>
      <c r="BA489" s="410"/>
      <c r="BB489" s="410"/>
      <c r="BC489" s="410"/>
      <c r="BD489" s="410"/>
      <c r="BE489" s="410"/>
      <c r="BF489" s="410"/>
      <c r="BG489" s="410"/>
      <c r="BH489" s="410"/>
      <c r="BI489" s="410"/>
      <c r="BJ489" s="410"/>
      <c r="BK489" s="410"/>
      <c r="BL489" s="410"/>
      <c r="BM489" s="410"/>
      <c r="BN489" s="410"/>
      <c r="BO489" s="410"/>
      <c r="BP489" s="410"/>
      <c r="BQ489" s="410"/>
      <c r="BR489" s="410"/>
      <c r="BS489" s="410"/>
      <c r="BT489" s="410"/>
      <c r="BU489" s="410"/>
      <c r="BV489" s="410"/>
      <c r="BW489" s="410"/>
      <c r="BX489" s="410"/>
      <c r="BY489" s="410"/>
      <c r="BZ489" s="410"/>
      <c r="CA489" s="410"/>
      <c r="CB489" s="410"/>
      <c r="CC489" s="410"/>
      <c r="CD489" s="410"/>
      <c r="CE489" s="410"/>
      <c r="CF489" s="410"/>
      <c r="CG489" s="410"/>
      <c r="CH489" s="410"/>
      <c r="CI489" s="410"/>
      <c r="CJ489" s="410"/>
      <c r="CK489" s="410"/>
      <c r="CL489" s="410"/>
      <c r="CM489" s="410"/>
      <c r="CN489" s="410"/>
      <c r="CO489" s="410"/>
      <c r="CP489" s="410"/>
      <c r="CQ489" s="410"/>
      <c r="CR489" s="410"/>
      <c r="CS489" s="410"/>
      <c r="CT489" s="410"/>
      <c r="CU489" s="410"/>
      <c r="CV489" s="410"/>
      <c r="CW489" s="410"/>
      <c r="CX489" s="410"/>
      <c r="CY489" s="410"/>
      <c r="CZ489" s="410"/>
      <c r="DA489" s="410"/>
      <c r="DB489" s="410"/>
      <c r="DC489" s="410"/>
    </row>
    <row r="490" spans="2:107" ht="14.25">
      <c r="B490" s="491" t="s">
        <v>879</v>
      </c>
      <c r="C490" s="492"/>
      <c r="D490" s="492"/>
      <c r="E490" s="492"/>
      <c r="F490" s="492"/>
      <c r="G490" s="492"/>
      <c r="H490" s="492"/>
      <c r="I490" s="492"/>
      <c r="J490" s="492"/>
      <c r="K490" s="492"/>
      <c r="L490" s="493"/>
      <c r="M490" s="521">
        <v>1412</v>
      </c>
      <c r="N490" s="720"/>
      <c r="O490" s="721"/>
      <c r="P490" s="721"/>
      <c r="Q490" s="722"/>
      <c r="R490" s="477" t="s">
        <v>3</v>
      </c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  <c r="AZ490" s="410"/>
      <c r="BA490" s="410"/>
      <c r="BB490" s="410"/>
      <c r="BC490" s="410"/>
      <c r="BD490" s="410"/>
      <c r="BE490" s="410"/>
      <c r="BF490" s="410"/>
      <c r="BG490" s="410"/>
      <c r="BH490" s="410"/>
      <c r="BI490" s="410"/>
      <c r="BJ490" s="410"/>
      <c r="BK490" s="410"/>
      <c r="BL490" s="410"/>
      <c r="BM490" s="410"/>
      <c r="BN490" s="410"/>
      <c r="BO490" s="410"/>
      <c r="BP490" s="410"/>
      <c r="BQ490" s="410"/>
      <c r="BR490" s="410"/>
      <c r="BS490" s="410"/>
      <c r="BT490" s="410"/>
      <c r="BU490" s="410"/>
      <c r="BV490" s="410"/>
      <c r="BW490" s="410"/>
      <c r="BX490" s="410"/>
      <c r="BY490" s="410"/>
      <c r="BZ490" s="410"/>
      <c r="CA490" s="410"/>
      <c r="CB490" s="410"/>
      <c r="CC490" s="410"/>
      <c r="CD490" s="410"/>
      <c r="CE490" s="410"/>
      <c r="CF490" s="410"/>
      <c r="CG490" s="410"/>
      <c r="CH490" s="410"/>
      <c r="CI490" s="410"/>
      <c r="CJ490" s="410"/>
      <c r="CK490" s="410"/>
      <c r="CL490" s="410"/>
      <c r="CM490" s="410"/>
      <c r="CN490" s="410"/>
      <c r="CO490" s="410"/>
      <c r="CP490" s="410"/>
      <c r="CQ490" s="410"/>
      <c r="CR490" s="410"/>
      <c r="CS490" s="410"/>
      <c r="CT490" s="410"/>
      <c r="CU490" s="410"/>
      <c r="CV490" s="410"/>
      <c r="CW490" s="410"/>
      <c r="CX490" s="410"/>
      <c r="CY490" s="410"/>
      <c r="CZ490" s="410"/>
      <c r="DA490" s="410"/>
      <c r="DB490" s="410"/>
      <c r="DC490" s="410"/>
    </row>
    <row r="491" spans="2:107" ht="14.25">
      <c r="B491" s="491" t="s">
        <v>880</v>
      </c>
      <c r="C491" s="492"/>
      <c r="D491" s="492"/>
      <c r="E491" s="492"/>
      <c r="F491" s="492"/>
      <c r="G491" s="492"/>
      <c r="H491" s="492"/>
      <c r="I491" s="492"/>
      <c r="J491" s="492"/>
      <c r="K491" s="492"/>
      <c r="L491" s="493"/>
      <c r="M491" s="521">
        <v>1413</v>
      </c>
      <c r="N491" s="720"/>
      <c r="O491" s="721"/>
      <c r="P491" s="721"/>
      <c r="Q491" s="722"/>
      <c r="R491" s="477" t="s">
        <v>3</v>
      </c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  <c r="AZ491" s="410"/>
      <c r="BA491" s="410"/>
      <c r="BB491" s="410"/>
      <c r="BC491" s="410"/>
      <c r="BD491" s="410"/>
      <c r="BE491" s="410"/>
      <c r="BF491" s="410"/>
      <c r="BG491" s="410"/>
      <c r="BH491" s="410"/>
      <c r="BI491" s="410"/>
      <c r="BJ491" s="410"/>
      <c r="BK491" s="410"/>
      <c r="BL491" s="410"/>
      <c r="BM491" s="410"/>
      <c r="BN491" s="410"/>
      <c r="BO491" s="410"/>
      <c r="BP491" s="410"/>
      <c r="BQ491" s="410"/>
      <c r="BR491" s="410"/>
      <c r="BS491" s="410"/>
      <c r="BT491" s="410"/>
      <c r="BU491" s="410"/>
      <c r="BV491" s="410"/>
      <c r="BW491" s="410"/>
      <c r="BX491" s="410"/>
      <c r="BY491" s="410"/>
      <c r="BZ491" s="410"/>
      <c r="CA491" s="410"/>
      <c r="CB491" s="410"/>
      <c r="CC491" s="410"/>
      <c r="CD491" s="410"/>
      <c r="CE491" s="410"/>
      <c r="CF491" s="410"/>
      <c r="CG491" s="410"/>
      <c r="CH491" s="410"/>
      <c r="CI491" s="410"/>
      <c r="CJ491" s="410"/>
      <c r="CK491" s="410"/>
      <c r="CL491" s="410"/>
      <c r="CM491" s="410"/>
      <c r="CN491" s="410"/>
      <c r="CO491" s="410"/>
      <c r="CP491" s="410"/>
      <c r="CQ491" s="410"/>
      <c r="CR491" s="410"/>
      <c r="CS491" s="410"/>
      <c r="CT491" s="410"/>
      <c r="CU491" s="410"/>
      <c r="CV491" s="410"/>
      <c r="CW491" s="410"/>
      <c r="CX491" s="410"/>
      <c r="CY491" s="410"/>
      <c r="CZ491" s="410"/>
      <c r="DA491" s="410"/>
      <c r="DB491" s="410"/>
      <c r="DC491" s="410"/>
    </row>
    <row r="492" spans="2:107" ht="14.25">
      <c r="B492" s="491" t="s">
        <v>881</v>
      </c>
      <c r="C492" s="492"/>
      <c r="D492" s="492"/>
      <c r="E492" s="492"/>
      <c r="F492" s="492"/>
      <c r="G492" s="492"/>
      <c r="H492" s="492"/>
      <c r="I492" s="492"/>
      <c r="J492" s="492"/>
      <c r="K492" s="492"/>
      <c r="L492" s="493"/>
      <c r="M492" s="521">
        <v>1415</v>
      </c>
      <c r="N492" s="720"/>
      <c r="O492" s="721"/>
      <c r="P492" s="721"/>
      <c r="Q492" s="722"/>
      <c r="R492" s="477" t="s">
        <v>3</v>
      </c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  <c r="AZ492" s="410"/>
      <c r="BA492" s="410"/>
      <c r="BB492" s="410"/>
      <c r="BC492" s="410"/>
      <c r="BD492" s="410"/>
      <c r="BE492" s="410"/>
      <c r="BF492" s="410"/>
      <c r="BG492" s="410"/>
      <c r="BH492" s="410"/>
      <c r="BI492" s="410"/>
      <c r="BJ492" s="410"/>
      <c r="BK492" s="410"/>
      <c r="BL492" s="410"/>
      <c r="BM492" s="410"/>
      <c r="BN492" s="410"/>
      <c r="BO492" s="410"/>
      <c r="BP492" s="410"/>
      <c r="BQ492" s="410"/>
      <c r="BR492" s="410"/>
      <c r="BS492" s="410"/>
      <c r="BT492" s="410"/>
      <c r="BU492" s="410"/>
      <c r="BV492" s="410"/>
      <c r="BW492" s="410"/>
      <c r="BX492" s="410"/>
      <c r="BY492" s="410"/>
      <c r="BZ492" s="410"/>
      <c r="CA492" s="410"/>
      <c r="CB492" s="410"/>
      <c r="CC492" s="410"/>
      <c r="CD492" s="410"/>
      <c r="CE492" s="410"/>
      <c r="CF492" s="410"/>
      <c r="CG492" s="410"/>
      <c r="CH492" s="410"/>
      <c r="CI492" s="410"/>
      <c r="CJ492" s="410"/>
      <c r="CK492" s="410"/>
      <c r="CL492" s="410"/>
      <c r="CM492" s="410"/>
      <c r="CN492" s="410"/>
      <c r="CO492" s="410"/>
      <c r="CP492" s="410"/>
      <c r="CQ492" s="410"/>
      <c r="CR492" s="410"/>
      <c r="CS492" s="410"/>
      <c r="CT492" s="410"/>
      <c r="CU492" s="410"/>
      <c r="CV492" s="410"/>
      <c r="CW492" s="410"/>
      <c r="CX492" s="410"/>
      <c r="CY492" s="410"/>
      <c r="CZ492" s="410"/>
      <c r="DA492" s="410"/>
      <c r="DB492" s="410"/>
      <c r="DC492" s="410"/>
    </row>
    <row r="493" spans="2:107" ht="14.25">
      <c r="B493" s="491" t="s">
        <v>882</v>
      </c>
      <c r="C493" s="492"/>
      <c r="D493" s="492"/>
      <c r="E493" s="492"/>
      <c r="F493" s="492"/>
      <c r="G493" s="492"/>
      <c r="H493" s="492"/>
      <c r="I493" s="492"/>
      <c r="J493" s="492"/>
      <c r="K493" s="492"/>
      <c r="L493" s="493"/>
      <c r="M493" s="521">
        <v>1416</v>
      </c>
      <c r="N493" s="720"/>
      <c r="O493" s="721"/>
      <c r="P493" s="721"/>
      <c r="Q493" s="722"/>
      <c r="R493" s="477" t="s">
        <v>3</v>
      </c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  <c r="AZ493" s="410"/>
      <c r="BA493" s="410"/>
      <c r="BB493" s="410"/>
      <c r="BC493" s="410"/>
      <c r="BD493" s="410"/>
      <c r="BE493" s="410"/>
      <c r="BF493" s="410"/>
      <c r="BG493" s="410"/>
      <c r="BH493" s="410"/>
      <c r="BI493" s="410"/>
      <c r="BJ493" s="410"/>
      <c r="BK493" s="410"/>
      <c r="BL493" s="410"/>
      <c r="BM493" s="410"/>
      <c r="BN493" s="410"/>
      <c r="BO493" s="410"/>
      <c r="BP493" s="410"/>
      <c r="BQ493" s="410"/>
      <c r="BR493" s="410"/>
      <c r="BS493" s="410"/>
      <c r="BT493" s="410"/>
      <c r="BU493" s="410"/>
      <c r="BV493" s="410"/>
      <c r="BW493" s="410"/>
      <c r="BX493" s="410"/>
      <c r="BY493" s="410"/>
      <c r="BZ493" s="410"/>
      <c r="CA493" s="410"/>
      <c r="CB493" s="410"/>
      <c r="CC493" s="410"/>
      <c r="CD493" s="410"/>
      <c r="CE493" s="410"/>
      <c r="CF493" s="410"/>
      <c r="CG493" s="410"/>
      <c r="CH493" s="410"/>
      <c r="CI493" s="410"/>
      <c r="CJ493" s="410"/>
      <c r="CK493" s="410"/>
      <c r="CL493" s="410"/>
      <c r="CM493" s="410"/>
      <c r="CN493" s="410"/>
      <c r="CO493" s="410"/>
      <c r="CP493" s="410"/>
      <c r="CQ493" s="410"/>
      <c r="CR493" s="410"/>
      <c r="CS493" s="410"/>
      <c r="CT493" s="410"/>
      <c r="CU493" s="410"/>
      <c r="CV493" s="410"/>
      <c r="CW493" s="410"/>
      <c r="CX493" s="410"/>
      <c r="CY493" s="410"/>
      <c r="CZ493" s="410"/>
      <c r="DA493" s="410"/>
      <c r="DB493" s="410"/>
      <c r="DC493" s="410"/>
    </row>
    <row r="494" spans="2:107" ht="14.25">
      <c r="B494" s="491" t="s">
        <v>883</v>
      </c>
      <c r="C494" s="492"/>
      <c r="D494" s="492"/>
      <c r="E494" s="492"/>
      <c r="F494" s="492"/>
      <c r="G494" s="492"/>
      <c r="H494" s="492"/>
      <c r="I494" s="492"/>
      <c r="J494" s="492"/>
      <c r="K494" s="492"/>
      <c r="L494" s="493"/>
      <c r="M494" s="521">
        <v>1417</v>
      </c>
      <c r="N494" s="720"/>
      <c r="O494" s="721"/>
      <c r="P494" s="721"/>
      <c r="Q494" s="722"/>
      <c r="R494" s="477" t="s">
        <v>3</v>
      </c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  <c r="AZ494" s="410"/>
      <c r="BA494" s="410"/>
      <c r="BB494" s="410"/>
      <c r="BC494" s="410"/>
      <c r="BD494" s="410"/>
      <c r="BE494" s="410"/>
      <c r="BF494" s="410"/>
      <c r="BG494" s="410"/>
      <c r="BH494" s="410"/>
      <c r="BI494" s="410"/>
      <c r="BJ494" s="410"/>
      <c r="BK494" s="410"/>
      <c r="BL494" s="410"/>
      <c r="BM494" s="410"/>
      <c r="BN494" s="410"/>
      <c r="BO494" s="410"/>
      <c r="BP494" s="410"/>
      <c r="BQ494" s="410"/>
      <c r="BR494" s="410"/>
      <c r="BS494" s="410"/>
      <c r="BT494" s="410"/>
      <c r="BU494" s="410"/>
      <c r="BV494" s="410"/>
      <c r="BW494" s="410"/>
      <c r="BX494" s="410"/>
      <c r="BY494" s="410"/>
      <c r="BZ494" s="410"/>
      <c r="CA494" s="410"/>
      <c r="CB494" s="410"/>
      <c r="CC494" s="410"/>
      <c r="CD494" s="410"/>
      <c r="CE494" s="410"/>
      <c r="CF494" s="410"/>
      <c r="CG494" s="410"/>
      <c r="CH494" s="410"/>
      <c r="CI494" s="410"/>
      <c r="CJ494" s="410"/>
      <c r="CK494" s="410"/>
      <c r="CL494" s="410"/>
      <c r="CM494" s="410"/>
      <c r="CN494" s="410"/>
      <c r="CO494" s="410"/>
      <c r="CP494" s="410"/>
      <c r="CQ494" s="410"/>
      <c r="CR494" s="410"/>
      <c r="CS494" s="410"/>
      <c r="CT494" s="410"/>
      <c r="CU494" s="410"/>
      <c r="CV494" s="410"/>
      <c r="CW494" s="410"/>
      <c r="CX494" s="410"/>
      <c r="CY494" s="410"/>
      <c r="CZ494" s="410"/>
      <c r="DA494" s="410"/>
      <c r="DB494" s="410"/>
      <c r="DC494" s="410"/>
    </row>
    <row r="495" spans="2:107" ht="14.25">
      <c r="B495" s="491" t="s">
        <v>815</v>
      </c>
      <c r="C495" s="492"/>
      <c r="D495" s="492"/>
      <c r="E495" s="492"/>
      <c r="F495" s="492"/>
      <c r="G495" s="492"/>
      <c r="H495" s="492"/>
      <c r="I495" s="492"/>
      <c r="J495" s="492"/>
      <c r="K495" s="492"/>
      <c r="L495" s="493"/>
      <c r="M495" s="521">
        <v>1418</v>
      </c>
      <c r="N495" s="720"/>
      <c r="O495" s="721"/>
      <c r="P495" s="721"/>
      <c r="Q495" s="722"/>
      <c r="R495" s="477" t="s">
        <v>3</v>
      </c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  <c r="AZ495" s="410"/>
      <c r="BA495" s="410"/>
      <c r="BB495" s="410"/>
      <c r="BC495" s="410"/>
      <c r="BD495" s="410"/>
      <c r="BE495" s="410"/>
      <c r="BF495" s="410"/>
      <c r="BG495" s="410"/>
      <c r="BH495" s="410"/>
      <c r="BI495" s="410"/>
      <c r="BJ495" s="410"/>
      <c r="BK495" s="410"/>
      <c r="BL495" s="410"/>
      <c r="BM495" s="410"/>
      <c r="BN495" s="410"/>
      <c r="BO495" s="410"/>
      <c r="BP495" s="410"/>
      <c r="BQ495" s="410"/>
      <c r="BR495" s="410"/>
      <c r="BS495" s="410"/>
      <c r="BT495" s="410"/>
      <c r="BU495" s="410"/>
      <c r="BV495" s="410"/>
      <c r="BW495" s="410"/>
      <c r="BX495" s="410"/>
      <c r="BY495" s="410"/>
      <c r="BZ495" s="410"/>
      <c r="CA495" s="410"/>
      <c r="CB495" s="410"/>
      <c r="CC495" s="410"/>
      <c r="CD495" s="410"/>
      <c r="CE495" s="410"/>
      <c r="CF495" s="410"/>
      <c r="CG495" s="410"/>
      <c r="CH495" s="410"/>
      <c r="CI495" s="410"/>
      <c r="CJ495" s="410"/>
      <c r="CK495" s="410"/>
      <c r="CL495" s="410"/>
      <c r="CM495" s="410"/>
      <c r="CN495" s="410"/>
      <c r="CO495" s="410"/>
      <c r="CP495" s="410"/>
      <c r="CQ495" s="410"/>
      <c r="CR495" s="410"/>
      <c r="CS495" s="410"/>
      <c r="CT495" s="410"/>
      <c r="CU495" s="410"/>
      <c r="CV495" s="410"/>
      <c r="CW495" s="410"/>
      <c r="CX495" s="410"/>
      <c r="CY495" s="410"/>
      <c r="CZ495" s="410"/>
      <c r="DA495" s="410"/>
      <c r="DB495" s="410"/>
      <c r="DC495" s="410"/>
    </row>
    <row r="496" spans="2:107" ht="14.25">
      <c r="B496" s="491" t="s">
        <v>884</v>
      </c>
      <c r="C496" s="492"/>
      <c r="D496" s="492"/>
      <c r="E496" s="492"/>
      <c r="F496" s="492"/>
      <c r="G496" s="492"/>
      <c r="H496" s="492"/>
      <c r="I496" s="492"/>
      <c r="J496" s="492"/>
      <c r="K496" s="492"/>
      <c r="L496" s="493"/>
      <c r="M496" s="521">
        <v>1419</v>
      </c>
      <c r="N496" s="720"/>
      <c r="O496" s="721"/>
      <c r="P496" s="721"/>
      <c r="Q496" s="722"/>
      <c r="R496" s="477" t="s">
        <v>3</v>
      </c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  <c r="AZ496" s="410"/>
      <c r="BA496" s="410"/>
      <c r="BB496" s="410"/>
      <c r="BC496" s="410"/>
      <c r="BD496" s="410"/>
      <c r="BE496" s="410"/>
      <c r="BF496" s="410"/>
      <c r="BG496" s="410"/>
      <c r="BH496" s="410"/>
      <c r="BI496" s="410"/>
      <c r="BJ496" s="410"/>
      <c r="BK496" s="410"/>
      <c r="BL496" s="410"/>
      <c r="BM496" s="410"/>
      <c r="BN496" s="410"/>
      <c r="BO496" s="410"/>
      <c r="BP496" s="410"/>
      <c r="BQ496" s="410"/>
      <c r="BR496" s="410"/>
      <c r="BS496" s="410"/>
      <c r="BT496" s="410"/>
      <c r="BU496" s="410"/>
      <c r="BV496" s="410"/>
      <c r="BW496" s="410"/>
      <c r="BX496" s="410"/>
      <c r="BY496" s="410"/>
      <c r="BZ496" s="410"/>
      <c r="CA496" s="410"/>
      <c r="CB496" s="410"/>
      <c r="CC496" s="410"/>
      <c r="CD496" s="410"/>
      <c r="CE496" s="410"/>
      <c r="CF496" s="410"/>
      <c r="CG496" s="410"/>
      <c r="CH496" s="410"/>
      <c r="CI496" s="410"/>
      <c r="CJ496" s="410"/>
      <c r="CK496" s="410"/>
      <c r="CL496" s="410"/>
      <c r="CM496" s="410"/>
      <c r="CN496" s="410"/>
      <c r="CO496" s="410"/>
      <c r="CP496" s="410"/>
      <c r="CQ496" s="410"/>
      <c r="CR496" s="410"/>
      <c r="CS496" s="410"/>
      <c r="CT496" s="410"/>
      <c r="CU496" s="410"/>
      <c r="CV496" s="410"/>
      <c r="CW496" s="410"/>
      <c r="CX496" s="410"/>
      <c r="CY496" s="410"/>
      <c r="CZ496" s="410"/>
      <c r="DA496" s="410"/>
      <c r="DB496" s="410"/>
      <c r="DC496" s="410"/>
    </row>
    <row r="497" spans="2:107" ht="14.25">
      <c r="B497" s="491" t="s">
        <v>885</v>
      </c>
      <c r="C497" s="492"/>
      <c r="D497" s="492"/>
      <c r="E497" s="492"/>
      <c r="F497" s="492"/>
      <c r="G497" s="492"/>
      <c r="H497" s="492"/>
      <c r="I497" s="492"/>
      <c r="J497" s="492"/>
      <c r="K497" s="492"/>
      <c r="L497" s="493"/>
      <c r="M497" s="521">
        <v>1421</v>
      </c>
      <c r="N497" s="720"/>
      <c r="O497" s="721"/>
      <c r="P497" s="721"/>
      <c r="Q497" s="722"/>
      <c r="R497" s="477" t="s">
        <v>3</v>
      </c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  <c r="AZ497" s="410"/>
      <c r="BA497" s="410"/>
      <c r="BB497" s="410"/>
      <c r="BC497" s="410"/>
      <c r="BD497" s="410"/>
      <c r="BE497" s="410"/>
      <c r="BF497" s="410"/>
      <c r="BG497" s="410"/>
      <c r="BH497" s="410"/>
      <c r="BI497" s="410"/>
      <c r="BJ497" s="410"/>
      <c r="BK497" s="410"/>
      <c r="BL497" s="410"/>
      <c r="BM497" s="410"/>
      <c r="BN497" s="410"/>
      <c r="BO497" s="410"/>
      <c r="BP497" s="410"/>
      <c r="BQ497" s="410"/>
      <c r="BR497" s="410"/>
      <c r="BS497" s="410"/>
      <c r="BT497" s="410"/>
      <c r="BU497" s="410"/>
      <c r="BV497" s="410"/>
      <c r="BW497" s="410"/>
      <c r="BX497" s="410"/>
      <c r="BY497" s="410"/>
      <c r="BZ497" s="410"/>
      <c r="CA497" s="410"/>
      <c r="CB497" s="410"/>
      <c r="CC497" s="410"/>
      <c r="CD497" s="410"/>
      <c r="CE497" s="410"/>
      <c r="CF497" s="410"/>
      <c r="CG497" s="410"/>
      <c r="CH497" s="410"/>
      <c r="CI497" s="410"/>
      <c r="CJ497" s="410"/>
      <c r="CK497" s="410"/>
      <c r="CL497" s="410"/>
      <c r="CM497" s="410"/>
      <c r="CN497" s="410"/>
      <c r="CO497" s="410"/>
      <c r="CP497" s="410"/>
      <c r="CQ497" s="410"/>
      <c r="CR497" s="410"/>
      <c r="CS497" s="410"/>
      <c r="CT497" s="410"/>
      <c r="CU497" s="410"/>
      <c r="CV497" s="410"/>
      <c r="CW497" s="410"/>
      <c r="CX497" s="410"/>
      <c r="CY497" s="410"/>
      <c r="CZ497" s="410"/>
      <c r="DA497" s="410"/>
      <c r="DB497" s="410"/>
      <c r="DC497" s="410"/>
    </row>
    <row r="498" spans="2:107" ht="14.25">
      <c r="B498" s="491" t="s">
        <v>886</v>
      </c>
      <c r="C498" s="492"/>
      <c r="D498" s="492"/>
      <c r="E498" s="492"/>
      <c r="F498" s="492"/>
      <c r="G498" s="492"/>
      <c r="H498" s="492"/>
      <c r="I498" s="492"/>
      <c r="J498" s="492"/>
      <c r="K498" s="492"/>
      <c r="L498" s="493"/>
      <c r="M498" s="521">
        <v>1422</v>
      </c>
      <c r="N498" s="720"/>
      <c r="O498" s="721"/>
      <c r="P498" s="721"/>
      <c r="Q498" s="722"/>
      <c r="R498" s="477" t="s">
        <v>3</v>
      </c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  <c r="AZ498" s="410"/>
      <c r="BA498" s="410"/>
      <c r="BB498" s="410"/>
      <c r="BC498" s="410"/>
      <c r="BD498" s="410"/>
      <c r="BE498" s="410"/>
      <c r="BF498" s="410"/>
      <c r="BG498" s="410"/>
      <c r="BH498" s="410"/>
      <c r="BI498" s="410"/>
      <c r="BJ498" s="410"/>
      <c r="BK498" s="410"/>
      <c r="BL498" s="410"/>
      <c r="BM498" s="410"/>
      <c r="BN498" s="410"/>
      <c r="BO498" s="410"/>
      <c r="BP498" s="410"/>
      <c r="BQ498" s="410"/>
      <c r="BR498" s="410"/>
      <c r="BS498" s="410"/>
      <c r="BT498" s="410"/>
      <c r="BU498" s="410"/>
      <c r="BV498" s="410"/>
      <c r="BW498" s="410"/>
      <c r="BX498" s="410"/>
      <c r="BY498" s="410"/>
      <c r="BZ498" s="410"/>
      <c r="CA498" s="410"/>
      <c r="CB498" s="410"/>
      <c r="CC498" s="410"/>
      <c r="CD498" s="410"/>
      <c r="CE498" s="410"/>
      <c r="CF498" s="410"/>
      <c r="CG498" s="410"/>
      <c r="CH498" s="410"/>
      <c r="CI498" s="410"/>
      <c r="CJ498" s="410"/>
      <c r="CK498" s="410"/>
      <c r="CL498" s="410"/>
      <c r="CM498" s="410"/>
      <c r="CN498" s="410"/>
      <c r="CO498" s="410"/>
      <c r="CP498" s="410"/>
      <c r="CQ498" s="410"/>
      <c r="CR498" s="410"/>
      <c r="CS498" s="410"/>
      <c r="CT498" s="410"/>
      <c r="CU498" s="410"/>
      <c r="CV498" s="410"/>
      <c r="CW498" s="410"/>
      <c r="CX498" s="410"/>
      <c r="CY498" s="410"/>
      <c r="CZ498" s="410"/>
      <c r="DA498" s="410"/>
      <c r="DB498" s="410"/>
      <c r="DC498" s="410"/>
    </row>
    <row r="499" spans="2:107" ht="14.25">
      <c r="B499" s="491" t="s">
        <v>887</v>
      </c>
      <c r="C499" s="492"/>
      <c r="D499" s="492"/>
      <c r="E499" s="492"/>
      <c r="F499" s="492"/>
      <c r="G499" s="492"/>
      <c r="H499" s="492"/>
      <c r="I499" s="492"/>
      <c r="J499" s="492"/>
      <c r="K499" s="492"/>
      <c r="L499" s="493"/>
      <c r="M499" s="521">
        <v>1423</v>
      </c>
      <c r="N499" s="720"/>
      <c r="O499" s="721"/>
      <c r="P499" s="721"/>
      <c r="Q499" s="722"/>
      <c r="R499" s="477" t="s">
        <v>3</v>
      </c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  <c r="AZ499" s="410"/>
      <c r="BA499" s="410"/>
      <c r="BB499" s="410"/>
      <c r="BC499" s="410"/>
      <c r="BD499" s="410"/>
      <c r="BE499" s="410"/>
      <c r="BF499" s="410"/>
      <c r="BG499" s="410"/>
      <c r="BH499" s="410"/>
      <c r="BI499" s="410"/>
      <c r="BJ499" s="410"/>
      <c r="BK499" s="410"/>
      <c r="BL499" s="410"/>
      <c r="BM499" s="410"/>
      <c r="BN499" s="410"/>
      <c r="BO499" s="410"/>
      <c r="BP499" s="410"/>
      <c r="BQ499" s="410"/>
      <c r="BR499" s="410"/>
      <c r="BS499" s="410"/>
      <c r="BT499" s="410"/>
      <c r="BU499" s="410"/>
      <c r="BV499" s="410"/>
      <c r="BW499" s="410"/>
      <c r="BX499" s="410"/>
      <c r="BY499" s="410"/>
      <c r="BZ499" s="410"/>
      <c r="CA499" s="410"/>
      <c r="CB499" s="410"/>
      <c r="CC499" s="410"/>
      <c r="CD499" s="410"/>
      <c r="CE499" s="410"/>
      <c r="CF499" s="410"/>
      <c r="CG499" s="410"/>
      <c r="CH499" s="410"/>
      <c r="CI499" s="410"/>
      <c r="CJ499" s="410"/>
      <c r="CK499" s="410"/>
      <c r="CL499" s="410"/>
      <c r="CM499" s="410"/>
      <c r="CN499" s="410"/>
      <c r="CO499" s="410"/>
      <c r="CP499" s="410"/>
      <c r="CQ499" s="410"/>
      <c r="CR499" s="410"/>
      <c r="CS499" s="410"/>
      <c r="CT499" s="410"/>
      <c r="CU499" s="410"/>
      <c r="CV499" s="410"/>
      <c r="CW499" s="410"/>
      <c r="CX499" s="410"/>
      <c r="CY499" s="410"/>
      <c r="CZ499" s="410"/>
      <c r="DA499" s="410"/>
      <c r="DB499" s="410"/>
      <c r="DC499" s="410"/>
    </row>
    <row r="500" spans="2:107" ht="14.25">
      <c r="B500" s="491" t="s">
        <v>888</v>
      </c>
      <c r="C500" s="492"/>
      <c r="D500" s="492"/>
      <c r="E500" s="492"/>
      <c r="F500" s="492"/>
      <c r="G500" s="492"/>
      <c r="H500" s="492"/>
      <c r="I500" s="492"/>
      <c r="J500" s="492"/>
      <c r="K500" s="492"/>
      <c r="L500" s="493"/>
      <c r="M500" s="521">
        <v>1424</v>
      </c>
      <c r="N500" s="720"/>
      <c r="O500" s="721"/>
      <c r="P500" s="721"/>
      <c r="Q500" s="722"/>
      <c r="R500" s="477" t="s">
        <v>3</v>
      </c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  <c r="AZ500" s="410"/>
      <c r="BA500" s="410"/>
      <c r="BB500" s="410"/>
      <c r="BC500" s="410"/>
      <c r="BD500" s="410"/>
      <c r="BE500" s="410"/>
      <c r="BF500" s="410"/>
      <c r="BG500" s="410"/>
      <c r="BH500" s="410"/>
      <c r="BI500" s="410"/>
      <c r="BJ500" s="410"/>
      <c r="BK500" s="410"/>
      <c r="BL500" s="410"/>
      <c r="BM500" s="410"/>
      <c r="BN500" s="410"/>
      <c r="BO500" s="410"/>
      <c r="BP500" s="410"/>
      <c r="BQ500" s="410"/>
      <c r="BR500" s="410"/>
      <c r="BS500" s="410"/>
      <c r="BT500" s="410"/>
      <c r="BU500" s="410"/>
      <c r="BV500" s="410"/>
      <c r="BW500" s="410"/>
      <c r="BX500" s="410"/>
      <c r="BY500" s="410"/>
      <c r="BZ500" s="410"/>
      <c r="CA500" s="410"/>
      <c r="CB500" s="410"/>
      <c r="CC500" s="410"/>
      <c r="CD500" s="410"/>
      <c r="CE500" s="410"/>
      <c r="CF500" s="410"/>
      <c r="CG500" s="410"/>
      <c r="CH500" s="410"/>
      <c r="CI500" s="410"/>
      <c r="CJ500" s="410"/>
      <c r="CK500" s="410"/>
      <c r="CL500" s="410"/>
      <c r="CM500" s="410"/>
      <c r="CN500" s="410"/>
      <c r="CO500" s="410"/>
      <c r="CP500" s="410"/>
      <c r="CQ500" s="410"/>
      <c r="CR500" s="410"/>
      <c r="CS500" s="410"/>
      <c r="CT500" s="410"/>
      <c r="CU500" s="410"/>
      <c r="CV500" s="410"/>
      <c r="CW500" s="410"/>
      <c r="CX500" s="410"/>
      <c r="CY500" s="410"/>
      <c r="CZ500" s="410"/>
      <c r="DA500" s="410"/>
      <c r="DB500" s="410"/>
      <c r="DC500" s="410"/>
    </row>
    <row r="501" spans="2:107" ht="14.25">
      <c r="B501" s="491" t="s">
        <v>889</v>
      </c>
      <c r="C501" s="492"/>
      <c r="D501" s="492"/>
      <c r="E501" s="492"/>
      <c r="F501" s="492"/>
      <c r="G501" s="492"/>
      <c r="H501" s="492"/>
      <c r="I501" s="492"/>
      <c r="J501" s="492"/>
      <c r="K501" s="492"/>
      <c r="L501" s="493"/>
      <c r="M501" s="521">
        <v>1425</v>
      </c>
      <c r="N501" s="720"/>
      <c r="O501" s="721"/>
      <c r="P501" s="721"/>
      <c r="Q501" s="722"/>
      <c r="R501" s="477" t="s">
        <v>3</v>
      </c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  <c r="AZ501" s="410"/>
      <c r="BA501" s="410"/>
      <c r="BB501" s="410"/>
      <c r="BC501" s="410"/>
      <c r="BD501" s="410"/>
      <c r="BE501" s="410"/>
      <c r="BF501" s="410"/>
      <c r="BG501" s="410"/>
      <c r="BH501" s="410"/>
      <c r="BI501" s="410"/>
      <c r="BJ501" s="410"/>
      <c r="BK501" s="410"/>
      <c r="BL501" s="410"/>
      <c r="BM501" s="410"/>
      <c r="BN501" s="410"/>
      <c r="BO501" s="410"/>
      <c r="BP501" s="410"/>
      <c r="BQ501" s="410"/>
      <c r="BR501" s="410"/>
      <c r="BS501" s="410"/>
      <c r="BT501" s="410"/>
      <c r="BU501" s="410"/>
      <c r="BV501" s="410"/>
      <c r="BW501" s="410"/>
      <c r="BX501" s="410"/>
      <c r="BY501" s="410"/>
      <c r="BZ501" s="410"/>
      <c r="CA501" s="410"/>
      <c r="CB501" s="410"/>
      <c r="CC501" s="410"/>
      <c r="CD501" s="410"/>
      <c r="CE501" s="410"/>
      <c r="CF501" s="410"/>
      <c r="CG501" s="410"/>
      <c r="CH501" s="410"/>
      <c r="CI501" s="410"/>
      <c r="CJ501" s="410"/>
      <c r="CK501" s="410"/>
      <c r="CL501" s="410"/>
      <c r="CM501" s="410"/>
      <c r="CN501" s="410"/>
      <c r="CO501" s="410"/>
      <c r="CP501" s="410"/>
      <c r="CQ501" s="410"/>
      <c r="CR501" s="410"/>
      <c r="CS501" s="410"/>
      <c r="CT501" s="410"/>
      <c r="CU501" s="410"/>
      <c r="CV501" s="410"/>
      <c r="CW501" s="410"/>
      <c r="CX501" s="410"/>
      <c r="CY501" s="410"/>
      <c r="CZ501" s="410"/>
      <c r="DA501" s="410"/>
      <c r="DB501" s="410"/>
      <c r="DC501" s="410"/>
    </row>
    <row r="502" spans="2:107" ht="14.25">
      <c r="B502" s="491" t="s">
        <v>890</v>
      </c>
      <c r="C502" s="492"/>
      <c r="D502" s="492"/>
      <c r="E502" s="492"/>
      <c r="F502" s="492"/>
      <c r="G502" s="492"/>
      <c r="H502" s="492"/>
      <c r="I502" s="492"/>
      <c r="J502" s="492"/>
      <c r="K502" s="492"/>
      <c r="L502" s="493"/>
      <c r="M502" s="521">
        <v>1426</v>
      </c>
      <c r="N502" s="720"/>
      <c r="O502" s="721"/>
      <c r="P502" s="721"/>
      <c r="Q502" s="722"/>
      <c r="R502" s="477" t="s">
        <v>3</v>
      </c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  <c r="AZ502" s="410"/>
      <c r="BA502" s="410"/>
      <c r="BB502" s="410"/>
      <c r="BC502" s="410"/>
      <c r="BD502" s="410"/>
      <c r="BE502" s="410"/>
      <c r="BF502" s="410"/>
      <c r="BG502" s="410"/>
      <c r="BH502" s="410"/>
      <c r="BI502" s="410"/>
      <c r="BJ502" s="410"/>
      <c r="BK502" s="410"/>
      <c r="BL502" s="410"/>
      <c r="BM502" s="410"/>
      <c r="BN502" s="410"/>
      <c r="BO502" s="410"/>
      <c r="BP502" s="410"/>
      <c r="BQ502" s="410"/>
      <c r="BR502" s="410"/>
      <c r="BS502" s="410"/>
      <c r="BT502" s="410"/>
      <c r="BU502" s="410"/>
      <c r="BV502" s="410"/>
      <c r="BW502" s="410"/>
      <c r="BX502" s="410"/>
      <c r="BY502" s="410"/>
      <c r="BZ502" s="410"/>
      <c r="CA502" s="410"/>
      <c r="CB502" s="410"/>
      <c r="CC502" s="410"/>
      <c r="CD502" s="410"/>
      <c r="CE502" s="410"/>
      <c r="CF502" s="410"/>
      <c r="CG502" s="410"/>
      <c r="CH502" s="410"/>
      <c r="CI502" s="410"/>
      <c r="CJ502" s="410"/>
      <c r="CK502" s="410"/>
      <c r="CL502" s="410"/>
      <c r="CM502" s="410"/>
      <c r="CN502" s="410"/>
      <c r="CO502" s="410"/>
      <c r="CP502" s="410"/>
      <c r="CQ502" s="410"/>
      <c r="CR502" s="410"/>
      <c r="CS502" s="410"/>
      <c r="CT502" s="410"/>
      <c r="CU502" s="410"/>
      <c r="CV502" s="410"/>
      <c r="CW502" s="410"/>
      <c r="CX502" s="410"/>
      <c r="CY502" s="410"/>
      <c r="CZ502" s="410"/>
      <c r="DA502" s="410"/>
      <c r="DB502" s="410"/>
      <c r="DC502" s="410"/>
    </row>
    <row r="503" spans="2:107" ht="14.25">
      <c r="B503" s="491" t="s">
        <v>891</v>
      </c>
      <c r="C503" s="492"/>
      <c r="D503" s="492"/>
      <c r="E503" s="492"/>
      <c r="F503" s="492"/>
      <c r="G503" s="492"/>
      <c r="H503" s="492"/>
      <c r="I503" s="492"/>
      <c r="J503" s="492"/>
      <c r="K503" s="492"/>
      <c r="L503" s="493"/>
      <c r="M503" s="521">
        <v>1427</v>
      </c>
      <c r="N503" s="720"/>
      <c r="O503" s="721"/>
      <c r="P503" s="721"/>
      <c r="Q503" s="722"/>
      <c r="R503" s="477" t="s">
        <v>3</v>
      </c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  <c r="AZ503" s="410"/>
      <c r="BA503" s="410"/>
      <c r="BB503" s="410"/>
      <c r="BC503" s="410"/>
      <c r="BD503" s="410"/>
      <c r="BE503" s="410"/>
      <c r="BF503" s="410"/>
      <c r="BG503" s="410"/>
      <c r="BH503" s="410"/>
      <c r="BI503" s="410"/>
      <c r="BJ503" s="410"/>
      <c r="BK503" s="410"/>
      <c r="BL503" s="410"/>
      <c r="BM503" s="410"/>
      <c r="BN503" s="410"/>
      <c r="BO503" s="410"/>
      <c r="BP503" s="410"/>
      <c r="BQ503" s="410"/>
      <c r="BR503" s="410"/>
      <c r="BS503" s="410"/>
      <c r="BT503" s="410"/>
      <c r="BU503" s="410"/>
      <c r="BV503" s="410"/>
      <c r="BW503" s="410"/>
      <c r="BX503" s="410"/>
      <c r="BY503" s="410"/>
      <c r="BZ503" s="410"/>
      <c r="CA503" s="410"/>
      <c r="CB503" s="410"/>
      <c r="CC503" s="410"/>
      <c r="CD503" s="410"/>
      <c r="CE503" s="410"/>
      <c r="CF503" s="410"/>
      <c r="CG503" s="410"/>
      <c r="CH503" s="410"/>
      <c r="CI503" s="410"/>
      <c r="CJ503" s="410"/>
      <c r="CK503" s="410"/>
      <c r="CL503" s="410"/>
      <c r="CM503" s="410"/>
      <c r="CN503" s="410"/>
      <c r="CO503" s="410"/>
      <c r="CP503" s="410"/>
      <c r="CQ503" s="410"/>
      <c r="CR503" s="410"/>
      <c r="CS503" s="410"/>
      <c r="CT503" s="410"/>
      <c r="CU503" s="410"/>
      <c r="CV503" s="410"/>
      <c r="CW503" s="410"/>
      <c r="CX503" s="410"/>
      <c r="CY503" s="410"/>
      <c r="CZ503" s="410"/>
      <c r="DA503" s="410"/>
      <c r="DB503" s="410"/>
      <c r="DC503" s="410"/>
    </row>
    <row r="504" spans="2:107" ht="14.25">
      <c r="B504" s="491" t="s">
        <v>66</v>
      </c>
      <c r="C504" s="492"/>
      <c r="D504" s="492"/>
      <c r="E504" s="492"/>
      <c r="F504" s="492"/>
      <c r="G504" s="492"/>
      <c r="H504" s="492"/>
      <c r="I504" s="492"/>
      <c r="J504" s="492"/>
      <c r="K504" s="492"/>
      <c r="L504" s="493"/>
      <c r="M504" s="521">
        <v>1428</v>
      </c>
      <c r="N504" s="720"/>
      <c r="O504" s="721"/>
      <c r="P504" s="721"/>
      <c r="Q504" s="722"/>
      <c r="R504" s="477" t="s">
        <v>3</v>
      </c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  <c r="AZ504" s="410"/>
      <c r="BA504" s="410"/>
      <c r="BB504" s="410"/>
      <c r="BC504" s="410"/>
      <c r="BD504" s="410"/>
      <c r="BE504" s="410"/>
      <c r="BF504" s="410"/>
      <c r="BG504" s="410"/>
      <c r="BH504" s="410"/>
      <c r="BI504" s="410"/>
      <c r="BJ504" s="410"/>
      <c r="BK504" s="410"/>
      <c r="BL504" s="410"/>
      <c r="BM504" s="410"/>
      <c r="BN504" s="410"/>
      <c r="BO504" s="410"/>
      <c r="BP504" s="410"/>
      <c r="BQ504" s="410"/>
      <c r="BR504" s="410"/>
      <c r="BS504" s="410"/>
      <c r="BT504" s="410"/>
      <c r="BU504" s="410"/>
      <c r="BV504" s="410"/>
      <c r="BW504" s="410"/>
      <c r="BX504" s="410"/>
      <c r="BY504" s="410"/>
      <c r="BZ504" s="410"/>
      <c r="CA504" s="410"/>
      <c r="CB504" s="410"/>
      <c r="CC504" s="410"/>
      <c r="CD504" s="410"/>
      <c r="CE504" s="410"/>
      <c r="CF504" s="410"/>
      <c r="CG504" s="410"/>
      <c r="CH504" s="410"/>
      <c r="CI504" s="410"/>
      <c r="CJ504" s="410"/>
      <c r="CK504" s="410"/>
      <c r="CL504" s="410"/>
      <c r="CM504" s="410"/>
      <c r="CN504" s="410"/>
      <c r="CO504" s="410"/>
      <c r="CP504" s="410"/>
      <c r="CQ504" s="410"/>
      <c r="CR504" s="410"/>
      <c r="CS504" s="410"/>
      <c r="CT504" s="410"/>
      <c r="CU504" s="410"/>
      <c r="CV504" s="410"/>
      <c r="CW504" s="410"/>
      <c r="CX504" s="410"/>
      <c r="CY504" s="410"/>
      <c r="CZ504" s="410"/>
      <c r="DA504" s="410"/>
      <c r="DB504" s="410"/>
      <c r="DC504" s="410"/>
    </row>
    <row r="505" spans="2:107" ht="14.25">
      <c r="B505" s="491" t="s">
        <v>892</v>
      </c>
      <c r="C505" s="492"/>
      <c r="D505" s="492"/>
      <c r="E505" s="492"/>
      <c r="F505" s="492"/>
      <c r="G505" s="492"/>
      <c r="H505" s="492"/>
      <c r="I505" s="492"/>
      <c r="J505" s="492"/>
      <c r="K505" s="492"/>
      <c r="L505" s="493"/>
      <c r="M505" s="521">
        <v>1430</v>
      </c>
      <c r="N505" s="720">
        <f>+SUM(N483:Q504)</f>
        <v>0</v>
      </c>
      <c r="O505" s="721"/>
      <c r="P505" s="721"/>
      <c r="Q505" s="722"/>
      <c r="R505" s="477" t="s">
        <v>4</v>
      </c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  <c r="AZ505" s="410"/>
      <c r="BA505" s="410"/>
      <c r="BB505" s="410"/>
      <c r="BC505" s="410"/>
      <c r="BD505" s="410"/>
      <c r="BE505" s="410"/>
      <c r="BF505" s="410"/>
      <c r="BG505" s="410"/>
      <c r="BH505" s="410"/>
      <c r="BI505" s="410"/>
      <c r="BJ505" s="410"/>
      <c r="BK505" s="410"/>
      <c r="BL505" s="410"/>
      <c r="BM505" s="410"/>
      <c r="BN505" s="410"/>
      <c r="BO505" s="410"/>
      <c r="BP505" s="410"/>
      <c r="BQ505" s="410"/>
      <c r="BR505" s="410"/>
      <c r="BS505" s="410"/>
      <c r="BT505" s="410"/>
      <c r="BU505" s="410"/>
      <c r="BV505" s="410"/>
      <c r="BW505" s="410"/>
      <c r="BX505" s="410"/>
      <c r="BY505" s="410"/>
      <c r="BZ505" s="410"/>
      <c r="CA505" s="410"/>
      <c r="CB505" s="410"/>
      <c r="CC505" s="410"/>
      <c r="CD505" s="410"/>
      <c r="CE505" s="410"/>
      <c r="CF505" s="410"/>
      <c r="CG505" s="410"/>
      <c r="CH505" s="410"/>
      <c r="CI505" s="410"/>
      <c r="CJ505" s="410"/>
      <c r="CK505" s="410"/>
      <c r="CL505" s="410"/>
      <c r="CM505" s="410"/>
      <c r="CN505" s="410"/>
      <c r="CO505" s="410"/>
      <c r="CP505" s="410"/>
      <c r="CQ505" s="410"/>
      <c r="CR505" s="410"/>
      <c r="CS505" s="410"/>
      <c r="CT505" s="410"/>
      <c r="CU505" s="410"/>
      <c r="CV505" s="410"/>
      <c r="CW505" s="410"/>
      <c r="CX505" s="410"/>
      <c r="CY505" s="410"/>
      <c r="CZ505" s="410"/>
      <c r="DA505" s="410"/>
      <c r="DB505" s="410"/>
      <c r="DC505" s="410"/>
    </row>
    <row r="506" spans="2:107" ht="14.25">
      <c r="B506" s="491" t="s">
        <v>893</v>
      </c>
      <c r="C506" s="492"/>
      <c r="D506" s="492"/>
      <c r="E506" s="492"/>
      <c r="F506" s="492"/>
      <c r="G506" s="492"/>
      <c r="H506" s="492"/>
      <c r="I506" s="492"/>
      <c r="J506" s="492"/>
      <c r="K506" s="492"/>
      <c r="L506" s="493"/>
      <c r="M506" s="521">
        <v>1431</v>
      </c>
      <c r="N506" s="720"/>
      <c r="O506" s="721"/>
      <c r="P506" s="721"/>
      <c r="Q506" s="722"/>
      <c r="R506" s="477" t="s">
        <v>2</v>
      </c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  <c r="AZ506" s="410"/>
      <c r="BA506" s="410"/>
      <c r="BB506" s="410"/>
      <c r="BC506" s="410"/>
      <c r="BD506" s="410"/>
      <c r="BE506" s="410"/>
      <c r="BF506" s="410"/>
      <c r="BG506" s="410"/>
      <c r="BH506" s="410"/>
      <c r="BI506" s="410"/>
      <c r="BJ506" s="410"/>
      <c r="BK506" s="410"/>
      <c r="BL506" s="410"/>
      <c r="BM506" s="410"/>
      <c r="BN506" s="410"/>
      <c r="BO506" s="410"/>
      <c r="BP506" s="410"/>
      <c r="BQ506" s="410"/>
      <c r="BR506" s="410"/>
      <c r="BS506" s="410"/>
      <c r="BT506" s="410"/>
      <c r="BU506" s="410"/>
      <c r="BV506" s="410"/>
      <c r="BW506" s="410"/>
      <c r="BX506" s="410"/>
      <c r="BY506" s="410"/>
      <c r="BZ506" s="410"/>
      <c r="CA506" s="410"/>
      <c r="CB506" s="410"/>
      <c r="CC506" s="410"/>
      <c r="CD506" s="410"/>
      <c r="CE506" s="410"/>
      <c r="CF506" s="410"/>
      <c r="CG506" s="410"/>
      <c r="CH506" s="410"/>
      <c r="CI506" s="410"/>
      <c r="CJ506" s="410"/>
      <c r="CK506" s="410"/>
      <c r="CL506" s="410"/>
      <c r="CM506" s="410"/>
      <c r="CN506" s="410"/>
      <c r="CO506" s="410"/>
      <c r="CP506" s="410"/>
      <c r="CQ506" s="410"/>
      <c r="CR506" s="410"/>
      <c r="CS506" s="410"/>
      <c r="CT506" s="410"/>
      <c r="CU506" s="410"/>
      <c r="CV506" s="410"/>
      <c r="CW506" s="410"/>
      <c r="CX506" s="410"/>
      <c r="CY506" s="410"/>
      <c r="CZ506" s="410"/>
      <c r="DA506" s="410"/>
      <c r="DB506" s="410"/>
      <c r="DC506" s="410"/>
    </row>
    <row r="507" spans="2:107" ht="14.25">
      <c r="B507" s="491" t="s">
        <v>894</v>
      </c>
      <c r="C507" s="492"/>
      <c r="D507" s="492"/>
      <c r="E507" s="492"/>
      <c r="F507" s="492"/>
      <c r="G507" s="492"/>
      <c r="H507" s="492"/>
      <c r="I507" s="492"/>
      <c r="J507" s="492"/>
      <c r="K507" s="492"/>
      <c r="L507" s="493"/>
      <c r="M507" s="521">
        <v>1729</v>
      </c>
      <c r="N507" s="720">
        <f>+$N$482-$N$505+$N$506</f>
        <v>0</v>
      </c>
      <c r="O507" s="721"/>
      <c r="P507" s="721"/>
      <c r="Q507" s="722"/>
      <c r="R507" s="477" t="s">
        <v>4</v>
      </c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  <c r="AZ507" s="410"/>
      <c r="BA507" s="410"/>
      <c r="BB507" s="410"/>
      <c r="BC507" s="410"/>
      <c r="BD507" s="410"/>
      <c r="BE507" s="410"/>
      <c r="BF507" s="410"/>
      <c r="BG507" s="410"/>
      <c r="BH507" s="410"/>
      <c r="BI507" s="410"/>
      <c r="BJ507" s="410"/>
      <c r="BK507" s="410"/>
      <c r="BL507" s="410"/>
      <c r="BM507" s="410"/>
      <c r="BN507" s="410"/>
      <c r="BO507" s="410"/>
      <c r="BP507" s="410"/>
      <c r="BQ507" s="410"/>
      <c r="BR507" s="410"/>
      <c r="BS507" s="410"/>
      <c r="BT507" s="410"/>
      <c r="BU507" s="410"/>
      <c r="BV507" s="410"/>
      <c r="BW507" s="410"/>
      <c r="BX507" s="410"/>
      <c r="BY507" s="410"/>
      <c r="BZ507" s="410"/>
      <c r="CA507" s="410"/>
      <c r="CB507" s="410"/>
      <c r="CC507" s="410"/>
      <c r="CD507" s="410"/>
      <c r="CE507" s="410"/>
      <c r="CF507" s="410"/>
      <c r="CG507" s="410"/>
      <c r="CH507" s="410"/>
      <c r="CI507" s="410"/>
      <c r="CJ507" s="410"/>
      <c r="CK507" s="410"/>
      <c r="CL507" s="410"/>
      <c r="CM507" s="410"/>
      <c r="CN507" s="410"/>
      <c r="CO507" s="410"/>
      <c r="CP507" s="410"/>
      <c r="CQ507" s="410"/>
      <c r="CR507" s="410"/>
      <c r="CS507" s="410"/>
      <c r="CT507" s="410"/>
      <c r="CU507" s="410"/>
      <c r="CV507" s="410"/>
      <c r="CW507" s="410"/>
      <c r="CX507" s="410"/>
      <c r="CY507" s="410"/>
      <c r="CZ507" s="410"/>
      <c r="DA507" s="410"/>
      <c r="DB507" s="410"/>
      <c r="DC507" s="410"/>
    </row>
    <row r="508" spans="2:107" ht="14.25">
      <c r="B508" s="491" t="s">
        <v>95</v>
      </c>
      <c r="C508" s="492"/>
      <c r="D508" s="492"/>
      <c r="E508" s="492"/>
      <c r="F508" s="492"/>
      <c r="G508" s="492"/>
      <c r="H508" s="492"/>
      <c r="I508" s="492"/>
      <c r="J508" s="492"/>
      <c r="K508" s="492"/>
      <c r="L508" s="493"/>
      <c r="M508" s="521">
        <v>1432</v>
      </c>
      <c r="N508" s="720"/>
      <c r="O508" s="721"/>
      <c r="P508" s="721"/>
      <c r="Q508" s="722"/>
      <c r="R508" s="477" t="s">
        <v>3</v>
      </c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  <c r="AZ508" s="410"/>
      <c r="BA508" s="410"/>
      <c r="BB508" s="410"/>
      <c r="BC508" s="410"/>
      <c r="BD508" s="410"/>
      <c r="BE508" s="410"/>
      <c r="BF508" s="410"/>
      <c r="BG508" s="410"/>
      <c r="BH508" s="410"/>
      <c r="BI508" s="410"/>
      <c r="BJ508" s="410"/>
      <c r="BK508" s="410"/>
      <c r="BL508" s="410"/>
      <c r="BM508" s="410"/>
      <c r="BN508" s="410"/>
      <c r="BO508" s="410"/>
      <c r="BP508" s="410"/>
      <c r="BQ508" s="410"/>
      <c r="BR508" s="410"/>
      <c r="BS508" s="410"/>
      <c r="BT508" s="410"/>
      <c r="BU508" s="410"/>
      <c r="BV508" s="410"/>
      <c r="BW508" s="410"/>
      <c r="BX508" s="410"/>
      <c r="BY508" s="410"/>
      <c r="BZ508" s="410"/>
      <c r="CA508" s="410"/>
      <c r="CB508" s="410"/>
      <c r="CC508" s="410"/>
      <c r="CD508" s="410"/>
      <c r="CE508" s="410"/>
      <c r="CF508" s="410"/>
      <c r="CG508" s="410"/>
      <c r="CH508" s="410"/>
      <c r="CI508" s="410"/>
      <c r="CJ508" s="410"/>
      <c r="CK508" s="410"/>
      <c r="CL508" s="410"/>
      <c r="CM508" s="410"/>
      <c r="CN508" s="410"/>
      <c r="CO508" s="410"/>
      <c r="CP508" s="410"/>
      <c r="CQ508" s="410"/>
      <c r="CR508" s="410"/>
      <c r="CS508" s="410"/>
      <c r="CT508" s="410"/>
      <c r="CU508" s="410"/>
      <c r="CV508" s="410"/>
      <c r="CW508" s="410"/>
      <c r="CX508" s="410"/>
      <c r="CY508" s="410"/>
      <c r="CZ508" s="410"/>
      <c r="DA508" s="410"/>
      <c r="DB508" s="410"/>
      <c r="DC508" s="410"/>
    </row>
    <row r="509" spans="2:107" ht="14.25">
      <c r="B509" s="491" t="s">
        <v>826</v>
      </c>
      <c r="C509" s="492"/>
      <c r="D509" s="492"/>
      <c r="E509" s="492"/>
      <c r="F509" s="492"/>
      <c r="G509" s="492"/>
      <c r="H509" s="492"/>
      <c r="I509" s="492"/>
      <c r="J509" s="492"/>
      <c r="K509" s="492"/>
      <c r="L509" s="493"/>
      <c r="M509" s="521">
        <v>1433</v>
      </c>
      <c r="N509" s="720"/>
      <c r="O509" s="721"/>
      <c r="P509" s="721"/>
      <c r="Q509" s="722"/>
      <c r="R509" s="477" t="s">
        <v>3</v>
      </c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  <c r="AZ509" s="410"/>
      <c r="BA509" s="410"/>
      <c r="BB509" s="410"/>
      <c r="BC509" s="410"/>
      <c r="BD509" s="410"/>
      <c r="BE509" s="410"/>
      <c r="BF509" s="410"/>
      <c r="BG509" s="410"/>
      <c r="BH509" s="410"/>
      <c r="BI509" s="410"/>
      <c r="BJ509" s="410"/>
      <c r="BK509" s="410"/>
      <c r="BL509" s="410"/>
      <c r="BM509" s="410"/>
      <c r="BN509" s="410"/>
      <c r="BO509" s="410"/>
      <c r="BP509" s="410"/>
      <c r="BQ509" s="410"/>
      <c r="BR509" s="410"/>
      <c r="BS509" s="410"/>
      <c r="BT509" s="410"/>
      <c r="BU509" s="410"/>
      <c r="BV509" s="410"/>
      <c r="BW509" s="410"/>
      <c r="BX509" s="410"/>
      <c r="BY509" s="410"/>
      <c r="BZ509" s="410"/>
      <c r="CA509" s="410"/>
      <c r="CB509" s="410"/>
      <c r="CC509" s="410"/>
      <c r="CD509" s="410"/>
      <c r="CE509" s="410"/>
      <c r="CF509" s="410"/>
      <c r="CG509" s="410"/>
      <c r="CH509" s="410"/>
      <c r="CI509" s="410"/>
      <c r="CJ509" s="410"/>
      <c r="CK509" s="410"/>
      <c r="CL509" s="410"/>
      <c r="CM509" s="410"/>
      <c r="CN509" s="410"/>
      <c r="CO509" s="410"/>
      <c r="CP509" s="410"/>
      <c r="CQ509" s="410"/>
      <c r="CR509" s="410"/>
      <c r="CS509" s="410"/>
      <c r="CT509" s="410"/>
      <c r="CU509" s="410"/>
      <c r="CV509" s="410"/>
      <c r="CW509" s="410"/>
      <c r="CX509" s="410"/>
      <c r="CY509" s="410"/>
      <c r="CZ509" s="410"/>
      <c r="DA509" s="410"/>
      <c r="DB509" s="410"/>
      <c r="DC509" s="410"/>
    </row>
    <row r="510" spans="2:107" ht="14.25">
      <c r="B510" s="491" t="s">
        <v>895</v>
      </c>
      <c r="C510" s="492"/>
      <c r="D510" s="492"/>
      <c r="E510" s="492"/>
      <c r="F510" s="492"/>
      <c r="G510" s="492"/>
      <c r="H510" s="492"/>
      <c r="I510" s="492"/>
      <c r="J510" s="492"/>
      <c r="K510" s="492"/>
      <c r="L510" s="493"/>
      <c r="M510" s="521">
        <v>1440</v>
      </c>
      <c r="N510" s="720">
        <f>+$N$507-$N$508-$N$509</f>
        <v>0</v>
      </c>
      <c r="O510" s="721"/>
      <c r="P510" s="721"/>
      <c r="Q510" s="722"/>
      <c r="R510" s="477" t="s">
        <v>4</v>
      </c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  <c r="AZ510" s="410"/>
      <c r="BA510" s="410"/>
      <c r="BB510" s="410"/>
      <c r="BC510" s="410"/>
      <c r="BD510" s="410"/>
      <c r="BE510" s="410"/>
      <c r="BF510" s="410"/>
      <c r="BG510" s="410"/>
      <c r="BH510" s="410"/>
      <c r="BI510" s="410"/>
      <c r="BJ510" s="410"/>
      <c r="BK510" s="410"/>
      <c r="BL510" s="410"/>
      <c r="BM510" s="410"/>
      <c r="BN510" s="410"/>
      <c r="BO510" s="410"/>
      <c r="BP510" s="410"/>
      <c r="BQ510" s="410"/>
      <c r="BR510" s="410"/>
      <c r="BS510" s="410"/>
      <c r="BT510" s="410"/>
      <c r="BU510" s="410"/>
      <c r="BV510" s="410"/>
      <c r="BW510" s="410"/>
      <c r="BX510" s="410"/>
      <c r="BY510" s="410"/>
      <c r="BZ510" s="410"/>
      <c r="CA510" s="410"/>
      <c r="CB510" s="410"/>
      <c r="CC510" s="410"/>
      <c r="CD510" s="410"/>
      <c r="CE510" s="410"/>
      <c r="CF510" s="410"/>
      <c r="CG510" s="410"/>
      <c r="CH510" s="410"/>
      <c r="CI510" s="410"/>
      <c r="CJ510" s="410"/>
      <c r="CK510" s="410"/>
      <c r="CL510" s="410"/>
      <c r="CM510" s="410"/>
      <c r="CN510" s="410"/>
      <c r="CO510" s="410"/>
      <c r="CP510" s="410"/>
      <c r="CQ510" s="410"/>
      <c r="CR510" s="410"/>
      <c r="CS510" s="410"/>
      <c r="CT510" s="410"/>
      <c r="CU510" s="410"/>
      <c r="CV510" s="410"/>
      <c r="CW510" s="410"/>
      <c r="CX510" s="410"/>
      <c r="CY510" s="410"/>
      <c r="CZ510" s="410"/>
      <c r="DA510" s="410"/>
      <c r="DB510" s="410"/>
      <c r="DC510" s="410"/>
    </row>
    <row r="511" spans="2:107">
      <c r="B511" s="837" t="s">
        <v>828</v>
      </c>
      <c r="C511" s="838"/>
      <c r="D511" s="838"/>
      <c r="E511" s="838"/>
      <c r="F511" s="838"/>
      <c r="G511" s="838"/>
      <c r="H511" s="838"/>
      <c r="I511" s="838"/>
      <c r="J511" s="838"/>
      <c r="K511" s="838"/>
      <c r="L511" s="838"/>
      <c r="M511" s="838"/>
      <c r="N511" s="838"/>
      <c r="O511" s="838"/>
      <c r="P511" s="838"/>
      <c r="Q511" s="838"/>
      <c r="R511" s="839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  <c r="AZ511" s="410"/>
      <c r="BA511" s="410"/>
      <c r="BB511" s="410"/>
      <c r="BC511" s="410"/>
      <c r="BD511" s="410"/>
      <c r="BE511" s="410"/>
      <c r="BF511" s="410"/>
      <c r="BG511" s="410"/>
      <c r="BH511" s="410"/>
      <c r="BI511" s="410"/>
      <c r="BJ511" s="410"/>
      <c r="BK511" s="410"/>
      <c r="BL511" s="410"/>
      <c r="BM511" s="410"/>
      <c r="BN511" s="410"/>
      <c r="BO511" s="410"/>
      <c r="BP511" s="410"/>
      <c r="BQ511" s="410"/>
      <c r="BR511" s="410"/>
      <c r="BS511" s="410"/>
      <c r="BT511" s="410"/>
      <c r="BU511" s="410"/>
      <c r="BV511" s="410"/>
      <c r="BW511" s="410"/>
      <c r="BX511" s="410"/>
      <c r="BY511" s="410"/>
      <c r="BZ511" s="410"/>
      <c r="CA511" s="410"/>
      <c r="CB511" s="410"/>
      <c r="CC511" s="410"/>
      <c r="CD511" s="410"/>
      <c r="CE511" s="410"/>
      <c r="CF511" s="410"/>
      <c r="CG511" s="410"/>
      <c r="CH511" s="410"/>
      <c r="CI511" s="410"/>
      <c r="CJ511" s="410"/>
      <c r="CK511" s="410"/>
      <c r="CL511" s="410"/>
      <c r="CM511" s="410"/>
      <c r="CN511" s="410"/>
      <c r="CO511" s="410"/>
      <c r="CP511" s="410"/>
      <c r="CQ511" s="410"/>
      <c r="CR511" s="410"/>
      <c r="CS511" s="410"/>
      <c r="CT511" s="410"/>
      <c r="CU511" s="410"/>
      <c r="CV511" s="410"/>
      <c r="CW511" s="410"/>
      <c r="CX511" s="410"/>
      <c r="CY511" s="410"/>
      <c r="CZ511" s="410"/>
      <c r="DA511" s="410"/>
      <c r="DB511" s="410"/>
      <c r="DC511" s="410"/>
    </row>
    <row r="512" spans="2:107" ht="14.25">
      <c r="B512" s="491" t="s">
        <v>829</v>
      </c>
      <c r="C512" s="492"/>
      <c r="D512" s="492"/>
      <c r="E512" s="492"/>
      <c r="F512" s="492"/>
      <c r="G512" s="492"/>
      <c r="H512" s="492"/>
      <c r="I512" s="492"/>
      <c r="J512" s="492"/>
      <c r="K512" s="492"/>
      <c r="L512" s="493"/>
      <c r="M512" s="521">
        <v>1434</v>
      </c>
      <c r="N512" s="720"/>
      <c r="O512" s="721"/>
      <c r="P512" s="721"/>
      <c r="Q512" s="722"/>
      <c r="R512" s="477" t="s">
        <v>2</v>
      </c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  <c r="AZ512" s="410"/>
      <c r="BA512" s="410"/>
      <c r="BB512" s="410"/>
      <c r="BC512" s="410"/>
      <c r="BD512" s="410"/>
      <c r="BE512" s="410"/>
      <c r="BF512" s="410"/>
      <c r="BG512" s="410"/>
      <c r="BH512" s="410"/>
      <c r="BI512" s="410"/>
      <c r="BJ512" s="410"/>
      <c r="BK512" s="410"/>
      <c r="BL512" s="410"/>
      <c r="BM512" s="410"/>
      <c r="BN512" s="410"/>
      <c r="BO512" s="410"/>
      <c r="BP512" s="410"/>
      <c r="BQ512" s="410"/>
      <c r="BR512" s="410"/>
      <c r="BS512" s="410"/>
      <c r="BT512" s="410"/>
      <c r="BU512" s="410"/>
      <c r="BV512" s="410"/>
      <c r="BW512" s="410"/>
      <c r="BX512" s="410"/>
      <c r="BY512" s="410"/>
      <c r="BZ512" s="410"/>
      <c r="CA512" s="410"/>
      <c r="CB512" s="410"/>
      <c r="CC512" s="410"/>
      <c r="CD512" s="410"/>
      <c r="CE512" s="410"/>
      <c r="CF512" s="410"/>
      <c r="CG512" s="410"/>
      <c r="CH512" s="410"/>
      <c r="CI512" s="410"/>
      <c r="CJ512" s="410"/>
      <c r="CK512" s="410"/>
      <c r="CL512" s="410"/>
      <c r="CM512" s="410"/>
      <c r="CN512" s="410"/>
      <c r="CO512" s="410"/>
      <c r="CP512" s="410"/>
      <c r="CQ512" s="410"/>
      <c r="CR512" s="410"/>
      <c r="CS512" s="410"/>
      <c r="CT512" s="410"/>
      <c r="CU512" s="410"/>
      <c r="CV512" s="410"/>
      <c r="CW512" s="410"/>
      <c r="CX512" s="410"/>
      <c r="CY512" s="410"/>
      <c r="CZ512" s="410"/>
      <c r="DA512" s="410"/>
      <c r="DB512" s="410"/>
      <c r="DC512" s="410"/>
    </row>
    <row r="513" spans="1:107" ht="14.25">
      <c r="B513" s="491" t="s">
        <v>830</v>
      </c>
      <c r="C513" s="492"/>
      <c r="D513" s="492"/>
      <c r="E513" s="492"/>
      <c r="F513" s="492"/>
      <c r="G513" s="492"/>
      <c r="H513" s="492"/>
      <c r="I513" s="492"/>
      <c r="J513" s="492"/>
      <c r="K513" s="492"/>
      <c r="L513" s="493"/>
      <c r="M513" s="521">
        <v>1435</v>
      </c>
      <c r="N513" s="720"/>
      <c r="O513" s="721"/>
      <c r="P513" s="721"/>
      <c r="Q513" s="722"/>
      <c r="R513" s="477" t="s">
        <v>2</v>
      </c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  <c r="AZ513" s="410"/>
      <c r="BA513" s="410"/>
      <c r="BB513" s="410"/>
      <c r="BC513" s="410"/>
      <c r="BD513" s="410"/>
      <c r="BE513" s="410"/>
      <c r="BF513" s="410"/>
      <c r="BG513" s="410"/>
      <c r="BH513" s="410"/>
      <c r="BI513" s="410"/>
      <c r="BJ513" s="410"/>
      <c r="BK513" s="410"/>
      <c r="BL513" s="410"/>
      <c r="BM513" s="410"/>
      <c r="BN513" s="410"/>
      <c r="BO513" s="410"/>
      <c r="BP513" s="410"/>
      <c r="BQ513" s="410"/>
      <c r="BR513" s="410"/>
      <c r="BS513" s="410"/>
      <c r="BT513" s="410"/>
      <c r="BU513" s="410"/>
      <c r="BV513" s="410"/>
      <c r="BW513" s="410"/>
      <c r="BX513" s="410"/>
      <c r="BY513" s="410"/>
      <c r="BZ513" s="410"/>
      <c r="CA513" s="410"/>
      <c r="CB513" s="410"/>
      <c r="CC513" s="410"/>
      <c r="CD513" s="410"/>
      <c r="CE513" s="410"/>
      <c r="CF513" s="410"/>
      <c r="CG513" s="410"/>
      <c r="CH513" s="410"/>
      <c r="CI513" s="410"/>
      <c r="CJ513" s="410"/>
      <c r="CK513" s="410"/>
      <c r="CL513" s="410"/>
      <c r="CM513" s="410"/>
      <c r="CN513" s="410"/>
      <c r="CO513" s="410"/>
      <c r="CP513" s="410"/>
      <c r="CQ513" s="410"/>
      <c r="CR513" s="410"/>
      <c r="CS513" s="410"/>
      <c r="CT513" s="410"/>
      <c r="CU513" s="410"/>
      <c r="CV513" s="410"/>
      <c r="CW513" s="410"/>
      <c r="CX513" s="410"/>
      <c r="CY513" s="410"/>
      <c r="CZ513" s="410"/>
      <c r="DA513" s="410"/>
      <c r="DB513" s="410"/>
      <c r="DC513" s="410"/>
    </row>
    <row r="514" spans="1:107" ht="14.25">
      <c r="B514" s="491" t="s">
        <v>831</v>
      </c>
      <c r="C514" s="492"/>
      <c r="D514" s="492"/>
      <c r="E514" s="492"/>
      <c r="F514" s="492"/>
      <c r="G514" s="492"/>
      <c r="H514" s="492"/>
      <c r="I514" s="492"/>
      <c r="J514" s="492"/>
      <c r="K514" s="492"/>
      <c r="L514" s="493"/>
      <c r="M514" s="521">
        <v>1450</v>
      </c>
      <c r="N514" s="720">
        <f>+IF((N510&lt;0),$N$510+N512+N513,0)</f>
        <v>0</v>
      </c>
      <c r="O514" s="721"/>
      <c r="P514" s="721"/>
      <c r="Q514" s="722"/>
      <c r="R514" s="477" t="s">
        <v>4</v>
      </c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  <c r="AZ514" s="410"/>
      <c r="BA514" s="410"/>
      <c r="BB514" s="410"/>
      <c r="BC514" s="410"/>
      <c r="BD514" s="410"/>
      <c r="BE514" s="410"/>
      <c r="BF514" s="410"/>
      <c r="BG514" s="410"/>
      <c r="BH514" s="410"/>
      <c r="BI514" s="410"/>
      <c r="BJ514" s="410"/>
      <c r="BK514" s="410"/>
      <c r="BL514" s="410"/>
      <c r="BM514" s="410"/>
      <c r="BN514" s="410"/>
      <c r="BO514" s="410"/>
      <c r="BP514" s="410"/>
      <c r="BQ514" s="410"/>
      <c r="BR514" s="410"/>
      <c r="BS514" s="410"/>
      <c r="BT514" s="410"/>
      <c r="BU514" s="410"/>
      <c r="BV514" s="410"/>
      <c r="BW514" s="410"/>
      <c r="BX514" s="410"/>
      <c r="BY514" s="410"/>
      <c r="BZ514" s="410"/>
      <c r="CA514" s="410"/>
      <c r="CB514" s="410"/>
      <c r="CC514" s="410"/>
      <c r="CD514" s="410"/>
      <c r="CE514" s="410"/>
      <c r="CF514" s="410"/>
      <c r="CG514" s="410"/>
      <c r="CH514" s="410"/>
      <c r="CI514" s="410"/>
      <c r="CJ514" s="410"/>
      <c r="CK514" s="410"/>
      <c r="CL514" s="410"/>
      <c r="CM514" s="410"/>
      <c r="CN514" s="410"/>
      <c r="CO514" s="410"/>
      <c r="CP514" s="410"/>
      <c r="CQ514" s="410"/>
      <c r="CR514" s="410"/>
      <c r="CS514" s="410"/>
      <c r="CT514" s="410"/>
      <c r="CU514" s="410"/>
      <c r="CV514" s="410"/>
      <c r="CW514" s="410"/>
      <c r="CX514" s="410"/>
      <c r="CY514" s="410"/>
      <c r="CZ514" s="410"/>
      <c r="DA514" s="410"/>
      <c r="DB514" s="410"/>
      <c r="DC514" s="410"/>
    </row>
    <row r="515" spans="1:107">
      <c r="A515" s="409"/>
      <c r="B515" s="517"/>
      <c r="C515" s="517"/>
      <c r="D515" s="517"/>
      <c r="E515" s="517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  <c r="AZ515" s="410"/>
      <c r="BA515" s="410"/>
      <c r="BB515" s="410"/>
      <c r="BC515" s="410"/>
      <c r="BD515" s="410"/>
      <c r="BE515" s="410"/>
      <c r="BF515" s="410"/>
      <c r="BG515" s="410"/>
      <c r="BH515" s="410"/>
      <c r="BI515" s="410"/>
      <c r="BJ515" s="410"/>
      <c r="BK515" s="410"/>
      <c r="BL515" s="410"/>
      <c r="BM515" s="410"/>
      <c r="BN515" s="410"/>
      <c r="BO515" s="410"/>
      <c r="BP515" s="410"/>
      <c r="BQ515" s="410"/>
      <c r="BR515" s="410"/>
      <c r="BS515" s="410"/>
      <c r="BT515" s="410"/>
      <c r="BU515" s="410"/>
      <c r="BV515" s="410"/>
      <c r="BW515" s="410"/>
      <c r="BX515" s="410"/>
      <c r="BY515" s="410"/>
      <c r="BZ515" s="410"/>
      <c r="CA515" s="410"/>
      <c r="CB515" s="410"/>
      <c r="CC515" s="410"/>
      <c r="CD515" s="410"/>
      <c r="CE515" s="410"/>
      <c r="CF515" s="410"/>
      <c r="CG515" s="410"/>
      <c r="CH515" s="410"/>
      <c r="CI515" s="410"/>
      <c r="CJ515" s="410"/>
      <c r="CK515" s="410"/>
      <c r="CL515" s="410"/>
      <c r="CM515" s="410"/>
      <c r="CN515" s="410"/>
      <c r="CO515" s="410"/>
      <c r="CP515" s="410"/>
      <c r="CQ515" s="410"/>
      <c r="CR515" s="410"/>
      <c r="CS515" s="410"/>
      <c r="CT515" s="410"/>
      <c r="CU515" s="410"/>
      <c r="CV515" s="410"/>
      <c r="CW515" s="410"/>
      <c r="CX515" s="410"/>
      <c r="CY515" s="410"/>
      <c r="CZ515" s="410"/>
      <c r="DA515" s="410"/>
      <c r="DB515" s="410"/>
      <c r="DC515" s="410"/>
    </row>
    <row r="516" spans="1:107">
      <c r="A516" s="409"/>
      <c r="B516" s="779" t="s">
        <v>896</v>
      </c>
      <c r="C516" s="780"/>
      <c r="D516" s="780"/>
      <c r="E516" s="780"/>
      <c r="F516" s="780"/>
      <c r="G516" s="780"/>
      <c r="H516" s="780"/>
      <c r="I516" s="780"/>
      <c r="J516" s="780"/>
      <c r="K516" s="780"/>
      <c r="L516" s="780"/>
      <c r="M516" s="780"/>
      <c r="N516" s="780"/>
      <c r="O516" s="780"/>
      <c r="P516" s="780"/>
      <c r="Q516" s="780"/>
      <c r="R516" s="781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  <c r="AZ516" s="410"/>
      <c r="BA516" s="410"/>
      <c r="BB516" s="410"/>
      <c r="BC516" s="410"/>
      <c r="BD516" s="410"/>
      <c r="BE516" s="410"/>
      <c r="BF516" s="410"/>
      <c r="BG516" s="410"/>
      <c r="BH516" s="410"/>
      <c r="BI516" s="410"/>
      <c r="BJ516" s="410"/>
      <c r="BK516" s="410"/>
      <c r="BL516" s="410"/>
      <c r="BM516" s="410"/>
      <c r="BN516" s="410"/>
      <c r="BO516" s="410"/>
      <c r="BP516" s="410"/>
      <c r="BQ516" s="410"/>
      <c r="BR516" s="410"/>
      <c r="BS516" s="410"/>
      <c r="BT516" s="410"/>
      <c r="BU516" s="410"/>
      <c r="BV516" s="410"/>
      <c r="BW516" s="410"/>
      <c r="BX516" s="410"/>
      <c r="BY516" s="410"/>
      <c r="BZ516" s="410"/>
      <c r="CA516" s="410"/>
      <c r="CB516" s="410"/>
      <c r="CC516" s="410"/>
      <c r="CD516" s="410"/>
      <c r="CE516" s="410"/>
      <c r="CF516" s="410"/>
      <c r="CG516" s="410"/>
      <c r="CH516" s="410"/>
      <c r="CI516" s="410"/>
      <c r="CJ516" s="410"/>
      <c r="CK516" s="410"/>
      <c r="CL516" s="410"/>
      <c r="CM516" s="410"/>
      <c r="CN516" s="410"/>
      <c r="CO516" s="410"/>
      <c r="CP516" s="410"/>
      <c r="CQ516" s="410"/>
      <c r="CR516" s="410"/>
      <c r="CS516" s="410"/>
      <c r="CT516" s="410"/>
      <c r="CU516" s="410"/>
      <c r="CV516" s="410"/>
      <c r="CW516" s="410"/>
      <c r="CX516" s="410"/>
      <c r="CY516" s="410"/>
      <c r="CZ516" s="410"/>
      <c r="DA516" s="410"/>
      <c r="DB516" s="410"/>
      <c r="DC516" s="410"/>
    </row>
    <row r="517" spans="1:107">
      <c r="A517" s="409"/>
      <c r="B517" s="782"/>
      <c r="C517" s="783"/>
      <c r="D517" s="783"/>
      <c r="E517" s="783"/>
      <c r="F517" s="783"/>
      <c r="G517" s="783"/>
      <c r="H517" s="783"/>
      <c r="I517" s="783"/>
      <c r="J517" s="783"/>
      <c r="K517" s="783"/>
      <c r="L517" s="783"/>
      <c r="M517" s="783"/>
      <c r="N517" s="783"/>
      <c r="O517" s="783"/>
      <c r="P517" s="783"/>
      <c r="Q517" s="783"/>
      <c r="R517" s="784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  <c r="AZ517" s="410"/>
      <c r="BA517" s="410"/>
      <c r="BB517" s="410"/>
      <c r="BC517" s="410"/>
      <c r="BD517" s="410"/>
      <c r="BE517" s="410"/>
      <c r="BF517" s="410"/>
      <c r="BG517" s="410"/>
      <c r="BH517" s="410"/>
      <c r="BI517" s="410"/>
      <c r="BJ517" s="410"/>
      <c r="BK517" s="410"/>
      <c r="BL517" s="410"/>
      <c r="BM517" s="410"/>
      <c r="BN517" s="410"/>
      <c r="BO517" s="410"/>
      <c r="BP517" s="410"/>
      <c r="BQ517" s="410"/>
      <c r="BR517" s="410"/>
      <c r="BS517" s="410"/>
      <c r="BT517" s="410"/>
      <c r="BU517" s="410"/>
      <c r="BV517" s="410"/>
      <c r="BW517" s="410"/>
      <c r="BX517" s="410"/>
      <c r="BY517" s="410"/>
      <c r="BZ517" s="410"/>
      <c r="CA517" s="410"/>
      <c r="CB517" s="410"/>
      <c r="CC517" s="410"/>
      <c r="CD517" s="410"/>
      <c r="CE517" s="410"/>
      <c r="CF517" s="410"/>
      <c r="CG517" s="410"/>
      <c r="CH517" s="410"/>
      <c r="CI517" s="410"/>
      <c r="CJ517" s="410"/>
      <c r="CK517" s="410"/>
      <c r="CL517" s="410"/>
      <c r="CM517" s="410"/>
      <c r="CN517" s="410"/>
      <c r="CO517" s="410"/>
      <c r="CP517" s="410"/>
      <c r="CQ517" s="410"/>
      <c r="CR517" s="410"/>
      <c r="CS517" s="410"/>
      <c r="CT517" s="410"/>
      <c r="CU517" s="410"/>
      <c r="CV517" s="410"/>
      <c r="CW517" s="410"/>
      <c r="CX517" s="410"/>
      <c r="CY517" s="410"/>
      <c r="CZ517" s="410"/>
      <c r="DA517" s="410"/>
      <c r="DB517" s="410"/>
      <c r="DC517" s="410"/>
    </row>
    <row r="518" spans="1:107" ht="14.25">
      <c r="B518" s="491" t="s">
        <v>897</v>
      </c>
      <c r="C518" s="492"/>
      <c r="D518" s="492"/>
      <c r="E518" s="492"/>
      <c r="F518" s="492"/>
      <c r="G518" s="492"/>
      <c r="H518" s="492"/>
      <c r="I518" s="492"/>
      <c r="J518" s="492"/>
      <c r="K518" s="492"/>
      <c r="L518" s="493"/>
      <c r="M518" s="520">
        <v>1703</v>
      </c>
      <c r="N518" s="720"/>
      <c r="O518" s="721"/>
      <c r="P518" s="721"/>
      <c r="Q518" s="722"/>
      <c r="R518" s="562" t="s">
        <v>2</v>
      </c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  <c r="AZ518" s="410"/>
      <c r="BA518" s="410"/>
      <c r="BB518" s="410"/>
      <c r="BC518" s="410"/>
      <c r="BD518" s="410"/>
      <c r="BE518" s="410"/>
      <c r="BF518" s="410"/>
      <c r="BG518" s="410"/>
      <c r="BH518" s="410"/>
      <c r="BI518" s="410"/>
      <c r="BJ518" s="410"/>
      <c r="BK518" s="410"/>
      <c r="BL518" s="410"/>
      <c r="BM518" s="410"/>
      <c r="BN518" s="410"/>
      <c r="BO518" s="410"/>
      <c r="BP518" s="410"/>
      <c r="BQ518" s="410"/>
      <c r="BR518" s="410"/>
      <c r="BS518" s="410"/>
      <c r="BT518" s="410"/>
      <c r="BU518" s="410"/>
      <c r="BV518" s="410"/>
      <c r="BW518" s="410"/>
      <c r="BX518" s="410"/>
      <c r="BY518" s="410"/>
      <c r="BZ518" s="410"/>
      <c r="CA518" s="410"/>
      <c r="CB518" s="410"/>
      <c r="CC518" s="410"/>
      <c r="CD518" s="410"/>
      <c r="CE518" s="410"/>
      <c r="CF518" s="410"/>
      <c r="CG518" s="410"/>
      <c r="CH518" s="410"/>
      <c r="CI518" s="410"/>
      <c r="CJ518" s="410"/>
      <c r="CK518" s="410"/>
      <c r="CL518" s="410"/>
      <c r="CM518" s="410"/>
      <c r="CN518" s="410"/>
      <c r="CO518" s="410"/>
      <c r="CP518" s="410"/>
      <c r="CQ518" s="410"/>
      <c r="CR518" s="410"/>
      <c r="CS518" s="410"/>
      <c r="CT518" s="410"/>
      <c r="CU518" s="410"/>
      <c r="CV518" s="410"/>
      <c r="CW518" s="410"/>
      <c r="CX518" s="410"/>
      <c r="CY518" s="410"/>
      <c r="CZ518" s="410"/>
      <c r="DA518" s="410"/>
      <c r="DB518" s="410"/>
      <c r="DC518" s="410"/>
    </row>
    <row r="519" spans="1:107" ht="14.25">
      <c r="B519" s="491" t="s">
        <v>898</v>
      </c>
      <c r="C519" s="492"/>
      <c r="D519" s="492"/>
      <c r="E519" s="492"/>
      <c r="F519" s="492"/>
      <c r="G519" s="492"/>
      <c r="H519" s="492"/>
      <c r="I519" s="492"/>
      <c r="J519" s="492"/>
      <c r="K519" s="492"/>
      <c r="L519" s="493"/>
      <c r="M519" s="521">
        <v>1719</v>
      </c>
      <c r="N519" s="720"/>
      <c r="O519" s="721"/>
      <c r="P519" s="721"/>
      <c r="Q519" s="722"/>
      <c r="R519" s="477" t="s">
        <v>3</v>
      </c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  <c r="AZ519" s="410"/>
      <c r="BA519" s="410"/>
      <c r="BB519" s="410"/>
      <c r="BC519" s="410"/>
      <c r="BD519" s="410"/>
      <c r="BE519" s="410"/>
      <c r="BF519" s="410"/>
      <c r="BG519" s="410"/>
      <c r="BH519" s="410"/>
      <c r="BI519" s="410"/>
      <c r="BJ519" s="410"/>
      <c r="BK519" s="410"/>
      <c r="BL519" s="410"/>
      <c r="BM519" s="410"/>
      <c r="BN519" s="410"/>
      <c r="BO519" s="410"/>
      <c r="BP519" s="410"/>
      <c r="BQ519" s="410"/>
      <c r="BR519" s="410"/>
      <c r="BS519" s="410"/>
      <c r="BT519" s="410"/>
      <c r="BU519" s="410"/>
      <c r="BV519" s="410"/>
      <c r="BW519" s="410"/>
      <c r="BX519" s="410"/>
      <c r="BY519" s="410"/>
      <c r="BZ519" s="410"/>
      <c r="CA519" s="410"/>
      <c r="CB519" s="410"/>
      <c r="CC519" s="410"/>
      <c r="CD519" s="410"/>
      <c r="CE519" s="410"/>
      <c r="CF519" s="410"/>
      <c r="CG519" s="410"/>
      <c r="CH519" s="410"/>
      <c r="CI519" s="410"/>
      <c r="CJ519" s="410"/>
      <c r="CK519" s="410"/>
      <c r="CL519" s="410"/>
      <c r="CM519" s="410"/>
      <c r="CN519" s="410"/>
      <c r="CO519" s="410"/>
      <c r="CP519" s="410"/>
      <c r="CQ519" s="410"/>
      <c r="CR519" s="410"/>
      <c r="CS519" s="410"/>
      <c r="CT519" s="410"/>
      <c r="CU519" s="410"/>
      <c r="CV519" s="410"/>
      <c r="CW519" s="410"/>
      <c r="CX519" s="410"/>
      <c r="CY519" s="410"/>
      <c r="CZ519" s="410"/>
      <c r="DA519" s="410"/>
      <c r="DB519" s="410"/>
      <c r="DC519" s="410"/>
    </row>
    <row r="520" spans="1:107" ht="14.25">
      <c r="B520" s="491" t="s">
        <v>835</v>
      </c>
      <c r="C520" s="492"/>
      <c r="D520" s="492"/>
      <c r="E520" s="492"/>
      <c r="F520" s="492"/>
      <c r="G520" s="492"/>
      <c r="H520" s="492"/>
      <c r="I520" s="492"/>
      <c r="J520" s="492"/>
      <c r="K520" s="492"/>
      <c r="L520" s="493"/>
      <c r="M520" s="521">
        <v>1492</v>
      </c>
      <c r="N520" s="720"/>
      <c r="O520" s="721"/>
      <c r="P520" s="721"/>
      <c r="Q520" s="722"/>
      <c r="R520" s="477" t="s">
        <v>2</v>
      </c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  <c r="AZ520" s="410"/>
      <c r="BA520" s="410"/>
      <c r="BB520" s="410"/>
      <c r="BC520" s="410"/>
      <c r="BD520" s="410"/>
      <c r="BE520" s="410"/>
      <c r="BF520" s="410"/>
      <c r="BG520" s="410"/>
      <c r="BH520" s="410"/>
      <c r="BI520" s="410"/>
      <c r="BJ520" s="410"/>
      <c r="BK520" s="410"/>
      <c r="BL520" s="410"/>
      <c r="BM520" s="410"/>
      <c r="BN520" s="410"/>
      <c r="BO520" s="410"/>
      <c r="BP520" s="410"/>
      <c r="BQ520" s="410"/>
      <c r="BR520" s="410"/>
      <c r="BS520" s="410"/>
      <c r="BT520" s="410"/>
      <c r="BU520" s="410"/>
      <c r="BV520" s="410"/>
      <c r="BW520" s="410"/>
      <c r="BX520" s="410"/>
      <c r="BY520" s="410"/>
      <c r="BZ520" s="410"/>
      <c r="CA520" s="410"/>
      <c r="CB520" s="410"/>
      <c r="CC520" s="410"/>
      <c r="CD520" s="410"/>
      <c r="CE520" s="410"/>
      <c r="CF520" s="410"/>
      <c r="CG520" s="410"/>
      <c r="CH520" s="410"/>
      <c r="CI520" s="410"/>
      <c r="CJ520" s="410"/>
      <c r="CK520" s="410"/>
      <c r="CL520" s="410"/>
      <c r="CM520" s="410"/>
      <c r="CN520" s="410"/>
      <c r="CO520" s="410"/>
      <c r="CP520" s="410"/>
      <c r="CQ520" s="410"/>
      <c r="CR520" s="410"/>
      <c r="CS520" s="410"/>
      <c r="CT520" s="410"/>
      <c r="CU520" s="410"/>
      <c r="CV520" s="410"/>
      <c r="CW520" s="410"/>
      <c r="CX520" s="410"/>
      <c r="CY520" s="410"/>
      <c r="CZ520" s="410"/>
      <c r="DA520" s="410"/>
      <c r="DB520" s="410"/>
      <c r="DC520" s="410"/>
    </row>
    <row r="521" spans="1:107" ht="14.25">
      <c r="B521" s="491" t="s">
        <v>899</v>
      </c>
      <c r="C521" s="492"/>
      <c r="D521" s="492"/>
      <c r="E521" s="492"/>
      <c r="F521" s="492"/>
      <c r="G521" s="492"/>
      <c r="H521" s="492"/>
      <c r="I521" s="492"/>
      <c r="J521" s="492"/>
      <c r="K521" s="492"/>
      <c r="L521" s="493"/>
      <c r="M521" s="521">
        <v>1704</v>
      </c>
      <c r="N521" s="720"/>
      <c r="O521" s="721"/>
      <c r="P521" s="721"/>
      <c r="Q521" s="722"/>
      <c r="R521" s="477" t="s">
        <v>2</v>
      </c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  <c r="AZ521" s="410"/>
      <c r="BA521" s="410"/>
      <c r="BB521" s="410"/>
      <c r="BC521" s="410"/>
      <c r="BD521" s="410"/>
      <c r="BE521" s="410"/>
      <c r="BF521" s="410"/>
      <c r="BG521" s="410"/>
      <c r="BH521" s="410"/>
      <c r="BI521" s="410"/>
      <c r="BJ521" s="410"/>
      <c r="BK521" s="410"/>
      <c r="BL521" s="410"/>
      <c r="BM521" s="410"/>
      <c r="BN521" s="410"/>
      <c r="BO521" s="410"/>
      <c r="BP521" s="410"/>
      <c r="BQ521" s="410"/>
      <c r="BR521" s="410"/>
      <c r="BS521" s="410"/>
      <c r="BT521" s="410"/>
      <c r="BU521" s="410"/>
      <c r="BV521" s="410"/>
      <c r="BW521" s="410"/>
      <c r="BX521" s="410"/>
      <c r="BY521" s="410"/>
      <c r="BZ521" s="410"/>
      <c r="CA521" s="410"/>
      <c r="CB521" s="410"/>
      <c r="CC521" s="410"/>
      <c r="CD521" s="410"/>
      <c r="CE521" s="410"/>
      <c r="CF521" s="410"/>
      <c r="CG521" s="410"/>
      <c r="CH521" s="410"/>
      <c r="CI521" s="410"/>
      <c r="CJ521" s="410"/>
      <c r="CK521" s="410"/>
      <c r="CL521" s="410"/>
      <c r="CM521" s="410"/>
      <c r="CN521" s="410"/>
      <c r="CO521" s="410"/>
      <c r="CP521" s="410"/>
      <c r="CQ521" s="410"/>
      <c r="CR521" s="410"/>
      <c r="CS521" s="410"/>
      <c r="CT521" s="410"/>
      <c r="CU521" s="410"/>
      <c r="CV521" s="410"/>
      <c r="CW521" s="410"/>
      <c r="CX521" s="410"/>
      <c r="CY521" s="410"/>
      <c r="CZ521" s="410"/>
      <c r="DA521" s="410"/>
      <c r="DB521" s="410"/>
      <c r="DC521" s="410"/>
    </row>
    <row r="522" spans="1:107" ht="14.25">
      <c r="B522" s="491" t="s">
        <v>75</v>
      </c>
      <c r="C522" s="492"/>
      <c r="D522" s="492"/>
      <c r="E522" s="492"/>
      <c r="F522" s="492"/>
      <c r="G522" s="492"/>
      <c r="H522" s="492"/>
      <c r="I522" s="492"/>
      <c r="J522" s="492"/>
      <c r="K522" s="492"/>
      <c r="L522" s="493"/>
      <c r="M522" s="521">
        <v>1720</v>
      </c>
      <c r="N522" s="720">
        <f>+IF(($N$518+$N$520+$N$521-$N$519)&gt;0,($N$518+$N$520+$N$521-$N$519),0)</f>
        <v>0</v>
      </c>
      <c r="O522" s="721"/>
      <c r="P522" s="721"/>
      <c r="Q522" s="722"/>
      <c r="R522" s="477" t="s">
        <v>4</v>
      </c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  <c r="AZ522" s="410"/>
      <c r="BA522" s="410"/>
      <c r="BB522" s="410"/>
      <c r="BC522" s="410"/>
      <c r="BD522" s="410"/>
      <c r="BE522" s="410"/>
      <c r="BF522" s="410"/>
      <c r="BG522" s="410"/>
      <c r="BH522" s="410"/>
      <c r="BI522" s="410"/>
      <c r="BJ522" s="410"/>
      <c r="BK522" s="410"/>
      <c r="BL522" s="410"/>
      <c r="BM522" s="410"/>
      <c r="BN522" s="410"/>
      <c r="BO522" s="410"/>
      <c r="BP522" s="410"/>
      <c r="BQ522" s="410"/>
      <c r="BR522" s="410"/>
      <c r="BS522" s="410"/>
      <c r="BT522" s="410"/>
      <c r="BU522" s="410"/>
      <c r="BV522" s="410"/>
      <c r="BW522" s="410"/>
      <c r="BX522" s="410"/>
      <c r="BY522" s="410"/>
      <c r="BZ522" s="410"/>
      <c r="CA522" s="410"/>
      <c r="CB522" s="410"/>
      <c r="CC522" s="410"/>
      <c r="CD522" s="410"/>
      <c r="CE522" s="410"/>
      <c r="CF522" s="410"/>
      <c r="CG522" s="410"/>
      <c r="CH522" s="410"/>
      <c r="CI522" s="410"/>
      <c r="CJ522" s="410"/>
      <c r="CK522" s="410"/>
      <c r="CL522" s="410"/>
      <c r="CM522" s="410"/>
      <c r="CN522" s="410"/>
      <c r="CO522" s="410"/>
      <c r="CP522" s="410"/>
      <c r="CQ522" s="410"/>
      <c r="CR522" s="410"/>
      <c r="CS522" s="410"/>
      <c r="CT522" s="410"/>
      <c r="CU522" s="410"/>
      <c r="CV522" s="410"/>
      <c r="CW522" s="410"/>
      <c r="CX522" s="410"/>
      <c r="CY522" s="410"/>
      <c r="CZ522" s="410"/>
      <c r="DA522" s="410"/>
      <c r="DB522" s="410"/>
      <c r="DC522" s="410"/>
    </row>
    <row r="523" spans="1:107" ht="14.25">
      <c r="B523" s="491" t="s">
        <v>837</v>
      </c>
      <c r="C523" s="492"/>
      <c r="D523" s="492"/>
      <c r="E523" s="492"/>
      <c r="F523" s="492"/>
      <c r="G523" s="492"/>
      <c r="H523" s="492"/>
      <c r="I523" s="492"/>
      <c r="J523" s="492"/>
      <c r="K523" s="492"/>
      <c r="L523" s="493"/>
      <c r="M523" s="521">
        <v>1493</v>
      </c>
      <c r="N523" s="720"/>
      <c r="O523" s="721"/>
      <c r="P523" s="721"/>
      <c r="Q523" s="722"/>
      <c r="R523" s="477" t="s">
        <v>3</v>
      </c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  <c r="AZ523" s="410"/>
      <c r="BA523" s="410"/>
      <c r="BB523" s="410"/>
      <c r="BC523" s="410"/>
      <c r="BD523" s="410"/>
      <c r="BE523" s="410"/>
      <c r="BF523" s="410"/>
      <c r="BG523" s="410"/>
      <c r="BH523" s="410"/>
      <c r="BI523" s="410"/>
      <c r="BJ523" s="410"/>
      <c r="BK523" s="410"/>
      <c r="BL523" s="410"/>
      <c r="BM523" s="410"/>
      <c r="BN523" s="410"/>
      <c r="BO523" s="410"/>
      <c r="BP523" s="410"/>
      <c r="BQ523" s="410"/>
      <c r="BR523" s="410"/>
      <c r="BS523" s="410"/>
      <c r="BT523" s="410"/>
      <c r="BU523" s="410"/>
      <c r="BV523" s="410"/>
      <c r="BW523" s="410"/>
      <c r="BX523" s="410"/>
      <c r="BY523" s="410"/>
      <c r="BZ523" s="410"/>
      <c r="CA523" s="410"/>
      <c r="CB523" s="410"/>
      <c r="CC523" s="410"/>
      <c r="CD523" s="410"/>
      <c r="CE523" s="410"/>
      <c r="CF523" s="410"/>
      <c r="CG523" s="410"/>
      <c r="CH523" s="410"/>
      <c r="CI523" s="410"/>
      <c r="CJ523" s="410"/>
      <c r="CK523" s="410"/>
      <c r="CL523" s="410"/>
      <c r="CM523" s="410"/>
      <c r="CN523" s="410"/>
      <c r="CO523" s="410"/>
      <c r="CP523" s="410"/>
      <c r="CQ523" s="410"/>
      <c r="CR523" s="410"/>
      <c r="CS523" s="410"/>
      <c r="CT523" s="410"/>
      <c r="CU523" s="410"/>
      <c r="CV523" s="410"/>
      <c r="CW523" s="410"/>
      <c r="CX523" s="410"/>
      <c r="CY523" s="410"/>
      <c r="CZ523" s="410"/>
      <c r="DA523" s="410"/>
      <c r="DB523" s="410"/>
      <c r="DC523" s="410"/>
    </row>
    <row r="524" spans="1:107" ht="14.25">
      <c r="B524" s="491" t="s">
        <v>900</v>
      </c>
      <c r="C524" s="492"/>
      <c r="D524" s="492"/>
      <c r="E524" s="492"/>
      <c r="F524" s="492"/>
      <c r="G524" s="492"/>
      <c r="H524" s="492"/>
      <c r="I524" s="492"/>
      <c r="J524" s="492"/>
      <c r="K524" s="492"/>
      <c r="L524" s="493"/>
      <c r="M524" s="521">
        <v>1494</v>
      </c>
      <c r="N524" s="720"/>
      <c r="O524" s="721"/>
      <c r="P524" s="721"/>
      <c r="Q524" s="722"/>
      <c r="R524" s="477" t="s">
        <v>3</v>
      </c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  <c r="AZ524" s="410"/>
      <c r="BA524" s="410"/>
      <c r="BB524" s="410"/>
      <c r="BC524" s="410"/>
      <c r="BD524" s="410"/>
      <c r="BE524" s="410"/>
      <c r="BF524" s="410"/>
      <c r="BG524" s="410"/>
      <c r="BH524" s="410"/>
      <c r="BI524" s="410"/>
      <c r="BJ524" s="410"/>
      <c r="BK524" s="410"/>
      <c r="BL524" s="410"/>
      <c r="BM524" s="410"/>
      <c r="BN524" s="410"/>
      <c r="BO524" s="410"/>
      <c r="BP524" s="410"/>
      <c r="BQ524" s="410"/>
      <c r="BR524" s="410"/>
      <c r="BS524" s="410"/>
      <c r="BT524" s="410"/>
      <c r="BU524" s="410"/>
      <c r="BV524" s="410"/>
      <c r="BW524" s="410"/>
      <c r="BX524" s="410"/>
      <c r="BY524" s="410"/>
      <c r="BZ524" s="410"/>
      <c r="CA524" s="410"/>
      <c r="CB524" s="410"/>
      <c r="CC524" s="410"/>
      <c r="CD524" s="410"/>
      <c r="CE524" s="410"/>
      <c r="CF524" s="410"/>
      <c r="CG524" s="410"/>
      <c r="CH524" s="410"/>
      <c r="CI524" s="410"/>
      <c r="CJ524" s="410"/>
      <c r="CK524" s="410"/>
      <c r="CL524" s="410"/>
      <c r="CM524" s="410"/>
      <c r="CN524" s="410"/>
      <c r="CO524" s="410"/>
      <c r="CP524" s="410"/>
      <c r="CQ524" s="410"/>
      <c r="CR524" s="410"/>
      <c r="CS524" s="410"/>
      <c r="CT524" s="410"/>
      <c r="CU524" s="410"/>
      <c r="CV524" s="410"/>
      <c r="CW524" s="410"/>
      <c r="CX524" s="410"/>
      <c r="CY524" s="410"/>
      <c r="CZ524" s="410"/>
      <c r="DA524" s="410"/>
      <c r="DB524" s="410"/>
      <c r="DC524" s="410"/>
    </row>
    <row r="525" spans="1:107" ht="14.25">
      <c r="B525" s="491" t="s">
        <v>78</v>
      </c>
      <c r="C525" s="492"/>
      <c r="D525" s="492"/>
      <c r="E525" s="492"/>
      <c r="F525" s="492"/>
      <c r="G525" s="492"/>
      <c r="H525" s="492"/>
      <c r="I525" s="492"/>
      <c r="J525" s="492"/>
      <c r="K525" s="492"/>
      <c r="L525" s="493"/>
      <c r="M525" s="521">
        <v>1725</v>
      </c>
      <c r="N525" s="720"/>
      <c r="O525" s="721"/>
      <c r="P525" s="721"/>
      <c r="Q525" s="722"/>
      <c r="R525" s="477" t="s">
        <v>3</v>
      </c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  <c r="AZ525" s="410"/>
      <c r="BA525" s="410"/>
      <c r="BB525" s="410"/>
      <c r="BC525" s="410"/>
      <c r="BD525" s="410"/>
      <c r="BE525" s="410"/>
      <c r="BF525" s="410"/>
      <c r="BG525" s="410"/>
      <c r="BH525" s="410"/>
      <c r="BI525" s="410"/>
      <c r="BJ525" s="410"/>
      <c r="BK525" s="410"/>
      <c r="BL525" s="410"/>
      <c r="BM525" s="410"/>
      <c r="BN525" s="410"/>
      <c r="BO525" s="410"/>
      <c r="BP525" s="410"/>
      <c r="BQ525" s="410"/>
      <c r="BR525" s="410"/>
      <c r="BS525" s="410"/>
      <c r="BT525" s="410"/>
      <c r="BU525" s="410"/>
      <c r="BV525" s="410"/>
      <c r="BW525" s="410"/>
      <c r="BX525" s="410"/>
      <c r="BY525" s="410"/>
      <c r="BZ525" s="410"/>
      <c r="CA525" s="410"/>
      <c r="CB525" s="410"/>
      <c r="CC525" s="410"/>
      <c r="CD525" s="410"/>
      <c r="CE525" s="410"/>
      <c r="CF525" s="410"/>
      <c r="CG525" s="410"/>
      <c r="CH525" s="410"/>
      <c r="CI525" s="410"/>
      <c r="CJ525" s="410"/>
      <c r="CK525" s="410"/>
      <c r="CL525" s="410"/>
      <c r="CM525" s="410"/>
      <c r="CN525" s="410"/>
      <c r="CO525" s="410"/>
      <c r="CP525" s="410"/>
      <c r="CQ525" s="410"/>
      <c r="CR525" s="410"/>
      <c r="CS525" s="410"/>
      <c r="CT525" s="410"/>
      <c r="CU525" s="410"/>
      <c r="CV525" s="410"/>
      <c r="CW525" s="410"/>
      <c r="CX525" s="410"/>
      <c r="CY525" s="410"/>
      <c r="CZ525" s="410"/>
      <c r="DA525" s="410"/>
      <c r="DB525" s="410"/>
      <c r="DC525" s="410"/>
    </row>
    <row r="526" spans="1:107" ht="14.25">
      <c r="B526" s="491" t="s">
        <v>901</v>
      </c>
      <c r="C526" s="492"/>
      <c r="D526" s="492"/>
      <c r="E526" s="492"/>
      <c r="F526" s="492"/>
      <c r="G526" s="492"/>
      <c r="H526" s="492"/>
      <c r="I526" s="492"/>
      <c r="J526" s="492"/>
      <c r="K526" s="492"/>
      <c r="L526" s="493"/>
      <c r="M526" s="521">
        <v>1727</v>
      </c>
      <c r="N526" s="720"/>
      <c r="O526" s="721"/>
      <c r="P526" s="721"/>
      <c r="Q526" s="722"/>
      <c r="R526" s="477" t="s">
        <v>3</v>
      </c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  <c r="AZ526" s="410"/>
      <c r="BA526" s="410"/>
      <c r="BB526" s="410"/>
      <c r="BC526" s="410"/>
      <c r="BD526" s="410"/>
      <c r="BE526" s="410"/>
      <c r="BF526" s="410"/>
      <c r="BG526" s="410"/>
      <c r="BH526" s="410"/>
      <c r="BI526" s="410"/>
      <c r="BJ526" s="410"/>
      <c r="BK526" s="410"/>
      <c r="BL526" s="410"/>
      <c r="BM526" s="410"/>
      <c r="BN526" s="410"/>
      <c r="BO526" s="410"/>
      <c r="BP526" s="410"/>
      <c r="BQ526" s="410"/>
      <c r="BR526" s="410"/>
      <c r="BS526" s="410"/>
      <c r="BT526" s="410"/>
      <c r="BU526" s="410"/>
      <c r="BV526" s="410"/>
      <c r="BW526" s="410"/>
      <c r="BX526" s="410"/>
      <c r="BY526" s="410"/>
      <c r="BZ526" s="410"/>
      <c r="CA526" s="410"/>
      <c r="CB526" s="410"/>
      <c r="CC526" s="410"/>
      <c r="CD526" s="410"/>
      <c r="CE526" s="410"/>
      <c r="CF526" s="410"/>
      <c r="CG526" s="410"/>
      <c r="CH526" s="410"/>
      <c r="CI526" s="410"/>
      <c r="CJ526" s="410"/>
      <c r="CK526" s="410"/>
      <c r="CL526" s="410"/>
      <c r="CM526" s="410"/>
      <c r="CN526" s="410"/>
      <c r="CO526" s="410"/>
      <c r="CP526" s="410"/>
      <c r="CQ526" s="410"/>
      <c r="CR526" s="410"/>
      <c r="CS526" s="410"/>
      <c r="CT526" s="410"/>
      <c r="CU526" s="410"/>
      <c r="CV526" s="410"/>
      <c r="CW526" s="410"/>
      <c r="CX526" s="410"/>
      <c r="CY526" s="410"/>
      <c r="CZ526" s="410"/>
      <c r="DA526" s="410"/>
      <c r="DB526" s="410"/>
      <c r="DC526" s="410"/>
    </row>
    <row r="527" spans="1:107" ht="14.25">
      <c r="B527" s="491" t="s">
        <v>80</v>
      </c>
      <c r="C527" s="492"/>
      <c r="D527" s="492"/>
      <c r="E527" s="492"/>
      <c r="F527" s="492"/>
      <c r="G527" s="492"/>
      <c r="H527" s="492"/>
      <c r="I527" s="492"/>
      <c r="J527" s="492"/>
      <c r="K527" s="492"/>
      <c r="L527" s="493"/>
      <c r="M527" s="521">
        <v>1500</v>
      </c>
      <c r="N527" s="720">
        <f>+IF(($N$522-$N$523-$N$524-$N$525-$N$526)&gt;0,($N$522-$N$523-$N$524-$N$525-$N$526),0)</f>
        <v>0</v>
      </c>
      <c r="O527" s="721"/>
      <c r="P527" s="721"/>
      <c r="Q527" s="722"/>
      <c r="R527" s="477" t="s">
        <v>4</v>
      </c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  <c r="AZ527" s="410"/>
      <c r="BA527" s="410"/>
      <c r="BB527" s="410"/>
      <c r="BC527" s="410"/>
      <c r="BD527" s="410"/>
      <c r="BE527" s="410"/>
      <c r="BF527" s="410"/>
      <c r="BG527" s="410"/>
      <c r="BH527" s="410"/>
      <c r="BI527" s="410"/>
      <c r="BJ527" s="410"/>
      <c r="BK527" s="410"/>
      <c r="BL527" s="410"/>
      <c r="BM527" s="410"/>
      <c r="BN527" s="410"/>
      <c r="BO527" s="410"/>
      <c r="BP527" s="410"/>
      <c r="BQ527" s="410"/>
      <c r="BR527" s="410"/>
      <c r="BS527" s="410"/>
      <c r="BT527" s="410"/>
      <c r="BU527" s="410"/>
      <c r="BV527" s="410"/>
      <c r="BW527" s="410"/>
      <c r="BX527" s="410"/>
      <c r="BY527" s="410"/>
      <c r="BZ527" s="410"/>
      <c r="CA527" s="410"/>
      <c r="CB527" s="410"/>
      <c r="CC527" s="410"/>
      <c r="CD527" s="410"/>
      <c r="CE527" s="410"/>
      <c r="CF527" s="410"/>
      <c r="CG527" s="410"/>
      <c r="CH527" s="410"/>
      <c r="CI527" s="410"/>
      <c r="CJ527" s="410"/>
      <c r="CK527" s="410"/>
      <c r="CL527" s="410"/>
      <c r="CM527" s="410"/>
      <c r="CN527" s="410"/>
      <c r="CO527" s="410"/>
      <c r="CP527" s="410"/>
      <c r="CQ527" s="410"/>
      <c r="CR527" s="410"/>
      <c r="CS527" s="410"/>
      <c r="CT527" s="410"/>
      <c r="CU527" s="410"/>
      <c r="CV527" s="410"/>
      <c r="CW527" s="410"/>
      <c r="CX527" s="410"/>
      <c r="CY527" s="410"/>
      <c r="CZ527" s="410"/>
      <c r="DA527" s="410"/>
      <c r="DB527" s="410"/>
      <c r="DC527" s="410"/>
    </row>
    <row r="528" spans="1:107">
      <c r="A528" s="409"/>
      <c r="B528" s="517"/>
      <c r="C528" s="517"/>
      <c r="D528" s="517"/>
      <c r="E528" s="517"/>
      <c r="F528" s="517"/>
      <c r="G528" s="517"/>
      <c r="H528" s="517"/>
      <c r="I528" s="517"/>
      <c r="J528" s="517"/>
      <c r="K528" s="517"/>
      <c r="L528" s="517"/>
      <c r="M528" s="517"/>
      <c r="N528" s="517"/>
      <c r="O528" s="517"/>
      <c r="P528" s="517"/>
      <c r="Q528" s="517"/>
      <c r="R528" s="517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  <c r="AZ528" s="410"/>
      <c r="BA528" s="410"/>
      <c r="BB528" s="410"/>
      <c r="BC528" s="410"/>
      <c r="BD528" s="410"/>
      <c r="BE528" s="410"/>
      <c r="BF528" s="410"/>
      <c r="BG528" s="410"/>
      <c r="BH528" s="410"/>
      <c r="BI528" s="410"/>
      <c r="BJ528" s="410"/>
      <c r="BK528" s="410"/>
      <c r="BL528" s="410"/>
      <c r="BM528" s="410"/>
      <c r="BN528" s="410"/>
      <c r="BO528" s="410"/>
      <c r="BP528" s="410"/>
      <c r="BQ528" s="410"/>
      <c r="BR528" s="410"/>
      <c r="BS528" s="410"/>
      <c r="BT528" s="410"/>
      <c r="BU528" s="410"/>
      <c r="BV528" s="410"/>
      <c r="BW528" s="410"/>
      <c r="BX528" s="410"/>
      <c r="BY528" s="410"/>
      <c r="BZ528" s="410"/>
      <c r="CA528" s="410"/>
      <c r="CB528" s="410"/>
      <c r="CC528" s="410"/>
      <c r="CD528" s="410"/>
      <c r="CE528" s="410"/>
      <c r="CF528" s="410"/>
      <c r="CG528" s="410"/>
      <c r="CH528" s="410"/>
      <c r="CI528" s="410"/>
      <c r="CJ528" s="410"/>
      <c r="CK528" s="410"/>
      <c r="CL528" s="410"/>
      <c r="CM528" s="410"/>
      <c r="CN528" s="410"/>
      <c r="CO528" s="410"/>
      <c r="CP528" s="410"/>
      <c r="CQ528" s="410"/>
      <c r="CR528" s="410"/>
      <c r="CS528" s="410"/>
      <c r="CT528" s="410"/>
      <c r="CU528" s="410"/>
      <c r="CV528" s="410"/>
      <c r="CW528" s="410"/>
      <c r="CX528" s="410"/>
      <c r="CY528" s="410"/>
      <c r="CZ528" s="410"/>
      <c r="DA528" s="410"/>
      <c r="DB528" s="410"/>
      <c r="DC528" s="410"/>
    </row>
    <row r="529" spans="1:107">
      <c r="A529" s="409"/>
      <c r="B529" s="804" t="s">
        <v>902</v>
      </c>
      <c r="C529" s="805"/>
      <c r="D529" s="805"/>
      <c r="E529" s="805"/>
      <c r="F529" s="805"/>
      <c r="G529" s="805"/>
      <c r="H529" s="805"/>
      <c r="I529" s="805"/>
      <c r="J529" s="805"/>
      <c r="K529" s="805"/>
      <c r="L529" s="805"/>
      <c r="M529" s="805"/>
      <c r="N529" s="805"/>
      <c r="O529" s="805"/>
      <c r="P529" s="805"/>
      <c r="Q529" s="805"/>
      <c r="R529" s="806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  <c r="AZ529" s="410"/>
      <c r="BA529" s="410"/>
      <c r="BB529" s="410"/>
      <c r="BC529" s="410"/>
      <c r="BD529" s="410"/>
      <c r="BE529" s="410"/>
      <c r="BF529" s="410"/>
      <c r="BG529" s="410"/>
      <c r="BH529" s="410"/>
      <c r="BI529" s="410"/>
      <c r="BJ529" s="410"/>
      <c r="BK529" s="410"/>
      <c r="BL529" s="410"/>
      <c r="BM529" s="410"/>
      <c r="BN529" s="410"/>
      <c r="BO529" s="410"/>
      <c r="BP529" s="410"/>
      <c r="BQ529" s="410"/>
      <c r="BR529" s="410"/>
      <c r="BS529" s="410"/>
      <c r="BT529" s="410"/>
      <c r="BU529" s="410"/>
      <c r="BV529" s="410"/>
      <c r="BW529" s="410"/>
      <c r="BX529" s="410"/>
      <c r="BY529" s="410"/>
      <c r="BZ529" s="410"/>
      <c r="CA529" s="410"/>
      <c r="CB529" s="410"/>
      <c r="CC529" s="410"/>
      <c r="CD529" s="410"/>
      <c r="CE529" s="410"/>
      <c r="CF529" s="410"/>
      <c r="CG529" s="410"/>
      <c r="CH529" s="410"/>
      <c r="CI529" s="410"/>
      <c r="CJ529" s="410"/>
      <c r="CK529" s="410"/>
      <c r="CL529" s="410"/>
      <c r="CM529" s="410"/>
      <c r="CN529" s="410"/>
      <c r="CO529" s="410"/>
      <c r="CP529" s="410"/>
      <c r="CQ529" s="410"/>
      <c r="CR529" s="410"/>
      <c r="CS529" s="410"/>
      <c r="CT529" s="410"/>
      <c r="CU529" s="410"/>
      <c r="CV529" s="410"/>
      <c r="CW529" s="410"/>
      <c r="CX529" s="410"/>
      <c r="CY529" s="410"/>
      <c r="CZ529" s="410"/>
      <c r="DA529" s="410"/>
      <c r="DB529" s="410"/>
      <c r="DC529" s="410"/>
    </row>
    <row r="530" spans="1:107">
      <c r="A530" s="409"/>
      <c r="B530" s="807"/>
      <c r="C530" s="808"/>
      <c r="D530" s="808"/>
      <c r="E530" s="808"/>
      <c r="F530" s="808"/>
      <c r="G530" s="808"/>
      <c r="H530" s="808"/>
      <c r="I530" s="808"/>
      <c r="J530" s="808"/>
      <c r="K530" s="808"/>
      <c r="L530" s="808"/>
      <c r="M530" s="808"/>
      <c r="N530" s="808"/>
      <c r="O530" s="808"/>
      <c r="P530" s="808"/>
      <c r="Q530" s="808"/>
      <c r="R530" s="809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  <c r="AZ530" s="410"/>
      <c r="BA530" s="410"/>
      <c r="BB530" s="410"/>
      <c r="BC530" s="410"/>
      <c r="BD530" s="410"/>
      <c r="BE530" s="410"/>
      <c r="BF530" s="410"/>
      <c r="BG530" s="410"/>
      <c r="BH530" s="410"/>
      <c r="BI530" s="410"/>
      <c r="BJ530" s="410"/>
      <c r="BK530" s="410"/>
      <c r="BL530" s="410"/>
      <c r="BM530" s="410"/>
      <c r="BN530" s="410"/>
      <c r="BO530" s="410"/>
      <c r="BP530" s="410"/>
      <c r="BQ530" s="410"/>
      <c r="BR530" s="410"/>
      <c r="BS530" s="410"/>
      <c r="BT530" s="410"/>
      <c r="BU530" s="410"/>
      <c r="BV530" s="410"/>
      <c r="BW530" s="410"/>
      <c r="BX530" s="410"/>
      <c r="BY530" s="410"/>
      <c r="BZ530" s="410"/>
      <c r="CA530" s="410"/>
      <c r="CB530" s="410"/>
      <c r="CC530" s="410"/>
      <c r="CD530" s="410"/>
      <c r="CE530" s="410"/>
      <c r="CF530" s="410"/>
      <c r="CG530" s="410"/>
      <c r="CH530" s="410"/>
      <c r="CI530" s="410"/>
      <c r="CJ530" s="410"/>
      <c r="CK530" s="410"/>
      <c r="CL530" s="410"/>
      <c r="CM530" s="410"/>
      <c r="CN530" s="410"/>
      <c r="CO530" s="410"/>
      <c r="CP530" s="410"/>
      <c r="CQ530" s="410"/>
      <c r="CR530" s="410"/>
      <c r="CS530" s="410"/>
      <c r="CT530" s="410"/>
      <c r="CU530" s="410"/>
      <c r="CV530" s="410"/>
      <c r="CW530" s="410"/>
      <c r="CX530" s="410"/>
      <c r="CY530" s="410"/>
      <c r="CZ530" s="410"/>
      <c r="DA530" s="410"/>
      <c r="DB530" s="410"/>
      <c r="DC530" s="410"/>
    </row>
    <row r="531" spans="1:107" ht="14.25">
      <c r="B531" s="491" t="s">
        <v>903</v>
      </c>
      <c r="C531" s="492"/>
      <c r="D531" s="492"/>
      <c r="E531" s="492"/>
      <c r="F531" s="492"/>
      <c r="G531" s="492"/>
      <c r="H531" s="492"/>
      <c r="I531" s="492"/>
      <c r="J531" s="492"/>
      <c r="K531" s="492"/>
      <c r="L531" s="493"/>
      <c r="M531" s="520">
        <v>1445</v>
      </c>
      <c r="N531" s="720"/>
      <c r="O531" s="721"/>
      <c r="P531" s="721"/>
      <c r="Q531" s="722"/>
      <c r="R531" s="542" t="s">
        <v>2</v>
      </c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  <c r="AZ531" s="410"/>
      <c r="BA531" s="410"/>
      <c r="BB531" s="410"/>
      <c r="BC531" s="410"/>
      <c r="BD531" s="410"/>
      <c r="BE531" s="410"/>
      <c r="BF531" s="410"/>
      <c r="BG531" s="410"/>
      <c r="BH531" s="410"/>
      <c r="BI531" s="410"/>
      <c r="BJ531" s="410"/>
      <c r="BK531" s="410"/>
      <c r="BL531" s="410"/>
      <c r="BM531" s="410"/>
      <c r="BN531" s="410"/>
      <c r="BO531" s="410"/>
      <c r="BP531" s="410"/>
      <c r="BQ531" s="410"/>
      <c r="BR531" s="410"/>
      <c r="BS531" s="410"/>
      <c r="BT531" s="410"/>
      <c r="BU531" s="410"/>
      <c r="BV531" s="410"/>
      <c r="BW531" s="410"/>
      <c r="BX531" s="410"/>
      <c r="BY531" s="410"/>
      <c r="BZ531" s="410"/>
      <c r="CA531" s="410"/>
      <c r="CB531" s="410"/>
      <c r="CC531" s="410"/>
      <c r="CD531" s="410"/>
      <c r="CE531" s="410"/>
      <c r="CF531" s="410"/>
      <c r="CG531" s="410"/>
      <c r="CH531" s="410"/>
      <c r="CI531" s="410"/>
      <c r="CJ531" s="410"/>
      <c r="CK531" s="410"/>
      <c r="CL531" s="410"/>
      <c r="CM531" s="410"/>
      <c r="CN531" s="410"/>
      <c r="CO531" s="410"/>
      <c r="CP531" s="410"/>
      <c r="CQ531" s="410"/>
      <c r="CR531" s="410"/>
      <c r="CS531" s="410"/>
      <c r="CT531" s="410"/>
      <c r="CU531" s="410"/>
      <c r="CV531" s="410"/>
      <c r="CW531" s="410"/>
      <c r="CX531" s="410"/>
      <c r="CY531" s="410"/>
      <c r="CZ531" s="410"/>
      <c r="DA531" s="410"/>
      <c r="DB531" s="410"/>
      <c r="DC531" s="410"/>
    </row>
    <row r="532" spans="1:107" ht="14.25">
      <c r="B532" s="491" t="s">
        <v>904</v>
      </c>
      <c r="C532" s="492"/>
      <c r="D532" s="492"/>
      <c r="E532" s="492"/>
      <c r="F532" s="492"/>
      <c r="G532" s="492"/>
      <c r="H532" s="492"/>
      <c r="I532" s="492"/>
      <c r="J532" s="492"/>
      <c r="K532" s="492"/>
      <c r="L532" s="493"/>
      <c r="M532" s="521">
        <v>1446</v>
      </c>
      <c r="N532" s="720"/>
      <c r="O532" s="721"/>
      <c r="P532" s="721"/>
      <c r="Q532" s="722"/>
      <c r="R532" s="543" t="s">
        <v>3</v>
      </c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  <c r="AZ532" s="410"/>
      <c r="BA532" s="410"/>
      <c r="BB532" s="410"/>
      <c r="BC532" s="410"/>
      <c r="BD532" s="410"/>
      <c r="BE532" s="410"/>
      <c r="BF532" s="410"/>
      <c r="BG532" s="410"/>
      <c r="BH532" s="410"/>
      <c r="BI532" s="410"/>
      <c r="BJ532" s="410"/>
      <c r="BK532" s="410"/>
      <c r="BL532" s="410"/>
      <c r="BM532" s="410"/>
      <c r="BN532" s="410"/>
      <c r="BO532" s="410"/>
      <c r="BP532" s="410"/>
      <c r="BQ532" s="410"/>
      <c r="BR532" s="410"/>
      <c r="BS532" s="410"/>
      <c r="BT532" s="410"/>
      <c r="BU532" s="410"/>
      <c r="BV532" s="410"/>
      <c r="BW532" s="410"/>
      <c r="BX532" s="410"/>
      <c r="BY532" s="410"/>
      <c r="BZ532" s="410"/>
      <c r="CA532" s="410"/>
      <c r="CB532" s="410"/>
      <c r="CC532" s="410"/>
      <c r="CD532" s="410"/>
      <c r="CE532" s="410"/>
      <c r="CF532" s="410"/>
      <c r="CG532" s="410"/>
      <c r="CH532" s="410"/>
      <c r="CI532" s="410"/>
      <c r="CJ532" s="410"/>
      <c r="CK532" s="410"/>
      <c r="CL532" s="410"/>
      <c r="CM532" s="410"/>
      <c r="CN532" s="410"/>
      <c r="CO532" s="410"/>
      <c r="CP532" s="410"/>
      <c r="CQ532" s="410"/>
      <c r="CR532" s="410"/>
      <c r="CS532" s="410"/>
      <c r="CT532" s="410"/>
      <c r="CU532" s="410"/>
      <c r="CV532" s="410"/>
      <c r="CW532" s="410"/>
      <c r="CX532" s="410"/>
      <c r="CY532" s="410"/>
      <c r="CZ532" s="410"/>
      <c r="DA532" s="410"/>
      <c r="DB532" s="410"/>
      <c r="DC532" s="410"/>
    </row>
    <row r="533" spans="1:107" ht="14.25">
      <c r="B533" s="491" t="s">
        <v>905</v>
      </c>
      <c r="C533" s="492"/>
      <c r="D533" s="492"/>
      <c r="E533" s="492"/>
      <c r="F533" s="492"/>
      <c r="G533" s="492"/>
      <c r="H533" s="492"/>
      <c r="I533" s="492"/>
      <c r="J533" s="492"/>
      <c r="K533" s="492"/>
      <c r="L533" s="493"/>
      <c r="M533" s="521">
        <v>1374</v>
      </c>
      <c r="N533" s="720"/>
      <c r="O533" s="721"/>
      <c r="P533" s="721"/>
      <c r="Q533" s="722"/>
      <c r="R533" s="543" t="s">
        <v>2</v>
      </c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  <c r="AZ533" s="410"/>
      <c r="BA533" s="410"/>
      <c r="BB533" s="410"/>
      <c r="BC533" s="410"/>
      <c r="BD533" s="410"/>
      <c r="BE533" s="410"/>
      <c r="BF533" s="410"/>
      <c r="BG533" s="410"/>
      <c r="BH533" s="410"/>
      <c r="BI533" s="410"/>
      <c r="BJ533" s="410"/>
      <c r="BK533" s="410"/>
      <c r="BL533" s="410"/>
      <c r="BM533" s="410"/>
      <c r="BN533" s="410"/>
      <c r="BO533" s="410"/>
      <c r="BP533" s="410"/>
      <c r="BQ533" s="410"/>
      <c r="BR533" s="410"/>
      <c r="BS533" s="410"/>
      <c r="BT533" s="410"/>
      <c r="BU533" s="410"/>
      <c r="BV533" s="410"/>
      <c r="BW533" s="410"/>
      <c r="BX533" s="410"/>
      <c r="BY533" s="410"/>
      <c r="BZ533" s="410"/>
      <c r="CA533" s="410"/>
      <c r="CB533" s="410"/>
      <c r="CC533" s="410"/>
      <c r="CD533" s="410"/>
      <c r="CE533" s="410"/>
      <c r="CF533" s="410"/>
      <c r="CG533" s="410"/>
      <c r="CH533" s="410"/>
      <c r="CI533" s="410"/>
      <c r="CJ533" s="410"/>
      <c r="CK533" s="410"/>
      <c r="CL533" s="410"/>
      <c r="CM533" s="410"/>
      <c r="CN533" s="410"/>
      <c r="CO533" s="410"/>
      <c r="CP533" s="410"/>
      <c r="CQ533" s="410"/>
      <c r="CR533" s="410"/>
      <c r="CS533" s="410"/>
      <c r="CT533" s="410"/>
      <c r="CU533" s="410"/>
      <c r="CV533" s="410"/>
      <c r="CW533" s="410"/>
      <c r="CX533" s="410"/>
      <c r="CY533" s="410"/>
      <c r="CZ533" s="410"/>
      <c r="DA533" s="410"/>
      <c r="DB533" s="410"/>
      <c r="DC533" s="410"/>
    </row>
    <row r="534" spans="1:107" ht="14.25">
      <c r="B534" s="491" t="s">
        <v>906</v>
      </c>
      <c r="C534" s="492"/>
      <c r="D534" s="492"/>
      <c r="E534" s="492"/>
      <c r="F534" s="492"/>
      <c r="G534" s="492"/>
      <c r="H534" s="492"/>
      <c r="I534" s="492"/>
      <c r="J534" s="492"/>
      <c r="K534" s="492"/>
      <c r="L534" s="493"/>
      <c r="M534" s="521">
        <v>1375</v>
      </c>
      <c r="N534" s="720"/>
      <c r="O534" s="721"/>
      <c r="P534" s="721"/>
      <c r="Q534" s="722"/>
      <c r="R534" s="543" t="s">
        <v>2</v>
      </c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  <c r="AZ534" s="410"/>
      <c r="BA534" s="410"/>
      <c r="BB534" s="410"/>
      <c r="BC534" s="410"/>
      <c r="BD534" s="410"/>
      <c r="BE534" s="410"/>
      <c r="BF534" s="410"/>
      <c r="BG534" s="410"/>
      <c r="BH534" s="410"/>
      <c r="BI534" s="410"/>
      <c r="BJ534" s="410"/>
      <c r="BK534" s="410"/>
      <c r="BL534" s="410"/>
      <c r="BM534" s="410"/>
      <c r="BN534" s="410"/>
      <c r="BO534" s="410"/>
      <c r="BP534" s="410"/>
      <c r="BQ534" s="410"/>
      <c r="BR534" s="410"/>
      <c r="BS534" s="410"/>
      <c r="BT534" s="410"/>
      <c r="BU534" s="410"/>
      <c r="BV534" s="410"/>
      <c r="BW534" s="410"/>
      <c r="BX534" s="410"/>
      <c r="BY534" s="410"/>
      <c r="BZ534" s="410"/>
      <c r="CA534" s="410"/>
      <c r="CB534" s="410"/>
      <c r="CC534" s="410"/>
      <c r="CD534" s="410"/>
      <c r="CE534" s="410"/>
      <c r="CF534" s="410"/>
      <c r="CG534" s="410"/>
      <c r="CH534" s="410"/>
      <c r="CI534" s="410"/>
      <c r="CJ534" s="410"/>
      <c r="CK534" s="410"/>
      <c r="CL534" s="410"/>
      <c r="CM534" s="410"/>
      <c r="CN534" s="410"/>
      <c r="CO534" s="410"/>
      <c r="CP534" s="410"/>
      <c r="CQ534" s="410"/>
      <c r="CR534" s="410"/>
      <c r="CS534" s="410"/>
      <c r="CT534" s="410"/>
      <c r="CU534" s="410"/>
      <c r="CV534" s="410"/>
      <c r="CW534" s="410"/>
      <c r="CX534" s="410"/>
      <c r="CY534" s="410"/>
      <c r="CZ534" s="410"/>
      <c r="DA534" s="410"/>
      <c r="DB534" s="410"/>
      <c r="DC534" s="410"/>
    </row>
    <row r="535" spans="1:107" ht="14.25">
      <c r="B535" s="491" t="s">
        <v>907</v>
      </c>
      <c r="C535" s="492"/>
      <c r="D535" s="492"/>
      <c r="E535" s="492"/>
      <c r="F535" s="492"/>
      <c r="G535" s="492"/>
      <c r="H535" s="492"/>
      <c r="I535" s="492"/>
      <c r="J535" s="492"/>
      <c r="K535" s="492"/>
      <c r="L535" s="493"/>
      <c r="M535" s="521">
        <v>1376</v>
      </c>
      <c r="N535" s="720"/>
      <c r="O535" s="721"/>
      <c r="P535" s="721"/>
      <c r="Q535" s="722"/>
      <c r="R535" s="543" t="s">
        <v>3</v>
      </c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  <c r="AZ535" s="410"/>
      <c r="BA535" s="410"/>
      <c r="BB535" s="410"/>
      <c r="BC535" s="410"/>
      <c r="BD535" s="410"/>
      <c r="BE535" s="410"/>
      <c r="BF535" s="410"/>
      <c r="BG535" s="410"/>
      <c r="BH535" s="410"/>
      <c r="BI535" s="410"/>
      <c r="BJ535" s="410"/>
      <c r="BK535" s="410"/>
      <c r="BL535" s="410"/>
      <c r="BM535" s="410"/>
      <c r="BN535" s="410"/>
      <c r="BO535" s="410"/>
      <c r="BP535" s="410"/>
      <c r="BQ535" s="410"/>
      <c r="BR535" s="410"/>
      <c r="BS535" s="410"/>
      <c r="BT535" s="410"/>
      <c r="BU535" s="410"/>
      <c r="BV535" s="410"/>
      <c r="BW535" s="410"/>
      <c r="BX535" s="410"/>
      <c r="BY535" s="410"/>
      <c r="BZ535" s="410"/>
      <c r="CA535" s="410"/>
      <c r="CB535" s="410"/>
      <c r="CC535" s="410"/>
      <c r="CD535" s="410"/>
      <c r="CE535" s="410"/>
      <c r="CF535" s="410"/>
      <c r="CG535" s="410"/>
      <c r="CH535" s="410"/>
      <c r="CI535" s="410"/>
      <c r="CJ535" s="410"/>
      <c r="CK535" s="410"/>
      <c r="CL535" s="410"/>
      <c r="CM535" s="410"/>
      <c r="CN535" s="410"/>
      <c r="CO535" s="410"/>
      <c r="CP535" s="410"/>
      <c r="CQ535" s="410"/>
      <c r="CR535" s="410"/>
      <c r="CS535" s="410"/>
      <c r="CT535" s="410"/>
      <c r="CU535" s="410"/>
      <c r="CV535" s="410"/>
      <c r="CW535" s="410"/>
      <c r="CX535" s="410"/>
      <c r="CY535" s="410"/>
      <c r="CZ535" s="410"/>
      <c r="DA535" s="410"/>
      <c r="DB535" s="410"/>
      <c r="DC535" s="410"/>
    </row>
    <row r="536" spans="1:107" ht="14.25">
      <c r="B536" s="491" t="s">
        <v>908</v>
      </c>
      <c r="C536" s="492"/>
      <c r="D536" s="492"/>
      <c r="E536" s="492"/>
      <c r="F536" s="492"/>
      <c r="G536" s="492"/>
      <c r="H536" s="492"/>
      <c r="I536" s="492"/>
      <c r="J536" s="492"/>
      <c r="K536" s="492"/>
      <c r="L536" s="493"/>
      <c r="M536" s="521">
        <v>1705</v>
      </c>
      <c r="N536" s="720"/>
      <c r="O536" s="721"/>
      <c r="P536" s="721"/>
      <c r="Q536" s="722"/>
      <c r="R536" s="543" t="s">
        <v>2</v>
      </c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  <c r="AZ536" s="410"/>
      <c r="BA536" s="410"/>
      <c r="BB536" s="410"/>
      <c r="BC536" s="410"/>
      <c r="BD536" s="410"/>
      <c r="BE536" s="410"/>
      <c r="BF536" s="410"/>
      <c r="BG536" s="410"/>
      <c r="BH536" s="410"/>
      <c r="BI536" s="410"/>
      <c r="BJ536" s="410"/>
      <c r="BK536" s="410"/>
      <c r="BL536" s="410"/>
      <c r="BM536" s="410"/>
      <c r="BN536" s="410"/>
      <c r="BO536" s="410"/>
      <c r="BP536" s="410"/>
      <c r="BQ536" s="410"/>
      <c r="BR536" s="410"/>
      <c r="BS536" s="410"/>
      <c r="BT536" s="410"/>
      <c r="BU536" s="410"/>
      <c r="BV536" s="410"/>
      <c r="BW536" s="410"/>
      <c r="BX536" s="410"/>
      <c r="BY536" s="410"/>
      <c r="BZ536" s="410"/>
      <c r="CA536" s="410"/>
      <c r="CB536" s="410"/>
      <c r="CC536" s="410"/>
      <c r="CD536" s="410"/>
      <c r="CE536" s="410"/>
      <c r="CF536" s="410"/>
      <c r="CG536" s="410"/>
      <c r="CH536" s="410"/>
      <c r="CI536" s="410"/>
      <c r="CJ536" s="410"/>
      <c r="CK536" s="410"/>
      <c r="CL536" s="410"/>
      <c r="CM536" s="410"/>
      <c r="CN536" s="410"/>
      <c r="CO536" s="410"/>
      <c r="CP536" s="410"/>
      <c r="CQ536" s="410"/>
      <c r="CR536" s="410"/>
      <c r="CS536" s="410"/>
      <c r="CT536" s="410"/>
      <c r="CU536" s="410"/>
      <c r="CV536" s="410"/>
      <c r="CW536" s="410"/>
      <c r="CX536" s="410"/>
      <c r="CY536" s="410"/>
      <c r="CZ536" s="410"/>
      <c r="DA536" s="410"/>
      <c r="DB536" s="410"/>
      <c r="DC536" s="410"/>
    </row>
    <row r="537" spans="1:107" ht="14.25">
      <c r="B537" s="491" t="s">
        <v>831</v>
      </c>
      <c r="C537" s="492"/>
      <c r="D537" s="492"/>
      <c r="E537" s="492"/>
      <c r="F537" s="492"/>
      <c r="G537" s="492"/>
      <c r="H537" s="492"/>
      <c r="I537" s="492"/>
      <c r="J537" s="492"/>
      <c r="K537" s="492"/>
      <c r="L537" s="493"/>
      <c r="M537" s="521">
        <v>1706</v>
      </c>
      <c r="N537" s="720"/>
      <c r="O537" s="721"/>
      <c r="P537" s="721"/>
      <c r="Q537" s="722"/>
      <c r="R537" s="543" t="s">
        <v>3</v>
      </c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  <c r="AZ537" s="410"/>
      <c r="BA537" s="410"/>
      <c r="BB537" s="410"/>
      <c r="BC537" s="410"/>
      <c r="BD537" s="410"/>
      <c r="BE537" s="410"/>
      <c r="BF537" s="410"/>
      <c r="BG537" s="410"/>
      <c r="BH537" s="410"/>
      <c r="BI537" s="410"/>
      <c r="BJ537" s="410"/>
      <c r="BK537" s="410"/>
      <c r="BL537" s="410"/>
      <c r="BM537" s="410"/>
      <c r="BN537" s="410"/>
      <c r="BO537" s="410"/>
      <c r="BP537" s="410"/>
      <c r="BQ537" s="410"/>
      <c r="BR537" s="410"/>
      <c r="BS537" s="410"/>
      <c r="BT537" s="410"/>
      <c r="BU537" s="410"/>
      <c r="BV537" s="410"/>
      <c r="BW537" s="410"/>
      <c r="BX537" s="410"/>
      <c r="BY537" s="410"/>
      <c r="BZ537" s="410"/>
      <c r="CA537" s="410"/>
      <c r="CB537" s="410"/>
      <c r="CC537" s="410"/>
      <c r="CD537" s="410"/>
      <c r="CE537" s="410"/>
      <c r="CF537" s="410"/>
      <c r="CG537" s="410"/>
      <c r="CH537" s="410"/>
      <c r="CI537" s="410"/>
      <c r="CJ537" s="410"/>
      <c r="CK537" s="410"/>
      <c r="CL537" s="410"/>
      <c r="CM537" s="410"/>
      <c r="CN537" s="410"/>
      <c r="CO537" s="410"/>
      <c r="CP537" s="410"/>
      <c r="CQ537" s="410"/>
      <c r="CR537" s="410"/>
      <c r="CS537" s="410"/>
      <c r="CT537" s="410"/>
      <c r="CU537" s="410"/>
      <c r="CV537" s="410"/>
      <c r="CW537" s="410"/>
      <c r="CX537" s="410"/>
      <c r="CY537" s="410"/>
      <c r="CZ537" s="410"/>
      <c r="DA537" s="410"/>
      <c r="DB537" s="410"/>
      <c r="DC537" s="410"/>
    </row>
    <row r="538" spans="1:107" ht="14.25">
      <c r="B538" s="491" t="s">
        <v>890</v>
      </c>
      <c r="C538" s="492"/>
      <c r="D538" s="492"/>
      <c r="E538" s="492"/>
      <c r="F538" s="492"/>
      <c r="G538" s="492"/>
      <c r="H538" s="492"/>
      <c r="I538" s="492"/>
      <c r="J538" s="492"/>
      <c r="K538" s="492"/>
      <c r="L538" s="493"/>
      <c r="M538" s="521">
        <v>1707</v>
      </c>
      <c r="N538" s="720"/>
      <c r="O538" s="721"/>
      <c r="P538" s="721"/>
      <c r="Q538" s="722"/>
      <c r="R538" s="543" t="s">
        <v>2</v>
      </c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  <c r="AZ538" s="410"/>
      <c r="BA538" s="410"/>
      <c r="BB538" s="410"/>
      <c r="BC538" s="410"/>
      <c r="BD538" s="410"/>
      <c r="BE538" s="410"/>
      <c r="BF538" s="410"/>
      <c r="BG538" s="410"/>
      <c r="BH538" s="410"/>
      <c r="BI538" s="410"/>
      <c r="BJ538" s="410"/>
      <c r="BK538" s="410"/>
      <c r="BL538" s="410"/>
      <c r="BM538" s="410"/>
      <c r="BN538" s="410"/>
      <c r="BO538" s="410"/>
      <c r="BP538" s="410"/>
      <c r="BQ538" s="410"/>
      <c r="BR538" s="410"/>
      <c r="BS538" s="410"/>
      <c r="BT538" s="410"/>
      <c r="BU538" s="410"/>
      <c r="BV538" s="410"/>
      <c r="BW538" s="410"/>
      <c r="BX538" s="410"/>
      <c r="BY538" s="410"/>
      <c r="BZ538" s="410"/>
      <c r="CA538" s="410"/>
      <c r="CB538" s="410"/>
      <c r="CC538" s="410"/>
      <c r="CD538" s="410"/>
      <c r="CE538" s="410"/>
      <c r="CF538" s="410"/>
      <c r="CG538" s="410"/>
      <c r="CH538" s="410"/>
      <c r="CI538" s="410"/>
      <c r="CJ538" s="410"/>
      <c r="CK538" s="410"/>
      <c r="CL538" s="410"/>
      <c r="CM538" s="410"/>
      <c r="CN538" s="410"/>
      <c r="CO538" s="410"/>
      <c r="CP538" s="410"/>
      <c r="CQ538" s="410"/>
      <c r="CR538" s="410"/>
      <c r="CS538" s="410"/>
      <c r="CT538" s="410"/>
      <c r="CU538" s="410"/>
      <c r="CV538" s="410"/>
      <c r="CW538" s="410"/>
      <c r="CX538" s="410"/>
      <c r="CY538" s="410"/>
      <c r="CZ538" s="410"/>
      <c r="DA538" s="410"/>
      <c r="DB538" s="410"/>
      <c r="DC538" s="410"/>
    </row>
    <row r="539" spans="1:107" ht="14.25">
      <c r="B539" s="491" t="s">
        <v>88</v>
      </c>
      <c r="C539" s="492"/>
      <c r="D539" s="492"/>
      <c r="E539" s="492"/>
      <c r="F539" s="492"/>
      <c r="G539" s="492"/>
      <c r="H539" s="492"/>
      <c r="I539" s="492"/>
      <c r="J539" s="492"/>
      <c r="K539" s="492"/>
      <c r="L539" s="493"/>
      <c r="M539" s="521">
        <v>1377</v>
      </c>
      <c r="N539" s="720"/>
      <c r="O539" s="721"/>
      <c r="P539" s="721"/>
      <c r="Q539" s="722"/>
      <c r="R539" s="543" t="s">
        <v>2</v>
      </c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  <c r="AZ539" s="410"/>
      <c r="BA539" s="410"/>
      <c r="BB539" s="410"/>
      <c r="BC539" s="410"/>
      <c r="BD539" s="410"/>
      <c r="BE539" s="410"/>
      <c r="BF539" s="410"/>
      <c r="BG539" s="410"/>
      <c r="BH539" s="410"/>
      <c r="BI539" s="410"/>
      <c r="BJ539" s="410"/>
      <c r="BK539" s="410"/>
      <c r="BL539" s="410"/>
      <c r="BM539" s="410"/>
      <c r="BN539" s="410"/>
      <c r="BO539" s="410"/>
      <c r="BP539" s="410"/>
      <c r="BQ539" s="410"/>
      <c r="BR539" s="410"/>
      <c r="BS539" s="410"/>
      <c r="BT539" s="410"/>
      <c r="BU539" s="410"/>
      <c r="BV539" s="410"/>
      <c r="BW539" s="410"/>
      <c r="BX539" s="410"/>
      <c r="BY539" s="410"/>
      <c r="BZ539" s="410"/>
      <c r="CA539" s="410"/>
      <c r="CB539" s="410"/>
      <c r="CC539" s="410"/>
      <c r="CD539" s="410"/>
      <c r="CE539" s="410"/>
      <c r="CF539" s="410"/>
      <c r="CG539" s="410"/>
      <c r="CH539" s="410"/>
      <c r="CI539" s="410"/>
      <c r="CJ539" s="410"/>
      <c r="CK539" s="410"/>
      <c r="CL539" s="410"/>
      <c r="CM539" s="410"/>
      <c r="CN539" s="410"/>
      <c r="CO539" s="410"/>
      <c r="CP539" s="410"/>
      <c r="CQ539" s="410"/>
      <c r="CR539" s="410"/>
      <c r="CS539" s="410"/>
      <c r="CT539" s="410"/>
      <c r="CU539" s="410"/>
      <c r="CV539" s="410"/>
      <c r="CW539" s="410"/>
      <c r="CX539" s="410"/>
      <c r="CY539" s="410"/>
      <c r="CZ539" s="410"/>
      <c r="DA539" s="410"/>
      <c r="DB539" s="410"/>
      <c r="DC539" s="410"/>
    </row>
    <row r="540" spans="1:107" ht="14.25">
      <c r="B540" s="491" t="s">
        <v>89</v>
      </c>
      <c r="C540" s="492"/>
      <c r="D540" s="492"/>
      <c r="E540" s="492"/>
      <c r="F540" s="492"/>
      <c r="G540" s="492"/>
      <c r="H540" s="492"/>
      <c r="I540" s="492"/>
      <c r="J540" s="492"/>
      <c r="K540" s="492"/>
      <c r="L540" s="493"/>
      <c r="M540" s="521">
        <v>1378</v>
      </c>
      <c r="N540" s="720"/>
      <c r="O540" s="721"/>
      <c r="P540" s="721"/>
      <c r="Q540" s="722"/>
      <c r="R540" s="543" t="s">
        <v>3</v>
      </c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  <c r="AZ540" s="410"/>
      <c r="BA540" s="410"/>
      <c r="BB540" s="410"/>
      <c r="BC540" s="410"/>
      <c r="BD540" s="410"/>
      <c r="BE540" s="410"/>
      <c r="BF540" s="410"/>
      <c r="BG540" s="410"/>
      <c r="BH540" s="410"/>
      <c r="BI540" s="410"/>
      <c r="BJ540" s="410"/>
      <c r="BK540" s="410"/>
      <c r="BL540" s="410"/>
      <c r="BM540" s="410"/>
      <c r="BN540" s="410"/>
      <c r="BO540" s="410"/>
      <c r="BP540" s="410"/>
      <c r="BQ540" s="410"/>
      <c r="BR540" s="410"/>
      <c r="BS540" s="410"/>
      <c r="BT540" s="410"/>
      <c r="BU540" s="410"/>
      <c r="BV540" s="410"/>
      <c r="BW540" s="410"/>
      <c r="BX540" s="410"/>
      <c r="BY540" s="410"/>
      <c r="BZ540" s="410"/>
      <c r="CA540" s="410"/>
      <c r="CB540" s="410"/>
      <c r="CC540" s="410"/>
      <c r="CD540" s="410"/>
      <c r="CE540" s="410"/>
      <c r="CF540" s="410"/>
      <c r="CG540" s="410"/>
      <c r="CH540" s="410"/>
      <c r="CI540" s="410"/>
      <c r="CJ540" s="410"/>
      <c r="CK540" s="410"/>
      <c r="CL540" s="410"/>
      <c r="CM540" s="410"/>
      <c r="CN540" s="410"/>
      <c r="CO540" s="410"/>
      <c r="CP540" s="410"/>
      <c r="CQ540" s="410"/>
      <c r="CR540" s="410"/>
      <c r="CS540" s="410"/>
      <c r="CT540" s="410"/>
      <c r="CU540" s="410"/>
      <c r="CV540" s="410"/>
      <c r="CW540" s="410"/>
      <c r="CX540" s="410"/>
      <c r="CY540" s="410"/>
      <c r="CZ540" s="410"/>
      <c r="DA540" s="410"/>
      <c r="DB540" s="410"/>
      <c r="DC540" s="410"/>
    </row>
    <row r="541" spans="1:107" ht="14.25">
      <c r="B541" s="491" t="s">
        <v>90</v>
      </c>
      <c r="C541" s="492"/>
      <c r="D541" s="492"/>
      <c r="E541" s="492"/>
      <c r="F541" s="492"/>
      <c r="G541" s="492"/>
      <c r="H541" s="492"/>
      <c r="I541" s="492"/>
      <c r="J541" s="492"/>
      <c r="K541" s="492"/>
      <c r="L541" s="493"/>
      <c r="M541" s="521">
        <v>1726</v>
      </c>
      <c r="N541" s="720"/>
      <c r="O541" s="721"/>
      <c r="P541" s="721"/>
      <c r="Q541" s="722"/>
      <c r="R541" s="543" t="s">
        <v>2</v>
      </c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  <c r="AZ541" s="410"/>
      <c r="BA541" s="410"/>
      <c r="BB541" s="410"/>
      <c r="BC541" s="410"/>
      <c r="BD541" s="410"/>
      <c r="BE541" s="410"/>
      <c r="BF541" s="410"/>
      <c r="BG541" s="410"/>
      <c r="BH541" s="410"/>
      <c r="BI541" s="410"/>
      <c r="BJ541" s="410"/>
      <c r="BK541" s="410"/>
      <c r="BL541" s="410"/>
      <c r="BM541" s="410"/>
      <c r="BN541" s="410"/>
      <c r="BO541" s="410"/>
      <c r="BP541" s="410"/>
      <c r="BQ541" s="410"/>
      <c r="BR541" s="410"/>
      <c r="BS541" s="410"/>
      <c r="BT541" s="410"/>
      <c r="BU541" s="410"/>
      <c r="BV541" s="410"/>
      <c r="BW541" s="410"/>
      <c r="BX541" s="410"/>
      <c r="BY541" s="410"/>
      <c r="BZ541" s="410"/>
      <c r="CA541" s="410"/>
      <c r="CB541" s="410"/>
      <c r="CC541" s="410"/>
      <c r="CD541" s="410"/>
      <c r="CE541" s="410"/>
      <c r="CF541" s="410"/>
      <c r="CG541" s="410"/>
      <c r="CH541" s="410"/>
      <c r="CI541" s="410"/>
      <c r="CJ541" s="410"/>
      <c r="CK541" s="410"/>
      <c r="CL541" s="410"/>
      <c r="CM541" s="410"/>
      <c r="CN541" s="410"/>
      <c r="CO541" s="410"/>
      <c r="CP541" s="410"/>
      <c r="CQ541" s="410"/>
      <c r="CR541" s="410"/>
      <c r="CS541" s="410"/>
      <c r="CT541" s="410"/>
      <c r="CU541" s="410"/>
      <c r="CV541" s="410"/>
      <c r="CW541" s="410"/>
      <c r="CX541" s="410"/>
      <c r="CY541" s="410"/>
      <c r="CZ541" s="410"/>
      <c r="DA541" s="410"/>
      <c r="DB541" s="410"/>
      <c r="DC541" s="410"/>
    </row>
    <row r="542" spans="1:107" ht="14.25">
      <c r="B542" s="491" t="s">
        <v>91</v>
      </c>
      <c r="C542" s="492"/>
      <c r="D542" s="492"/>
      <c r="E542" s="492"/>
      <c r="F542" s="492"/>
      <c r="G542" s="492"/>
      <c r="H542" s="492"/>
      <c r="I542" s="492"/>
      <c r="J542" s="492"/>
      <c r="K542" s="492"/>
      <c r="L542" s="493"/>
      <c r="M542" s="521">
        <v>1591</v>
      </c>
      <c r="N542" s="720"/>
      <c r="O542" s="721"/>
      <c r="P542" s="721"/>
      <c r="Q542" s="722"/>
      <c r="R542" s="543" t="s">
        <v>3</v>
      </c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  <c r="AZ542" s="410"/>
      <c r="BA542" s="410"/>
      <c r="BB542" s="410"/>
      <c r="BC542" s="410"/>
      <c r="BD542" s="410"/>
      <c r="BE542" s="410"/>
      <c r="BF542" s="410"/>
      <c r="BG542" s="410"/>
      <c r="BH542" s="410"/>
      <c r="BI542" s="410"/>
      <c r="BJ542" s="410"/>
      <c r="BK542" s="410"/>
      <c r="BL542" s="410"/>
      <c r="BM542" s="410"/>
      <c r="BN542" s="410"/>
      <c r="BO542" s="410"/>
      <c r="BP542" s="410"/>
      <c r="BQ542" s="410"/>
      <c r="BR542" s="410"/>
      <c r="BS542" s="410"/>
      <c r="BT542" s="410"/>
      <c r="BU542" s="410"/>
      <c r="BV542" s="410"/>
      <c r="BW542" s="410"/>
      <c r="BX542" s="410"/>
      <c r="BY542" s="410"/>
      <c r="BZ542" s="410"/>
      <c r="CA542" s="410"/>
      <c r="CB542" s="410"/>
      <c r="CC542" s="410"/>
      <c r="CD542" s="410"/>
      <c r="CE542" s="410"/>
      <c r="CF542" s="410"/>
      <c r="CG542" s="410"/>
      <c r="CH542" s="410"/>
      <c r="CI542" s="410"/>
      <c r="CJ542" s="410"/>
      <c r="CK542" s="410"/>
      <c r="CL542" s="410"/>
      <c r="CM542" s="410"/>
      <c r="CN542" s="410"/>
      <c r="CO542" s="410"/>
      <c r="CP542" s="410"/>
      <c r="CQ542" s="410"/>
      <c r="CR542" s="410"/>
      <c r="CS542" s="410"/>
      <c r="CT542" s="410"/>
      <c r="CU542" s="410"/>
      <c r="CV542" s="410"/>
      <c r="CW542" s="410"/>
      <c r="CX542" s="410"/>
      <c r="CY542" s="410"/>
      <c r="CZ542" s="410"/>
      <c r="DA542" s="410"/>
      <c r="DB542" s="410"/>
      <c r="DC542" s="410"/>
    </row>
    <row r="543" spans="1:107" ht="14.25">
      <c r="B543" s="491" t="s">
        <v>909</v>
      </c>
      <c r="C543" s="492"/>
      <c r="D543" s="492"/>
      <c r="E543" s="492"/>
      <c r="F543" s="492"/>
      <c r="G543" s="492"/>
      <c r="H543" s="492"/>
      <c r="I543" s="492"/>
      <c r="J543" s="492"/>
      <c r="K543" s="492"/>
      <c r="L543" s="493"/>
      <c r="M543" s="521">
        <v>1479</v>
      </c>
      <c r="N543" s="720"/>
      <c r="O543" s="721"/>
      <c r="P543" s="721"/>
      <c r="Q543" s="722"/>
      <c r="R543" s="543" t="s">
        <v>3</v>
      </c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  <c r="AZ543" s="410"/>
      <c r="BA543" s="410"/>
      <c r="BB543" s="410"/>
      <c r="BC543" s="410"/>
      <c r="BD543" s="410"/>
      <c r="BE543" s="410"/>
      <c r="BF543" s="410"/>
      <c r="BG543" s="410"/>
      <c r="BH543" s="410"/>
      <c r="BI543" s="410"/>
      <c r="BJ543" s="410"/>
      <c r="BK543" s="410"/>
      <c r="BL543" s="410"/>
      <c r="BM543" s="410"/>
      <c r="BN543" s="410"/>
      <c r="BO543" s="410"/>
      <c r="BP543" s="410"/>
      <c r="BQ543" s="410"/>
      <c r="BR543" s="410"/>
      <c r="BS543" s="410"/>
      <c r="BT543" s="410"/>
      <c r="BU543" s="410"/>
      <c r="BV543" s="410"/>
      <c r="BW543" s="410"/>
      <c r="BX543" s="410"/>
      <c r="BY543" s="410"/>
      <c r="BZ543" s="410"/>
      <c r="CA543" s="410"/>
      <c r="CB543" s="410"/>
      <c r="CC543" s="410"/>
      <c r="CD543" s="410"/>
      <c r="CE543" s="410"/>
      <c r="CF543" s="410"/>
      <c r="CG543" s="410"/>
      <c r="CH543" s="410"/>
      <c r="CI543" s="410"/>
      <c r="CJ543" s="410"/>
      <c r="CK543" s="410"/>
      <c r="CL543" s="410"/>
      <c r="CM543" s="410"/>
      <c r="CN543" s="410"/>
      <c r="CO543" s="410"/>
      <c r="CP543" s="410"/>
      <c r="CQ543" s="410"/>
      <c r="CR543" s="410"/>
      <c r="CS543" s="410"/>
      <c r="CT543" s="410"/>
      <c r="CU543" s="410"/>
      <c r="CV543" s="410"/>
      <c r="CW543" s="410"/>
      <c r="CX543" s="410"/>
      <c r="CY543" s="410"/>
      <c r="CZ543" s="410"/>
      <c r="DA543" s="410"/>
      <c r="DB543" s="410"/>
      <c r="DC543" s="410"/>
    </row>
    <row r="544" spans="1:107" ht="14.25">
      <c r="B544" s="491" t="s">
        <v>910</v>
      </c>
      <c r="C544" s="492"/>
      <c r="D544" s="492"/>
      <c r="E544" s="492"/>
      <c r="F544" s="492"/>
      <c r="G544" s="492"/>
      <c r="H544" s="492"/>
      <c r="I544" s="492"/>
      <c r="J544" s="492"/>
      <c r="K544" s="492"/>
      <c r="L544" s="493"/>
      <c r="M544" s="521">
        <v>1708</v>
      </c>
      <c r="N544" s="720"/>
      <c r="O544" s="721"/>
      <c r="P544" s="721"/>
      <c r="Q544" s="722"/>
      <c r="R544" s="543" t="s">
        <v>3</v>
      </c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  <c r="AZ544" s="410"/>
      <c r="BA544" s="410"/>
      <c r="BB544" s="410"/>
      <c r="BC544" s="410"/>
      <c r="BD544" s="410"/>
      <c r="BE544" s="410"/>
      <c r="BF544" s="410"/>
      <c r="BG544" s="410"/>
      <c r="BH544" s="410"/>
      <c r="BI544" s="410"/>
      <c r="BJ544" s="410"/>
      <c r="BK544" s="410"/>
      <c r="BL544" s="410"/>
      <c r="BM544" s="410"/>
      <c r="BN544" s="410"/>
      <c r="BO544" s="410"/>
      <c r="BP544" s="410"/>
      <c r="BQ544" s="410"/>
      <c r="BR544" s="410"/>
      <c r="BS544" s="410"/>
      <c r="BT544" s="410"/>
      <c r="BU544" s="410"/>
      <c r="BV544" s="410"/>
      <c r="BW544" s="410"/>
      <c r="BX544" s="410"/>
      <c r="BY544" s="410"/>
      <c r="BZ544" s="410"/>
      <c r="CA544" s="410"/>
      <c r="CB544" s="410"/>
      <c r="CC544" s="410"/>
      <c r="CD544" s="410"/>
      <c r="CE544" s="410"/>
      <c r="CF544" s="410"/>
      <c r="CG544" s="410"/>
      <c r="CH544" s="410"/>
      <c r="CI544" s="410"/>
      <c r="CJ544" s="410"/>
      <c r="CK544" s="410"/>
      <c r="CL544" s="410"/>
      <c r="CM544" s="410"/>
      <c r="CN544" s="410"/>
      <c r="CO544" s="410"/>
      <c r="CP544" s="410"/>
      <c r="CQ544" s="410"/>
      <c r="CR544" s="410"/>
      <c r="CS544" s="410"/>
      <c r="CT544" s="410"/>
      <c r="CU544" s="410"/>
      <c r="CV544" s="410"/>
      <c r="CW544" s="410"/>
      <c r="CX544" s="410"/>
      <c r="CY544" s="410"/>
      <c r="CZ544" s="410"/>
      <c r="DA544" s="410"/>
      <c r="DB544" s="410"/>
      <c r="DC544" s="410"/>
    </row>
    <row r="545" spans="1:107" ht="14.25">
      <c r="B545" s="491" t="s">
        <v>869</v>
      </c>
      <c r="C545" s="492"/>
      <c r="D545" s="492"/>
      <c r="E545" s="492"/>
      <c r="F545" s="492"/>
      <c r="G545" s="492"/>
      <c r="H545" s="492"/>
      <c r="I545" s="492"/>
      <c r="J545" s="492"/>
      <c r="K545" s="492"/>
      <c r="L545" s="493"/>
      <c r="M545" s="521">
        <v>1709</v>
      </c>
      <c r="N545" s="720"/>
      <c r="O545" s="721"/>
      <c r="P545" s="721"/>
      <c r="Q545" s="722"/>
      <c r="R545" s="543" t="s">
        <v>3</v>
      </c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  <c r="AZ545" s="410"/>
      <c r="BA545" s="410"/>
      <c r="BB545" s="410"/>
      <c r="BC545" s="410"/>
      <c r="BD545" s="410"/>
      <c r="BE545" s="410"/>
      <c r="BF545" s="410"/>
      <c r="BG545" s="410"/>
      <c r="BH545" s="410"/>
      <c r="BI545" s="410"/>
      <c r="BJ545" s="410"/>
      <c r="BK545" s="410"/>
      <c r="BL545" s="410"/>
      <c r="BM545" s="410"/>
      <c r="BN545" s="410"/>
      <c r="BO545" s="410"/>
      <c r="BP545" s="410"/>
      <c r="BQ545" s="410"/>
      <c r="BR545" s="410"/>
      <c r="BS545" s="410"/>
      <c r="BT545" s="410"/>
      <c r="BU545" s="410"/>
      <c r="BV545" s="410"/>
      <c r="BW545" s="410"/>
      <c r="BX545" s="410"/>
      <c r="BY545" s="410"/>
      <c r="BZ545" s="410"/>
      <c r="CA545" s="410"/>
      <c r="CB545" s="410"/>
      <c r="CC545" s="410"/>
      <c r="CD545" s="410"/>
      <c r="CE545" s="410"/>
      <c r="CF545" s="410"/>
      <c r="CG545" s="410"/>
      <c r="CH545" s="410"/>
      <c r="CI545" s="410"/>
      <c r="CJ545" s="410"/>
      <c r="CK545" s="410"/>
      <c r="CL545" s="410"/>
      <c r="CM545" s="410"/>
      <c r="CN545" s="410"/>
      <c r="CO545" s="410"/>
      <c r="CP545" s="410"/>
      <c r="CQ545" s="410"/>
      <c r="CR545" s="410"/>
      <c r="CS545" s="410"/>
      <c r="CT545" s="410"/>
      <c r="CU545" s="410"/>
      <c r="CV545" s="410"/>
      <c r="CW545" s="410"/>
      <c r="CX545" s="410"/>
      <c r="CY545" s="410"/>
      <c r="CZ545" s="410"/>
      <c r="DA545" s="410"/>
      <c r="DB545" s="410"/>
      <c r="DC545" s="410"/>
    </row>
    <row r="546" spans="1:107" ht="14.25">
      <c r="B546" s="491" t="s">
        <v>94</v>
      </c>
      <c r="C546" s="492"/>
      <c r="D546" s="492"/>
      <c r="E546" s="492"/>
      <c r="F546" s="492"/>
      <c r="G546" s="492"/>
      <c r="H546" s="492"/>
      <c r="I546" s="492"/>
      <c r="J546" s="492"/>
      <c r="K546" s="492"/>
      <c r="L546" s="493"/>
      <c r="M546" s="521">
        <v>1379</v>
      </c>
      <c r="N546" s="720"/>
      <c r="O546" s="721"/>
      <c r="P546" s="721"/>
      <c r="Q546" s="722"/>
      <c r="R546" s="543" t="s">
        <v>3</v>
      </c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  <c r="AZ546" s="410"/>
      <c r="BA546" s="410"/>
      <c r="BB546" s="410"/>
      <c r="BC546" s="410"/>
      <c r="BD546" s="410"/>
      <c r="BE546" s="410"/>
      <c r="BF546" s="410"/>
      <c r="BG546" s="410"/>
      <c r="BH546" s="410"/>
      <c r="BI546" s="410"/>
      <c r="BJ546" s="410"/>
      <c r="BK546" s="410"/>
      <c r="BL546" s="410"/>
      <c r="BM546" s="410"/>
      <c r="BN546" s="410"/>
      <c r="BO546" s="410"/>
      <c r="BP546" s="410"/>
      <c r="BQ546" s="410"/>
      <c r="BR546" s="410"/>
      <c r="BS546" s="410"/>
      <c r="BT546" s="410"/>
      <c r="BU546" s="410"/>
      <c r="BV546" s="410"/>
      <c r="BW546" s="410"/>
      <c r="BX546" s="410"/>
      <c r="BY546" s="410"/>
      <c r="BZ546" s="410"/>
      <c r="CA546" s="410"/>
      <c r="CB546" s="410"/>
      <c r="CC546" s="410"/>
      <c r="CD546" s="410"/>
      <c r="CE546" s="410"/>
      <c r="CF546" s="410"/>
      <c r="CG546" s="410"/>
      <c r="CH546" s="410"/>
      <c r="CI546" s="410"/>
      <c r="CJ546" s="410"/>
      <c r="CK546" s="410"/>
      <c r="CL546" s="410"/>
      <c r="CM546" s="410"/>
      <c r="CN546" s="410"/>
      <c r="CO546" s="410"/>
      <c r="CP546" s="410"/>
      <c r="CQ546" s="410"/>
      <c r="CR546" s="410"/>
      <c r="CS546" s="410"/>
      <c r="CT546" s="410"/>
      <c r="CU546" s="410"/>
      <c r="CV546" s="410"/>
      <c r="CW546" s="410"/>
      <c r="CX546" s="410"/>
      <c r="CY546" s="410"/>
      <c r="CZ546" s="410"/>
      <c r="DA546" s="410"/>
      <c r="DB546" s="410"/>
      <c r="DC546" s="410"/>
    </row>
    <row r="547" spans="1:107" ht="14.25">
      <c r="B547" s="491" t="s">
        <v>95</v>
      </c>
      <c r="C547" s="492"/>
      <c r="D547" s="492"/>
      <c r="E547" s="492"/>
      <c r="F547" s="492"/>
      <c r="G547" s="492"/>
      <c r="H547" s="492"/>
      <c r="I547" s="492"/>
      <c r="J547" s="492"/>
      <c r="K547" s="492"/>
      <c r="L547" s="493"/>
      <c r="M547" s="521">
        <v>1710</v>
      </c>
      <c r="N547" s="720"/>
      <c r="O547" s="721"/>
      <c r="P547" s="721"/>
      <c r="Q547" s="722"/>
      <c r="R547" s="543" t="s">
        <v>2</v>
      </c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  <c r="AZ547" s="410"/>
      <c r="BA547" s="410"/>
      <c r="BB547" s="410"/>
      <c r="BC547" s="410"/>
      <c r="BD547" s="410"/>
      <c r="BE547" s="410"/>
      <c r="BF547" s="410"/>
      <c r="BG547" s="410"/>
      <c r="BH547" s="410"/>
      <c r="BI547" s="410"/>
      <c r="BJ547" s="410"/>
      <c r="BK547" s="410"/>
      <c r="BL547" s="410"/>
      <c r="BM547" s="410"/>
      <c r="BN547" s="410"/>
      <c r="BO547" s="410"/>
      <c r="BP547" s="410"/>
      <c r="BQ547" s="410"/>
      <c r="BR547" s="410"/>
      <c r="BS547" s="410"/>
      <c r="BT547" s="410"/>
      <c r="BU547" s="410"/>
      <c r="BV547" s="410"/>
      <c r="BW547" s="410"/>
      <c r="BX547" s="410"/>
      <c r="BY547" s="410"/>
      <c r="BZ547" s="410"/>
      <c r="CA547" s="410"/>
      <c r="CB547" s="410"/>
      <c r="CC547" s="410"/>
      <c r="CD547" s="410"/>
      <c r="CE547" s="410"/>
      <c r="CF547" s="410"/>
      <c r="CG547" s="410"/>
      <c r="CH547" s="410"/>
      <c r="CI547" s="410"/>
      <c r="CJ547" s="410"/>
      <c r="CK547" s="410"/>
      <c r="CL547" s="410"/>
      <c r="CM547" s="410"/>
      <c r="CN547" s="410"/>
      <c r="CO547" s="410"/>
      <c r="CP547" s="410"/>
      <c r="CQ547" s="410"/>
      <c r="CR547" s="410"/>
      <c r="CS547" s="410"/>
      <c r="CT547" s="410"/>
      <c r="CU547" s="410"/>
      <c r="CV547" s="410"/>
      <c r="CW547" s="410"/>
      <c r="CX547" s="410"/>
      <c r="CY547" s="410"/>
      <c r="CZ547" s="410"/>
      <c r="DA547" s="410"/>
      <c r="DB547" s="410"/>
      <c r="DC547" s="410"/>
    </row>
    <row r="548" spans="1:107" ht="14.25">
      <c r="B548" s="491" t="s">
        <v>911</v>
      </c>
      <c r="C548" s="492"/>
      <c r="D548" s="492"/>
      <c r="E548" s="492"/>
      <c r="F548" s="492"/>
      <c r="G548" s="492"/>
      <c r="H548" s="492"/>
      <c r="I548" s="492"/>
      <c r="J548" s="492"/>
      <c r="K548" s="492"/>
      <c r="L548" s="493"/>
      <c r="M548" s="521">
        <v>1711</v>
      </c>
      <c r="N548" s="720"/>
      <c r="O548" s="721"/>
      <c r="P548" s="721"/>
      <c r="Q548" s="722"/>
      <c r="R548" s="543" t="s">
        <v>2</v>
      </c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  <c r="AZ548" s="410"/>
      <c r="BA548" s="410"/>
      <c r="BB548" s="410"/>
      <c r="BC548" s="410"/>
      <c r="BD548" s="410"/>
      <c r="BE548" s="410"/>
      <c r="BF548" s="410"/>
      <c r="BG548" s="410"/>
      <c r="BH548" s="410"/>
      <c r="BI548" s="410"/>
      <c r="BJ548" s="410"/>
      <c r="BK548" s="410"/>
      <c r="BL548" s="410"/>
      <c r="BM548" s="410"/>
      <c r="BN548" s="410"/>
      <c r="BO548" s="410"/>
      <c r="BP548" s="410"/>
      <c r="BQ548" s="410"/>
      <c r="BR548" s="410"/>
      <c r="BS548" s="410"/>
      <c r="BT548" s="410"/>
      <c r="BU548" s="410"/>
      <c r="BV548" s="410"/>
      <c r="BW548" s="410"/>
      <c r="BX548" s="410"/>
      <c r="BY548" s="410"/>
      <c r="BZ548" s="410"/>
      <c r="CA548" s="410"/>
      <c r="CB548" s="410"/>
      <c r="CC548" s="410"/>
      <c r="CD548" s="410"/>
      <c r="CE548" s="410"/>
      <c r="CF548" s="410"/>
      <c r="CG548" s="410"/>
      <c r="CH548" s="410"/>
      <c r="CI548" s="410"/>
      <c r="CJ548" s="410"/>
      <c r="CK548" s="410"/>
      <c r="CL548" s="410"/>
      <c r="CM548" s="410"/>
      <c r="CN548" s="410"/>
      <c r="CO548" s="410"/>
      <c r="CP548" s="410"/>
      <c r="CQ548" s="410"/>
      <c r="CR548" s="410"/>
      <c r="CS548" s="410"/>
      <c r="CT548" s="410"/>
      <c r="CU548" s="410"/>
      <c r="CV548" s="410"/>
      <c r="CW548" s="410"/>
      <c r="CX548" s="410"/>
      <c r="CY548" s="410"/>
      <c r="CZ548" s="410"/>
      <c r="DA548" s="410"/>
      <c r="DB548" s="410"/>
      <c r="DC548" s="410"/>
    </row>
    <row r="549" spans="1:107" ht="14.25">
      <c r="B549" s="491" t="s">
        <v>97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3"/>
      <c r="M549" s="521">
        <v>1380</v>
      </c>
      <c r="N549" s="720"/>
      <c r="O549" s="721"/>
      <c r="P549" s="721"/>
      <c r="Q549" s="722"/>
      <c r="R549" s="543" t="s">
        <v>2</v>
      </c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  <c r="AZ549" s="410"/>
      <c r="BA549" s="410"/>
      <c r="BB549" s="410"/>
      <c r="BC549" s="410"/>
      <c r="BD549" s="410"/>
      <c r="BE549" s="410"/>
      <c r="BF549" s="410"/>
      <c r="BG549" s="410"/>
      <c r="BH549" s="410"/>
      <c r="BI549" s="410"/>
      <c r="BJ549" s="410"/>
      <c r="BK549" s="410"/>
      <c r="BL549" s="410"/>
      <c r="BM549" s="410"/>
      <c r="BN549" s="410"/>
      <c r="BO549" s="410"/>
      <c r="BP549" s="410"/>
      <c r="BQ549" s="410"/>
      <c r="BR549" s="410"/>
      <c r="BS549" s="410"/>
      <c r="BT549" s="410"/>
      <c r="BU549" s="410"/>
      <c r="BV549" s="410"/>
      <c r="BW549" s="410"/>
      <c r="BX549" s="410"/>
      <c r="BY549" s="410"/>
      <c r="BZ549" s="410"/>
      <c r="CA549" s="410"/>
      <c r="CB549" s="410"/>
      <c r="CC549" s="410"/>
      <c r="CD549" s="410"/>
      <c r="CE549" s="410"/>
      <c r="CF549" s="410"/>
      <c r="CG549" s="410"/>
      <c r="CH549" s="410"/>
      <c r="CI549" s="410"/>
      <c r="CJ549" s="410"/>
      <c r="CK549" s="410"/>
      <c r="CL549" s="410"/>
      <c r="CM549" s="410"/>
      <c r="CN549" s="410"/>
      <c r="CO549" s="410"/>
      <c r="CP549" s="410"/>
      <c r="CQ549" s="410"/>
      <c r="CR549" s="410"/>
      <c r="CS549" s="410"/>
      <c r="CT549" s="410"/>
      <c r="CU549" s="410"/>
      <c r="CV549" s="410"/>
      <c r="CW549" s="410"/>
      <c r="CX549" s="410"/>
      <c r="CY549" s="410"/>
      <c r="CZ549" s="410"/>
      <c r="DA549" s="410"/>
      <c r="DB549" s="410"/>
      <c r="DC549" s="410"/>
    </row>
    <row r="550" spans="1:107" ht="14.25">
      <c r="B550" s="491" t="s">
        <v>98</v>
      </c>
      <c r="C550" s="492"/>
      <c r="D550" s="492"/>
      <c r="E550" s="492"/>
      <c r="F550" s="492"/>
      <c r="G550" s="492"/>
      <c r="H550" s="492"/>
      <c r="I550" s="492"/>
      <c r="J550" s="492"/>
      <c r="K550" s="492"/>
      <c r="L550" s="493"/>
      <c r="M550" s="521">
        <v>1381</v>
      </c>
      <c r="N550" s="720"/>
      <c r="O550" s="721"/>
      <c r="P550" s="721"/>
      <c r="Q550" s="722"/>
      <c r="R550" s="543" t="s">
        <v>3</v>
      </c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  <c r="AZ550" s="410"/>
      <c r="BA550" s="410"/>
      <c r="BB550" s="410"/>
      <c r="BC550" s="410"/>
      <c r="BD550" s="410"/>
      <c r="BE550" s="410"/>
      <c r="BF550" s="410"/>
      <c r="BG550" s="410"/>
      <c r="BH550" s="410"/>
      <c r="BI550" s="410"/>
      <c r="BJ550" s="410"/>
      <c r="BK550" s="410"/>
      <c r="BL550" s="410"/>
      <c r="BM550" s="410"/>
      <c r="BN550" s="410"/>
      <c r="BO550" s="410"/>
      <c r="BP550" s="410"/>
      <c r="BQ550" s="410"/>
      <c r="BR550" s="410"/>
      <c r="BS550" s="410"/>
      <c r="BT550" s="410"/>
      <c r="BU550" s="410"/>
      <c r="BV550" s="410"/>
      <c r="BW550" s="410"/>
      <c r="BX550" s="410"/>
      <c r="BY550" s="410"/>
      <c r="BZ550" s="410"/>
      <c r="CA550" s="410"/>
      <c r="CB550" s="410"/>
      <c r="CC550" s="410"/>
      <c r="CD550" s="410"/>
      <c r="CE550" s="410"/>
      <c r="CF550" s="410"/>
      <c r="CG550" s="410"/>
      <c r="CH550" s="410"/>
      <c r="CI550" s="410"/>
      <c r="CJ550" s="410"/>
      <c r="CK550" s="410"/>
      <c r="CL550" s="410"/>
      <c r="CM550" s="410"/>
      <c r="CN550" s="410"/>
      <c r="CO550" s="410"/>
      <c r="CP550" s="410"/>
      <c r="CQ550" s="410"/>
      <c r="CR550" s="410"/>
      <c r="CS550" s="410"/>
      <c r="CT550" s="410"/>
      <c r="CU550" s="410"/>
      <c r="CV550" s="410"/>
      <c r="CW550" s="410"/>
      <c r="CX550" s="410"/>
      <c r="CY550" s="410"/>
      <c r="CZ550" s="410"/>
      <c r="DA550" s="410"/>
      <c r="DB550" s="410"/>
      <c r="DC550" s="410"/>
    </row>
    <row r="551" spans="1:107" ht="14.25">
      <c r="B551" s="491" t="s">
        <v>912</v>
      </c>
      <c r="C551" s="492"/>
      <c r="D551" s="492"/>
      <c r="E551" s="492"/>
      <c r="F551" s="492"/>
      <c r="G551" s="492"/>
      <c r="H551" s="492"/>
      <c r="I551" s="492"/>
      <c r="J551" s="492"/>
      <c r="K551" s="492"/>
      <c r="L551" s="493"/>
      <c r="M551" s="521">
        <v>1545</v>
      </c>
      <c r="N551" s="720">
        <f>+IF((N531+N533+N534+N536+N538+N539+N541+N547+N548+N549-N532-N535-N537-N540-N542-N543-N544-N545-N546-N550)&gt;0,(N531+N533+N534+N536+N538+N539+N541+N547+N548+N549-N532-N535-N537-N540-N542-N543-N544-N545-N546-N550),0)</f>
        <v>0</v>
      </c>
      <c r="O551" s="721"/>
      <c r="P551" s="721"/>
      <c r="Q551" s="722"/>
      <c r="R551" s="543" t="s">
        <v>4</v>
      </c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  <c r="AZ551" s="410"/>
      <c r="BA551" s="410"/>
      <c r="BB551" s="410"/>
      <c r="BC551" s="410"/>
      <c r="BD551" s="410"/>
      <c r="BE551" s="410"/>
      <c r="BF551" s="410"/>
      <c r="BG551" s="410"/>
      <c r="BH551" s="410"/>
      <c r="BI551" s="410"/>
      <c r="BJ551" s="410"/>
      <c r="BK551" s="410"/>
      <c r="BL551" s="410"/>
      <c r="BM551" s="410"/>
      <c r="BN551" s="410"/>
      <c r="BO551" s="410"/>
      <c r="BP551" s="410"/>
      <c r="BQ551" s="410"/>
      <c r="BR551" s="410"/>
      <c r="BS551" s="410"/>
      <c r="BT551" s="410"/>
      <c r="BU551" s="410"/>
      <c r="BV551" s="410"/>
      <c r="BW551" s="410"/>
      <c r="BX551" s="410"/>
      <c r="BY551" s="410"/>
      <c r="BZ551" s="410"/>
      <c r="CA551" s="410"/>
      <c r="CB551" s="410"/>
      <c r="CC551" s="410"/>
      <c r="CD551" s="410"/>
      <c r="CE551" s="410"/>
      <c r="CF551" s="410"/>
      <c r="CG551" s="410"/>
      <c r="CH551" s="410"/>
      <c r="CI551" s="410"/>
      <c r="CJ551" s="410"/>
      <c r="CK551" s="410"/>
      <c r="CL551" s="410"/>
      <c r="CM551" s="410"/>
      <c r="CN551" s="410"/>
      <c r="CO551" s="410"/>
      <c r="CP551" s="410"/>
      <c r="CQ551" s="410"/>
      <c r="CR551" s="410"/>
      <c r="CS551" s="410"/>
      <c r="CT551" s="410"/>
      <c r="CU551" s="410"/>
      <c r="CV551" s="410"/>
      <c r="CW551" s="410"/>
      <c r="CX551" s="410"/>
      <c r="CY551" s="410"/>
      <c r="CZ551" s="410"/>
      <c r="DA551" s="410"/>
      <c r="DB551" s="410"/>
      <c r="DC551" s="410"/>
    </row>
    <row r="552" spans="1:107" ht="14.25">
      <c r="B552" s="491" t="s">
        <v>913</v>
      </c>
      <c r="C552" s="492"/>
      <c r="D552" s="492"/>
      <c r="E552" s="492"/>
      <c r="F552" s="492"/>
      <c r="G552" s="492"/>
      <c r="H552" s="492"/>
      <c r="I552" s="492"/>
      <c r="J552" s="492"/>
      <c r="K552" s="492"/>
      <c r="L552" s="493"/>
      <c r="M552" s="521">
        <v>1546</v>
      </c>
      <c r="N552" s="720">
        <f>-IF((N531+N533+N534+N536+N538+N539+N541+N547+N548+N549-N532-N535-N537-N540-N542-N543-N544-N545-N546-N550)&lt;0,(N531+N533+N534+N536+N538+N539+N541+N547+N548+N549-N532-N535-N537-N540-N542-N543-N544-N545-N546-N550),0)</f>
        <v>0</v>
      </c>
      <c r="O552" s="721"/>
      <c r="P552" s="721"/>
      <c r="Q552" s="722"/>
      <c r="R552" s="563" t="s">
        <v>4</v>
      </c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  <c r="AZ552" s="410"/>
      <c r="BA552" s="410"/>
      <c r="BB552" s="410"/>
      <c r="BC552" s="410"/>
      <c r="BD552" s="410"/>
      <c r="BE552" s="410"/>
      <c r="BF552" s="410"/>
      <c r="BG552" s="410"/>
      <c r="BH552" s="410"/>
      <c r="BI552" s="410"/>
      <c r="BJ552" s="410"/>
      <c r="BK552" s="410"/>
      <c r="BL552" s="410"/>
      <c r="BM552" s="410"/>
      <c r="BN552" s="410"/>
      <c r="BO552" s="410"/>
      <c r="BP552" s="410"/>
      <c r="BQ552" s="410"/>
      <c r="BR552" s="410"/>
      <c r="BS552" s="410"/>
      <c r="BT552" s="410"/>
      <c r="BU552" s="410"/>
      <c r="BV552" s="410"/>
      <c r="BW552" s="410"/>
      <c r="BX552" s="410"/>
      <c r="BY552" s="410"/>
      <c r="BZ552" s="410"/>
      <c r="CA552" s="410"/>
      <c r="CB552" s="410"/>
      <c r="CC552" s="410"/>
      <c r="CD552" s="410"/>
      <c r="CE552" s="410"/>
      <c r="CF552" s="410"/>
      <c r="CG552" s="410"/>
      <c r="CH552" s="410"/>
      <c r="CI552" s="410"/>
      <c r="CJ552" s="410"/>
      <c r="CK552" s="410"/>
      <c r="CL552" s="410"/>
      <c r="CM552" s="410"/>
      <c r="CN552" s="410"/>
      <c r="CO552" s="410"/>
      <c r="CP552" s="410"/>
      <c r="CQ552" s="410"/>
      <c r="CR552" s="410"/>
      <c r="CS552" s="410"/>
      <c r="CT552" s="410"/>
      <c r="CU552" s="410"/>
      <c r="CV552" s="410"/>
      <c r="CW552" s="410"/>
      <c r="CX552" s="410"/>
      <c r="CY552" s="410"/>
      <c r="CZ552" s="410"/>
      <c r="DA552" s="410"/>
      <c r="DB552" s="410"/>
      <c r="DC552" s="410"/>
    </row>
    <row r="553" spans="1:107">
      <c r="A553" s="409"/>
      <c r="B553" s="517"/>
      <c r="C553" s="517"/>
      <c r="D553" s="517"/>
      <c r="E553" s="517"/>
      <c r="F553" s="517"/>
      <c r="G553" s="517"/>
      <c r="H553" s="517"/>
      <c r="I553" s="517"/>
      <c r="J553" s="517"/>
      <c r="K553" s="517"/>
      <c r="L553" s="517"/>
      <c r="M553" s="517"/>
      <c r="N553" s="517"/>
      <c r="O553" s="517"/>
      <c r="P553" s="517"/>
      <c r="Q553" s="517"/>
      <c r="R553" s="517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  <c r="AZ553" s="410"/>
      <c r="BA553" s="410"/>
      <c r="BB553" s="410"/>
      <c r="BC553" s="410"/>
      <c r="BD553" s="410"/>
      <c r="BE553" s="410"/>
      <c r="BF553" s="410"/>
      <c r="BG553" s="410"/>
      <c r="BH553" s="410"/>
      <c r="BI553" s="410"/>
      <c r="BJ553" s="410"/>
      <c r="BK553" s="410"/>
      <c r="BL553" s="410"/>
      <c r="BM553" s="410"/>
      <c r="BN553" s="410"/>
      <c r="BO553" s="410"/>
      <c r="BP553" s="410"/>
      <c r="BQ553" s="410"/>
      <c r="BR553" s="410"/>
      <c r="BS553" s="410"/>
      <c r="BT553" s="410"/>
      <c r="BU553" s="410"/>
      <c r="BV553" s="410"/>
      <c r="BW553" s="410"/>
      <c r="BX553" s="410"/>
      <c r="BY553" s="410"/>
      <c r="BZ553" s="410"/>
      <c r="CA553" s="410"/>
      <c r="CB553" s="410"/>
      <c r="CC553" s="410"/>
      <c r="CD553" s="410"/>
      <c r="CE553" s="410"/>
      <c r="CF553" s="410"/>
      <c r="CG553" s="410"/>
      <c r="CH553" s="410"/>
      <c r="CI553" s="410"/>
      <c r="CJ553" s="410"/>
      <c r="CK553" s="410"/>
      <c r="CL553" s="410"/>
      <c r="CM553" s="410"/>
      <c r="CN553" s="410"/>
      <c r="CO553" s="410"/>
      <c r="CP553" s="410"/>
      <c r="CQ553" s="410"/>
      <c r="CR553" s="410"/>
      <c r="CS553" s="410"/>
      <c r="CT553" s="410"/>
      <c r="CU553" s="410"/>
      <c r="CV553" s="410"/>
      <c r="CW553" s="410"/>
      <c r="CX553" s="410"/>
      <c r="CY553" s="410"/>
      <c r="CZ553" s="410"/>
      <c r="DA553" s="410"/>
      <c r="DB553" s="410"/>
      <c r="DC553" s="410"/>
    </row>
    <row r="554" spans="1:107">
      <c r="A554" s="409"/>
      <c r="B554" s="810" t="s">
        <v>914</v>
      </c>
      <c r="C554" s="811"/>
      <c r="D554" s="811"/>
      <c r="E554" s="811"/>
      <c r="F554" s="811"/>
      <c r="G554" s="811"/>
      <c r="H554" s="811"/>
      <c r="I554" s="811"/>
      <c r="J554" s="811"/>
      <c r="K554" s="811"/>
      <c r="L554" s="811"/>
      <c r="M554" s="811"/>
      <c r="N554" s="811"/>
      <c r="O554" s="811"/>
      <c r="P554" s="811"/>
      <c r="Q554" s="811"/>
      <c r="R554" s="811"/>
      <c r="S554" s="811"/>
      <c r="T554" s="811"/>
      <c r="U554" s="811"/>
      <c r="V554" s="811"/>
      <c r="W554" s="811"/>
      <c r="X554" s="811"/>
      <c r="Y554" s="811"/>
      <c r="Z554" s="811"/>
      <c r="AA554" s="811"/>
      <c r="AB554" s="811"/>
      <c r="AC554" s="811"/>
      <c r="AD554" s="811"/>
      <c r="AE554" s="811"/>
      <c r="AF554" s="811"/>
      <c r="AG554" s="811"/>
      <c r="AH554" s="811"/>
      <c r="AI554" s="811"/>
      <c r="AJ554" s="811"/>
      <c r="AK554" s="811"/>
      <c r="AL554" s="811"/>
      <c r="AM554" s="811"/>
      <c r="AN554" s="811"/>
      <c r="AO554" s="811"/>
      <c r="AP554" s="811"/>
      <c r="AQ554" s="811"/>
      <c r="AR554" s="812"/>
    </row>
    <row r="555" spans="1:107">
      <c r="A555" s="409"/>
      <c r="B555" s="545"/>
      <c r="C555" s="546"/>
      <c r="D555" s="546"/>
      <c r="E555" s="546"/>
      <c r="F555" s="546"/>
      <c r="G555" s="546"/>
      <c r="H555" s="547"/>
      <c r="I555" s="813" t="s">
        <v>100</v>
      </c>
      <c r="J555" s="814"/>
      <c r="K555" s="814"/>
      <c r="L555" s="814"/>
      <c r="M555" s="815"/>
      <c r="N555" s="810" t="s">
        <v>102</v>
      </c>
      <c r="O555" s="811"/>
      <c r="P555" s="811"/>
      <c r="Q555" s="811"/>
      <c r="R555" s="811"/>
      <c r="S555" s="811"/>
      <c r="T555" s="811"/>
      <c r="U555" s="811"/>
      <c r="V555" s="811"/>
      <c r="W555" s="811"/>
      <c r="X555" s="811"/>
      <c r="Y555" s="811"/>
      <c r="Z555" s="811"/>
      <c r="AA555" s="811"/>
      <c r="AB555" s="811"/>
      <c r="AC555" s="811"/>
      <c r="AD555" s="811"/>
      <c r="AE555" s="811"/>
      <c r="AF555" s="811"/>
      <c r="AG555" s="811"/>
      <c r="AH555" s="811"/>
      <c r="AI555" s="811"/>
      <c r="AJ555" s="811"/>
      <c r="AK555" s="811"/>
      <c r="AL555" s="812"/>
      <c r="AM555" s="822" t="s">
        <v>103</v>
      </c>
      <c r="AN555" s="823"/>
      <c r="AO555" s="823"/>
      <c r="AP555" s="823"/>
      <c r="AQ555" s="824"/>
      <c r="AR555" s="548"/>
    </row>
    <row r="556" spans="1:107">
      <c r="A556" s="409"/>
      <c r="B556" s="549"/>
      <c r="C556" s="550"/>
      <c r="D556" s="550"/>
      <c r="E556" s="550"/>
      <c r="F556" s="550"/>
      <c r="G556" s="550"/>
      <c r="H556" s="551"/>
      <c r="I556" s="816"/>
      <c r="J556" s="817"/>
      <c r="K556" s="817"/>
      <c r="L556" s="817"/>
      <c r="M556" s="818"/>
      <c r="N556" s="810" t="s">
        <v>846</v>
      </c>
      <c r="O556" s="811"/>
      <c r="P556" s="811"/>
      <c r="Q556" s="811"/>
      <c r="R556" s="811"/>
      <c r="S556" s="811"/>
      <c r="T556" s="811"/>
      <c r="U556" s="811"/>
      <c r="V556" s="811"/>
      <c r="W556" s="811"/>
      <c r="X556" s="811"/>
      <c r="Y556" s="811"/>
      <c r="Z556" s="811"/>
      <c r="AA556" s="811"/>
      <c r="AB556" s="812"/>
      <c r="AC556" s="822" t="s">
        <v>125</v>
      </c>
      <c r="AD556" s="823"/>
      <c r="AE556" s="823"/>
      <c r="AF556" s="823"/>
      <c r="AG556" s="824"/>
      <c r="AH556" s="822" t="s">
        <v>104</v>
      </c>
      <c r="AI556" s="823"/>
      <c r="AJ556" s="823"/>
      <c r="AK556" s="823"/>
      <c r="AL556" s="824"/>
      <c r="AM556" s="825"/>
      <c r="AN556" s="826"/>
      <c r="AO556" s="826"/>
      <c r="AP556" s="826"/>
      <c r="AQ556" s="827"/>
      <c r="AR556" s="552"/>
    </row>
    <row r="557" spans="1:107">
      <c r="A557" s="409"/>
      <c r="B557" s="553"/>
      <c r="C557" s="554"/>
      <c r="D557" s="554"/>
      <c r="E557" s="554"/>
      <c r="F557" s="554"/>
      <c r="G557" s="554"/>
      <c r="H557" s="555"/>
      <c r="I557" s="819"/>
      <c r="J557" s="820"/>
      <c r="K557" s="820"/>
      <c r="L557" s="820"/>
      <c r="M557" s="821"/>
      <c r="N557" s="831" t="s">
        <v>847</v>
      </c>
      <c r="O557" s="832"/>
      <c r="P557" s="832"/>
      <c r="Q557" s="832"/>
      <c r="R557" s="833"/>
      <c r="S557" s="810" t="s">
        <v>105</v>
      </c>
      <c r="T557" s="811"/>
      <c r="U557" s="811"/>
      <c r="V557" s="811"/>
      <c r="W557" s="812"/>
      <c r="X557" s="810" t="s">
        <v>848</v>
      </c>
      <c r="Y557" s="811"/>
      <c r="Z557" s="811"/>
      <c r="AA557" s="811"/>
      <c r="AB557" s="812"/>
      <c r="AC557" s="828"/>
      <c r="AD557" s="829"/>
      <c r="AE557" s="829"/>
      <c r="AF557" s="829"/>
      <c r="AG557" s="830"/>
      <c r="AH557" s="828"/>
      <c r="AI557" s="829"/>
      <c r="AJ557" s="829"/>
      <c r="AK557" s="829"/>
      <c r="AL557" s="830"/>
      <c r="AM557" s="828"/>
      <c r="AN557" s="829"/>
      <c r="AO557" s="829"/>
      <c r="AP557" s="829"/>
      <c r="AQ557" s="830"/>
      <c r="AR557" s="556"/>
    </row>
    <row r="558" spans="1:107" ht="14.25">
      <c r="B558" s="496" t="s">
        <v>854</v>
      </c>
      <c r="C558" s="497"/>
      <c r="D558" s="497"/>
      <c r="E558" s="497"/>
      <c r="F558" s="497"/>
      <c r="G558" s="497"/>
      <c r="H558" s="498"/>
      <c r="I558" s="521">
        <v>1451</v>
      </c>
      <c r="J558" s="720"/>
      <c r="K558" s="721"/>
      <c r="L558" s="721"/>
      <c r="M558" s="722"/>
      <c r="N558" s="521">
        <v>1452</v>
      </c>
      <c r="O558" s="720"/>
      <c r="P558" s="721"/>
      <c r="Q558" s="721"/>
      <c r="R558" s="722"/>
      <c r="S558" s="521">
        <v>1752</v>
      </c>
      <c r="T558" s="720"/>
      <c r="U558" s="721"/>
      <c r="V558" s="721"/>
      <c r="W558" s="722"/>
      <c r="X558" s="521">
        <v>1753</v>
      </c>
      <c r="Y558" s="720"/>
      <c r="Z558" s="721"/>
      <c r="AA558" s="721"/>
      <c r="AB558" s="722"/>
      <c r="AC558" s="521">
        <v>1453</v>
      </c>
      <c r="AD558" s="720"/>
      <c r="AE558" s="721"/>
      <c r="AF558" s="721"/>
      <c r="AG558" s="722"/>
      <c r="AH558" s="521">
        <v>1454</v>
      </c>
      <c r="AI558" s="720"/>
      <c r="AJ558" s="721"/>
      <c r="AK558" s="721"/>
      <c r="AL558" s="722"/>
      <c r="AM558" s="521">
        <v>1382</v>
      </c>
      <c r="AN558" s="720"/>
      <c r="AO558" s="721"/>
      <c r="AP558" s="721"/>
      <c r="AQ558" s="722"/>
      <c r="AR558" s="557" t="s">
        <v>2</v>
      </c>
    </row>
    <row r="559" spans="1:107" ht="14.25">
      <c r="B559" s="491" t="s">
        <v>855</v>
      </c>
      <c r="C559" s="492"/>
      <c r="D559" s="492"/>
      <c r="E559" s="492"/>
      <c r="F559" s="492"/>
      <c r="G559" s="492"/>
      <c r="H559" s="493"/>
      <c r="I559" s="558"/>
      <c r="J559" s="559"/>
      <c r="K559" s="559"/>
      <c r="L559" s="559"/>
      <c r="M559" s="560"/>
      <c r="N559" s="521">
        <v>1589</v>
      </c>
      <c r="O559" s="720"/>
      <c r="P559" s="721"/>
      <c r="Q559" s="721"/>
      <c r="R559" s="722"/>
      <c r="S559" s="558"/>
      <c r="T559" s="559"/>
      <c r="U559" s="559"/>
      <c r="V559" s="559"/>
      <c r="W559" s="560"/>
      <c r="X559" s="521">
        <v>1845</v>
      </c>
      <c r="Y559" s="720"/>
      <c r="Z559" s="721"/>
      <c r="AA559" s="721"/>
      <c r="AB559" s="722"/>
      <c r="AC559" s="521">
        <v>1455</v>
      </c>
      <c r="AD559" s="720"/>
      <c r="AE559" s="721"/>
      <c r="AF559" s="721"/>
      <c r="AG559" s="722"/>
      <c r="AH559" s="521">
        <v>1456</v>
      </c>
      <c r="AI559" s="720"/>
      <c r="AJ559" s="721"/>
      <c r="AK559" s="721"/>
      <c r="AL559" s="722"/>
      <c r="AM559" s="558"/>
      <c r="AN559" s="559"/>
      <c r="AO559" s="559"/>
      <c r="AP559" s="559"/>
      <c r="AQ559" s="560"/>
      <c r="AR559" s="557" t="s">
        <v>3</v>
      </c>
    </row>
    <row r="560" spans="1:107" ht="14.25">
      <c r="B560" s="496" t="s">
        <v>92</v>
      </c>
      <c r="C560" s="497"/>
      <c r="D560" s="497"/>
      <c r="E560" s="497"/>
      <c r="F560" s="497"/>
      <c r="G560" s="497"/>
      <c r="H560" s="498"/>
      <c r="I560" s="521">
        <v>1392</v>
      </c>
      <c r="J560" s="720"/>
      <c r="K560" s="721"/>
      <c r="L560" s="721"/>
      <c r="M560" s="722"/>
      <c r="N560" s="521">
        <v>1393</v>
      </c>
      <c r="O560" s="720"/>
      <c r="P560" s="721"/>
      <c r="Q560" s="721"/>
      <c r="R560" s="722"/>
      <c r="S560" s="521">
        <v>1755</v>
      </c>
      <c r="T560" s="720"/>
      <c r="U560" s="721"/>
      <c r="V560" s="721"/>
      <c r="W560" s="722"/>
      <c r="X560" s="521">
        <v>1756</v>
      </c>
      <c r="Y560" s="720"/>
      <c r="Z560" s="721"/>
      <c r="AA560" s="721"/>
      <c r="AB560" s="722"/>
      <c r="AC560" s="521">
        <v>1394</v>
      </c>
      <c r="AD560" s="720"/>
      <c r="AE560" s="721"/>
      <c r="AF560" s="721"/>
      <c r="AG560" s="722"/>
      <c r="AH560" s="521">
        <v>1395</v>
      </c>
      <c r="AI560" s="720"/>
      <c r="AJ560" s="721"/>
      <c r="AK560" s="721"/>
      <c r="AL560" s="722"/>
      <c r="AM560" s="521">
        <v>1384</v>
      </c>
      <c r="AN560" s="720"/>
      <c r="AO560" s="721"/>
      <c r="AP560" s="721"/>
      <c r="AQ560" s="722"/>
      <c r="AR560" s="557" t="s">
        <v>2</v>
      </c>
    </row>
    <row r="561" spans="1:92" ht="14.25">
      <c r="B561" s="496" t="s">
        <v>93</v>
      </c>
      <c r="C561" s="497"/>
      <c r="D561" s="497"/>
      <c r="E561" s="497"/>
      <c r="F561" s="497"/>
      <c r="G561" s="497"/>
      <c r="H561" s="498"/>
      <c r="I561" s="521">
        <v>1396</v>
      </c>
      <c r="J561" s="720"/>
      <c r="K561" s="721"/>
      <c r="L561" s="721"/>
      <c r="M561" s="722"/>
      <c r="N561" s="521">
        <v>1397</v>
      </c>
      <c r="O561" s="720"/>
      <c r="P561" s="721"/>
      <c r="Q561" s="721"/>
      <c r="R561" s="722"/>
      <c r="S561" s="521">
        <v>1757</v>
      </c>
      <c r="T561" s="720"/>
      <c r="U561" s="721"/>
      <c r="V561" s="721"/>
      <c r="W561" s="722"/>
      <c r="X561" s="521">
        <v>1758</v>
      </c>
      <c r="Y561" s="720"/>
      <c r="Z561" s="721"/>
      <c r="AA561" s="721"/>
      <c r="AB561" s="722"/>
      <c r="AC561" s="521">
        <v>1398</v>
      </c>
      <c r="AD561" s="720"/>
      <c r="AE561" s="721"/>
      <c r="AF561" s="721"/>
      <c r="AG561" s="722"/>
      <c r="AH561" s="521">
        <v>1399</v>
      </c>
      <c r="AI561" s="720"/>
      <c r="AJ561" s="721"/>
      <c r="AK561" s="721"/>
      <c r="AL561" s="722"/>
      <c r="AM561" s="521">
        <v>1385</v>
      </c>
      <c r="AN561" s="720"/>
      <c r="AO561" s="721"/>
      <c r="AP561" s="721"/>
      <c r="AQ561" s="722"/>
      <c r="AR561" s="557" t="s">
        <v>3</v>
      </c>
    </row>
    <row r="562" spans="1:92" ht="14.25">
      <c r="B562" s="496" t="s">
        <v>851</v>
      </c>
      <c r="C562" s="497"/>
      <c r="D562" s="497"/>
      <c r="E562" s="497"/>
      <c r="F562" s="497"/>
      <c r="G562" s="497"/>
      <c r="H562" s="498"/>
      <c r="I562" s="521">
        <v>1459</v>
      </c>
      <c r="J562" s="720"/>
      <c r="K562" s="721"/>
      <c r="L562" s="721"/>
      <c r="M562" s="722"/>
      <c r="N562" s="521">
        <v>1460</v>
      </c>
      <c r="O562" s="720"/>
      <c r="P562" s="721"/>
      <c r="Q562" s="721"/>
      <c r="R562" s="722"/>
      <c r="S562" s="521">
        <v>1759</v>
      </c>
      <c r="T562" s="720"/>
      <c r="U562" s="721"/>
      <c r="V562" s="721"/>
      <c r="W562" s="722"/>
      <c r="X562" s="521">
        <v>1760</v>
      </c>
      <c r="Y562" s="720"/>
      <c r="Z562" s="721"/>
      <c r="AA562" s="721"/>
      <c r="AB562" s="722"/>
      <c r="AC562" s="521">
        <v>1461</v>
      </c>
      <c r="AD562" s="720"/>
      <c r="AE562" s="721"/>
      <c r="AF562" s="721"/>
      <c r="AG562" s="722"/>
      <c r="AH562" s="521">
        <v>1462</v>
      </c>
      <c r="AI562" s="720"/>
      <c r="AJ562" s="721"/>
      <c r="AK562" s="721"/>
      <c r="AL562" s="722"/>
      <c r="AM562" s="521">
        <v>1386</v>
      </c>
      <c r="AN562" s="720"/>
      <c r="AO562" s="721"/>
      <c r="AP562" s="721"/>
      <c r="AQ562" s="722"/>
      <c r="AR562" s="557" t="s">
        <v>3</v>
      </c>
    </row>
    <row r="563" spans="1:92" ht="14.25">
      <c r="B563" s="496" t="s">
        <v>106</v>
      </c>
      <c r="C563" s="497"/>
      <c r="D563" s="497"/>
      <c r="E563" s="497"/>
      <c r="F563" s="497"/>
      <c r="G563" s="497"/>
      <c r="H563" s="498"/>
      <c r="I563" s="521">
        <v>1463</v>
      </c>
      <c r="J563" s="720"/>
      <c r="K563" s="721"/>
      <c r="L563" s="721"/>
      <c r="M563" s="722"/>
      <c r="N563" s="558"/>
      <c r="O563" s="559"/>
      <c r="P563" s="559"/>
      <c r="Q563" s="559"/>
      <c r="R563" s="560"/>
      <c r="S563" s="558"/>
      <c r="T563" s="559"/>
      <c r="U563" s="559"/>
      <c r="V563" s="559"/>
      <c r="W563" s="560"/>
      <c r="X563" s="521">
        <v>1762</v>
      </c>
      <c r="Y563" s="720"/>
      <c r="Z563" s="721"/>
      <c r="AA563" s="721"/>
      <c r="AB563" s="722"/>
      <c r="AC563" s="521">
        <v>1465</v>
      </c>
      <c r="AD563" s="720"/>
      <c r="AE563" s="721"/>
      <c r="AF563" s="721"/>
      <c r="AG563" s="722"/>
      <c r="AH563" s="521">
        <v>1466</v>
      </c>
      <c r="AI563" s="720"/>
      <c r="AJ563" s="721"/>
      <c r="AK563" s="721"/>
      <c r="AL563" s="722"/>
      <c r="AM563" s="558"/>
      <c r="AN563" s="559"/>
      <c r="AO563" s="559"/>
      <c r="AP563" s="559"/>
      <c r="AQ563" s="560"/>
      <c r="AR563" s="557" t="s">
        <v>2</v>
      </c>
    </row>
    <row r="564" spans="1:92" ht="14.25">
      <c r="B564" s="496" t="s">
        <v>107</v>
      </c>
      <c r="C564" s="497"/>
      <c r="D564" s="497"/>
      <c r="E564" s="497"/>
      <c r="F564" s="497"/>
      <c r="G564" s="497"/>
      <c r="H564" s="498"/>
      <c r="I564" s="521">
        <v>1467</v>
      </c>
      <c r="J564" s="720"/>
      <c r="K564" s="721"/>
      <c r="L564" s="721"/>
      <c r="M564" s="722"/>
      <c r="N564" s="521">
        <v>1468</v>
      </c>
      <c r="O564" s="720"/>
      <c r="P564" s="721"/>
      <c r="Q564" s="721"/>
      <c r="R564" s="722"/>
      <c r="S564" s="521">
        <v>1763</v>
      </c>
      <c r="T564" s="720"/>
      <c r="U564" s="721"/>
      <c r="V564" s="721"/>
      <c r="W564" s="722"/>
      <c r="X564" s="521">
        <v>1764</v>
      </c>
      <c r="Y564" s="720"/>
      <c r="Z564" s="721"/>
      <c r="AA564" s="721"/>
      <c r="AB564" s="722"/>
      <c r="AC564" s="521">
        <v>1469</v>
      </c>
      <c r="AD564" s="720"/>
      <c r="AE564" s="721"/>
      <c r="AF564" s="721"/>
      <c r="AG564" s="722"/>
      <c r="AH564" s="521">
        <v>1470</v>
      </c>
      <c r="AI564" s="720"/>
      <c r="AJ564" s="721"/>
      <c r="AK564" s="721"/>
      <c r="AL564" s="722"/>
      <c r="AM564" s="521">
        <v>1387</v>
      </c>
      <c r="AN564" s="720"/>
      <c r="AO564" s="721"/>
      <c r="AP564" s="721"/>
      <c r="AQ564" s="722"/>
      <c r="AR564" s="557" t="s">
        <v>2</v>
      </c>
    </row>
    <row r="565" spans="1:92" ht="14.25">
      <c r="B565" s="496" t="s">
        <v>108</v>
      </c>
      <c r="C565" s="497"/>
      <c r="D565" s="497"/>
      <c r="E565" s="497"/>
      <c r="F565" s="497"/>
      <c r="G565" s="497"/>
      <c r="H565" s="498"/>
      <c r="I565" s="521">
        <v>1471</v>
      </c>
      <c r="J565" s="720"/>
      <c r="K565" s="721"/>
      <c r="L565" s="721"/>
      <c r="M565" s="722"/>
      <c r="N565" s="521">
        <v>1472</v>
      </c>
      <c r="O565" s="720"/>
      <c r="P565" s="721"/>
      <c r="Q565" s="721"/>
      <c r="R565" s="722"/>
      <c r="S565" s="521">
        <v>1765</v>
      </c>
      <c r="T565" s="720"/>
      <c r="U565" s="721"/>
      <c r="V565" s="721"/>
      <c r="W565" s="722"/>
      <c r="X565" s="521">
        <v>1766</v>
      </c>
      <c r="Y565" s="720"/>
      <c r="Z565" s="721"/>
      <c r="AA565" s="721"/>
      <c r="AB565" s="722"/>
      <c r="AC565" s="521">
        <v>1473</v>
      </c>
      <c r="AD565" s="720"/>
      <c r="AE565" s="721"/>
      <c r="AF565" s="721"/>
      <c r="AG565" s="722"/>
      <c r="AH565" s="521">
        <v>1474</v>
      </c>
      <c r="AI565" s="720"/>
      <c r="AJ565" s="721"/>
      <c r="AK565" s="721"/>
      <c r="AL565" s="722"/>
      <c r="AM565" s="521">
        <v>1388</v>
      </c>
      <c r="AN565" s="720"/>
      <c r="AO565" s="721"/>
      <c r="AP565" s="721"/>
      <c r="AQ565" s="722"/>
      <c r="AR565" s="557" t="s">
        <v>3</v>
      </c>
    </row>
    <row r="566" spans="1:92" ht="14.25">
      <c r="B566" s="496" t="s">
        <v>915</v>
      </c>
      <c r="C566" s="497"/>
      <c r="D566" s="497"/>
      <c r="E566" s="497"/>
      <c r="F566" s="497"/>
      <c r="G566" s="497"/>
      <c r="H566" s="498"/>
      <c r="I566" s="521">
        <v>1475</v>
      </c>
      <c r="J566" s="720"/>
      <c r="K566" s="721"/>
      <c r="L566" s="721"/>
      <c r="M566" s="722"/>
      <c r="N566" s="521">
        <v>1476</v>
      </c>
      <c r="O566" s="720"/>
      <c r="P566" s="721"/>
      <c r="Q566" s="721"/>
      <c r="R566" s="722"/>
      <c r="S566" s="521">
        <v>1767</v>
      </c>
      <c r="T566" s="720"/>
      <c r="U566" s="721"/>
      <c r="V566" s="721"/>
      <c r="W566" s="722"/>
      <c r="X566" s="521">
        <v>1768</v>
      </c>
      <c r="Y566" s="720"/>
      <c r="Z566" s="721"/>
      <c r="AA566" s="721"/>
      <c r="AB566" s="722"/>
      <c r="AC566" s="521">
        <v>1477</v>
      </c>
      <c r="AD566" s="720"/>
      <c r="AE566" s="721"/>
      <c r="AF566" s="721"/>
      <c r="AG566" s="722"/>
      <c r="AH566" s="521">
        <v>1478</v>
      </c>
      <c r="AI566" s="720"/>
      <c r="AJ566" s="721"/>
      <c r="AK566" s="721"/>
      <c r="AL566" s="722"/>
      <c r="AM566" s="521">
        <v>1389</v>
      </c>
      <c r="AN566" s="720"/>
      <c r="AO566" s="721"/>
      <c r="AP566" s="721"/>
      <c r="AQ566" s="722"/>
      <c r="AR566" s="557" t="s">
        <v>3</v>
      </c>
    </row>
    <row r="567" spans="1:92" ht="14.25">
      <c r="B567" s="496" t="s">
        <v>916</v>
      </c>
      <c r="C567" s="497"/>
      <c r="D567" s="497"/>
      <c r="E567" s="497"/>
      <c r="F567" s="497"/>
      <c r="G567" s="497"/>
      <c r="H567" s="498"/>
      <c r="I567" s="521">
        <v>1480</v>
      </c>
      <c r="J567" s="720"/>
      <c r="K567" s="721"/>
      <c r="L567" s="721"/>
      <c r="M567" s="722"/>
      <c r="N567" s="521">
        <v>1481</v>
      </c>
      <c r="O567" s="720"/>
      <c r="P567" s="721"/>
      <c r="Q567" s="721"/>
      <c r="R567" s="722"/>
      <c r="S567" s="521">
        <v>1769</v>
      </c>
      <c r="T567" s="720"/>
      <c r="U567" s="721"/>
      <c r="V567" s="721"/>
      <c r="W567" s="722"/>
      <c r="X567" s="521">
        <v>1770</v>
      </c>
      <c r="Y567" s="720"/>
      <c r="Z567" s="721"/>
      <c r="AA567" s="721"/>
      <c r="AB567" s="722"/>
      <c r="AC567" s="521">
        <v>1482</v>
      </c>
      <c r="AD567" s="720"/>
      <c r="AE567" s="721"/>
      <c r="AF567" s="721"/>
      <c r="AG567" s="722"/>
      <c r="AH567" s="521">
        <v>1483</v>
      </c>
      <c r="AI567" s="720"/>
      <c r="AJ567" s="721"/>
      <c r="AK567" s="721"/>
      <c r="AL567" s="722"/>
      <c r="AM567" s="521">
        <v>1390</v>
      </c>
      <c r="AN567" s="720"/>
      <c r="AO567" s="721"/>
      <c r="AP567" s="721"/>
      <c r="AQ567" s="722"/>
      <c r="AR567" s="557" t="s">
        <v>3</v>
      </c>
    </row>
    <row r="568" spans="1:92" ht="14.25">
      <c r="B568" s="496" t="s">
        <v>109</v>
      </c>
      <c r="C568" s="497"/>
      <c r="D568" s="497"/>
      <c r="E568" s="497"/>
      <c r="F568" s="497"/>
      <c r="G568" s="497"/>
      <c r="H568" s="498"/>
      <c r="I568" s="521">
        <v>1484</v>
      </c>
      <c r="J568" s="720">
        <f>+IF(($J$558-$J$559+$J$560-$J$561-$J$562+$J$563+$J$564-$J$565-$J$566-$J$567)&gt;0,($J$558-$J$559+$J$560-$J$561-$J$562+$J$563+$J$564-$J$565-$J$566-$J$567),)</f>
        <v>0</v>
      </c>
      <c r="K568" s="721"/>
      <c r="L568" s="721"/>
      <c r="M568" s="722"/>
      <c r="N568" s="521">
        <v>1485</v>
      </c>
      <c r="O568" s="720">
        <f>+IF(($O$558-$O$559+$O$560-$O$561-$O$562+$O$563+$O$564-$O$565-$O$566-$O$567)&gt;0,($O$558-$O$559+$O$560-$O$561-$O$562+$O$563+$O$564-$O$565-$O$566-$O$567),)</f>
        <v>0</v>
      </c>
      <c r="P568" s="721"/>
      <c r="Q568" s="721"/>
      <c r="R568" s="722"/>
      <c r="S568" s="521">
        <v>1771</v>
      </c>
      <c r="T568" s="720">
        <f>+IF(($T$558-$T$559+$T$560-$T$561-$T$562+$T$563+$T$564-$T$565-$T$566-$T$567)&gt;0,($T$558-$T$559+$T$560-$T$561-$T$562+$T$563+$T$564-$T$565-$T$566-$T$567),)</f>
        <v>0</v>
      </c>
      <c r="U568" s="721"/>
      <c r="V568" s="721"/>
      <c r="W568" s="722"/>
      <c r="X568" s="521">
        <v>1772</v>
      </c>
      <c r="Y568" s="720">
        <f>+IF(($Y$558-$Y$559+$Y$560-$Y$561-$Y$562+$Y$563+$Y$564-$Y$565-$Y$566-$Y$567)&gt;0,($Y$558-$Y$559+$Y$560-$Y$561-$Y$562+$Y$563+$Y$564-$Y$565-$Y$566-$Y$567),)</f>
        <v>0</v>
      </c>
      <c r="Z568" s="721"/>
      <c r="AA568" s="721"/>
      <c r="AB568" s="722"/>
      <c r="AC568" s="521">
        <v>1486</v>
      </c>
      <c r="AD568" s="720">
        <f>+IF(($AD$558-$AD$559+$AD$560-$AD$561-$AD$562+$AD$563+$AD$564-$AD$565-$AD$566-$AD$567)&gt;0,($AD$558-$AD$559+$AD$560-$AD$561-$AD$562+$AD$563+$AD$564-$AD$565-$AD$566-$AD$567),)</f>
        <v>0</v>
      </c>
      <c r="AE568" s="721"/>
      <c r="AF568" s="721"/>
      <c r="AG568" s="722"/>
      <c r="AH568" s="521">
        <v>1487</v>
      </c>
      <c r="AI568" s="720">
        <f>+IF(($AI$558-$AI$559+$AI$560-$AI$561-$AI$562+$AI$563+$AI$564-$AI$565-$AI$566-$AI$567)&gt;0,($AI$558-$AI$559+$AI$560-$AI$561-$AI$562+$AI$563+$AI$564-$AI$565-$AI$566-$AI$567),)</f>
        <v>0</v>
      </c>
      <c r="AJ568" s="721"/>
      <c r="AK568" s="721"/>
      <c r="AL568" s="722"/>
      <c r="AM568" s="521">
        <v>1391</v>
      </c>
      <c r="AN568" s="720">
        <f>+IF(($AN$558-$AN$559+$AN$560-$AN$561-$AN$562+$AN$563+$AN$564-$AN$565-$AN$566-$AN$567)&gt;0,($AN$558-$AN$559+$AN$560-$AN$561-$AN$562+$AN$563+$AN$564-$AN$565-$AN$566-$AN$567),)</f>
        <v>0</v>
      </c>
      <c r="AO568" s="721"/>
      <c r="AP568" s="721"/>
      <c r="AQ568" s="722"/>
      <c r="AR568" s="557" t="s">
        <v>4</v>
      </c>
    </row>
    <row r="569" spans="1:92" ht="14.25">
      <c r="B569" s="491" t="s">
        <v>110</v>
      </c>
      <c r="C569" s="492"/>
      <c r="D569" s="492"/>
      <c r="E569" s="492"/>
      <c r="F569" s="492"/>
      <c r="G569" s="492"/>
      <c r="H569" s="493"/>
      <c r="I569" s="558"/>
      <c r="J569" s="559"/>
      <c r="K569" s="559"/>
      <c r="L569" s="559"/>
      <c r="M569" s="560"/>
      <c r="N569" s="521">
        <v>1489</v>
      </c>
      <c r="O569" s="720">
        <f>-IF(($O$558-$O$559+$O$560-$O$561-$O$562+$O$563+$O$564-$O$565-$O$566-$O$567)&lt;0,($O$558-$O$559+$O$560-$O$561-$O$562+$O$563+$O$564-$O$565-$O$566-$O$567),)</f>
        <v>0</v>
      </c>
      <c r="P569" s="721"/>
      <c r="Q569" s="721"/>
      <c r="R569" s="722"/>
      <c r="S569" s="558"/>
      <c r="T569" s="559"/>
      <c r="U569" s="559"/>
      <c r="V569" s="559"/>
      <c r="W569" s="560"/>
      <c r="X569" s="521">
        <v>1846</v>
      </c>
      <c r="Y569" s="720">
        <f>-IF(($Y$558-$Y$559+$Y$560-$Y$561-$Y$562+$Y$563+$Y$564-$Y$565-$Y$566-$Y$567)&lt;0,($Y$558-$Y$559+$Y$560-$Y$561-$Y$562+$Y$563+$Y$564-$Y$565-$Y$566-$Y$567),)</f>
        <v>0</v>
      </c>
      <c r="Z569" s="721"/>
      <c r="AA569" s="721"/>
      <c r="AB569" s="722"/>
      <c r="AC569" s="521">
        <v>1490</v>
      </c>
      <c r="AD569" s="720">
        <f>-IF(($AD$558-$AD$559+$AD$560-$AD$561-$AD$562+$AD$563+$AD$564-$AD$565-$AD$566-$AD$567)&lt;0,($AD$558-$AD$559+$AD$560-$AD$561-$AD$562+$AD$563+$AD$564-$AD$565-$AD$566-$AD$567),)</f>
        <v>0</v>
      </c>
      <c r="AE569" s="721"/>
      <c r="AF569" s="721"/>
      <c r="AG569" s="722"/>
      <c r="AH569" s="521">
        <v>1491</v>
      </c>
      <c r="AI569" s="720">
        <f>-IF(($AI$558-$AI$559+$AI$560-$AI$561-$AI$562+$AI$563+$AI$564-$AI$565-$AI$566-$AI$567)&lt;0,($AI$558-$AI$559+$AI$560-$AI$561-$AI$562+$AI$563+$AI$564-$AI$565-$AI$566-$AI$567),)</f>
        <v>0</v>
      </c>
      <c r="AJ569" s="721"/>
      <c r="AK569" s="721"/>
      <c r="AL569" s="722"/>
      <c r="AM569" s="558"/>
      <c r="AN569" s="559"/>
      <c r="AO569" s="559"/>
      <c r="AP569" s="559"/>
      <c r="AQ569" s="560"/>
      <c r="AR569" s="557" t="s">
        <v>4</v>
      </c>
    </row>
    <row r="570" spans="1:92">
      <c r="A570" s="409"/>
      <c r="B570" s="517"/>
      <c r="C570" s="517"/>
      <c r="D570" s="517"/>
      <c r="E570" s="517"/>
      <c r="F570" s="517"/>
      <c r="G570" s="517"/>
      <c r="H570" s="517"/>
      <c r="I570" s="517"/>
      <c r="J570" s="517"/>
      <c r="K570" s="517"/>
      <c r="L570" s="517"/>
      <c r="M570" s="517"/>
      <c r="N570" s="517"/>
      <c r="O570" s="517"/>
      <c r="P570" s="517"/>
      <c r="Q570" s="517"/>
      <c r="R570" s="517"/>
      <c r="S570" s="517"/>
      <c r="T570" s="517"/>
      <c r="U570" s="517"/>
      <c r="V570" s="517"/>
      <c r="W570" s="517"/>
      <c r="X570" s="517"/>
      <c r="Y570" s="517"/>
      <c r="Z570" s="517"/>
      <c r="AA570" s="517"/>
      <c r="AB570" s="517"/>
      <c r="AC570" s="517"/>
      <c r="AD570" s="517"/>
      <c r="AE570" s="517"/>
      <c r="AF570" s="517"/>
      <c r="AG570" s="517"/>
      <c r="AH570" s="517"/>
      <c r="AI570" s="517"/>
      <c r="AJ570" s="517"/>
      <c r="AK570" s="517"/>
      <c r="AL570" s="517"/>
      <c r="AM570" s="517"/>
      <c r="AN570" s="517"/>
      <c r="AO570" s="517"/>
      <c r="AP570" s="517"/>
      <c r="AQ570" s="517"/>
      <c r="AR570" s="517"/>
    </row>
    <row r="571" spans="1:92" s="411" customFormat="1">
      <c r="A571" s="409"/>
      <c r="B571" s="810" t="s">
        <v>917</v>
      </c>
      <c r="C571" s="811"/>
      <c r="D571" s="811"/>
      <c r="E571" s="811"/>
      <c r="F571" s="811"/>
      <c r="G571" s="811"/>
      <c r="H571" s="811"/>
      <c r="I571" s="811"/>
      <c r="J571" s="811"/>
      <c r="K571" s="811"/>
      <c r="L571" s="811"/>
      <c r="M571" s="811"/>
      <c r="N571" s="811"/>
      <c r="O571" s="811"/>
      <c r="P571" s="811"/>
      <c r="Q571" s="811"/>
      <c r="R571" s="811"/>
      <c r="S571" s="811"/>
      <c r="T571" s="811"/>
      <c r="U571" s="811"/>
      <c r="V571" s="811"/>
      <c r="W571" s="811"/>
      <c r="X571" s="811"/>
      <c r="Y571" s="811"/>
      <c r="Z571" s="811"/>
      <c r="AA571" s="811"/>
      <c r="AB571" s="811"/>
      <c r="AC571" s="811"/>
      <c r="AD571" s="811"/>
      <c r="AE571" s="811"/>
      <c r="AF571" s="811"/>
      <c r="AG571" s="811"/>
      <c r="AH571" s="811"/>
      <c r="AI571" s="811"/>
      <c r="AJ571" s="811"/>
      <c r="AK571" s="811"/>
      <c r="AL571" s="811"/>
      <c r="AM571" s="811"/>
      <c r="AN571" s="811"/>
      <c r="AO571" s="811"/>
      <c r="AP571" s="811"/>
      <c r="AQ571" s="811"/>
      <c r="AR571" s="811"/>
      <c r="AS571" s="811"/>
      <c r="AT571" s="811"/>
      <c r="AU571" s="811"/>
      <c r="AV571" s="811"/>
      <c r="AW571" s="812"/>
      <c r="AX571" s="402"/>
      <c r="AY571" s="402"/>
      <c r="AZ571" s="402"/>
      <c r="BA571" s="402"/>
      <c r="BB571" s="402"/>
      <c r="BC571" s="402"/>
      <c r="BD571" s="402"/>
      <c r="BE571" s="402"/>
      <c r="BF571" s="402"/>
      <c r="BG571" s="402"/>
      <c r="BH571" s="402"/>
      <c r="BI571" s="402"/>
      <c r="BJ571" s="402"/>
      <c r="BK571" s="402"/>
      <c r="BL571" s="402"/>
      <c r="BM571" s="402"/>
      <c r="BN571" s="402"/>
      <c r="BO571" s="402"/>
      <c r="BP571" s="402"/>
      <c r="BQ571" s="402"/>
      <c r="BR571" s="402"/>
      <c r="BS571" s="402"/>
      <c r="BT571" s="402"/>
      <c r="BU571" s="402"/>
      <c r="BV571" s="402"/>
      <c r="BW571" s="402"/>
      <c r="BX571" s="402"/>
      <c r="BY571" s="402"/>
      <c r="BZ571" s="402"/>
      <c r="CA571" s="402"/>
      <c r="CB571" s="402"/>
      <c r="CC571" s="402"/>
      <c r="CD571" s="402"/>
      <c r="CE571" s="402"/>
      <c r="CF571" s="402"/>
      <c r="CG571" s="402"/>
      <c r="CH571" s="402"/>
      <c r="CI571" s="402"/>
      <c r="CJ571" s="402"/>
      <c r="CK571" s="402"/>
      <c r="CL571" s="402"/>
      <c r="CM571" s="402"/>
      <c r="CN571" s="402"/>
    </row>
    <row r="572" spans="1:92" s="411" customFormat="1">
      <c r="A572" s="409"/>
      <c r="B572" s="545"/>
      <c r="C572" s="546"/>
      <c r="D572" s="546"/>
      <c r="E572" s="546"/>
      <c r="F572" s="546"/>
      <c r="G572" s="546"/>
      <c r="H572" s="547"/>
      <c r="I572" s="810" t="s">
        <v>111</v>
      </c>
      <c r="J572" s="811"/>
      <c r="K572" s="811"/>
      <c r="L572" s="811"/>
      <c r="M572" s="811"/>
      <c r="N572" s="811"/>
      <c r="O572" s="811"/>
      <c r="P572" s="811"/>
      <c r="Q572" s="811"/>
      <c r="R572" s="811"/>
      <c r="S572" s="811"/>
      <c r="T572" s="811"/>
      <c r="U572" s="811"/>
      <c r="V572" s="811"/>
      <c r="W572" s="811"/>
      <c r="X572" s="811"/>
      <c r="Y572" s="811"/>
      <c r="Z572" s="811"/>
      <c r="AA572" s="811"/>
      <c r="AB572" s="811"/>
      <c r="AC572" s="811"/>
      <c r="AD572" s="811"/>
      <c r="AE572" s="811"/>
      <c r="AF572" s="811"/>
      <c r="AG572" s="812"/>
      <c r="AH572" s="810" t="s">
        <v>112</v>
      </c>
      <c r="AI572" s="811"/>
      <c r="AJ572" s="811"/>
      <c r="AK572" s="811"/>
      <c r="AL572" s="811"/>
      <c r="AM572" s="811"/>
      <c r="AN572" s="811"/>
      <c r="AO572" s="811"/>
      <c r="AP572" s="811"/>
      <c r="AQ572" s="811"/>
      <c r="AR572" s="811"/>
      <c r="AS572" s="811"/>
      <c r="AT572" s="811"/>
      <c r="AU572" s="811"/>
      <c r="AV572" s="812"/>
      <c r="AW572" s="548"/>
      <c r="AX572" s="402"/>
      <c r="AY572" s="402"/>
      <c r="AZ572" s="402"/>
      <c r="BA572" s="402"/>
      <c r="BB572" s="402"/>
      <c r="BC572" s="402"/>
      <c r="BD572" s="402"/>
      <c r="BE572" s="402"/>
      <c r="BF572" s="402"/>
      <c r="BG572" s="402"/>
      <c r="BH572" s="402"/>
      <c r="BI572" s="402"/>
      <c r="BJ572" s="402"/>
      <c r="BK572" s="402"/>
      <c r="BL572" s="402"/>
      <c r="BM572" s="402"/>
      <c r="BN572" s="402"/>
      <c r="BO572" s="402"/>
      <c r="BP572" s="402"/>
      <c r="BQ572" s="402"/>
      <c r="BR572" s="402"/>
      <c r="BS572" s="402"/>
      <c r="BT572" s="402"/>
      <c r="BU572" s="402"/>
      <c r="BV572" s="402"/>
      <c r="BW572" s="402"/>
      <c r="BX572" s="402"/>
      <c r="BY572" s="402"/>
      <c r="BZ572" s="402"/>
      <c r="CA572" s="402"/>
      <c r="CB572" s="402"/>
      <c r="CC572" s="402"/>
      <c r="CD572" s="402"/>
      <c r="CE572" s="402"/>
      <c r="CF572" s="402"/>
      <c r="CG572" s="402"/>
      <c r="CH572" s="402"/>
      <c r="CI572" s="402"/>
      <c r="CJ572" s="402"/>
      <c r="CK572" s="402"/>
      <c r="CL572" s="402"/>
      <c r="CM572" s="402"/>
      <c r="CN572" s="402"/>
    </row>
    <row r="573" spans="1:92" s="411" customFormat="1">
      <c r="A573" s="409"/>
      <c r="B573" s="549"/>
      <c r="C573" s="550"/>
      <c r="D573" s="550"/>
      <c r="E573" s="550"/>
      <c r="F573" s="550"/>
      <c r="G573" s="550"/>
      <c r="H573" s="551"/>
      <c r="I573" s="810" t="s">
        <v>32</v>
      </c>
      <c r="J573" s="811"/>
      <c r="K573" s="811"/>
      <c r="L573" s="811"/>
      <c r="M573" s="811"/>
      <c r="N573" s="811"/>
      <c r="O573" s="811"/>
      <c r="P573" s="811"/>
      <c r="Q573" s="811"/>
      <c r="R573" s="812"/>
      <c r="S573" s="810" t="s">
        <v>113</v>
      </c>
      <c r="T573" s="811"/>
      <c r="U573" s="811"/>
      <c r="V573" s="811"/>
      <c r="W573" s="811"/>
      <c r="X573" s="811"/>
      <c r="Y573" s="811"/>
      <c r="Z573" s="811"/>
      <c r="AA573" s="811"/>
      <c r="AB573" s="812"/>
      <c r="AC573" s="822" t="s">
        <v>114</v>
      </c>
      <c r="AD573" s="823"/>
      <c r="AE573" s="823"/>
      <c r="AF573" s="823"/>
      <c r="AG573" s="824"/>
      <c r="AH573" s="822" t="s">
        <v>115</v>
      </c>
      <c r="AI573" s="823"/>
      <c r="AJ573" s="823"/>
      <c r="AK573" s="823"/>
      <c r="AL573" s="824"/>
      <c r="AM573" s="822" t="s">
        <v>116</v>
      </c>
      <c r="AN573" s="823"/>
      <c r="AO573" s="823"/>
      <c r="AP573" s="823"/>
      <c r="AQ573" s="824"/>
      <c r="AR573" s="822" t="s">
        <v>114</v>
      </c>
      <c r="AS573" s="823"/>
      <c r="AT573" s="823"/>
      <c r="AU573" s="823"/>
      <c r="AV573" s="824"/>
      <c r="AW573" s="552"/>
      <c r="AX573" s="402"/>
      <c r="AY573" s="402"/>
      <c r="AZ573" s="402"/>
      <c r="BA573" s="402"/>
      <c r="BB573" s="402"/>
      <c r="BC573" s="402"/>
      <c r="BD573" s="402"/>
      <c r="BE573" s="402"/>
      <c r="BF573" s="402"/>
      <c r="BG573" s="402"/>
      <c r="BH573" s="402"/>
      <c r="BI573" s="402"/>
      <c r="BJ573" s="402"/>
      <c r="BK573" s="402"/>
      <c r="BL573" s="402"/>
      <c r="BM573" s="402"/>
      <c r="BN573" s="402"/>
      <c r="BO573" s="402"/>
      <c r="BP573" s="402"/>
      <c r="BQ573" s="402"/>
      <c r="BR573" s="402"/>
      <c r="BS573" s="402"/>
      <c r="BT573" s="402"/>
      <c r="BU573" s="402"/>
      <c r="BV573" s="402"/>
      <c r="BW573" s="402"/>
      <c r="BX573" s="402"/>
      <c r="BY573" s="402"/>
      <c r="BZ573" s="402"/>
      <c r="CA573" s="402"/>
      <c r="CB573" s="402"/>
      <c r="CC573" s="402"/>
      <c r="CD573" s="402"/>
      <c r="CE573" s="402"/>
      <c r="CF573" s="402"/>
      <c r="CG573" s="402"/>
      <c r="CH573" s="402"/>
      <c r="CI573" s="402"/>
      <c r="CJ573" s="402"/>
      <c r="CK573" s="402"/>
      <c r="CL573" s="402"/>
      <c r="CM573" s="402"/>
      <c r="CN573" s="402"/>
    </row>
    <row r="574" spans="1:92" s="411" customFormat="1">
      <c r="A574" s="409"/>
      <c r="B574" s="553"/>
      <c r="C574" s="554"/>
      <c r="D574" s="554"/>
      <c r="E574" s="554"/>
      <c r="F574" s="554"/>
      <c r="G574" s="554"/>
      <c r="H574" s="555"/>
      <c r="I574" s="810" t="s">
        <v>115</v>
      </c>
      <c r="J574" s="811"/>
      <c r="K574" s="811"/>
      <c r="L574" s="811"/>
      <c r="M574" s="811"/>
      <c r="N574" s="810" t="s">
        <v>32</v>
      </c>
      <c r="O574" s="811"/>
      <c r="P574" s="811"/>
      <c r="Q574" s="811"/>
      <c r="R574" s="812"/>
      <c r="S574" s="810" t="s">
        <v>115</v>
      </c>
      <c r="T574" s="811"/>
      <c r="U574" s="811"/>
      <c r="V574" s="811"/>
      <c r="W574" s="811"/>
      <c r="X574" s="810" t="s">
        <v>32</v>
      </c>
      <c r="Y574" s="811"/>
      <c r="Z574" s="811"/>
      <c r="AA574" s="811"/>
      <c r="AB574" s="812"/>
      <c r="AC574" s="828"/>
      <c r="AD574" s="829"/>
      <c r="AE574" s="829"/>
      <c r="AF574" s="829"/>
      <c r="AG574" s="830"/>
      <c r="AH574" s="828"/>
      <c r="AI574" s="829"/>
      <c r="AJ574" s="829"/>
      <c r="AK574" s="829"/>
      <c r="AL574" s="830"/>
      <c r="AM574" s="828"/>
      <c r="AN574" s="829"/>
      <c r="AO574" s="829"/>
      <c r="AP574" s="829"/>
      <c r="AQ574" s="830"/>
      <c r="AR574" s="828"/>
      <c r="AS574" s="829"/>
      <c r="AT574" s="829"/>
      <c r="AU574" s="829"/>
      <c r="AV574" s="830"/>
      <c r="AW574" s="556"/>
      <c r="AX574" s="402"/>
      <c r="AY574" s="402"/>
      <c r="AZ574" s="402"/>
      <c r="BA574" s="402"/>
      <c r="BB574" s="402"/>
      <c r="BC574" s="402"/>
      <c r="BD574" s="402"/>
      <c r="BE574" s="402"/>
      <c r="BF574" s="402"/>
      <c r="BG574" s="402"/>
      <c r="BH574" s="402"/>
      <c r="BI574" s="402"/>
      <c r="BJ574" s="402"/>
      <c r="BK574" s="402"/>
      <c r="BL574" s="402"/>
      <c r="BM574" s="402"/>
      <c r="BN574" s="402"/>
      <c r="BO574" s="402"/>
      <c r="BP574" s="402"/>
      <c r="BQ574" s="402"/>
      <c r="BR574" s="402"/>
      <c r="BS574" s="402"/>
      <c r="BT574" s="402"/>
      <c r="BU574" s="402"/>
      <c r="BV574" s="402"/>
      <c r="BW574" s="402"/>
      <c r="BX574" s="402"/>
      <c r="BY574" s="402"/>
      <c r="BZ574" s="402"/>
      <c r="CA574" s="402"/>
      <c r="CB574" s="402"/>
      <c r="CC574" s="402"/>
      <c r="CD574" s="402"/>
      <c r="CE574" s="402"/>
      <c r="CF574" s="402"/>
      <c r="CG574" s="402"/>
      <c r="CH574" s="402"/>
      <c r="CI574" s="402"/>
      <c r="CJ574" s="402"/>
      <c r="CK574" s="402"/>
      <c r="CL574" s="402"/>
      <c r="CM574" s="402"/>
      <c r="CN574" s="402"/>
    </row>
    <row r="575" spans="1:92" ht="14.25">
      <c r="B575" s="491" t="s">
        <v>854</v>
      </c>
      <c r="C575" s="492"/>
      <c r="D575" s="492"/>
      <c r="E575" s="492"/>
      <c r="F575" s="492"/>
      <c r="G575" s="492"/>
      <c r="H575" s="493"/>
      <c r="I575" s="521">
        <v>1495</v>
      </c>
      <c r="J575" s="720"/>
      <c r="K575" s="721"/>
      <c r="L575" s="721"/>
      <c r="M575" s="722"/>
      <c r="N575" s="521">
        <v>1496</v>
      </c>
      <c r="O575" s="720"/>
      <c r="P575" s="721"/>
      <c r="Q575" s="721"/>
      <c r="R575" s="722"/>
      <c r="S575" s="521">
        <v>1497</v>
      </c>
      <c r="T575" s="720"/>
      <c r="U575" s="721"/>
      <c r="V575" s="721"/>
      <c r="W575" s="722"/>
      <c r="X575" s="521">
        <v>1498</v>
      </c>
      <c r="Y575" s="720"/>
      <c r="Z575" s="721"/>
      <c r="AA575" s="721"/>
      <c r="AB575" s="722"/>
      <c r="AC575" s="521">
        <v>1499</v>
      </c>
      <c r="AD575" s="720"/>
      <c r="AE575" s="721"/>
      <c r="AF575" s="721"/>
      <c r="AG575" s="722"/>
      <c r="AH575" s="521">
        <v>1501</v>
      </c>
      <c r="AI575" s="720"/>
      <c r="AJ575" s="721"/>
      <c r="AK575" s="721"/>
      <c r="AL575" s="722"/>
      <c r="AM575" s="521">
        <v>1502</v>
      </c>
      <c r="AN575" s="720"/>
      <c r="AO575" s="721"/>
      <c r="AP575" s="721"/>
      <c r="AQ575" s="722"/>
      <c r="AR575" s="521">
        <v>1503</v>
      </c>
      <c r="AS575" s="720"/>
      <c r="AT575" s="721"/>
      <c r="AU575" s="721"/>
      <c r="AV575" s="722"/>
      <c r="AW575" s="557" t="s">
        <v>2</v>
      </c>
    </row>
    <row r="576" spans="1:92" ht="14.25">
      <c r="B576" s="491" t="s">
        <v>855</v>
      </c>
      <c r="C576" s="492"/>
      <c r="D576" s="492"/>
      <c r="E576" s="492"/>
      <c r="F576" s="492"/>
      <c r="G576" s="492"/>
      <c r="H576" s="493"/>
      <c r="I576" s="521">
        <v>1655</v>
      </c>
      <c r="J576" s="720"/>
      <c r="K576" s="721"/>
      <c r="L576" s="721"/>
      <c r="M576" s="722"/>
      <c r="N576" s="521">
        <v>1656</v>
      </c>
      <c r="O576" s="720"/>
      <c r="P576" s="721"/>
      <c r="Q576" s="721"/>
      <c r="R576" s="722"/>
      <c r="S576" s="521">
        <v>1504</v>
      </c>
      <c r="T576" s="720"/>
      <c r="U576" s="721"/>
      <c r="V576" s="721"/>
      <c r="W576" s="722"/>
      <c r="X576" s="521">
        <v>1505</v>
      </c>
      <c r="Y576" s="720"/>
      <c r="Z576" s="721"/>
      <c r="AA576" s="721"/>
      <c r="AB576" s="722"/>
      <c r="AC576" s="558"/>
      <c r="AD576" s="559"/>
      <c r="AE576" s="559"/>
      <c r="AF576" s="559"/>
      <c r="AG576" s="560"/>
      <c r="AH576" s="558"/>
      <c r="AI576" s="559"/>
      <c r="AJ576" s="559"/>
      <c r="AK576" s="559"/>
      <c r="AL576" s="560"/>
      <c r="AM576" s="558"/>
      <c r="AN576" s="559"/>
      <c r="AO576" s="559"/>
      <c r="AP576" s="559"/>
      <c r="AQ576" s="560"/>
      <c r="AR576" s="558"/>
      <c r="AS576" s="559"/>
      <c r="AT576" s="559"/>
      <c r="AU576" s="559"/>
      <c r="AV576" s="560"/>
      <c r="AW576" s="557" t="s">
        <v>3</v>
      </c>
    </row>
    <row r="577" spans="1:49" ht="14.25">
      <c r="B577" s="491" t="s">
        <v>92</v>
      </c>
      <c r="C577" s="492"/>
      <c r="D577" s="492"/>
      <c r="E577" s="492"/>
      <c r="F577" s="492"/>
      <c r="G577" s="492"/>
      <c r="H577" s="493"/>
      <c r="I577" s="521">
        <v>1590</v>
      </c>
      <c r="J577" s="720"/>
      <c r="K577" s="721"/>
      <c r="L577" s="721"/>
      <c r="M577" s="722"/>
      <c r="N577" s="521">
        <v>1436</v>
      </c>
      <c r="O577" s="720"/>
      <c r="P577" s="721"/>
      <c r="Q577" s="721"/>
      <c r="R577" s="722"/>
      <c r="S577" s="521">
        <v>1437</v>
      </c>
      <c r="T577" s="720"/>
      <c r="U577" s="721"/>
      <c r="V577" s="721"/>
      <c r="W577" s="722"/>
      <c r="X577" s="521">
        <v>1438</v>
      </c>
      <c r="Y577" s="720"/>
      <c r="Z577" s="721"/>
      <c r="AA577" s="721"/>
      <c r="AB577" s="722"/>
      <c r="AC577" s="521">
        <v>1439</v>
      </c>
      <c r="AD577" s="720"/>
      <c r="AE577" s="721"/>
      <c r="AF577" s="721"/>
      <c r="AG577" s="722"/>
      <c r="AH577" s="521">
        <v>1441</v>
      </c>
      <c r="AI577" s="720"/>
      <c r="AJ577" s="721"/>
      <c r="AK577" s="721"/>
      <c r="AL577" s="722"/>
      <c r="AM577" s="521">
        <v>1442</v>
      </c>
      <c r="AN577" s="720"/>
      <c r="AO577" s="721"/>
      <c r="AP577" s="721"/>
      <c r="AQ577" s="722"/>
      <c r="AR577" s="521">
        <v>1443</v>
      </c>
      <c r="AS577" s="720"/>
      <c r="AT577" s="721"/>
      <c r="AU577" s="721"/>
      <c r="AV577" s="722"/>
      <c r="AW577" s="557" t="s">
        <v>2</v>
      </c>
    </row>
    <row r="578" spans="1:49" ht="14.25">
      <c r="B578" s="491" t="s">
        <v>93</v>
      </c>
      <c r="C578" s="492"/>
      <c r="D578" s="492"/>
      <c r="E578" s="492"/>
      <c r="F578" s="492"/>
      <c r="G578" s="492"/>
      <c r="H578" s="493"/>
      <c r="I578" s="521">
        <v>1444</v>
      </c>
      <c r="J578" s="720"/>
      <c r="K578" s="721"/>
      <c r="L578" s="721"/>
      <c r="M578" s="722"/>
      <c r="N578" s="521">
        <v>1447</v>
      </c>
      <c r="O578" s="720"/>
      <c r="P578" s="721"/>
      <c r="Q578" s="721"/>
      <c r="R578" s="722"/>
      <c r="S578" s="521">
        <v>1448</v>
      </c>
      <c r="T578" s="720"/>
      <c r="U578" s="721"/>
      <c r="V578" s="721"/>
      <c r="W578" s="722"/>
      <c r="X578" s="521">
        <v>1449</v>
      </c>
      <c r="Y578" s="720"/>
      <c r="Z578" s="721"/>
      <c r="AA578" s="721"/>
      <c r="AB578" s="722"/>
      <c r="AC578" s="521">
        <v>1508</v>
      </c>
      <c r="AD578" s="720"/>
      <c r="AE578" s="721"/>
      <c r="AF578" s="721"/>
      <c r="AG578" s="722"/>
      <c r="AH578" s="521">
        <v>1509</v>
      </c>
      <c r="AI578" s="720"/>
      <c r="AJ578" s="721"/>
      <c r="AK578" s="721"/>
      <c r="AL578" s="722"/>
      <c r="AM578" s="521">
        <v>1510</v>
      </c>
      <c r="AN578" s="720"/>
      <c r="AO578" s="721"/>
      <c r="AP578" s="721"/>
      <c r="AQ578" s="722"/>
      <c r="AR578" s="521">
        <v>1511</v>
      </c>
      <c r="AS578" s="720"/>
      <c r="AT578" s="721"/>
      <c r="AU578" s="721"/>
      <c r="AV578" s="722"/>
      <c r="AW578" s="557" t="s">
        <v>3</v>
      </c>
    </row>
    <row r="579" spans="1:49" ht="14.25">
      <c r="B579" s="491" t="s">
        <v>918</v>
      </c>
      <c r="C579" s="492"/>
      <c r="D579" s="492"/>
      <c r="E579" s="492"/>
      <c r="F579" s="492"/>
      <c r="G579" s="492"/>
      <c r="H579" s="493"/>
      <c r="I579" s="521">
        <v>1512</v>
      </c>
      <c r="J579" s="720"/>
      <c r="K579" s="721"/>
      <c r="L579" s="721"/>
      <c r="M579" s="722"/>
      <c r="N579" s="521">
        <v>1513</v>
      </c>
      <c r="O579" s="720"/>
      <c r="P579" s="721"/>
      <c r="Q579" s="721"/>
      <c r="R579" s="722"/>
      <c r="S579" s="558"/>
      <c r="T579" s="559"/>
      <c r="U579" s="559"/>
      <c r="V579" s="559"/>
      <c r="W579" s="560"/>
      <c r="X579" s="558"/>
      <c r="Y579" s="559"/>
      <c r="Z579" s="559"/>
      <c r="AA579" s="559"/>
      <c r="AB579" s="560"/>
      <c r="AC579" s="521">
        <v>1514</v>
      </c>
      <c r="AD579" s="720"/>
      <c r="AE579" s="721"/>
      <c r="AF579" s="721"/>
      <c r="AG579" s="722"/>
      <c r="AH579" s="558"/>
      <c r="AI579" s="559"/>
      <c r="AJ579" s="559"/>
      <c r="AK579" s="559"/>
      <c r="AL579" s="560"/>
      <c r="AM579" s="558"/>
      <c r="AN579" s="559"/>
      <c r="AO579" s="559"/>
      <c r="AP579" s="559"/>
      <c r="AQ579" s="560"/>
      <c r="AR579" s="558"/>
      <c r="AS579" s="559"/>
      <c r="AT579" s="559"/>
      <c r="AU579" s="559"/>
      <c r="AV579" s="560"/>
      <c r="AW579" s="557" t="s">
        <v>2</v>
      </c>
    </row>
    <row r="580" spans="1:49" ht="14.25">
      <c r="B580" s="491" t="s">
        <v>857</v>
      </c>
      <c r="C580" s="492"/>
      <c r="D580" s="492"/>
      <c r="E580" s="492"/>
      <c r="F580" s="492"/>
      <c r="G580" s="492"/>
      <c r="H580" s="493"/>
      <c r="I580" s="521">
        <v>1515</v>
      </c>
      <c r="J580" s="720"/>
      <c r="K580" s="721"/>
      <c r="L580" s="721"/>
      <c r="M580" s="722"/>
      <c r="N580" s="521">
        <v>1516</v>
      </c>
      <c r="O580" s="720"/>
      <c r="P580" s="721"/>
      <c r="Q580" s="721"/>
      <c r="R580" s="722"/>
      <c r="S580" s="521">
        <v>1517</v>
      </c>
      <c r="T580" s="720"/>
      <c r="U580" s="721"/>
      <c r="V580" s="721"/>
      <c r="W580" s="722"/>
      <c r="X580" s="521">
        <v>1518</v>
      </c>
      <c r="Y580" s="720"/>
      <c r="Z580" s="721"/>
      <c r="AA580" s="721"/>
      <c r="AB580" s="722"/>
      <c r="AC580" s="521">
        <v>1519</v>
      </c>
      <c r="AD580" s="720"/>
      <c r="AE580" s="721"/>
      <c r="AF580" s="721"/>
      <c r="AG580" s="722"/>
      <c r="AH580" s="521">
        <v>1520</v>
      </c>
      <c r="AI580" s="720"/>
      <c r="AJ580" s="721"/>
      <c r="AK580" s="721"/>
      <c r="AL580" s="722"/>
      <c r="AM580" s="521">
        <v>1521</v>
      </c>
      <c r="AN580" s="720"/>
      <c r="AO580" s="721"/>
      <c r="AP580" s="721"/>
      <c r="AQ580" s="722"/>
      <c r="AR580" s="561">
        <v>1522</v>
      </c>
      <c r="AS580" s="720"/>
      <c r="AT580" s="721"/>
      <c r="AU580" s="721"/>
      <c r="AV580" s="722"/>
      <c r="AW580" s="557" t="s">
        <v>2</v>
      </c>
    </row>
    <row r="581" spans="1:49" ht="14.25">
      <c r="B581" s="491" t="s">
        <v>107</v>
      </c>
      <c r="C581" s="492"/>
      <c r="D581" s="492"/>
      <c r="E581" s="492"/>
      <c r="F581" s="492"/>
      <c r="G581" s="492"/>
      <c r="H581" s="493"/>
      <c r="I581" s="521">
        <v>1523</v>
      </c>
      <c r="J581" s="720"/>
      <c r="K581" s="721"/>
      <c r="L581" s="721"/>
      <c r="M581" s="722"/>
      <c r="N581" s="521">
        <v>1524</v>
      </c>
      <c r="O581" s="720"/>
      <c r="P581" s="721"/>
      <c r="Q581" s="721"/>
      <c r="R581" s="722"/>
      <c r="S581" s="521">
        <v>1525</v>
      </c>
      <c r="T581" s="720"/>
      <c r="U581" s="721"/>
      <c r="V581" s="721"/>
      <c r="W581" s="722"/>
      <c r="X581" s="521">
        <v>1526</v>
      </c>
      <c r="Y581" s="720"/>
      <c r="Z581" s="721"/>
      <c r="AA581" s="721"/>
      <c r="AB581" s="722"/>
      <c r="AC581" s="521">
        <v>1527</v>
      </c>
      <c r="AD581" s="720"/>
      <c r="AE581" s="721"/>
      <c r="AF581" s="721"/>
      <c r="AG581" s="722"/>
      <c r="AH581" s="521">
        <v>1528</v>
      </c>
      <c r="AI581" s="720"/>
      <c r="AJ581" s="721"/>
      <c r="AK581" s="721"/>
      <c r="AL581" s="722"/>
      <c r="AM581" s="521">
        <v>1529</v>
      </c>
      <c r="AN581" s="720"/>
      <c r="AO581" s="721"/>
      <c r="AP581" s="721"/>
      <c r="AQ581" s="722"/>
      <c r="AR581" s="521">
        <v>1530</v>
      </c>
      <c r="AS581" s="720"/>
      <c r="AT581" s="721"/>
      <c r="AU581" s="721"/>
      <c r="AV581" s="722"/>
      <c r="AW581" s="557" t="s">
        <v>2</v>
      </c>
    </row>
    <row r="582" spans="1:49" ht="14.25">
      <c r="B582" s="491" t="s">
        <v>108</v>
      </c>
      <c r="C582" s="492"/>
      <c r="D582" s="492"/>
      <c r="E582" s="492"/>
      <c r="F582" s="492"/>
      <c r="G582" s="492"/>
      <c r="H582" s="493"/>
      <c r="I582" s="521">
        <v>1531</v>
      </c>
      <c r="J582" s="720"/>
      <c r="K582" s="721"/>
      <c r="L582" s="721"/>
      <c r="M582" s="722"/>
      <c r="N582" s="521">
        <v>1532</v>
      </c>
      <c r="O582" s="720"/>
      <c r="P582" s="721"/>
      <c r="Q582" s="721"/>
      <c r="R582" s="722"/>
      <c r="S582" s="521">
        <v>1533</v>
      </c>
      <c r="T582" s="720"/>
      <c r="U582" s="721"/>
      <c r="V582" s="721"/>
      <c r="W582" s="722"/>
      <c r="X582" s="521">
        <v>1534</v>
      </c>
      <c r="Y582" s="720"/>
      <c r="Z582" s="721"/>
      <c r="AA582" s="721"/>
      <c r="AB582" s="722"/>
      <c r="AC582" s="521">
        <v>1535</v>
      </c>
      <c r="AD582" s="720"/>
      <c r="AE582" s="721"/>
      <c r="AF582" s="721"/>
      <c r="AG582" s="722"/>
      <c r="AH582" s="521">
        <v>1536</v>
      </c>
      <c r="AI582" s="720"/>
      <c r="AJ582" s="721"/>
      <c r="AK582" s="721"/>
      <c r="AL582" s="722"/>
      <c r="AM582" s="521">
        <v>1537</v>
      </c>
      <c r="AN582" s="720"/>
      <c r="AO582" s="721"/>
      <c r="AP582" s="721"/>
      <c r="AQ582" s="722"/>
      <c r="AR582" s="521">
        <v>1538</v>
      </c>
      <c r="AS582" s="720"/>
      <c r="AT582" s="721"/>
      <c r="AU582" s="721"/>
      <c r="AV582" s="722"/>
      <c r="AW582" s="557" t="s">
        <v>3</v>
      </c>
    </row>
    <row r="583" spans="1:49" ht="14.25">
      <c r="B583" s="491" t="s">
        <v>919</v>
      </c>
      <c r="C583" s="492"/>
      <c r="D583" s="492"/>
      <c r="E583" s="492"/>
      <c r="F583" s="492"/>
      <c r="G583" s="492"/>
      <c r="H583" s="493"/>
      <c r="I583" s="521">
        <v>1539</v>
      </c>
      <c r="J583" s="720"/>
      <c r="K583" s="721"/>
      <c r="L583" s="721"/>
      <c r="M583" s="722"/>
      <c r="N583" s="521">
        <v>1540</v>
      </c>
      <c r="O583" s="720"/>
      <c r="P583" s="721"/>
      <c r="Q583" s="721"/>
      <c r="R583" s="722"/>
      <c r="S583" s="521">
        <v>1541</v>
      </c>
      <c r="T583" s="720"/>
      <c r="U583" s="721"/>
      <c r="V583" s="721"/>
      <c r="W583" s="722"/>
      <c r="X583" s="521">
        <v>1542</v>
      </c>
      <c r="Y583" s="720"/>
      <c r="Z583" s="721"/>
      <c r="AA583" s="721"/>
      <c r="AB583" s="722"/>
      <c r="AC583" s="521">
        <v>1543</v>
      </c>
      <c r="AD583" s="720"/>
      <c r="AE583" s="721"/>
      <c r="AF583" s="721"/>
      <c r="AG583" s="722"/>
      <c r="AH583" s="521">
        <v>1544</v>
      </c>
      <c r="AI583" s="720"/>
      <c r="AJ583" s="721"/>
      <c r="AK583" s="721"/>
      <c r="AL583" s="722"/>
      <c r="AM583" s="521">
        <v>1547</v>
      </c>
      <c r="AN583" s="720"/>
      <c r="AO583" s="721"/>
      <c r="AP583" s="721"/>
      <c r="AQ583" s="722"/>
      <c r="AR583" s="521">
        <v>1548</v>
      </c>
      <c r="AS583" s="720"/>
      <c r="AT583" s="721"/>
      <c r="AU583" s="721"/>
      <c r="AV583" s="722"/>
      <c r="AW583" s="557" t="s">
        <v>3</v>
      </c>
    </row>
    <row r="584" spans="1:49" ht="14.25">
      <c r="B584" s="491" t="s">
        <v>920</v>
      </c>
      <c r="C584" s="492"/>
      <c r="D584" s="492"/>
      <c r="E584" s="492"/>
      <c r="F584" s="492"/>
      <c r="G584" s="492"/>
      <c r="H584" s="493"/>
      <c r="I584" s="521">
        <v>1549</v>
      </c>
      <c r="J584" s="720"/>
      <c r="K584" s="721"/>
      <c r="L584" s="721"/>
      <c r="M584" s="722"/>
      <c r="N584" s="521">
        <v>1550</v>
      </c>
      <c r="O584" s="720"/>
      <c r="P584" s="721"/>
      <c r="Q584" s="721"/>
      <c r="R584" s="722"/>
      <c r="S584" s="521">
        <v>1551</v>
      </c>
      <c r="T584" s="720"/>
      <c r="U584" s="721"/>
      <c r="V584" s="721"/>
      <c r="W584" s="722"/>
      <c r="X584" s="521">
        <v>1552</v>
      </c>
      <c r="Y584" s="720"/>
      <c r="Z584" s="721"/>
      <c r="AA584" s="721"/>
      <c r="AB584" s="722"/>
      <c r="AC584" s="521">
        <v>1553</v>
      </c>
      <c r="AD584" s="720"/>
      <c r="AE584" s="721"/>
      <c r="AF584" s="721"/>
      <c r="AG584" s="722"/>
      <c r="AH584" s="521">
        <v>1554</v>
      </c>
      <c r="AI584" s="720"/>
      <c r="AJ584" s="721"/>
      <c r="AK584" s="721"/>
      <c r="AL584" s="722"/>
      <c r="AM584" s="521">
        <v>1555</v>
      </c>
      <c r="AN584" s="720"/>
      <c r="AO584" s="721"/>
      <c r="AP584" s="721"/>
      <c r="AQ584" s="722"/>
      <c r="AR584" s="521">
        <v>1556</v>
      </c>
      <c r="AS584" s="720"/>
      <c r="AT584" s="721"/>
      <c r="AU584" s="721"/>
      <c r="AV584" s="722"/>
      <c r="AW584" s="557" t="s">
        <v>3</v>
      </c>
    </row>
    <row r="585" spans="1:49" ht="14.25">
      <c r="B585" s="491" t="s">
        <v>921</v>
      </c>
      <c r="C585" s="492"/>
      <c r="D585" s="492"/>
      <c r="E585" s="492"/>
      <c r="F585" s="492"/>
      <c r="G585" s="492"/>
      <c r="H585" s="493"/>
      <c r="I585" s="521">
        <v>1557</v>
      </c>
      <c r="J585" s="720"/>
      <c r="K585" s="721"/>
      <c r="L585" s="721"/>
      <c r="M585" s="722"/>
      <c r="N585" s="521">
        <v>1558</v>
      </c>
      <c r="O585" s="720"/>
      <c r="P585" s="721"/>
      <c r="Q585" s="721"/>
      <c r="R585" s="722"/>
      <c r="S585" s="558"/>
      <c r="T585" s="559"/>
      <c r="U585" s="559"/>
      <c r="V585" s="559"/>
      <c r="W585" s="560"/>
      <c r="X585" s="558"/>
      <c r="Y585" s="559"/>
      <c r="Z585" s="559"/>
      <c r="AA585" s="559"/>
      <c r="AB585" s="560"/>
      <c r="AC585" s="521">
        <v>1559</v>
      </c>
      <c r="AD585" s="720"/>
      <c r="AE585" s="721"/>
      <c r="AF585" s="721"/>
      <c r="AG585" s="722"/>
      <c r="AH585" s="521">
        <v>1560</v>
      </c>
      <c r="AI585" s="720"/>
      <c r="AJ585" s="721"/>
      <c r="AK585" s="721"/>
      <c r="AL585" s="722"/>
      <c r="AM585" s="521">
        <v>1561</v>
      </c>
      <c r="AN585" s="720"/>
      <c r="AO585" s="721"/>
      <c r="AP585" s="721"/>
      <c r="AQ585" s="722"/>
      <c r="AR585" s="521">
        <v>1562</v>
      </c>
      <c r="AS585" s="720"/>
      <c r="AT585" s="721"/>
      <c r="AU585" s="721"/>
      <c r="AV585" s="722"/>
      <c r="AW585" s="557" t="s">
        <v>3</v>
      </c>
    </row>
    <row r="586" spans="1:49" ht="14.25">
      <c r="B586" s="491" t="s">
        <v>109</v>
      </c>
      <c r="C586" s="492"/>
      <c r="D586" s="492"/>
      <c r="E586" s="492"/>
      <c r="F586" s="492"/>
      <c r="G586" s="492"/>
      <c r="H586" s="493"/>
      <c r="I586" s="521">
        <v>1563</v>
      </c>
      <c r="J586" s="720">
        <f>IF(($J$575+$J$577+$J$579+$J$580+$J$581-$J$576-$J$578-$J$582-$J$583-$J$584-$J$585)&gt;0,($J$575+$J$577+$J$579+$J$580+$J$581-$J$576-$J$578-$J$582-$J$583-$J$584-$J$585),0)</f>
        <v>0</v>
      </c>
      <c r="K586" s="721"/>
      <c r="L586" s="721"/>
      <c r="M586" s="722"/>
      <c r="N586" s="521">
        <v>1564</v>
      </c>
      <c r="O586" s="720">
        <f>IF(($O$575+$O$577+$O$579+$O$580+$O$581-$O$576-$O$578-$O$582-$O$583-$O$584-$O$585)&gt;0,($O$575+$O$577+$O$579+$O$580+$O$581-$O$576-$O$578-$O$582-$O$583-$O$584-$O$585),0)</f>
        <v>0</v>
      </c>
      <c r="P586" s="721"/>
      <c r="Q586" s="721"/>
      <c r="R586" s="722"/>
      <c r="S586" s="521">
        <v>1565</v>
      </c>
      <c r="T586" s="720">
        <f>IF(($T$575+$T$577+$T$579+$T$580+$T$581-$T$576-$T$578-$T$582-$T$583-$T$584-$S$585)&gt;0,($T$575+$T$577+$T$579+$T$580+$T$581-$T$576-$T$578-$T$582-$T$583-$T$584-$S$585),0)</f>
        <v>0</v>
      </c>
      <c r="U586" s="721"/>
      <c r="V586" s="721"/>
      <c r="W586" s="722"/>
      <c r="X586" s="521">
        <v>1566</v>
      </c>
      <c r="Y586" s="720">
        <f>IF(($Y$575+$Y$577+$Y$579+$Y$580+$Y$581-$Y$576-$Y$578-$Y$582-$Y$583-$Y$584-$Y$585)&gt;0,($Y$575+$Y$577+$Y$579+$Y$580+$Y$581-$Y$576-$Y$578-$Y$582-$Y$583-$Y$584-$Y$585),0)</f>
        <v>0</v>
      </c>
      <c r="Z586" s="721"/>
      <c r="AA586" s="721"/>
      <c r="AB586" s="722"/>
      <c r="AC586" s="521">
        <v>1567</v>
      </c>
      <c r="AD586" s="720">
        <f>IF(($AD$575+$AD$577+$AD$579+$AD$580+$AD$581-$AD$576-$AD$578-$AD$582-$AD$583-$AD$584-$AD$585)&gt;0,($AD$575+$AD$577+$AD$579+$AD$580+$AD$581-$AD$576-$AD$578-$AD$582-$AD$583-$AD$584-$AD$585),0)</f>
        <v>0</v>
      </c>
      <c r="AE586" s="721"/>
      <c r="AF586" s="721"/>
      <c r="AG586" s="722"/>
      <c r="AH586" s="521">
        <v>1568</v>
      </c>
      <c r="AI586" s="720">
        <f>IF(($AI$575+$AI$577+$AI$579+$AI$580+$AI$581-$AI$576-$AI$578-$AI$582-$AI$583-$AI$584-$AI$585)&gt;0,($AI$575+$AI$577+$AI$579+$AI$580+$AI$581-$AI$576-$AI$578-$AI$582-$AI$583-$AI$584-$AI$585),0)</f>
        <v>0</v>
      </c>
      <c r="AJ586" s="721"/>
      <c r="AK586" s="721"/>
      <c r="AL586" s="722"/>
      <c r="AM586" s="521">
        <v>1569</v>
      </c>
      <c r="AN586" s="720">
        <f>IF(($AN$575+$AN$577+$AN$579+$AN$580+$AN$581-$AN$576-$AN$578-$AN$582-$AN$583-$AN$584-$AN$585)&gt;0,($AN$575+$AN$577+$AN$579+$AN$580+$AN$581-$AN$576-$AN$578-$AN$582-$AN$583-$AN$584-$AN$585),0)</f>
        <v>0</v>
      </c>
      <c r="AO586" s="721"/>
      <c r="AP586" s="721"/>
      <c r="AQ586" s="722"/>
      <c r="AR586" s="521">
        <v>1570</v>
      </c>
      <c r="AS586" s="720">
        <f>IF(($AS$575+$AS$577+$AS$579+$AS$580+$AS$581-$AS$576-$AS$578-$AS$582-$AS$583-$AS$584-$AS$585)&gt;0,($AS$575+$AS$577+$AS$579+$AS$580+$AS$581-$AS$576-$AS$578-$AS$582-$AS$583-$AS$584-$AS$585),0)</f>
        <v>0</v>
      </c>
      <c r="AT586" s="721"/>
      <c r="AU586" s="721"/>
      <c r="AV586" s="722"/>
      <c r="AW586" s="557" t="s">
        <v>4</v>
      </c>
    </row>
    <row r="587" spans="1:49" ht="14.25">
      <c r="B587" s="491" t="s">
        <v>110</v>
      </c>
      <c r="C587" s="492"/>
      <c r="D587" s="492"/>
      <c r="E587" s="492"/>
      <c r="F587" s="492"/>
      <c r="G587" s="492"/>
      <c r="H587" s="493"/>
      <c r="I587" s="521">
        <v>1368</v>
      </c>
      <c r="J587" s="720">
        <f>-IF(($J$575+$J$577+$J$579+$J$580+$J$581-$J$576-$J$578-$J$582-$J$583-$J$584-$J$585)&lt;0,($J$575+$J$577+$J$579+$J$580+$J$581-$J$576-$J$578-$J$582-$J$583-$J$584-$J$585),0)</f>
        <v>0</v>
      </c>
      <c r="K587" s="721"/>
      <c r="L587" s="721"/>
      <c r="M587" s="722"/>
      <c r="N587" s="521">
        <v>1371</v>
      </c>
      <c r="O587" s="720">
        <f>-IF(($O$575+$O$577+$O$579+$O$580+$O$581-$O$576-$O$578-$O$582-$O$583-$O$584-$O$585)&lt;0,($O$575+$O$577+$O$579+$O$580+$O$581-$O$576-$O$578-$O$582-$O$583-$O$584-$O$585),0)</f>
        <v>0</v>
      </c>
      <c r="P587" s="721"/>
      <c r="Q587" s="721"/>
      <c r="R587" s="722"/>
      <c r="S587" s="521">
        <v>1571</v>
      </c>
      <c r="T587" s="720">
        <f>-IF(($T$575+$T$577+$T$579+$T$580+$T$581-$T$576-$T$578-$T$582-$T$583-$T$584-$S$585)&lt;0,($T$575+$T$577+$T$579+$T$580+$T$581-$T$576-$T$578-$T$582-$T$583-$T$584-$S$585),0)</f>
        <v>0</v>
      </c>
      <c r="U587" s="721"/>
      <c r="V587" s="721"/>
      <c r="W587" s="722"/>
      <c r="X587" s="521">
        <v>1572</v>
      </c>
      <c r="Y587" s="720">
        <f>-IF(($Y$575+$Y$577+$Y$579+$Y$580+$Y$581-$Y$576-$Y$578-$Y$582-$Y$583-$Y$584-$Y$585)&lt;0,($Y$575+$Y$577+$Y$579+$Y$580+$Y$581-$Y$576-$Y$578-$Y$582-$Y$583-$Y$584-$Y$585),0)</f>
        <v>0</v>
      </c>
      <c r="Z587" s="721"/>
      <c r="AA587" s="721"/>
      <c r="AB587" s="722"/>
      <c r="AC587" s="558"/>
      <c r="AD587" s="559"/>
      <c r="AE587" s="559"/>
      <c r="AF587" s="559"/>
      <c r="AG587" s="559"/>
      <c r="AH587" s="559"/>
      <c r="AI587" s="559"/>
      <c r="AJ587" s="559"/>
      <c r="AK587" s="559"/>
      <c r="AL587" s="559"/>
      <c r="AM587" s="559"/>
      <c r="AN587" s="559"/>
      <c r="AO587" s="559"/>
      <c r="AP587" s="559"/>
      <c r="AQ587" s="559"/>
      <c r="AR587" s="559"/>
      <c r="AS587" s="559"/>
      <c r="AT587" s="559"/>
      <c r="AU587" s="559"/>
      <c r="AV587" s="560"/>
      <c r="AW587" s="557" t="s">
        <v>4</v>
      </c>
    </row>
    <row r="588" spans="1:49">
      <c r="A588" s="409"/>
      <c r="B588" s="517"/>
      <c r="C588" s="517"/>
      <c r="D588" s="517"/>
      <c r="E588" s="517"/>
      <c r="F588" s="517"/>
      <c r="G588" s="517"/>
      <c r="H588" s="517"/>
      <c r="I588" s="517"/>
      <c r="J588" s="517"/>
      <c r="K588" s="517"/>
      <c r="L588" s="517"/>
      <c r="M588" s="517"/>
      <c r="N588" s="517"/>
      <c r="O588" s="517"/>
      <c r="P588" s="517"/>
      <c r="Q588" s="517"/>
      <c r="R588" s="517"/>
    </row>
    <row r="589" spans="1:49">
      <c r="A589" s="409"/>
      <c r="B589" s="779" t="s">
        <v>922</v>
      </c>
      <c r="C589" s="780"/>
      <c r="D589" s="780"/>
      <c r="E589" s="780"/>
      <c r="F589" s="780"/>
      <c r="G589" s="780"/>
      <c r="H589" s="780"/>
      <c r="I589" s="780"/>
      <c r="J589" s="780"/>
      <c r="K589" s="780"/>
      <c r="L589" s="780"/>
      <c r="M589" s="780"/>
      <c r="N589" s="780"/>
      <c r="O589" s="780"/>
      <c r="P589" s="780"/>
      <c r="Q589" s="780"/>
      <c r="R589" s="781"/>
    </row>
    <row r="590" spans="1:49">
      <c r="A590" s="409"/>
      <c r="B590" s="782"/>
      <c r="C590" s="783"/>
      <c r="D590" s="783"/>
      <c r="E590" s="783"/>
      <c r="F590" s="783"/>
      <c r="G590" s="783"/>
      <c r="H590" s="783"/>
      <c r="I590" s="783"/>
      <c r="J590" s="783"/>
      <c r="K590" s="783"/>
      <c r="L590" s="783"/>
      <c r="M590" s="783"/>
      <c r="N590" s="783"/>
      <c r="O590" s="783"/>
      <c r="P590" s="783"/>
      <c r="Q590" s="783"/>
      <c r="R590" s="784"/>
    </row>
    <row r="591" spans="1:49">
      <c r="B591" s="491"/>
      <c r="C591" s="492"/>
      <c r="D591" s="492"/>
      <c r="E591" s="492"/>
      <c r="F591" s="492"/>
      <c r="G591" s="492"/>
      <c r="H591" s="492"/>
      <c r="I591" s="492"/>
      <c r="J591" s="492"/>
      <c r="K591" s="492"/>
      <c r="L591" s="493"/>
      <c r="M591" s="520"/>
      <c r="N591" s="834" t="s">
        <v>862</v>
      </c>
      <c r="O591" s="835"/>
      <c r="P591" s="835"/>
      <c r="Q591" s="836"/>
      <c r="R591" s="542"/>
    </row>
    <row r="592" spans="1:49" ht="14.25">
      <c r="B592" s="491" t="s">
        <v>863</v>
      </c>
      <c r="C592" s="492"/>
      <c r="D592" s="492"/>
      <c r="E592" s="492"/>
      <c r="F592" s="492"/>
      <c r="G592" s="492"/>
      <c r="H592" s="492"/>
      <c r="I592" s="492"/>
      <c r="J592" s="492"/>
      <c r="K592" s="492"/>
      <c r="L592" s="493"/>
      <c r="M592" s="521">
        <v>1600</v>
      </c>
      <c r="N592" s="720"/>
      <c r="O592" s="721"/>
      <c r="P592" s="721"/>
      <c r="Q592" s="722"/>
      <c r="R592" s="543" t="s">
        <v>2</v>
      </c>
    </row>
    <row r="593" spans="2:18" ht="14.25">
      <c r="B593" s="491" t="s">
        <v>864</v>
      </c>
      <c r="C593" s="492"/>
      <c r="D593" s="492"/>
      <c r="E593" s="492"/>
      <c r="F593" s="492"/>
      <c r="G593" s="492"/>
      <c r="H593" s="492"/>
      <c r="I593" s="492"/>
      <c r="J593" s="492"/>
      <c r="K593" s="492"/>
      <c r="L593" s="493"/>
      <c r="M593" s="521">
        <v>1819</v>
      </c>
      <c r="N593" s="720"/>
      <c r="O593" s="721"/>
      <c r="P593" s="721"/>
      <c r="Q593" s="722"/>
      <c r="R593" s="543" t="s">
        <v>2</v>
      </c>
    </row>
    <row r="594" spans="2:18" ht="14.25">
      <c r="B594" s="491" t="s">
        <v>865</v>
      </c>
      <c r="C594" s="492"/>
      <c r="D594" s="492"/>
      <c r="E594" s="492"/>
      <c r="F594" s="492"/>
      <c r="G594" s="492"/>
      <c r="H594" s="492"/>
      <c r="I594" s="492"/>
      <c r="J594" s="492"/>
      <c r="K594" s="492"/>
      <c r="L594" s="493"/>
      <c r="M594" s="521">
        <v>1601</v>
      </c>
      <c r="N594" s="720"/>
      <c r="O594" s="721"/>
      <c r="P594" s="721"/>
      <c r="Q594" s="722"/>
      <c r="R594" s="543" t="s">
        <v>2</v>
      </c>
    </row>
    <row r="595" spans="2:18" ht="14.25">
      <c r="B595" s="491" t="s">
        <v>866</v>
      </c>
      <c r="C595" s="492"/>
      <c r="D595" s="492"/>
      <c r="E595" s="492"/>
      <c r="F595" s="492"/>
      <c r="G595" s="492"/>
      <c r="H595" s="492"/>
      <c r="I595" s="492"/>
      <c r="J595" s="492"/>
      <c r="K595" s="492"/>
      <c r="L595" s="493"/>
      <c r="M595" s="521">
        <v>1602</v>
      </c>
      <c r="N595" s="720"/>
      <c r="O595" s="721"/>
      <c r="P595" s="721"/>
      <c r="Q595" s="722"/>
      <c r="R595" s="543" t="s">
        <v>2</v>
      </c>
    </row>
    <row r="596" spans="2:18" ht="14.25">
      <c r="B596" s="491" t="s">
        <v>867</v>
      </c>
      <c r="C596" s="492"/>
      <c r="D596" s="492"/>
      <c r="E596" s="492"/>
      <c r="F596" s="492"/>
      <c r="G596" s="492"/>
      <c r="H596" s="492"/>
      <c r="I596" s="492"/>
      <c r="J596" s="492"/>
      <c r="K596" s="492"/>
      <c r="L596" s="493"/>
      <c r="M596" s="521">
        <v>1603</v>
      </c>
      <c r="N596" s="720"/>
      <c r="O596" s="721"/>
      <c r="P596" s="721"/>
      <c r="Q596" s="722"/>
      <c r="R596" s="543" t="s">
        <v>2</v>
      </c>
    </row>
    <row r="597" spans="2:18" ht="14.25">
      <c r="B597" s="491" t="s">
        <v>923</v>
      </c>
      <c r="C597" s="492"/>
      <c r="D597" s="492"/>
      <c r="E597" s="492"/>
      <c r="F597" s="492"/>
      <c r="G597" s="492"/>
      <c r="H597" s="492"/>
      <c r="I597" s="492"/>
      <c r="J597" s="492"/>
      <c r="K597" s="492"/>
      <c r="L597" s="493"/>
      <c r="M597" s="521">
        <v>1604</v>
      </c>
      <c r="N597" s="720"/>
      <c r="O597" s="721"/>
      <c r="P597" s="721"/>
      <c r="Q597" s="722"/>
      <c r="R597" s="543" t="s">
        <v>2</v>
      </c>
    </row>
    <row r="598" spans="2:18" ht="14.25">
      <c r="B598" s="491" t="s">
        <v>924</v>
      </c>
      <c r="C598" s="492"/>
      <c r="D598" s="492"/>
      <c r="E598" s="492"/>
      <c r="F598" s="492"/>
      <c r="G598" s="492"/>
      <c r="H598" s="492"/>
      <c r="I598" s="492"/>
      <c r="J598" s="492"/>
      <c r="K598" s="492"/>
      <c r="L598" s="493"/>
      <c r="M598" s="521">
        <v>1605</v>
      </c>
      <c r="N598" s="720"/>
      <c r="O598" s="721"/>
      <c r="P598" s="721"/>
      <c r="Q598" s="722"/>
      <c r="R598" s="543" t="s">
        <v>2</v>
      </c>
    </row>
    <row r="599" spans="2:18" ht="14.25">
      <c r="B599" s="491" t="s">
        <v>868</v>
      </c>
      <c r="C599" s="492"/>
      <c r="D599" s="492"/>
      <c r="E599" s="492"/>
      <c r="F599" s="492"/>
      <c r="G599" s="492"/>
      <c r="H599" s="492"/>
      <c r="I599" s="492"/>
      <c r="J599" s="492"/>
      <c r="K599" s="492"/>
      <c r="L599" s="493"/>
      <c r="M599" s="521">
        <v>1606</v>
      </c>
      <c r="N599" s="720"/>
      <c r="O599" s="721"/>
      <c r="P599" s="721"/>
      <c r="Q599" s="722"/>
      <c r="R599" s="543" t="s">
        <v>2</v>
      </c>
    </row>
    <row r="600" spans="2:18" ht="14.25">
      <c r="B600" s="491" t="s">
        <v>37</v>
      </c>
      <c r="C600" s="492"/>
      <c r="D600" s="492"/>
      <c r="E600" s="492"/>
      <c r="F600" s="492"/>
      <c r="G600" s="492"/>
      <c r="H600" s="492"/>
      <c r="I600" s="492"/>
      <c r="J600" s="492"/>
      <c r="K600" s="492"/>
      <c r="L600" s="493"/>
      <c r="M600" s="521">
        <v>1607</v>
      </c>
      <c r="N600" s="720"/>
      <c r="O600" s="721"/>
      <c r="P600" s="721"/>
      <c r="Q600" s="722"/>
      <c r="R600" s="543" t="s">
        <v>2</v>
      </c>
    </row>
    <row r="601" spans="2:18" ht="14.25">
      <c r="B601" s="491" t="s">
        <v>925</v>
      </c>
      <c r="C601" s="492"/>
      <c r="D601" s="492"/>
      <c r="E601" s="492"/>
      <c r="F601" s="492"/>
      <c r="G601" s="492"/>
      <c r="H601" s="492"/>
      <c r="I601" s="492"/>
      <c r="J601" s="492"/>
      <c r="K601" s="492"/>
      <c r="L601" s="493"/>
      <c r="M601" s="521">
        <v>1608</v>
      </c>
      <c r="N601" s="720"/>
      <c r="O601" s="721"/>
      <c r="P601" s="721"/>
      <c r="Q601" s="722"/>
      <c r="R601" s="543" t="s">
        <v>2</v>
      </c>
    </row>
    <row r="602" spans="2:18" ht="14.25">
      <c r="B602" s="491" t="s">
        <v>926</v>
      </c>
      <c r="C602" s="492"/>
      <c r="D602" s="492"/>
      <c r="E602" s="492"/>
      <c r="F602" s="492"/>
      <c r="G602" s="492"/>
      <c r="H602" s="492"/>
      <c r="I602" s="492"/>
      <c r="J602" s="492"/>
      <c r="K602" s="492"/>
      <c r="L602" s="493"/>
      <c r="M602" s="521">
        <v>1609</v>
      </c>
      <c r="N602" s="720"/>
      <c r="O602" s="721"/>
      <c r="P602" s="721"/>
      <c r="Q602" s="722"/>
      <c r="R602" s="543" t="s">
        <v>2</v>
      </c>
    </row>
    <row r="603" spans="2:18" ht="14.25">
      <c r="B603" s="491" t="s">
        <v>871</v>
      </c>
      <c r="C603" s="492"/>
      <c r="D603" s="492"/>
      <c r="E603" s="492"/>
      <c r="F603" s="492"/>
      <c r="G603" s="492"/>
      <c r="H603" s="492"/>
      <c r="I603" s="492"/>
      <c r="J603" s="492"/>
      <c r="K603" s="492"/>
      <c r="L603" s="493"/>
      <c r="M603" s="521">
        <v>1610</v>
      </c>
      <c r="N603" s="720">
        <f>+SUM(N592:$Q$602)</f>
        <v>0</v>
      </c>
      <c r="O603" s="721"/>
      <c r="P603" s="721"/>
      <c r="Q603" s="722"/>
      <c r="R603" s="543" t="s">
        <v>4</v>
      </c>
    </row>
    <row r="604" spans="2:18" ht="14.25">
      <c r="B604" s="491" t="s">
        <v>872</v>
      </c>
      <c r="C604" s="492"/>
      <c r="D604" s="492"/>
      <c r="E604" s="492"/>
      <c r="F604" s="492"/>
      <c r="G604" s="492"/>
      <c r="H604" s="492"/>
      <c r="I604" s="492"/>
      <c r="J604" s="492"/>
      <c r="K604" s="492"/>
      <c r="L604" s="493"/>
      <c r="M604" s="521">
        <v>1611</v>
      </c>
      <c r="N604" s="720"/>
      <c r="O604" s="721"/>
      <c r="P604" s="721"/>
      <c r="Q604" s="722"/>
      <c r="R604" s="543" t="s">
        <v>3</v>
      </c>
    </row>
    <row r="605" spans="2:18" ht="14.25">
      <c r="B605" s="491" t="s">
        <v>873</v>
      </c>
      <c r="C605" s="492"/>
      <c r="D605" s="492"/>
      <c r="E605" s="492"/>
      <c r="F605" s="492"/>
      <c r="G605" s="492"/>
      <c r="H605" s="492"/>
      <c r="I605" s="492"/>
      <c r="J605" s="492"/>
      <c r="K605" s="492"/>
      <c r="L605" s="493"/>
      <c r="M605" s="521">
        <v>1612</v>
      </c>
      <c r="N605" s="720"/>
      <c r="O605" s="721"/>
      <c r="P605" s="721"/>
      <c r="Q605" s="722"/>
      <c r="R605" s="543" t="s">
        <v>3</v>
      </c>
    </row>
    <row r="606" spans="2:18" ht="14.25">
      <c r="B606" s="491" t="s">
        <v>874</v>
      </c>
      <c r="C606" s="492"/>
      <c r="D606" s="492"/>
      <c r="E606" s="492"/>
      <c r="F606" s="492"/>
      <c r="G606" s="492"/>
      <c r="H606" s="492"/>
      <c r="I606" s="492"/>
      <c r="J606" s="492"/>
      <c r="K606" s="492"/>
      <c r="L606" s="493"/>
      <c r="M606" s="521">
        <v>1613</v>
      </c>
      <c r="N606" s="720"/>
      <c r="O606" s="721"/>
      <c r="P606" s="721"/>
      <c r="Q606" s="722"/>
      <c r="R606" s="543" t="s">
        <v>3</v>
      </c>
    </row>
    <row r="607" spans="2:18" ht="14.25">
      <c r="B607" s="491" t="s">
        <v>875</v>
      </c>
      <c r="C607" s="492"/>
      <c r="D607" s="492"/>
      <c r="E607" s="492"/>
      <c r="F607" s="492"/>
      <c r="G607" s="492"/>
      <c r="H607" s="492"/>
      <c r="I607" s="492"/>
      <c r="J607" s="492"/>
      <c r="K607" s="492"/>
      <c r="L607" s="493"/>
      <c r="M607" s="521">
        <v>1614</v>
      </c>
      <c r="N607" s="720"/>
      <c r="O607" s="721"/>
      <c r="P607" s="721"/>
      <c r="Q607" s="722"/>
      <c r="R607" s="543" t="s">
        <v>3</v>
      </c>
    </row>
    <row r="608" spans="2:18" ht="14.25">
      <c r="B608" s="491" t="s">
        <v>876</v>
      </c>
      <c r="C608" s="492"/>
      <c r="D608" s="492"/>
      <c r="E608" s="492"/>
      <c r="F608" s="492"/>
      <c r="G608" s="492"/>
      <c r="H608" s="492"/>
      <c r="I608" s="492"/>
      <c r="J608" s="492"/>
      <c r="K608" s="492"/>
      <c r="L608" s="493"/>
      <c r="M608" s="521">
        <v>1820</v>
      </c>
      <c r="N608" s="720"/>
      <c r="O608" s="721"/>
      <c r="P608" s="721"/>
      <c r="Q608" s="722"/>
      <c r="R608" s="543" t="s">
        <v>3</v>
      </c>
    </row>
    <row r="609" spans="1:18" ht="14.25">
      <c r="B609" s="491" t="s">
        <v>877</v>
      </c>
      <c r="C609" s="492"/>
      <c r="D609" s="492"/>
      <c r="E609" s="492"/>
      <c r="F609" s="492"/>
      <c r="G609" s="492"/>
      <c r="H609" s="492"/>
      <c r="I609" s="492"/>
      <c r="J609" s="492"/>
      <c r="K609" s="492"/>
      <c r="L609" s="493"/>
      <c r="M609" s="521">
        <v>1615</v>
      </c>
      <c r="N609" s="720"/>
      <c r="O609" s="721"/>
      <c r="P609" s="721"/>
      <c r="Q609" s="722"/>
      <c r="R609" s="477" t="s">
        <v>3</v>
      </c>
    </row>
    <row r="610" spans="1:18" ht="14.25">
      <c r="B610" s="491" t="s">
        <v>878</v>
      </c>
      <c r="C610" s="492"/>
      <c r="D610" s="492"/>
      <c r="E610" s="492"/>
      <c r="F610" s="492"/>
      <c r="G610" s="492"/>
      <c r="H610" s="492"/>
      <c r="I610" s="492"/>
      <c r="J610" s="492"/>
      <c r="K610" s="492"/>
      <c r="L610" s="493"/>
      <c r="M610" s="521">
        <v>1616</v>
      </c>
      <c r="N610" s="720"/>
      <c r="O610" s="721"/>
      <c r="P610" s="721"/>
      <c r="Q610" s="722"/>
      <c r="R610" s="477" t="s">
        <v>3</v>
      </c>
    </row>
    <row r="611" spans="1:18" ht="14.25">
      <c r="B611" s="491" t="s">
        <v>879</v>
      </c>
      <c r="C611" s="492"/>
      <c r="D611" s="492"/>
      <c r="E611" s="492"/>
      <c r="F611" s="492"/>
      <c r="G611" s="492"/>
      <c r="H611" s="492"/>
      <c r="I611" s="492"/>
      <c r="J611" s="492"/>
      <c r="K611" s="492"/>
      <c r="L611" s="493"/>
      <c r="M611" s="521">
        <v>1617</v>
      </c>
      <c r="N611" s="720"/>
      <c r="O611" s="721"/>
      <c r="P611" s="721"/>
      <c r="Q611" s="722"/>
      <c r="R611" s="477" t="s">
        <v>3</v>
      </c>
    </row>
    <row r="612" spans="1:18" ht="14.25">
      <c r="B612" s="491" t="s">
        <v>880</v>
      </c>
      <c r="C612" s="492"/>
      <c r="D612" s="492"/>
      <c r="E612" s="492"/>
      <c r="F612" s="492"/>
      <c r="G612" s="492"/>
      <c r="H612" s="492"/>
      <c r="I612" s="492"/>
      <c r="J612" s="492"/>
      <c r="K612" s="492"/>
      <c r="L612" s="493"/>
      <c r="M612" s="521">
        <v>1618</v>
      </c>
      <c r="N612" s="720"/>
      <c r="O612" s="721"/>
      <c r="P612" s="721"/>
      <c r="Q612" s="722"/>
      <c r="R612" s="477" t="s">
        <v>3</v>
      </c>
    </row>
    <row r="613" spans="1:18" ht="14.25">
      <c r="B613" s="491" t="s">
        <v>881</v>
      </c>
      <c r="C613" s="492"/>
      <c r="D613" s="492"/>
      <c r="E613" s="492"/>
      <c r="F613" s="492"/>
      <c r="G613" s="492"/>
      <c r="H613" s="492"/>
      <c r="I613" s="492"/>
      <c r="J613" s="492"/>
      <c r="K613" s="492"/>
      <c r="L613" s="493"/>
      <c r="M613" s="521">
        <v>1620</v>
      </c>
      <c r="N613" s="720"/>
      <c r="O613" s="721"/>
      <c r="P613" s="721"/>
      <c r="Q613" s="722"/>
      <c r="R613" s="477" t="s">
        <v>3</v>
      </c>
    </row>
    <row r="614" spans="1:18" ht="14.25">
      <c r="B614" s="491" t="s">
        <v>882</v>
      </c>
      <c r="C614" s="492"/>
      <c r="D614" s="492"/>
      <c r="E614" s="492"/>
      <c r="F614" s="492"/>
      <c r="G614" s="492"/>
      <c r="H614" s="492"/>
      <c r="I614" s="492"/>
      <c r="J614" s="492"/>
      <c r="K614" s="492"/>
      <c r="L614" s="493"/>
      <c r="M614" s="521">
        <v>1621</v>
      </c>
      <c r="N614" s="720"/>
      <c r="O614" s="721"/>
      <c r="P614" s="721"/>
      <c r="Q614" s="722"/>
      <c r="R614" s="477" t="s">
        <v>3</v>
      </c>
    </row>
    <row r="615" spans="1:18" ht="14.25">
      <c r="B615" s="491" t="s">
        <v>884</v>
      </c>
      <c r="C615" s="492"/>
      <c r="D615" s="492"/>
      <c r="E615" s="492"/>
      <c r="F615" s="492"/>
      <c r="G615" s="492"/>
      <c r="H615" s="492"/>
      <c r="I615" s="492"/>
      <c r="J615" s="492"/>
      <c r="K615" s="492"/>
      <c r="L615" s="493"/>
      <c r="M615" s="521">
        <v>1622</v>
      </c>
      <c r="N615" s="720"/>
      <c r="O615" s="721"/>
      <c r="P615" s="721"/>
      <c r="Q615" s="722"/>
      <c r="R615" s="477" t="s">
        <v>3</v>
      </c>
    </row>
    <row r="616" spans="1:18" ht="14.25">
      <c r="B616" s="491" t="s">
        <v>887</v>
      </c>
      <c r="C616" s="492"/>
      <c r="D616" s="492"/>
      <c r="E616" s="492"/>
      <c r="F616" s="492"/>
      <c r="G616" s="492"/>
      <c r="H616" s="492"/>
      <c r="I616" s="492"/>
      <c r="J616" s="492"/>
      <c r="K616" s="492"/>
      <c r="L616" s="493"/>
      <c r="M616" s="521">
        <v>1624</v>
      </c>
      <c r="N616" s="720"/>
      <c r="O616" s="721"/>
      <c r="P616" s="721"/>
      <c r="Q616" s="722"/>
      <c r="R616" s="477" t="s">
        <v>3</v>
      </c>
    </row>
    <row r="617" spans="1:18" ht="14.25">
      <c r="B617" s="491" t="s">
        <v>888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3"/>
      <c r="M617" s="521">
        <v>1625</v>
      </c>
      <c r="N617" s="720"/>
      <c r="O617" s="721"/>
      <c r="P617" s="721"/>
      <c r="Q617" s="722"/>
      <c r="R617" s="477" t="s">
        <v>3</v>
      </c>
    </row>
    <row r="618" spans="1:18" ht="14.25">
      <c r="B618" s="491" t="s">
        <v>889</v>
      </c>
      <c r="C618" s="492"/>
      <c r="D618" s="492"/>
      <c r="E618" s="492"/>
      <c r="F618" s="492"/>
      <c r="G618" s="492"/>
      <c r="H618" s="492"/>
      <c r="I618" s="492"/>
      <c r="J618" s="492"/>
      <c r="K618" s="492"/>
      <c r="L618" s="493"/>
      <c r="M618" s="521">
        <v>1626</v>
      </c>
      <c r="N618" s="720"/>
      <c r="O618" s="721"/>
      <c r="P618" s="721"/>
      <c r="Q618" s="722"/>
      <c r="R618" s="477" t="s">
        <v>3</v>
      </c>
    </row>
    <row r="619" spans="1:18" ht="14.25">
      <c r="B619" s="491" t="s">
        <v>890</v>
      </c>
      <c r="C619" s="492"/>
      <c r="D619" s="492"/>
      <c r="E619" s="492"/>
      <c r="F619" s="492"/>
      <c r="G619" s="492"/>
      <c r="H619" s="492"/>
      <c r="I619" s="492"/>
      <c r="J619" s="492"/>
      <c r="K619" s="492"/>
      <c r="L619" s="493"/>
      <c r="M619" s="521">
        <v>1627</v>
      </c>
      <c r="N619" s="720"/>
      <c r="O619" s="721"/>
      <c r="P619" s="721"/>
      <c r="Q619" s="722"/>
      <c r="R619" s="477" t="s">
        <v>3</v>
      </c>
    </row>
    <row r="620" spans="1:18" ht="14.25">
      <c r="B620" s="491" t="s">
        <v>891</v>
      </c>
      <c r="C620" s="492"/>
      <c r="D620" s="492"/>
      <c r="E620" s="492"/>
      <c r="F620" s="492"/>
      <c r="G620" s="492"/>
      <c r="H620" s="492"/>
      <c r="I620" s="492"/>
      <c r="J620" s="492"/>
      <c r="K620" s="492"/>
      <c r="L620" s="493"/>
      <c r="M620" s="521">
        <v>1628</v>
      </c>
      <c r="N620" s="720"/>
      <c r="O620" s="721"/>
      <c r="P620" s="721"/>
      <c r="Q620" s="722"/>
      <c r="R620" s="477" t="s">
        <v>3</v>
      </c>
    </row>
    <row r="621" spans="1:18" ht="14.25">
      <c r="B621" s="535" t="s">
        <v>66</v>
      </c>
      <c r="C621" s="536"/>
      <c r="D621" s="536"/>
      <c r="E621" s="536"/>
      <c r="F621" s="536"/>
      <c r="G621" s="536"/>
      <c r="H621" s="536"/>
      <c r="I621" s="536"/>
      <c r="J621" s="536"/>
      <c r="K621" s="536"/>
      <c r="L621" s="537"/>
      <c r="M621" s="564">
        <v>1909</v>
      </c>
      <c r="N621" s="724"/>
      <c r="O621" s="725"/>
      <c r="P621" s="725"/>
      <c r="Q621" s="726"/>
      <c r="R621" s="477" t="s">
        <v>3</v>
      </c>
    </row>
    <row r="622" spans="1:18" ht="14.25">
      <c r="B622" s="491" t="s">
        <v>892</v>
      </c>
      <c r="C622" s="492"/>
      <c r="D622" s="492"/>
      <c r="E622" s="492"/>
      <c r="F622" s="492"/>
      <c r="G622" s="492"/>
      <c r="H622" s="492"/>
      <c r="I622" s="492"/>
      <c r="J622" s="492"/>
      <c r="K622" s="492"/>
      <c r="L622" s="493"/>
      <c r="M622" s="521">
        <v>1629</v>
      </c>
      <c r="N622" s="720">
        <f>+SUM(N604:$Q$621)</f>
        <v>0</v>
      </c>
      <c r="O622" s="721"/>
      <c r="P622" s="721"/>
      <c r="Q622" s="722"/>
      <c r="R622" s="477" t="s">
        <v>4</v>
      </c>
    </row>
    <row r="623" spans="1:18" ht="14.25">
      <c r="B623" s="491" t="s">
        <v>927</v>
      </c>
      <c r="C623" s="492"/>
      <c r="D623" s="492"/>
      <c r="E623" s="492"/>
      <c r="F623" s="492"/>
      <c r="G623" s="492"/>
      <c r="H623" s="492"/>
      <c r="I623" s="492"/>
      <c r="J623" s="492"/>
      <c r="K623" s="492"/>
      <c r="L623" s="493"/>
      <c r="M623" s="521">
        <v>1630</v>
      </c>
      <c r="N623" s="720">
        <f>+N603-$N$622</f>
        <v>0</v>
      </c>
      <c r="O623" s="721"/>
      <c r="P623" s="721"/>
      <c r="Q623" s="722"/>
      <c r="R623" s="477" t="s">
        <v>4</v>
      </c>
    </row>
    <row r="624" spans="1:18">
      <c r="A624" s="409"/>
      <c r="B624" s="517"/>
      <c r="C624" s="517"/>
      <c r="D624" s="517"/>
      <c r="E624" s="517"/>
      <c r="F624" s="517"/>
      <c r="G624" s="517"/>
      <c r="H624" s="517"/>
      <c r="I624" s="517"/>
      <c r="J624" s="517"/>
      <c r="K624" s="517"/>
      <c r="L624" s="517"/>
      <c r="M624" s="517"/>
      <c r="N624" s="517"/>
      <c r="O624" s="517"/>
      <c r="P624" s="517"/>
      <c r="Q624" s="517"/>
      <c r="R624" s="517"/>
    </row>
    <row r="625" spans="1:18">
      <c r="A625" s="409"/>
      <c r="B625" s="779" t="s">
        <v>928</v>
      </c>
      <c r="C625" s="780"/>
      <c r="D625" s="780"/>
      <c r="E625" s="780"/>
      <c r="F625" s="780"/>
      <c r="G625" s="780"/>
      <c r="H625" s="780"/>
      <c r="I625" s="780"/>
      <c r="J625" s="780"/>
      <c r="K625" s="780"/>
      <c r="L625" s="780"/>
      <c r="M625" s="780"/>
      <c r="N625" s="780"/>
      <c r="O625" s="780"/>
      <c r="P625" s="780"/>
      <c r="Q625" s="780"/>
      <c r="R625" s="781"/>
    </row>
    <row r="626" spans="1:18">
      <c r="A626" s="409"/>
      <c r="B626" s="782"/>
      <c r="C626" s="783"/>
      <c r="D626" s="783"/>
      <c r="E626" s="783"/>
      <c r="F626" s="783"/>
      <c r="G626" s="783"/>
      <c r="H626" s="783"/>
      <c r="I626" s="783"/>
      <c r="J626" s="783"/>
      <c r="K626" s="783"/>
      <c r="L626" s="783"/>
      <c r="M626" s="783"/>
      <c r="N626" s="783"/>
      <c r="O626" s="783"/>
      <c r="P626" s="783"/>
      <c r="Q626" s="783"/>
      <c r="R626" s="784"/>
    </row>
    <row r="627" spans="1:18" ht="14.25">
      <c r="B627" s="491" t="s">
        <v>903</v>
      </c>
      <c r="C627" s="492"/>
      <c r="D627" s="492"/>
      <c r="E627" s="492"/>
      <c r="F627" s="492"/>
      <c r="G627" s="492"/>
      <c r="H627" s="492"/>
      <c r="I627" s="492"/>
      <c r="J627" s="492"/>
      <c r="K627" s="492"/>
      <c r="L627" s="493"/>
      <c r="M627" s="520">
        <v>1580</v>
      </c>
      <c r="N627" s="720"/>
      <c r="O627" s="721"/>
      <c r="P627" s="721"/>
      <c r="Q627" s="722"/>
      <c r="R627" s="542" t="s">
        <v>2</v>
      </c>
    </row>
    <row r="628" spans="1:18" ht="14.25">
      <c r="B628" s="491" t="s">
        <v>904</v>
      </c>
      <c r="C628" s="492"/>
      <c r="D628" s="492"/>
      <c r="E628" s="492"/>
      <c r="F628" s="492"/>
      <c r="G628" s="492"/>
      <c r="H628" s="492"/>
      <c r="I628" s="492"/>
      <c r="J628" s="492"/>
      <c r="K628" s="492"/>
      <c r="L628" s="493"/>
      <c r="M628" s="521">
        <v>1582</v>
      </c>
      <c r="N628" s="720"/>
      <c r="O628" s="721"/>
      <c r="P628" s="721"/>
      <c r="Q628" s="722"/>
      <c r="R628" s="543" t="s">
        <v>3</v>
      </c>
    </row>
    <row r="629" spans="1:18" ht="14.25">
      <c r="B629" s="491" t="s">
        <v>905</v>
      </c>
      <c r="C629" s="492"/>
      <c r="D629" s="492"/>
      <c r="E629" s="492"/>
      <c r="F629" s="492"/>
      <c r="G629" s="492"/>
      <c r="H629" s="492"/>
      <c r="I629" s="492"/>
      <c r="J629" s="492"/>
      <c r="K629" s="492"/>
      <c r="L629" s="493"/>
      <c r="M629" s="521">
        <v>1573</v>
      </c>
      <c r="N629" s="720"/>
      <c r="O629" s="721"/>
      <c r="P629" s="721"/>
      <c r="Q629" s="722"/>
      <c r="R629" s="543" t="s">
        <v>2</v>
      </c>
    </row>
    <row r="630" spans="1:18" ht="14.25">
      <c r="B630" s="491" t="s">
        <v>906</v>
      </c>
      <c r="C630" s="492"/>
      <c r="D630" s="492"/>
      <c r="E630" s="492"/>
      <c r="F630" s="492"/>
      <c r="G630" s="492"/>
      <c r="H630" s="492"/>
      <c r="I630" s="492"/>
      <c r="J630" s="492"/>
      <c r="K630" s="492"/>
      <c r="L630" s="493"/>
      <c r="M630" s="521">
        <v>1574</v>
      </c>
      <c r="N630" s="720"/>
      <c r="O630" s="721"/>
      <c r="P630" s="721"/>
      <c r="Q630" s="722"/>
      <c r="R630" s="543" t="s">
        <v>2</v>
      </c>
    </row>
    <row r="631" spans="1:18" ht="14.25">
      <c r="B631" s="491" t="s">
        <v>907</v>
      </c>
      <c r="C631" s="492"/>
      <c r="D631" s="492"/>
      <c r="E631" s="492"/>
      <c r="F631" s="492"/>
      <c r="G631" s="492"/>
      <c r="H631" s="492"/>
      <c r="I631" s="492"/>
      <c r="J631" s="492"/>
      <c r="K631" s="492"/>
      <c r="L631" s="493"/>
      <c r="M631" s="521">
        <v>1575</v>
      </c>
      <c r="N631" s="720"/>
      <c r="O631" s="721"/>
      <c r="P631" s="721"/>
      <c r="Q631" s="722"/>
      <c r="R631" s="543" t="s">
        <v>3</v>
      </c>
    </row>
    <row r="632" spans="1:18" ht="14.25">
      <c r="B632" s="491" t="s">
        <v>929</v>
      </c>
      <c r="C632" s="492"/>
      <c r="D632" s="492"/>
      <c r="E632" s="492"/>
      <c r="F632" s="492"/>
      <c r="G632" s="492"/>
      <c r="H632" s="492"/>
      <c r="I632" s="492"/>
      <c r="J632" s="492"/>
      <c r="K632" s="492"/>
      <c r="L632" s="493"/>
      <c r="M632" s="521">
        <v>1712</v>
      </c>
      <c r="N632" s="720"/>
      <c r="O632" s="721"/>
      <c r="P632" s="721"/>
      <c r="Q632" s="722"/>
      <c r="R632" s="543" t="s">
        <v>2</v>
      </c>
    </row>
    <row r="633" spans="1:18" ht="14.25">
      <c r="B633" s="491" t="s">
        <v>831</v>
      </c>
      <c r="C633" s="492"/>
      <c r="D633" s="492"/>
      <c r="E633" s="492"/>
      <c r="F633" s="492"/>
      <c r="G633" s="492"/>
      <c r="H633" s="492"/>
      <c r="I633" s="492"/>
      <c r="J633" s="492"/>
      <c r="K633" s="492"/>
      <c r="L633" s="493"/>
      <c r="M633" s="521">
        <v>1713</v>
      </c>
      <c r="N633" s="720"/>
      <c r="O633" s="721"/>
      <c r="P633" s="721"/>
      <c r="Q633" s="722"/>
      <c r="R633" s="543" t="s">
        <v>3</v>
      </c>
    </row>
    <row r="634" spans="1:18" ht="14.25">
      <c r="B634" s="491" t="s">
        <v>890</v>
      </c>
      <c r="C634" s="492"/>
      <c r="D634" s="492"/>
      <c r="E634" s="492"/>
      <c r="F634" s="492"/>
      <c r="G634" s="492"/>
      <c r="H634" s="492"/>
      <c r="I634" s="492"/>
      <c r="J634" s="492"/>
      <c r="K634" s="492"/>
      <c r="L634" s="493"/>
      <c r="M634" s="521">
        <v>1714</v>
      </c>
      <c r="N634" s="720"/>
      <c r="O634" s="721"/>
      <c r="P634" s="721"/>
      <c r="Q634" s="722"/>
      <c r="R634" s="543" t="s">
        <v>2</v>
      </c>
    </row>
    <row r="635" spans="1:18" ht="14.25">
      <c r="B635" s="491" t="s">
        <v>909</v>
      </c>
      <c r="C635" s="492"/>
      <c r="D635" s="492"/>
      <c r="E635" s="492"/>
      <c r="F635" s="492"/>
      <c r="G635" s="492"/>
      <c r="H635" s="492"/>
      <c r="I635" s="492"/>
      <c r="J635" s="492"/>
      <c r="K635" s="492"/>
      <c r="L635" s="493"/>
      <c r="M635" s="521">
        <v>1576</v>
      </c>
      <c r="N635" s="720"/>
      <c r="O635" s="721"/>
      <c r="P635" s="721"/>
      <c r="Q635" s="722"/>
      <c r="R635" s="543" t="s">
        <v>3</v>
      </c>
    </row>
    <row r="636" spans="1:18" ht="14.25">
      <c r="B636" s="491" t="s">
        <v>925</v>
      </c>
      <c r="C636" s="492"/>
      <c r="D636" s="492"/>
      <c r="E636" s="492"/>
      <c r="F636" s="492"/>
      <c r="G636" s="492"/>
      <c r="H636" s="492"/>
      <c r="I636" s="492"/>
      <c r="J636" s="492"/>
      <c r="K636" s="492"/>
      <c r="L636" s="493"/>
      <c r="M636" s="521">
        <v>1715</v>
      </c>
      <c r="N636" s="720"/>
      <c r="O636" s="721"/>
      <c r="P636" s="721"/>
      <c r="Q636" s="722"/>
      <c r="R636" s="543" t="s">
        <v>3</v>
      </c>
    </row>
    <row r="637" spans="1:18" ht="14.25">
      <c r="B637" s="491" t="s">
        <v>930</v>
      </c>
      <c r="C637" s="492"/>
      <c r="D637" s="492"/>
      <c r="E637" s="492"/>
      <c r="F637" s="492"/>
      <c r="G637" s="492"/>
      <c r="H637" s="492"/>
      <c r="I637" s="492"/>
      <c r="J637" s="492"/>
      <c r="K637" s="492"/>
      <c r="L637" s="493"/>
      <c r="M637" s="521">
        <v>1577</v>
      </c>
      <c r="N637" s="720"/>
      <c r="O637" s="721"/>
      <c r="P637" s="721"/>
      <c r="Q637" s="722"/>
      <c r="R637" s="543" t="s">
        <v>3</v>
      </c>
    </row>
    <row r="638" spans="1:18" ht="14.25">
      <c r="B638" s="491" t="s">
        <v>926</v>
      </c>
      <c r="C638" s="492"/>
      <c r="D638" s="492"/>
      <c r="E638" s="492"/>
      <c r="F638" s="492"/>
      <c r="G638" s="492"/>
      <c r="H638" s="492"/>
      <c r="I638" s="492"/>
      <c r="J638" s="492"/>
      <c r="K638" s="492"/>
      <c r="L638" s="493"/>
      <c r="M638" s="521">
        <v>1716</v>
      </c>
      <c r="N638" s="720"/>
      <c r="O638" s="721"/>
      <c r="P638" s="721"/>
      <c r="Q638" s="722"/>
      <c r="R638" s="543" t="s">
        <v>3</v>
      </c>
    </row>
    <row r="639" spans="1:18" ht="14.25">
      <c r="B639" s="491" t="s">
        <v>931</v>
      </c>
      <c r="C639" s="492"/>
      <c r="D639" s="492"/>
      <c r="E639" s="492"/>
      <c r="F639" s="492"/>
      <c r="G639" s="492"/>
      <c r="H639" s="492"/>
      <c r="I639" s="492"/>
      <c r="J639" s="492"/>
      <c r="K639" s="492"/>
      <c r="L639" s="493"/>
      <c r="M639" s="521">
        <v>1578</v>
      </c>
      <c r="N639" s="720"/>
      <c r="O639" s="721"/>
      <c r="P639" s="721"/>
      <c r="Q639" s="722"/>
      <c r="R639" s="543" t="s">
        <v>3</v>
      </c>
    </row>
    <row r="640" spans="1:18" ht="14.25">
      <c r="B640" s="491" t="s">
        <v>97</v>
      </c>
      <c r="C640" s="492"/>
      <c r="D640" s="492"/>
      <c r="E640" s="492"/>
      <c r="F640" s="492"/>
      <c r="G640" s="492"/>
      <c r="H640" s="492"/>
      <c r="I640" s="492"/>
      <c r="J640" s="492"/>
      <c r="K640" s="492"/>
      <c r="L640" s="493"/>
      <c r="M640" s="521">
        <v>1584</v>
      </c>
      <c r="N640" s="720"/>
      <c r="O640" s="721"/>
      <c r="P640" s="721"/>
      <c r="Q640" s="722"/>
      <c r="R640" s="543" t="s">
        <v>2</v>
      </c>
    </row>
    <row r="641" spans="1:80" ht="14.25">
      <c r="B641" s="491" t="s">
        <v>98</v>
      </c>
      <c r="C641" s="492"/>
      <c r="D641" s="492"/>
      <c r="E641" s="492"/>
      <c r="F641" s="492"/>
      <c r="G641" s="492"/>
      <c r="H641" s="492"/>
      <c r="I641" s="492"/>
      <c r="J641" s="492"/>
      <c r="K641" s="492"/>
      <c r="L641" s="493"/>
      <c r="M641" s="521">
        <v>1585</v>
      </c>
      <c r="N641" s="720"/>
      <c r="O641" s="721"/>
      <c r="P641" s="721"/>
      <c r="Q641" s="722"/>
      <c r="R641" s="543" t="s">
        <v>3</v>
      </c>
    </row>
    <row r="642" spans="1:80" ht="14.25">
      <c r="B642" s="491" t="s">
        <v>912</v>
      </c>
      <c r="C642" s="492"/>
      <c r="D642" s="492"/>
      <c r="E642" s="492"/>
      <c r="F642" s="492"/>
      <c r="G642" s="492"/>
      <c r="H642" s="492"/>
      <c r="I642" s="492"/>
      <c r="J642" s="492"/>
      <c r="K642" s="492"/>
      <c r="L642" s="493"/>
      <c r="M642" s="521">
        <v>1581</v>
      </c>
      <c r="N642" s="720">
        <f>+IF((+$N$627+$N$629+$N$630+$N$632+$N$634+$N$640-$N$628-$N$631-$N$633-$N$635-$N$636-$N$637-$N$638-$N$639-$N$641)&gt;0,(+$N$627+$N$629+$N$630+$N$632+$N$634+$N$640-$N$628-$N$631-$N$633-$N$635-$N$636-$N$637-$N$638-$N$639-$N$641),0)</f>
        <v>0</v>
      </c>
      <c r="O642" s="721"/>
      <c r="P642" s="721"/>
      <c r="Q642" s="722"/>
      <c r="R642" s="543" t="s">
        <v>4</v>
      </c>
    </row>
    <row r="643" spans="1:80" ht="14.25">
      <c r="B643" s="491" t="s">
        <v>913</v>
      </c>
      <c r="C643" s="492"/>
      <c r="D643" s="492"/>
      <c r="E643" s="492"/>
      <c r="F643" s="492"/>
      <c r="G643" s="492"/>
      <c r="H643" s="492"/>
      <c r="I643" s="492"/>
      <c r="J643" s="492"/>
      <c r="K643" s="492"/>
      <c r="L643" s="493"/>
      <c r="M643" s="521">
        <v>1583</v>
      </c>
      <c r="N643" s="720">
        <f>-IF((+$N$627+$N$629+$N$630+$N$632+$N$634+$N$640-$N$628-$N$631-$N$633-$N$635-$N$636-$N$637-$N$638-$N$639-$N$641)&lt;0,(+$N$627+$N$629+$N$630+$N$632+$N$634+$N$640-$N$628-$N$631-$N$633-$N$635-$N$636-$N$637-$N$638-$N$639-$N$641),0)</f>
        <v>0</v>
      </c>
      <c r="O643" s="721"/>
      <c r="P643" s="721"/>
      <c r="Q643" s="722"/>
      <c r="R643" s="543" t="s">
        <v>4</v>
      </c>
    </row>
    <row r="644" spans="1:80">
      <c r="A644" s="409"/>
      <c r="B644" s="517"/>
      <c r="C644" s="517"/>
      <c r="D644" s="517"/>
      <c r="E644" s="517"/>
      <c r="F644" s="517"/>
      <c r="G644" s="517"/>
      <c r="H644" s="517"/>
      <c r="I644" s="517"/>
      <c r="J644" s="517"/>
      <c r="K644" s="517"/>
      <c r="L644" s="517"/>
      <c r="M644" s="517"/>
      <c r="N644" s="517"/>
      <c r="O644" s="517"/>
      <c r="P644" s="517"/>
      <c r="Q644" s="517"/>
      <c r="R644" s="517"/>
    </row>
    <row r="645" spans="1:80">
      <c r="A645" s="409"/>
      <c r="B645" s="779" t="s">
        <v>932</v>
      </c>
      <c r="C645" s="780"/>
      <c r="D645" s="780"/>
      <c r="E645" s="780"/>
      <c r="F645" s="780"/>
      <c r="G645" s="780"/>
      <c r="H645" s="780"/>
      <c r="I645" s="780"/>
      <c r="J645" s="780"/>
      <c r="K645" s="780"/>
      <c r="L645" s="780"/>
      <c r="M645" s="780"/>
      <c r="N645" s="780"/>
      <c r="O645" s="780"/>
      <c r="P645" s="780"/>
      <c r="Q645" s="780"/>
      <c r="R645" s="780"/>
      <c r="S645" s="780"/>
      <c r="T645" s="780"/>
      <c r="U645" s="780"/>
      <c r="V645" s="780"/>
      <c r="W645" s="781"/>
    </row>
    <row r="646" spans="1:80">
      <c r="A646" s="409"/>
      <c r="B646" s="782"/>
      <c r="C646" s="783"/>
      <c r="D646" s="783"/>
      <c r="E646" s="783"/>
      <c r="F646" s="783"/>
      <c r="G646" s="783"/>
      <c r="H646" s="783"/>
      <c r="I646" s="783"/>
      <c r="J646" s="783"/>
      <c r="K646" s="783"/>
      <c r="L646" s="783"/>
      <c r="M646" s="783"/>
      <c r="N646" s="783"/>
      <c r="O646" s="783"/>
      <c r="P646" s="783"/>
      <c r="Q646" s="783"/>
      <c r="R646" s="783"/>
      <c r="S646" s="783"/>
      <c r="T646" s="783"/>
      <c r="U646" s="783"/>
      <c r="V646" s="783"/>
      <c r="W646" s="784"/>
    </row>
    <row r="647" spans="1:80" ht="14.25">
      <c r="B647" s="565" t="s">
        <v>933</v>
      </c>
      <c r="C647" s="566"/>
      <c r="D647" s="566"/>
      <c r="E647" s="566"/>
      <c r="F647" s="566"/>
      <c r="G647" s="566"/>
      <c r="H647" s="566"/>
      <c r="I647" s="566"/>
      <c r="J647" s="566"/>
      <c r="K647" s="566"/>
      <c r="L647" s="566"/>
      <c r="M647" s="520">
        <v>1784</v>
      </c>
      <c r="N647" s="720"/>
      <c r="O647" s="721"/>
      <c r="P647" s="721"/>
      <c r="Q647" s="722"/>
      <c r="R647" s="566"/>
      <c r="S647" s="566"/>
      <c r="T647" s="566"/>
      <c r="U647" s="566"/>
      <c r="V647" s="567"/>
      <c r="W647" s="568"/>
    </row>
    <row r="648" spans="1:80">
      <c r="B648" s="491" t="s">
        <v>934</v>
      </c>
      <c r="C648" s="492"/>
      <c r="D648" s="492"/>
      <c r="E648" s="492"/>
      <c r="F648" s="492"/>
      <c r="G648" s="492"/>
      <c r="H648" s="492"/>
      <c r="I648" s="492"/>
      <c r="J648" s="492"/>
      <c r="K648" s="492"/>
      <c r="L648" s="492"/>
      <c r="M648" s="801" t="s">
        <v>935</v>
      </c>
      <c r="N648" s="802"/>
      <c r="O648" s="802"/>
      <c r="P648" s="802"/>
      <c r="Q648" s="803"/>
      <c r="R648" s="801" t="s">
        <v>936</v>
      </c>
      <c r="S648" s="802"/>
      <c r="T648" s="802"/>
      <c r="U648" s="802"/>
      <c r="V648" s="803"/>
      <c r="W648" s="568"/>
    </row>
    <row r="649" spans="1:80" ht="14.25">
      <c r="B649" s="491" t="s">
        <v>937</v>
      </c>
      <c r="C649" s="492"/>
      <c r="D649" s="492"/>
      <c r="E649" s="492"/>
      <c r="F649" s="492"/>
      <c r="G649" s="492"/>
      <c r="H649" s="492"/>
      <c r="I649" s="492"/>
      <c r="J649" s="492"/>
      <c r="K649" s="492"/>
      <c r="L649" s="492"/>
      <c r="M649" s="521">
        <v>1785</v>
      </c>
      <c r="N649" s="720"/>
      <c r="O649" s="721"/>
      <c r="P649" s="721"/>
      <c r="Q649" s="722"/>
      <c r="R649" s="521">
        <v>1801</v>
      </c>
      <c r="S649" s="720"/>
      <c r="T649" s="721"/>
      <c r="U649" s="721"/>
      <c r="V649" s="722"/>
      <c r="W649" s="568"/>
    </row>
    <row r="650" spans="1:80" ht="14.25">
      <c r="B650" s="491" t="s">
        <v>938</v>
      </c>
      <c r="C650" s="492"/>
      <c r="D650" s="492"/>
      <c r="E650" s="492"/>
      <c r="F650" s="492"/>
      <c r="G650" s="492"/>
      <c r="H650" s="492"/>
      <c r="I650" s="492"/>
      <c r="J650" s="492"/>
      <c r="K650" s="492"/>
      <c r="L650" s="492"/>
      <c r="M650" s="521">
        <v>1798</v>
      </c>
      <c r="N650" s="720"/>
      <c r="O650" s="721"/>
      <c r="P650" s="721"/>
      <c r="Q650" s="722"/>
      <c r="R650" s="521">
        <v>1799</v>
      </c>
      <c r="S650" s="720"/>
      <c r="T650" s="721"/>
      <c r="U650" s="721"/>
      <c r="V650" s="722"/>
      <c r="W650" s="557" t="s">
        <v>2</v>
      </c>
    </row>
    <row r="651" spans="1:80" s="571" customFormat="1" ht="14.25">
      <c r="A651" s="569"/>
      <c r="B651" s="491" t="s">
        <v>939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521">
        <v>1786</v>
      </c>
      <c r="N651" s="720"/>
      <c r="O651" s="721"/>
      <c r="P651" s="721"/>
      <c r="Q651" s="722"/>
      <c r="R651" s="521">
        <v>1802</v>
      </c>
      <c r="S651" s="720"/>
      <c r="T651" s="721"/>
      <c r="U651" s="721"/>
      <c r="V651" s="722"/>
      <c r="W651" s="570" t="s">
        <v>2</v>
      </c>
      <c r="X651" s="402"/>
      <c r="Y651" s="402"/>
      <c r="Z651" s="402"/>
      <c r="AA651" s="402"/>
      <c r="AB651" s="402"/>
      <c r="AC651" s="402"/>
      <c r="AD651" s="402"/>
      <c r="AE651" s="402"/>
      <c r="AF651" s="402"/>
      <c r="AG651" s="402"/>
      <c r="AH651" s="402"/>
      <c r="AI651" s="402"/>
      <c r="AJ651" s="402"/>
      <c r="AK651" s="402"/>
      <c r="AL651" s="402"/>
      <c r="AM651" s="402"/>
      <c r="AN651" s="402"/>
      <c r="AO651" s="402"/>
      <c r="AP651" s="402"/>
      <c r="AQ651" s="402"/>
      <c r="AR651" s="402"/>
      <c r="AS651" s="402"/>
      <c r="AT651" s="402"/>
      <c r="AU651" s="402"/>
      <c r="AV651" s="402"/>
      <c r="AW651" s="402"/>
      <c r="AX651" s="402"/>
      <c r="AY651" s="402"/>
      <c r="AZ651" s="402"/>
      <c r="BA651" s="402"/>
      <c r="BB651" s="402"/>
      <c r="BC651" s="402"/>
      <c r="BD651" s="402"/>
      <c r="BE651" s="402"/>
      <c r="BF651" s="402"/>
      <c r="BG651" s="402"/>
      <c r="BH651" s="402"/>
      <c r="BI651" s="402"/>
      <c r="BJ651" s="402"/>
      <c r="BK651" s="402"/>
      <c r="BL651" s="402"/>
      <c r="BM651" s="402"/>
      <c r="BN651" s="402"/>
      <c r="BO651" s="402"/>
      <c r="BP651" s="402"/>
      <c r="BQ651" s="402"/>
      <c r="BR651" s="402"/>
      <c r="BS651" s="402"/>
      <c r="BT651" s="402"/>
      <c r="BU651" s="402"/>
      <c r="BV651" s="402"/>
      <c r="BW651" s="402"/>
      <c r="BX651" s="402"/>
      <c r="BY651" s="402"/>
      <c r="BZ651" s="402"/>
      <c r="CA651" s="402"/>
      <c r="CB651" s="402"/>
    </row>
    <row r="652" spans="1:80">
      <c r="B652" s="770" t="s">
        <v>940</v>
      </c>
      <c r="C652" s="771"/>
      <c r="D652" s="771"/>
      <c r="E652" s="771"/>
      <c r="F652" s="771"/>
      <c r="G652" s="771"/>
      <c r="H652" s="771"/>
      <c r="I652" s="771"/>
      <c r="J652" s="771"/>
      <c r="K652" s="771"/>
      <c r="L652" s="771"/>
      <c r="M652" s="771"/>
      <c r="N652" s="771"/>
      <c r="O652" s="771"/>
      <c r="P652" s="771"/>
      <c r="Q652" s="771"/>
      <c r="R652" s="771"/>
      <c r="S652" s="771"/>
      <c r="T652" s="771"/>
      <c r="U652" s="771"/>
      <c r="V652" s="771"/>
      <c r="W652" s="772"/>
    </row>
    <row r="653" spans="1:80" s="571" customFormat="1" ht="14.25">
      <c r="A653" s="569"/>
      <c r="B653" s="491" t="s">
        <v>941</v>
      </c>
      <c r="C653" s="492"/>
      <c r="D653" s="492"/>
      <c r="E653" s="492"/>
      <c r="F653" s="492"/>
      <c r="G653" s="492"/>
      <c r="H653" s="492"/>
      <c r="I653" s="492"/>
      <c r="J653" s="492"/>
      <c r="K653" s="492"/>
      <c r="L653" s="492"/>
      <c r="M653" s="492"/>
      <c r="N653" s="492"/>
      <c r="O653" s="492"/>
      <c r="P653" s="492"/>
      <c r="Q653" s="492"/>
      <c r="R653" s="521">
        <v>1787</v>
      </c>
      <c r="S653" s="720"/>
      <c r="T653" s="721"/>
      <c r="U653" s="721"/>
      <c r="V653" s="722"/>
      <c r="W653" s="570" t="s">
        <v>3</v>
      </c>
      <c r="X653" s="402"/>
      <c r="Y653" s="402"/>
      <c r="Z653" s="402"/>
      <c r="AA653" s="402"/>
      <c r="AB653" s="402"/>
      <c r="AC653" s="402"/>
      <c r="AD653" s="402"/>
      <c r="AE653" s="402"/>
      <c r="AF653" s="402"/>
      <c r="AG653" s="402"/>
      <c r="AH653" s="402"/>
      <c r="AI653" s="402"/>
      <c r="AJ653" s="402"/>
      <c r="AK653" s="402"/>
      <c r="AL653" s="402"/>
      <c r="AM653" s="402"/>
      <c r="AN653" s="402"/>
      <c r="AO653" s="402"/>
      <c r="AP653" s="402"/>
      <c r="AQ653" s="402"/>
      <c r="AR653" s="402"/>
      <c r="AS653" s="402"/>
      <c r="AT653" s="402"/>
      <c r="AU653" s="402"/>
      <c r="AV653" s="402"/>
      <c r="AW653" s="402"/>
      <c r="AX653" s="402"/>
      <c r="AY653" s="402"/>
      <c r="AZ653" s="402"/>
      <c r="BA653" s="402"/>
      <c r="BB653" s="402"/>
      <c r="BC653" s="402"/>
      <c r="BD653" s="402"/>
      <c r="BE653" s="402"/>
      <c r="BF653" s="402"/>
      <c r="BG653" s="402"/>
      <c r="BH653" s="402"/>
      <c r="BI653" s="402"/>
      <c r="BJ653" s="402"/>
      <c r="BK653" s="402"/>
      <c r="BL653" s="402"/>
      <c r="BM653" s="402"/>
      <c r="BN653" s="402"/>
      <c r="BO653" s="402"/>
      <c r="BP653" s="402"/>
      <c r="BQ653" s="402"/>
      <c r="BR653" s="402"/>
      <c r="BS653" s="402"/>
      <c r="BT653" s="402"/>
      <c r="BU653" s="402"/>
      <c r="BV653" s="402"/>
      <c r="BW653" s="402"/>
      <c r="BX653" s="402"/>
      <c r="BY653" s="402"/>
      <c r="BZ653" s="402"/>
      <c r="CA653" s="402"/>
      <c r="CB653" s="402"/>
    </row>
    <row r="654" spans="1:80" s="571" customFormat="1" ht="14.25">
      <c r="A654" s="569"/>
      <c r="B654" s="491" t="s">
        <v>942</v>
      </c>
      <c r="C654" s="492"/>
      <c r="D654" s="492"/>
      <c r="E654" s="492"/>
      <c r="F654" s="492"/>
      <c r="G654" s="492"/>
      <c r="H654" s="492"/>
      <c r="I654" s="492"/>
      <c r="J654" s="492"/>
      <c r="K654" s="492"/>
      <c r="L654" s="492"/>
      <c r="M654" s="492"/>
      <c r="N654" s="492"/>
      <c r="O654" s="492"/>
      <c r="P654" s="492"/>
      <c r="Q654" s="492"/>
      <c r="R654" s="521">
        <v>1788</v>
      </c>
      <c r="S654" s="720">
        <f>+$N$650+$S$650+$N$651+$S$651-$S$653</f>
        <v>0</v>
      </c>
      <c r="T654" s="721"/>
      <c r="U654" s="721"/>
      <c r="V654" s="722"/>
      <c r="W654" s="570" t="s">
        <v>4</v>
      </c>
      <c r="X654" s="402"/>
      <c r="Y654" s="402"/>
      <c r="Z654" s="402"/>
      <c r="AA654" s="402"/>
      <c r="AB654" s="402"/>
      <c r="AC654" s="402"/>
      <c r="AD654" s="402"/>
      <c r="AE654" s="402"/>
      <c r="AF654" s="402"/>
      <c r="AG654" s="402"/>
      <c r="AH654" s="402"/>
      <c r="AI654" s="402"/>
      <c r="AJ654" s="402"/>
      <c r="AK654" s="402"/>
      <c r="AL654" s="402"/>
      <c r="AM654" s="402"/>
      <c r="AN654" s="402"/>
      <c r="AO654" s="402"/>
      <c r="AP654" s="402"/>
      <c r="AQ654" s="402"/>
      <c r="AR654" s="402"/>
      <c r="AS654" s="402"/>
      <c r="AT654" s="402"/>
      <c r="AU654" s="402"/>
      <c r="AV654" s="402"/>
      <c r="AW654" s="402"/>
      <c r="AX654" s="402"/>
      <c r="AY654" s="402"/>
      <c r="AZ654" s="402"/>
      <c r="BA654" s="402"/>
      <c r="BB654" s="402"/>
      <c r="BC654" s="402"/>
      <c r="BD654" s="402"/>
      <c r="BE654" s="402"/>
      <c r="BF654" s="402"/>
      <c r="BG654" s="402"/>
      <c r="BH654" s="402"/>
      <c r="BI654" s="402"/>
      <c r="BJ654" s="402"/>
      <c r="BK654" s="402"/>
      <c r="BL654" s="402"/>
      <c r="BM654" s="402"/>
      <c r="BN654" s="402"/>
      <c r="BO654" s="402"/>
      <c r="BP654" s="402"/>
      <c r="BQ654" s="402"/>
      <c r="BR654" s="402"/>
      <c r="BS654" s="402"/>
      <c r="BT654" s="402"/>
      <c r="BU654" s="402"/>
      <c r="BV654" s="402"/>
      <c r="BW654" s="402"/>
      <c r="BX654" s="402"/>
      <c r="BY654" s="402"/>
      <c r="BZ654" s="402"/>
      <c r="CA654" s="402"/>
      <c r="CB654" s="402"/>
    </row>
    <row r="655" spans="1:80">
      <c r="B655" s="770" t="s">
        <v>943</v>
      </c>
      <c r="C655" s="771"/>
      <c r="D655" s="771"/>
      <c r="E655" s="771"/>
      <c r="F655" s="771"/>
      <c r="G655" s="771"/>
      <c r="H655" s="771"/>
      <c r="I655" s="771"/>
      <c r="J655" s="771"/>
      <c r="K655" s="771"/>
      <c r="L655" s="771"/>
      <c r="M655" s="771"/>
      <c r="N655" s="771"/>
      <c r="O655" s="771"/>
      <c r="P655" s="771"/>
      <c r="Q655" s="771"/>
      <c r="R655" s="771"/>
      <c r="S655" s="771"/>
      <c r="T655" s="771"/>
      <c r="U655" s="771"/>
      <c r="V655" s="771"/>
      <c r="W655" s="772"/>
    </row>
    <row r="656" spans="1:80" s="571" customFormat="1" ht="14.25">
      <c r="A656" s="569"/>
      <c r="B656" s="491" t="s">
        <v>356</v>
      </c>
      <c r="C656" s="492"/>
      <c r="D656" s="492"/>
      <c r="E656" s="492"/>
      <c r="F656" s="492"/>
      <c r="G656" s="492"/>
      <c r="H656" s="492"/>
      <c r="I656" s="492"/>
      <c r="J656" s="492"/>
      <c r="K656" s="492"/>
      <c r="L656" s="492"/>
      <c r="M656" s="492"/>
      <c r="N656" s="492"/>
      <c r="O656" s="492"/>
      <c r="P656" s="492"/>
      <c r="Q656" s="492"/>
      <c r="R656" s="521">
        <v>1789</v>
      </c>
      <c r="S656" s="720"/>
      <c r="T656" s="721"/>
      <c r="U656" s="721"/>
      <c r="V656" s="722"/>
      <c r="W656" s="570" t="s">
        <v>3</v>
      </c>
      <c r="X656" s="402"/>
      <c r="Y656" s="402"/>
      <c r="Z656" s="402"/>
      <c r="AA656" s="402"/>
      <c r="AB656" s="402"/>
      <c r="AC656" s="402"/>
      <c r="AD656" s="402"/>
      <c r="AE656" s="402"/>
      <c r="AF656" s="402"/>
      <c r="AG656" s="402"/>
      <c r="AH656" s="402"/>
      <c r="AI656" s="402"/>
      <c r="AJ656" s="402"/>
      <c r="AK656" s="402"/>
      <c r="AL656" s="402"/>
      <c r="AM656" s="402"/>
      <c r="AN656" s="402"/>
      <c r="AO656" s="402"/>
      <c r="AP656" s="402"/>
      <c r="AQ656" s="402"/>
      <c r="AR656" s="402"/>
      <c r="AS656" s="402"/>
      <c r="AT656" s="402"/>
      <c r="AU656" s="402"/>
      <c r="AV656" s="402"/>
      <c r="AW656" s="402"/>
      <c r="AX656" s="402"/>
      <c r="AY656" s="402"/>
      <c r="AZ656" s="402"/>
      <c r="BA656" s="402"/>
      <c r="BB656" s="402"/>
      <c r="BC656" s="402"/>
      <c r="BD656" s="402"/>
      <c r="BE656" s="402"/>
      <c r="BF656" s="402"/>
      <c r="BG656" s="402"/>
      <c r="BH656" s="402"/>
      <c r="BI656" s="402"/>
      <c r="BJ656" s="402"/>
      <c r="BK656" s="402"/>
      <c r="BL656" s="402"/>
      <c r="BM656" s="402"/>
      <c r="BN656" s="402"/>
      <c r="BO656" s="402"/>
      <c r="BP656" s="402"/>
      <c r="BQ656" s="402"/>
      <c r="BR656" s="402"/>
      <c r="BS656" s="402"/>
      <c r="BT656" s="402"/>
      <c r="BU656" s="402"/>
      <c r="BV656" s="402"/>
      <c r="BW656" s="402"/>
      <c r="BX656" s="402"/>
      <c r="BY656" s="402"/>
      <c r="BZ656" s="402"/>
      <c r="CA656" s="402"/>
      <c r="CB656" s="402"/>
    </row>
    <row r="657" spans="1:80" s="571" customFormat="1" ht="14.25">
      <c r="A657" s="569"/>
      <c r="B657" s="491" t="s">
        <v>944</v>
      </c>
      <c r="C657" s="492"/>
      <c r="D657" s="492"/>
      <c r="E657" s="492"/>
      <c r="F657" s="492"/>
      <c r="G657" s="492"/>
      <c r="H657" s="492"/>
      <c r="I657" s="492"/>
      <c r="J657" s="492"/>
      <c r="K657" s="492"/>
      <c r="L657" s="492"/>
      <c r="M657" s="492"/>
      <c r="N657" s="492"/>
      <c r="O657" s="492"/>
      <c r="P657" s="492"/>
      <c r="Q657" s="492"/>
      <c r="R657" s="521">
        <v>1790</v>
      </c>
      <c r="S657" s="720"/>
      <c r="T657" s="721"/>
      <c r="U657" s="721"/>
      <c r="V657" s="722"/>
      <c r="W657" s="570" t="s">
        <v>3</v>
      </c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2"/>
      <c r="AI657" s="402"/>
      <c r="AJ657" s="402"/>
      <c r="AK657" s="402"/>
      <c r="AL657" s="402"/>
      <c r="AM657" s="402"/>
      <c r="AN657" s="402"/>
      <c r="AO657" s="402"/>
      <c r="AP657" s="402"/>
      <c r="AQ657" s="402"/>
      <c r="AR657" s="402"/>
      <c r="AS657" s="402"/>
      <c r="AT657" s="402"/>
      <c r="AU657" s="402"/>
      <c r="AV657" s="402"/>
      <c r="AW657" s="402"/>
      <c r="AX657" s="402"/>
      <c r="AY657" s="402"/>
      <c r="AZ657" s="402"/>
      <c r="BA657" s="402"/>
      <c r="BB657" s="402"/>
      <c r="BC657" s="402"/>
      <c r="BD657" s="402"/>
      <c r="BE657" s="402"/>
      <c r="BF657" s="402"/>
      <c r="BG657" s="402"/>
      <c r="BH657" s="402"/>
      <c r="BI657" s="402"/>
      <c r="BJ657" s="402"/>
      <c r="BK657" s="402"/>
      <c r="BL657" s="402"/>
      <c r="BM657" s="402"/>
      <c r="BN657" s="402"/>
      <c r="BO657" s="402"/>
      <c r="BP657" s="402"/>
      <c r="BQ657" s="402"/>
      <c r="BR657" s="402"/>
      <c r="BS657" s="402"/>
      <c r="BT657" s="402"/>
      <c r="BU657" s="402"/>
      <c r="BV657" s="402"/>
      <c r="BW657" s="402"/>
      <c r="BX657" s="402"/>
      <c r="BY657" s="402"/>
      <c r="BZ657" s="402"/>
      <c r="CA657" s="402"/>
      <c r="CB657" s="402"/>
    </row>
    <row r="658" spans="1:80" s="571" customFormat="1" ht="14.25">
      <c r="A658" s="569"/>
      <c r="B658" s="491" t="s">
        <v>945</v>
      </c>
      <c r="C658" s="492"/>
      <c r="D658" s="492"/>
      <c r="E658" s="492"/>
      <c r="F658" s="492"/>
      <c r="G658" s="492"/>
      <c r="H658" s="492"/>
      <c r="I658" s="492"/>
      <c r="J658" s="492"/>
      <c r="K658" s="492"/>
      <c r="L658" s="492"/>
      <c r="M658" s="492"/>
      <c r="N658" s="492"/>
      <c r="O658" s="492"/>
      <c r="P658" s="492"/>
      <c r="Q658" s="492"/>
      <c r="R658" s="521">
        <v>1791</v>
      </c>
      <c r="S658" s="720"/>
      <c r="T658" s="721"/>
      <c r="U658" s="721"/>
      <c r="V658" s="722"/>
      <c r="W658" s="570" t="s">
        <v>3</v>
      </c>
      <c r="X658" s="402"/>
      <c r="Y658" s="402"/>
      <c r="Z658" s="402"/>
      <c r="AA658" s="402"/>
      <c r="AB658" s="402"/>
      <c r="AC658" s="402"/>
      <c r="AD658" s="402"/>
      <c r="AE658" s="402"/>
      <c r="AF658" s="402"/>
      <c r="AG658" s="402"/>
      <c r="AH658" s="402"/>
      <c r="AI658" s="402"/>
      <c r="AJ658" s="402"/>
      <c r="AK658" s="402"/>
      <c r="AL658" s="402"/>
      <c r="AM658" s="402"/>
      <c r="AN658" s="402"/>
      <c r="AO658" s="402"/>
      <c r="AP658" s="402"/>
      <c r="AQ658" s="402"/>
      <c r="AR658" s="402"/>
      <c r="AS658" s="402"/>
      <c r="AT658" s="402"/>
      <c r="AU658" s="402"/>
      <c r="AV658" s="402"/>
      <c r="AW658" s="402"/>
      <c r="AX658" s="402"/>
      <c r="AY658" s="402"/>
      <c r="AZ658" s="402"/>
      <c r="BA658" s="402"/>
      <c r="BB658" s="402"/>
      <c r="BC658" s="402"/>
      <c r="BD658" s="402"/>
      <c r="BE658" s="402"/>
      <c r="BF658" s="402"/>
      <c r="BG658" s="402"/>
      <c r="BH658" s="402"/>
      <c r="BI658" s="402"/>
      <c r="BJ658" s="402"/>
      <c r="BK658" s="402"/>
      <c r="BL658" s="402"/>
      <c r="BM658" s="402"/>
      <c r="BN658" s="402"/>
      <c r="BO658" s="402"/>
      <c r="BP658" s="402"/>
      <c r="BQ658" s="402"/>
      <c r="BR658" s="402"/>
      <c r="BS658" s="402"/>
      <c r="BT658" s="402"/>
      <c r="BU658" s="402"/>
      <c r="BV658" s="402"/>
      <c r="BW658" s="402"/>
      <c r="BX658" s="402"/>
      <c r="BY658" s="402"/>
      <c r="BZ658" s="402"/>
      <c r="CA658" s="402"/>
      <c r="CB658" s="402"/>
    </row>
    <row r="659" spans="1:80" s="571" customFormat="1" ht="14.25">
      <c r="A659" s="569"/>
      <c r="B659" s="491" t="s">
        <v>946</v>
      </c>
      <c r="C659" s="492"/>
      <c r="D659" s="492"/>
      <c r="E659" s="492"/>
      <c r="F659" s="492"/>
      <c r="G659" s="492"/>
      <c r="H659" s="492"/>
      <c r="I659" s="492"/>
      <c r="J659" s="492"/>
      <c r="K659" s="492"/>
      <c r="L659" s="492"/>
      <c r="M659" s="492"/>
      <c r="N659" s="492"/>
      <c r="O659" s="492"/>
      <c r="P659" s="492"/>
      <c r="Q659" s="492"/>
      <c r="R659" s="521">
        <v>1792</v>
      </c>
      <c r="S659" s="720"/>
      <c r="T659" s="721"/>
      <c r="U659" s="721"/>
      <c r="V659" s="722"/>
      <c r="W659" s="570" t="s">
        <v>3</v>
      </c>
      <c r="X659" s="402"/>
      <c r="Y659" s="402"/>
      <c r="Z659" s="402"/>
      <c r="AA659" s="402"/>
      <c r="AB659" s="402"/>
      <c r="AC659" s="402"/>
      <c r="AD659" s="402"/>
      <c r="AE659" s="402"/>
      <c r="AF659" s="402"/>
      <c r="AG659" s="402"/>
      <c r="AH659" s="402"/>
      <c r="AI659" s="402"/>
      <c r="AJ659" s="402"/>
      <c r="AK659" s="402"/>
      <c r="AL659" s="402"/>
      <c r="AM659" s="402"/>
      <c r="AN659" s="402"/>
      <c r="AO659" s="402"/>
      <c r="AP659" s="402"/>
      <c r="AQ659" s="402"/>
      <c r="AR659" s="402"/>
      <c r="AS659" s="402"/>
      <c r="AT659" s="402"/>
      <c r="AU659" s="402"/>
      <c r="AV659" s="402"/>
      <c r="AW659" s="402"/>
      <c r="AX659" s="402"/>
      <c r="AY659" s="402"/>
      <c r="AZ659" s="402"/>
      <c r="BA659" s="402"/>
      <c r="BB659" s="402"/>
      <c r="BC659" s="402"/>
      <c r="BD659" s="402"/>
      <c r="BE659" s="402"/>
      <c r="BF659" s="402"/>
      <c r="BG659" s="402"/>
      <c r="BH659" s="402"/>
      <c r="BI659" s="402"/>
      <c r="BJ659" s="402"/>
      <c r="BK659" s="402"/>
      <c r="BL659" s="402"/>
      <c r="BM659" s="402"/>
      <c r="BN659" s="402"/>
      <c r="BO659" s="402"/>
      <c r="BP659" s="402"/>
      <c r="BQ659" s="402"/>
      <c r="BR659" s="402"/>
      <c r="BS659" s="402"/>
      <c r="BT659" s="402"/>
      <c r="BU659" s="402"/>
      <c r="BV659" s="402"/>
      <c r="BW659" s="402"/>
      <c r="BX659" s="402"/>
      <c r="BY659" s="402"/>
      <c r="BZ659" s="402"/>
      <c r="CA659" s="402"/>
      <c r="CB659" s="402"/>
    </row>
    <row r="660" spans="1:80" s="571" customFormat="1" ht="14.25">
      <c r="A660" s="569"/>
      <c r="B660" s="491" t="s">
        <v>947</v>
      </c>
      <c r="C660" s="492"/>
      <c r="D660" s="492"/>
      <c r="E660" s="492"/>
      <c r="F660" s="492"/>
      <c r="G660" s="492"/>
      <c r="H660" s="492"/>
      <c r="I660" s="492"/>
      <c r="J660" s="492"/>
      <c r="K660" s="492"/>
      <c r="L660" s="492"/>
      <c r="M660" s="492"/>
      <c r="N660" s="492"/>
      <c r="O660" s="492"/>
      <c r="P660" s="492"/>
      <c r="Q660" s="492"/>
      <c r="R660" s="521">
        <v>1793</v>
      </c>
      <c r="S660" s="720">
        <f>+$S$654-S656-S657-S658-S659</f>
        <v>0</v>
      </c>
      <c r="T660" s="721"/>
      <c r="U660" s="721"/>
      <c r="V660" s="722"/>
      <c r="W660" s="570" t="s">
        <v>4</v>
      </c>
      <c r="X660" s="402"/>
      <c r="Y660" s="402"/>
      <c r="Z660" s="402"/>
      <c r="AA660" s="402"/>
      <c r="AB660" s="402"/>
      <c r="AC660" s="402"/>
      <c r="AD660" s="402"/>
      <c r="AE660" s="402"/>
      <c r="AF660" s="402"/>
      <c r="AG660" s="402"/>
      <c r="AH660" s="402"/>
      <c r="AI660" s="402"/>
      <c r="AJ660" s="402"/>
      <c r="AK660" s="402"/>
      <c r="AL660" s="402"/>
      <c r="AM660" s="402"/>
      <c r="AN660" s="402"/>
      <c r="AO660" s="402"/>
      <c r="AP660" s="402"/>
      <c r="AQ660" s="402"/>
      <c r="AR660" s="402"/>
      <c r="AS660" s="402"/>
      <c r="AT660" s="402"/>
      <c r="AU660" s="402"/>
      <c r="AV660" s="402"/>
      <c r="AW660" s="402"/>
      <c r="AX660" s="402"/>
      <c r="AY660" s="402"/>
      <c r="AZ660" s="402"/>
      <c r="BA660" s="402"/>
      <c r="BB660" s="402"/>
      <c r="BC660" s="402"/>
      <c r="BD660" s="402"/>
      <c r="BE660" s="402"/>
      <c r="BF660" s="402"/>
      <c r="BG660" s="402"/>
      <c r="BH660" s="402"/>
      <c r="BI660" s="402"/>
      <c r="BJ660" s="402"/>
      <c r="BK660" s="402"/>
      <c r="BL660" s="402"/>
      <c r="BM660" s="402"/>
      <c r="BN660" s="402"/>
      <c r="BO660" s="402"/>
      <c r="BP660" s="402"/>
      <c r="BQ660" s="402"/>
      <c r="BR660" s="402"/>
      <c r="BS660" s="402"/>
      <c r="BT660" s="402"/>
      <c r="BU660" s="402"/>
      <c r="BV660" s="402"/>
      <c r="BW660" s="402"/>
      <c r="BX660" s="402"/>
      <c r="BY660" s="402"/>
      <c r="BZ660" s="402"/>
      <c r="CA660" s="402"/>
      <c r="CB660" s="402"/>
    </row>
    <row r="661" spans="1:80">
      <c r="B661" s="770" t="s">
        <v>948</v>
      </c>
      <c r="C661" s="771"/>
      <c r="D661" s="771"/>
      <c r="E661" s="771"/>
      <c r="F661" s="771"/>
      <c r="G661" s="771"/>
      <c r="H661" s="771"/>
      <c r="I661" s="771"/>
      <c r="J661" s="771"/>
      <c r="K661" s="771"/>
      <c r="L661" s="771"/>
      <c r="M661" s="771"/>
      <c r="N661" s="771"/>
      <c r="O661" s="771"/>
      <c r="P661" s="771"/>
      <c r="Q661" s="771"/>
      <c r="R661" s="771"/>
      <c r="S661" s="771"/>
      <c r="T661" s="771"/>
      <c r="U661" s="771"/>
      <c r="V661" s="771"/>
      <c r="W661" s="772"/>
    </row>
    <row r="662" spans="1:80" ht="14.25">
      <c r="B662" s="572" t="s">
        <v>949</v>
      </c>
      <c r="C662" s="573"/>
      <c r="D662" s="573"/>
      <c r="E662" s="573"/>
      <c r="F662" s="573"/>
      <c r="G662" s="573"/>
      <c r="H662" s="573"/>
      <c r="I662" s="573"/>
      <c r="J662" s="573"/>
      <c r="K662" s="573"/>
      <c r="L662" s="573"/>
      <c r="M662" s="573"/>
      <c r="N662" s="573"/>
      <c r="O662" s="573"/>
      <c r="P662" s="573"/>
      <c r="Q662" s="573"/>
      <c r="R662" s="594">
        <v>1794</v>
      </c>
      <c r="S662" s="720">
        <f>+S660</f>
        <v>0</v>
      </c>
      <c r="T662" s="721"/>
      <c r="U662" s="721"/>
      <c r="V662" s="722"/>
      <c r="W662" s="570" t="s">
        <v>4</v>
      </c>
    </row>
    <row r="663" spans="1:80" s="571" customFormat="1" ht="14.25">
      <c r="A663" s="569"/>
      <c r="B663" s="575" t="s">
        <v>950</v>
      </c>
      <c r="C663" s="492"/>
      <c r="D663" s="492"/>
      <c r="E663" s="492"/>
      <c r="F663" s="492"/>
      <c r="G663" s="492"/>
      <c r="H663" s="492"/>
      <c r="I663" s="492"/>
      <c r="J663" s="492"/>
      <c r="K663" s="492"/>
      <c r="L663" s="492"/>
      <c r="M663" s="492"/>
      <c r="N663" s="492"/>
      <c r="O663" s="492"/>
      <c r="P663" s="492"/>
      <c r="Q663" s="492"/>
      <c r="R663" s="521">
        <v>1795</v>
      </c>
      <c r="S663" s="720"/>
      <c r="T663" s="721"/>
      <c r="U663" s="721"/>
      <c r="V663" s="722"/>
      <c r="W663" s="570"/>
      <c r="X663" s="402"/>
      <c r="Y663" s="402"/>
      <c r="Z663" s="402"/>
      <c r="AA663" s="402"/>
      <c r="AB663" s="402"/>
      <c r="AC663" s="402"/>
      <c r="AD663" s="402"/>
      <c r="AE663" s="402"/>
      <c r="AF663" s="402"/>
      <c r="AG663" s="402"/>
      <c r="AH663" s="402"/>
      <c r="AI663" s="402"/>
      <c r="AJ663" s="402"/>
      <c r="AK663" s="402"/>
      <c r="AL663" s="402"/>
      <c r="AM663" s="402"/>
      <c r="AN663" s="402"/>
      <c r="AO663" s="402"/>
      <c r="AP663" s="402"/>
      <c r="AQ663" s="402"/>
      <c r="AR663" s="402"/>
      <c r="AS663" s="402"/>
      <c r="AT663" s="402"/>
      <c r="AU663" s="402"/>
      <c r="AV663" s="402"/>
      <c r="AW663" s="402"/>
      <c r="AX663" s="402"/>
      <c r="AY663" s="402"/>
      <c r="AZ663" s="402"/>
      <c r="BA663" s="402"/>
      <c r="BB663" s="402"/>
      <c r="BC663" s="402"/>
      <c r="BD663" s="402"/>
      <c r="BE663" s="402"/>
      <c r="BF663" s="402"/>
      <c r="BG663" s="402"/>
      <c r="BH663" s="402"/>
      <c r="BI663" s="402"/>
      <c r="BJ663" s="402"/>
      <c r="BK663" s="402"/>
      <c r="BL663" s="402"/>
      <c r="BM663" s="402"/>
      <c r="BN663" s="402"/>
      <c r="BO663" s="402"/>
      <c r="BP663" s="402"/>
      <c r="BQ663" s="402"/>
      <c r="BR663" s="402"/>
      <c r="BS663" s="402"/>
      <c r="BT663" s="402"/>
      <c r="BU663" s="402"/>
      <c r="BV663" s="402"/>
      <c r="BW663" s="402"/>
      <c r="BX663" s="402"/>
      <c r="BY663" s="402"/>
      <c r="BZ663" s="402"/>
      <c r="CA663" s="402"/>
      <c r="CB663" s="402"/>
    </row>
    <row r="664" spans="1:80">
      <c r="B664" s="576"/>
      <c r="C664" s="577"/>
      <c r="D664" s="577"/>
      <c r="E664" s="577"/>
      <c r="F664" s="577"/>
      <c r="G664" s="577"/>
      <c r="H664" s="577"/>
      <c r="I664" s="577"/>
      <c r="J664" s="577"/>
      <c r="K664" s="577"/>
      <c r="L664" s="577"/>
      <c r="M664" s="577"/>
      <c r="N664" s="577"/>
      <c r="O664" s="577"/>
      <c r="P664" s="577"/>
      <c r="Q664" s="577"/>
      <c r="R664" s="577"/>
      <c r="S664" s="577"/>
      <c r="T664" s="577"/>
      <c r="U664" s="577"/>
      <c r="V664" s="577"/>
      <c r="W664" s="578"/>
    </row>
    <row r="665" spans="1:80" ht="14.25">
      <c r="B665" s="572" t="s">
        <v>951</v>
      </c>
      <c r="C665" s="573"/>
      <c r="D665" s="573"/>
      <c r="E665" s="573"/>
      <c r="F665" s="573"/>
      <c r="G665" s="573"/>
      <c r="H665" s="573"/>
      <c r="I665" s="573"/>
      <c r="J665" s="573"/>
      <c r="K665" s="573"/>
      <c r="L665" s="573"/>
      <c r="M665" s="521">
        <v>1797</v>
      </c>
      <c r="N665" s="720"/>
      <c r="O665" s="721"/>
      <c r="P665" s="721"/>
      <c r="Q665" s="722"/>
      <c r="R665" s="521">
        <v>1842</v>
      </c>
      <c r="S665" s="720"/>
      <c r="T665" s="721"/>
      <c r="U665" s="721"/>
      <c r="V665" s="722"/>
      <c r="W665" s="570"/>
    </row>
  </sheetData>
  <sheetProtection formatCells="0" formatColumns="0" formatRows="0" insertColumns="0" insertRows="0" insertHyperlinks="0" deleteColumns="0" deleteRows="0" selectLockedCells="1" sort="0" autoFilter="0" pivotTables="0"/>
  <mergeCells count="1149">
    <mergeCell ref="S662:V662"/>
    <mergeCell ref="S663:V663"/>
    <mergeCell ref="N665:Q665"/>
    <mergeCell ref="S665:V665"/>
    <mergeCell ref="S656:V656"/>
    <mergeCell ref="S657:V657"/>
    <mergeCell ref="S658:V658"/>
    <mergeCell ref="S659:V659"/>
    <mergeCell ref="S660:V660"/>
    <mergeCell ref="B661:W661"/>
    <mergeCell ref="N651:Q651"/>
    <mergeCell ref="S651:V651"/>
    <mergeCell ref="B652:W652"/>
    <mergeCell ref="S653:V653"/>
    <mergeCell ref="S654:V654"/>
    <mergeCell ref="B655:W655"/>
    <mergeCell ref="M648:Q648"/>
    <mergeCell ref="R648:V648"/>
    <mergeCell ref="N649:Q649"/>
    <mergeCell ref="S649:V649"/>
    <mergeCell ref="N650:Q650"/>
    <mergeCell ref="S650:V650"/>
    <mergeCell ref="N640:Q640"/>
    <mergeCell ref="N641:Q641"/>
    <mergeCell ref="N642:Q642"/>
    <mergeCell ref="N643:Q643"/>
    <mergeCell ref="B645:W646"/>
    <mergeCell ref="N647:Q647"/>
    <mergeCell ref="N634:Q634"/>
    <mergeCell ref="N635:Q635"/>
    <mergeCell ref="N636:Q636"/>
    <mergeCell ref="N637:Q637"/>
    <mergeCell ref="N638:Q638"/>
    <mergeCell ref="N639:Q639"/>
    <mergeCell ref="N628:Q628"/>
    <mergeCell ref="N629:Q629"/>
    <mergeCell ref="N630:Q630"/>
    <mergeCell ref="N631:Q631"/>
    <mergeCell ref="N632:Q632"/>
    <mergeCell ref="N633:Q633"/>
    <mergeCell ref="N620:Q620"/>
    <mergeCell ref="N621:Q621"/>
    <mergeCell ref="N622:Q622"/>
    <mergeCell ref="N623:Q623"/>
    <mergeCell ref="B625:R626"/>
    <mergeCell ref="N627:Q627"/>
    <mergeCell ref="N614:Q614"/>
    <mergeCell ref="N615:Q615"/>
    <mergeCell ref="N616:Q616"/>
    <mergeCell ref="N617:Q617"/>
    <mergeCell ref="N618:Q618"/>
    <mergeCell ref="N619:Q619"/>
    <mergeCell ref="N608:Q608"/>
    <mergeCell ref="N609:Q609"/>
    <mergeCell ref="N610:Q610"/>
    <mergeCell ref="N611:Q611"/>
    <mergeCell ref="N612:Q612"/>
    <mergeCell ref="N613:Q613"/>
    <mergeCell ref="N602:Q602"/>
    <mergeCell ref="N603:Q603"/>
    <mergeCell ref="N604:Q604"/>
    <mergeCell ref="N605:Q605"/>
    <mergeCell ref="N606:Q606"/>
    <mergeCell ref="N607:Q607"/>
    <mergeCell ref="N596:Q596"/>
    <mergeCell ref="N597:Q597"/>
    <mergeCell ref="N598:Q598"/>
    <mergeCell ref="N599:Q599"/>
    <mergeCell ref="N600:Q600"/>
    <mergeCell ref="N601:Q601"/>
    <mergeCell ref="B589:R590"/>
    <mergeCell ref="N591:Q591"/>
    <mergeCell ref="N592:Q592"/>
    <mergeCell ref="N593:Q593"/>
    <mergeCell ref="N594:Q594"/>
    <mergeCell ref="N595:Q595"/>
    <mergeCell ref="AN586:AQ586"/>
    <mergeCell ref="AS586:AV586"/>
    <mergeCell ref="J587:M587"/>
    <mergeCell ref="O587:R587"/>
    <mergeCell ref="T587:W587"/>
    <mergeCell ref="Y587:AB587"/>
    <mergeCell ref="J586:M586"/>
    <mergeCell ref="O586:R586"/>
    <mergeCell ref="T586:W586"/>
    <mergeCell ref="Y586:AB586"/>
    <mergeCell ref="AD586:AG586"/>
    <mergeCell ref="AI586:AL586"/>
    <mergeCell ref="J585:M585"/>
    <mergeCell ref="O585:R585"/>
    <mergeCell ref="AD585:AG585"/>
    <mergeCell ref="AI585:AL585"/>
    <mergeCell ref="AN585:AQ585"/>
    <mergeCell ref="AS585:AV585"/>
    <mergeCell ref="AN583:AQ583"/>
    <mergeCell ref="AS583:AV583"/>
    <mergeCell ref="J584:M584"/>
    <mergeCell ref="O584:R584"/>
    <mergeCell ref="T584:W584"/>
    <mergeCell ref="Y584:AB584"/>
    <mergeCell ref="AD584:AG584"/>
    <mergeCell ref="AI584:AL584"/>
    <mergeCell ref="AN584:AQ584"/>
    <mergeCell ref="AS584:AV584"/>
    <mergeCell ref="J583:M583"/>
    <mergeCell ref="O583:R583"/>
    <mergeCell ref="T583:W583"/>
    <mergeCell ref="Y583:AB583"/>
    <mergeCell ref="AD583:AG583"/>
    <mergeCell ref="AI583:AL583"/>
    <mergeCell ref="AS581:AV581"/>
    <mergeCell ref="J582:M582"/>
    <mergeCell ref="O582:R582"/>
    <mergeCell ref="T582:W582"/>
    <mergeCell ref="Y582:AB582"/>
    <mergeCell ref="AD582:AG582"/>
    <mergeCell ref="AI582:AL582"/>
    <mergeCell ref="AN582:AQ582"/>
    <mergeCell ref="AS582:AV582"/>
    <mergeCell ref="AI580:AL580"/>
    <mergeCell ref="AN580:AQ580"/>
    <mergeCell ref="AS580:AV580"/>
    <mergeCell ref="J581:M581"/>
    <mergeCell ref="O581:R581"/>
    <mergeCell ref="T581:W581"/>
    <mergeCell ref="Y581:AB581"/>
    <mergeCell ref="AD581:AG581"/>
    <mergeCell ref="AI581:AL581"/>
    <mergeCell ref="AN581:AQ581"/>
    <mergeCell ref="J579:M579"/>
    <mergeCell ref="O579:R579"/>
    <mergeCell ref="AD579:AG579"/>
    <mergeCell ref="J580:M580"/>
    <mergeCell ref="O580:R580"/>
    <mergeCell ref="T580:W580"/>
    <mergeCell ref="Y580:AB580"/>
    <mergeCell ref="AD580:AG580"/>
    <mergeCell ref="AN577:AQ577"/>
    <mergeCell ref="AS577:AV577"/>
    <mergeCell ref="J578:M578"/>
    <mergeCell ref="O578:R578"/>
    <mergeCell ref="T578:W578"/>
    <mergeCell ref="Y578:AB578"/>
    <mergeCell ref="AD578:AG578"/>
    <mergeCell ref="AI578:AL578"/>
    <mergeCell ref="AN578:AQ578"/>
    <mergeCell ref="AS578:AV578"/>
    <mergeCell ref="J577:M577"/>
    <mergeCell ref="O577:R577"/>
    <mergeCell ref="T577:W577"/>
    <mergeCell ref="Y577:AB577"/>
    <mergeCell ref="AD577:AG577"/>
    <mergeCell ref="AI577:AL577"/>
    <mergeCell ref="AD575:AG575"/>
    <mergeCell ref="AI575:AL575"/>
    <mergeCell ref="AN575:AQ575"/>
    <mergeCell ref="AS575:AV575"/>
    <mergeCell ref="J576:M576"/>
    <mergeCell ref="O576:R576"/>
    <mergeCell ref="T576:W576"/>
    <mergeCell ref="Y576:AB576"/>
    <mergeCell ref="S574:W574"/>
    <mergeCell ref="X574:AB574"/>
    <mergeCell ref="J575:M575"/>
    <mergeCell ref="O575:R575"/>
    <mergeCell ref="T575:W575"/>
    <mergeCell ref="Y575:AB575"/>
    <mergeCell ref="I572:AG572"/>
    <mergeCell ref="AH572:AV572"/>
    <mergeCell ref="I573:R573"/>
    <mergeCell ref="S573:AB573"/>
    <mergeCell ref="AC573:AG574"/>
    <mergeCell ref="AH573:AL574"/>
    <mergeCell ref="AM573:AQ574"/>
    <mergeCell ref="AR573:AV574"/>
    <mergeCell ref="I574:M574"/>
    <mergeCell ref="N574:R574"/>
    <mergeCell ref="AN568:AQ568"/>
    <mergeCell ref="O569:R569"/>
    <mergeCell ref="Y569:AB569"/>
    <mergeCell ref="AD569:AG569"/>
    <mergeCell ref="AI569:AL569"/>
    <mergeCell ref="B571:AW571"/>
    <mergeCell ref="J568:M568"/>
    <mergeCell ref="O568:R568"/>
    <mergeCell ref="T568:W568"/>
    <mergeCell ref="Y568:AB568"/>
    <mergeCell ref="AD568:AG568"/>
    <mergeCell ref="AI568:AL568"/>
    <mergeCell ref="AN566:AQ566"/>
    <mergeCell ref="J567:M567"/>
    <mergeCell ref="O567:R567"/>
    <mergeCell ref="T567:W567"/>
    <mergeCell ref="Y567:AB567"/>
    <mergeCell ref="AD567:AG567"/>
    <mergeCell ref="AI567:AL567"/>
    <mergeCell ref="AN567:AQ567"/>
    <mergeCell ref="J566:M566"/>
    <mergeCell ref="O566:R566"/>
    <mergeCell ref="T566:W566"/>
    <mergeCell ref="Y566:AB566"/>
    <mergeCell ref="AD566:AG566"/>
    <mergeCell ref="AI566:AL566"/>
    <mergeCell ref="AI564:AL564"/>
    <mergeCell ref="AN564:AQ564"/>
    <mergeCell ref="J565:M565"/>
    <mergeCell ref="O565:R565"/>
    <mergeCell ref="T565:W565"/>
    <mergeCell ref="Y565:AB565"/>
    <mergeCell ref="AD565:AG565"/>
    <mergeCell ref="AI565:AL565"/>
    <mergeCell ref="AN565:AQ565"/>
    <mergeCell ref="AN562:AQ562"/>
    <mergeCell ref="J563:M563"/>
    <mergeCell ref="Y563:AB563"/>
    <mergeCell ref="AD563:AG563"/>
    <mergeCell ref="AI563:AL563"/>
    <mergeCell ref="J564:M564"/>
    <mergeCell ref="O564:R564"/>
    <mergeCell ref="T564:W564"/>
    <mergeCell ref="Y564:AB564"/>
    <mergeCell ref="AD564:AG564"/>
    <mergeCell ref="J562:M562"/>
    <mergeCell ref="O562:R562"/>
    <mergeCell ref="T562:W562"/>
    <mergeCell ref="Y562:AB562"/>
    <mergeCell ref="AD562:AG562"/>
    <mergeCell ref="AI562:AL562"/>
    <mergeCell ref="AI560:AL560"/>
    <mergeCell ref="AN560:AQ560"/>
    <mergeCell ref="J561:M561"/>
    <mergeCell ref="O561:R561"/>
    <mergeCell ref="T561:W561"/>
    <mergeCell ref="Y561:AB561"/>
    <mergeCell ref="AD561:AG561"/>
    <mergeCell ref="AI561:AL561"/>
    <mergeCell ref="AN561:AQ561"/>
    <mergeCell ref="AN558:AQ558"/>
    <mergeCell ref="O559:R559"/>
    <mergeCell ref="Y559:AB559"/>
    <mergeCell ref="AD559:AG559"/>
    <mergeCell ref="AI559:AL559"/>
    <mergeCell ref="J560:M560"/>
    <mergeCell ref="O560:R560"/>
    <mergeCell ref="T560:W560"/>
    <mergeCell ref="Y560:AB560"/>
    <mergeCell ref="AD560:AG560"/>
    <mergeCell ref="J558:M558"/>
    <mergeCell ref="O558:R558"/>
    <mergeCell ref="T558:W558"/>
    <mergeCell ref="Y558:AB558"/>
    <mergeCell ref="AD558:AG558"/>
    <mergeCell ref="AI558:AL558"/>
    <mergeCell ref="B554:AR554"/>
    <mergeCell ref="I555:M557"/>
    <mergeCell ref="N555:AL555"/>
    <mergeCell ref="AM555:AQ557"/>
    <mergeCell ref="N556:AB556"/>
    <mergeCell ref="AC556:AG557"/>
    <mergeCell ref="AH556:AL557"/>
    <mergeCell ref="N557:R557"/>
    <mergeCell ref="S557:W557"/>
    <mergeCell ref="X557:AB557"/>
    <mergeCell ref="N547:Q547"/>
    <mergeCell ref="N548:Q548"/>
    <mergeCell ref="N549:Q549"/>
    <mergeCell ref="N550:Q550"/>
    <mergeCell ref="N551:Q551"/>
    <mergeCell ref="N552:Q552"/>
    <mergeCell ref="N541:Q541"/>
    <mergeCell ref="N542:Q542"/>
    <mergeCell ref="N543:Q543"/>
    <mergeCell ref="N544:Q544"/>
    <mergeCell ref="N545:Q545"/>
    <mergeCell ref="N546:Q546"/>
    <mergeCell ref="N535:Q535"/>
    <mergeCell ref="N536:Q536"/>
    <mergeCell ref="N537:Q537"/>
    <mergeCell ref="N538:Q538"/>
    <mergeCell ref="N539:Q539"/>
    <mergeCell ref="N540:Q540"/>
    <mergeCell ref="N527:Q527"/>
    <mergeCell ref="B529:R530"/>
    <mergeCell ref="N531:Q531"/>
    <mergeCell ref="N532:Q532"/>
    <mergeCell ref="N533:Q533"/>
    <mergeCell ref="N534:Q534"/>
    <mergeCell ref="N521:Q521"/>
    <mergeCell ref="N522:Q522"/>
    <mergeCell ref="N523:Q523"/>
    <mergeCell ref="N524:Q524"/>
    <mergeCell ref="N525:Q525"/>
    <mergeCell ref="N526:Q526"/>
    <mergeCell ref="N513:Q513"/>
    <mergeCell ref="N514:Q514"/>
    <mergeCell ref="B516:R517"/>
    <mergeCell ref="N518:Q518"/>
    <mergeCell ref="N519:Q519"/>
    <mergeCell ref="N520:Q520"/>
    <mergeCell ref="N507:Q507"/>
    <mergeCell ref="N508:Q508"/>
    <mergeCell ref="N509:Q509"/>
    <mergeCell ref="N510:Q510"/>
    <mergeCell ref="B511:R511"/>
    <mergeCell ref="N512:Q512"/>
    <mergeCell ref="N501:Q501"/>
    <mergeCell ref="N502:Q502"/>
    <mergeCell ref="N503:Q503"/>
    <mergeCell ref="N504:Q504"/>
    <mergeCell ref="N505:Q505"/>
    <mergeCell ref="N506:Q506"/>
    <mergeCell ref="N495:Q495"/>
    <mergeCell ref="N496:Q496"/>
    <mergeCell ref="N497:Q497"/>
    <mergeCell ref="N498:Q498"/>
    <mergeCell ref="N499:Q499"/>
    <mergeCell ref="N500:Q500"/>
    <mergeCell ref="N489:Q489"/>
    <mergeCell ref="N490:Q490"/>
    <mergeCell ref="N491:Q491"/>
    <mergeCell ref="N492:Q492"/>
    <mergeCell ref="N493:Q493"/>
    <mergeCell ref="N494:Q494"/>
    <mergeCell ref="N483:Q483"/>
    <mergeCell ref="N484:Q484"/>
    <mergeCell ref="N485:Q485"/>
    <mergeCell ref="N486:Q486"/>
    <mergeCell ref="N487:Q487"/>
    <mergeCell ref="N488:Q488"/>
    <mergeCell ref="N477:Q477"/>
    <mergeCell ref="N478:Q478"/>
    <mergeCell ref="N479:Q479"/>
    <mergeCell ref="N480:Q480"/>
    <mergeCell ref="N481:Q481"/>
    <mergeCell ref="N482:Q482"/>
    <mergeCell ref="B470:R471"/>
    <mergeCell ref="N472:Q472"/>
    <mergeCell ref="N473:Q473"/>
    <mergeCell ref="N474:Q474"/>
    <mergeCell ref="N475:Q475"/>
    <mergeCell ref="N476:Q476"/>
    <mergeCell ref="AN467:AQ467"/>
    <mergeCell ref="AS467:AV467"/>
    <mergeCell ref="J468:M468"/>
    <mergeCell ref="O468:R468"/>
    <mergeCell ref="T468:W468"/>
    <mergeCell ref="Y468:AB468"/>
    <mergeCell ref="J467:M467"/>
    <mergeCell ref="O467:R467"/>
    <mergeCell ref="T467:W467"/>
    <mergeCell ref="Y467:AB467"/>
    <mergeCell ref="AD467:AG467"/>
    <mergeCell ref="AI467:AL467"/>
    <mergeCell ref="T466:W466"/>
    <mergeCell ref="Y466:AB466"/>
    <mergeCell ref="AD466:AG466"/>
    <mergeCell ref="AI466:AL466"/>
    <mergeCell ref="AN466:AQ466"/>
    <mergeCell ref="AS466:AV466"/>
    <mergeCell ref="AN464:AQ464"/>
    <mergeCell ref="AS464:AV464"/>
    <mergeCell ref="J465:M465"/>
    <mergeCell ref="O465:R465"/>
    <mergeCell ref="T465:W465"/>
    <mergeCell ref="Y465:AB465"/>
    <mergeCell ref="AD465:AG465"/>
    <mergeCell ref="AI465:AL465"/>
    <mergeCell ref="AN465:AQ465"/>
    <mergeCell ref="AS465:AV465"/>
    <mergeCell ref="J464:M464"/>
    <mergeCell ref="O464:R464"/>
    <mergeCell ref="T464:W464"/>
    <mergeCell ref="Y464:AB464"/>
    <mergeCell ref="AD464:AG464"/>
    <mergeCell ref="AI464:AL464"/>
    <mergeCell ref="AS462:AV462"/>
    <mergeCell ref="J463:M463"/>
    <mergeCell ref="O463:R463"/>
    <mergeCell ref="T463:W463"/>
    <mergeCell ref="Y463:AB463"/>
    <mergeCell ref="AD463:AG463"/>
    <mergeCell ref="AI463:AL463"/>
    <mergeCell ref="AN463:AQ463"/>
    <mergeCell ref="AS463:AV463"/>
    <mergeCell ref="AI461:AL461"/>
    <mergeCell ref="AN461:AQ461"/>
    <mergeCell ref="AS461:AV461"/>
    <mergeCell ref="J462:M462"/>
    <mergeCell ref="O462:R462"/>
    <mergeCell ref="T462:W462"/>
    <mergeCell ref="Y462:AB462"/>
    <mergeCell ref="AD462:AG462"/>
    <mergeCell ref="AI462:AL462"/>
    <mergeCell ref="AN462:AQ462"/>
    <mergeCell ref="T460:W460"/>
    <mergeCell ref="Y460:AB460"/>
    <mergeCell ref="AD460:AG460"/>
    <mergeCell ref="J461:M461"/>
    <mergeCell ref="O461:R461"/>
    <mergeCell ref="T461:W461"/>
    <mergeCell ref="Y461:AB461"/>
    <mergeCell ref="AD461:AG461"/>
    <mergeCell ref="AN458:AQ458"/>
    <mergeCell ref="AS458:AV458"/>
    <mergeCell ref="J459:M459"/>
    <mergeCell ref="O459:R459"/>
    <mergeCell ref="T459:W459"/>
    <mergeCell ref="Y459:AB459"/>
    <mergeCell ref="AD459:AG459"/>
    <mergeCell ref="AI459:AL459"/>
    <mergeCell ref="AN459:AQ459"/>
    <mergeCell ref="AS459:AV459"/>
    <mergeCell ref="J458:M458"/>
    <mergeCell ref="O458:R458"/>
    <mergeCell ref="T458:W458"/>
    <mergeCell ref="Y458:AB458"/>
    <mergeCell ref="AD458:AG458"/>
    <mergeCell ref="AI458:AL458"/>
    <mergeCell ref="AD456:AG456"/>
    <mergeCell ref="AI456:AL456"/>
    <mergeCell ref="AN456:AQ456"/>
    <mergeCell ref="AS456:AV456"/>
    <mergeCell ref="J457:M457"/>
    <mergeCell ref="O457:R457"/>
    <mergeCell ref="T457:W457"/>
    <mergeCell ref="Y457:AB457"/>
    <mergeCell ref="N455:R455"/>
    <mergeCell ref="S455:W455"/>
    <mergeCell ref="X455:AB455"/>
    <mergeCell ref="J456:M456"/>
    <mergeCell ref="O456:R456"/>
    <mergeCell ref="T456:W456"/>
    <mergeCell ref="Y456:AB456"/>
    <mergeCell ref="B452:AW452"/>
    <mergeCell ref="I453:AG453"/>
    <mergeCell ref="AH453:AV453"/>
    <mergeCell ref="I454:R454"/>
    <mergeCell ref="S454:AB454"/>
    <mergeCell ref="AC454:AG455"/>
    <mergeCell ref="AH454:AL455"/>
    <mergeCell ref="AM454:AQ455"/>
    <mergeCell ref="AR454:AV455"/>
    <mergeCell ref="I455:M455"/>
    <mergeCell ref="AN449:AQ449"/>
    <mergeCell ref="AS449:AV449"/>
    <mergeCell ref="T450:W450"/>
    <mergeCell ref="AD450:AG450"/>
    <mergeCell ref="AI450:AL450"/>
    <mergeCell ref="AN450:AQ450"/>
    <mergeCell ref="J449:M449"/>
    <mergeCell ref="O449:R449"/>
    <mergeCell ref="T449:W449"/>
    <mergeCell ref="Y449:AB449"/>
    <mergeCell ref="AD449:AG449"/>
    <mergeCell ref="AI449:AL449"/>
    <mergeCell ref="AN447:AQ447"/>
    <mergeCell ref="AS447:AV447"/>
    <mergeCell ref="J448:M448"/>
    <mergeCell ref="O448:R448"/>
    <mergeCell ref="T448:W448"/>
    <mergeCell ref="Y448:AB448"/>
    <mergeCell ref="AD448:AG448"/>
    <mergeCell ref="AI448:AL448"/>
    <mergeCell ref="AN448:AQ448"/>
    <mergeCell ref="AS448:AV448"/>
    <mergeCell ref="J447:M447"/>
    <mergeCell ref="O447:R447"/>
    <mergeCell ref="T447:W447"/>
    <mergeCell ref="Y447:AB447"/>
    <mergeCell ref="AD447:AG447"/>
    <mergeCell ref="AI447:AL447"/>
    <mergeCell ref="AN445:AQ445"/>
    <mergeCell ref="AS445:AV445"/>
    <mergeCell ref="J446:M446"/>
    <mergeCell ref="O446:R446"/>
    <mergeCell ref="T446:W446"/>
    <mergeCell ref="Y446:AB446"/>
    <mergeCell ref="AD446:AG446"/>
    <mergeCell ref="AI446:AL446"/>
    <mergeCell ref="AN446:AQ446"/>
    <mergeCell ref="AS446:AV446"/>
    <mergeCell ref="J445:M445"/>
    <mergeCell ref="O445:R445"/>
    <mergeCell ref="T445:W445"/>
    <mergeCell ref="Y445:AB445"/>
    <mergeCell ref="AD445:AG445"/>
    <mergeCell ref="AI445:AL445"/>
    <mergeCell ref="AN443:AQ443"/>
    <mergeCell ref="AS443:AV443"/>
    <mergeCell ref="J444:M444"/>
    <mergeCell ref="O444:R444"/>
    <mergeCell ref="AD444:AG444"/>
    <mergeCell ref="AI444:AL444"/>
    <mergeCell ref="AN444:AQ444"/>
    <mergeCell ref="J443:M443"/>
    <mergeCell ref="O443:R443"/>
    <mergeCell ref="T443:W443"/>
    <mergeCell ref="Y443:AB443"/>
    <mergeCell ref="AD443:AG443"/>
    <mergeCell ref="AI443:AL443"/>
    <mergeCell ref="AN441:AQ441"/>
    <mergeCell ref="AS441:AV441"/>
    <mergeCell ref="J442:M442"/>
    <mergeCell ref="O442:R442"/>
    <mergeCell ref="T442:W442"/>
    <mergeCell ref="Y442:AB442"/>
    <mergeCell ref="AD442:AG442"/>
    <mergeCell ref="AI442:AL442"/>
    <mergeCell ref="AN442:AQ442"/>
    <mergeCell ref="AS442:AV442"/>
    <mergeCell ref="J441:M441"/>
    <mergeCell ref="O441:R441"/>
    <mergeCell ref="T441:W441"/>
    <mergeCell ref="Y441:AB441"/>
    <mergeCell ref="AD441:AG441"/>
    <mergeCell ref="AI441:AL441"/>
    <mergeCell ref="AI439:AL439"/>
    <mergeCell ref="AN439:AQ439"/>
    <mergeCell ref="AS439:AV439"/>
    <mergeCell ref="T440:W440"/>
    <mergeCell ref="AD440:AG440"/>
    <mergeCell ref="AI440:AL440"/>
    <mergeCell ref="AN440:AQ440"/>
    <mergeCell ref="X438:AB438"/>
    <mergeCell ref="AC438:AG438"/>
    <mergeCell ref="J439:M439"/>
    <mergeCell ref="O439:R439"/>
    <mergeCell ref="T439:W439"/>
    <mergeCell ref="Y439:AB439"/>
    <mergeCell ref="AD439:AG439"/>
    <mergeCell ref="N433:Q433"/>
    <mergeCell ref="B435:AW435"/>
    <mergeCell ref="I436:M438"/>
    <mergeCell ref="N436:R438"/>
    <mergeCell ref="S436:AQ436"/>
    <mergeCell ref="AR436:AV438"/>
    <mergeCell ref="S437:AG437"/>
    <mergeCell ref="AH437:AL438"/>
    <mergeCell ref="AM437:AQ438"/>
    <mergeCell ref="S438:W438"/>
    <mergeCell ref="N427:Q427"/>
    <mergeCell ref="N428:Q428"/>
    <mergeCell ref="N429:Q429"/>
    <mergeCell ref="N430:Q430"/>
    <mergeCell ref="N431:Q431"/>
    <mergeCell ref="N432:Q432"/>
    <mergeCell ref="N421:Q421"/>
    <mergeCell ref="N422:Q422"/>
    <mergeCell ref="N423:Q423"/>
    <mergeCell ref="N424:Q424"/>
    <mergeCell ref="N425:Q425"/>
    <mergeCell ref="N426:Q426"/>
    <mergeCell ref="N415:Q415"/>
    <mergeCell ref="N416:Q416"/>
    <mergeCell ref="N417:Q417"/>
    <mergeCell ref="N418:Q418"/>
    <mergeCell ref="N419:Q419"/>
    <mergeCell ref="N420:Q420"/>
    <mergeCell ref="B408:R409"/>
    <mergeCell ref="N410:Q410"/>
    <mergeCell ref="N411:Q411"/>
    <mergeCell ref="N412:Q412"/>
    <mergeCell ref="N413:Q413"/>
    <mergeCell ref="N414:Q414"/>
    <mergeCell ref="N401:Q401"/>
    <mergeCell ref="N402:Q402"/>
    <mergeCell ref="N403:Q403"/>
    <mergeCell ref="N404:Q404"/>
    <mergeCell ref="N405:Q405"/>
    <mergeCell ref="N406:Q406"/>
    <mergeCell ref="N393:Q393"/>
    <mergeCell ref="B395:R396"/>
    <mergeCell ref="N397:Q397"/>
    <mergeCell ref="N398:Q398"/>
    <mergeCell ref="N399:Q399"/>
    <mergeCell ref="N400:Q400"/>
    <mergeCell ref="N387:Q387"/>
    <mergeCell ref="N388:Q388"/>
    <mergeCell ref="N389:Q389"/>
    <mergeCell ref="C390:R390"/>
    <mergeCell ref="N391:Q391"/>
    <mergeCell ref="N392:Q392"/>
    <mergeCell ref="N381:Q381"/>
    <mergeCell ref="N382:Q382"/>
    <mergeCell ref="N383:Q383"/>
    <mergeCell ref="N384:Q384"/>
    <mergeCell ref="N385:Q385"/>
    <mergeCell ref="N386:Q386"/>
    <mergeCell ref="N375:Q375"/>
    <mergeCell ref="N376:Q376"/>
    <mergeCell ref="N377:Q377"/>
    <mergeCell ref="N378:Q378"/>
    <mergeCell ref="N379:Q379"/>
    <mergeCell ref="N380:Q380"/>
    <mergeCell ref="N369:Q369"/>
    <mergeCell ref="N370:Q370"/>
    <mergeCell ref="N371:Q371"/>
    <mergeCell ref="N372:Q372"/>
    <mergeCell ref="N373:Q373"/>
    <mergeCell ref="N374:Q374"/>
    <mergeCell ref="N363:Q363"/>
    <mergeCell ref="N364:Q364"/>
    <mergeCell ref="N365:Q365"/>
    <mergeCell ref="N366:Q366"/>
    <mergeCell ref="N367:Q367"/>
    <mergeCell ref="N368:Q368"/>
    <mergeCell ref="N354:Q354"/>
    <mergeCell ref="N355:Q355"/>
    <mergeCell ref="N356:Q356"/>
    <mergeCell ref="N357:Q357"/>
    <mergeCell ref="N358:Q358"/>
    <mergeCell ref="B359:B393"/>
    <mergeCell ref="N359:Q359"/>
    <mergeCell ref="N360:Q360"/>
    <mergeCell ref="N361:Q361"/>
    <mergeCell ref="N362:Q362"/>
    <mergeCell ref="N348:Q348"/>
    <mergeCell ref="N349:Q349"/>
    <mergeCell ref="N350:Q350"/>
    <mergeCell ref="N351:Q351"/>
    <mergeCell ref="N352:Q352"/>
    <mergeCell ref="N353:Q353"/>
    <mergeCell ref="B338:R339"/>
    <mergeCell ref="B340:B358"/>
    <mergeCell ref="N340:Q340"/>
    <mergeCell ref="N341:Q341"/>
    <mergeCell ref="N342:Q342"/>
    <mergeCell ref="N343:Q343"/>
    <mergeCell ref="N344:Q344"/>
    <mergeCell ref="N345:Q345"/>
    <mergeCell ref="N346:Q346"/>
    <mergeCell ref="N347:Q347"/>
    <mergeCell ref="B330:R331"/>
    <mergeCell ref="N332:Q332"/>
    <mergeCell ref="N333:Q333"/>
    <mergeCell ref="N334:Q334"/>
    <mergeCell ref="N335:Q335"/>
    <mergeCell ref="N336:Q336"/>
    <mergeCell ref="B322:R323"/>
    <mergeCell ref="N324:Q324"/>
    <mergeCell ref="N325:Q325"/>
    <mergeCell ref="N326:Q326"/>
    <mergeCell ref="N327:Q327"/>
    <mergeCell ref="N328:Q328"/>
    <mergeCell ref="N315:Q315"/>
    <mergeCell ref="N316:Q316"/>
    <mergeCell ref="N317:Q317"/>
    <mergeCell ref="N318:Q318"/>
    <mergeCell ref="N319:Q319"/>
    <mergeCell ref="N320:Q320"/>
    <mergeCell ref="B308:R309"/>
    <mergeCell ref="N310:Q310"/>
    <mergeCell ref="N311:Q311"/>
    <mergeCell ref="N312:Q312"/>
    <mergeCell ref="N313:Q313"/>
    <mergeCell ref="N314:Q314"/>
    <mergeCell ref="B305:P306"/>
    <mergeCell ref="Q305:U305"/>
    <mergeCell ref="V305:Z305"/>
    <mergeCell ref="AA305:AE305"/>
    <mergeCell ref="R306:U306"/>
    <mergeCell ref="W306:Z306"/>
    <mergeCell ref="AB306:AE306"/>
    <mergeCell ref="R301:U301"/>
    <mergeCell ref="W301:Z301"/>
    <mergeCell ref="R302:U302"/>
    <mergeCell ref="W302:Z302"/>
    <mergeCell ref="R303:U303"/>
    <mergeCell ref="R304:U304"/>
    <mergeCell ref="B297:B304"/>
    <mergeCell ref="C297:P297"/>
    <mergeCell ref="Q297:U297"/>
    <mergeCell ref="V297:Z297"/>
    <mergeCell ref="R298:U298"/>
    <mergeCell ref="W298:Z298"/>
    <mergeCell ref="R299:U299"/>
    <mergeCell ref="W299:Z299"/>
    <mergeCell ref="R300:U300"/>
    <mergeCell ref="W300:Z300"/>
    <mergeCell ref="AB293:AE293"/>
    <mergeCell ref="AB294:AE294"/>
    <mergeCell ref="AB295:AE295"/>
    <mergeCell ref="H296:K296"/>
    <mergeCell ref="R296:U296"/>
    <mergeCell ref="AB296:AE296"/>
    <mergeCell ref="AB288:AE288"/>
    <mergeCell ref="AB289:AE289"/>
    <mergeCell ref="B290:B295"/>
    <mergeCell ref="AB290:AE290"/>
    <mergeCell ref="R291:U291"/>
    <mergeCell ref="W291:Z291"/>
    <mergeCell ref="AB291:AE291"/>
    <mergeCell ref="W292:Z292"/>
    <mergeCell ref="AB292:AE292"/>
    <mergeCell ref="W293:Z293"/>
    <mergeCell ref="R284:U284"/>
    <mergeCell ref="W284:Z284"/>
    <mergeCell ref="AB284:AE284"/>
    <mergeCell ref="AB285:AE285"/>
    <mergeCell ref="AB286:AE286"/>
    <mergeCell ref="AB287:AE287"/>
    <mergeCell ref="R282:U282"/>
    <mergeCell ref="W282:Z282"/>
    <mergeCell ref="AB282:AE282"/>
    <mergeCell ref="R283:U283"/>
    <mergeCell ref="W283:Z283"/>
    <mergeCell ref="AB283:AE283"/>
    <mergeCell ref="R280:U280"/>
    <mergeCell ref="W280:Z280"/>
    <mergeCell ref="AB280:AE280"/>
    <mergeCell ref="R281:U281"/>
    <mergeCell ref="W281:Z281"/>
    <mergeCell ref="AB281:AE281"/>
    <mergeCell ref="M275:P275"/>
    <mergeCell ref="R275:U275"/>
    <mergeCell ref="W275:Z275"/>
    <mergeCell ref="AB275:AE275"/>
    <mergeCell ref="B277:AE278"/>
    <mergeCell ref="B279:B289"/>
    <mergeCell ref="C279:P279"/>
    <mergeCell ref="Q279:U279"/>
    <mergeCell ref="V279:Z279"/>
    <mergeCell ref="AA279:AE279"/>
    <mergeCell ref="M273:P273"/>
    <mergeCell ref="R273:U273"/>
    <mergeCell ref="W273:Z273"/>
    <mergeCell ref="M274:P274"/>
    <mergeCell ref="R274:U274"/>
    <mergeCell ref="W274:Z274"/>
    <mergeCell ref="M271:P271"/>
    <mergeCell ref="R271:U271"/>
    <mergeCell ref="W271:Z271"/>
    <mergeCell ref="AB271:AE271"/>
    <mergeCell ref="M272:P272"/>
    <mergeCell ref="R272:U272"/>
    <mergeCell ref="W272:Z272"/>
    <mergeCell ref="AB272:AE272"/>
    <mergeCell ref="B269:K270"/>
    <mergeCell ref="L269:P270"/>
    <mergeCell ref="Q269:U270"/>
    <mergeCell ref="V269:AF269"/>
    <mergeCell ref="V270:Z270"/>
    <mergeCell ref="AA270:AE270"/>
    <mergeCell ref="B262:B265"/>
    <mergeCell ref="O262:R262"/>
    <mergeCell ref="O263:R263"/>
    <mergeCell ref="O264:R264"/>
    <mergeCell ref="O265:R265"/>
    <mergeCell ref="B267:AF268"/>
    <mergeCell ref="O254:R254"/>
    <mergeCell ref="O255:R255"/>
    <mergeCell ref="B256:B261"/>
    <mergeCell ref="O256:R256"/>
    <mergeCell ref="O257:R257"/>
    <mergeCell ref="O258:R258"/>
    <mergeCell ref="O259:R259"/>
    <mergeCell ref="O260:R260"/>
    <mergeCell ref="O261:R261"/>
    <mergeCell ref="O245:R245"/>
    <mergeCell ref="O246:R246"/>
    <mergeCell ref="B247:B255"/>
    <mergeCell ref="O247:R247"/>
    <mergeCell ref="O248:R248"/>
    <mergeCell ref="O249:R249"/>
    <mergeCell ref="O250:R250"/>
    <mergeCell ref="O251:R251"/>
    <mergeCell ref="O252:R252"/>
    <mergeCell ref="O253:R253"/>
    <mergeCell ref="B236:B246"/>
    <mergeCell ref="O236:R236"/>
    <mergeCell ref="O237:R237"/>
    <mergeCell ref="O238:R238"/>
    <mergeCell ref="O239:R239"/>
    <mergeCell ref="O240:R240"/>
    <mergeCell ref="O241:R241"/>
    <mergeCell ref="O242:R242"/>
    <mergeCell ref="O243:R243"/>
    <mergeCell ref="O244:R244"/>
    <mergeCell ref="B230:B235"/>
    <mergeCell ref="O230:R230"/>
    <mergeCell ref="O231:R231"/>
    <mergeCell ref="O232:R232"/>
    <mergeCell ref="O233:R233"/>
    <mergeCell ref="O234:R234"/>
    <mergeCell ref="O235:R235"/>
    <mergeCell ref="B221:N222"/>
    <mergeCell ref="J223:M223"/>
    <mergeCell ref="J224:M224"/>
    <mergeCell ref="J225:M225"/>
    <mergeCell ref="J226:M226"/>
    <mergeCell ref="B228:R229"/>
    <mergeCell ref="B214:B219"/>
    <mergeCell ref="C214:M214"/>
    <mergeCell ref="N214:R214"/>
    <mergeCell ref="O215:R215"/>
    <mergeCell ref="O216:R216"/>
    <mergeCell ref="O217:R217"/>
    <mergeCell ref="O218:R218"/>
    <mergeCell ref="O219:R219"/>
    <mergeCell ref="B208:B210"/>
    <mergeCell ref="C208:M208"/>
    <mergeCell ref="N208:R208"/>
    <mergeCell ref="O209:R209"/>
    <mergeCell ref="O210:R210"/>
    <mergeCell ref="B211:B213"/>
    <mergeCell ref="C211:M211"/>
    <mergeCell ref="N211:R211"/>
    <mergeCell ref="O212:R212"/>
    <mergeCell ref="O213:R213"/>
    <mergeCell ref="J198:M198"/>
    <mergeCell ref="J199:M199"/>
    <mergeCell ref="J200:M200"/>
    <mergeCell ref="J201:M201"/>
    <mergeCell ref="B203:R204"/>
    <mergeCell ref="B205:B207"/>
    <mergeCell ref="C205:M205"/>
    <mergeCell ref="N205:R205"/>
    <mergeCell ref="O206:R206"/>
    <mergeCell ref="O207:R207"/>
    <mergeCell ref="N190:Q190"/>
    <mergeCell ref="N191:Q191"/>
    <mergeCell ref="N192:Q192"/>
    <mergeCell ref="B194:N195"/>
    <mergeCell ref="J196:M196"/>
    <mergeCell ref="J197:M197"/>
    <mergeCell ref="N184:Q184"/>
    <mergeCell ref="N185:Q185"/>
    <mergeCell ref="N186:Q186"/>
    <mergeCell ref="N187:Q187"/>
    <mergeCell ref="N188:Q188"/>
    <mergeCell ref="B189:R189"/>
    <mergeCell ref="N178:Q178"/>
    <mergeCell ref="N179:Q179"/>
    <mergeCell ref="N180:Q180"/>
    <mergeCell ref="N181:Q181"/>
    <mergeCell ref="N182:Q182"/>
    <mergeCell ref="N183:Q183"/>
    <mergeCell ref="N171:Q171"/>
    <mergeCell ref="N172:Q172"/>
    <mergeCell ref="T172:W172"/>
    <mergeCell ref="N173:Q173"/>
    <mergeCell ref="T173:W173"/>
    <mergeCell ref="B176:R177"/>
    <mergeCell ref="N165:Q165"/>
    <mergeCell ref="N166:Q166"/>
    <mergeCell ref="N167:Q167"/>
    <mergeCell ref="N168:Q168"/>
    <mergeCell ref="N169:Q169"/>
    <mergeCell ref="N170:Q170"/>
    <mergeCell ref="N160:Q160"/>
    <mergeCell ref="T160:W160"/>
    <mergeCell ref="N161:Q161"/>
    <mergeCell ref="N162:Q162"/>
    <mergeCell ref="N163:Q163"/>
    <mergeCell ref="N164:Q164"/>
    <mergeCell ref="C151:C155"/>
    <mergeCell ref="D151:M155"/>
    <mergeCell ref="T151:AM154"/>
    <mergeCell ref="T155:AM155"/>
    <mergeCell ref="B157:X158"/>
    <mergeCell ref="B159:L159"/>
    <mergeCell ref="M159:R159"/>
    <mergeCell ref="S159:X159"/>
    <mergeCell ref="O147:R147"/>
    <mergeCell ref="Z147:AM147"/>
    <mergeCell ref="D148:S148"/>
    <mergeCell ref="AI148:AL148"/>
    <mergeCell ref="AI149:AL149"/>
    <mergeCell ref="N150:S150"/>
    <mergeCell ref="AI150:AL150"/>
    <mergeCell ref="C142:T142"/>
    <mergeCell ref="V142:AM142"/>
    <mergeCell ref="B144:B155"/>
    <mergeCell ref="O144:R144"/>
    <mergeCell ref="T144:T150"/>
    <mergeCell ref="AI144:AL144"/>
    <mergeCell ref="O145:R145"/>
    <mergeCell ref="AI145:AL145"/>
    <mergeCell ref="C146:S146"/>
    <mergeCell ref="AI146:AL146"/>
    <mergeCell ref="C136:C139"/>
    <mergeCell ref="AI136:AL136"/>
    <mergeCell ref="AI137:AL137"/>
    <mergeCell ref="AI138:AL138"/>
    <mergeCell ref="AI139:AL139"/>
    <mergeCell ref="B141:T141"/>
    <mergeCell ref="U141:AM141"/>
    <mergeCell ref="AI130:AL130"/>
    <mergeCell ref="AI131:AL131"/>
    <mergeCell ref="AI132:AL132"/>
    <mergeCell ref="AI133:AL133"/>
    <mergeCell ref="AI134:AL134"/>
    <mergeCell ref="AI135:AL135"/>
    <mergeCell ref="O126:R126"/>
    <mergeCell ref="AD126:AG126"/>
    <mergeCell ref="AI126:AL126"/>
    <mergeCell ref="AI127:AL127"/>
    <mergeCell ref="AI128:AL128"/>
    <mergeCell ref="AI129:AL129"/>
    <mergeCell ref="AI120:AL120"/>
    <mergeCell ref="AI121:AL121"/>
    <mergeCell ref="AI122:AL122"/>
    <mergeCell ref="AI123:AL123"/>
    <mergeCell ref="AI124:AL124"/>
    <mergeCell ref="O125:R125"/>
    <mergeCell ref="AD125:AG125"/>
    <mergeCell ref="AI125:AL125"/>
    <mergeCell ref="AI114:AL114"/>
    <mergeCell ref="AI115:AL115"/>
    <mergeCell ref="AI116:AL116"/>
    <mergeCell ref="AI117:AL117"/>
    <mergeCell ref="AI118:AL118"/>
    <mergeCell ref="AI119:AL119"/>
    <mergeCell ref="C108:C135"/>
    <mergeCell ref="Y108:AB108"/>
    <mergeCell ref="AD108:AG108"/>
    <mergeCell ref="AI108:AL108"/>
    <mergeCell ref="D109:D113"/>
    <mergeCell ref="AI109:AL109"/>
    <mergeCell ref="AI110:AL110"/>
    <mergeCell ref="AI111:AL111"/>
    <mergeCell ref="AI112:AL112"/>
    <mergeCell ref="AI113:AL113"/>
    <mergeCell ref="AI102:AL102"/>
    <mergeCell ref="AI103:AL103"/>
    <mergeCell ref="AI104:AL104"/>
    <mergeCell ref="AI105:AL105"/>
    <mergeCell ref="AI106:AL106"/>
    <mergeCell ref="AI107:AL107"/>
    <mergeCell ref="Y97:AB97"/>
    <mergeCell ref="AI97:AL97"/>
    <mergeCell ref="AI98:AL98"/>
    <mergeCell ref="AI99:AL99"/>
    <mergeCell ref="AI100:AL100"/>
    <mergeCell ref="AI101:AL101"/>
    <mergeCell ref="Y95:AB95"/>
    <mergeCell ref="AD95:AG95"/>
    <mergeCell ref="AI95:AL95"/>
    <mergeCell ref="Y96:AB96"/>
    <mergeCell ref="AD96:AG96"/>
    <mergeCell ref="AI96:AL96"/>
    <mergeCell ref="Y92:AB92"/>
    <mergeCell ref="AI92:AL92"/>
    <mergeCell ref="Y93:AB93"/>
    <mergeCell ref="AI93:AL93"/>
    <mergeCell ref="Y94:AB94"/>
    <mergeCell ref="AD94:AG94"/>
    <mergeCell ref="AI94:AL94"/>
    <mergeCell ref="Y89:AB89"/>
    <mergeCell ref="AD89:AG89"/>
    <mergeCell ref="AI89:AL89"/>
    <mergeCell ref="Y90:AB90"/>
    <mergeCell ref="AI90:AL90"/>
    <mergeCell ref="Y91:AB91"/>
    <mergeCell ref="AD91:AG91"/>
    <mergeCell ref="AI91:AL91"/>
    <mergeCell ref="Y85:AB85"/>
    <mergeCell ref="AI85:AL85"/>
    <mergeCell ref="AI86:AL86"/>
    <mergeCell ref="Y87:AB87"/>
    <mergeCell ref="AI87:AL87"/>
    <mergeCell ref="Y88:AB88"/>
    <mergeCell ref="AD88:AG88"/>
    <mergeCell ref="AI88:AL88"/>
    <mergeCell ref="AD82:AG82"/>
    <mergeCell ref="AI82:AL82"/>
    <mergeCell ref="Y83:AB83"/>
    <mergeCell ref="AD83:AG83"/>
    <mergeCell ref="AI83:AL83"/>
    <mergeCell ref="Y84:AB84"/>
    <mergeCell ref="AD84:AG84"/>
    <mergeCell ref="AI84:AL84"/>
    <mergeCell ref="AI79:AL79"/>
    <mergeCell ref="Y80:AB80"/>
    <mergeCell ref="AD80:AG80"/>
    <mergeCell ref="AI80:AL80"/>
    <mergeCell ref="Y81:AB81"/>
    <mergeCell ref="AD81:AG81"/>
    <mergeCell ref="AI81:AL81"/>
    <mergeCell ref="AI76:AL76"/>
    <mergeCell ref="Y77:AB77"/>
    <mergeCell ref="AD77:AG77"/>
    <mergeCell ref="AI77:AL77"/>
    <mergeCell ref="D78:D83"/>
    <mergeCell ref="Y78:AB78"/>
    <mergeCell ref="AD78:AG78"/>
    <mergeCell ref="AI78:AL78"/>
    <mergeCell ref="Y79:AB79"/>
    <mergeCell ref="AD79:AG79"/>
    <mergeCell ref="AI73:AL73"/>
    <mergeCell ref="Y74:AB74"/>
    <mergeCell ref="AD74:AG74"/>
    <mergeCell ref="AI74:AL74"/>
    <mergeCell ref="Y75:AB75"/>
    <mergeCell ref="AD75:AG75"/>
    <mergeCell ref="AI75:AL75"/>
    <mergeCell ref="AD71:AG71"/>
    <mergeCell ref="AD72:AG72"/>
    <mergeCell ref="B73:B139"/>
    <mergeCell ref="C73:C107"/>
    <mergeCell ref="E73:W73"/>
    <mergeCell ref="Y73:AB73"/>
    <mergeCell ref="AD73:AG73"/>
    <mergeCell ref="Y76:AB76"/>
    <mergeCell ref="AD76:AG76"/>
    <mergeCell ref="Y82:AB82"/>
    <mergeCell ref="AD65:AG65"/>
    <mergeCell ref="AD66:AG66"/>
    <mergeCell ref="AD67:AG67"/>
    <mergeCell ref="AD68:AG68"/>
    <mergeCell ref="AD69:AG69"/>
    <mergeCell ref="AD70:AG70"/>
    <mergeCell ref="AD59:AG59"/>
    <mergeCell ref="AD60:AG60"/>
    <mergeCell ref="AD61:AG61"/>
    <mergeCell ref="AD62:AG62"/>
    <mergeCell ref="AD63:AG63"/>
    <mergeCell ref="AD64:AG64"/>
    <mergeCell ref="AD50:AG50"/>
    <mergeCell ref="C51:C71"/>
    <mergeCell ref="AD51:AG51"/>
    <mergeCell ref="AD52:AG52"/>
    <mergeCell ref="AD53:AG53"/>
    <mergeCell ref="AD54:AG54"/>
    <mergeCell ref="AD55:AG55"/>
    <mergeCell ref="AD56:AG56"/>
    <mergeCell ref="AD57:AG57"/>
    <mergeCell ref="AD58:AG58"/>
    <mergeCell ref="AI42:AL42"/>
    <mergeCell ref="AI43:AL43"/>
    <mergeCell ref="AI44:AL44"/>
    <mergeCell ref="B45:B71"/>
    <mergeCell ref="C45:C50"/>
    <mergeCell ref="AD45:AG45"/>
    <mergeCell ref="AD46:AG46"/>
    <mergeCell ref="AD47:AG47"/>
    <mergeCell ref="AD48:AG48"/>
    <mergeCell ref="AD49:AG49"/>
    <mergeCell ref="C35:C43"/>
    <mergeCell ref="AI35:AL35"/>
    <mergeCell ref="AI36:AL36"/>
    <mergeCell ref="AI37:AL37"/>
    <mergeCell ref="AI38:AL38"/>
    <mergeCell ref="AI39:AL39"/>
    <mergeCell ref="AI40:AL40"/>
    <mergeCell ref="O41:R41"/>
    <mergeCell ref="AD41:AG41"/>
    <mergeCell ref="AI41:AL41"/>
    <mergeCell ref="O33:R33"/>
    <mergeCell ref="AD33:AG33"/>
    <mergeCell ref="AI33:AL33"/>
    <mergeCell ref="O34:R34"/>
    <mergeCell ref="AD34:AG34"/>
    <mergeCell ref="AI34:AL34"/>
    <mergeCell ref="Y30:AB30"/>
    <mergeCell ref="AD30:AG30"/>
    <mergeCell ref="AI30:AL30"/>
    <mergeCell ref="AD31:AG31"/>
    <mergeCell ref="AI31:AL31"/>
    <mergeCell ref="AD32:AG32"/>
    <mergeCell ref="AI32:AL32"/>
    <mergeCell ref="AI28:AL28"/>
    <mergeCell ref="O29:R29"/>
    <mergeCell ref="T29:W29"/>
    <mergeCell ref="Y29:AB29"/>
    <mergeCell ref="AD29:AG29"/>
    <mergeCell ref="AI29:AL29"/>
    <mergeCell ref="AI26:AL26"/>
    <mergeCell ref="O27:R27"/>
    <mergeCell ref="T27:W27"/>
    <mergeCell ref="Y27:AB27"/>
    <mergeCell ref="AD27:AG27"/>
    <mergeCell ref="AI27:AL27"/>
    <mergeCell ref="D25:D29"/>
    <mergeCell ref="O25:R25"/>
    <mergeCell ref="T25:W25"/>
    <mergeCell ref="Y25:AB25"/>
    <mergeCell ref="AD25:AG25"/>
    <mergeCell ref="AI25:AL25"/>
    <mergeCell ref="O26:R26"/>
    <mergeCell ref="T26:W26"/>
    <mergeCell ref="Y26:AB26"/>
    <mergeCell ref="AD26:AG26"/>
    <mergeCell ref="D21:D24"/>
    <mergeCell ref="AD21:AG21"/>
    <mergeCell ref="AI21:AL21"/>
    <mergeCell ref="AD22:AG22"/>
    <mergeCell ref="AI22:AL22"/>
    <mergeCell ref="AI23:AL23"/>
    <mergeCell ref="AI24:AL24"/>
    <mergeCell ref="O19:R19"/>
    <mergeCell ref="T19:W19"/>
    <mergeCell ref="Y19:AB19"/>
    <mergeCell ref="AD19:AG19"/>
    <mergeCell ref="AI19:AL19"/>
    <mergeCell ref="AI20:AL20"/>
    <mergeCell ref="Y16:AB16"/>
    <mergeCell ref="AD16:AG16"/>
    <mergeCell ref="AI16:AL16"/>
    <mergeCell ref="AD17:AG17"/>
    <mergeCell ref="AI17:AL17"/>
    <mergeCell ref="Y18:AB18"/>
    <mergeCell ref="AD18:AG18"/>
    <mergeCell ref="AI18:AL18"/>
    <mergeCell ref="AI13:AL13"/>
    <mergeCell ref="Y14:AB14"/>
    <mergeCell ref="AD14:AG14"/>
    <mergeCell ref="AI14:AL14"/>
    <mergeCell ref="O15:R15"/>
    <mergeCell ref="T15:W15"/>
    <mergeCell ref="Y15:AB15"/>
    <mergeCell ref="AD15:AG15"/>
    <mergeCell ref="AI15:AL15"/>
    <mergeCell ref="AI10:AL10"/>
    <mergeCell ref="AD11:AG11"/>
    <mergeCell ref="AI11:AL11"/>
    <mergeCell ref="D12:D18"/>
    <mergeCell ref="O12:R12"/>
    <mergeCell ref="T12:W12"/>
    <mergeCell ref="Y12:AB12"/>
    <mergeCell ref="AD12:AG12"/>
    <mergeCell ref="AI12:AL12"/>
    <mergeCell ref="Y13:AB13"/>
    <mergeCell ref="AI8:AL8"/>
    <mergeCell ref="O9:R9"/>
    <mergeCell ref="T9:W9"/>
    <mergeCell ref="Y9:AB9"/>
    <mergeCell ref="AD9:AG9"/>
    <mergeCell ref="AI9:AL9"/>
    <mergeCell ref="AC7:AG7"/>
    <mergeCell ref="B8:B43"/>
    <mergeCell ref="C8:C34"/>
    <mergeCell ref="O8:R8"/>
    <mergeCell ref="T8:W8"/>
    <mergeCell ref="Y8:AB8"/>
    <mergeCell ref="AD8:AG8"/>
    <mergeCell ref="AD13:AG13"/>
    <mergeCell ref="O16:R16"/>
    <mergeCell ref="T16:W16"/>
    <mergeCell ref="O2:AA3"/>
    <mergeCell ref="B5:C7"/>
    <mergeCell ref="D5:M7"/>
    <mergeCell ref="N5:AG5"/>
    <mergeCell ref="AH5:AM7"/>
    <mergeCell ref="N6:W6"/>
    <mergeCell ref="X6:AG6"/>
    <mergeCell ref="N7:R7"/>
    <mergeCell ref="S7:W7"/>
    <mergeCell ref="X7:AB7"/>
  </mergeCells>
  <conditionalFormatting sqref="I450">
    <cfRule type="cellIs" dxfId="107" priority="31" operator="lessThan">
      <formula>0</formula>
    </cfRule>
  </conditionalFormatting>
  <conditionalFormatting sqref="I467:I468">
    <cfRule type="cellIs" dxfId="106" priority="23" operator="lessThan">
      <formula>0</formula>
    </cfRule>
  </conditionalFormatting>
  <conditionalFormatting sqref="I569">
    <cfRule type="cellIs" dxfId="105" priority="15" operator="lessThan">
      <formula>0</formula>
    </cfRule>
  </conditionalFormatting>
  <conditionalFormatting sqref="I586:I587">
    <cfRule type="cellIs" dxfId="104" priority="8" operator="lessThan">
      <formula>0</formula>
    </cfRule>
  </conditionalFormatting>
  <conditionalFormatting sqref="N450">
    <cfRule type="cellIs" dxfId="103" priority="30" operator="lessThan">
      <formula>0</formula>
    </cfRule>
  </conditionalFormatting>
  <conditionalFormatting sqref="N467:N468">
    <cfRule type="cellIs" dxfId="102" priority="22" operator="lessThan">
      <formula>0</formula>
    </cfRule>
  </conditionalFormatting>
  <conditionalFormatting sqref="N569">
    <cfRule type="cellIs" dxfId="101" priority="14" operator="lessThan">
      <formula>0</formula>
    </cfRule>
  </conditionalFormatting>
  <conditionalFormatting sqref="N586:N587">
    <cfRule type="cellIs" dxfId="100" priority="7" operator="lessThan">
      <formula>0</formula>
    </cfRule>
  </conditionalFormatting>
  <conditionalFormatting sqref="R397">
    <cfRule type="cellIs" dxfId="99" priority="36" operator="equal">
      <formula>0</formula>
    </cfRule>
  </conditionalFormatting>
  <conditionalFormatting sqref="R406">
    <cfRule type="cellIs" dxfId="98" priority="34" operator="equal">
      <formula>0</formula>
    </cfRule>
  </conditionalFormatting>
  <conditionalFormatting sqref="R432">
    <cfRule type="cellIs" dxfId="97" priority="33" operator="equal">
      <formula>0</formula>
    </cfRule>
  </conditionalFormatting>
  <conditionalFormatting sqref="S147">
    <cfRule type="cellIs" dxfId="96" priority="35" operator="equal">
      <formula>0</formula>
    </cfRule>
  </conditionalFormatting>
  <conditionalFormatting sqref="S450">
    <cfRule type="cellIs" dxfId="95" priority="29" operator="lessThan">
      <formula>0</formula>
    </cfRule>
  </conditionalFormatting>
  <conditionalFormatting sqref="S467:S468">
    <cfRule type="cellIs" dxfId="94" priority="21" operator="lessThan">
      <formula>0</formula>
    </cfRule>
  </conditionalFormatting>
  <conditionalFormatting sqref="S569">
    <cfRule type="cellIs" dxfId="93" priority="13" operator="lessThan">
      <formula>0</formula>
    </cfRule>
  </conditionalFormatting>
  <conditionalFormatting sqref="S586:S587">
    <cfRule type="cellIs" dxfId="92" priority="6" operator="lessThan">
      <formula>0</formula>
    </cfRule>
  </conditionalFormatting>
  <conditionalFormatting sqref="X450">
    <cfRule type="cellIs" dxfId="91" priority="28" operator="lessThan">
      <formula>0</formula>
    </cfRule>
  </conditionalFormatting>
  <conditionalFormatting sqref="X467:X468">
    <cfRule type="cellIs" dxfId="90" priority="17" operator="lessThan">
      <formula>0</formula>
    </cfRule>
  </conditionalFormatting>
  <conditionalFormatting sqref="X569">
    <cfRule type="cellIs" dxfId="89" priority="12" operator="lessThan">
      <formula>0</formula>
    </cfRule>
  </conditionalFormatting>
  <conditionalFormatting sqref="X586:X587">
    <cfRule type="cellIs" dxfId="88" priority="2" operator="lessThan">
      <formula>0</formula>
    </cfRule>
  </conditionalFormatting>
  <conditionalFormatting sqref="AC450">
    <cfRule type="cellIs" dxfId="87" priority="27" operator="lessThan">
      <formula>0</formula>
    </cfRule>
  </conditionalFormatting>
  <conditionalFormatting sqref="AC467:AC468">
    <cfRule type="cellIs" dxfId="86" priority="16" operator="lessThan">
      <formula>0</formula>
    </cfRule>
  </conditionalFormatting>
  <conditionalFormatting sqref="AC569">
    <cfRule type="cellIs" dxfId="85" priority="11" operator="lessThan">
      <formula>0</formula>
    </cfRule>
  </conditionalFormatting>
  <conditionalFormatting sqref="AC586:AC587">
    <cfRule type="cellIs" dxfId="84" priority="1" operator="lessThan">
      <formula>0</formula>
    </cfRule>
  </conditionalFormatting>
  <conditionalFormatting sqref="AH450">
    <cfRule type="cellIs" dxfId="83" priority="26" operator="lessThan">
      <formula>0</formula>
    </cfRule>
  </conditionalFormatting>
  <conditionalFormatting sqref="AH467">
    <cfRule type="cellIs" dxfId="82" priority="20" operator="lessThan">
      <formula>0</formula>
    </cfRule>
  </conditionalFormatting>
  <conditionalFormatting sqref="AH569">
    <cfRule type="cellIs" dxfId="81" priority="10" operator="lessThan">
      <formula>0</formula>
    </cfRule>
  </conditionalFormatting>
  <conditionalFormatting sqref="AH586">
    <cfRule type="cellIs" dxfId="80" priority="5" operator="lessThan">
      <formula>0</formula>
    </cfRule>
  </conditionalFormatting>
  <conditionalFormatting sqref="AM139">
    <cfRule type="cellIs" dxfId="79" priority="32" operator="equal">
      <formula>0</formula>
    </cfRule>
  </conditionalFormatting>
  <conditionalFormatting sqref="AM450">
    <cfRule type="cellIs" dxfId="78" priority="25" operator="lessThan">
      <formula>0</formula>
    </cfRule>
  </conditionalFormatting>
  <conditionalFormatting sqref="AM467">
    <cfRule type="cellIs" dxfId="77" priority="19" operator="lessThan">
      <formula>0</formula>
    </cfRule>
  </conditionalFormatting>
  <conditionalFormatting sqref="AM569">
    <cfRule type="cellIs" dxfId="76" priority="9" operator="lessThan">
      <formula>0</formula>
    </cfRule>
  </conditionalFormatting>
  <conditionalFormatting sqref="AM586">
    <cfRule type="cellIs" dxfId="75" priority="4" operator="lessThan">
      <formula>0</formula>
    </cfRule>
  </conditionalFormatting>
  <conditionalFormatting sqref="AR450">
    <cfRule type="cellIs" dxfId="74" priority="24" operator="lessThan">
      <formula>0</formula>
    </cfRule>
  </conditionalFormatting>
  <conditionalFormatting sqref="AR467">
    <cfRule type="cellIs" dxfId="73" priority="18" operator="lessThan">
      <formula>0</formula>
    </cfRule>
  </conditionalFormatting>
  <conditionalFormatting sqref="AR586">
    <cfRule type="cellIs" dxfId="72" priority="3" operator="lessThan">
      <formula>0</formula>
    </cfRule>
  </conditionalFormatting>
  <hyperlinks>
    <hyperlink ref="AE3" r:id="rId1"/>
  </hyperlinks>
  <pageMargins left="0.70866141732283472" right="0.70866141732283472" top="0.74803149606299213" bottom="0.74803149606299213" header="0.31496062992125984" footer="0.31496062992125984"/>
  <pageSetup scale="47" orientation="portrait" r:id="rId2"/>
  <rowBreaks count="3" manualBreakCount="3">
    <brk id="155" max="53" man="1"/>
    <brk id="265" max="53" man="1"/>
    <brk id="336" max="53" man="1"/>
  </rowBreak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40"/>
  <sheetViews>
    <sheetView topLeftCell="A7" zoomScale="87" zoomScaleNormal="87" workbookViewId="0">
      <pane ySplit="7" topLeftCell="A14" activePane="bottomLeft" state="frozen"/>
      <selection activeCell="A7" sqref="A7"/>
      <selection pane="bottomLeft" activeCell="G43" sqref="G43"/>
    </sheetView>
  </sheetViews>
  <sheetFormatPr baseColWidth="10" defaultRowHeight="15"/>
  <cols>
    <col min="1" max="1" width="7" customWidth="1"/>
    <col min="2" max="2" width="67.7109375" customWidth="1"/>
    <col min="3" max="3" width="16.140625" style="1" bestFit="1" customWidth="1"/>
    <col min="4" max="4" width="14.42578125" style="1" customWidth="1"/>
    <col min="5" max="5" width="16" style="1" customWidth="1"/>
    <col min="6" max="6" width="14.85546875" style="1" bestFit="1" customWidth="1"/>
    <col min="7" max="7" width="25.42578125" style="1" customWidth="1"/>
  </cols>
  <sheetData>
    <row r="2" spans="1:7">
      <c r="B2" s="854" t="s">
        <v>119</v>
      </c>
      <c r="C2" s="585"/>
    </row>
    <row r="9" spans="1:7" ht="15.75" thickBot="1"/>
    <row r="10" spans="1:7" ht="26.25" customHeight="1">
      <c r="B10" s="661" t="s">
        <v>966</v>
      </c>
      <c r="C10" s="586" t="s">
        <v>193</v>
      </c>
      <c r="D10" s="586" t="s">
        <v>967</v>
      </c>
      <c r="E10" s="586" t="s">
        <v>146</v>
      </c>
      <c r="F10" s="586" t="s">
        <v>146</v>
      </c>
      <c r="G10" s="586" t="s">
        <v>968</v>
      </c>
    </row>
    <row r="11" spans="1:7" ht="26.25" customHeight="1">
      <c r="B11" s="662"/>
      <c r="C11" s="587" t="s">
        <v>146</v>
      </c>
      <c r="D11" s="587" t="s">
        <v>969</v>
      </c>
      <c r="E11" s="587" t="s">
        <v>970</v>
      </c>
      <c r="F11" s="587" t="s">
        <v>971</v>
      </c>
      <c r="G11" s="587" t="s">
        <v>972</v>
      </c>
    </row>
    <row r="12" spans="1:7" ht="27.75" customHeight="1">
      <c r="B12" s="662"/>
      <c r="C12" s="587" t="s">
        <v>984</v>
      </c>
      <c r="D12" s="587" t="s">
        <v>973</v>
      </c>
      <c r="E12" s="587" t="s">
        <v>967</v>
      </c>
      <c r="F12" s="587" t="s">
        <v>974</v>
      </c>
      <c r="G12" s="587" t="s">
        <v>975</v>
      </c>
    </row>
    <row r="13" spans="1:7" s="3" customFormat="1" ht="15.75" thickBot="1">
      <c r="B13" s="663"/>
      <c r="C13" s="855"/>
      <c r="D13" s="587" t="s">
        <v>976</v>
      </c>
      <c r="E13" s="587" t="s">
        <v>969</v>
      </c>
      <c r="F13" s="587">
        <v>2023</v>
      </c>
      <c r="G13" s="587" t="s">
        <v>977</v>
      </c>
    </row>
    <row r="14" spans="1:7" ht="18.75">
      <c r="B14" s="856" t="s">
        <v>260</v>
      </c>
      <c r="C14" s="857"/>
      <c r="D14" s="857"/>
      <c r="E14" s="857"/>
      <c r="F14" s="857"/>
      <c r="G14" s="857"/>
    </row>
    <row r="15" spans="1:7" ht="18.75">
      <c r="A15" s="858"/>
      <c r="B15" s="859" t="s">
        <v>978</v>
      </c>
      <c r="C15" s="860">
        <f>+'RREE  ALT 2'!C61</f>
        <v>4893500</v>
      </c>
      <c r="D15" s="861">
        <v>0.9</v>
      </c>
      <c r="E15" s="860">
        <f>+C15*D15</f>
        <v>4404150</v>
      </c>
      <c r="F15" s="860">
        <v>0</v>
      </c>
      <c r="G15" s="860">
        <f>+E15-F15</f>
        <v>4404150</v>
      </c>
    </row>
    <row r="16" spans="1:7" ht="18.75">
      <c r="B16" s="859" t="s">
        <v>979</v>
      </c>
      <c r="C16" s="860">
        <f>+C15</f>
        <v>4893500</v>
      </c>
      <c r="D16" s="861">
        <v>0.1</v>
      </c>
      <c r="E16" s="860">
        <f>+C16*D16</f>
        <v>489350</v>
      </c>
      <c r="F16" s="860">
        <f>+C16</f>
        <v>4893500</v>
      </c>
      <c r="G16" s="860">
        <f>+E16-F16</f>
        <v>-4404150</v>
      </c>
    </row>
    <row r="17" spans="2:7" ht="19.5" thickBot="1">
      <c r="B17" s="862" t="s">
        <v>281</v>
      </c>
      <c r="C17" s="863"/>
      <c r="D17" s="861">
        <f>SUM(D15:D16)</f>
        <v>1</v>
      </c>
      <c r="E17" s="863">
        <f>SUM(E15:E16)</f>
        <v>4893500</v>
      </c>
      <c r="F17" s="863">
        <f>SUM(F15:F16)</f>
        <v>4893500</v>
      </c>
      <c r="G17" s="863">
        <f>SUM(G15:G16)</f>
        <v>0</v>
      </c>
    </row>
    <row r="18" spans="2:7" ht="18.75">
      <c r="B18" s="864"/>
      <c r="C18" s="865"/>
      <c r="D18" s="865"/>
      <c r="E18" s="865"/>
      <c r="F18" s="865"/>
      <c r="G18" s="865"/>
    </row>
    <row r="19" spans="2:7" ht="18.75">
      <c r="B19" s="866" t="s">
        <v>980</v>
      </c>
      <c r="C19" s="867"/>
      <c r="D19" s="867"/>
      <c r="E19" s="867"/>
      <c r="F19" s="867"/>
      <c r="G19" s="867"/>
    </row>
    <row r="20" spans="2:7" s="3" customFormat="1" ht="18.75">
      <c r="B20" s="868" t="s">
        <v>981</v>
      </c>
      <c r="C20" s="869"/>
      <c r="D20" s="869"/>
      <c r="E20" s="869"/>
      <c r="F20" s="870"/>
      <c r="G20" s="871">
        <f>+G15</f>
        <v>4404150</v>
      </c>
    </row>
    <row r="21" spans="2:7" s="3" customFormat="1" ht="18.75">
      <c r="B21" s="872" t="s">
        <v>982</v>
      </c>
      <c r="C21" s="873"/>
      <c r="D21" s="873"/>
      <c r="E21" s="873"/>
      <c r="F21" s="874">
        <v>0.4</v>
      </c>
      <c r="G21" s="871">
        <f>+G20*F21</f>
        <v>1761660</v>
      </c>
    </row>
    <row r="22" spans="2:7" s="3" customFormat="1" ht="18.75">
      <c r="B22" s="875" t="s">
        <v>983</v>
      </c>
      <c r="C22" s="876"/>
      <c r="D22" s="876"/>
      <c r="E22" s="876"/>
      <c r="F22" s="877">
        <v>0.36879000000000001</v>
      </c>
      <c r="G22" s="225">
        <f>+G20*F22</f>
        <v>1624206.4785</v>
      </c>
    </row>
    <row r="23" spans="2:7" s="3" customFormat="1" ht="18.75">
      <c r="B23" s="878"/>
      <c r="C23" s="865"/>
      <c r="D23" s="865"/>
      <c r="E23" s="865"/>
      <c r="F23" s="865"/>
      <c r="G23" s="865"/>
    </row>
    <row r="24" spans="2:7" s="3" customFormat="1" ht="18.75">
      <c r="B24" s="878"/>
      <c r="C24" s="865"/>
      <c r="D24" s="865"/>
      <c r="E24" s="865"/>
      <c r="F24" s="865" t="s">
        <v>985</v>
      </c>
      <c r="G24" s="865" t="s">
        <v>986</v>
      </c>
    </row>
    <row r="25" spans="2:7" s="3" customFormat="1" ht="18.75">
      <c r="B25" s="866"/>
      <c r="C25" s="865"/>
      <c r="D25" s="865"/>
      <c r="E25" s="865"/>
      <c r="F25" s="865" t="s">
        <v>987</v>
      </c>
      <c r="G25" s="865" t="s">
        <v>988</v>
      </c>
    </row>
    <row r="26" spans="2:7" s="3" customFormat="1" ht="18.75">
      <c r="B26" s="864"/>
      <c r="C26" s="865"/>
      <c r="D26" s="865"/>
      <c r="E26" s="865"/>
      <c r="F26" s="865" t="s">
        <v>989</v>
      </c>
      <c r="G26" s="865" t="s">
        <v>990</v>
      </c>
    </row>
    <row r="27" spans="2:7" s="3" customFormat="1" ht="18.75">
      <c r="B27" s="864"/>
      <c r="C27" s="865"/>
      <c r="D27" s="865"/>
      <c r="E27" s="865"/>
      <c r="F27" s="865"/>
      <c r="G27" s="865"/>
    </row>
    <row r="28" spans="2:7" s="3" customFormat="1" ht="18.75">
      <c r="B28" s="864"/>
      <c r="C28" s="865"/>
      <c r="D28" s="865"/>
      <c r="E28" s="865"/>
      <c r="F28" s="865"/>
      <c r="G28" s="865"/>
    </row>
    <row r="29" spans="2:7" s="3" customFormat="1" ht="18.75">
      <c r="B29" s="864"/>
      <c r="C29" s="865"/>
      <c r="D29" s="865"/>
      <c r="E29" s="865"/>
      <c r="F29" s="865"/>
      <c r="G29" s="865"/>
    </row>
    <row r="30" spans="2:7" s="3" customFormat="1" ht="18.75">
      <c r="B30" s="866"/>
      <c r="C30" s="865"/>
      <c r="D30" s="865"/>
      <c r="E30" s="865"/>
      <c r="F30" s="865"/>
      <c r="G30" s="865"/>
    </row>
    <row r="31" spans="2:7" s="3" customFormat="1" ht="18.75">
      <c r="B31" s="878"/>
      <c r="C31" s="879"/>
      <c r="D31" s="879"/>
      <c r="E31" s="879"/>
      <c r="F31" s="879"/>
      <c r="G31" s="879"/>
    </row>
    <row r="32" spans="2:7" ht="18.75">
      <c r="B32" s="878"/>
      <c r="C32" s="879"/>
      <c r="D32" s="879"/>
      <c r="E32" s="879"/>
      <c r="F32" s="879"/>
      <c r="G32" s="879"/>
    </row>
    <row r="33" spans="2:7" s="3" customFormat="1" ht="18.75">
      <c r="B33" s="864"/>
      <c r="C33" s="584"/>
      <c r="D33" s="584"/>
      <c r="E33" s="584"/>
      <c r="F33" s="584"/>
      <c r="G33" s="584"/>
    </row>
    <row r="34" spans="2:7" ht="18.75">
      <c r="B34" s="880"/>
      <c r="C34" s="867"/>
    </row>
    <row r="35" spans="2:7">
      <c r="B35" s="881"/>
      <c r="C35" s="867"/>
    </row>
    <row r="36" spans="2:7">
      <c r="B36" s="881"/>
      <c r="C36" s="867"/>
    </row>
    <row r="37" spans="2:7">
      <c r="B37" s="881"/>
      <c r="C37" s="867"/>
    </row>
    <row r="38" spans="2:7">
      <c r="B38" s="881"/>
      <c r="C38" s="867"/>
    </row>
    <row r="39" spans="2:7">
      <c r="B39" s="881"/>
      <c r="C39" s="867"/>
    </row>
    <row r="40" spans="2:7">
      <c r="B40" s="881"/>
      <c r="C40" s="867"/>
    </row>
  </sheetData>
  <mergeCells count="1">
    <mergeCell ref="B10:B13"/>
  </mergeCells>
  <printOptions gridLines="1"/>
  <pageMargins left="0.78740157480314965" right="0.70866141732283472" top="0.74803149606299213" bottom="0.74803149606299213" header="0.31496062992125984" footer="0.31496062992125984"/>
  <pageSetup scale="39" orientation="landscape" r:id="rId1"/>
  <headerFoot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topLeftCell="B1" zoomScale="128" zoomScaleNormal="128" workbookViewId="0">
      <selection activeCell="H24" sqref="H24"/>
    </sheetView>
  </sheetViews>
  <sheetFormatPr baseColWidth="10" defaultRowHeight="15"/>
  <cols>
    <col min="1" max="1" width="0" hidden="1" customWidth="1"/>
    <col min="2" max="2" width="38" customWidth="1"/>
    <col min="3" max="3" width="14" customWidth="1"/>
    <col min="4" max="4" width="15.28515625" customWidth="1"/>
    <col min="5" max="10" width="13.140625" bestFit="1" customWidth="1"/>
    <col min="262" max="262" width="31.42578125" customWidth="1"/>
    <col min="518" max="518" width="31.42578125" customWidth="1"/>
    <col min="774" max="774" width="31.42578125" customWidth="1"/>
    <col min="1030" max="1030" width="31.42578125" customWidth="1"/>
    <col min="1286" max="1286" width="31.42578125" customWidth="1"/>
    <col min="1542" max="1542" width="31.42578125" customWidth="1"/>
    <col min="1798" max="1798" width="31.42578125" customWidth="1"/>
    <col min="2054" max="2054" width="31.42578125" customWidth="1"/>
    <col min="2310" max="2310" width="31.42578125" customWidth="1"/>
    <col min="2566" max="2566" width="31.42578125" customWidth="1"/>
    <col min="2822" max="2822" width="31.42578125" customWidth="1"/>
    <col min="3078" max="3078" width="31.42578125" customWidth="1"/>
    <col min="3334" max="3334" width="31.42578125" customWidth="1"/>
    <col min="3590" max="3590" width="31.42578125" customWidth="1"/>
    <col min="3846" max="3846" width="31.42578125" customWidth="1"/>
    <col min="4102" max="4102" width="31.42578125" customWidth="1"/>
    <col min="4358" max="4358" width="31.42578125" customWidth="1"/>
    <col min="4614" max="4614" width="31.42578125" customWidth="1"/>
    <col min="4870" max="4870" width="31.42578125" customWidth="1"/>
    <col min="5126" max="5126" width="31.42578125" customWidth="1"/>
    <col min="5382" max="5382" width="31.42578125" customWidth="1"/>
    <col min="5638" max="5638" width="31.42578125" customWidth="1"/>
    <col min="5894" max="5894" width="31.42578125" customWidth="1"/>
    <col min="6150" max="6150" width="31.42578125" customWidth="1"/>
    <col min="6406" max="6406" width="31.42578125" customWidth="1"/>
    <col min="6662" max="6662" width="31.42578125" customWidth="1"/>
    <col min="6918" max="6918" width="31.42578125" customWidth="1"/>
    <col min="7174" max="7174" width="31.42578125" customWidth="1"/>
    <col min="7430" max="7430" width="31.42578125" customWidth="1"/>
    <col min="7686" max="7686" width="31.42578125" customWidth="1"/>
    <col min="7942" max="7942" width="31.42578125" customWidth="1"/>
    <col min="8198" max="8198" width="31.42578125" customWidth="1"/>
    <col min="8454" max="8454" width="31.42578125" customWidth="1"/>
    <col min="8710" max="8710" width="31.42578125" customWidth="1"/>
    <col min="8966" max="8966" width="31.42578125" customWidth="1"/>
    <col min="9222" max="9222" width="31.42578125" customWidth="1"/>
    <col min="9478" max="9478" width="31.42578125" customWidth="1"/>
    <col min="9734" max="9734" width="31.42578125" customWidth="1"/>
    <col min="9990" max="9990" width="31.42578125" customWidth="1"/>
    <col min="10246" max="10246" width="31.42578125" customWidth="1"/>
    <col min="10502" max="10502" width="31.42578125" customWidth="1"/>
    <col min="10758" max="10758" width="31.42578125" customWidth="1"/>
    <col min="11014" max="11014" width="31.42578125" customWidth="1"/>
    <col min="11270" max="11270" width="31.42578125" customWidth="1"/>
    <col min="11526" max="11526" width="31.42578125" customWidth="1"/>
    <col min="11782" max="11782" width="31.42578125" customWidth="1"/>
    <col min="12038" max="12038" width="31.42578125" customWidth="1"/>
    <col min="12294" max="12294" width="31.42578125" customWidth="1"/>
    <col min="12550" max="12550" width="31.42578125" customWidth="1"/>
    <col min="12806" max="12806" width="31.42578125" customWidth="1"/>
    <col min="13062" max="13062" width="31.42578125" customWidth="1"/>
    <col min="13318" max="13318" width="31.42578125" customWidth="1"/>
    <col min="13574" max="13574" width="31.42578125" customWidth="1"/>
    <col min="13830" max="13830" width="31.42578125" customWidth="1"/>
    <col min="14086" max="14086" width="31.42578125" customWidth="1"/>
    <col min="14342" max="14342" width="31.42578125" customWidth="1"/>
    <col min="14598" max="14598" width="31.42578125" customWidth="1"/>
    <col min="14854" max="14854" width="31.42578125" customWidth="1"/>
    <col min="15110" max="15110" width="31.42578125" customWidth="1"/>
    <col min="15366" max="15366" width="31.42578125" customWidth="1"/>
    <col min="15622" max="15622" width="31.42578125" customWidth="1"/>
    <col min="15878" max="15878" width="31.42578125" customWidth="1"/>
    <col min="16134" max="16134" width="31.42578125" customWidth="1"/>
  </cols>
  <sheetData>
    <row r="1" spans="1:10">
      <c r="A1" s="156"/>
      <c r="B1" s="243" t="s">
        <v>473</v>
      </c>
      <c r="C1" s="243" t="s">
        <v>472</v>
      </c>
      <c r="D1" s="243"/>
      <c r="E1" s="243"/>
      <c r="F1" s="243"/>
      <c r="G1" s="244"/>
      <c r="H1" s="244"/>
      <c r="I1" s="244"/>
      <c r="J1" s="152"/>
    </row>
    <row r="2" spans="1:10">
      <c r="A2" s="141"/>
      <c r="B2" s="165" t="s">
        <v>289</v>
      </c>
      <c r="C2" s="165" t="s">
        <v>342</v>
      </c>
      <c r="D2" s="165" t="s">
        <v>343</v>
      </c>
      <c r="E2" s="165" t="s">
        <v>344</v>
      </c>
      <c r="F2" s="165" t="s">
        <v>345</v>
      </c>
      <c r="G2" s="165" t="s">
        <v>290</v>
      </c>
      <c r="H2" s="165" t="s">
        <v>291</v>
      </c>
      <c r="I2" s="165" t="s">
        <v>292</v>
      </c>
      <c r="J2" s="245" t="s">
        <v>293</v>
      </c>
    </row>
    <row r="3" spans="1:10">
      <c r="A3" s="246">
        <v>101101010</v>
      </c>
      <c r="B3" s="174" t="s">
        <v>294</v>
      </c>
      <c r="C3" s="238">
        <f>+D18</f>
        <v>200000000</v>
      </c>
      <c r="D3" s="238">
        <f>+C4+C6+C7+C13+C17</f>
        <v>95100000</v>
      </c>
      <c r="E3" s="238">
        <f t="shared" ref="E3:E12" si="0">IF(C3&gt;D3,(C3-D3),0)</f>
        <v>104900000</v>
      </c>
      <c r="F3" s="238">
        <f t="shared" ref="F3:F18" si="1">IF(D3&gt;C3,D3-C3,0)</f>
        <v>0</v>
      </c>
      <c r="G3" s="238">
        <f t="shared" ref="G3:G12" si="2">IF(E3&gt;F3,E3,0)</f>
        <v>104900000</v>
      </c>
      <c r="H3" s="238">
        <f t="shared" ref="H3:H12" si="3">IF(F3&gt;E3,F3,0)</f>
        <v>0</v>
      </c>
      <c r="I3" s="239"/>
      <c r="J3" s="247"/>
    </row>
    <row r="4" spans="1:10">
      <c r="A4" s="246">
        <v>103101018</v>
      </c>
      <c r="B4" s="174" t="s">
        <v>295</v>
      </c>
      <c r="C4" s="238">
        <f>+D18*0.125</f>
        <v>25000000</v>
      </c>
      <c r="D4" s="238"/>
      <c r="E4" s="238">
        <f t="shared" si="0"/>
        <v>25000000</v>
      </c>
      <c r="F4" s="238">
        <f t="shared" si="1"/>
        <v>0</v>
      </c>
      <c r="G4" s="238">
        <f t="shared" si="2"/>
        <v>25000000</v>
      </c>
      <c r="H4" s="238">
        <f t="shared" si="3"/>
        <v>0</v>
      </c>
      <c r="I4" s="239"/>
      <c r="J4" s="247"/>
    </row>
    <row r="5" spans="1:10">
      <c r="A5" s="246">
        <v>120101012</v>
      </c>
      <c r="B5" s="174" t="s">
        <v>362</v>
      </c>
      <c r="C5" s="238">
        <v>100000000</v>
      </c>
      <c r="D5" s="238"/>
      <c r="E5" s="238">
        <f t="shared" si="0"/>
        <v>100000000</v>
      </c>
      <c r="F5" s="238">
        <f t="shared" si="1"/>
        <v>0</v>
      </c>
      <c r="G5" s="238">
        <f t="shared" si="2"/>
        <v>100000000</v>
      </c>
      <c r="H5" s="238">
        <f t="shared" si="3"/>
        <v>0</v>
      </c>
      <c r="I5" s="239"/>
      <c r="J5" s="247"/>
    </row>
    <row r="6" spans="1:10">
      <c r="A6" s="246"/>
      <c r="B6" s="174" t="s">
        <v>474</v>
      </c>
      <c r="C6" s="238">
        <f>+'ALTERNATIVA 3 '!B17</f>
        <v>42900000</v>
      </c>
      <c r="D6" s="238"/>
      <c r="E6" s="238">
        <f t="shared" si="0"/>
        <v>42900000</v>
      </c>
      <c r="F6" s="238">
        <f t="shared" si="1"/>
        <v>0</v>
      </c>
      <c r="G6" s="238">
        <f t="shared" si="2"/>
        <v>42900000</v>
      </c>
      <c r="H6" s="238">
        <f t="shared" si="3"/>
        <v>0</v>
      </c>
      <c r="I6" s="239"/>
      <c r="J6" s="247"/>
    </row>
    <row r="7" spans="1:10">
      <c r="A7" s="246"/>
      <c r="B7" s="174" t="s">
        <v>475</v>
      </c>
      <c r="C7" s="238">
        <f>+'ALTERNATIVA 3 '!C17</f>
        <v>4800000</v>
      </c>
      <c r="D7" s="238"/>
      <c r="E7" s="238">
        <f t="shared" si="0"/>
        <v>4800000</v>
      </c>
      <c r="F7" s="238">
        <f t="shared" si="1"/>
        <v>0</v>
      </c>
      <c r="G7" s="238">
        <f t="shared" si="2"/>
        <v>4800000</v>
      </c>
      <c r="H7" s="238">
        <f t="shared" si="3"/>
        <v>0</v>
      </c>
      <c r="I7" s="239"/>
      <c r="J7" s="247"/>
    </row>
    <row r="8" spans="1:10">
      <c r="A8" s="246"/>
      <c r="B8" s="174" t="s">
        <v>479</v>
      </c>
      <c r="C8" s="238"/>
      <c r="D8" s="238"/>
      <c r="E8" s="238">
        <f t="shared" si="0"/>
        <v>0</v>
      </c>
      <c r="F8" s="238">
        <f t="shared" si="1"/>
        <v>0</v>
      </c>
      <c r="G8" s="238">
        <f t="shared" si="2"/>
        <v>0</v>
      </c>
      <c r="H8" s="238">
        <f t="shared" si="3"/>
        <v>0</v>
      </c>
      <c r="I8" s="239"/>
      <c r="J8" s="247"/>
    </row>
    <row r="9" spans="1:10">
      <c r="A9" s="246"/>
      <c r="B9" s="174" t="s">
        <v>480</v>
      </c>
      <c r="C9" s="238"/>
      <c r="D9" s="238"/>
      <c r="E9" s="238">
        <f t="shared" si="0"/>
        <v>0</v>
      </c>
      <c r="F9" s="238">
        <f t="shared" si="1"/>
        <v>0</v>
      </c>
      <c r="G9" s="238">
        <f t="shared" si="2"/>
        <v>0</v>
      </c>
      <c r="H9" s="238">
        <f t="shared" si="3"/>
        <v>0</v>
      </c>
      <c r="I9" s="239"/>
      <c r="J9" s="247"/>
    </row>
    <row r="10" spans="1:10">
      <c r="A10" s="246"/>
      <c r="B10" s="174" t="s">
        <v>481</v>
      </c>
      <c r="C10" s="238"/>
      <c r="D10" s="238"/>
      <c r="E10" s="238">
        <f t="shared" si="0"/>
        <v>0</v>
      </c>
      <c r="F10" s="238">
        <f t="shared" si="1"/>
        <v>0</v>
      </c>
      <c r="G10" s="238">
        <f t="shared" si="2"/>
        <v>0</v>
      </c>
      <c r="H10" s="238">
        <f t="shared" si="3"/>
        <v>0</v>
      </c>
      <c r="I10" s="239"/>
      <c r="J10" s="247"/>
    </row>
    <row r="11" spans="1:10">
      <c r="A11" s="246">
        <v>260101013</v>
      </c>
      <c r="B11" s="174" t="s">
        <v>296</v>
      </c>
      <c r="C11" s="238"/>
      <c r="D11" s="238">
        <v>100000000</v>
      </c>
      <c r="E11" s="238">
        <f t="shared" si="0"/>
        <v>0</v>
      </c>
      <c r="F11" s="238">
        <f t="shared" si="1"/>
        <v>100000000</v>
      </c>
      <c r="G11" s="238">
        <f t="shared" si="2"/>
        <v>0</v>
      </c>
      <c r="H11" s="238">
        <f t="shared" si="3"/>
        <v>100000000</v>
      </c>
      <c r="I11" s="239"/>
      <c r="J11" s="247"/>
    </row>
    <row r="12" spans="1:10">
      <c r="A12" s="246">
        <v>262101010</v>
      </c>
      <c r="B12" s="174" t="s">
        <v>346</v>
      </c>
      <c r="C12" s="238"/>
      <c r="D12" s="238"/>
      <c r="E12" s="238">
        <f t="shared" si="0"/>
        <v>0</v>
      </c>
      <c r="F12" s="238">
        <f t="shared" si="1"/>
        <v>0</v>
      </c>
      <c r="G12" s="238">
        <f t="shared" si="2"/>
        <v>0</v>
      </c>
      <c r="H12" s="238">
        <f t="shared" si="3"/>
        <v>0</v>
      </c>
      <c r="I12" s="239"/>
      <c r="J12" s="247"/>
    </row>
    <row r="13" spans="1:10">
      <c r="A13" s="246">
        <v>580101011</v>
      </c>
      <c r="B13" s="174" t="s">
        <v>350</v>
      </c>
      <c r="C13" s="238">
        <v>20000000</v>
      </c>
      <c r="D13" s="238"/>
      <c r="E13" s="238">
        <f t="shared" ref="E13:E17" si="4">IF(C13&gt;D13,C13-D13,0)</f>
        <v>20000000</v>
      </c>
      <c r="F13" s="238">
        <f t="shared" si="1"/>
        <v>0</v>
      </c>
      <c r="G13" s="238"/>
      <c r="H13" s="238"/>
      <c r="I13" s="238">
        <f t="shared" ref="I13:J18" si="5">IF(E13&gt;0,E13,0)</f>
        <v>20000000</v>
      </c>
      <c r="J13" s="248">
        <f t="shared" si="5"/>
        <v>0</v>
      </c>
    </row>
    <row r="14" spans="1:10">
      <c r="A14" s="246"/>
      <c r="B14" s="174" t="s">
        <v>476</v>
      </c>
      <c r="C14" s="238"/>
      <c r="D14" s="238"/>
      <c r="E14" s="238">
        <f t="shared" si="4"/>
        <v>0</v>
      </c>
      <c r="F14" s="238">
        <f t="shared" si="1"/>
        <v>0</v>
      </c>
      <c r="G14" s="238"/>
      <c r="H14" s="238"/>
      <c r="I14" s="238">
        <f t="shared" si="5"/>
        <v>0</v>
      </c>
      <c r="J14" s="248">
        <f t="shared" si="5"/>
        <v>0</v>
      </c>
    </row>
    <row r="15" spans="1:10">
      <c r="A15" s="246"/>
      <c r="B15" s="174" t="s">
        <v>477</v>
      </c>
      <c r="C15" s="238"/>
      <c r="D15" s="238"/>
      <c r="E15" s="238">
        <f t="shared" si="4"/>
        <v>0</v>
      </c>
      <c r="F15" s="238">
        <f t="shared" si="1"/>
        <v>0</v>
      </c>
      <c r="G15" s="238"/>
      <c r="H15" s="238"/>
      <c r="I15" s="238">
        <f t="shared" si="5"/>
        <v>0</v>
      </c>
      <c r="J15" s="248">
        <f t="shared" si="5"/>
        <v>0</v>
      </c>
    </row>
    <row r="16" spans="1:10">
      <c r="A16" s="246"/>
      <c r="B16" s="174" t="s">
        <v>478</v>
      </c>
      <c r="C16" s="238"/>
      <c r="D16" s="238"/>
      <c r="E16" s="238">
        <f t="shared" si="4"/>
        <v>0</v>
      </c>
      <c r="F16" s="238">
        <f t="shared" si="1"/>
        <v>0</v>
      </c>
      <c r="G16" s="238"/>
      <c r="H16" s="238"/>
      <c r="I16" s="238">
        <f t="shared" si="5"/>
        <v>0</v>
      </c>
      <c r="J16" s="248">
        <f t="shared" si="5"/>
        <v>0</v>
      </c>
    </row>
    <row r="17" spans="1:10">
      <c r="A17" s="246">
        <v>583101014</v>
      </c>
      <c r="B17" s="174" t="s">
        <v>349</v>
      </c>
      <c r="C17" s="238">
        <v>2400000</v>
      </c>
      <c r="D17" s="238"/>
      <c r="E17" s="238">
        <f t="shared" si="4"/>
        <v>2400000</v>
      </c>
      <c r="F17" s="238">
        <f t="shared" si="1"/>
        <v>0</v>
      </c>
      <c r="G17" s="238"/>
      <c r="H17" s="238"/>
      <c r="I17" s="238">
        <f t="shared" si="5"/>
        <v>2400000</v>
      </c>
      <c r="J17" s="248">
        <f t="shared" si="5"/>
        <v>0</v>
      </c>
    </row>
    <row r="18" spans="1:10">
      <c r="A18" s="249">
        <v>601101018</v>
      </c>
      <c r="B18" s="174" t="s">
        <v>363</v>
      </c>
      <c r="C18" s="238"/>
      <c r="D18" s="238">
        <v>200000000</v>
      </c>
      <c r="E18" s="238">
        <f>IF(C18&gt;D18,C18-D18,0)</f>
        <v>0</v>
      </c>
      <c r="F18" s="238">
        <f t="shared" si="1"/>
        <v>200000000</v>
      </c>
      <c r="G18" s="238"/>
      <c r="H18" s="238"/>
      <c r="I18" s="238">
        <f t="shared" si="5"/>
        <v>0</v>
      </c>
      <c r="J18" s="248">
        <f t="shared" si="5"/>
        <v>200000000</v>
      </c>
    </row>
    <row r="19" spans="1:10">
      <c r="A19" s="141"/>
      <c r="B19" s="166" t="s">
        <v>297</v>
      </c>
      <c r="C19" s="167">
        <f t="shared" ref="C19:J19" si="6">SUM(C3:C18)</f>
        <v>395100000</v>
      </c>
      <c r="D19" s="167">
        <f t="shared" si="6"/>
        <v>395100000</v>
      </c>
      <c r="E19" s="167">
        <f t="shared" si="6"/>
        <v>300000000</v>
      </c>
      <c r="F19" s="167">
        <f t="shared" si="6"/>
        <v>300000000</v>
      </c>
      <c r="G19" s="167">
        <f t="shared" si="6"/>
        <v>277600000</v>
      </c>
      <c r="H19" s="167">
        <f t="shared" si="6"/>
        <v>100000000</v>
      </c>
      <c r="I19" s="167">
        <f t="shared" si="6"/>
        <v>22400000</v>
      </c>
      <c r="J19" s="250">
        <f t="shared" si="6"/>
        <v>200000000</v>
      </c>
    </row>
    <row r="20" spans="1:10">
      <c r="A20" s="141"/>
      <c r="B20" s="166" t="s">
        <v>298</v>
      </c>
      <c r="C20" s="167"/>
      <c r="D20" s="167"/>
      <c r="E20" s="167"/>
      <c r="F20" s="167"/>
      <c r="G20" s="167"/>
      <c r="H20" s="167">
        <f>G19-H19</f>
        <v>177600000</v>
      </c>
      <c r="I20" s="167">
        <f>J19-I19</f>
        <v>177600000</v>
      </c>
      <c r="J20" s="250"/>
    </row>
    <row r="21" spans="1:10" ht="15.75" thickBot="1">
      <c r="A21" s="157"/>
      <c r="B21" s="251" t="s">
        <v>299</v>
      </c>
      <c r="C21" s="252">
        <f t="shared" ref="C21:F21" si="7">SUM(C19:C20)</f>
        <v>395100000</v>
      </c>
      <c r="D21" s="252">
        <f t="shared" si="7"/>
        <v>395100000</v>
      </c>
      <c r="E21" s="252">
        <f t="shared" si="7"/>
        <v>300000000</v>
      </c>
      <c r="F21" s="252">
        <f t="shared" si="7"/>
        <v>300000000</v>
      </c>
      <c r="G21" s="252">
        <f>SUM(G19:G20)</f>
        <v>277600000</v>
      </c>
      <c r="H21" s="252">
        <f>SUM(H19:H20)</f>
        <v>277600000</v>
      </c>
      <c r="I21" s="252">
        <f>SUM(I19:I20)</f>
        <v>200000000</v>
      </c>
      <c r="J21" s="253">
        <f>SUM(J19:J20)</f>
        <v>200000000</v>
      </c>
    </row>
    <row r="22" spans="1:10">
      <c r="D22" s="168">
        <f>+C21-D21</f>
        <v>0</v>
      </c>
    </row>
    <row r="23" spans="1:10">
      <c r="G23" t="s">
        <v>964</v>
      </c>
      <c r="H23" s="167">
        <f>+H20*10%</f>
        <v>17760000</v>
      </c>
      <c r="I23" s="168"/>
    </row>
    <row r="24" spans="1:10">
      <c r="C24" s="4"/>
      <c r="G24" t="s">
        <v>965</v>
      </c>
      <c r="H24" s="167">
        <f>+H20*90%</f>
        <v>159840000</v>
      </c>
    </row>
    <row r="25" spans="1:10">
      <c r="I25" s="4"/>
    </row>
    <row r="26" spans="1:10">
      <c r="D26" s="4"/>
    </row>
    <row r="27" spans="1:10">
      <c r="D27" s="4"/>
      <c r="H27" s="4"/>
    </row>
    <row r="28" spans="1:10">
      <c r="H28" s="4"/>
    </row>
    <row r="29" spans="1:10">
      <c r="I29" s="4"/>
    </row>
    <row r="32" spans="1:10">
      <c r="H32" s="4"/>
    </row>
    <row r="33" spans="9:9">
      <c r="I33" s="4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96"/>
  <sheetViews>
    <sheetView showGridLines="0" topLeftCell="A7" zoomScale="112" zoomScaleNormal="112" workbookViewId="0">
      <selection activeCell="G92" sqref="G92"/>
    </sheetView>
  </sheetViews>
  <sheetFormatPr baseColWidth="10" defaultColWidth="14.5703125" defaultRowHeight="15"/>
  <cols>
    <col min="1" max="1" width="2.7109375" customWidth="1"/>
    <col min="2" max="2" width="49.5703125" customWidth="1"/>
    <col min="3" max="3" width="55.28515625" customWidth="1"/>
    <col min="4" max="4" width="16.42578125" customWidth="1"/>
    <col min="5" max="5" width="14.5703125" customWidth="1"/>
    <col min="6" max="6" width="3.42578125" customWidth="1"/>
    <col min="7" max="240" width="11.42578125" customWidth="1"/>
    <col min="241" max="242" width="2.7109375" customWidth="1"/>
    <col min="247" max="247" width="2.7109375" customWidth="1"/>
    <col min="248" max="248" width="48.28515625" customWidth="1"/>
    <col min="249" max="249" width="34.28515625" customWidth="1"/>
    <col min="250" max="250" width="24.28515625" customWidth="1"/>
    <col min="251" max="251" width="16.5703125" customWidth="1"/>
    <col min="252" max="253" width="3.42578125" customWidth="1"/>
    <col min="254" max="254" width="11.42578125" customWidth="1"/>
    <col min="255" max="255" width="21.42578125" customWidth="1"/>
    <col min="256" max="496" width="11.42578125" customWidth="1"/>
    <col min="497" max="498" width="2.7109375" customWidth="1"/>
    <col min="503" max="503" width="2.7109375" customWidth="1"/>
    <col min="504" max="504" width="48.28515625" customWidth="1"/>
    <col min="505" max="505" width="34.28515625" customWidth="1"/>
    <col min="506" max="506" width="24.28515625" customWidth="1"/>
    <col min="507" max="507" width="16.5703125" customWidth="1"/>
    <col min="508" max="509" width="3.42578125" customWidth="1"/>
    <col min="510" max="510" width="11.42578125" customWidth="1"/>
    <col min="511" max="511" width="21.42578125" customWidth="1"/>
    <col min="512" max="752" width="11.42578125" customWidth="1"/>
    <col min="753" max="754" width="2.7109375" customWidth="1"/>
    <col min="759" max="759" width="2.7109375" customWidth="1"/>
    <col min="760" max="760" width="48.28515625" customWidth="1"/>
    <col min="761" max="761" width="34.28515625" customWidth="1"/>
    <col min="762" max="762" width="24.28515625" customWidth="1"/>
    <col min="763" max="763" width="16.5703125" customWidth="1"/>
    <col min="764" max="765" width="3.42578125" customWidth="1"/>
    <col min="766" max="766" width="11.42578125" customWidth="1"/>
    <col min="767" max="767" width="21.42578125" customWidth="1"/>
    <col min="768" max="1008" width="11.42578125" customWidth="1"/>
    <col min="1009" max="1010" width="2.7109375" customWidth="1"/>
    <col min="1015" max="1015" width="2.7109375" customWidth="1"/>
    <col min="1016" max="1016" width="48.28515625" customWidth="1"/>
    <col min="1017" max="1017" width="34.28515625" customWidth="1"/>
    <col min="1018" max="1018" width="24.28515625" customWidth="1"/>
    <col min="1019" max="1019" width="16.5703125" customWidth="1"/>
    <col min="1020" max="1021" width="3.42578125" customWidth="1"/>
    <col min="1022" max="1022" width="11.42578125" customWidth="1"/>
    <col min="1023" max="1023" width="21.42578125" customWidth="1"/>
    <col min="1024" max="1264" width="11.42578125" customWidth="1"/>
    <col min="1265" max="1266" width="2.7109375" customWidth="1"/>
    <col min="1271" max="1271" width="2.7109375" customWidth="1"/>
    <col min="1272" max="1272" width="48.28515625" customWidth="1"/>
    <col min="1273" max="1273" width="34.28515625" customWidth="1"/>
    <col min="1274" max="1274" width="24.28515625" customWidth="1"/>
    <col min="1275" max="1275" width="16.5703125" customWidth="1"/>
    <col min="1276" max="1277" width="3.42578125" customWidth="1"/>
    <col min="1278" max="1278" width="11.42578125" customWidth="1"/>
    <col min="1279" max="1279" width="21.42578125" customWidth="1"/>
    <col min="1280" max="1520" width="11.42578125" customWidth="1"/>
    <col min="1521" max="1522" width="2.7109375" customWidth="1"/>
    <col min="1527" max="1527" width="2.7109375" customWidth="1"/>
    <col min="1528" max="1528" width="48.28515625" customWidth="1"/>
    <col min="1529" max="1529" width="34.28515625" customWidth="1"/>
    <col min="1530" max="1530" width="24.28515625" customWidth="1"/>
    <col min="1531" max="1531" width="16.5703125" customWidth="1"/>
    <col min="1532" max="1533" width="3.42578125" customWidth="1"/>
    <col min="1534" max="1534" width="11.42578125" customWidth="1"/>
    <col min="1535" max="1535" width="21.42578125" customWidth="1"/>
    <col min="1536" max="1776" width="11.42578125" customWidth="1"/>
    <col min="1777" max="1778" width="2.7109375" customWidth="1"/>
    <col min="1783" max="1783" width="2.7109375" customWidth="1"/>
    <col min="1784" max="1784" width="48.28515625" customWidth="1"/>
    <col min="1785" max="1785" width="34.28515625" customWidth="1"/>
    <col min="1786" max="1786" width="24.28515625" customWidth="1"/>
    <col min="1787" max="1787" width="16.5703125" customWidth="1"/>
    <col min="1788" max="1789" width="3.42578125" customWidth="1"/>
    <col min="1790" max="1790" width="11.42578125" customWidth="1"/>
    <col min="1791" max="1791" width="21.42578125" customWidth="1"/>
    <col min="1792" max="2032" width="11.42578125" customWidth="1"/>
    <col min="2033" max="2034" width="2.7109375" customWidth="1"/>
    <col min="2039" max="2039" width="2.7109375" customWidth="1"/>
    <col min="2040" max="2040" width="48.28515625" customWidth="1"/>
    <col min="2041" max="2041" width="34.28515625" customWidth="1"/>
    <col min="2042" max="2042" width="24.28515625" customWidth="1"/>
    <col min="2043" max="2043" width="16.5703125" customWidth="1"/>
    <col min="2044" max="2045" width="3.42578125" customWidth="1"/>
    <col min="2046" max="2046" width="11.42578125" customWidth="1"/>
    <col min="2047" max="2047" width="21.42578125" customWidth="1"/>
    <col min="2048" max="2288" width="11.42578125" customWidth="1"/>
    <col min="2289" max="2290" width="2.7109375" customWidth="1"/>
    <col min="2295" max="2295" width="2.7109375" customWidth="1"/>
    <col min="2296" max="2296" width="48.28515625" customWidth="1"/>
    <col min="2297" max="2297" width="34.28515625" customWidth="1"/>
    <col min="2298" max="2298" width="24.28515625" customWidth="1"/>
    <col min="2299" max="2299" width="16.5703125" customWidth="1"/>
    <col min="2300" max="2301" width="3.42578125" customWidth="1"/>
    <col min="2302" max="2302" width="11.42578125" customWidth="1"/>
    <col min="2303" max="2303" width="21.42578125" customWidth="1"/>
    <col min="2304" max="2544" width="11.42578125" customWidth="1"/>
    <col min="2545" max="2546" width="2.7109375" customWidth="1"/>
    <col min="2551" max="2551" width="2.7109375" customWidth="1"/>
    <col min="2552" max="2552" width="48.28515625" customWidth="1"/>
    <col min="2553" max="2553" width="34.28515625" customWidth="1"/>
    <col min="2554" max="2554" width="24.28515625" customWidth="1"/>
    <col min="2555" max="2555" width="16.5703125" customWidth="1"/>
    <col min="2556" max="2557" width="3.42578125" customWidth="1"/>
    <col min="2558" max="2558" width="11.42578125" customWidth="1"/>
    <col min="2559" max="2559" width="21.42578125" customWidth="1"/>
    <col min="2560" max="2800" width="11.42578125" customWidth="1"/>
    <col min="2801" max="2802" width="2.7109375" customWidth="1"/>
    <col min="2807" max="2807" width="2.7109375" customWidth="1"/>
    <col min="2808" max="2808" width="48.28515625" customWidth="1"/>
    <col min="2809" max="2809" width="34.28515625" customWidth="1"/>
    <col min="2810" max="2810" width="24.28515625" customWidth="1"/>
    <col min="2811" max="2811" width="16.5703125" customWidth="1"/>
    <col min="2812" max="2813" width="3.42578125" customWidth="1"/>
    <col min="2814" max="2814" width="11.42578125" customWidth="1"/>
    <col min="2815" max="2815" width="21.42578125" customWidth="1"/>
    <col min="2816" max="3056" width="11.42578125" customWidth="1"/>
    <col min="3057" max="3058" width="2.7109375" customWidth="1"/>
    <col min="3063" max="3063" width="2.7109375" customWidth="1"/>
    <col min="3064" max="3064" width="48.28515625" customWidth="1"/>
    <col min="3065" max="3065" width="34.28515625" customWidth="1"/>
    <col min="3066" max="3066" width="24.28515625" customWidth="1"/>
    <col min="3067" max="3067" width="16.5703125" customWidth="1"/>
    <col min="3068" max="3069" width="3.42578125" customWidth="1"/>
    <col min="3070" max="3070" width="11.42578125" customWidth="1"/>
    <col min="3071" max="3071" width="21.42578125" customWidth="1"/>
    <col min="3072" max="3312" width="11.42578125" customWidth="1"/>
    <col min="3313" max="3314" width="2.7109375" customWidth="1"/>
    <col min="3319" max="3319" width="2.7109375" customWidth="1"/>
    <col min="3320" max="3320" width="48.28515625" customWidth="1"/>
    <col min="3321" max="3321" width="34.28515625" customWidth="1"/>
    <col min="3322" max="3322" width="24.28515625" customWidth="1"/>
    <col min="3323" max="3323" width="16.5703125" customWidth="1"/>
    <col min="3324" max="3325" width="3.42578125" customWidth="1"/>
    <col min="3326" max="3326" width="11.42578125" customWidth="1"/>
    <col min="3327" max="3327" width="21.42578125" customWidth="1"/>
    <col min="3328" max="3568" width="11.42578125" customWidth="1"/>
    <col min="3569" max="3570" width="2.7109375" customWidth="1"/>
    <col min="3575" max="3575" width="2.7109375" customWidth="1"/>
    <col min="3576" max="3576" width="48.28515625" customWidth="1"/>
    <col min="3577" max="3577" width="34.28515625" customWidth="1"/>
    <col min="3578" max="3578" width="24.28515625" customWidth="1"/>
    <col min="3579" max="3579" width="16.5703125" customWidth="1"/>
    <col min="3580" max="3581" width="3.42578125" customWidth="1"/>
    <col min="3582" max="3582" width="11.42578125" customWidth="1"/>
    <col min="3583" max="3583" width="21.42578125" customWidth="1"/>
    <col min="3584" max="3824" width="11.42578125" customWidth="1"/>
    <col min="3825" max="3826" width="2.7109375" customWidth="1"/>
    <col min="3831" max="3831" width="2.7109375" customWidth="1"/>
    <col min="3832" max="3832" width="48.28515625" customWidth="1"/>
    <col min="3833" max="3833" width="34.28515625" customWidth="1"/>
    <col min="3834" max="3834" width="24.28515625" customWidth="1"/>
    <col min="3835" max="3835" width="16.5703125" customWidth="1"/>
    <col min="3836" max="3837" width="3.42578125" customWidth="1"/>
    <col min="3838" max="3838" width="11.42578125" customWidth="1"/>
    <col min="3839" max="3839" width="21.42578125" customWidth="1"/>
    <col min="3840" max="4080" width="11.42578125" customWidth="1"/>
    <col min="4081" max="4082" width="2.7109375" customWidth="1"/>
    <col min="4087" max="4087" width="2.7109375" customWidth="1"/>
    <col min="4088" max="4088" width="48.28515625" customWidth="1"/>
    <col min="4089" max="4089" width="34.28515625" customWidth="1"/>
    <col min="4090" max="4090" width="24.28515625" customWidth="1"/>
    <col min="4091" max="4091" width="16.5703125" customWidth="1"/>
    <col min="4092" max="4093" width="3.42578125" customWidth="1"/>
    <col min="4094" max="4094" width="11.42578125" customWidth="1"/>
    <col min="4095" max="4095" width="21.42578125" customWidth="1"/>
    <col min="4096" max="4336" width="11.42578125" customWidth="1"/>
    <col min="4337" max="4338" width="2.7109375" customWidth="1"/>
    <col min="4343" max="4343" width="2.7109375" customWidth="1"/>
    <col min="4344" max="4344" width="48.28515625" customWidth="1"/>
    <col min="4345" max="4345" width="34.28515625" customWidth="1"/>
    <col min="4346" max="4346" width="24.28515625" customWidth="1"/>
    <col min="4347" max="4347" width="16.5703125" customWidth="1"/>
    <col min="4348" max="4349" width="3.42578125" customWidth="1"/>
    <col min="4350" max="4350" width="11.42578125" customWidth="1"/>
    <col min="4351" max="4351" width="21.42578125" customWidth="1"/>
    <col min="4352" max="4592" width="11.42578125" customWidth="1"/>
    <col min="4593" max="4594" width="2.7109375" customWidth="1"/>
    <col min="4599" max="4599" width="2.7109375" customWidth="1"/>
    <col min="4600" max="4600" width="48.28515625" customWidth="1"/>
    <col min="4601" max="4601" width="34.28515625" customWidth="1"/>
    <col min="4602" max="4602" width="24.28515625" customWidth="1"/>
    <col min="4603" max="4603" width="16.5703125" customWidth="1"/>
    <col min="4604" max="4605" width="3.42578125" customWidth="1"/>
    <col min="4606" max="4606" width="11.42578125" customWidth="1"/>
    <col min="4607" max="4607" width="21.42578125" customWidth="1"/>
    <col min="4608" max="4848" width="11.42578125" customWidth="1"/>
    <col min="4849" max="4850" width="2.7109375" customWidth="1"/>
    <col min="4855" max="4855" width="2.7109375" customWidth="1"/>
    <col min="4856" max="4856" width="48.28515625" customWidth="1"/>
    <col min="4857" max="4857" width="34.28515625" customWidth="1"/>
    <col min="4858" max="4858" width="24.28515625" customWidth="1"/>
    <col min="4859" max="4859" width="16.5703125" customWidth="1"/>
    <col min="4860" max="4861" width="3.42578125" customWidth="1"/>
    <col min="4862" max="4862" width="11.42578125" customWidth="1"/>
    <col min="4863" max="4863" width="21.42578125" customWidth="1"/>
    <col min="4864" max="5104" width="11.42578125" customWidth="1"/>
    <col min="5105" max="5106" width="2.7109375" customWidth="1"/>
    <col min="5111" max="5111" width="2.7109375" customWidth="1"/>
    <col min="5112" max="5112" width="48.28515625" customWidth="1"/>
    <col min="5113" max="5113" width="34.28515625" customWidth="1"/>
    <col min="5114" max="5114" width="24.28515625" customWidth="1"/>
    <col min="5115" max="5115" width="16.5703125" customWidth="1"/>
    <col min="5116" max="5117" width="3.42578125" customWidth="1"/>
    <col min="5118" max="5118" width="11.42578125" customWidth="1"/>
    <col min="5119" max="5119" width="21.42578125" customWidth="1"/>
    <col min="5120" max="5360" width="11.42578125" customWidth="1"/>
    <col min="5361" max="5362" width="2.7109375" customWidth="1"/>
    <col min="5367" max="5367" width="2.7109375" customWidth="1"/>
    <col min="5368" max="5368" width="48.28515625" customWidth="1"/>
    <col min="5369" max="5369" width="34.28515625" customWidth="1"/>
    <col min="5370" max="5370" width="24.28515625" customWidth="1"/>
    <col min="5371" max="5371" width="16.5703125" customWidth="1"/>
    <col min="5372" max="5373" width="3.42578125" customWidth="1"/>
    <col min="5374" max="5374" width="11.42578125" customWidth="1"/>
    <col min="5375" max="5375" width="21.42578125" customWidth="1"/>
    <col min="5376" max="5616" width="11.42578125" customWidth="1"/>
    <col min="5617" max="5618" width="2.7109375" customWidth="1"/>
    <col min="5623" max="5623" width="2.7109375" customWidth="1"/>
    <col min="5624" max="5624" width="48.28515625" customWidth="1"/>
    <col min="5625" max="5625" width="34.28515625" customWidth="1"/>
    <col min="5626" max="5626" width="24.28515625" customWidth="1"/>
    <col min="5627" max="5627" width="16.5703125" customWidth="1"/>
    <col min="5628" max="5629" width="3.42578125" customWidth="1"/>
    <col min="5630" max="5630" width="11.42578125" customWidth="1"/>
    <col min="5631" max="5631" width="21.42578125" customWidth="1"/>
    <col min="5632" max="5872" width="11.42578125" customWidth="1"/>
    <col min="5873" max="5874" width="2.7109375" customWidth="1"/>
    <col min="5879" max="5879" width="2.7109375" customWidth="1"/>
    <col min="5880" max="5880" width="48.28515625" customWidth="1"/>
    <col min="5881" max="5881" width="34.28515625" customWidth="1"/>
    <col min="5882" max="5882" width="24.28515625" customWidth="1"/>
    <col min="5883" max="5883" width="16.5703125" customWidth="1"/>
    <col min="5884" max="5885" width="3.42578125" customWidth="1"/>
    <col min="5886" max="5886" width="11.42578125" customWidth="1"/>
    <col min="5887" max="5887" width="21.42578125" customWidth="1"/>
    <col min="5888" max="6128" width="11.42578125" customWidth="1"/>
    <col min="6129" max="6130" width="2.7109375" customWidth="1"/>
    <col min="6135" max="6135" width="2.7109375" customWidth="1"/>
    <col min="6136" max="6136" width="48.28515625" customWidth="1"/>
    <col min="6137" max="6137" width="34.28515625" customWidth="1"/>
    <col min="6138" max="6138" width="24.28515625" customWidth="1"/>
    <col min="6139" max="6139" width="16.5703125" customWidth="1"/>
    <col min="6140" max="6141" width="3.42578125" customWidth="1"/>
    <col min="6142" max="6142" width="11.42578125" customWidth="1"/>
    <col min="6143" max="6143" width="21.42578125" customWidth="1"/>
    <col min="6144" max="6384" width="11.42578125" customWidth="1"/>
    <col min="6385" max="6386" width="2.7109375" customWidth="1"/>
    <col min="6391" max="6391" width="2.7109375" customWidth="1"/>
    <col min="6392" max="6392" width="48.28515625" customWidth="1"/>
    <col min="6393" max="6393" width="34.28515625" customWidth="1"/>
    <col min="6394" max="6394" width="24.28515625" customWidth="1"/>
    <col min="6395" max="6395" width="16.5703125" customWidth="1"/>
    <col min="6396" max="6397" width="3.42578125" customWidth="1"/>
    <col min="6398" max="6398" width="11.42578125" customWidth="1"/>
    <col min="6399" max="6399" width="21.42578125" customWidth="1"/>
    <col min="6400" max="6640" width="11.42578125" customWidth="1"/>
    <col min="6641" max="6642" width="2.7109375" customWidth="1"/>
    <col min="6647" max="6647" width="2.7109375" customWidth="1"/>
    <col min="6648" max="6648" width="48.28515625" customWidth="1"/>
    <col min="6649" max="6649" width="34.28515625" customWidth="1"/>
    <col min="6650" max="6650" width="24.28515625" customWidth="1"/>
    <col min="6651" max="6651" width="16.5703125" customWidth="1"/>
    <col min="6652" max="6653" width="3.42578125" customWidth="1"/>
    <col min="6654" max="6654" width="11.42578125" customWidth="1"/>
    <col min="6655" max="6655" width="21.42578125" customWidth="1"/>
    <col min="6656" max="6896" width="11.42578125" customWidth="1"/>
    <col min="6897" max="6898" width="2.7109375" customWidth="1"/>
    <col min="6903" max="6903" width="2.7109375" customWidth="1"/>
    <col min="6904" max="6904" width="48.28515625" customWidth="1"/>
    <col min="6905" max="6905" width="34.28515625" customWidth="1"/>
    <col min="6906" max="6906" width="24.28515625" customWidth="1"/>
    <col min="6907" max="6907" width="16.5703125" customWidth="1"/>
    <col min="6908" max="6909" width="3.42578125" customWidth="1"/>
    <col min="6910" max="6910" width="11.42578125" customWidth="1"/>
    <col min="6911" max="6911" width="21.42578125" customWidth="1"/>
    <col min="6912" max="7152" width="11.42578125" customWidth="1"/>
    <col min="7153" max="7154" width="2.7109375" customWidth="1"/>
    <col min="7159" max="7159" width="2.7109375" customWidth="1"/>
    <col min="7160" max="7160" width="48.28515625" customWidth="1"/>
    <col min="7161" max="7161" width="34.28515625" customWidth="1"/>
    <col min="7162" max="7162" width="24.28515625" customWidth="1"/>
    <col min="7163" max="7163" width="16.5703125" customWidth="1"/>
    <col min="7164" max="7165" width="3.42578125" customWidth="1"/>
    <col min="7166" max="7166" width="11.42578125" customWidth="1"/>
    <col min="7167" max="7167" width="21.42578125" customWidth="1"/>
    <col min="7168" max="7408" width="11.42578125" customWidth="1"/>
    <col min="7409" max="7410" width="2.7109375" customWidth="1"/>
    <col min="7415" max="7415" width="2.7109375" customWidth="1"/>
    <col min="7416" max="7416" width="48.28515625" customWidth="1"/>
    <col min="7417" max="7417" width="34.28515625" customWidth="1"/>
    <col min="7418" max="7418" width="24.28515625" customWidth="1"/>
    <col min="7419" max="7419" width="16.5703125" customWidth="1"/>
    <col min="7420" max="7421" width="3.42578125" customWidth="1"/>
    <col min="7422" max="7422" width="11.42578125" customWidth="1"/>
    <col min="7423" max="7423" width="21.42578125" customWidth="1"/>
    <col min="7424" max="7664" width="11.42578125" customWidth="1"/>
    <col min="7665" max="7666" width="2.7109375" customWidth="1"/>
    <col min="7671" max="7671" width="2.7109375" customWidth="1"/>
    <col min="7672" max="7672" width="48.28515625" customWidth="1"/>
    <col min="7673" max="7673" width="34.28515625" customWidth="1"/>
    <col min="7674" max="7674" width="24.28515625" customWidth="1"/>
    <col min="7675" max="7675" width="16.5703125" customWidth="1"/>
    <col min="7676" max="7677" width="3.42578125" customWidth="1"/>
    <col min="7678" max="7678" width="11.42578125" customWidth="1"/>
    <col min="7679" max="7679" width="21.42578125" customWidth="1"/>
    <col min="7680" max="7920" width="11.42578125" customWidth="1"/>
    <col min="7921" max="7922" width="2.7109375" customWidth="1"/>
    <col min="7927" max="7927" width="2.7109375" customWidth="1"/>
    <col min="7928" max="7928" width="48.28515625" customWidth="1"/>
    <col min="7929" max="7929" width="34.28515625" customWidth="1"/>
    <col min="7930" max="7930" width="24.28515625" customWidth="1"/>
    <col min="7931" max="7931" width="16.5703125" customWidth="1"/>
    <col min="7932" max="7933" width="3.42578125" customWidth="1"/>
    <col min="7934" max="7934" width="11.42578125" customWidth="1"/>
    <col min="7935" max="7935" width="21.42578125" customWidth="1"/>
    <col min="7936" max="8176" width="11.42578125" customWidth="1"/>
    <col min="8177" max="8178" width="2.7109375" customWidth="1"/>
    <col min="8183" max="8183" width="2.7109375" customWidth="1"/>
    <col min="8184" max="8184" width="48.28515625" customWidth="1"/>
    <col min="8185" max="8185" width="34.28515625" customWidth="1"/>
    <col min="8186" max="8186" width="24.28515625" customWidth="1"/>
    <col min="8187" max="8187" width="16.5703125" customWidth="1"/>
    <col min="8188" max="8189" width="3.42578125" customWidth="1"/>
    <col min="8190" max="8190" width="11.42578125" customWidth="1"/>
    <col min="8191" max="8191" width="21.42578125" customWidth="1"/>
    <col min="8192" max="8432" width="11.42578125" customWidth="1"/>
    <col min="8433" max="8434" width="2.7109375" customWidth="1"/>
    <col min="8439" max="8439" width="2.7109375" customWidth="1"/>
    <col min="8440" max="8440" width="48.28515625" customWidth="1"/>
    <col min="8441" max="8441" width="34.28515625" customWidth="1"/>
    <col min="8442" max="8442" width="24.28515625" customWidth="1"/>
    <col min="8443" max="8443" width="16.5703125" customWidth="1"/>
    <col min="8444" max="8445" width="3.42578125" customWidth="1"/>
    <col min="8446" max="8446" width="11.42578125" customWidth="1"/>
    <col min="8447" max="8447" width="21.42578125" customWidth="1"/>
    <col min="8448" max="8688" width="11.42578125" customWidth="1"/>
    <col min="8689" max="8690" width="2.7109375" customWidth="1"/>
    <col min="8695" max="8695" width="2.7109375" customWidth="1"/>
    <col min="8696" max="8696" width="48.28515625" customWidth="1"/>
    <col min="8697" max="8697" width="34.28515625" customWidth="1"/>
    <col min="8698" max="8698" width="24.28515625" customWidth="1"/>
    <col min="8699" max="8699" width="16.5703125" customWidth="1"/>
    <col min="8700" max="8701" width="3.42578125" customWidth="1"/>
    <col min="8702" max="8702" width="11.42578125" customWidth="1"/>
    <col min="8703" max="8703" width="21.42578125" customWidth="1"/>
    <col min="8704" max="8944" width="11.42578125" customWidth="1"/>
    <col min="8945" max="8946" width="2.7109375" customWidth="1"/>
    <col min="8951" max="8951" width="2.7109375" customWidth="1"/>
    <col min="8952" max="8952" width="48.28515625" customWidth="1"/>
    <col min="8953" max="8953" width="34.28515625" customWidth="1"/>
    <col min="8954" max="8954" width="24.28515625" customWidth="1"/>
    <col min="8955" max="8955" width="16.5703125" customWidth="1"/>
    <col min="8956" max="8957" width="3.42578125" customWidth="1"/>
    <col min="8958" max="8958" width="11.42578125" customWidth="1"/>
    <col min="8959" max="8959" width="21.42578125" customWidth="1"/>
    <col min="8960" max="9200" width="11.42578125" customWidth="1"/>
    <col min="9201" max="9202" width="2.7109375" customWidth="1"/>
    <col min="9207" max="9207" width="2.7109375" customWidth="1"/>
    <col min="9208" max="9208" width="48.28515625" customWidth="1"/>
    <col min="9209" max="9209" width="34.28515625" customWidth="1"/>
    <col min="9210" max="9210" width="24.28515625" customWidth="1"/>
    <col min="9211" max="9211" width="16.5703125" customWidth="1"/>
    <col min="9212" max="9213" width="3.42578125" customWidth="1"/>
    <col min="9214" max="9214" width="11.42578125" customWidth="1"/>
    <col min="9215" max="9215" width="21.42578125" customWidth="1"/>
    <col min="9216" max="9456" width="11.42578125" customWidth="1"/>
    <col min="9457" max="9458" width="2.7109375" customWidth="1"/>
    <col min="9463" max="9463" width="2.7109375" customWidth="1"/>
    <col min="9464" max="9464" width="48.28515625" customWidth="1"/>
    <col min="9465" max="9465" width="34.28515625" customWidth="1"/>
    <col min="9466" max="9466" width="24.28515625" customWidth="1"/>
    <col min="9467" max="9467" width="16.5703125" customWidth="1"/>
    <col min="9468" max="9469" width="3.42578125" customWidth="1"/>
    <col min="9470" max="9470" width="11.42578125" customWidth="1"/>
    <col min="9471" max="9471" width="21.42578125" customWidth="1"/>
    <col min="9472" max="9712" width="11.42578125" customWidth="1"/>
    <col min="9713" max="9714" width="2.7109375" customWidth="1"/>
    <col min="9719" max="9719" width="2.7109375" customWidth="1"/>
    <col min="9720" max="9720" width="48.28515625" customWidth="1"/>
    <col min="9721" max="9721" width="34.28515625" customWidth="1"/>
    <col min="9722" max="9722" width="24.28515625" customWidth="1"/>
    <col min="9723" max="9723" width="16.5703125" customWidth="1"/>
    <col min="9724" max="9725" width="3.42578125" customWidth="1"/>
    <col min="9726" max="9726" width="11.42578125" customWidth="1"/>
    <col min="9727" max="9727" width="21.42578125" customWidth="1"/>
    <col min="9728" max="9968" width="11.42578125" customWidth="1"/>
    <col min="9969" max="9970" width="2.7109375" customWidth="1"/>
    <col min="9975" max="9975" width="2.7109375" customWidth="1"/>
    <col min="9976" max="9976" width="48.28515625" customWidth="1"/>
    <col min="9977" max="9977" width="34.28515625" customWidth="1"/>
    <col min="9978" max="9978" width="24.28515625" customWidth="1"/>
    <col min="9979" max="9979" width="16.5703125" customWidth="1"/>
    <col min="9980" max="9981" width="3.42578125" customWidth="1"/>
    <col min="9982" max="9982" width="11.42578125" customWidth="1"/>
    <col min="9983" max="9983" width="21.42578125" customWidth="1"/>
    <col min="9984" max="10224" width="11.42578125" customWidth="1"/>
    <col min="10225" max="10226" width="2.7109375" customWidth="1"/>
    <col min="10231" max="10231" width="2.7109375" customWidth="1"/>
    <col min="10232" max="10232" width="48.28515625" customWidth="1"/>
    <col min="10233" max="10233" width="34.28515625" customWidth="1"/>
    <col min="10234" max="10234" width="24.28515625" customWidth="1"/>
    <col min="10235" max="10235" width="16.5703125" customWidth="1"/>
    <col min="10236" max="10237" width="3.42578125" customWidth="1"/>
    <col min="10238" max="10238" width="11.42578125" customWidth="1"/>
    <col min="10239" max="10239" width="21.42578125" customWidth="1"/>
    <col min="10240" max="10480" width="11.42578125" customWidth="1"/>
    <col min="10481" max="10482" width="2.7109375" customWidth="1"/>
    <col min="10487" max="10487" width="2.7109375" customWidth="1"/>
    <col min="10488" max="10488" width="48.28515625" customWidth="1"/>
    <col min="10489" max="10489" width="34.28515625" customWidth="1"/>
    <col min="10490" max="10490" width="24.28515625" customWidth="1"/>
    <col min="10491" max="10491" width="16.5703125" customWidth="1"/>
    <col min="10492" max="10493" width="3.42578125" customWidth="1"/>
    <col min="10494" max="10494" width="11.42578125" customWidth="1"/>
    <col min="10495" max="10495" width="21.42578125" customWidth="1"/>
    <col min="10496" max="10736" width="11.42578125" customWidth="1"/>
    <col min="10737" max="10738" width="2.7109375" customWidth="1"/>
    <col min="10743" max="10743" width="2.7109375" customWidth="1"/>
    <col min="10744" max="10744" width="48.28515625" customWidth="1"/>
    <col min="10745" max="10745" width="34.28515625" customWidth="1"/>
    <col min="10746" max="10746" width="24.28515625" customWidth="1"/>
    <col min="10747" max="10747" width="16.5703125" customWidth="1"/>
    <col min="10748" max="10749" width="3.42578125" customWidth="1"/>
    <col min="10750" max="10750" width="11.42578125" customWidth="1"/>
    <col min="10751" max="10751" width="21.42578125" customWidth="1"/>
    <col min="10752" max="10992" width="11.42578125" customWidth="1"/>
    <col min="10993" max="10994" width="2.7109375" customWidth="1"/>
    <col min="10999" max="10999" width="2.7109375" customWidth="1"/>
    <col min="11000" max="11000" width="48.28515625" customWidth="1"/>
    <col min="11001" max="11001" width="34.28515625" customWidth="1"/>
    <col min="11002" max="11002" width="24.28515625" customWidth="1"/>
    <col min="11003" max="11003" width="16.5703125" customWidth="1"/>
    <col min="11004" max="11005" width="3.42578125" customWidth="1"/>
    <col min="11006" max="11006" width="11.42578125" customWidth="1"/>
    <col min="11007" max="11007" width="21.42578125" customWidth="1"/>
    <col min="11008" max="11248" width="11.42578125" customWidth="1"/>
    <col min="11249" max="11250" width="2.7109375" customWidth="1"/>
    <col min="11255" max="11255" width="2.7109375" customWidth="1"/>
    <col min="11256" max="11256" width="48.28515625" customWidth="1"/>
    <col min="11257" max="11257" width="34.28515625" customWidth="1"/>
    <col min="11258" max="11258" width="24.28515625" customWidth="1"/>
    <col min="11259" max="11259" width="16.5703125" customWidth="1"/>
    <col min="11260" max="11261" width="3.42578125" customWidth="1"/>
    <col min="11262" max="11262" width="11.42578125" customWidth="1"/>
    <col min="11263" max="11263" width="21.42578125" customWidth="1"/>
    <col min="11264" max="11504" width="11.42578125" customWidth="1"/>
    <col min="11505" max="11506" width="2.7109375" customWidth="1"/>
    <col min="11511" max="11511" width="2.7109375" customWidth="1"/>
    <col min="11512" max="11512" width="48.28515625" customWidth="1"/>
    <col min="11513" max="11513" width="34.28515625" customWidth="1"/>
    <col min="11514" max="11514" width="24.28515625" customWidth="1"/>
    <col min="11515" max="11515" width="16.5703125" customWidth="1"/>
    <col min="11516" max="11517" width="3.42578125" customWidth="1"/>
    <col min="11518" max="11518" width="11.42578125" customWidth="1"/>
    <col min="11519" max="11519" width="21.42578125" customWidth="1"/>
    <col min="11520" max="11760" width="11.42578125" customWidth="1"/>
    <col min="11761" max="11762" width="2.7109375" customWidth="1"/>
    <col min="11767" max="11767" width="2.7109375" customWidth="1"/>
    <col min="11768" max="11768" width="48.28515625" customWidth="1"/>
    <col min="11769" max="11769" width="34.28515625" customWidth="1"/>
    <col min="11770" max="11770" width="24.28515625" customWidth="1"/>
    <col min="11771" max="11771" width="16.5703125" customWidth="1"/>
    <col min="11772" max="11773" width="3.42578125" customWidth="1"/>
    <col min="11774" max="11774" width="11.42578125" customWidth="1"/>
    <col min="11775" max="11775" width="21.42578125" customWidth="1"/>
    <col min="11776" max="12016" width="11.42578125" customWidth="1"/>
    <col min="12017" max="12018" width="2.7109375" customWidth="1"/>
    <col min="12023" max="12023" width="2.7109375" customWidth="1"/>
    <col min="12024" max="12024" width="48.28515625" customWidth="1"/>
    <col min="12025" max="12025" width="34.28515625" customWidth="1"/>
    <col min="12026" max="12026" width="24.28515625" customWidth="1"/>
    <col min="12027" max="12027" width="16.5703125" customWidth="1"/>
    <col min="12028" max="12029" width="3.42578125" customWidth="1"/>
    <col min="12030" max="12030" width="11.42578125" customWidth="1"/>
    <col min="12031" max="12031" width="21.42578125" customWidth="1"/>
    <col min="12032" max="12272" width="11.42578125" customWidth="1"/>
    <col min="12273" max="12274" width="2.7109375" customWidth="1"/>
    <col min="12279" max="12279" width="2.7109375" customWidth="1"/>
    <col min="12280" max="12280" width="48.28515625" customWidth="1"/>
    <col min="12281" max="12281" width="34.28515625" customWidth="1"/>
    <col min="12282" max="12282" width="24.28515625" customWidth="1"/>
    <col min="12283" max="12283" width="16.5703125" customWidth="1"/>
    <col min="12284" max="12285" width="3.42578125" customWidth="1"/>
    <col min="12286" max="12286" width="11.42578125" customWidth="1"/>
    <col min="12287" max="12287" width="21.42578125" customWidth="1"/>
    <col min="12288" max="12528" width="11.42578125" customWidth="1"/>
    <col min="12529" max="12530" width="2.7109375" customWidth="1"/>
    <col min="12535" max="12535" width="2.7109375" customWidth="1"/>
    <col min="12536" max="12536" width="48.28515625" customWidth="1"/>
    <col min="12537" max="12537" width="34.28515625" customWidth="1"/>
    <col min="12538" max="12538" width="24.28515625" customWidth="1"/>
    <col min="12539" max="12539" width="16.5703125" customWidth="1"/>
    <col min="12540" max="12541" width="3.42578125" customWidth="1"/>
    <col min="12542" max="12542" width="11.42578125" customWidth="1"/>
    <col min="12543" max="12543" width="21.42578125" customWidth="1"/>
    <col min="12544" max="12784" width="11.42578125" customWidth="1"/>
    <col min="12785" max="12786" width="2.7109375" customWidth="1"/>
    <col min="12791" max="12791" width="2.7109375" customWidth="1"/>
    <col min="12792" max="12792" width="48.28515625" customWidth="1"/>
    <col min="12793" max="12793" width="34.28515625" customWidth="1"/>
    <col min="12794" max="12794" width="24.28515625" customWidth="1"/>
    <col min="12795" max="12795" width="16.5703125" customWidth="1"/>
    <col min="12796" max="12797" width="3.42578125" customWidth="1"/>
    <col min="12798" max="12798" width="11.42578125" customWidth="1"/>
    <col min="12799" max="12799" width="21.42578125" customWidth="1"/>
    <col min="12800" max="13040" width="11.42578125" customWidth="1"/>
    <col min="13041" max="13042" width="2.7109375" customWidth="1"/>
    <col min="13047" max="13047" width="2.7109375" customWidth="1"/>
    <col min="13048" max="13048" width="48.28515625" customWidth="1"/>
    <col min="13049" max="13049" width="34.28515625" customWidth="1"/>
    <col min="13050" max="13050" width="24.28515625" customWidth="1"/>
    <col min="13051" max="13051" width="16.5703125" customWidth="1"/>
    <col min="13052" max="13053" width="3.42578125" customWidth="1"/>
    <col min="13054" max="13054" width="11.42578125" customWidth="1"/>
    <col min="13055" max="13055" width="21.42578125" customWidth="1"/>
    <col min="13056" max="13296" width="11.42578125" customWidth="1"/>
    <col min="13297" max="13298" width="2.7109375" customWidth="1"/>
    <col min="13303" max="13303" width="2.7109375" customWidth="1"/>
    <col min="13304" max="13304" width="48.28515625" customWidth="1"/>
    <col min="13305" max="13305" width="34.28515625" customWidth="1"/>
    <col min="13306" max="13306" width="24.28515625" customWidth="1"/>
    <col min="13307" max="13307" width="16.5703125" customWidth="1"/>
    <col min="13308" max="13309" width="3.42578125" customWidth="1"/>
    <col min="13310" max="13310" width="11.42578125" customWidth="1"/>
    <col min="13311" max="13311" width="21.42578125" customWidth="1"/>
    <col min="13312" max="13552" width="11.42578125" customWidth="1"/>
    <col min="13553" max="13554" width="2.7109375" customWidth="1"/>
    <col min="13559" max="13559" width="2.7109375" customWidth="1"/>
    <col min="13560" max="13560" width="48.28515625" customWidth="1"/>
    <col min="13561" max="13561" width="34.28515625" customWidth="1"/>
    <col min="13562" max="13562" width="24.28515625" customWidth="1"/>
    <col min="13563" max="13563" width="16.5703125" customWidth="1"/>
    <col min="13564" max="13565" width="3.42578125" customWidth="1"/>
    <col min="13566" max="13566" width="11.42578125" customWidth="1"/>
    <col min="13567" max="13567" width="21.42578125" customWidth="1"/>
    <col min="13568" max="13808" width="11.42578125" customWidth="1"/>
    <col min="13809" max="13810" width="2.7109375" customWidth="1"/>
    <col min="13815" max="13815" width="2.7109375" customWidth="1"/>
    <col min="13816" max="13816" width="48.28515625" customWidth="1"/>
    <col min="13817" max="13817" width="34.28515625" customWidth="1"/>
    <col min="13818" max="13818" width="24.28515625" customWidth="1"/>
    <col min="13819" max="13819" width="16.5703125" customWidth="1"/>
    <col min="13820" max="13821" width="3.42578125" customWidth="1"/>
    <col min="13822" max="13822" width="11.42578125" customWidth="1"/>
    <col min="13823" max="13823" width="21.42578125" customWidth="1"/>
    <col min="13824" max="14064" width="11.42578125" customWidth="1"/>
    <col min="14065" max="14066" width="2.7109375" customWidth="1"/>
    <col min="14071" max="14071" width="2.7109375" customWidth="1"/>
    <col min="14072" max="14072" width="48.28515625" customWidth="1"/>
    <col min="14073" max="14073" width="34.28515625" customWidth="1"/>
    <col min="14074" max="14074" width="24.28515625" customWidth="1"/>
    <col min="14075" max="14075" width="16.5703125" customWidth="1"/>
    <col min="14076" max="14077" width="3.42578125" customWidth="1"/>
    <col min="14078" max="14078" width="11.42578125" customWidth="1"/>
    <col min="14079" max="14079" width="21.42578125" customWidth="1"/>
    <col min="14080" max="14320" width="11.42578125" customWidth="1"/>
    <col min="14321" max="14322" width="2.7109375" customWidth="1"/>
    <col min="14327" max="14327" width="2.7109375" customWidth="1"/>
    <col min="14328" max="14328" width="48.28515625" customWidth="1"/>
    <col min="14329" max="14329" width="34.28515625" customWidth="1"/>
    <col min="14330" max="14330" width="24.28515625" customWidth="1"/>
    <col min="14331" max="14331" width="16.5703125" customWidth="1"/>
    <col min="14332" max="14333" width="3.42578125" customWidth="1"/>
    <col min="14334" max="14334" width="11.42578125" customWidth="1"/>
    <col min="14335" max="14335" width="21.42578125" customWidth="1"/>
    <col min="14336" max="14576" width="11.42578125" customWidth="1"/>
    <col min="14577" max="14578" width="2.7109375" customWidth="1"/>
    <col min="14583" max="14583" width="2.7109375" customWidth="1"/>
    <col min="14584" max="14584" width="48.28515625" customWidth="1"/>
    <col min="14585" max="14585" width="34.28515625" customWidth="1"/>
    <col min="14586" max="14586" width="24.28515625" customWidth="1"/>
    <col min="14587" max="14587" width="16.5703125" customWidth="1"/>
    <col min="14588" max="14589" width="3.42578125" customWidth="1"/>
    <col min="14590" max="14590" width="11.42578125" customWidth="1"/>
    <col min="14591" max="14591" width="21.42578125" customWidth="1"/>
    <col min="14592" max="14832" width="11.42578125" customWidth="1"/>
    <col min="14833" max="14834" width="2.7109375" customWidth="1"/>
    <col min="14839" max="14839" width="2.7109375" customWidth="1"/>
    <col min="14840" max="14840" width="48.28515625" customWidth="1"/>
    <col min="14841" max="14841" width="34.28515625" customWidth="1"/>
    <col min="14842" max="14842" width="24.28515625" customWidth="1"/>
    <col min="14843" max="14843" width="16.5703125" customWidth="1"/>
    <col min="14844" max="14845" width="3.42578125" customWidth="1"/>
    <col min="14846" max="14846" width="11.42578125" customWidth="1"/>
    <col min="14847" max="14847" width="21.42578125" customWidth="1"/>
    <col min="14848" max="15088" width="11.42578125" customWidth="1"/>
    <col min="15089" max="15090" width="2.7109375" customWidth="1"/>
    <col min="15095" max="15095" width="2.7109375" customWidth="1"/>
    <col min="15096" max="15096" width="48.28515625" customWidth="1"/>
    <col min="15097" max="15097" width="34.28515625" customWidth="1"/>
    <col min="15098" max="15098" width="24.28515625" customWidth="1"/>
    <col min="15099" max="15099" width="16.5703125" customWidth="1"/>
    <col min="15100" max="15101" width="3.42578125" customWidth="1"/>
    <col min="15102" max="15102" width="11.42578125" customWidth="1"/>
    <col min="15103" max="15103" width="21.42578125" customWidth="1"/>
    <col min="15104" max="15344" width="11.42578125" customWidth="1"/>
    <col min="15345" max="15346" width="2.7109375" customWidth="1"/>
    <col min="15351" max="15351" width="2.7109375" customWidth="1"/>
    <col min="15352" max="15352" width="48.28515625" customWidth="1"/>
    <col min="15353" max="15353" width="34.28515625" customWidth="1"/>
    <col min="15354" max="15354" width="24.28515625" customWidth="1"/>
    <col min="15355" max="15355" width="16.5703125" customWidth="1"/>
    <col min="15356" max="15357" width="3.42578125" customWidth="1"/>
    <col min="15358" max="15358" width="11.42578125" customWidth="1"/>
    <col min="15359" max="15359" width="21.42578125" customWidth="1"/>
    <col min="15360" max="15600" width="11.42578125" customWidth="1"/>
    <col min="15601" max="15602" width="2.7109375" customWidth="1"/>
    <col min="15607" max="15607" width="2.7109375" customWidth="1"/>
    <col min="15608" max="15608" width="48.28515625" customWidth="1"/>
    <col min="15609" max="15609" width="34.28515625" customWidth="1"/>
    <col min="15610" max="15610" width="24.28515625" customWidth="1"/>
    <col min="15611" max="15611" width="16.5703125" customWidth="1"/>
    <col min="15612" max="15613" width="3.42578125" customWidth="1"/>
    <col min="15614" max="15614" width="11.42578125" customWidth="1"/>
    <col min="15615" max="15615" width="21.42578125" customWidth="1"/>
    <col min="15616" max="15856" width="11.42578125" customWidth="1"/>
    <col min="15857" max="15858" width="2.7109375" customWidth="1"/>
    <col min="15863" max="15863" width="2.7109375" customWidth="1"/>
    <col min="15864" max="15864" width="48.28515625" customWidth="1"/>
    <col min="15865" max="15865" width="34.28515625" customWidth="1"/>
    <col min="15866" max="15866" width="24.28515625" customWidth="1"/>
    <col min="15867" max="15867" width="16.5703125" customWidth="1"/>
    <col min="15868" max="15869" width="3.42578125" customWidth="1"/>
    <col min="15870" max="15870" width="11.42578125" customWidth="1"/>
    <col min="15871" max="15871" width="21.42578125" customWidth="1"/>
    <col min="15872" max="16112" width="11.42578125" customWidth="1"/>
    <col min="16113" max="16114" width="2.7109375" customWidth="1"/>
    <col min="16119" max="16119" width="2.7109375" customWidth="1"/>
    <col min="16120" max="16120" width="48.28515625" customWidth="1"/>
    <col min="16121" max="16121" width="34.28515625" customWidth="1"/>
    <col min="16122" max="16122" width="24.28515625" customWidth="1"/>
    <col min="16123" max="16123" width="16.5703125" customWidth="1"/>
    <col min="16124" max="16125" width="3.42578125" customWidth="1"/>
    <col min="16126" max="16126" width="11.42578125" customWidth="1"/>
    <col min="16127" max="16127" width="21.42578125" customWidth="1"/>
    <col min="16128" max="16368" width="11.42578125" customWidth="1"/>
    <col min="16369" max="16370" width="2.7109375" customWidth="1"/>
  </cols>
  <sheetData>
    <row r="1" spans="1:6" ht="15.75" thickBot="1"/>
    <row r="2" spans="1:6" ht="22.5" customHeight="1" thickBot="1">
      <c r="A2" s="11"/>
      <c r="B2" s="612" t="s">
        <v>359</v>
      </c>
      <c r="C2" s="613"/>
      <c r="D2" s="613"/>
      <c r="E2" s="614"/>
      <c r="F2" s="10"/>
    </row>
    <row r="3" spans="1:6">
      <c r="A3" s="11"/>
      <c r="B3" s="12" t="s">
        <v>135</v>
      </c>
      <c r="C3" s="72"/>
      <c r="D3" s="10"/>
      <c r="E3" s="13"/>
      <c r="F3" s="10"/>
    </row>
    <row r="4" spans="1:6" ht="15.75" thickBot="1">
      <c r="A4" s="11"/>
      <c r="B4" s="12"/>
      <c r="C4" s="72"/>
      <c r="D4" s="10"/>
      <c r="E4" s="13"/>
      <c r="F4" s="10"/>
    </row>
    <row r="5" spans="1:6" ht="19.5" thickBot="1">
      <c r="A5" s="11"/>
      <c r="B5" s="14" t="s">
        <v>360</v>
      </c>
      <c r="C5" s="73"/>
      <c r="D5" s="10"/>
      <c r="E5" s="15">
        <f>+'BALANCE ALTERNATIVA 3'!I20</f>
        <v>177600000</v>
      </c>
      <c r="F5" s="10"/>
    </row>
    <row r="6" spans="1:6" ht="16.5" thickBot="1">
      <c r="A6" s="11"/>
      <c r="B6" s="16" t="s">
        <v>351</v>
      </c>
      <c r="C6" s="74"/>
      <c r="D6" s="17"/>
      <c r="E6" s="15">
        <f>SUM(D7:D36)</f>
        <v>6198983</v>
      </c>
      <c r="F6" s="10"/>
    </row>
    <row r="7" spans="1:6">
      <c r="A7" s="11"/>
      <c r="B7" s="83" t="s">
        <v>137</v>
      </c>
      <c r="C7" s="86" t="s">
        <v>215</v>
      </c>
      <c r="D7" s="35">
        <f>+'BALANCE ALTERNATIVA 1'!C5*4.7%</f>
        <v>4700000</v>
      </c>
      <c r="E7" s="18"/>
      <c r="F7" s="10"/>
    </row>
    <row r="8" spans="1:6">
      <c r="A8" s="11"/>
      <c r="B8" s="84" t="s">
        <v>165</v>
      </c>
      <c r="C8" s="86" t="s">
        <v>215</v>
      </c>
      <c r="D8" s="36">
        <v>564583</v>
      </c>
      <c r="E8" s="18"/>
      <c r="F8" s="10"/>
    </row>
    <row r="9" spans="1:6" ht="15.75" thickBot="1">
      <c r="A9" s="11"/>
      <c r="B9" s="132" t="s">
        <v>232</v>
      </c>
      <c r="C9" s="136" t="s">
        <v>215</v>
      </c>
      <c r="D9" s="137">
        <f>+'ALTERNATIVA 3 '!P39-'ALTERNATIVA 3 '!H39</f>
        <v>934400</v>
      </c>
      <c r="E9" s="18"/>
      <c r="F9" s="10"/>
    </row>
    <row r="10" spans="1:6" ht="15.75" hidden="1" thickBot="1">
      <c r="A10" s="11"/>
      <c r="B10" s="84" t="s">
        <v>230</v>
      </c>
      <c r="C10" s="86" t="s">
        <v>216</v>
      </c>
      <c r="D10" s="36"/>
      <c r="E10" s="18"/>
      <c r="F10" s="10"/>
    </row>
    <row r="11" spans="1:6" ht="15.75" hidden="1" thickBot="1">
      <c r="A11" s="11"/>
      <c r="B11" s="84"/>
      <c r="C11" s="86" t="s">
        <v>216</v>
      </c>
      <c r="D11" s="36"/>
      <c r="E11" s="18"/>
      <c r="F11" s="10"/>
    </row>
    <row r="12" spans="1:6" ht="15.75" hidden="1" thickBot="1">
      <c r="A12" s="11"/>
      <c r="B12" s="84" t="s">
        <v>365</v>
      </c>
      <c r="C12" s="86" t="s">
        <v>217</v>
      </c>
      <c r="D12" s="36"/>
      <c r="E12" s="18"/>
      <c r="F12" s="10"/>
    </row>
    <row r="13" spans="1:6" ht="15.75" hidden="1" thickBot="1">
      <c r="A13" s="11"/>
      <c r="B13" s="84" t="s">
        <v>347</v>
      </c>
      <c r="C13" s="86" t="s">
        <v>217</v>
      </c>
      <c r="D13" s="36"/>
      <c r="E13" s="18"/>
      <c r="F13" s="10"/>
    </row>
    <row r="14" spans="1:6" ht="15.75" hidden="1" thickBot="1">
      <c r="A14" s="11"/>
      <c r="B14" s="84" t="s">
        <v>348</v>
      </c>
      <c r="C14" s="86" t="s">
        <v>217</v>
      </c>
      <c r="D14" s="36"/>
      <c r="E14" s="18"/>
      <c r="F14" s="10"/>
    </row>
    <row r="15" spans="1:6" ht="15.75" hidden="1" thickBot="1">
      <c r="A15" s="11"/>
      <c r="B15" s="84" t="s">
        <v>231</v>
      </c>
      <c r="C15" s="86" t="s">
        <v>217</v>
      </c>
      <c r="D15" s="36"/>
      <c r="E15" s="18"/>
      <c r="F15" s="10"/>
    </row>
    <row r="16" spans="1:6" ht="15.75" hidden="1" thickBot="1">
      <c r="A16" s="11"/>
      <c r="B16" s="84" t="s">
        <v>352</v>
      </c>
      <c r="C16" s="86" t="s">
        <v>217</v>
      </c>
      <c r="D16" s="36"/>
      <c r="E16" s="18"/>
      <c r="F16" s="10"/>
    </row>
    <row r="17" spans="1:6" ht="15.75" hidden="1" thickBot="1">
      <c r="A17" s="11"/>
      <c r="B17" s="84" t="s">
        <v>136</v>
      </c>
      <c r="C17" s="86" t="s">
        <v>169</v>
      </c>
      <c r="D17" s="36"/>
      <c r="E17" s="18"/>
      <c r="F17" s="10"/>
    </row>
    <row r="18" spans="1:6" ht="15.75" hidden="1" thickBot="1">
      <c r="A18" s="11"/>
      <c r="B18" s="84" t="s">
        <v>162</v>
      </c>
      <c r="C18" s="86" t="s">
        <v>169</v>
      </c>
      <c r="D18" s="36"/>
      <c r="E18" s="18"/>
      <c r="F18" s="10"/>
    </row>
    <row r="19" spans="1:6" ht="15.75" hidden="1" thickBot="1">
      <c r="A19" s="11"/>
      <c r="B19" s="84" t="s">
        <v>234</v>
      </c>
      <c r="C19" s="86" t="s">
        <v>210</v>
      </c>
      <c r="D19" s="36"/>
      <c r="E19" s="18"/>
      <c r="F19" s="10"/>
    </row>
    <row r="20" spans="1:6" ht="15.75" hidden="1" thickBot="1">
      <c r="A20" s="11"/>
      <c r="B20" s="84" t="s">
        <v>161</v>
      </c>
      <c r="C20" s="86" t="s">
        <v>170</v>
      </c>
      <c r="D20" s="36"/>
      <c r="E20" s="18"/>
      <c r="F20" s="10"/>
    </row>
    <row r="21" spans="1:6" ht="15.75" hidden="1" thickBot="1">
      <c r="A21" s="11"/>
      <c r="B21" s="84" t="s">
        <v>280</v>
      </c>
      <c r="C21" s="86" t="s">
        <v>171</v>
      </c>
      <c r="D21" s="36"/>
      <c r="E21" s="18"/>
      <c r="F21" s="10"/>
    </row>
    <row r="22" spans="1:6" ht="15.75" hidden="1" thickBot="1">
      <c r="A22" s="11"/>
      <c r="B22" s="84" t="s">
        <v>163</v>
      </c>
      <c r="C22" s="86" t="s">
        <v>218</v>
      </c>
      <c r="D22" s="36"/>
      <c r="E22" s="18"/>
      <c r="F22" s="10"/>
    </row>
    <row r="23" spans="1:6" ht="15.75" hidden="1" thickBot="1">
      <c r="A23" s="11"/>
      <c r="B23" s="84" t="s">
        <v>164</v>
      </c>
      <c r="C23" s="86" t="s">
        <v>218</v>
      </c>
      <c r="D23" s="36"/>
      <c r="E23" s="18"/>
      <c r="F23" s="10"/>
    </row>
    <row r="24" spans="1:6" ht="15.75" hidden="1" thickBot="1">
      <c r="A24" s="11"/>
      <c r="B24" s="132" t="s">
        <v>358</v>
      </c>
      <c r="C24" s="136" t="s">
        <v>218</v>
      </c>
      <c r="D24" s="137"/>
      <c r="E24" s="18"/>
      <c r="F24" s="10"/>
    </row>
    <row r="25" spans="1:6" ht="15.75" hidden="1" thickBot="1">
      <c r="A25" s="11"/>
      <c r="B25" s="132" t="s">
        <v>282</v>
      </c>
      <c r="C25" s="136" t="s">
        <v>218</v>
      </c>
      <c r="D25" s="137"/>
      <c r="E25" s="18"/>
      <c r="F25" s="10"/>
    </row>
    <row r="26" spans="1:6" ht="15.75" hidden="1" thickBot="1">
      <c r="A26" s="11"/>
      <c r="B26" s="84" t="s">
        <v>235</v>
      </c>
      <c r="C26" s="86" t="s">
        <v>218</v>
      </c>
      <c r="D26" s="36"/>
      <c r="E26" s="18"/>
      <c r="F26" s="10"/>
    </row>
    <row r="27" spans="1:6" ht="15.75" hidden="1" thickBot="1">
      <c r="A27" s="11"/>
      <c r="B27" s="84"/>
      <c r="C27" s="86" t="s">
        <v>218</v>
      </c>
      <c r="D27" s="36"/>
      <c r="E27" s="18"/>
      <c r="F27" s="10"/>
    </row>
    <row r="28" spans="1:6" ht="15.75" hidden="1" thickBot="1">
      <c r="A28" s="11"/>
      <c r="B28" s="84"/>
      <c r="C28" s="86" t="s">
        <v>218</v>
      </c>
      <c r="D28" s="36"/>
      <c r="E28" s="18"/>
      <c r="F28" s="10"/>
    </row>
    <row r="29" spans="1:6" ht="15.75" hidden="1" thickBot="1">
      <c r="A29" s="11"/>
      <c r="B29" s="84" t="s">
        <v>236</v>
      </c>
      <c r="C29" s="86" t="s">
        <v>218</v>
      </c>
      <c r="D29" s="36"/>
      <c r="E29" s="18"/>
      <c r="F29" s="10"/>
    </row>
    <row r="30" spans="1:6" ht="15.75" hidden="1" thickBot="1">
      <c r="A30" s="11"/>
      <c r="B30" s="84"/>
      <c r="C30" s="86" t="s">
        <v>218</v>
      </c>
      <c r="D30" s="36"/>
      <c r="E30" s="18"/>
      <c r="F30" s="10"/>
    </row>
    <row r="31" spans="1:6" ht="15.75" hidden="1" thickBot="1">
      <c r="A31" s="11"/>
      <c r="B31" s="84"/>
      <c r="C31" s="86" t="s">
        <v>218</v>
      </c>
      <c r="D31" s="36"/>
      <c r="E31" s="18"/>
      <c r="F31" s="10"/>
    </row>
    <row r="32" spans="1:6" ht="15.75" hidden="1" thickBot="1">
      <c r="A32" s="11"/>
      <c r="B32" s="84"/>
      <c r="C32" s="86" t="s">
        <v>57</v>
      </c>
      <c r="D32" s="36"/>
      <c r="E32" s="18"/>
      <c r="F32" s="10"/>
    </row>
    <row r="33" spans="1:6" ht="15.75" hidden="1" thickBot="1">
      <c r="A33" s="11"/>
      <c r="B33" s="84"/>
      <c r="C33" s="86" t="s">
        <v>211</v>
      </c>
      <c r="D33" s="36"/>
      <c r="E33" s="18"/>
      <c r="F33" s="10"/>
    </row>
    <row r="34" spans="1:6" ht="15.75" hidden="1" thickBot="1">
      <c r="A34" s="11"/>
      <c r="B34" s="84"/>
      <c r="C34" s="86" t="s">
        <v>212</v>
      </c>
      <c r="D34" s="36"/>
      <c r="E34" s="18"/>
      <c r="F34" s="10"/>
    </row>
    <row r="35" spans="1:6" ht="15.75" hidden="1" thickBot="1">
      <c r="A35" s="11"/>
      <c r="B35" s="84"/>
      <c r="C35" s="86" t="s">
        <v>213</v>
      </c>
      <c r="D35" s="36"/>
      <c r="E35" s="18"/>
      <c r="F35" s="10"/>
    </row>
    <row r="36" spans="1:6" ht="15.75" hidden="1" thickBot="1">
      <c r="A36" s="11"/>
      <c r="B36" s="84"/>
      <c r="C36" s="87" t="s">
        <v>58</v>
      </c>
      <c r="D36" s="36"/>
      <c r="E36" s="18"/>
      <c r="F36" s="10"/>
    </row>
    <row r="37" spans="1:6" ht="16.5" thickBot="1">
      <c r="A37" s="11"/>
      <c r="B37" s="16" t="s">
        <v>138</v>
      </c>
      <c r="C37" s="74"/>
      <c r="D37" s="20"/>
      <c r="E37" s="15">
        <f>-SUM(D38:D59)</f>
        <v>-4700000</v>
      </c>
      <c r="F37" s="10"/>
    </row>
    <row r="38" spans="1:6" ht="15.75" thickBot="1">
      <c r="A38" s="11"/>
      <c r="B38" s="138" t="s">
        <v>139</v>
      </c>
      <c r="C38" s="139" t="s">
        <v>214</v>
      </c>
      <c r="D38" s="140">
        <f>+'BALANCE ALTERNATIVA 1'!D11*4.7%</f>
        <v>4700000</v>
      </c>
      <c r="E38" s="18"/>
      <c r="F38" s="10"/>
    </row>
    <row r="39" spans="1:6" ht="15.75" hidden="1" thickBot="1">
      <c r="A39" s="11"/>
      <c r="B39" s="68" t="s">
        <v>140</v>
      </c>
      <c r="C39" s="71" t="s">
        <v>214</v>
      </c>
      <c r="D39" s="82"/>
      <c r="E39" s="18"/>
      <c r="F39" s="10"/>
    </row>
    <row r="40" spans="1:6" ht="15.75" hidden="1" thickBot="1">
      <c r="A40" s="11"/>
      <c r="B40" s="68" t="s">
        <v>141</v>
      </c>
      <c r="C40" s="71" t="s">
        <v>214</v>
      </c>
      <c r="D40" s="82"/>
      <c r="E40" s="18"/>
      <c r="F40" s="10"/>
    </row>
    <row r="41" spans="1:6" ht="15.75" hidden="1" thickBot="1">
      <c r="A41" s="11"/>
      <c r="B41" s="68"/>
      <c r="C41" s="71" t="s">
        <v>219</v>
      </c>
      <c r="D41" s="82"/>
      <c r="E41" s="21"/>
      <c r="F41" s="10"/>
    </row>
    <row r="42" spans="1:6" ht="15.75" hidden="1" thickBot="1">
      <c r="A42" s="11"/>
      <c r="B42" s="68" t="s">
        <v>237</v>
      </c>
      <c r="C42" s="71" t="s">
        <v>220</v>
      </c>
      <c r="D42" s="82"/>
      <c r="E42" s="21"/>
      <c r="F42" s="10"/>
    </row>
    <row r="43" spans="1:6" ht="15.75" hidden="1" thickBot="1">
      <c r="A43" s="11"/>
      <c r="B43" s="68"/>
      <c r="C43" s="71" t="s">
        <v>221</v>
      </c>
      <c r="D43" s="82"/>
      <c r="E43" s="21"/>
      <c r="F43" s="10"/>
    </row>
    <row r="44" spans="1:6" ht="15.75" hidden="1" thickBot="1">
      <c r="A44" s="11"/>
      <c r="B44" s="135" t="s">
        <v>142</v>
      </c>
      <c r="C44" s="133" t="s">
        <v>172</v>
      </c>
      <c r="D44" s="134"/>
      <c r="E44" s="21"/>
      <c r="F44" s="10"/>
    </row>
    <row r="45" spans="1:6" ht="15.75" hidden="1" thickBot="1">
      <c r="A45" s="11"/>
      <c r="B45" s="68"/>
      <c r="C45" s="71" t="s">
        <v>222</v>
      </c>
      <c r="D45" s="82"/>
      <c r="E45" s="21"/>
      <c r="F45" s="10"/>
    </row>
    <row r="46" spans="1:6" ht="15.75" hidden="1" thickBot="1">
      <c r="A46" s="11"/>
      <c r="B46" s="68"/>
      <c r="C46" s="71" t="s">
        <v>173</v>
      </c>
      <c r="D46" s="82"/>
      <c r="E46" s="21"/>
      <c r="F46" s="10"/>
    </row>
    <row r="47" spans="1:6" ht="15.75" hidden="1" thickBot="1">
      <c r="A47" s="11"/>
      <c r="B47" s="132" t="s">
        <v>235</v>
      </c>
      <c r="C47" s="133" t="s">
        <v>223</v>
      </c>
      <c r="D47" s="134">
        <f>+D26</f>
        <v>0</v>
      </c>
      <c r="E47" s="21"/>
      <c r="F47" s="10"/>
    </row>
    <row r="48" spans="1:6" ht="15.75" hidden="1" thickBot="1">
      <c r="A48" s="11"/>
      <c r="B48" s="132" t="s">
        <v>230</v>
      </c>
      <c r="C48" s="133" t="s">
        <v>223</v>
      </c>
      <c r="D48" s="134"/>
      <c r="E48" s="21"/>
      <c r="F48" s="10"/>
    </row>
    <row r="49" spans="1:6" ht="15.75" hidden="1" thickBot="1">
      <c r="A49" s="11"/>
      <c r="B49" s="135"/>
      <c r="C49" s="133" t="s">
        <v>223</v>
      </c>
      <c r="D49" s="134">
        <f t="shared" ref="D49:D52" si="0">+D28</f>
        <v>0</v>
      </c>
      <c r="E49" s="21"/>
      <c r="F49" s="10"/>
    </row>
    <row r="50" spans="1:6" ht="15.75" hidden="1" thickBot="1">
      <c r="A50" s="11"/>
      <c r="B50" s="132" t="s">
        <v>236</v>
      </c>
      <c r="C50" s="133" t="s">
        <v>224</v>
      </c>
      <c r="D50" s="134">
        <f t="shared" si="0"/>
        <v>0</v>
      </c>
      <c r="E50" s="21"/>
      <c r="F50" s="10"/>
    </row>
    <row r="51" spans="1:6" ht="15.75" hidden="1" thickBot="1">
      <c r="A51" s="11"/>
      <c r="B51" s="135"/>
      <c r="C51" s="133" t="s">
        <v>224</v>
      </c>
      <c r="D51" s="134">
        <f t="shared" si="0"/>
        <v>0</v>
      </c>
      <c r="E51" s="21"/>
      <c r="F51" s="10"/>
    </row>
    <row r="52" spans="1:6" ht="15.75" hidden="1" thickBot="1">
      <c r="A52" s="11"/>
      <c r="B52" s="135"/>
      <c r="C52" s="133" t="s">
        <v>224</v>
      </c>
      <c r="D52" s="134">
        <f t="shared" si="0"/>
        <v>0</v>
      </c>
      <c r="E52" s="21"/>
      <c r="F52" s="10"/>
    </row>
    <row r="53" spans="1:6" ht="15.75" hidden="1" thickBot="1">
      <c r="A53" s="11"/>
      <c r="B53" s="68" t="s">
        <v>166</v>
      </c>
      <c r="C53" s="71" t="s">
        <v>174</v>
      </c>
      <c r="D53" s="82"/>
      <c r="E53" s="21"/>
      <c r="F53" s="10"/>
    </row>
    <row r="54" spans="1:6" ht="15.75" hidden="1" thickBot="1">
      <c r="A54" s="11"/>
      <c r="B54" s="68"/>
      <c r="C54" s="71" t="s">
        <v>225</v>
      </c>
      <c r="D54" s="82"/>
      <c r="E54" s="21"/>
      <c r="F54" s="10"/>
    </row>
    <row r="55" spans="1:6" ht="15.75" hidden="1" thickBot="1">
      <c r="A55" s="11"/>
      <c r="B55" s="68" t="s">
        <v>233</v>
      </c>
      <c r="C55" s="71" t="s">
        <v>226</v>
      </c>
      <c r="D55" s="82"/>
      <c r="E55" s="21"/>
      <c r="F55" s="10"/>
    </row>
    <row r="56" spans="1:6" ht="15.75" hidden="1" thickBot="1">
      <c r="A56" s="11"/>
      <c r="B56" s="68"/>
      <c r="C56" s="71" t="s">
        <v>227</v>
      </c>
      <c r="D56" s="82"/>
      <c r="E56" s="21"/>
      <c r="F56" s="10"/>
    </row>
    <row r="57" spans="1:6" ht="15.75" hidden="1" thickBot="1">
      <c r="A57" s="11"/>
      <c r="B57" s="68"/>
      <c r="C57" s="71" t="s">
        <v>175</v>
      </c>
      <c r="D57" s="82"/>
      <c r="E57" s="21"/>
      <c r="F57" s="10"/>
    </row>
    <row r="58" spans="1:6" ht="15.75" hidden="1" thickBot="1">
      <c r="A58" s="11"/>
      <c r="B58" s="174" t="s">
        <v>353</v>
      </c>
      <c r="C58" s="71" t="s">
        <v>228</v>
      </c>
      <c r="D58" s="82"/>
      <c r="E58" s="21"/>
      <c r="F58" s="10"/>
    </row>
    <row r="59" spans="1:6" ht="15.75" hidden="1" thickBot="1">
      <c r="A59" s="11"/>
      <c r="B59" s="88" t="s">
        <v>117</v>
      </c>
      <c r="C59" s="89" t="s">
        <v>229</v>
      </c>
      <c r="D59" s="82"/>
      <c r="E59" s="21"/>
      <c r="F59" s="10"/>
    </row>
    <row r="60" spans="1:6" ht="15.75" thickBot="1">
      <c r="A60" s="11"/>
      <c r="B60" s="69" t="s">
        <v>75</v>
      </c>
      <c r="C60" s="75"/>
      <c r="D60" s="70"/>
      <c r="E60" s="23">
        <f>+E5+E6+E37</f>
        <v>179098983</v>
      </c>
      <c r="F60" s="10"/>
    </row>
    <row r="61" spans="1:6" ht="16.5" thickBot="1">
      <c r="A61" s="11"/>
      <c r="B61" s="24" t="s">
        <v>238</v>
      </c>
      <c r="C61" s="76"/>
      <c r="D61" s="10"/>
      <c r="E61" s="23">
        <f>-D67</f>
        <v>0</v>
      </c>
      <c r="F61" s="10"/>
    </row>
    <row r="62" spans="1:6" ht="15.75">
      <c r="A62" s="11"/>
      <c r="B62" s="26" t="s">
        <v>144</v>
      </c>
      <c r="C62" s="77"/>
      <c r="D62" s="10"/>
      <c r="E62" s="18"/>
      <c r="F62" s="10"/>
    </row>
    <row r="63" spans="1:6">
      <c r="A63" s="11"/>
      <c r="B63" s="102" t="s">
        <v>145</v>
      </c>
      <c r="C63" s="105"/>
      <c r="D63" s="104">
        <f>+E60</f>
        <v>179098983</v>
      </c>
      <c r="E63" s="18"/>
      <c r="F63" s="10"/>
    </row>
    <row r="64" spans="1:6">
      <c r="A64" s="11"/>
      <c r="B64" s="108" t="s">
        <v>146</v>
      </c>
      <c r="C64" s="112"/>
      <c r="D64" s="78"/>
      <c r="E64" s="18"/>
      <c r="F64" s="10"/>
    </row>
    <row r="65" spans="1:6">
      <c r="A65" s="11"/>
      <c r="B65" s="108" t="s">
        <v>147</v>
      </c>
      <c r="C65" s="112"/>
      <c r="D65" s="78"/>
      <c r="E65" s="18"/>
      <c r="F65" s="10"/>
    </row>
    <row r="66" spans="1:6">
      <c r="A66" s="11"/>
      <c r="B66" s="102" t="s">
        <v>148</v>
      </c>
      <c r="C66" s="113"/>
      <c r="D66" s="104"/>
      <c r="E66" s="18"/>
      <c r="F66" s="10"/>
    </row>
    <row r="67" spans="1:6" ht="15.75" thickBot="1">
      <c r="A67" s="11"/>
      <c r="B67" s="109">
        <v>0.5</v>
      </c>
      <c r="C67" s="114"/>
      <c r="D67" s="110"/>
      <c r="E67" s="18"/>
      <c r="F67" s="10"/>
    </row>
    <row r="68" spans="1:6" ht="15.75" thickBot="1">
      <c r="A68" s="11"/>
      <c r="B68" s="69" t="s">
        <v>75</v>
      </c>
      <c r="C68" s="111"/>
      <c r="D68" s="70"/>
      <c r="E68" s="23">
        <f>+E60+E61</f>
        <v>179098983</v>
      </c>
      <c r="F68" s="10"/>
    </row>
    <row r="69" spans="1:6" ht="16.5" thickBot="1">
      <c r="A69" s="11"/>
      <c r="B69" s="28" t="s">
        <v>239</v>
      </c>
      <c r="C69" s="79"/>
      <c r="D69" s="1"/>
      <c r="E69" s="101">
        <f>+D71</f>
        <v>0</v>
      </c>
      <c r="F69" s="10"/>
    </row>
    <row r="70" spans="1:6" ht="15.75">
      <c r="A70" s="11"/>
      <c r="B70" s="29" t="s">
        <v>149</v>
      </c>
      <c r="C70" s="80"/>
      <c r="D70" s="10"/>
      <c r="E70" s="30"/>
      <c r="F70" s="10"/>
    </row>
    <row r="71" spans="1:6">
      <c r="A71" s="11"/>
      <c r="B71" s="102" t="s">
        <v>357</v>
      </c>
      <c r="C71" s="105"/>
      <c r="D71" s="78"/>
      <c r="E71" s="30"/>
      <c r="F71" s="10"/>
    </row>
    <row r="72" spans="1:6">
      <c r="A72" s="11"/>
      <c r="B72" s="103" t="s">
        <v>167</v>
      </c>
      <c r="C72" s="106"/>
      <c r="D72" s="104">
        <f>+E68</f>
        <v>179098983</v>
      </c>
      <c r="E72" s="30"/>
      <c r="F72" s="10"/>
    </row>
    <row r="73" spans="1:6">
      <c r="A73" s="11"/>
      <c r="B73" s="102" t="s">
        <v>168</v>
      </c>
      <c r="C73" s="107"/>
      <c r="D73" s="78"/>
      <c r="E73" s="30"/>
      <c r="F73" s="10"/>
    </row>
    <row r="74" spans="1:6" ht="16.5" thickBot="1">
      <c r="A74" s="11"/>
      <c r="B74" s="29"/>
      <c r="C74" s="80"/>
      <c r="D74" s="10"/>
      <c r="E74" s="30"/>
      <c r="F74" s="10"/>
    </row>
    <row r="75" spans="1:6" ht="15.75" thickBot="1">
      <c r="A75" s="11"/>
      <c r="B75" s="22" t="s">
        <v>75</v>
      </c>
      <c r="C75" s="81"/>
      <c r="D75" s="10"/>
      <c r="E75" s="23">
        <f>+E68-E69</f>
        <v>179098983</v>
      </c>
      <c r="F75" s="10"/>
    </row>
    <row r="76" spans="1:6" ht="16.5" thickBot="1">
      <c r="A76" s="11"/>
      <c r="B76" s="28" t="s">
        <v>240</v>
      </c>
      <c r="C76" s="79"/>
      <c r="D76" s="10"/>
      <c r="E76" s="23">
        <f>+C86</f>
        <v>0</v>
      </c>
      <c r="F76" s="10"/>
    </row>
    <row r="77" spans="1:6" ht="16.5" hidden="1" thickBot="1">
      <c r="A77" s="11"/>
      <c r="B77" s="28"/>
      <c r="C77" s="79"/>
      <c r="D77" s="10"/>
      <c r="E77" s="21"/>
      <c r="F77" s="10"/>
    </row>
    <row r="78" spans="1:6" ht="16.5" hidden="1" thickBot="1">
      <c r="A78" s="11"/>
      <c r="B78" s="28" t="s">
        <v>150</v>
      </c>
      <c r="C78" s="163"/>
      <c r="D78" s="90"/>
      <c r="E78" s="21"/>
      <c r="F78" s="10"/>
    </row>
    <row r="79" spans="1:6" ht="15.75" hidden="1" thickBot="1">
      <c r="A79" s="11"/>
      <c r="B79" s="11" t="s">
        <v>283</v>
      </c>
      <c r="C79" s="164"/>
      <c r="D79" s="90"/>
      <c r="E79" s="21"/>
      <c r="F79" s="10"/>
    </row>
    <row r="80" spans="1:6" ht="15.75" hidden="1" thickBot="1">
      <c r="A80" s="11"/>
      <c r="B80" s="31" t="s">
        <v>151</v>
      </c>
      <c r="C80" s="164">
        <f>+C79*0.33333</f>
        <v>0</v>
      </c>
      <c r="D80" s="90"/>
      <c r="E80" s="21"/>
      <c r="F80" s="10"/>
    </row>
    <row r="81" spans="1:6" ht="15.75" hidden="1" thickBot="1">
      <c r="A81" s="11"/>
      <c r="B81" s="31" t="s">
        <v>284</v>
      </c>
      <c r="C81" s="164">
        <f>+C79+C80</f>
        <v>0</v>
      </c>
      <c r="D81" s="90"/>
      <c r="E81" s="21"/>
      <c r="F81" s="10"/>
    </row>
    <row r="82" spans="1:6" ht="15.75" hidden="1" thickBot="1">
      <c r="A82" s="11"/>
      <c r="B82" s="31" t="s">
        <v>285</v>
      </c>
      <c r="C82" s="164"/>
      <c r="D82" s="90"/>
      <c r="E82" s="21"/>
      <c r="F82" s="10"/>
    </row>
    <row r="83" spans="1:6" ht="15.75" hidden="1" thickBot="1">
      <c r="A83" s="11"/>
      <c r="B83" s="31" t="s">
        <v>286</v>
      </c>
      <c r="C83" s="164">
        <f>-C78*90%</f>
        <v>0</v>
      </c>
      <c r="D83" s="90"/>
      <c r="E83" s="21"/>
      <c r="F83" s="10"/>
    </row>
    <row r="84" spans="1:6" ht="15.75" hidden="1" thickBot="1">
      <c r="A84" s="11"/>
      <c r="B84" s="31" t="s">
        <v>287</v>
      </c>
      <c r="C84" s="19">
        <f>+C78+C83</f>
        <v>0</v>
      </c>
      <c r="E84" s="21"/>
      <c r="F84" s="10"/>
    </row>
    <row r="85" spans="1:6" ht="18" hidden="1" customHeight="1">
      <c r="A85" s="11"/>
      <c r="B85" s="32" t="s">
        <v>152</v>
      </c>
      <c r="E85" s="21"/>
      <c r="F85" s="10"/>
    </row>
    <row r="86" spans="1:6" ht="18" hidden="1" customHeight="1" thickBot="1">
      <c r="A86" s="11"/>
      <c r="B86" s="11" t="s">
        <v>288</v>
      </c>
      <c r="C86" s="33">
        <f>-C78+C84</f>
        <v>0</v>
      </c>
      <c r="E86" s="21"/>
      <c r="F86" s="10"/>
    </row>
    <row r="87" spans="1:6" ht="18" hidden="1" customHeight="1" thickBot="1">
      <c r="A87" s="11"/>
      <c r="B87" s="11" t="s">
        <v>153</v>
      </c>
      <c r="C87" s="15">
        <f>+C86*25%</f>
        <v>0</v>
      </c>
      <c r="E87" s="21"/>
      <c r="F87" s="10"/>
    </row>
    <row r="88" spans="1:6" ht="15.75" hidden="1" thickBot="1">
      <c r="A88" s="11"/>
      <c r="B88" s="11" t="s">
        <v>154</v>
      </c>
      <c r="C88" s="15">
        <f>+C80-C87</f>
        <v>0</v>
      </c>
      <c r="E88" s="21"/>
      <c r="F88" s="10"/>
    </row>
    <row r="89" spans="1:6" ht="16.5" thickBot="1">
      <c r="A89" s="11"/>
      <c r="B89" s="26" t="s">
        <v>155</v>
      </c>
      <c r="C89" s="77"/>
      <c r="D89" s="10"/>
      <c r="E89" s="23">
        <f>+E75-E76</f>
        <v>179098983</v>
      </c>
      <c r="F89" s="10"/>
    </row>
    <row r="90" spans="1:6" ht="15.75" thickBot="1">
      <c r="A90" s="11"/>
      <c r="B90" s="32" t="s">
        <v>156</v>
      </c>
      <c r="C90" s="25"/>
      <c r="D90" s="34">
        <v>0.27</v>
      </c>
      <c r="E90" s="23">
        <f>+E89*D90</f>
        <v>48356725.410000004</v>
      </c>
      <c r="F90" s="10"/>
    </row>
    <row r="91" spans="1:6">
      <c r="A91" s="11"/>
      <c r="B91" s="32"/>
      <c r="C91" s="25"/>
      <c r="D91" s="34"/>
      <c r="E91" s="30"/>
      <c r="F91" s="10"/>
    </row>
    <row r="92" spans="1:6" ht="15.75" thickBot="1">
      <c r="A92" s="11"/>
      <c r="B92" s="12" t="s">
        <v>157</v>
      </c>
      <c r="C92" s="72"/>
      <c r="D92" s="10"/>
      <c r="E92" s="21"/>
      <c r="F92" s="10"/>
    </row>
    <row r="93" spans="1:6" ht="15.75" thickBot="1">
      <c r="A93" s="11"/>
      <c r="B93" s="11" t="s">
        <v>143</v>
      </c>
      <c r="C93" s="11"/>
      <c r="D93" s="23"/>
      <c r="E93" s="21"/>
      <c r="F93" s="10"/>
    </row>
    <row r="94" spans="1:6" ht="16.5" thickBot="1">
      <c r="A94" s="11"/>
      <c r="B94" s="29" t="s">
        <v>158</v>
      </c>
      <c r="C94" s="29"/>
      <c r="D94" s="23">
        <f>+D93</f>
        <v>0</v>
      </c>
      <c r="E94" s="21"/>
      <c r="F94" s="10"/>
    </row>
    <row r="95" spans="1:6" ht="15.75">
      <c r="A95" s="11"/>
      <c r="B95" s="29" t="s">
        <v>159</v>
      </c>
      <c r="C95" s="85">
        <v>0.4</v>
      </c>
      <c r="D95" s="27">
        <f>+D94*C95</f>
        <v>0</v>
      </c>
      <c r="E95" s="21"/>
      <c r="F95" s="10"/>
    </row>
    <row r="96" spans="1:6" ht="15.75" thickBot="1">
      <c r="A96" s="11"/>
      <c r="B96" s="97"/>
      <c r="C96" s="98"/>
      <c r="D96" s="99"/>
      <c r="E96" s="100"/>
      <c r="F96" s="10"/>
    </row>
  </sheetData>
  <mergeCells count="1">
    <mergeCell ref="B2:E2"/>
  </mergeCells>
  <pageMargins left="0.70866141732283472" right="0.70866141732283472" top="0.74803149606299213" bottom="0.74803149606299213" header="0.31496062992125984" footer="0.31496062992125984"/>
  <pageSetup scale="10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7"/>
  <sheetViews>
    <sheetView showGridLines="0" topLeftCell="C13" zoomScaleNormal="100" workbookViewId="0">
      <selection activeCell="K16" sqref="K16:O16"/>
    </sheetView>
  </sheetViews>
  <sheetFormatPr baseColWidth="10" defaultColWidth="11.5703125" defaultRowHeight="14.25"/>
  <cols>
    <col min="1" max="1" width="1.85546875" style="44" customWidth="1"/>
    <col min="2" max="2" width="22.28515625" style="44" customWidth="1"/>
    <col min="3" max="4" width="4.5703125" style="44" customWidth="1"/>
    <col min="5" max="5" width="7.140625" style="44" customWidth="1"/>
    <col min="6" max="6" width="7.85546875" style="44" customWidth="1"/>
    <col min="7" max="7" width="4.5703125" style="44" customWidth="1"/>
    <col min="8" max="8" width="8.140625" style="44" customWidth="1"/>
    <col min="9" max="9" width="27.140625" style="44" customWidth="1"/>
    <col min="10" max="10" width="7.140625" style="44" customWidth="1"/>
    <col min="11" max="12" width="8.5703125" style="44" customWidth="1"/>
    <col min="13" max="13" width="4.5703125" style="44" customWidth="1"/>
    <col min="14" max="14" width="7.42578125" style="44" customWidth="1"/>
    <col min="15" max="16" width="4.5703125" style="44" customWidth="1"/>
    <col min="17" max="17" width="7" style="44" customWidth="1"/>
    <col min="18" max="18" width="15.5703125" style="44" bestFit="1" customWidth="1"/>
    <col min="19" max="19" width="14.7109375" style="44" bestFit="1" customWidth="1"/>
    <col min="20" max="20" width="7.140625" style="44" customWidth="1"/>
    <col min="21" max="21" width="6.5703125" style="44" customWidth="1"/>
    <col min="22" max="22" width="4.5703125" style="44" customWidth="1"/>
    <col min="23" max="23" width="7.85546875" style="44" customWidth="1"/>
    <col min="24" max="24" width="8.140625" style="44" customWidth="1"/>
    <col min="25" max="28" width="4.5703125" style="44" customWidth="1"/>
    <col min="29" max="29" width="11.5703125" style="44"/>
    <col min="30" max="30" width="8.42578125" style="44" customWidth="1"/>
    <col min="31" max="31" width="5.42578125" style="44" customWidth="1"/>
    <col min="32" max="33" width="5.140625" style="44" customWidth="1"/>
    <col min="34" max="34" width="6.42578125" style="44" customWidth="1"/>
    <col min="35" max="35" width="11.5703125" style="44"/>
    <col min="36" max="36" width="8.42578125" style="44" customWidth="1"/>
    <col min="37" max="37" width="3.140625" style="44" customWidth="1"/>
    <col min="38" max="38" width="5.140625" style="44" customWidth="1"/>
    <col min="39" max="39" width="7.42578125" style="44" customWidth="1"/>
    <col min="40" max="40" width="4.5703125" style="44" customWidth="1"/>
    <col min="41" max="256" width="11.5703125" style="44"/>
    <col min="257" max="257" width="1.85546875" style="44" customWidth="1"/>
    <col min="258" max="258" width="22.28515625" style="44" customWidth="1"/>
    <col min="259" max="260" width="4.5703125" style="44" customWidth="1"/>
    <col min="261" max="261" width="7.140625" style="44" customWidth="1"/>
    <col min="262" max="262" width="7.85546875" style="44" customWidth="1"/>
    <col min="263" max="263" width="4.5703125" style="44" customWidth="1"/>
    <col min="264" max="264" width="8.140625" style="44" customWidth="1"/>
    <col min="265" max="265" width="27.140625" style="44" customWidth="1"/>
    <col min="266" max="266" width="7.140625" style="44" customWidth="1"/>
    <col min="267" max="268" width="8.5703125" style="44" customWidth="1"/>
    <col min="269" max="269" width="4.5703125" style="44" customWidth="1"/>
    <col min="270" max="270" width="7.42578125" style="44" customWidth="1"/>
    <col min="271" max="272" width="4.5703125" style="44" customWidth="1"/>
    <col min="273" max="273" width="7" style="44" customWidth="1"/>
    <col min="274" max="274" width="8.140625" style="44" customWidth="1"/>
    <col min="275" max="275" width="8" style="44" customWidth="1"/>
    <col min="276" max="276" width="7.140625" style="44" customWidth="1"/>
    <col min="277" max="277" width="6.5703125" style="44" customWidth="1"/>
    <col min="278" max="278" width="4.5703125" style="44" customWidth="1"/>
    <col min="279" max="279" width="7.85546875" style="44" customWidth="1"/>
    <col min="280" max="280" width="8.140625" style="44" customWidth="1"/>
    <col min="281" max="284" width="4.5703125" style="44" customWidth="1"/>
    <col min="285" max="285" width="11.5703125" style="44"/>
    <col min="286" max="286" width="8.42578125" style="44" customWidth="1"/>
    <col min="287" max="287" width="5.42578125" style="44" customWidth="1"/>
    <col min="288" max="289" width="5.140625" style="44" customWidth="1"/>
    <col min="290" max="290" width="6.42578125" style="44" customWidth="1"/>
    <col min="291" max="291" width="11.5703125" style="44"/>
    <col min="292" max="292" width="8.42578125" style="44" customWidth="1"/>
    <col min="293" max="293" width="3.140625" style="44" customWidth="1"/>
    <col min="294" max="294" width="5.140625" style="44" customWidth="1"/>
    <col min="295" max="295" width="7.42578125" style="44" customWidth="1"/>
    <col min="296" max="296" width="4.5703125" style="44" customWidth="1"/>
    <col min="297" max="512" width="11.5703125" style="44"/>
    <col min="513" max="513" width="1.85546875" style="44" customWidth="1"/>
    <col min="514" max="514" width="22.28515625" style="44" customWidth="1"/>
    <col min="515" max="516" width="4.5703125" style="44" customWidth="1"/>
    <col min="517" max="517" width="7.140625" style="44" customWidth="1"/>
    <col min="518" max="518" width="7.85546875" style="44" customWidth="1"/>
    <col min="519" max="519" width="4.5703125" style="44" customWidth="1"/>
    <col min="520" max="520" width="8.140625" style="44" customWidth="1"/>
    <col min="521" max="521" width="27.140625" style="44" customWidth="1"/>
    <col min="522" max="522" width="7.140625" style="44" customWidth="1"/>
    <col min="523" max="524" width="8.5703125" style="44" customWidth="1"/>
    <col min="525" max="525" width="4.5703125" style="44" customWidth="1"/>
    <col min="526" max="526" width="7.42578125" style="44" customWidth="1"/>
    <col min="527" max="528" width="4.5703125" style="44" customWidth="1"/>
    <col min="529" max="529" width="7" style="44" customWidth="1"/>
    <col min="530" max="530" width="8.140625" style="44" customWidth="1"/>
    <col min="531" max="531" width="8" style="44" customWidth="1"/>
    <col min="532" max="532" width="7.140625" style="44" customWidth="1"/>
    <col min="533" max="533" width="6.5703125" style="44" customWidth="1"/>
    <col min="534" max="534" width="4.5703125" style="44" customWidth="1"/>
    <col min="535" max="535" width="7.85546875" style="44" customWidth="1"/>
    <col min="536" max="536" width="8.140625" style="44" customWidth="1"/>
    <col min="537" max="540" width="4.5703125" style="44" customWidth="1"/>
    <col min="541" max="541" width="11.5703125" style="44"/>
    <col min="542" max="542" width="8.42578125" style="44" customWidth="1"/>
    <col min="543" max="543" width="5.42578125" style="44" customWidth="1"/>
    <col min="544" max="545" width="5.140625" style="44" customWidth="1"/>
    <col min="546" max="546" width="6.42578125" style="44" customWidth="1"/>
    <col min="547" max="547" width="11.5703125" style="44"/>
    <col min="548" max="548" width="8.42578125" style="44" customWidth="1"/>
    <col min="549" max="549" width="3.140625" style="44" customWidth="1"/>
    <col min="550" max="550" width="5.140625" style="44" customWidth="1"/>
    <col min="551" max="551" width="7.42578125" style="44" customWidth="1"/>
    <col min="552" max="552" width="4.5703125" style="44" customWidth="1"/>
    <col min="553" max="768" width="11.5703125" style="44"/>
    <col min="769" max="769" width="1.85546875" style="44" customWidth="1"/>
    <col min="770" max="770" width="22.28515625" style="44" customWidth="1"/>
    <col min="771" max="772" width="4.5703125" style="44" customWidth="1"/>
    <col min="773" max="773" width="7.140625" style="44" customWidth="1"/>
    <col min="774" max="774" width="7.85546875" style="44" customWidth="1"/>
    <col min="775" max="775" width="4.5703125" style="44" customWidth="1"/>
    <col min="776" max="776" width="8.140625" style="44" customWidth="1"/>
    <col min="777" max="777" width="27.140625" style="44" customWidth="1"/>
    <col min="778" max="778" width="7.140625" style="44" customWidth="1"/>
    <col min="779" max="780" width="8.5703125" style="44" customWidth="1"/>
    <col min="781" max="781" width="4.5703125" style="44" customWidth="1"/>
    <col min="782" max="782" width="7.42578125" style="44" customWidth="1"/>
    <col min="783" max="784" width="4.5703125" style="44" customWidth="1"/>
    <col min="785" max="785" width="7" style="44" customWidth="1"/>
    <col min="786" max="786" width="8.140625" style="44" customWidth="1"/>
    <col min="787" max="787" width="8" style="44" customWidth="1"/>
    <col min="788" max="788" width="7.140625" style="44" customWidth="1"/>
    <col min="789" max="789" width="6.5703125" style="44" customWidth="1"/>
    <col min="790" max="790" width="4.5703125" style="44" customWidth="1"/>
    <col min="791" max="791" width="7.85546875" style="44" customWidth="1"/>
    <col min="792" max="792" width="8.140625" style="44" customWidth="1"/>
    <col min="793" max="796" width="4.5703125" style="44" customWidth="1"/>
    <col min="797" max="797" width="11.5703125" style="44"/>
    <col min="798" max="798" width="8.42578125" style="44" customWidth="1"/>
    <col min="799" max="799" width="5.42578125" style="44" customWidth="1"/>
    <col min="800" max="801" width="5.140625" style="44" customWidth="1"/>
    <col min="802" max="802" width="6.42578125" style="44" customWidth="1"/>
    <col min="803" max="803" width="11.5703125" style="44"/>
    <col min="804" max="804" width="8.42578125" style="44" customWidth="1"/>
    <col min="805" max="805" width="3.140625" style="44" customWidth="1"/>
    <col min="806" max="806" width="5.140625" style="44" customWidth="1"/>
    <col min="807" max="807" width="7.42578125" style="44" customWidth="1"/>
    <col min="808" max="808" width="4.5703125" style="44" customWidth="1"/>
    <col min="809" max="1024" width="11.5703125" style="44"/>
    <col min="1025" max="1025" width="1.85546875" style="44" customWidth="1"/>
    <col min="1026" max="1026" width="22.28515625" style="44" customWidth="1"/>
    <col min="1027" max="1028" width="4.5703125" style="44" customWidth="1"/>
    <col min="1029" max="1029" width="7.140625" style="44" customWidth="1"/>
    <col min="1030" max="1030" width="7.85546875" style="44" customWidth="1"/>
    <col min="1031" max="1031" width="4.5703125" style="44" customWidth="1"/>
    <col min="1032" max="1032" width="8.140625" style="44" customWidth="1"/>
    <col min="1033" max="1033" width="27.140625" style="44" customWidth="1"/>
    <col min="1034" max="1034" width="7.140625" style="44" customWidth="1"/>
    <col min="1035" max="1036" width="8.5703125" style="44" customWidth="1"/>
    <col min="1037" max="1037" width="4.5703125" style="44" customWidth="1"/>
    <col min="1038" max="1038" width="7.42578125" style="44" customWidth="1"/>
    <col min="1039" max="1040" width="4.5703125" style="44" customWidth="1"/>
    <col min="1041" max="1041" width="7" style="44" customWidth="1"/>
    <col min="1042" max="1042" width="8.140625" style="44" customWidth="1"/>
    <col min="1043" max="1043" width="8" style="44" customWidth="1"/>
    <col min="1044" max="1044" width="7.140625" style="44" customWidth="1"/>
    <col min="1045" max="1045" width="6.5703125" style="44" customWidth="1"/>
    <col min="1046" max="1046" width="4.5703125" style="44" customWidth="1"/>
    <col min="1047" max="1047" width="7.85546875" style="44" customWidth="1"/>
    <col min="1048" max="1048" width="8.140625" style="44" customWidth="1"/>
    <col min="1049" max="1052" width="4.5703125" style="44" customWidth="1"/>
    <col min="1053" max="1053" width="11.5703125" style="44"/>
    <col min="1054" max="1054" width="8.42578125" style="44" customWidth="1"/>
    <col min="1055" max="1055" width="5.42578125" style="44" customWidth="1"/>
    <col min="1056" max="1057" width="5.140625" style="44" customWidth="1"/>
    <col min="1058" max="1058" width="6.42578125" style="44" customWidth="1"/>
    <col min="1059" max="1059" width="11.5703125" style="44"/>
    <col min="1060" max="1060" width="8.42578125" style="44" customWidth="1"/>
    <col min="1061" max="1061" width="3.140625" style="44" customWidth="1"/>
    <col min="1062" max="1062" width="5.140625" style="44" customWidth="1"/>
    <col min="1063" max="1063" width="7.42578125" style="44" customWidth="1"/>
    <col min="1064" max="1064" width="4.5703125" style="44" customWidth="1"/>
    <col min="1065" max="1280" width="11.5703125" style="44"/>
    <col min="1281" max="1281" width="1.85546875" style="44" customWidth="1"/>
    <col min="1282" max="1282" width="22.28515625" style="44" customWidth="1"/>
    <col min="1283" max="1284" width="4.5703125" style="44" customWidth="1"/>
    <col min="1285" max="1285" width="7.140625" style="44" customWidth="1"/>
    <col min="1286" max="1286" width="7.85546875" style="44" customWidth="1"/>
    <col min="1287" max="1287" width="4.5703125" style="44" customWidth="1"/>
    <col min="1288" max="1288" width="8.140625" style="44" customWidth="1"/>
    <col min="1289" max="1289" width="27.140625" style="44" customWidth="1"/>
    <col min="1290" max="1290" width="7.140625" style="44" customWidth="1"/>
    <col min="1291" max="1292" width="8.5703125" style="44" customWidth="1"/>
    <col min="1293" max="1293" width="4.5703125" style="44" customWidth="1"/>
    <col min="1294" max="1294" width="7.42578125" style="44" customWidth="1"/>
    <col min="1295" max="1296" width="4.5703125" style="44" customWidth="1"/>
    <col min="1297" max="1297" width="7" style="44" customWidth="1"/>
    <col min="1298" max="1298" width="8.140625" style="44" customWidth="1"/>
    <col min="1299" max="1299" width="8" style="44" customWidth="1"/>
    <col min="1300" max="1300" width="7.140625" style="44" customWidth="1"/>
    <col min="1301" max="1301" width="6.5703125" style="44" customWidth="1"/>
    <col min="1302" max="1302" width="4.5703125" style="44" customWidth="1"/>
    <col min="1303" max="1303" width="7.85546875" style="44" customWidth="1"/>
    <col min="1304" max="1304" width="8.140625" style="44" customWidth="1"/>
    <col min="1305" max="1308" width="4.5703125" style="44" customWidth="1"/>
    <col min="1309" max="1309" width="11.5703125" style="44"/>
    <col min="1310" max="1310" width="8.42578125" style="44" customWidth="1"/>
    <col min="1311" max="1311" width="5.42578125" style="44" customWidth="1"/>
    <col min="1312" max="1313" width="5.140625" style="44" customWidth="1"/>
    <col min="1314" max="1314" width="6.42578125" style="44" customWidth="1"/>
    <col min="1315" max="1315" width="11.5703125" style="44"/>
    <col min="1316" max="1316" width="8.42578125" style="44" customWidth="1"/>
    <col min="1317" max="1317" width="3.140625" style="44" customWidth="1"/>
    <col min="1318" max="1318" width="5.140625" style="44" customWidth="1"/>
    <col min="1319" max="1319" width="7.42578125" style="44" customWidth="1"/>
    <col min="1320" max="1320" width="4.5703125" style="44" customWidth="1"/>
    <col min="1321" max="1536" width="11.5703125" style="44"/>
    <col min="1537" max="1537" width="1.85546875" style="44" customWidth="1"/>
    <col min="1538" max="1538" width="22.28515625" style="44" customWidth="1"/>
    <col min="1539" max="1540" width="4.5703125" style="44" customWidth="1"/>
    <col min="1541" max="1541" width="7.140625" style="44" customWidth="1"/>
    <col min="1542" max="1542" width="7.85546875" style="44" customWidth="1"/>
    <col min="1543" max="1543" width="4.5703125" style="44" customWidth="1"/>
    <col min="1544" max="1544" width="8.140625" style="44" customWidth="1"/>
    <col min="1545" max="1545" width="27.140625" style="44" customWidth="1"/>
    <col min="1546" max="1546" width="7.140625" style="44" customWidth="1"/>
    <col min="1547" max="1548" width="8.5703125" style="44" customWidth="1"/>
    <col min="1549" max="1549" width="4.5703125" style="44" customWidth="1"/>
    <col min="1550" max="1550" width="7.42578125" style="44" customWidth="1"/>
    <col min="1551" max="1552" width="4.5703125" style="44" customWidth="1"/>
    <col min="1553" max="1553" width="7" style="44" customWidth="1"/>
    <col min="1554" max="1554" width="8.140625" style="44" customWidth="1"/>
    <col min="1555" max="1555" width="8" style="44" customWidth="1"/>
    <col min="1556" max="1556" width="7.140625" style="44" customWidth="1"/>
    <col min="1557" max="1557" width="6.5703125" style="44" customWidth="1"/>
    <col min="1558" max="1558" width="4.5703125" style="44" customWidth="1"/>
    <col min="1559" max="1559" width="7.85546875" style="44" customWidth="1"/>
    <col min="1560" max="1560" width="8.140625" style="44" customWidth="1"/>
    <col min="1561" max="1564" width="4.5703125" style="44" customWidth="1"/>
    <col min="1565" max="1565" width="11.5703125" style="44"/>
    <col min="1566" max="1566" width="8.42578125" style="44" customWidth="1"/>
    <col min="1567" max="1567" width="5.42578125" style="44" customWidth="1"/>
    <col min="1568" max="1569" width="5.140625" style="44" customWidth="1"/>
    <col min="1570" max="1570" width="6.42578125" style="44" customWidth="1"/>
    <col min="1571" max="1571" width="11.5703125" style="44"/>
    <col min="1572" max="1572" width="8.42578125" style="44" customWidth="1"/>
    <col min="1573" max="1573" width="3.140625" style="44" customWidth="1"/>
    <col min="1574" max="1574" width="5.140625" style="44" customWidth="1"/>
    <col min="1575" max="1575" width="7.42578125" style="44" customWidth="1"/>
    <col min="1576" max="1576" width="4.5703125" style="44" customWidth="1"/>
    <col min="1577" max="1792" width="11.5703125" style="44"/>
    <col min="1793" max="1793" width="1.85546875" style="44" customWidth="1"/>
    <col min="1794" max="1794" width="22.28515625" style="44" customWidth="1"/>
    <col min="1795" max="1796" width="4.5703125" style="44" customWidth="1"/>
    <col min="1797" max="1797" width="7.140625" style="44" customWidth="1"/>
    <col min="1798" max="1798" width="7.85546875" style="44" customWidth="1"/>
    <col min="1799" max="1799" width="4.5703125" style="44" customWidth="1"/>
    <col min="1800" max="1800" width="8.140625" style="44" customWidth="1"/>
    <col min="1801" max="1801" width="27.140625" style="44" customWidth="1"/>
    <col min="1802" max="1802" width="7.140625" style="44" customWidth="1"/>
    <col min="1803" max="1804" width="8.5703125" style="44" customWidth="1"/>
    <col min="1805" max="1805" width="4.5703125" style="44" customWidth="1"/>
    <col min="1806" max="1806" width="7.42578125" style="44" customWidth="1"/>
    <col min="1807" max="1808" width="4.5703125" style="44" customWidth="1"/>
    <col min="1809" max="1809" width="7" style="44" customWidth="1"/>
    <col min="1810" max="1810" width="8.140625" style="44" customWidth="1"/>
    <col min="1811" max="1811" width="8" style="44" customWidth="1"/>
    <col min="1812" max="1812" width="7.140625" style="44" customWidth="1"/>
    <col min="1813" max="1813" width="6.5703125" style="44" customWidth="1"/>
    <col min="1814" max="1814" width="4.5703125" style="44" customWidth="1"/>
    <col min="1815" max="1815" width="7.85546875" style="44" customWidth="1"/>
    <col min="1816" max="1816" width="8.140625" style="44" customWidth="1"/>
    <col min="1817" max="1820" width="4.5703125" style="44" customWidth="1"/>
    <col min="1821" max="1821" width="11.5703125" style="44"/>
    <col min="1822" max="1822" width="8.42578125" style="44" customWidth="1"/>
    <col min="1823" max="1823" width="5.42578125" style="44" customWidth="1"/>
    <col min="1824" max="1825" width="5.140625" style="44" customWidth="1"/>
    <col min="1826" max="1826" width="6.42578125" style="44" customWidth="1"/>
    <col min="1827" max="1827" width="11.5703125" style="44"/>
    <col min="1828" max="1828" width="8.42578125" style="44" customWidth="1"/>
    <col min="1829" max="1829" width="3.140625" style="44" customWidth="1"/>
    <col min="1830" max="1830" width="5.140625" style="44" customWidth="1"/>
    <col min="1831" max="1831" width="7.42578125" style="44" customWidth="1"/>
    <col min="1832" max="1832" width="4.5703125" style="44" customWidth="1"/>
    <col min="1833" max="2048" width="11.5703125" style="44"/>
    <col min="2049" max="2049" width="1.85546875" style="44" customWidth="1"/>
    <col min="2050" max="2050" width="22.28515625" style="44" customWidth="1"/>
    <col min="2051" max="2052" width="4.5703125" style="44" customWidth="1"/>
    <col min="2053" max="2053" width="7.140625" style="44" customWidth="1"/>
    <col min="2054" max="2054" width="7.85546875" style="44" customWidth="1"/>
    <col min="2055" max="2055" width="4.5703125" style="44" customWidth="1"/>
    <col min="2056" max="2056" width="8.140625" style="44" customWidth="1"/>
    <col min="2057" max="2057" width="27.140625" style="44" customWidth="1"/>
    <col min="2058" max="2058" width="7.140625" style="44" customWidth="1"/>
    <col min="2059" max="2060" width="8.5703125" style="44" customWidth="1"/>
    <col min="2061" max="2061" width="4.5703125" style="44" customWidth="1"/>
    <col min="2062" max="2062" width="7.42578125" style="44" customWidth="1"/>
    <col min="2063" max="2064" width="4.5703125" style="44" customWidth="1"/>
    <col min="2065" max="2065" width="7" style="44" customWidth="1"/>
    <col min="2066" max="2066" width="8.140625" style="44" customWidth="1"/>
    <col min="2067" max="2067" width="8" style="44" customWidth="1"/>
    <col min="2068" max="2068" width="7.140625" style="44" customWidth="1"/>
    <col min="2069" max="2069" width="6.5703125" style="44" customWidth="1"/>
    <col min="2070" max="2070" width="4.5703125" style="44" customWidth="1"/>
    <col min="2071" max="2071" width="7.85546875" style="44" customWidth="1"/>
    <col min="2072" max="2072" width="8.140625" style="44" customWidth="1"/>
    <col min="2073" max="2076" width="4.5703125" style="44" customWidth="1"/>
    <col min="2077" max="2077" width="11.5703125" style="44"/>
    <col min="2078" max="2078" width="8.42578125" style="44" customWidth="1"/>
    <col min="2079" max="2079" width="5.42578125" style="44" customWidth="1"/>
    <col min="2080" max="2081" width="5.140625" style="44" customWidth="1"/>
    <col min="2082" max="2082" width="6.42578125" style="44" customWidth="1"/>
    <col min="2083" max="2083" width="11.5703125" style="44"/>
    <col min="2084" max="2084" width="8.42578125" style="44" customWidth="1"/>
    <col min="2085" max="2085" width="3.140625" style="44" customWidth="1"/>
    <col min="2086" max="2086" width="5.140625" style="44" customWidth="1"/>
    <col min="2087" max="2087" width="7.42578125" style="44" customWidth="1"/>
    <col min="2088" max="2088" width="4.5703125" style="44" customWidth="1"/>
    <col min="2089" max="2304" width="11.5703125" style="44"/>
    <col min="2305" max="2305" width="1.85546875" style="44" customWidth="1"/>
    <col min="2306" max="2306" width="22.28515625" style="44" customWidth="1"/>
    <col min="2307" max="2308" width="4.5703125" style="44" customWidth="1"/>
    <col min="2309" max="2309" width="7.140625" style="44" customWidth="1"/>
    <col min="2310" max="2310" width="7.85546875" style="44" customWidth="1"/>
    <col min="2311" max="2311" width="4.5703125" style="44" customWidth="1"/>
    <col min="2312" max="2312" width="8.140625" style="44" customWidth="1"/>
    <col min="2313" max="2313" width="27.140625" style="44" customWidth="1"/>
    <col min="2314" max="2314" width="7.140625" style="44" customWidth="1"/>
    <col min="2315" max="2316" width="8.5703125" style="44" customWidth="1"/>
    <col min="2317" max="2317" width="4.5703125" style="44" customWidth="1"/>
    <col min="2318" max="2318" width="7.42578125" style="44" customWidth="1"/>
    <col min="2319" max="2320" width="4.5703125" style="44" customWidth="1"/>
    <col min="2321" max="2321" width="7" style="44" customWidth="1"/>
    <col min="2322" max="2322" width="8.140625" style="44" customWidth="1"/>
    <col min="2323" max="2323" width="8" style="44" customWidth="1"/>
    <col min="2324" max="2324" width="7.140625" style="44" customWidth="1"/>
    <col min="2325" max="2325" width="6.5703125" style="44" customWidth="1"/>
    <col min="2326" max="2326" width="4.5703125" style="44" customWidth="1"/>
    <col min="2327" max="2327" width="7.85546875" style="44" customWidth="1"/>
    <col min="2328" max="2328" width="8.140625" style="44" customWidth="1"/>
    <col min="2329" max="2332" width="4.5703125" style="44" customWidth="1"/>
    <col min="2333" max="2333" width="11.5703125" style="44"/>
    <col min="2334" max="2334" width="8.42578125" style="44" customWidth="1"/>
    <col min="2335" max="2335" width="5.42578125" style="44" customWidth="1"/>
    <col min="2336" max="2337" width="5.140625" style="44" customWidth="1"/>
    <col min="2338" max="2338" width="6.42578125" style="44" customWidth="1"/>
    <col min="2339" max="2339" width="11.5703125" style="44"/>
    <col min="2340" max="2340" width="8.42578125" style="44" customWidth="1"/>
    <col min="2341" max="2341" width="3.140625" style="44" customWidth="1"/>
    <col min="2342" max="2342" width="5.140625" style="44" customWidth="1"/>
    <col min="2343" max="2343" width="7.42578125" style="44" customWidth="1"/>
    <col min="2344" max="2344" width="4.5703125" style="44" customWidth="1"/>
    <col min="2345" max="2560" width="11.5703125" style="44"/>
    <col min="2561" max="2561" width="1.85546875" style="44" customWidth="1"/>
    <col min="2562" max="2562" width="22.28515625" style="44" customWidth="1"/>
    <col min="2563" max="2564" width="4.5703125" style="44" customWidth="1"/>
    <col min="2565" max="2565" width="7.140625" style="44" customWidth="1"/>
    <col min="2566" max="2566" width="7.85546875" style="44" customWidth="1"/>
    <col min="2567" max="2567" width="4.5703125" style="44" customWidth="1"/>
    <col min="2568" max="2568" width="8.140625" style="44" customWidth="1"/>
    <col min="2569" max="2569" width="27.140625" style="44" customWidth="1"/>
    <col min="2570" max="2570" width="7.140625" style="44" customWidth="1"/>
    <col min="2571" max="2572" width="8.5703125" style="44" customWidth="1"/>
    <col min="2573" max="2573" width="4.5703125" style="44" customWidth="1"/>
    <col min="2574" max="2574" width="7.42578125" style="44" customWidth="1"/>
    <col min="2575" max="2576" width="4.5703125" style="44" customWidth="1"/>
    <col min="2577" max="2577" width="7" style="44" customWidth="1"/>
    <col min="2578" max="2578" width="8.140625" style="44" customWidth="1"/>
    <col min="2579" max="2579" width="8" style="44" customWidth="1"/>
    <col min="2580" max="2580" width="7.140625" style="44" customWidth="1"/>
    <col min="2581" max="2581" width="6.5703125" style="44" customWidth="1"/>
    <col min="2582" max="2582" width="4.5703125" style="44" customWidth="1"/>
    <col min="2583" max="2583" width="7.85546875" style="44" customWidth="1"/>
    <col min="2584" max="2584" width="8.140625" style="44" customWidth="1"/>
    <col min="2585" max="2588" width="4.5703125" style="44" customWidth="1"/>
    <col min="2589" max="2589" width="11.5703125" style="44"/>
    <col min="2590" max="2590" width="8.42578125" style="44" customWidth="1"/>
    <col min="2591" max="2591" width="5.42578125" style="44" customWidth="1"/>
    <col min="2592" max="2593" width="5.140625" style="44" customWidth="1"/>
    <col min="2594" max="2594" width="6.42578125" style="44" customWidth="1"/>
    <col min="2595" max="2595" width="11.5703125" style="44"/>
    <col min="2596" max="2596" width="8.42578125" style="44" customWidth="1"/>
    <col min="2597" max="2597" width="3.140625" style="44" customWidth="1"/>
    <col min="2598" max="2598" width="5.140625" style="44" customWidth="1"/>
    <col min="2599" max="2599" width="7.42578125" style="44" customWidth="1"/>
    <col min="2600" max="2600" width="4.5703125" style="44" customWidth="1"/>
    <col min="2601" max="2816" width="11.5703125" style="44"/>
    <col min="2817" max="2817" width="1.85546875" style="44" customWidth="1"/>
    <col min="2818" max="2818" width="22.28515625" style="44" customWidth="1"/>
    <col min="2819" max="2820" width="4.5703125" style="44" customWidth="1"/>
    <col min="2821" max="2821" width="7.140625" style="44" customWidth="1"/>
    <col min="2822" max="2822" width="7.85546875" style="44" customWidth="1"/>
    <col min="2823" max="2823" width="4.5703125" style="44" customWidth="1"/>
    <col min="2824" max="2824" width="8.140625" style="44" customWidth="1"/>
    <col min="2825" max="2825" width="27.140625" style="44" customWidth="1"/>
    <col min="2826" max="2826" width="7.140625" style="44" customWidth="1"/>
    <col min="2827" max="2828" width="8.5703125" style="44" customWidth="1"/>
    <col min="2829" max="2829" width="4.5703125" style="44" customWidth="1"/>
    <col min="2830" max="2830" width="7.42578125" style="44" customWidth="1"/>
    <col min="2831" max="2832" width="4.5703125" style="44" customWidth="1"/>
    <col min="2833" max="2833" width="7" style="44" customWidth="1"/>
    <col min="2834" max="2834" width="8.140625" style="44" customWidth="1"/>
    <col min="2835" max="2835" width="8" style="44" customWidth="1"/>
    <col min="2836" max="2836" width="7.140625" style="44" customWidth="1"/>
    <col min="2837" max="2837" width="6.5703125" style="44" customWidth="1"/>
    <col min="2838" max="2838" width="4.5703125" style="44" customWidth="1"/>
    <col min="2839" max="2839" width="7.85546875" style="44" customWidth="1"/>
    <col min="2840" max="2840" width="8.140625" style="44" customWidth="1"/>
    <col min="2841" max="2844" width="4.5703125" style="44" customWidth="1"/>
    <col min="2845" max="2845" width="11.5703125" style="44"/>
    <col min="2846" max="2846" width="8.42578125" style="44" customWidth="1"/>
    <col min="2847" max="2847" width="5.42578125" style="44" customWidth="1"/>
    <col min="2848" max="2849" width="5.140625" style="44" customWidth="1"/>
    <col min="2850" max="2850" width="6.42578125" style="44" customWidth="1"/>
    <col min="2851" max="2851" width="11.5703125" style="44"/>
    <col min="2852" max="2852" width="8.42578125" style="44" customWidth="1"/>
    <col min="2853" max="2853" width="3.140625" style="44" customWidth="1"/>
    <col min="2854" max="2854" width="5.140625" style="44" customWidth="1"/>
    <col min="2855" max="2855" width="7.42578125" style="44" customWidth="1"/>
    <col min="2856" max="2856" width="4.5703125" style="44" customWidth="1"/>
    <col min="2857" max="3072" width="11.5703125" style="44"/>
    <col min="3073" max="3073" width="1.85546875" style="44" customWidth="1"/>
    <col min="3074" max="3074" width="22.28515625" style="44" customWidth="1"/>
    <col min="3075" max="3076" width="4.5703125" style="44" customWidth="1"/>
    <col min="3077" max="3077" width="7.140625" style="44" customWidth="1"/>
    <col min="3078" max="3078" width="7.85546875" style="44" customWidth="1"/>
    <col min="3079" max="3079" width="4.5703125" style="44" customWidth="1"/>
    <col min="3080" max="3080" width="8.140625" style="44" customWidth="1"/>
    <col min="3081" max="3081" width="27.140625" style="44" customWidth="1"/>
    <col min="3082" max="3082" width="7.140625" style="44" customWidth="1"/>
    <col min="3083" max="3084" width="8.5703125" style="44" customWidth="1"/>
    <col min="3085" max="3085" width="4.5703125" style="44" customWidth="1"/>
    <col min="3086" max="3086" width="7.42578125" style="44" customWidth="1"/>
    <col min="3087" max="3088" width="4.5703125" style="44" customWidth="1"/>
    <col min="3089" max="3089" width="7" style="44" customWidth="1"/>
    <col min="3090" max="3090" width="8.140625" style="44" customWidth="1"/>
    <col min="3091" max="3091" width="8" style="44" customWidth="1"/>
    <col min="3092" max="3092" width="7.140625" style="44" customWidth="1"/>
    <col min="3093" max="3093" width="6.5703125" style="44" customWidth="1"/>
    <col min="3094" max="3094" width="4.5703125" style="44" customWidth="1"/>
    <col min="3095" max="3095" width="7.85546875" style="44" customWidth="1"/>
    <col min="3096" max="3096" width="8.140625" style="44" customWidth="1"/>
    <col min="3097" max="3100" width="4.5703125" style="44" customWidth="1"/>
    <col min="3101" max="3101" width="11.5703125" style="44"/>
    <col min="3102" max="3102" width="8.42578125" style="44" customWidth="1"/>
    <col min="3103" max="3103" width="5.42578125" style="44" customWidth="1"/>
    <col min="3104" max="3105" width="5.140625" style="44" customWidth="1"/>
    <col min="3106" max="3106" width="6.42578125" style="44" customWidth="1"/>
    <col min="3107" max="3107" width="11.5703125" style="44"/>
    <col min="3108" max="3108" width="8.42578125" style="44" customWidth="1"/>
    <col min="3109" max="3109" width="3.140625" style="44" customWidth="1"/>
    <col min="3110" max="3110" width="5.140625" style="44" customWidth="1"/>
    <col min="3111" max="3111" width="7.42578125" style="44" customWidth="1"/>
    <col min="3112" max="3112" width="4.5703125" style="44" customWidth="1"/>
    <col min="3113" max="3328" width="11.5703125" style="44"/>
    <col min="3329" max="3329" width="1.85546875" style="44" customWidth="1"/>
    <col min="3330" max="3330" width="22.28515625" style="44" customWidth="1"/>
    <col min="3331" max="3332" width="4.5703125" style="44" customWidth="1"/>
    <col min="3333" max="3333" width="7.140625" style="44" customWidth="1"/>
    <col min="3334" max="3334" width="7.85546875" style="44" customWidth="1"/>
    <col min="3335" max="3335" width="4.5703125" style="44" customWidth="1"/>
    <col min="3336" max="3336" width="8.140625" style="44" customWidth="1"/>
    <col min="3337" max="3337" width="27.140625" style="44" customWidth="1"/>
    <col min="3338" max="3338" width="7.140625" style="44" customWidth="1"/>
    <col min="3339" max="3340" width="8.5703125" style="44" customWidth="1"/>
    <col min="3341" max="3341" width="4.5703125" style="44" customWidth="1"/>
    <col min="3342" max="3342" width="7.42578125" style="44" customWidth="1"/>
    <col min="3343" max="3344" width="4.5703125" style="44" customWidth="1"/>
    <col min="3345" max="3345" width="7" style="44" customWidth="1"/>
    <col min="3346" max="3346" width="8.140625" style="44" customWidth="1"/>
    <col min="3347" max="3347" width="8" style="44" customWidth="1"/>
    <col min="3348" max="3348" width="7.140625" style="44" customWidth="1"/>
    <col min="3349" max="3349" width="6.5703125" style="44" customWidth="1"/>
    <col min="3350" max="3350" width="4.5703125" style="44" customWidth="1"/>
    <col min="3351" max="3351" width="7.85546875" style="44" customWidth="1"/>
    <col min="3352" max="3352" width="8.140625" style="44" customWidth="1"/>
    <col min="3353" max="3356" width="4.5703125" style="44" customWidth="1"/>
    <col min="3357" max="3357" width="11.5703125" style="44"/>
    <col min="3358" max="3358" width="8.42578125" style="44" customWidth="1"/>
    <col min="3359" max="3359" width="5.42578125" style="44" customWidth="1"/>
    <col min="3360" max="3361" width="5.140625" style="44" customWidth="1"/>
    <col min="3362" max="3362" width="6.42578125" style="44" customWidth="1"/>
    <col min="3363" max="3363" width="11.5703125" style="44"/>
    <col min="3364" max="3364" width="8.42578125" style="44" customWidth="1"/>
    <col min="3365" max="3365" width="3.140625" style="44" customWidth="1"/>
    <col min="3366" max="3366" width="5.140625" style="44" customWidth="1"/>
    <col min="3367" max="3367" width="7.42578125" style="44" customWidth="1"/>
    <col min="3368" max="3368" width="4.5703125" style="44" customWidth="1"/>
    <col min="3369" max="3584" width="11.5703125" style="44"/>
    <col min="3585" max="3585" width="1.85546875" style="44" customWidth="1"/>
    <col min="3586" max="3586" width="22.28515625" style="44" customWidth="1"/>
    <col min="3587" max="3588" width="4.5703125" style="44" customWidth="1"/>
    <col min="3589" max="3589" width="7.140625" style="44" customWidth="1"/>
    <col min="3590" max="3590" width="7.85546875" style="44" customWidth="1"/>
    <col min="3591" max="3591" width="4.5703125" style="44" customWidth="1"/>
    <col min="3592" max="3592" width="8.140625" style="44" customWidth="1"/>
    <col min="3593" max="3593" width="27.140625" style="44" customWidth="1"/>
    <col min="3594" max="3594" width="7.140625" style="44" customWidth="1"/>
    <col min="3595" max="3596" width="8.5703125" style="44" customWidth="1"/>
    <col min="3597" max="3597" width="4.5703125" style="44" customWidth="1"/>
    <col min="3598" max="3598" width="7.42578125" style="44" customWidth="1"/>
    <col min="3599" max="3600" width="4.5703125" style="44" customWidth="1"/>
    <col min="3601" max="3601" width="7" style="44" customWidth="1"/>
    <col min="3602" max="3602" width="8.140625" style="44" customWidth="1"/>
    <col min="3603" max="3603" width="8" style="44" customWidth="1"/>
    <col min="3604" max="3604" width="7.140625" style="44" customWidth="1"/>
    <col min="3605" max="3605" width="6.5703125" style="44" customWidth="1"/>
    <col min="3606" max="3606" width="4.5703125" style="44" customWidth="1"/>
    <col min="3607" max="3607" width="7.85546875" style="44" customWidth="1"/>
    <col min="3608" max="3608" width="8.140625" style="44" customWidth="1"/>
    <col min="3609" max="3612" width="4.5703125" style="44" customWidth="1"/>
    <col min="3613" max="3613" width="11.5703125" style="44"/>
    <col min="3614" max="3614" width="8.42578125" style="44" customWidth="1"/>
    <col min="3615" max="3615" width="5.42578125" style="44" customWidth="1"/>
    <col min="3616" max="3617" width="5.140625" style="44" customWidth="1"/>
    <col min="3618" max="3618" width="6.42578125" style="44" customWidth="1"/>
    <col min="3619" max="3619" width="11.5703125" style="44"/>
    <col min="3620" max="3620" width="8.42578125" style="44" customWidth="1"/>
    <col min="3621" max="3621" width="3.140625" style="44" customWidth="1"/>
    <col min="3622" max="3622" width="5.140625" style="44" customWidth="1"/>
    <col min="3623" max="3623" width="7.42578125" style="44" customWidth="1"/>
    <col min="3624" max="3624" width="4.5703125" style="44" customWidth="1"/>
    <col min="3625" max="3840" width="11.5703125" style="44"/>
    <col min="3841" max="3841" width="1.85546875" style="44" customWidth="1"/>
    <col min="3842" max="3842" width="22.28515625" style="44" customWidth="1"/>
    <col min="3843" max="3844" width="4.5703125" style="44" customWidth="1"/>
    <col min="3845" max="3845" width="7.140625" style="44" customWidth="1"/>
    <col min="3846" max="3846" width="7.85546875" style="44" customWidth="1"/>
    <col min="3847" max="3847" width="4.5703125" style="44" customWidth="1"/>
    <col min="3848" max="3848" width="8.140625" style="44" customWidth="1"/>
    <col min="3849" max="3849" width="27.140625" style="44" customWidth="1"/>
    <col min="3850" max="3850" width="7.140625" style="44" customWidth="1"/>
    <col min="3851" max="3852" width="8.5703125" style="44" customWidth="1"/>
    <col min="3853" max="3853" width="4.5703125" style="44" customWidth="1"/>
    <col min="3854" max="3854" width="7.42578125" style="44" customWidth="1"/>
    <col min="3855" max="3856" width="4.5703125" style="44" customWidth="1"/>
    <col min="3857" max="3857" width="7" style="44" customWidth="1"/>
    <col min="3858" max="3858" width="8.140625" style="44" customWidth="1"/>
    <col min="3859" max="3859" width="8" style="44" customWidth="1"/>
    <col min="3860" max="3860" width="7.140625" style="44" customWidth="1"/>
    <col min="3861" max="3861" width="6.5703125" style="44" customWidth="1"/>
    <col min="3862" max="3862" width="4.5703125" style="44" customWidth="1"/>
    <col min="3863" max="3863" width="7.85546875" style="44" customWidth="1"/>
    <col min="3864" max="3864" width="8.140625" style="44" customWidth="1"/>
    <col min="3865" max="3868" width="4.5703125" style="44" customWidth="1"/>
    <col min="3869" max="3869" width="11.5703125" style="44"/>
    <col min="3870" max="3870" width="8.42578125" style="44" customWidth="1"/>
    <col min="3871" max="3871" width="5.42578125" style="44" customWidth="1"/>
    <col min="3872" max="3873" width="5.140625" style="44" customWidth="1"/>
    <col min="3874" max="3874" width="6.42578125" style="44" customWidth="1"/>
    <col min="3875" max="3875" width="11.5703125" style="44"/>
    <col min="3876" max="3876" width="8.42578125" style="44" customWidth="1"/>
    <col min="3877" max="3877" width="3.140625" style="44" customWidth="1"/>
    <col min="3878" max="3878" width="5.140625" style="44" customWidth="1"/>
    <col min="3879" max="3879" width="7.42578125" style="44" customWidth="1"/>
    <col min="3880" max="3880" width="4.5703125" style="44" customWidth="1"/>
    <col min="3881" max="4096" width="11.5703125" style="44"/>
    <col min="4097" max="4097" width="1.85546875" style="44" customWidth="1"/>
    <col min="4098" max="4098" width="22.28515625" style="44" customWidth="1"/>
    <col min="4099" max="4100" width="4.5703125" style="44" customWidth="1"/>
    <col min="4101" max="4101" width="7.140625" style="44" customWidth="1"/>
    <col min="4102" max="4102" width="7.85546875" style="44" customWidth="1"/>
    <col min="4103" max="4103" width="4.5703125" style="44" customWidth="1"/>
    <col min="4104" max="4104" width="8.140625" style="44" customWidth="1"/>
    <col min="4105" max="4105" width="27.140625" style="44" customWidth="1"/>
    <col min="4106" max="4106" width="7.140625" style="44" customWidth="1"/>
    <col min="4107" max="4108" width="8.5703125" style="44" customWidth="1"/>
    <col min="4109" max="4109" width="4.5703125" style="44" customWidth="1"/>
    <col min="4110" max="4110" width="7.42578125" style="44" customWidth="1"/>
    <col min="4111" max="4112" width="4.5703125" style="44" customWidth="1"/>
    <col min="4113" max="4113" width="7" style="44" customWidth="1"/>
    <col min="4114" max="4114" width="8.140625" style="44" customWidth="1"/>
    <col min="4115" max="4115" width="8" style="44" customWidth="1"/>
    <col min="4116" max="4116" width="7.140625" style="44" customWidth="1"/>
    <col min="4117" max="4117" width="6.5703125" style="44" customWidth="1"/>
    <col min="4118" max="4118" width="4.5703125" style="44" customWidth="1"/>
    <col min="4119" max="4119" width="7.85546875" style="44" customWidth="1"/>
    <col min="4120" max="4120" width="8.140625" style="44" customWidth="1"/>
    <col min="4121" max="4124" width="4.5703125" style="44" customWidth="1"/>
    <col min="4125" max="4125" width="11.5703125" style="44"/>
    <col min="4126" max="4126" width="8.42578125" style="44" customWidth="1"/>
    <col min="4127" max="4127" width="5.42578125" style="44" customWidth="1"/>
    <col min="4128" max="4129" width="5.140625" style="44" customWidth="1"/>
    <col min="4130" max="4130" width="6.42578125" style="44" customWidth="1"/>
    <col min="4131" max="4131" width="11.5703125" style="44"/>
    <col min="4132" max="4132" width="8.42578125" style="44" customWidth="1"/>
    <col min="4133" max="4133" width="3.140625" style="44" customWidth="1"/>
    <col min="4134" max="4134" width="5.140625" style="44" customWidth="1"/>
    <col min="4135" max="4135" width="7.42578125" style="44" customWidth="1"/>
    <col min="4136" max="4136" width="4.5703125" style="44" customWidth="1"/>
    <col min="4137" max="4352" width="11.5703125" style="44"/>
    <col min="4353" max="4353" width="1.85546875" style="44" customWidth="1"/>
    <col min="4354" max="4354" width="22.28515625" style="44" customWidth="1"/>
    <col min="4355" max="4356" width="4.5703125" style="44" customWidth="1"/>
    <col min="4357" max="4357" width="7.140625" style="44" customWidth="1"/>
    <col min="4358" max="4358" width="7.85546875" style="44" customWidth="1"/>
    <col min="4359" max="4359" width="4.5703125" style="44" customWidth="1"/>
    <col min="4360" max="4360" width="8.140625" style="44" customWidth="1"/>
    <col min="4361" max="4361" width="27.140625" style="44" customWidth="1"/>
    <col min="4362" max="4362" width="7.140625" style="44" customWidth="1"/>
    <col min="4363" max="4364" width="8.5703125" style="44" customWidth="1"/>
    <col min="4365" max="4365" width="4.5703125" style="44" customWidth="1"/>
    <col min="4366" max="4366" width="7.42578125" style="44" customWidth="1"/>
    <col min="4367" max="4368" width="4.5703125" style="44" customWidth="1"/>
    <col min="4369" max="4369" width="7" style="44" customWidth="1"/>
    <col min="4370" max="4370" width="8.140625" style="44" customWidth="1"/>
    <col min="4371" max="4371" width="8" style="44" customWidth="1"/>
    <col min="4372" max="4372" width="7.140625" style="44" customWidth="1"/>
    <col min="4373" max="4373" width="6.5703125" style="44" customWidth="1"/>
    <col min="4374" max="4374" width="4.5703125" style="44" customWidth="1"/>
    <col min="4375" max="4375" width="7.85546875" style="44" customWidth="1"/>
    <col min="4376" max="4376" width="8.140625" style="44" customWidth="1"/>
    <col min="4377" max="4380" width="4.5703125" style="44" customWidth="1"/>
    <col min="4381" max="4381" width="11.5703125" style="44"/>
    <col min="4382" max="4382" width="8.42578125" style="44" customWidth="1"/>
    <col min="4383" max="4383" width="5.42578125" style="44" customWidth="1"/>
    <col min="4384" max="4385" width="5.140625" style="44" customWidth="1"/>
    <col min="4386" max="4386" width="6.42578125" style="44" customWidth="1"/>
    <col min="4387" max="4387" width="11.5703125" style="44"/>
    <col min="4388" max="4388" width="8.42578125" style="44" customWidth="1"/>
    <col min="4389" max="4389" width="3.140625" style="44" customWidth="1"/>
    <col min="4390" max="4390" width="5.140625" style="44" customWidth="1"/>
    <col min="4391" max="4391" width="7.42578125" style="44" customWidth="1"/>
    <col min="4392" max="4392" width="4.5703125" style="44" customWidth="1"/>
    <col min="4393" max="4608" width="11.5703125" style="44"/>
    <col min="4609" max="4609" width="1.85546875" style="44" customWidth="1"/>
    <col min="4610" max="4610" width="22.28515625" style="44" customWidth="1"/>
    <col min="4611" max="4612" width="4.5703125" style="44" customWidth="1"/>
    <col min="4613" max="4613" width="7.140625" style="44" customWidth="1"/>
    <col min="4614" max="4614" width="7.85546875" style="44" customWidth="1"/>
    <col min="4615" max="4615" width="4.5703125" style="44" customWidth="1"/>
    <col min="4616" max="4616" width="8.140625" style="44" customWidth="1"/>
    <col min="4617" max="4617" width="27.140625" style="44" customWidth="1"/>
    <col min="4618" max="4618" width="7.140625" style="44" customWidth="1"/>
    <col min="4619" max="4620" width="8.5703125" style="44" customWidth="1"/>
    <col min="4621" max="4621" width="4.5703125" style="44" customWidth="1"/>
    <col min="4622" max="4622" width="7.42578125" style="44" customWidth="1"/>
    <col min="4623" max="4624" width="4.5703125" style="44" customWidth="1"/>
    <col min="4625" max="4625" width="7" style="44" customWidth="1"/>
    <col min="4626" max="4626" width="8.140625" style="44" customWidth="1"/>
    <col min="4627" max="4627" width="8" style="44" customWidth="1"/>
    <col min="4628" max="4628" width="7.140625" style="44" customWidth="1"/>
    <col min="4629" max="4629" width="6.5703125" style="44" customWidth="1"/>
    <col min="4630" max="4630" width="4.5703125" style="44" customWidth="1"/>
    <col min="4631" max="4631" width="7.85546875" style="44" customWidth="1"/>
    <col min="4632" max="4632" width="8.140625" style="44" customWidth="1"/>
    <col min="4633" max="4636" width="4.5703125" style="44" customWidth="1"/>
    <col min="4637" max="4637" width="11.5703125" style="44"/>
    <col min="4638" max="4638" width="8.42578125" style="44" customWidth="1"/>
    <col min="4639" max="4639" width="5.42578125" style="44" customWidth="1"/>
    <col min="4640" max="4641" width="5.140625" style="44" customWidth="1"/>
    <col min="4642" max="4642" width="6.42578125" style="44" customWidth="1"/>
    <col min="4643" max="4643" width="11.5703125" style="44"/>
    <col min="4644" max="4644" width="8.42578125" style="44" customWidth="1"/>
    <col min="4645" max="4645" width="3.140625" style="44" customWidth="1"/>
    <col min="4646" max="4646" width="5.140625" style="44" customWidth="1"/>
    <col min="4647" max="4647" width="7.42578125" style="44" customWidth="1"/>
    <col min="4648" max="4648" width="4.5703125" style="44" customWidth="1"/>
    <col min="4649" max="4864" width="11.5703125" style="44"/>
    <col min="4865" max="4865" width="1.85546875" style="44" customWidth="1"/>
    <col min="4866" max="4866" width="22.28515625" style="44" customWidth="1"/>
    <col min="4867" max="4868" width="4.5703125" style="44" customWidth="1"/>
    <col min="4869" max="4869" width="7.140625" style="44" customWidth="1"/>
    <col min="4870" max="4870" width="7.85546875" style="44" customWidth="1"/>
    <col min="4871" max="4871" width="4.5703125" style="44" customWidth="1"/>
    <col min="4872" max="4872" width="8.140625" style="44" customWidth="1"/>
    <col min="4873" max="4873" width="27.140625" style="44" customWidth="1"/>
    <col min="4874" max="4874" width="7.140625" style="44" customWidth="1"/>
    <col min="4875" max="4876" width="8.5703125" style="44" customWidth="1"/>
    <col min="4877" max="4877" width="4.5703125" style="44" customWidth="1"/>
    <col min="4878" max="4878" width="7.42578125" style="44" customWidth="1"/>
    <col min="4879" max="4880" width="4.5703125" style="44" customWidth="1"/>
    <col min="4881" max="4881" width="7" style="44" customWidth="1"/>
    <col min="4882" max="4882" width="8.140625" style="44" customWidth="1"/>
    <col min="4883" max="4883" width="8" style="44" customWidth="1"/>
    <col min="4884" max="4884" width="7.140625" style="44" customWidth="1"/>
    <col min="4885" max="4885" width="6.5703125" style="44" customWidth="1"/>
    <col min="4886" max="4886" width="4.5703125" style="44" customWidth="1"/>
    <col min="4887" max="4887" width="7.85546875" style="44" customWidth="1"/>
    <col min="4888" max="4888" width="8.140625" style="44" customWidth="1"/>
    <col min="4889" max="4892" width="4.5703125" style="44" customWidth="1"/>
    <col min="4893" max="4893" width="11.5703125" style="44"/>
    <col min="4894" max="4894" width="8.42578125" style="44" customWidth="1"/>
    <col min="4895" max="4895" width="5.42578125" style="44" customWidth="1"/>
    <col min="4896" max="4897" width="5.140625" style="44" customWidth="1"/>
    <col min="4898" max="4898" width="6.42578125" style="44" customWidth="1"/>
    <col min="4899" max="4899" width="11.5703125" style="44"/>
    <col min="4900" max="4900" width="8.42578125" style="44" customWidth="1"/>
    <col min="4901" max="4901" width="3.140625" style="44" customWidth="1"/>
    <col min="4902" max="4902" width="5.140625" style="44" customWidth="1"/>
    <col min="4903" max="4903" width="7.42578125" style="44" customWidth="1"/>
    <col min="4904" max="4904" width="4.5703125" style="44" customWidth="1"/>
    <col min="4905" max="5120" width="11.5703125" style="44"/>
    <col min="5121" max="5121" width="1.85546875" style="44" customWidth="1"/>
    <col min="5122" max="5122" width="22.28515625" style="44" customWidth="1"/>
    <col min="5123" max="5124" width="4.5703125" style="44" customWidth="1"/>
    <col min="5125" max="5125" width="7.140625" style="44" customWidth="1"/>
    <col min="5126" max="5126" width="7.85546875" style="44" customWidth="1"/>
    <col min="5127" max="5127" width="4.5703125" style="44" customWidth="1"/>
    <col min="5128" max="5128" width="8.140625" style="44" customWidth="1"/>
    <col min="5129" max="5129" width="27.140625" style="44" customWidth="1"/>
    <col min="5130" max="5130" width="7.140625" style="44" customWidth="1"/>
    <col min="5131" max="5132" width="8.5703125" style="44" customWidth="1"/>
    <col min="5133" max="5133" width="4.5703125" style="44" customWidth="1"/>
    <col min="5134" max="5134" width="7.42578125" style="44" customWidth="1"/>
    <col min="5135" max="5136" width="4.5703125" style="44" customWidth="1"/>
    <col min="5137" max="5137" width="7" style="44" customWidth="1"/>
    <col min="5138" max="5138" width="8.140625" style="44" customWidth="1"/>
    <col min="5139" max="5139" width="8" style="44" customWidth="1"/>
    <col min="5140" max="5140" width="7.140625" style="44" customWidth="1"/>
    <col min="5141" max="5141" width="6.5703125" style="44" customWidth="1"/>
    <col min="5142" max="5142" width="4.5703125" style="44" customWidth="1"/>
    <col min="5143" max="5143" width="7.85546875" style="44" customWidth="1"/>
    <col min="5144" max="5144" width="8.140625" style="44" customWidth="1"/>
    <col min="5145" max="5148" width="4.5703125" style="44" customWidth="1"/>
    <col min="5149" max="5149" width="11.5703125" style="44"/>
    <col min="5150" max="5150" width="8.42578125" style="44" customWidth="1"/>
    <col min="5151" max="5151" width="5.42578125" style="44" customWidth="1"/>
    <col min="5152" max="5153" width="5.140625" style="44" customWidth="1"/>
    <col min="5154" max="5154" width="6.42578125" style="44" customWidth="1"/>
    <col min="5155" max="5155" width="11.5703125" style="44"/>
    <col min="5156" max="5156" width="8.42578125" style="44" customWidth="1"/>
    <col min="5157" max="5157" width="3.140625" style="44" customWidth="1"/>
    <col min="5158" max="5158" width="5.140625" style="44" customWidth="1"/>
    <col min="5159" max="5159" width="7.42578125" style="44" customWidth="1"/>
    <col min="5160" max="5160" width="4.5703125" style="44" customWidth="1"/>
    <col min="5161" max="5376" width="11.5703125" style="44"/>
    <col min="5377" max="5377" width="1.85546875" style="44" customWidth="1"/>
    <col min="5378" max="5378" width="22.28515625" style="44" customWidth="1"/>
    <col min="5379" max="5380" width="4.5703125" style="44" customWidth="1"/>
    <col min="5381" max="5381" width="7.140625" style="44" customWidth="1"/>
    <col min="5382" max="5382" width="7.85546875" style="44" customWidth="1"/>
    <col min="5383" max="5383" width="4.5703125" style="44" customWidth="1"/>
    <col min="5384" max="5384" width="8.140625" style="44" customWidth="1"/>
    <col min="5385" max="5385" width="27.140625" style="44" customWidth="1"/>
    <col min="5386" max="5386" width="7.140625" style="44" customWidth="1"/>
    <col min="5387" max="5388" width="8.5703125" style="44" customWidth="1"/>
    <col min="5389" max="5389" width="4.5703125" style="44" customWidth="1"/>
    <col min="5390" max="5390" width="7.42578125" style="44" customWidth="1"/>
    <col min="5391" max="5392" width="4.5703125" style="44" customWidth="1"/>
    <col min="5393" max="5393" width="7" style="44" customWidth="1"/>
    <col min="5394" max="5394" width="8.140625" style="44" customWidth="1"/>
    <col min="5395" max="5395" width="8" style="44" customWidth="1"/>
    <col min="5396" max="5396" width="7.140625" style="44" customWidth="1"/>
    <col min="5397" max="5397" width="6.5703125" style="44" customWidth="1"/>
    <col min="5398" max="5398" width="4.5703125" style="44" customWidth="1"/>
    <col min="5399" max="5399" width="7.85546875" style="44" customWidth="1"/>
    <col min="5400" max="5400" width="8.140625" style="44" customWidth="1"/>
    <col min="5401" max="5404" width="4.5703125" style="44" customWidth="1"/>
    <col min="5405" max="5405" width="11.5703125" style="44"/>
    <col min="5406" max="5406" width="8.42578125" style="44" customWidth="1"/>
    <col min="5407" max="5407" width="5.42578125" style="44" customWidth="1"/>
    <col min="5408" max="5409" width="5.140625" style="44" customWidth="1"/>
    <col min="5410" max="5410" width="6.42578125" style="44" customWidth="1"/>
    <col min="5411" max="5411" width="11.5703125" style="44"/>
    <col min="5412" max="5412" width="8.42578125" style="44" customWidth="1"/>
    <col min="5413" max="5413" width="3.140625" style="44" customWidth="1"/>
    <col min="5414" max="5414" width="5.140625" style="44" customWidth="1"/>
    <col min="5415" max="5415" width="7.42578125" style="44" customWidth="1"/>
    <col min="5416" max="5416" width="4.5703125" style="44" customWidth="1"/>
    <col min="5417" max="5632" width="11.5703125" style="44"/>
    <col min="5633" max="5633" width="1.85546875" style="44" customWidth="1"/>
    <col min="5634" max="5634" width="22.28515625" style="44" customWidth="1"/>
    <col min="5635" max="5636" width="4.5703125" style="44" customWidth="1"/>
    <col min="5637" max="5637" width="7.140625" style="44" customWidth="1"/>
    <col min="5638" max="5638" width="7.85546875" style="44" customWidth="1"/>
    <col min="5639" max="5639" width="4.5703125" style="44" customWidth="1"/>
    <col min="5640" max="5640" width="8.140625" style="44" customWidth="1"/>
    <col min="5641" max="5641" width="27.140625" style="44" customWidth="1"/>
    <col min="5642" max="5642" width="7.140625" style="44" customWidth="1"/>
    <col min="5643" max="5644" width="8.5703125" style="44" customWidth="1"/>
    <col min="5645" max="5645" width="4.5703125" style="44" customWidth="1"/>
    <col min="5646" max="5646" width="7.42578125" style="44" customWidth="1"/>
    <col min="5647" max="5648" width="4.5703125" style="44" customWidth="1"/>
    <col min="5649" max="5649" width="7" style="44" customWidth="1"/>
    <col min="5650" max="5650" width="8.140625" style="44" customWidth="1"/>
    <col min="5651" max="5651" width="8" style="44" customWidth="1"/>
    <col min="5652" max="5652" width="7.140625" style="44" customWidth="1"/>
    <col min="5653" max="5653" width="6.5703125" style="44" customWidth="1"/>
    <col min="5654" max="5654" width="4.5703125" style="44" customWidth="1"/>
    <col min="5655" max="5655" width="7.85546875" style="44" customWidth="1"/>
    <col min="5656" max="5656" width="8.140625" style="44" customWidth="1"/>
    <col min="5657" max="5660" width="4.5703125" style="44" customWidth="1"/>
    <col min="5661" max="5661" width="11.5703125" style="44"/>
    <col min="5662" max="5662" width="8.42578125" style="44" customWidth="1"/>
    <col min="5663" max="5663" width="5.42578125" style="44" customWidth="1"/>
    <col min="5664" max="5665" width="5.140625" style="44" customWidth="1"/>
    <col min="5666" max="5666" width="6.42578125" style="44" customWidth="1"/>
    <col min="5667" max="5667" width="11.5703125" style="44"/>
    <col min="5668" max="5668" width="8.42578125" style="44" customWidth="1"/>
    <col min="5669" max="5669" width="3.140625" style="44" customWidth="1"/>
    <col min="5670" max="5670" width="5.140625" style="44" customWidth="1"/>
    <col min="5671" max="5671" width="7.42578125" style="44" customWidth="1"/>
    <col min="5672" max="5672" width="4.5703125" style="44" customWidth="1"/>
    <col min="5673" max="5888" width="11.5703125" style="44"/>
    <col min="5889" max="5889" width="1.85546875" style="44" customWidth="1"/>
    <col min="5890" max="5890" width="22.28515625" style="44" customWidth="1"/>
    <col min="5891" max="5892" width="4.5703125" style="44" customWidth="1"/>
    <col min="5893" max="5893" width="7.140625" style="44" customWidth="1"/>
    <col min="5894" max="5894" width="7.85546875" style="44" customWidth="1"/>
    <col min="5895" max="5895" width="4.5703125" style="44" customWidth="1"/>
    <col min="5896" max="5896" width="8.140625" style="44" customWidth="1"/>
    <col min="5897" max="5897" width="27.140625" style="44" customWidth="1"/>
    <col min="5898" max="5898" width="7.140625" style="44" customWidth="1"/>
    <col min="5899" max="5900" width="8.5703125" style="44" customWidth="1"/>
    <col min="5901" max="5901" width="4.5703125" style="44" customWidth="1"/>
    <col min="5902" max="5902" width="7.42578125" style="44" customWidth="1"/>
    <col min="5903" max="5904" width="4.5703125" style="44" customWidth="1"/>
    <col min="5905" max="5905" width="7" style="44" customWidth="1"/>
    <col min="5906" max="5906" width="8.140625" style="44" customWidth="1"/>
    <col min="5907" max="5907" width="8" style="44" customWidth="1"/>
    <col min="5908" max="5908" width="7.140625" style="44" customWidth="1"/>
    <col min="5909" max="5909" width="6.5703125" style="44" customWidth="1"/>
    <col min="5910" max="5910" width="4.5703125" style="44" customWidth="1"/>
    <col min="5911" max="5911" width="7.85546875" style="44" customWidth="1"/>
    <col min="5912" max="5912" width="8.140625" style="44" customWidth="1"/>
    <col min="5913" max="5916" width="4.5703125" style="44" customWidth="1"/>
    <col min="5917" max="5917" width="11.5703125" style="44"/>
    <col min="5918" max="5918" width="8.42578125" style="44" customWidth="1"/>
    <col min="5919" max="5919" width="5.42578125" style="44" customWidth="1"/>
    <col min="5920" max="5921" width="5.140625" style="44" customWidth="1"/>
    <col min="5922" max="5922" width="6.42578125" style="44" customWidth="1"/>
    <col min="5923" max="5923" width="11.5703125" style="44"/>
    <col min="5924" max="5924" width="8.42578125" style="44" customWidth="1"/>
    <col min="5925" max="5925" width="3.140625" style="44" customWidth="1"/>
    <col min="5926" max="5926" width="5.140625" style="44" customWidth="1"/>
    <col min="5927" max="5927" width="7.42578125" style="44" customWidth="1"/>
    <col min="5928" max="5928" width="4.5703125" style="44" customWidth="1"/>
    <col min="5929" max="6144" width="11.5703125" style="44"/>
    <col min="6145" max="6145" width="1.85546875" style="44" customWidth="1"/>
    <col min="6146" max="6146" width="22.28515625" style="44" customWidth="1"/>
    <col min="6147" max="6148" width="4.5703125" style="44" customWidth="1"/>
    <col min="6149" max="6149" width="7.140625" style="44" customWidth="1"/>
    <col min="6150" max="6150" width="7.85546875" style="44" customWidth="1"/>
    <col min="6151" max="6151" width="4.5703125" style="44" customWidth="1"/>
    <col min="6152" max="6152" width="8.140625" style="44" customWidth="1"/>
    <col min="6153" max="6153" width="27.140625" style="44" customWidth="1"/>
    <col min="6154" max="6154" width="7.140625" style="44" customWidth="1"/>
    <col min="6155" max="6156" width="8.5703125" style="44" customWidth="1"/>
    <col min="6157" max="6157" width="4.5703125" style="44" customWidth="1"/>
    <col min="6158" max="6158" width="7.42578125" style="44" customWidth="1"/>
    <col min="6159" max="6160" width="4.5703125" style="44" customWidth="1"/>
    <col min="6161" max="6161" width="7" style="44" customWidth="1"/>
    <col min="6162" max="6162" width="8.140625" style="44" customWidth="1"/>
    <col min="6163" max="6163" width="8" style="44" customWidth="1"/>
    <col min="6164" max="6164" width="7.140625" style="44" customWidth="1"/>
    <col min="6165" max="6165" width="6.5703125" style="44" customWidth="1"/>
    <col min="6166" max="6166" width="4.5703125" style="44" customWidth="1"/>
    <col min="6167" max="6167" width="7.85546875" style="44" customWidth="1"/>
    <col min="6168" max="6168" width="8.140625" style="44" customWidth="1"/>
    <col min="6169" max="6172" width="4.5703125" style="44" customWidth="1"/>
    <col min="6173" max="6173" width="11.5703125" style="44"/>
    <col min="6174" max="6174" width="8.42578125" style="44" customWidth="1"/>
    <col min="6175" max="6175" width="5.42578125" style="44" customWidth="1"/>
    <col min="6176" max="6177" width="5.140625" style="44" customWidth="1"/>
    <col min="6178" max="6178" width="6.42578125" style="44" customWidth="1"/>
    <col min="6179" max="6179" width="11.5703125" style="44"/>
    <col min="6180" max="6180" width="8.42578125" style="44" customWidth="1"/>
    <col min="6181" max="6181" width="3.140625" style="44" customWidth="1"/>
    <col min="6182" max="6182" width="5.140625" style="44" customWidth="1"/>
    <col min="6183" max="6183" width="7.42578125" style="44" customWidth="1"/>
    <col min="6184" max="6184" width="4.5703125" style="44" customWidth="1"/>
    <col min="6185" max="6400" width="11.5703125" style="44"/>
    <col min="6401" max="6401" width="1.85546875" style="44" customWidth="1"/>
    <col min="6402" max="6402" width="22.28515625" style="44" customWidth="1"/>
    <col min="6403" max="6404" width="4.5703125" style="44" customWidth="1"/>
    <col min="6405" max="6405" width="7.140625" style="44" customWidth="1"/>
    <col min="6406" max="6406" width="7.85546875" style="44" customWidth="1"/>
    <col min="6407" max="6407" width="4.5703125" style="44" customWidth="1"/>
    <col min="6408" max="6408" width="8.140625" style="44" customWidth="1"/>
    <col min="6409" max="6409" width="27.140625" style="44" customWidth="1"/>
    <col min="6410" max="6410" width="7.140625" style="44" customWidth="1"/>
    <col min="6411" max="6412" width="8.5703125" style="44" customWidth="1"/>
    <col min="6413" max="6413" width="4.5703125" style="44" customWidth="1"/>
    <col min="6414" max="6414" width="7.42578125" style="44" customWidth="1"/>
    <col min="6415" max="6416" width="4.5703125" style="44" customWidth="1"/>
    <col min="6417" max="6417" width="7" style="44" customWidth="1"/>
    <col min="6418" max="6418" width="8.140625" style="44" customWidth="1"/>
    <col min="6419" max="6419" width="8" style="44" customWidth="1"/>
    <col min="6420" max="6420" width="7.140625" style="44" customWidth="1"/>
    <col min="6421" max="6421" width="6.5703125" style="44" customWidth="1"/>
    <col min="6422" max="6422" width="4.5703125" style="44" customWidth="1"/>
    <col min="6423" max="6423" width="7.85546875" style="44" customWidth="1"/>
    <col min="6424" max="6424" width="8.140625" style="44" customWidth="1"/>
    <col min="6425" max="6428" width="4.5703125" style="44" customWidth="1"/>
    <col min="6429" max="6429" width="11.5703125" style="44"/>
    <col min="6430" max="6430" width="8.42578125" style="44" customWidth="1"/>
    <col min="6431" max="6431" width="5.42578125" style="44" customWidth="1"/>
    <col min="6432" max="6433" width="5.140625" style="44" customWidth="1"/>
    <col min="6434" max="6434" width="6.42578125" style="44" customWidth="1"/>
    <col min="6435" max="6435" width="11.5703125" style="44"/>
    <col min="6436" max="6436" width="8.42578125" style="44" customWidth="1"/>
    <col min="6437" max="6437" width="3.140625" style="44" customWidth="1"/>
    <col min="6438" max="6438" width="5.140625" style="44" customWidth="1"/>
    <col min="6439" max="6439" width="7.42578125" style="44" customWidth="1"/>
    <col min="6440" max="6440" width="4.5703125" style="44" customWidth="1"/>
    <col min="6441" max="6656" width="11.5703125" style="44"/>
    <col min="6657" max="6657" width="1.85546875" style="44" customWidth="1"/>
    <col min="6658" max="6658" width="22.28515625" style="44" customWidth="1"/>
    <col min="6659" max="6660" width="4.5703125" style="44" customWidth="1"/>
    <col min="6661" max="6661" width="7.140625" style="44" customWidth="1"/>
    <col min="6662" max="6662" width="7.85546875" style="44" customWidth="1"/>
    <col min="6663" max="6663" width="4.5703125" style="44" customWidth="1"/>
    <col min="6664" max="6664" width="8.140625" style="44" customWidth="1"/>
    <col min="6665" max="6665" width="27.140625" style="44" customWidth="1"/>
    <col min="6666" max="6666" width="7.140625" style="44" customWidth="1"/>
    <col min="6667" max="6668" width="8.5703125" style="44" customWidth="1"/>
    <col min="6669" max="6669" width="4.5703125" style="44" customWidth="1"/>
    <col min="6670" max="6670" width="7.42578125" style="44" customWidth="1"/>
    <col min="6671" max="6672" width="4.5703125" style="44" customWidth="1"/>
    <col min="6673" max="6673" width="7" style="44" customWidth="1"/>
    <col min="6674" max="6674" width="8.140625" style="44" customWidth="1"/>
    <col min="6675" max="6675" width="8" style="44" customWidth="1"/>
    <col min="6676" max="6676" width="7.140625" style="44" customWidth="1"/>
    <col min="6677" max="6677" width="6.5703125" style="44" customWidth="1"/>
    <col min="6678" max="6678" width="4.5703125" style="44" customWidth="1"/>
    <col min="6679" max="6679" width="7.85546875" style="44" customWidth="1"/>
    <col min="6680" max="6680" width="8.140625" style="44" customWidth="1"/>
    <col min="6681" max="6684" width="4.5703125" style="44" customWidth="1"/>
    <col min="6685" max="6685" width="11.5703125" style="44"/>
    <col min="6686" max="6686" width="8.42578125" style="44" customWidth="1"/>
    <col min="6687" max="6687" width="5.42578125" style="44" customWidth="1"/>
    <col min="6688" max="6689" width="5.140625" style="44" customWidth="1"/>
    <col min="6690" max="6690" width="6.42578125" style="44" customWidth="1"/>
    <col min="6691" max="6691" width="11.5703125" style="44"/>
    <col min="6692" max="6692" width="8.42578125" style="44" customWidth="1"/>
    <col min="6693" max="6693" width="3.140625" style="44" customWidth="1"/>
    <col min="6694" max="6694" width="5.140625" style="44" customWidth="1"/>
    <col min="6695" max="6695" width="7.42578125" style="44" customWidth="1"/>
    <col min="6696" max="6696" width="4.5703125" style="44" customWidth="1"/>
    <col min="6697" max="6912" width="11.5703125" style="44"/>
    <col min="6913" max="6913" width="1.85546875" style="44" customWidth="1"/>
    <col min="6914" max="6914" width="22.28515625" style="44" customWidth="1"/>
    <col min="6915" max="6916" width="4.5703125" style="44" customWidth="1"/>
    <col min="6917" max="6917" width="7.140625" style="44" customWidth="1"/>
    <col min="6918" max="6918" width="7.85546875" style="44" customWidth="1"/>
    <col min="6919" max="6919" width="4.5703125" style="44" customWidth="1"/>
    <col min="6920" max="6920" width="8.140625" style="44" customWidth="1"/>
    <col min="6921" max="6921" width="27.140625" style="44" customWidth="1"/>
    <col min="6922" max="6922" width="7.140625" style="44" customWidth="1"/>
    <col min="6923" max="6924" width="8.5703125" style="44" customWidth="1"/>
    <col min="6925" max="6925" width="4.5703125" style="44" customWidth="1"/>
    <col min="6926" max="6926" width="7.42578125" style="44" customWidth="1"/>
    <col min="6927" max="6928" width="4.5703125" style="44" customWidth="1"/>
    <col min="6929" max="6929" width="7" style="44" customWidth="1"/>
    <col min="6930" max="6930" width="8.140625" style="44" customWidth="1"/>
    <col min="6931" max="6931" width="8" style="44" customWidth="1"/>
    <col min="6932" max="6932" width="7.140625" style="44" customWidth="1"/>
    <col min="6933" max="6933" width="6.5703125" style="44" customWidth="1"/>
    <col min="6934" max="6934" width="4.5703125" style="44" customWidth="1"/>
    <col min="6935" max="6935" width="7.85546875" style="44" customWidth="1"/>
    <col min="6936" max="6936" width="8.140625" style="44" customWidth="1"/>
    <col min="6937" max="6940" width="4.5703125" style="44" customWidth="1"/>
    <col min="6941" max="6941" width="11.5703125" style="44"/>
    <col min="6942" max="6942" width="8.42578125" style="44" customWidth="1"/>
    <col min="6943" max="6943" width="5.42578125" style="44" customWidth="1"/>
    <col min="6944" max="6945" width="5.140625" style="44" customWidth="1"/>
    <col min="6946" max="6946" width="6.42578125" style="44" customWidth="1"/>
    <col min="6947" max="6947" width="11.5703125" style="44"/>
    <col min="6948" max="6948" width="8.42578125" style="44" customWidth="1"/>
    <col min="6949" max="6949" width="3.140625" style="44" customWidth="1"/>
    <col min="6950" max="6950" width="5.140625" style="44" customWidth="1"/>
    <col min="6951" max="6951" width="7.42578125" style="44" customWidth="1"/>
    <col min="6952" max="6952" width="4.5703125" style="44" customWidth="1"/>
    <col min="6953" max="7168" width="11.5703125" style="44"/>
    <col min="7169" max="7169" width="1.85546875" style="44" customWidth="1"/>
    <col min="7170" max="7170" width="22.28515625" style="44" customWidth="1"/>
    <col min="7171" max="7172" width="4.5703125" style="44" customWidth="1"/>
    <col min="7173" max="7173" width="7.140625" style="44" customWidth="1"/>
    <col min="7174" max="7174" width="7.85546875" style="44" customWidth="1"/>
    <col min="7175" max="7175" width="4.5703125" style="44" customWidth="1"/>
    <col min="7176" max="7176" width="8.140625" style="44" customWidth="1"/>
    <col min="7177" max="7177" width="27.140625" style="44" customWidth="1"/>
    <col min="7178" max="7178" width="7.140625" style="44" customWidth="1"/>
    <col min="7179" max="7180" width="8.5703125" style="44" customWidth="1"/>
    <col min="7181" max="7181" width="4.5703125" style="44" customWidth="1"/>
    <col min="7182" max="7182" width="7.42578125" style="44" customWidth="1"/>
    <col min="7183" max="7184" width="4.5703125" style="44" customWidth="1"/>
    <col min="7185" max="7185" width="7" style="44" customWidth="1"/>
    <col min="7186" max="7186" width="8.140625" style="44" customWidth="1"/>
    <col min="7187" max="7187" width="8" style="44" customWidth="1"/>
    <col min="7188" max="7188" width="7.140625" style="44" customWidth="1"/>
    <col min="7189" max="7189" width="6.5703125" style="44" customWidth="1"/>
    <col min="7190" max="7190" width="4.5703125" style="44" customWidth="1"/>
    <col min="7191" max="7191" width="7.85546875" style="44" customWidth="1"/>
    <col min="7192" max="7192" width="8.140625" style="44" customWidth="1"/>
    <col min="7193" max="7196" width="4.5703125" style="44" customWidth="1"/>
    <col min="7197" max="7197" width="11.5703125" style="44"/>
    <col min="7198" max="7198" width="8.42578125" style="44" customWidth="1"/>
    <col min="7199" max="7199" width="5.42578125" style="44" customWidth="1"/>
    <col min="7200" max="7201" width="5.140625" style="44" customWidth="1"/>
    <col min="7202" max="7202" width="6.42578125" style="44" customWidth="1"/>
    <col min="7203" max="7203" width="11.5703125" style="44"/>
    <col min="7204" max="7204" width="8.42578125" style="44" customWidth="1"/>
    <col min="7205" max="7205" width="3.140625" style="44" customWidth="1"/>
    <col min="7206" max="7206" width="5.140625" style="44" customWidth="1"/>
    <col min="7207" max="7207" width="7.42578125" style="44" customWidth="1"/>
    <col min="7208" max="7208" width="4.5703125" style="44" customWidth="1"/>
    <col min="7209" max="7424" width="11.5703125" style="44"/>
    <col min="7425" max="7425" width="1.85546875" style="44" customWidth="1"/>
    <col min="7426" max="7426" width="22.28515625" style="44" customWidth="1"/>
    <col min="7427" max="7428" width="4.5703125" style="44" customWidth="1"/>
    <col min="7429" max="7429" width="7.140625" style="44" customWidth="1"/>
    <col min="7430" max="7430" width="7.85546875" style="44" customWidth="1"/>
    <col min="7431" max="7431" width="4.5703125" style="44" customWidth="1"/>
    <col min="7432" max="7432" width="8.140625" style="44" customWidth="1"/>
    <col min="7433" max="7433" width="27.140625" style="44" customWidth="1"/>
    <col min="7434" max="7434" width="7.140625" style="44" customWidth="1"/>
    <col min="7435" max="7436" width="8.5703125" style="44" customWidth="1"/>
    <col min="7437" max="7437" width="4.5703125" style="44" customWidth="1"/>
    <col min="7438" max="7438" width="7.42578125" style="44" customWidth="1"/>
    <col min="7439" max="7440" width="4.5703125" style="44" customWidth="1"/>
    <col min="7441" max="7441" width="7" style="44" customWidth="1"/>
    <col min="7442" max="7442" width="8.140625" style="44" customWidth="1"/>
    <col min="7443" max="7443" width="8" style="44" customWidth="1"/>
    <col min="7444" max="7444" width="7.140625" style="44" customWidth="1"/>
    <col min="7445" max="7445" width="6.5703125" style="44" customWidth="1"/>
    <col min="7446" max="7446" width="4.5703125" style="44" customWidth="1"/>
    <col min="7447" max="7447" width="7.85546875" style="44" customWidth="1"/>
    <col min="7448" max="7448" width="8.140625" style="44" customWidth="1"/>
    <col min="7449" max="7452" width="4.5703125" style="44" customWidth="1"/>
    <col min="7453" max="7453" width="11.5703125" style="44"/>
    <col min="7454" max="7454" width="8.42578125" style="44" customWidth="1"/>
    <col min="7455" max="7455" width="5.42578125" style="44" customWidth="1"/>
    <col min="7456" max="7457" width="5.140625" style="44" customWidth="1"/>
    <col min="7458" max="7458" width="6.42578125" style="44" customWidth="1"/>
    <col min="7459" max="7459" width="11.5703125" style="44"/>
    <col min="7460" max="7460" width="8.42578125" style="44" customWidth="1"/>
    <col min="7461" max="7461" width="3.140625" style="44" customWidth="1"/>
    <col min="7462" max="7462" width="5.140625" style="44" customWidth="1"/>
    <col min="7463" max="7463" width="7.42578125" style="44" customWidth="1"/>
    <col min="7464" max="7464" width="4.5703125" style="44" customWidth="1"/>
    <col min="7465" max="7680" width="11.5703125" style="44"/>
    <col min="7681" max="7681" width="1.85546875" style="44" customWidth="1"/>
    <col min="7682" max="7682" width="22.28515625" style="44" customWidth="1"/>
    <col min="7683" max="7684" width="4.5703125" style="44" customWidth="1"/>
    <col min="7685" max="7685" width="7.140625" style="44" customWidth="1"/>
    <col min="7686" max="7686" width="7.85546875" style="44" customWidth="1"/>
    <col min="7687" max="7687" width="4.5703125" style="44" customWidth="1"/>
    <col min="7688" max="7688" width="8.140625" style="44" customWidth="1"/>
    <col min="7689" max="7689" width="27.140625" style="44" customWidth="1"/>
    <col min="7690" max="7690" width="7.140625" style="44" customWidth="1"/>
    <col min="7691" max="7692" width="8.5703125" style="44" customWidth="1"/>
    <col min="7693" max="7693" width="4.5703125" style="44" customWidth="1"/>
    <col min="7694" max="7694" width="7.42578125" style="44" customWidth="1"/>
    <col min="7695" max="7696" width="4.5703125" style="44" customWidth="1"/>
    <col min="7697" max="7697" width="7" style="44" customWidth="1"/>
    <col min="7698" max="7698" width="8.140625" style="44" customWidth="1"/>
    <col min="7699" max="7699" width="8" style="44" customWidth="1"/>
    <col min="7700" max="7700" width="7.140625" style="44" customWidth="1"/>
    <col min="7701" max="7701" width="6.5703125" style="44" customWidth="1"/>
    <col min="7702" max="7702" width="4.5703125" style="44" customWidth="1"/>
    <col min="7703" max="7703" width="7.85546875" style="44" customWidth="1"/>
    <col min="7704" max="7704" width="8.140625" style="44" customWidth="1"/>
    <col min="7705" max="7708" width="4.5703125" style="44" customWidth="1"/>
    <col min="7709" max="7709" width="11.5703125" style="44"/>
    <col min="7710" max="7710" width="8.42578125" style="44" customWidth="1"/>
    <col min="7711" max="7711" width="5.42578125" style="44" customWidth="1"/>
    <col min="7712" max="7713" width="5.140625" style="44" customWidth="1"/>
    <col min="7714" max="7714" width="6.42578125" style="44" customWidth="1"/>
    <col min="7715" max="7715" width="11.5703125" style="44"/>
    <col min="7716" max="7716" width="8.42578125" style="44" customWidth="1"/>
    <col min="7717" max="7717" width="3.140625" style="44" customWidth="1"/>
    <col min="7718" max="7718" width="5.140625" style="44" customWidth="1"/>
    <col min="7719" max="7719" width="7.42578125" style="44" customWidth="1"/>
    <col min="7720" max="7720" width="4.5703125" style="44" customWidth="1"/>
    <col min="7721" max="7936" width="11.5703125" style="44"/>
    <col min="7937" max="7937" width="1.85546875" style="44" customWidth="1"/>
    <col min="7938" max="7938" width="22.28515625" style="44" customWidth="1"/>
    <col min="7939" max="7940" width="4.5703125" style="44" customWidth="1"/>
    <col min="7941" max="7941" width="7.140625" style="44" customWidth="1"/>
    <col min="7942" max="7942" width="7.85546875" style="44" customWidth="1"/>
    <col min="7943" max="7943" width="4.5703125" style="44" customWidth="1"/>
    <col min="7944" max="7944" width="8.140625" style="44" customWidth="1"/>
    <col min="7945" max="7945" width="27.140625" style="44" customWidth="1"/>
    <col min="7946" max="7946" width="7.140625" style="44" customWidth="1"/>
    <col min="7947" max="7948" width="8.5703125" style="44" customWidth="1"/>
    <col min="7949" max="7949" width="4.5703125" style="44" customWidth="1"/>
    <col min="7950" max="7950" width="7.42578125" style="44" customWidth="1"/>
    <col min="7951" max="7952" width="4.5703125" style="44" customWidth="1"/>
    <col min="7953" max="7953" width="7" style="44" customWidth="1"/>
    <col min="7954" max="7954" width="8.140625" style="44" customWidth="1"/>
    <col min="7955" max="7955" width="8" style="44" customWidth="1"/>
    <col min="7956" max="7956" width="7.140625" style="44" customWidth="1"/>
    <col min="7957" max="7957" width="6.5703125" style="44" customWidth="1"/>
    <col min="7958" max="7958" width="4.5703125" style="44" customWidth="1"/>
    <col min="7959" max="7959" width="7.85546875" style="44" customWidth="1"/>
    <col min="7960" max="7960" width="8.140625" style="44" customWidth="1"/>
    <col min="7961" max="7964" width="4.5703125" style="44" customWidth="1"/>
    <col min="7965" max="7965" width="11.5703125" style="44"/>
    <col min="7966" max="7966" width="8.42578125" style="44" customWidth="1"/>
    <col min="7967" max="7967" width="5.42578125" style="44" customWidth="1"/>
    <col min="7968" max="7969" width="5.140625" style="44" customWidth="1"/>
    <col min="7970" max="7970" width="6.42578125" style="44" customWidth="1"/>
    <col min="7971" max="7971" width="11.5703125" style="44"/>
    <col min="7972" max="7972" width="8.42578125" style="44" customWidth="1"/>
    <col min="7973" max="7973" width="3.140625" style="44" customWidth="1"/>
    <col min="7974" max="7974" width="5.140625" style="44" customWidth="1"/>
    <col min="7975" max="7975" width="7.42578125" style="44" customWidth="1"/>
    <col min="7976" max="7976" width="4.5703125" style="44" customWidth="1"/>
    <col min="7977" max="8192" width="11.5703125" style="44"/>
    <col min="8193" max="8193" width="1.85546875" style="44" customWidth="1"/>
    <col min="8194" max="8194" width="22.28515625" style="44" customWidth="1"/>
    <col min="8195" max="8196" width="4.5703125" style="44" customWidth="1"/>
    <col min="8197" max="8197" width="7.140625" style="44" customWidth="1"/>
    <col min="8198" max="8198" width="7.85546875" style="44" customWidth="1"/>
    <col min="8199" max="8199" width="4.5703125" style="44" customWidth="1"/>
    <col min="8200" max="8200" width="8.140625" style="44" customWidth="1"/>
    <col min="8201" max="8201" width="27.140625" style="44" customWidth="1"/>
    <col min="8202" max="8202" width="7.140625" style="44" customWidth="1"/>
    <col min="8203" max="8204" width="8.5703125" style="44" customWidth="1"/>
    <col min="8205" max="8205" width="4.5703125" style="44" customWidth="1"/>
    <col min="8206" max="8206" width="7.42578125" style="44" customWidth="1"/>
    <col min="8207" max="8208" width="4.5703125" style="44" customWidth="1"/>
    <col min="8209" max="8209" width="7" style="44" customWidth="1"/>
    <col min="8210" max="8210" width="8.140625" style="44" customWidth="1"/>
    <col min="8211" max="8211" width="8" style="44" customWidth="1"/>
    <col min="8212" max="8212" width="7.140625" style="44" customWidth="1"/>
    <col min="8213" max="8213" width="6.5703125" style="44" customWidth="1"/>
    <col min="8214" max="8214" width="4.5703125" style="44" customWidth="1"/>
    <col min="8215" max="8215" width="7.85546875" style="44" customWidth="1"/>
    <col min="8216" max="8216" width="8.140625" style="44" customWidth="1"/>
    <col min="8217" max="8220" width="4.5703125" style="44" customWidth="1"/>
    <col min="8221" max="8221" width="11.5703125" style="44"/>
    <col min="8222" max="8222" width="8.42578125" style="44" customWidth="1"/>
    <col min="8223" max="8223" width="5.42578125" style="44" customWidth="1"/>
    <col min="8224" max="8225" width="5.140625" style="44" customWidth="1"/>
    <col min="8226" max="8226" width="6.42578125" style="44" customWidth="1"/>
    <col min="8227" max="8227" width="11.5703125" style="44"/>
    <col min="8228" max="8228" width="8.42578125" style="44" customWidth="1"/>
    <col min="8229" max="8229" width="3.140625" style="44" customWidth="1"/>
    <col min="8230" max="8230" width="5.140625" style="44" customWidth="1"/>
    <col min="8231" max="8231" width="7.42578125" style="44" customWidth="1"/>
    <col min="8232" max="8232" width="4.5703125" style="44" customWidth="1"/>
    <col min="8233" max="8448" width="11.5703125" style="44"/>
    <col min="8449" max="8449" width="1.85546875" style="44" customWidth="1"/>
    <col min="8450" max="8450" width="22.28515625" style="44" customWidth="1"/>
    <col min="8451" max="8452" width="4.5703125" style="44" customWidth="1"/>
    <col min="8453" max="8453" width="7.140625" style="44" customWidth="1"/>
    <col min="8454" max="8454" width="7.85546875" style="44" customWidth="1"/>
    <col min="8455" max="8455" width="4.5703125" style="44" customWidth="1"/>
    <col min="8456" max="8456" width="8.140625" style="44" customWidth="1"/>
    <col min="8457" max="8457" width="27.140625" style="44" customWidth="1"/>
    <col min="8458" max="8458" width="7.140625" style="44" customWidth="1"/>
    <col min="8459" max="8460" width="8.5703125" style="44" customWidth="1"/>
    <col min="8461" max="8461" width="4.5703125" style="44" customWidth="1"/>
    <col min="8462" max="8462" width="7.42578125" style="44" customWidth="1"/>
    <col min="8463" max="8464" width="4.5703125" style="44" customWidth="1"/>
    <col min="8465" max="8465" width="7" style="44" customWidth="1"/>
    <col min="8466" max="8466" width="8.140625" style="44" customWidth="1"/>
    <col min="8467" max="8467" width="8" style="44" customWidth="1"/>
    <col min="8468" max="8468" width="7.140625" style="44" customWidth="1"/>
    <col min="8469" max="8469" width="6.5703125" style="44" customWidth="1"/>
    <col min="8470" max="8470" width="4.5703125" style="44" customWidth="1"/>
    <col min="8471" max="8471" width="7.85546875" style="44" customWidth="1"/>
    <col min="8472" max="8472" width="8.140625" style="44" customWidth="1"/>
    <col min="8473" max="8476" width="4.5703125" style="44" customWidth="1"/>
    <col min="8477" max="8477" width="11.5703125" style="44"/>
    <col min="8478" max="8478" width="8.42578125" style="44" customWidth="1"/>
    <col min="8479" max="8479" width="5.42578125" style="44" customWidth="1"/>
    <col min="8480" max="8481" width="5.140625" style="44" customWidth="1"/>
    <col min="8482" max="8482" width="6.42578125" style="44" customWidth="1"/>
    <col min="8483" max="8483" width="11.5703125" style="44"/>
    <col min="8484" max="8484" width="8.42578125" style="44" customWidth="1"/>
    <col min="8485" max="8485" width="3.140625" style="44" customWidth="1"/>
    <col min="8486" max="8486" width="5.140625" style="44" customWidth="1"/>
    <col min="8487" max="8487" width="7.42578125" style="44" customWidth="1"/>
    <col min="8488" max="8488" width="4.5703125" style="44" customWidth="1"/>
    <col min="8489" max="8704" width="11.5703125" style="44"/>
    <col min="8705" max="8705" width="1.85546875" style="44" customWidth="1"/>
    <col min="8706" max="8706" width="22.28515625" style="44" customWidth="1"/>
    <col min="8707" max="8708" width="4.5703125" style="44" customWidth="1"/>
    <col min="8709" max="8709" width="7.140625" style="44" customWidth="1"/>
    <col min="8710" max="8710" width="7.85546875" style="44" customWidth="1"/>
    <col min="8711" max="8711" width="4.5703125" style="44" customWidth="1"/>
    <col min="8712" max="8712" width="8.140625" style="44" customWidth="1"/>
    <col min="8713" max="8713" width="27.140625" style="44" customWidth="1"/>
    <col min="8714" max="8714" width="7.140625" style="44" customWidth="1"/>
    <col min="8715" max="8716" width="8.5703125" style="44" customWidth="1"/>
    <col min="8717" max="8717" width="4.5703125" style="44" customWidth="1"/>
    <col min="8718" max="8718" width="7.42578125" style="44" customWidth="1"/>
    <col min="8719" max="8720" width="4.5703125" style="44" customWidth="1"/>
    <col min="8721" max="8721" width="7" style="44" customWidth="1"/>
    <col min="8722" max="8722" width="8.140625" style="44" customWidth="1"/>
    <col min="8723" max="8723" width="8" style="44" customWidth="1"/>
    <col min="8724" max="8724" width="7.140625" style="44" customWidth="1"/>
    <col min="8725" max="8725" width="6.5703125" style="44" customWidth="1"/>
    <col min="8726" max="8726" width="4.5703125" style="44" customWidth="1"/>
    <col min="8727" max="8727" width="7.85546875" style="44" customWidth="1"/>
    <col min="8728" max="8728" width="8.140625" style="44" customWidth="1"/>
    <col min="8729" max="8732" width="4.5703125" style="44" customWidth="1"/>
    <col min="8733" max="8733" width="11.5703125" style="44"/>
    <col min="8734" max="8734" width="8.42578125" style="44" customWidth="1"/>
    <col min="8735" max="8735" width="5.42578125" style="44" customWidth="1"/>
    <col min="8736" max="8737" width="5.140625" style="44" customWidth="1"/>
    <col min="8738" max="8738" width="6.42578125" style="44" customWidth="1"/>
    <col min="8739" max="8739" width="11.5703125" style="44"/>
    <col min="8740" max="8740" width="8.42578125" style="44" customWidth="1"/>
    <col min="8741" max="8741" width="3.140625" style="44" customWidth="1"/>
    <col min="8742" max="8742" width="5.140625" style="44" customWidth="1"/>
    <col min="8743" max="8743" width="7.42578125" style="44" customWidth="1"/>
    <col min="8744" max="8744" width="4.5703125" style="44" customWidth="1"/>
    <col min="8745" max="8960" width="11.5703125" style="44"/>
    <col min="8961" max="8961" width="1.85546875" style="44" customWidth="1"/>
    <col min="8962" max="8962" width="22.28515625" style="44" customWidth="1"/>
    <col min="8963" max="8964" width="4.5703125" style="44" customWidth="1"/>
    <col min="8965" max="8965" width="7.140625" style="44" customWidth="1"/>
    <col min="8966" max="8966" width="7.85546875" style="44" customWidth="1"/>
    <col min="8967" max="8967" width="4.5703125" style="44" customWidth="1"/>
    <col min="8968" max="8968" width="8.140625" style="44" customWidth="1"/>
    <col min="8969" max="8969" width="27.140625" style="44" customWidth="1"/>
    <col min="8970" max="8970" width="7.140625" style="44" customWidth="1"/>
    <col min="8971" max="8972" width="8.5703125" style="44" customWidth="1"/>
    <col min="8973" max="8973" width="4.5703125" style="44" customWidth="1"/>
    <col min="8974" max="8974" width="7.42578125" style="44" customWidth="1"/>
    <col min="8975" max="8976" width="4.5703125" style="44" customWidth="1"/>
    <col min="8977" max="8977" width="7" style="44" customWidth="1"/>
    <col min="8978" max="8978" width="8.140625" style="44" customWidth="1"/>
    <col min="8979" max="8979" width="8" style="44" customWidth="1"/>
    <col min="8980" max="8980" width="7.140625" style="44" customWidth="1"/>
    <col min="8981" max="8981" width="6.5703125" style="44" customWidth="1"/>
    <col min="8982" max="8982" width="4.5703125" style="44" customWidth="1"/>
    <col min="8983" max="8983" width="7.85546875" style="44" customWidth="1"/>
    <col min="8984" max="8984" width="8.140625" style="44" customWidth="1"/>
    <col min="8985" max="8988" width="4.5703125" style="44" customWidth="1"/>
    <col min="8989" max="8989" width="11.5703125" style="44"/>
    <col min="8990" max="8990" width="8.42578125" style="44" customWidth="1"/>
    <col min="8991" max="8991" width="5.42578125" style="44" customWidth="1"/>
    <col min="8992" max="8993" width="5.140625" style="44" customWidth="1"/>
    <col min="8994" max="8994" width="6.42578125" style="44" customWidth="1"/>
    <col min="8995" max="8995" width="11.5703125" style="44"/>
    <col min="8996" max="8996" width="8.42578125" style="44" customWidth="1"/>
    <col min="8997" max="8997" width="3.140625" style="44" customWidth="1"/>
    <col min="8998" max="8998" width="5.140625" style="44" customWidth="1"/>
    <col min="8999" max="8999" width="7.42578125" style="44" customWidth="1"/>
    <col min="9000" max="9000" width="4.5703125" style="44" customWidth="1"/>
    <col min="9001" max="9216" width="11.5703125" style="44"/>
    <col min="9217" max="9217" width="1.85546875" style="44" customWidth="1"/>
    <col min="9218" max="9218" width="22.28515625" style="44" customWidth="1"/>
    <col min="9219" max="9220" width="4.5703125" style="44" customWidth="1"/>
    <col min="9221" max="9221" width="7.140625" style="44" customWidth="1"/>
    <col min="9222" max="9222" width="7.85546875" style="44" customWidth="1"/>
    <col min="9223" max="9223" width="4.5703125" style="44" customWidth="1"/>
    <col min="9224" max="9224" width="8.140625" style="44" customWidth="1"/>
    <col min="9225" max="9225" width="27.140625" style="44" customWidth="1"/>
    <col min="9226" max="9226" width="7.140625" style="44" customWidth="1"/>
    <col min="9227" max="9228" width="8.5703125" style="44" customWidth="1"/>
    <col min="9229" max="9229" width="4.5703125" style="44" customWidth="1"/>
    <col min="9230" max="9230" width="7.42578125" style="44" customWidth="1"/>
    <col min="9231" max="9232" width="4.5703125" style="44" customWidth="1"/>
    <col min="9233" max="9233" width="7" style="44" customWidth="1"/>
    <col min="9234" max="9234" width="8.140625" style="44" customWidth="1"/>
    <col min="9235" max="9235" width="8" style="44" customWidth="1"/>
    <col min="9236" max="9236" width="7.140625" style="44" customWidth="1"/>
    <col min="9237" max="9237" width="6.5703125" style="44" customWidth="1"/>
    <col min="9238" max="9238" width="4.5703125" style="44" customWidth="1"/>
    <col min="9239" max="9239" width="7.85546875" style="44" customWidth="1"/>
    <col min="9240" max="9240" width="8.140625" style="44" customWidth="1"/>
    <col min="9241" max="9244" width="4.5703125" style="44" customWidth="1"/>
    <col min="9245" max="9245" width="11.5703125" style="44"/>
    <col min="9246" max="9246" width="8.42578125" style="44" customWidth="1"/>
    <col min="9247" max="9247" width="5.42578125" style="44" customWidth="1"/>
    <col min="9248" max="9249" width="5.140625" style="44" customWidth="1"/>
    <col min="9250" max="9250" width="6.42578125" style="44" customWidth="1"/>
    <col min="9251" max="9251" width="11.5703125" style="44"/>
    <col min="9252" max="9252" width="8.42578125" style="44" customWidth="1"/>
    <col min="9253" max="9253" width="3.140625" style="44" customWidth="1"/>
    <col min="9254" max="9254" width="5.140625" style="44" customWidth="1"/>
    <col min="9255" max="9255" width="7.42578125" style="44" customWidth="1"/>
    <col min="9256" max="9256" width="4.5703125" style="44" customWidth="1"/>
    <col min="9257" max="9472" width="11.5703125" style="44"/>
    <col min="9473" max="9473" width="1.85546875" style="44" customWidth="1"/>
    <col min="9474" max="9474" width="22.28515625" style="44" customWidth="1"/>
    <col min="9475" max="9476" width="4.5703125" style="44" customWidth="1"/>
    <col min="9477" max="9477" width="7.140625" style="44" customWidth="1"/>
    <col min="9478" max="9478" width="7.85546875" style="44" customWidth="1"/>
    <col min="9479" max="9479" width="4.5703125" style="44" customWidth="1"/>
    <col min="9480" max="9480" width="8.140625" style="44" customWidth="1"/>
    <col min="9481" max="9481" width="27.140625" style="44" customWidth="1"/>
    <col min="9482" max="9482" width="7.140625" style="44" customWidth="1"/>
    <col min="9483" max="9484" width="8.5703125" style="44" customWidth="1"/>
    <col min="9485" max="9485" width="4.5703125" style="44" customWidth="1"/>
    <col min="9486" max="9486" width="7.42578125" style="44" customWidth="1"/>
    <col min="9487" max="9488" width="4.5703125" style="44" customWidth="1"/>
    <col min="9489" max="9489" width="7" style="44" customWidth="1"/>
    <col min="9490" max="9490" width="8.140625" style="44" customWidth="1"/>
    <col min="9491" max="9491" width="8" style="44" customWidth="1"/>
    <col min="9492" max="9492" width="7.140625" style="44" customWidth="1"/>
    <col min="9493" max="9493" width="6.5703125" style="44" customWidth="1"/>
    <col min="9494" max="9494" width="4.5703125" style="44" customWidth="1"/>
    <col min="9495" max="9495" width="7.85546875" style="44" customWidth="1"/>
    <col min="9496" max="9496" width="8.140625" style="44" customWidth="1"/>
    <col min="9497" max="9500" width="4.5703125" style="44" customWidth="1"/>
    <col min="9501" max="9501" width="11.5703125" style="44"/>
    <col min="9502" max="9502" width="8.42578125" style="44" customWidth="1"/>
    <col min="9503" max="9503" width="5.42578125" style="44" customWidth="1"/>
    <col min="9504" max="9505" width="5.140625" style="44" customWidth="1"/>
    <col min="9506" max="9506" width="6.42578125" style="44" customWidth="1"/>
    <col min="9507" max="9507" width="11.5703125" style="44"/>
    <col min="9508" max="9508" width="8.42578125" style="44" customWidth="1"/>
    <col min="9509" max="9509" width="3.140625" style="44" customWidth="1"/>
    <col min="9510" max="9510" width="5.140625" style="44" customWidth="1"/>
    <col min="9511" max="9511" width="7.42578125" style="44" customWidth="1"/>
    <col min="9512" max="9512" width="4.5703125" style="44" customWidth="1"/>
    <col min="9513" max="9728" width="11.5703125" style="44"/>
    <col min="9729" max="9729" width="1.85546875" style="44" customWidth="1"/>
    <col min="9730" max="9730" width="22.28515625" style="44" customWidth="1"/>
    <col min="9731" max="9732" width="4.5703125" style="44" customWidth="1"/>
    <col min="9733" max="9733" width="7.140625" style="44" customWidth="1"/>
    <col min="9734" max="9734" width="7.85546875" style="44" customWidth="1"/>
    <col min="9735" max="9735" width="4.5703125" style="44" customWidth="1"/>
    <col min="9736" max="9736" width="8.140625" style="44" customWidth="1"/>
    <col min="9737" max="9737" width="27.140625" style="44" customWidth="1"/>
    <col min="9738" max="9738" width="7.140625" style="44" customWidth="1"/>
    <col min="9739" max="9740" width="8.5703125" style="44" customWidth="1"/>
    <col min="9741" max="9741" width="4.5703125" style="44" customWidth="1"/>
    <col min="9742" max="9742" width="7.42578125" style="44" customWidth="1"/>
    <col min="9743" max="9744" width="4.5703125" style="44" customWidth="1"/>
    <col min="9745" max="9745" width="7" style="44" customWidth="1"/>
    <col min="9746" max="9746" width="8.140625" style="44" customWidth="1"/>
    <col min="9747" max="9747" width="8" style="44" customWidth="1"/>
    <col min="9748" max="9748" width="7.140625" style="44" customWidth="1"/>
    <col min="9749" max="9749" width="6.5703125" style="44" customWidth="1"/>
    <col min="9750" max="9750" width="4.5703125" style="44" customWidth="1"/>
    <col min="9751" max="9751" width="7.85546875" style="44" customWidth="1"/>
    <col min="9752" max="9752" width="8.140625" style="44" customWidth="1"/>
    <col min="9753" max="9756" width="4.5703125" style="44" customWidth="1"/>
    <col min="9757" max="9757" width="11.5703125" style="44"/>
    <col min="9758" max="9758" width="8.42578125" style="44" customWidth="1"/>
    <col min="9759" max="9759" width="5.42578125" style="44" customWidth="1"/>
    <col min="9760" max="9761" width="5.140625" style="44" customWidth="1"/>
    <col min="9762" max="9762" width="6.42578125" style="44" customWidth="1"/>
    <col min="9763" max="9763" width="11.5703125" style="44"/>
    <col min="9764" max="9764" width="8.42578125" style="44" customWidth="1"/>
    <col min="9765" max="9765" width="3.140625" style="44" customWidth="1"/>
    <col min="9766" max="9766" width="5.140625" style="44" customWidth="1"/>
    <col min="9767" max="9767" width="7.42578125" style="44" customWidth="1"/>
    <col min="9768" max="9768" width="4.5703125" style="44" customWidth="1"/>
    <col min="9769" max="9984" width="11.5703125" style="44"/>
    <col min="9985" max="9985" width="1.85546875" style="44" customWidth="1"/>
    <col min="9986" max="9986" width="22.28515625" style="44" customWidth="1"/>
    <col min="9987" max="9988" width="4.5703125" style="44" customWidth="1"/>
    <col min="9989" max="9989" width="7.140625" style="44" customWidth="1"/>
    <col min="9990" max="9990" width="7.85546875" style="44" customWidth="1"/>
    <col min="9991" max="9991" width="4.5703125" style="44" customWidth="1"/>
    <col min="9992" max="9992" width="8.140625" style="44" customWidth="1"/>
    <col min="9993" max="9993" width="27.140625" style="44" customWidth="1"/>
    <col min="9994" max="9994" width="7.140625" style="44" customWidth="1"/>
    <col min="9995" max="9996" width="8.5703125" style="44" customWidth="1"/>
    <col min="9997" max="9997" width="4.5703125" style="44" customWidth="1"/>
    <col min="9998" max="9998" width="7.42578125" style="44" customWidth="1"/>
    <col min="9999" max="10000" width="4.5703125" style="44" customWidth="1"/>
    <col min="10001" max="10001" width="7" style="44" customWidth="1"/>
    <col min="10002" max="10002" width="8.140625" style="44" customWidth="1"/>
    <col min="10003" max="10003" width="8" style="44" customWidth="1"/>
    <col min="10004" max="10004" width="7.140625" style="44" customWidth="1"/>
    <col min="10005" max="10005" width="6.5703125" style="44" customWidth="1"/>
    <col min="10006" max="10006" width="4.5703125" style="44" customWidth="1"/>
    <col min="10007" max="10007" width="7.85546875" style="44" customWidth="1"/>
    <col min="10008" max="10008" width="8.140625" style="44" customWidth="1"/>
    <col min="10009" max="10012" width="4.5703125" style="44" customWidth="1"/>
    <col min="10013" max="10013" width="11.5703125" style="44"/>
    <col min="10014" max="10014" width="8.42578125" style="44" customWidth="1"/>
    <col min="10015" max="10015" width="5.42578125" style="44" customWidth="1"/>
    <col min="10016" max="10017" width="5.140625" style="44" customWidth="1"/>
    <col min="10018" max="10018" width="6.42578125" style="44" customWidth="1"/>
    <col min="10019" max="10019" width="11.5703125" style="44"/>
    <col min="10020" max="10020" width="8.42578125" style="44" customWidth="1"/>
    <col min="10021" max="10021" width="3.140625" style="44" customWidth="1"/>
    <col min="10022" max="10022" width="5.140625" style="44" customWidth="1"/>
    <col min="10023" max="10023" width="7.42578125" style="44" customWidth="1"/>
    <col min="10024" max="10024" width="4.5703125" style="44" customWidth="1"/>
    <col min="10025" max="10240" width="11.5703125" style="44"/>
    <col min="10241" max="10241" width="1.85546875" style="44" customWidth="1"/>
    <col min="10242" max="10242" width="22.28515625" style="44" customWidth="1"/>
    <col min="10243" max="10244" width="4.5703125" style="44" customWidth="1"/>
    <col min="10245" max="10245" width="7.140625" style="44" customWidth="1"/>
    <col min="10246" max="10246" width="7.85546875" style="44" customWidth="1"/>
    <col min="10247" max="10247" width="4.5703125" style="44" customWidth="1"/>
    <col min="10248" max="10248" width="8.140625" style="44" customWidth="1"/>
    <col min="10249" max="10249" width="27.140625" style="44" customWidth="1"/>
    <col min="10250" max="10250" width="7.140625" style="44" customWidth="1"/>
    <col min="10251" max="10252" width="8.5703125" style="44" customWidth="1"/>
    <col min="10253" max="10253" width="4.5703125" style="44" customWidth="1"/>
    <col min="10254" max="10254" width="7.42578125" style="44" customWidth="1"/>
    <col min="10255" max="10256" width="4.5703125" style="44" customWidth="1"/>
    <col min="10257" max="10257" width="7" style="44" customWidth="1"/>
    <col min="10258" max="10258" width="8.140625" style="44" customWidth="1"/>
    <col min="10259" max="10259" width="8" style="44" customWidth="1"/>
    <col min="10260" max="10260" width="7.140625" style="44" customWidth="1"/>
    <col min="10261" max="10261" width="6.5703125" style="44" customWidth="1"/>
    <col min="10262" max="10262" width="4.5703125" style="44" customWidth="1"/>
    <col min="10263" max="10263" width="7.85546875" style="44" customWidth="1"/>
    <col min="10264" max="10264" width="8.140625" style="44" customWidth="1"/>
    <col min="10265" max="10268" width="4.5703125" style="44" customWidth="1"/>
    <col min="10269" max="10269" width="11.5703125" style="44"/>
    <col min="10270" max="10270" width="8.42578125" style="44" customWidth="1"/>
    <col min="10271" max="10271" width="5.42578125" style="44" customWidth="1"/>
    <col min="10272" max="10273" width="5.140625" style="44" customWidth="1"/>
    <col min="10274" max="10274" width="6.42578125" style="44" customWidth="1"/>
    <col min="10275" max="10275" width="11.5703125" style="44"/>
    <col min="10276" max="10276" width="8.42578125" style="44" customWidth="1"/>
    <col min="10277" max="10277" width="3.140625" style="44" customWidth="1"/>
    <col min="10278" max="10278" width="5.140625" style="44" customWidth="1"/>
    <col min="10279" max="10279" width="7.42578125" style="44" customWidth="1"/>
    <col min="10280" max="10280" width="4.5703125" style="44" customWidth="1"/>
    <col min="10281" max="10496" width="11.5703125" style="44"/>
    <col min="10497" max="10497" width="1.85546875" style="44" customWidth="1"/>
    <col min="10498" max="10498" width="22.28515625" style="44" customWidth="1"/>
    <col min="10499" max="10500" width="4.5703125" style="44" customWidth="1"/>
    <col min="10501" max="10501" width="7.140625" style="44" customWidth="1"/>
    <col min="10502" max="10502" width="7.85546875" style="44" customWidth="1"/>
    <col min="10503" max="10503" width="4.5703125" style="44" customWidth="1"/>
    <col min="10504" max="10504" width="8.140625" style="44" customWidth="1"/>
    <col min="10505" max="10505" width="27.140625" style="44" customWidth="1"/>
    <col min="10506" max="10506" width="7.140625" style="44" customWidth="1"/>
    <col min="10507" max="10508" width="8.5703125" style="44" customWidth="1"/>
    <col min="10509" max="10509" width="4.5703125" style="44" customWidth="1"/>
    <col min="10510" max="10510" width="7.42578125" style="44" customWidth="1"/>
    <col min="10511" max="10512" width="4.5703125" style="44" customWidth="1"/>
    <col min="10513" max="10513" width="7" style="44" customWidth="1"/>
    <col min="10514" max="10514" width="8.140625" style="44" customWidth="1"/>
    <col min="10515" max="10515" width="8" style="44" customWidth="1"/>
    <col min="10516" max="10516" width="7.140625" style="44" customWidth="1"/>
    <col min="10517" max="10517" width="6.5703125" style="44" customWidth="1"/>
    <col min="10518" max="10518" width="4.5703125" style="44" customWidth="1"/>
    <col min="10519" max="10519" width="7.85546875" style="44" customWidth="1"/>
    <col min="10520" max="10520" width="8.140625" style="44" customWidth="1"/>
    <col min="10521" max="10524" width="4.5703125" style="44" customWidth="1"/>
    <col min="10525" max="10525" width="11.5703125" style="44"/>
    <col min="10526" max="10526" width="8.42578125" style="44" customWidth="1"/>
    <col min="10527" max="10527" width="5.42578125" style="44" customWidth="1"/>
    <col min="10528" max="10529" width="5.140625" style="44" customWidth="1"/>
    <col min="10530" max="10530" width="6.42578125" style="44" customWidth="1"/>
    <col min="10531" max="10531" width="11.5703125" style="44"/>
    <col min="10532" max="10532" width="8.42578125" style="44" customWidth="1"/>
    <col min="10533" max="10533" width="3.140625" style="44" customWidth="1"/>
    <col min="10534" max="10534" width="5.140625" style="44" customWidth="1"/>
    <col min="10535" max="10535" width="7.42578125" style="44" customWidth="1"/>
    <col min="10536" max="10536" width="4.5703125" style="44" customWidth="1"/>
    <col min="10537" max="10752" width="11.5703125" style="44"/>
    <col min="10753" max="10753" width="1.85546875" style="44" customWidth="1"/>
    <col min="10754" max="10754" width="22.28515625" style="44" customWidth="1"/>
    <col min="10755" max="10756" width="4.5703125" style="44" customWidth="1"/>
    <col min="10757" max="10757" width="7.140625" style="44" customWidth="1"/>
    <col min="10758" max="10758" width="7.85546875" style="44" customWidth="1"/>
    <col min="10759" max="10759" width="4.5703125" style="44" customWidth="1"/>
    <col min="10760" max="10760" width="8.140625" style="44" customWidth="1"/>
    <col min="10761" max="10761" width="27.140625" style="44" customWidth="1"/>
    <col min="10762" max="10762" width="7.140625" style="44" customWidth="1"/>
    <col min="10763" max="10764" width="8.5703125" style="44" customWidth="1"/>
    <col min="10765" max="10765" width="4.5703125" style="44" customWidth="1"/>
    <col min="10766" max="10766" width="7.42578125" style="44" customWidth="1"/>
    <col min="10767" max="10768" width="4.5703125" style="44" customWidth="1"/>
    <col min="10769" max="10769" width="7" style="44" customWidth="1"/>
    <col min="10770" max="10770" width="8.140625" style="44" customWidth="1"/>
    <col min="10771" max="10771" width="8" style="44" customWidth="1"/>
    <col min="10772" max="10772" width="7.140625" style="44" customWidth="1"/>
    <col min="10773" max="10773" width="6.5703125" style="44" customWidth="1"/>
    <col min="10774" max="10774" width="4.5703125" style="44" customWidth="1"/>
    <col min="10775" max="10775" width="7.85546875" style="44" customWidth="1"/>
    <col min="10776" max="10776" width="8.140625" style="44" customWidth="1"/>
    <col min="10777" max="10780" width="4.5703125" style="44" customWidth="1"/>
    <col min="10781" max="10781" width="11.5703125" style="44"/>
    <col min="10782" max="10782" width="8.42578125" style="44" customWidth="1"/>
    <col min="10783" max="10783" width="5.42578125" style="44" customWidth="1"/>
    <col min="10784" max="10785" width="5.140625" style="44" customWidth="1"/>
    <col min="10786" max="10786" width="6.42578125" style="44" customWidth="1"/>
    <col min="10787" max="10787" width="11.5703125" style="44"/>
    <col min="10788" max="10788" width="8.42578125" style="44" customWidth="1"/>
    <col min="10789" max="10789" width="3.140625" style="44" customWidth="1"/>
    <col min="10790" max="10790" width="5.140625" style="44" customWidth="1"/>
    <col min="10791" max="10791" width="7.42578125" style="44" customWidth="1"/>
    <col min="10792" max="10792" width="4.5703125" style="44" customWidth="1"/>
    <col min="10793" max="11008" width="11.5703125" style="44"/>
    <col min="11009" max="11009" width="1.85546875" style="44" customWidth="1"/>
    <col min="11010" max="11010" width="22.28515625" style="44" customWidth="1"/>
    <col min="11011" max="11012" width="4.5703125" style="44" customWidth="1"/>
    <col min="11013" max="11013" width="7.140625" style="44" customWidth="1"/>
    <col min="11014" max="11014" width="7.85546875" style="44" customWidth="1"/>
    <col min="11015" max="11015" width="4.5703125" style="44" customWidth="1"/>
    <col min="11016" max="11016" width="8.140625" style="44" customWidth="1"/>
    <col min="11017" max="11017" width="27.140625" style="44" customWidth="1"/>
    <col min="11018" max="11018" width="7.140625" style="44" customWidth="1"/>
    <col min="11019" max="11020" width="8.5703125" style="44" customWidth="1"/>
    <col min="11021" max="11021" width="4.5703125" style="44" customWidth="1"/>
    <col min="11022" max="11022" width="7.42578125" style="44" customWidth="1"/>
    <col min="11023" max="11024" width="4.5703125" style="44" customWidth="1"/>
    <col min="11025" max="11025" width="7" style="44" customWidth="1"/>
    <col min="11026" max="11026" width="8.140625" style="44" customWidth="1"/>
    <col min="11027" max="11027" width="8" style="44" customWidth="1"/>
    <col min="11028" max="11028" width="7.140625" style="44" customWidth="1"/>
    <col min="11029" max="11029" width="6.5703125" style="44" customWidth="1"/>
    <col min="11030" max="11030" width="4.5703125" style="44" customWidth="1"/>
    <col min="11031" max="11031" width="7.85546875" style="44" customWidth="1"/>
    <col min="11032" max="11032" width="8.140625" style="44" customWidth="1"/>
    <col min="11033" max="11036" width="4.5703125" style="44" customWidth="1"/>
    <col min="11037" max="11037" width="11.5703125" style="44"/>
    <col min="11038" max="11038" width="8.42578125" style="44" customWidth="1"/>
    <col min="11039" max="11039" width="5.42578125" style="44" customWidth="1"/>
    <col min="11040" max="11041" width="5.140625" style="44" customWidth="1"/>
    <col min="11042" max="11042" width="6.42578125" style="44" customWidth="1"/>
    <col min="11043" max="11043" width="11.5703125" style="44"/>
    <col min="11044" max="11044" width="8.42578125" style="44" customWidth="1"/>
    <col min="11045" max="11045" width="3.140625" style="44" customWidth="1"/>
    <col min="11046" max="11046" width="5.140625" style="44" customWidth="1"/>
    <col min="11047" max="11047" width="7.42578125" style="44" customWidth="1"/>
    <col min="11048" max="11048" width="4.5703125" style="44" customWidth="1"/>
    <col min="11049" max="11264" width="11.5703125" style="44"/>
    <col min="11265" max="11265" width="1.85546875" style="44" customWidth="1"/>
    <col min="11266" max="11266" width="22.28515625" style="44" customWidth="1"/>
    <col min="11267" max="11268" width="4.5703125" style="44" customWidth="1"/>
    <col min="11269" max="11269" width="7.140625" style="44" customWidth="1"/>
    <col min="11270" max="11270" width="7.85546875" style="44" customWidth="1"/>
    <col min="11271" max="11271" width="4.5703125" style="44" customWidth="1"/>
    <col min="11272" max="11272" width="8.140625" style="44" customWidth="1"/>
    <col min="11273" max="11273" width="27.140625" style="44" customWidth="1"/>
    <col min="11274" max="11274" width="7.140625" style="44" customWidth="1"/>
    <col min="11275" max="11276" width="8.5703125" style="44" customWidth="1"/>
    <col min="11277" max="11277" width="4.5703125" style="44" customWidth="1"/>
    <col min="11278" max="11278" width="7.42578125" style="44" customWidth="1"/>
    <col min="11279" max="11280" width="4.5703125" style="44" customWidth="1"/>
    <col min="11281" max="11281" width="7" style="44" customWidth="1"/>
    <col min="11282" max="11282" width="8.140625" style="44" customWidth="1"/>
    <col min="11283" max="11283" width="8" style="44" customWidth="1"/>
    <col min="11284" max="11284" width="7.140625" style="44" customWidth="1"/>
    <col min="11285" max="11285" width="6.5703125" style="44" customWidth="1"/>
    <col min="11286" max="11286" width="4.5703125" style="44" customWidth="1"/>
    <col min="11287" max="11287" width="7.85546875" style="44" customWidth="1"/>
    <col min="11288" max="11288" width="8.140625" style="44" customWidth="1"/>
    <col min="11289" max="11292" width="4.5703125" style="44" customWidth="1"/>
    <col min="11293" max="11293" width="11.5703125" style="44"/>
    <col min="11294" max="11294" width="8.42578125" style="44" customWidth="1"/>
    <col min="11295" max="11295" width="5.42578125" style="44" customWidth="1"/>
    <col min="11296" max="11297" width="5.140625" style="44" customWidth="1"/>
    <col min="11298" max="11298" width="6.42578125" style="44" customWidth="1"/>
    <col min="11299" max="11299" width="11.5703125" style="44"/>
    <col min="11300" max="11300" width="8.42578125" style="44" customWidth="1"/>
    <col min="11301" max="11301" width="3.140625" style="44" customWidth="1"/>
    <col min="11302" max="11302" width="5.140625" style="44" customWidth="1"/>
    <col min="11303" max="11303" width="7.42578125" style="44" customWidth="1"/>
    <col min="11304" max="11304" width="4.5703125" style="44" customWidth="1"/>
    <col min="11305" max="11520" width="11.5703125" style="44"/>
    <col min="11521" max="11521" width="1.85546875" style="44" customWidth="1"/>
    <col min="11522" max="11522" width="22.28515625" style="44" customWidth="1"/>
    <col min="11523" max="11524" width="4.5703125" style="44" customWidth="1"/>
    <col min="11525" max="11525" width="7.140625" style="44" customWidth="1"/>
    <col min="11526" max="11526" width="7.85546875" style="44" customWidth="1"/>
    <col min="11527" max="11527" width="4.5703125" style="44" customWidth="1"/>
    <col min="11528" max="11528" width="8.140625" style="44" customWidth="1"/>
    <col min="11529" max="11529" width="27.140625" style="44" customWidth="1"/>
    <col min="11530" max="11530" width="7.140625" style="44" customWidth="1"/>
    <col min="11531" max="11532" width="8.5703125" style="44" customWidth="1"/>
    <col min="11533" max="11533" width="4.5703125" style="44" customWidth="1"/>
    <col min="11534" max="11534" width="7.42578125" style="44" customWidth="1"/>
    <col min="11535" max="11536" width="4.5703125" style="44" customWidth="1"/>
    <col min="11537" max="11537" width="7" style="44" customWidth="1"/>
    <col min="11538" max="11538" width="8.140625" style="44" customWidth="1"/>
    <col min="11539" max="11539" width="8" style="44" customWidth="1"/>
    <col min="11540" max="11540" width="7.140625" style="44" customWidth="1"/>
    <col min="11541" max="11541" width="6.5703125" style="44" customWidth="1"/>
    <col min="11542" max="11542" width="4.5703125" style="44" customWidth="1"/>
    <col min="11543" max="11543" width="7.85546875" style="44" customWidth="1"/>
    <col min="11544" max="11544" width="8.140625" style="44" customWidth="1"/>
    <col min="11545" max="11548" width="4.5703125" style="44" customWidth="1"/>
    <col min="11549" max="11549" width="11.5703125" style="44"/>
    <col min="11550" max="11550" width="8.42578125" style="44" customWidth="1"/>
    <col min="11551" max="11551" width="5.42578125" style="44" customWidth="1"/>
    <col min="11552" max="11553" width="5.140625" style="44" customWidth="1"/>
    <col min="11554" max="11554" width="6.42578125" style="44" customWidth="1"/>
    <col min="11555" max="11555" width="11.5703125" style="44"/>
    <col min="11556" max="11556" width="8.42578125" style="44" customWidth="1"/>
    <col min="11557" max="11557" width="3.140625" style="44" customWidth="1"/>
    <col min="11558" max="11558" width="5.140625" style="44" customWidth="1"/>
    <col min="11559" max="11559" width="7.42578125" style="44" customWidth="1"/>
    <col min="11560" max="11560" width="4.5703125" style="44" customWidth="1"/>
    <col min="11561" max="11776" width="11.5703125" style="44"/>
    <col min="11777" max="11777" width="1.85546875" style="44" customWidth="1"/>
    <col min="11778" max="11778" width="22.28515625" style="44" customWidth="1"/>
    <col min="11779" max="11780" width="4.5703125" style="44" customWidth="1"/>
    <col min="11781" max="11781" width="7.140625" style="44" customWidth="1"/>
    <col min="11782" max="11782" width="7.85546875" style="44" customWidth="1"/>
    <col min="11783" max="11783" width="4.5703125" style="44" customWidth="1"/>
    <col min="11784" max="11784" width="8.140625" style="44" customWidth="1"/>
    <col min="11785" max="11785" width="27.140625" style="44" customWidth="1"/>
    <col min="11786" max="11786" width="7.140625" style="44" customWidth="1"/>
    <col min="11787" max="11788" width="8.5703125" style="44" customWidth="1"/>
    <col min="11789" max="11789" width="4.5703125" style="44" customWidth="1"/>
    <col min="11790" max="11790" width="7.42578125" style="44" customWidth="1"/>
    <col min="11791" max="11792" width="4.5703125" style="44" customWidth="1"/>
    <col min="11793" max="11793" width="7" style="44" customWidth="1"/>
    <col min="11794" max="11794" width="8.140625" style="44" customWidth="1"/>
    <col min="11795" max="11795" width="8" style="44" customWidth="1"/>
    <col min="11796" max="11796" width="7.140625" style="44" customWidth="1"/>
    <col min="11797" max="11797" width="6.5703125" style="44" customWidth="1"/>
    <col min="11798" max="11798" width="4.5703125" style="44" customWidth="1"/>
    <col min="11799" max="11799" width="7.85546875" style="44" customWidth="1"/>
    <col min="11800" max="11800" width="8.140625" style="44" customWidth="1"/>
    <col min="11801" max="11804" width="4.5703125" style="44" customWidth="1"/>
    <col min="11805" max="11805" width="11.5703125" style="44"/>
    <col min="11806" max="11806" width="8.42578125" style="44" customWidth="1"/>
    <col min="11807" max="11807" width="5.42578125" style="44" customWidth="1"/>
    <col min="11808" max="11809" width="5.140625" style="44" customWidth="1"/>
    <col min="11810" max="11810" width="6.42578125" style="44" customWidth="1"/>
    <col min="11811" max="11811" width="11.5703125" style="44"/>
    <col min="11812" max="11812" width="8.42578125" style="44" customWidth="1"/>
    <col min="11813" max="11813" width="3.140625" style="44" customWidth="1"/>
    <col min="11814" max="11814" width="5.140625" style="44" customWidth="1"/>
    <col min="11815" max="11815" width="7.42578125" style="44" customWidth="1"/>
    <col min="11816" max="11816" width="4.5703125" style="44" customWidth="1"/>
    <col min="11817" max="12032" width="11.5703125" style="44"/>
    <col min="12033" max="12033" width="1.85546875" style="44" customWidth="1"/>
    <col min="12034" max="12034" width="22.28515625" style="44" customWidth="1"/>
    <col min="12035" max="12036" width="4.5703125" style="44" customWidth="1"/>
    <col min="12037" max="12037" width="7.140625" style="44" customWidth="1"/>
    <col min="12038" max="12038" width="7.85546875" style="44" customWidth="1"/>
    <col min="12039" max="12039" width="4.5703125" style="44" customWidth="1"/>
    <col min="12040" max="12040" width="8.140625" style="44" customWidth="1"/>
    <col min="12041" max="12041" width="27.140625" style="44" customWidth="1"/>
    <col min="12042" max="12042" width="7.140625" style="44" customWidth="1"/>
    <col min="12043" max="12044" width="8.5703125" style="44" customWidth="1"/>
    <col min="12045" max="12045" width="4.5703125" style="44" customWidth="1"/>
    <col min="12046" max="12046" width="7.42578125" style="44" customWidth="1"/>
    <col min="12047" max="12048" width="4.5703125" style="44" customWidth="1"/>
    <col min="12049" max="12049" width="7" style="44" customWidth="1"/>
    <col min="12050" max="12050" width="8.140625" style="44" customWidth="1"/>
    <col min="12051" max="12051" width="8" style="44" customWidth="1"/>
    <col min="12052" max="12052" width="7.140625" style="44" customWidth="1"/>
    <col min="12053" max="12053" width="6.5703125" style="44" customWidth="1"/>
    <col min="12054" max="12054" width="4.5703125" style="44" customWidth="1"/>
    <col min="12055" max="12055" width="7.85546875" style="44" customWidth="1"/>
    <col min="12056" max="12056" width="8.140625" style="44" customWidth="1"/>
    <col min="12057" max="12060" width="4.5703125" style="44" customWidth="1"/>
    <col min="12061" max="12061" width="11.5703125" style="44"/>
    <col min="12062" max="12062" width="8.42578125" style="44" customWidth="1"/>
    <col min="12063" max="12063" width="5.42578125" style="44" customWidth="1"/>
    <col min="12064" max="12065" width="5.140625" style="44" customWidth="1"/>
    <col min="12066" max="12066" width="6.42578125" style="44" customWidth="1"/>
    <col min="12067" max="12067" width="11.5703125" style="44"/>
    <col min="12068" max="12068" width="8.42578125" style="44" customWidth="1"/>
    <col min="12069" max="12069" width="3.140625" style="44" customWidth="1"/>
    <col min="12070" max="12070" width="5.140625" style="44" customWidth="1"/>
    <col min="12071" max="12071" width="7.42578125" style="44" customWidth="1"/>
    <col min="12072" max="12072" width="4.5703125" style="44" customWidth="1"/>
    <col min="12073" max="12288" width="11.5703125" style="44"/>
    <col min="12289" max="12289" width="1.85546875" style="44" customWidth="1"/>
    <col min="12290" max="12290" width="22.28515625" style="44" customWidth="1"/>
    <col min="12291" max="12292" width="4.5703125" style="44" customWidth="1"/>
    <col min="12293" max="12293" width="7.140625" style="44" customWidth="1"/>
    <col min="12294" max="12294" width="7.85546875" style="44" customWidth="1"/>
    <col min="12295" max="12295" width="4.5703125" style="44" customWidth="1"/>
    <col min="12296" max="12296" width="8.140625" style="44" customWidth="1"/>
    <col min="12297" max="12297" width="27.140625" style="44" customWidth="1"/>
    <col min="12298" max="12298" width="7.140625" style="44" customWidth="1"/>
    <col min="12299" max="12300" width="8.5703125" style="44" customWidth="1"/>
    <col min="12301" max="12301" width="4.5703125" style="44" customWidth="1"/>
    <col min="12302" max="12302" width="7.42578125" style="44" customWidth="1"/>
    <col min="12303" max="12304" width="4.5703125" style="44" customWidth="1"/>
    <col min="12305" max="12305" width="7" style="44" customWidth="1"/>
    <col min="12306" max="12306" width="8.140625" style="44" customWidth="1"/>
    <col min="12307" max="12307" width="8" style="44" customWidth="1"/>
    <col min="12308" max="12308" width="7.140625" style="44" customWidth="1"/>
    <col min="12309" max="12309" width="6.5703125" style="44" customWidth="1"/>
    <col min="12310" max="12310" width="4.5703125" style="44" customWidth="1"/>
    <col min="12311" max="12311" width="7.85546875" style="44" customWidth="1"/>
    <col min="12312" max="12312" width="8.140625" style="44" customWidth="1"/>
    <col min="12313" max="12316" width="4.5703125" style="44" customWidth="1"/>
    <col min="12317" max="12317" width="11.5703125" style="44"/>
    <col min="12318" max="12318" width="8.42578125" style="44" customWidth="1"/>
    <col min="12319" max="12319" width="5.42578125" style="44" customWidth="1"/>
    <col min="12320" max="12321" width="5.140625" style="44" customWidth="1"/>
    <col min="12322" max="12322" width="6.42578125" style="44" customWidth="1"/>
    <col min="12323" max="12323" width="11.5703125" style="44"/>
    <col min="12324" max="12324" width="8.42578125" style="44" customWidth="1"/>
    <col min="12325" max="12325" width="3.140625" style="44" customWidth="1"/>
    <col min="12326" max="12326" width="5.140625" style="44" customWidth="1"/>
    <col min="12327" max="12327" width="7.42578125" style="44" customWidth="1"/>
    <col min="12328" max="12328" width="4.5703125" style="44" customWidth="1"/>
    <col min="12329" max="12544" width="11.5703125" style="44"/>
    <col min="12545" max="12545" width="1.85546875" style="44" customWidth="1"/>
    <col min="12546" max="12546" width="22.28515625" style="44" customWidth="1"/>
    <col min="12547" max="12548" width="4.5703125" style="44" customWidth="1"/>
    <col min="12549" max="12549" width="7.140625" style="44" customWidth="1"/>
    <col min="12550" max="12550" width="7.85546875" style="44" customWidth="1"/>
    <col min="12551" max="12551" width="4.5703125" style="44" customWidth="1"/>
    <col min="12552" max="12552" width="8.140625" style="44" customWidth="1"/>
    <col min="12553" max="12553" width="27.140625" style="44" customWidth="1"/>
    <col min="12554" max="12554" width="7.140625" style="44" customWidth="1"/>
    <col min="12555" max="12556" width="8.5703125" style="44" customWidth="1"/>
    <col min="12557" max="12557" width="4.5703125" style="44" customWidth="1"/>
    <col min="12558" max="12558" width="7.42578125" style="44" customWidth="1"/>
    <col min="12559" max="12560" width="4.5703125" style="44" customWidth="1"/>
    <col min="12561" max="12561" width="7" style="44" customWidth="1"/>
    <col min="12562" max="12562" width="8.140625" style="44" customWidth="1"/>
    <col min="12563" max="12563" width="8" style="44" customWidth="1"/>
    <col min="12564" max="12564" width="7.140625" style="44" customWidth="1"/>
    <col min="12565" max="12565" width="6.5703125" style="44" customWidth="1"/>
    <col min="12566" max="12566" width="4.5703125" style="44" customWidth="1"/>
    <col min="12567" max="12567" width="7.85546875" style="44" customWidth="1"/>
    <col min="12568" max="12568" width="8.140625" style="44" customWidth="1"/>
    <col min="12569" max="12572" width="4.5703125" style="44" customWidth="1"/>
    <col min="12573" max="12573" width="11.5703125" style="44"/>
    <col min="12574" max="12574" width="8.42578125" style="44" customWidth="1"/>
    <col min="12575" max="12575" width="5.42578125" style="44" customWidth="1"/>
    <col min="12576" max="12577" width="5.140625" style="44" customWidth="1"/>
    <col min="12578" max="12578" width="6.42578125" style="44" customWidth="1"/>
    <col min="12579" max="12579" width="11.5703125" style="44"/>
    <col min="12580" max="12580" width="8.42578125" style="44" customWidth="1"/>
    <col min="12581" max="12581" width="3.140625" style="44" customWidth="1"/>
    <col min="12582" max="12582" width="5.140625" style="44" customWidth="1"/>
    <col min="12583" max="12583" width="7.42578125" style="44" customWidth="1"/>
    <col min="12584" max="12584" width="4.5703125" style="44" customWidth="1"/>
    <col min="12585" max="12800" width="11.5703125" style="44"/>
    <col min="12801" max="12801" width="1.85546875" style="44" customWidth="1"/>
    <col min="12802" max="12802" width="22.28515625" style="44" customWidth="1"/>
    <col min="12803" max="12804" width="4.5703125" style="44" customWidth="1"/>
    <col min="12805" max="12805" width="7.140625" style="44" customWidth="1"/>
    <col min="12806" max="12806" width="7.85546875" style="44" customWidth="1"/>
    <col min="12807" max="12807" width="4.5703125" style="44" customWidth="1"/>
    <col min="12808" max="12808" width="8.140625" style="44" customWidth="1"/>
    <col min="12809" max="12809" width="27.140625" style="44" customWidth="1"/>
    <col min="12810" max="12810" width="7.140625" style="44" customWidth="1"/>
    <col min="12811" max="12812" width="8.5703125" style="44" customWidth="1"/>
    <col min="12813" max="12813" width="4.5703125" style="44" customWidth="1"/>
    <col min="12814" max="12814" width="7.42578125" style="44" customWidth="1"/>
    <col min="12815" max="12816" width="4.5703125" style="44" customWidth="1"/>
    <col min="12817" max="12817" width="7" style="44" customWidth="1"/>
    <col min="12818" max="12818" width="8.140625" style="44" customWidth="1"/>
    <col min="12819" max="12819" width="8" style="44" customWidth="1"/>
    <col min="12820" max="12820" width="7.140625" style="44" customWidth="1"/>
    <col min="12821" max="12821" width="6.5703125" style="44" customWidth="1"/>
    <col min="12822" max="12822" width="4.5703125" style="44" customWidth="1"/>
    <col min="12823" max="12823" width="7.85546875" style="44" customWidth="1"/>
    <col min="12824" max="12824" width="8.140625" style="44" customWidth="1"/>
    <col min="12825" max="12828" width="4.5703125" style="44" customWidth="1"/>
    <col min="12829" max="12829" width="11.5703125" style="44"/>
    <col min="12830" max="12830" width="8.42578125" style="44" customWidth="1"/>
    <col min="12831" max="12831" width="5.42578125" style="44" customWidth="1"/>
    <col min="12832" max="12833" width="5.140625" style="44" customWidth="1"/>
    <col min="12834" max="12834" width="6.42578125" style="44" customWidth="1"/>
    <col min="12835" max="12835" width="11.5703125" style="44"/>
    <col min="12836" max="12836" width="8.42578125" style="44" customWidth="1"/>
    <col min="12837" max="12837" width="3.140625" style="44" customWidth="1"/>
    <col min="12838" max="12838" width="5.140625" style="44" customWidth="1"/>
    <col min="12839" max="12839" width="7.42578125" style="44" customWidth="1"/>
    <col min="12840" max="12840" width="4.5703125" style="44" customWidth="1"/>
    <col min="12841" max="13056" width="11.5703125" style="44"/>
    <col min="13057" max="13057" width="1.85546875" style="44" customWidth="1"/>
    <col min="13058" max="13058" width="22.28515625" style="44" customWidth="1"/>
    <col min="13059" max="13060" width="4.5703125" style="44" customWidth="1"/>
    <col min="13061" max="13061" width="7.140625" style="44" customWidth="1"/>
    <col min="13062" max="13062" width="7.85546875" style="44" customWidth="1"/>
    <col min="13063" max="13063" width="4.5703125" style="44" customWidth="1"/>
    <col min="13064" max="13064" width="8.140625" style="44" customWidth="1"/>
    <col min="13065" max="13065" width="27.140625" style="44" customWidth="1"/>
    <col min="13066" max="13066" width="7.140625" style="44" customWidth="1"/>
    <col min="13067" max="13068" width="8.5703125" style="44" customWidth="1"/>
    <col min="13069" max="13069" width="4.5703125" style="44" customWidth="1"/>
    <col min="13070" max="13070" width="7.42578125" style="44" customWidth="1"/>
    <col min="13071" max="13072" width="4.5703125" style="44" customWidth="1"/>
    <col min="13073" max="13073" width="7" style="44" customWidth="1"/>
    <col min="13074" max="13074" width="8.140625" style="44" customWidth="1"/>
    <col min="13075" max="13075" width="8" style="44" customWidth="1"/>
    <col min="13076" max="13076" width="7.140625" style="44" customWidth="1"/>
    <col min="13077" max="13077" width="6.5703125" style="44" customWidth="1"/>
    <col min="13078" max="13078" width="4.5703125" style="44" customWidth="1"/>
    <col min="13079" max="13079" width="7.85546875" style="44" customWidth="1"/>
    <col min="13080" max="13080" width="8.140625" style="44" customWidth="1"/>
    <col min="13081" max="13084" width="4.5703125" style="44" customWidth="1"/>
    <col min="13085" max="13085" width="11.5703125" style="44"/>
    <col min="13086" max="13086" width="8.42578125" style="44" customWidth="1"/>
    <col min="13087" max="13087" width="5.42578125" style="44" customWidth="1"/>
    <col min="13088" max="13089" width="5.140625" style="44" customWidth="1"/>
    <col min="13090" max="13090" width="6.42578125" style="44" customWidth="1"/>
    <col min="13091" max="13091" width="11.5703125" style="44"/>
    <col min="13092" max="13092" width="8.42578125" style="44" customWidth="1"/>
    <col min="13093" max="13093" width="3.140625" style="44" customWidth="1"/>
    <col min="13094" max="13094" width="5.140625" style="44" customWidth="1"/>
    <col min="13095" max="13095" width="7.42578125" style="44" customWidth="1"/>
    <col min="13096" max="13096" width="4.5703125" style="44" customWidth="1"/>
    <col min="13097" max="13312" width="11.5703125" style="44"/>
    <col min="13313" max="13313" width="1.85546875" style="44" customWidth="1"/>
    <col min="13314" max="13314" width="22.28515625" style="44" customWidth="1"/>
    <col min="13315" max="13316" width="4.5703125" style="44" customWidth="1"/>
    <col min="13317" max="13317" width="7.140625" style="44" customWidth="1"/>
    <col min="13318" max="13318" width="7.85546875" style="44" customWidth="1"/>
    <col min="13319" max="13319" width="4.5703125" style="44" customWidth="1"/>
    <col min="13320" max="13320" width="8.140625" style="44" customWidth="1"/>
    <col min="13321" max="13321" width="27.140625" style="44" customWidth="1"/>
    <col min="13322" max="13322" width="7.140625" style="44" customWidth="1"/>
    <col min="13323" max="13324" width="8.5703125" style="44" customWidth="1"/>
    <col min="13325" max="13325" width="4.5703125" style="44" customWidth="1"/>
    <col min="13326" max="13326" width="7.42578125" style="44" customWidth="1"/>
    <col min="13327" max="13328" width="4.5703125" style="44" customWidth="1"/>
    <col min="13329" max="13329" width="7" style="44" customWidth="1"/>
    <col min="13330" max="13330" width="8.140625" style="44" customWidth="1"/>
    <col min="13331" max="13331" width="8" style="44" customWidth="1"/>
    <col min="13332" max="13332" width="7.140625" style="44" customWidth="1"/>
    <col min="13333" max="13333" width="6.5703125" style="44" customWidth="1"/>
    <col min="13334" max="13334" width="4.5703125" style="44" customWidth="1"/>
    <col min="13335" max="13335" width="7.85546875" style="44" customWidth="1"/>
    <col min="13336" max="13336" width="8.140625" style="44" customWidth="1"/>
    <col min="13337" max="13340" width="4.5703125" style="44" customWidth="1"/>
    <col min="13341" max="13341" width="11.5703125" style="44"/>
    <col min="13342" max="13342" width="8.42578125" style="44" customWidth="1"/>
    <col min="13343" max="13343" width="5.42578125" style="44" customWidth="1"/>
    <col min="13344" max="13345" width="5.140625" style="44" customWidth="1"/>
    <col min="13346" max="13346" width="6.42578125" style="44" customWidth="1"/>
    <col min="13347" max="13347" width="11.5703125" style="44"/>
    <col min="13348" max="13348" width="8.42578125" style="44" customWidth="1"/>
    <col min="13349" max="13349" width="3.140625" style="44" customWidth="1"/>
    <col min="13350" max="13350" width="5.140625" style="44" customWidth="1"/>
    <col min="13351" max="13351" width="7.42578125" style="44" customWidth="1"/>
    <col min="13352" max="13352" width="4.5703125" style="44" customWidth="1"/>
    <col min="13353" max="13568" width="11.5703125" style="44"/>
    <col min="13569" max="13569" width="1.85546875" style="44" customWidth="1"/>
    <col min="13570" max="13570" width="22.28515625" style="44" customWidth="1"/>
    <col min="13571" max="13572" width="4.5703125" style="44" customWidth="1"/>
    <col min="13573" max="13573" width="7.140625" style="44" customWidth="1"/>
    <col min="13574" max="13574" width="7.85546875" style="44" customWidth="1"/>
    <col min="13575" max="13575" width="4.5703125" style="44" customWidth="1"/>
    <col min="13576" max="13576" width="8.140625" style="44" customWidth="1"/>
    <col min="13577" max="13577" width="27.140625" style="44" customWidth="1"/>
    <col min="13578" max="13578" width="7.140625" style="44" customWidth="1"/>
    <col min="13579" max="13580" width="8.5703125" style="44" customWidth="1"/>
    <col min="13581" max="13581" width="4.5703125" style="44" customWidth="1"/>
    <col min="13582" max="13582" width="7.42578125" style="44" customWidth="1"/>
    <col min="13583" max="13584" width="4.5703125" style="44" customWidth="1"/>
    <col min="13585" max="13585" width="7" style="44" customWidth="1"/>
    <col min="13586" max="13586" width="8.140625" style="44" customWidth="1"/>
    <col min="13587" max="13587" width="8" style="44" customWidth="1"/>
    <col min="13588" max="13588" width="7.140625" style="44" customWidth="1"/>
    <col min="13589" max="13589" width="6.5703125" style="44" customWidth="1"/>
    <col min="13590" max="13590" width="4.5703125" style="44" customWidth="1"/>
    <col min="13591" max="13591" width="7.85546875" style="44" customWidth="1"/>
    <col min="13592" max="13592" width="8.140625" style="44" customWidth="1"/>
    <col min="13593" max="13596" width="4.5703125" style="44" customWidth="1"/>
    <col min="13597" max="13597" width="11.5703125" style="44"/>
    <col min="13598" max="13598" width="8.42578125" style="44" customWidth="1"/>
    <col min="13599" max="13599" width="5.42578125" style="44" customWidth="1"/>
    <col min="13600" max="13601" width="5.140625" style="44" customWidth="1"/>
    <col min="13602" max="13602" width="6.42578125" style="44" customWidth="1"/>
    <col min="13603" max="13603" width="11.5703125" style="44"/>
    <col min="13604" max="13604" width="8.42578125" style="44" customWidth="1"/>
    <col min="13605" max="13605" width="3.140625" style="44" customWidth="1"/>
    <col min="13606" max="13606" width="5.140625" style="44" customWidth="1"/>
    <col min="13607" max="13607" width="7.42578125" style="44" customWidth="1"/>
    <col min="13608" max="13608" width="4.5703125" style="44" customWidth="1"/>
    <col min="13609" max="13824" width="11.5703125" style="44"/>
    <col min="13825" max="13825" width="1.85546875" style="44" customWidth="1"/>
    <col min="13826" max="13826" width="22.28515625" style="44" customWidth="1"/>
    <col min="13827" max="13828" width="4.5703125" style="44" customWidth="1"/>
    <col min="13829" max="13829" width="7.140625" style="44" customWidth="1"/>
    <col min="13830" max="13830" width="7.85546875" style="44" customWidth="1"/>
    <col min="13831" max="13831" width="4.5703125" style="44" customWidth="1"/>
    <col min="13832" max="13832" width="8.140625" style="44" customWidth="1"/>
    <col min="13833" max="13833" width="27.140625" style="44" customWidth="1"/>
    <col min="13834" max="13834" width="7.140625" style="44" customWidth="1"/>
    <col min="13835" max="13836" width="8.5703125" style="44" customWidth="1"/>
    <col min="13837" max="13837" width="4.5703125" style="44" customWidth="1"/>
    <col min="13838" max="13838" width="7.42578125" style="44" customWidth="1"/>
    <col min="13839" max="13840" width="4.5703125" style="44" customWidth="1"/>
    <col min="13841" max="13841" width="7" style="44" customWidth="1"/>
    <col min="13842" max="13842" width="8.140625" style="44" customWidth="1"/>
    <col min="13843" max="13843" width="8" style="44" customWidth="1"/>
    <col min="13844" max="13844" width="7.140625" style="44" customWidth="1"/>
    <col min="13845" max="13845" width="6.5703125" style="44" customWidth="1"/>
    <col min="13846" max="13846" width="4.5703125" style="44" customWidth="1"/>
    <col min="13847" max="13847" width="7.85546875" style="44" customWidth="1"/>
    <col min="13848" max="13848" width="8.140625" style="44" customWidth="1"/>
    <col min="13849" max="13852" width="4.5703125" style="44" customWidth="1"/>
    <col min="13853" max="13853" width="11.5703125" style="44"/>
    <col min="13854" max="13854" width="8.42578125" style="44" customWidth="1"/>
    <col min="13855" max="13855" width="5.42578125" style="44" customWidth="1"/>
    <col min="13856" max="13857" width="5.140625" style="44" customWidth="1"/>
    <col min="13858" max="13858" width="6.42578125" style="44" customWidth="1"/>
    <col min="13859" max="13859" width="11.5703125" style="44"/>
    <col min="13860" max="13860" width="8.42578125" style="44" customWidth="1"/>
    <col min="13861" max="13861" width="3.140625" style="44" customWidth="1"/>
    <col min="13862" max="13862" width="5.140625" style="44" customWidth="1"/>
    <col min="13863" max="13863" width="7.42578125" style="44" customWidth="1"/>
    <col min="13864" max="13864" width="4.5703125" style="44" customWidth="1"/>
    <col min="13865" max="14080" width="11.5703125" style="44"/>
    <col min="14081" max="14081" width="1.85546875" style="44" customWidth="1"/>
    <col min="14082" max="14082" width="22.28515625" style="44" customWidth="1"/>
    <col min="14083" max="14084" width="4.5703125" style="44" customWidth="1"/>
    <col min="14085" max="14085" width="7.140625" style="44" customWidth="1"/>
    <col min="14086" max="14086" width="7.85546875" style="44" customWidth="1"/>
    <col min="14087" max="14087" width="4.5703125" style="44" customWidth="1"/>
    <col min="14088" max="14088" width="8.140625" style="44" customWidth="1"/>
    <col min="14089" max="14089" width="27.140625" style="44" customWidth="1"/>
    <col min="14090" max="14090" width="7.140625" style="44" customWidth="1"/>
    <col min="14091" max="14092" width="8.5703125" style="44" customWidth="1"/>
    <col min="14093" max="14093" width="4.5703125" style="44" customWidth="1"/>
    <col min="14094" max="14094" width="7.42578125" style="44" customWidth="1"/>
    <col min="14095" max="14096" width="4.5703125" style="44" customWidth="1"/>
    <col min="14097" max="14097" width="7" style="44" customWidth="1"/>
    <col min="14098" max="14098" width="8.140625" style="44" customWidth="1"/>
    <col min="14099" max="14099" width="8" style="44" customWidth="1"/>
    <col min="14100" max="14100" width="7.140625" style="44" customWidth="1"/>
    <col min="14101" max="14101" width="6.5703125" style="44" customWidth="1"/>
    <col min="14102" max="14102" width="4.5703125" style="44" customWidth="1"/>
    <col min="14103" max="14103" width="7.85546875" style="44" customWidth="1"/>
    <col min="14104" max="14104" width="8.140625" style="44" customWidth="1"/>
    <col min="14105" max="14108" width="4.5703125" style="44" customWidth="1"/>
    <col min="14109" max="14109" width="11.5703125" style="44"/>
    <col min="14110" max="14110" width="8.42578125" style="44" customWidth="1"/>
    <col min="14111" max="14111" width="5.42578125" style="44" customWidth="1"/>
    <col min="14112" max="14113" width="5.140625" style="44" customWidth="1"/>
    <col min="14114" max="14114" width="6.42578125" style="44" customWidth="1"/>
    <col min="14115" max="14115" width="11.5703125" style="44"/>
    <col min="14116" max="14116" width="8.42578125" style="44" customWidth="1"/>
    <col min="14117" max="14117" width="3.140625" style="44" customWidth="1"/>
    <col min="14118" max="14118" width="5.140625" style="44" customWidth="1"/>
    <col min="14119" max="14119" width="7.42578125" style="44" customWidth="1"/>
    <col min="14120" max="14120" width="4.5703125" style="44" customWidth="1"/>
    <col min="14121" max="14336" width="11.5703125" style="44"/>
    <col min="14337" max="14337" width="1.85546875" style="44" customWidth="1"/>
    <col min="14338" max="14338" width="22.28515625" style="44" customWidth="1"/>
    <col min="14339" max="14340" width="4.5703125" style="44" customWidth="1"/>
    <col min="14341" max="14341" width="7.140625" style="44" customWidth="1"/>
    <col min="14342" max="14342" width="7.85546875" style="44" customWidth="1"/>
    <col min="14343" max="14343" width="4.5703125" style="44" customWidth="1"/>
    <col min="14344" max="14344" width="8.140625" style="44" customWidth="1"/>
    <col min="14345" max="14345" width="27.140625" style="44" customWidth="1"/>
    <col min="14346" max="14346" width="7.140625" style="44" customWidth="1"/>
    <col min="14347" max="14348" width="8.5703125" style="44" customWidth="1"/>
    <col min="14349" max="14349" width="4.5703125" style="44" customWidth="1"/>
    <col min="14350" max="14350" width="7.42578125" style="44" customWidth="1"/>
    <col min="14351" max="14352" width="4.5703125" style="44" customWidth="1"/>
    <col min="14353" max="14353" width="7" style="44" customWidth="1"/>
    <col min="14354" max="14354" width="8.140625" style="44" customWidth="1"/>
    <col min="14355" max="14355" width="8" style="44" customWidth="1"/>
    <col min="14356" max="14356" width="7.140625" style="44" customWidth="1"/>
    <col min="14357" max="14357" width="6.5703125" style="44" customWidth="1"/>
    <col min="14358" max="14358" width="4.5703125" style="44" customWidth="1"/>
    <col min="14359" max="14359" width="7.85546875" style="44" customWidth="1"/>
    <col min="14360" max="14360" width="8.140625" style="44" customWidth="1"/>
    <col min="14361" max="14364" width="4.5703125" style="44" customWidth="1"/>
    <col min="14365" max="14365" width="11.5703125" style="44"/>
    <col min="14366" max="14366" width="8.42578125" style="44" customWidth="1"/>
    <col min="14367" max="14367" width="5.42578125" style="44" customWidth="1"/>
    <col min="14368" max="14369" width="5.140625" style="44" customWidth="1"/>
    <col min="14370" max="14370" width="6.42578125" style="44" customWidth="1"/>
    <col min="14371" max="14371" width="11.5703125" style="44"/>
    <col min="14372" max="14372" width="8.42578125" style="44" customWidth="1"/>
    <col min="14373" max="14373" width="3.140625" style="44" customWidth="1"/>
    <col min="14374" max="14374" width="5.140625" style="44" customWidth="1"/>
    <col min="14375" max="14375" width="7.42578125" style="44" customWidth="1"/>
    <col min="14376" max="14376" width="4.5703125" style="44" customWidth="1"/>
    <col min="14377" max="14592" width="11.5703125" style="44"/>
    <col min="14593" max="14593" width="1.85546875" style="44" customWidth="1"/>
    <col min="14594" max="14594" width="22.28515625" style="44" customWidth="1"/>
    <col min="14595" max="14596" width="4.5703125" style="44" customWidth="1"/>
    <col min="14597" max="14597" width="7.140625" style="44" customWidth="1"/>
    <col min="14598" max="14598" width="7.85546875" style="44" customWidth="1"/>
    <col min="14599" max="14599" width="4.5703125" style="44" customWidth="1"/>
    <col min="14600" max="14600" width="8.140625" style="44" customWidth="1"/>
    <col min="14601" max="14601" width="27.140625" style="44" customWidth="1"/>
    <col min="14602" max="14602" width="7.140625" style="44" customWidth="1"/>
    <col min="14603" max="14604" width="8.5703125" style="44" customWidth="1"/>
    <col min="14605" max="14605" width="4.5703125" style="44" customWidth="1"/>
    <col min="14606" max="14606" width="7.42578125" style="44" customWidth="1"/>
    <col min="14607" max="14608" width="4.5703125" style="44" customWidth="1"/>
    <col min="14609" max="14609" width="7" style="44" customWidth="1"/>
    <col min="14610" max="14610" width="8.140625" style="44" customWidth="1"/>
    <col min="14611" max="14611" width="8" style="44" customWidth="1"/>
    <col min="14612" max="14612" width="7.140625" style="44" customWidth="1"/>
    <col min="14613" max="14613" width="6.5703125" style="44" customWidth="1"/>
    <col min="14614" max="14614" width="4.5703125" style="44" customWidth="1"/>
    <col min="14615" max="14615" width="7.85546875" style="44" customWidth="1"/>
    <col min="14616" max="14616" width="8.140625" style="44" customWidth="1"/>
    <col min="14617" max="14620" width="4.5703125" style="44" customWidth="1"/>
    <col min="14621" max="14621" width="11.5703125" style="44"/>
    <col min="14622" max="14622" width="8.42578125" style="44" customWidth="1"/>
    <col min="14623" max="14623" width="5.42578125" style="44" customWidth="1"/>
    <col min="14624" max="14625" width="5.140625" style="44" customWidth="1"/>
    <col min="14626" max="14626" width="6.42578125" style="44" customWidth="1"/>
    <col min="14627" max="14627" width="11.5703125" style="44"/>
    <col min="14628" max="14628" width="8.42578125" style="44" customWidth="1"/>
    <col min="14629" max="14629" width="3.140625" style="44" customWidth="1"/>
    <col min="14630" max="14630" width="5.140625" style="44" customWidth="1"/>
    <col min="14631" max="14631" width="7.42578125" style="44" customWidth="1"/>
    <col min="14632" max="14632" width="4.5703125" style="44" customWidth="1"/>
    <col min="14633" max="14848" width="11.5703125" style="44"/>
    <col min="14849" max="14849" width="1.85546875" style="44" customWidth="1"/>
    <col min="14850" max="14850" width="22.28515625" style="44" customWidth="1"/>
    <col min="14851" max="14852" width="4.5703125" style="44" customWidth="1"/>
    <col min="14853" max="14853" width="7.140625" style="44" customWidth="1"/>
    <col min="14854" max="14854" width="7.85546875" style="44" customWidth="1"/>
    <col min="14855" max="14855" width="4.5703125" style="44" customWidth="1"/>
    <col min="14856" max="14856" width="8.140625" style="44" customWidth="1"/>
    <col min="14857" max="14857" width="27.140625" style="44" customWidth="1"/>
    <col min="14858" max="14858" width="7.140625" style="44" customWidth="1"/>
    <col min="14859" max="14860" width="8.5703125" style="44" customWidth="1"/>
    <col min="14861" max="14861" width="4.5703125" style="44" customWidth="1"/>
    <col min="14862" max="14862" width="7.42578125" style="44" customWidth="1"/>
    <col min="14863" max="14864" width="4.5703125" style="44" customWidth="1"/>
    <col min="14865" max="14865" width="7" style="44" customWidth="1"/>
    <col min="14866" max="14866" width="8.140625" style="44" customWidth="1"/>
    <col min="14867" max="14867" width="8" style="44" customWidth="1"/>
    <col min="14868" max="14868" width="7.140625" style="44" customWidth="1"/>
    <col min="14869" max="14869" width="6.5703125" style="44" customWidth="1"/>
    <col min="14870" max="14870" width="4.5703125" style="44" customWidth="1"/>
    <col min="14871" max="14871" width="7.85546875" style="44" customWidth="1"/>
    <col min="14872" max="14872" width="8.140625" style="44" customWidth="1"/>
    <col min="14873" max="14876" width="4.5703125" style="44" customWidth="1"/>
    <col min="14877" max="14877" width="11.5703125" style="44"/>
    <col min="14878" max="14878" width="8.42578125" style="44" customWidth="1"/>
    <col min="14879" max="14879" width="5.42578125" style="44" customWidth="1"/>
    <col min="14880" max="14881" width="5.140625" style="44" customWidth="1"/>
    <col min="14882" max="14882" width="6.42578125" style="44" customWidth="1"/>
    <col min="14883" max="14883" width="11.5703125" style="44"/>
    <col min="14884" max="14884" width="8.42578125" style="44" customWidth="1"/>
    <col min="14885" max="14885" width="3.140625" style="44" customWidth="1"/>
    <col min="14886" max="14886" width="5.140625" style="44" customWidth="1"/>
    <col min="14887" max="14887" width="7.42578125" style="44" customWidth="1"/>
    <col min="14888" max="14888" width="4.5703125" style="44" customWidth="1"/>
    <col min="14889" max="15104" width="11.5703125" style="44"/>
    <col min="15105" max="15105" width="1.85546875" style="44" customWidth="1"/>
    <col min="15106" max="15106" width="22.28515625" style="44" customWidth="1"/>
    <col min="15107" max="15108" width="4.5703125" style="44" customWidth="1"/>
    <col min="15109" max="15109" width="7.140625" style="44" customWidth="1"/>
    <col min="15110" max="15110" width="7.85546875" style="44" customWidth="1"/>
    <col min="15111" max="15111" width="4.5703125" style="44" customWidth="1"/>
    <col min="15112" max="15112" width="8.140625" style="44" customWidth="1"/>
    <col min="15113" max="15113" width="27.140625" style="44" customWidth="1"/>
    <col min="15114" max="15114" width="7.140625" style="44" customWidth="1"/>
    <col min="15115" max="15116" width="8.5703125" style="44" customWidth="1"/>
    <col min="15117" max="15117" width="4.5703125" style="44" customWidth="1"/>
    <col min="15118" max="15118" width="7.42578125" style="44" customWidth="1"/>
    <col min="15119" max="15120" width="4.5703125" style="44" customWidth="1"/>
    <col min="15121" max="15121" width="7" style="44" customWidth="1"/>
    <col min="15122" max="15122" width="8.140625" style="44" customWidth="1"/>
    <col min="15123" max="15123" width="8" style="44" customWidth="1"/>
    <col min="15124" max="15124" width="7.140625" style="44" customWidth="1"/>
    <col min="15125" max="15125" width="6.5703125" style="44" customWidth="1"/>
    <col min="15126" max="15126" width="4.5703125" style="44" customWidth="1"/>
    <col min="15127" max="15127" width="7.85546875" style="44" customWidth="1"/>
    <col min="15128" max="15128" width="8.140625" style="44" customWidth="1"/>
    <col min="15129" max="15132" width="4.5703125" style="44" customWidth="1"/>
    <col min="15133" max="15133" width="11.5703125" style="44"/>
    <col min="15134" max="15134" width="8.42578125" style="44" customWidth="1"/>
    <col min="15135" max="15135" width="5.42578125" style="44" customWidth="1"/>
    <col min="15136" max="15137" width="5.140625" style="44" customWidth="1"/>
    <col min="15138" max="15138" width="6.42578125" style="44" customWidth="1"/>
    <col min="15139" max="15139" width="11.5703125" style="44"/>
    <col min="15140" max="15140" width="8.42578125" style="44" customWidth="1"/>
    <col min="15141" max="15141" width="3.140625" style="44" customWidth="1"/>
    <col min="15142" max="15142" width="5.140625" style="44" customWidth="1"/>
    <col min="15143" max="15143" width="7.42578125" style="44" customWidth="1"/>
    <col min="15144" max="15144" width="4.5703125" style="44" customWidth="1"/>
    <col min="15145" max="15360" width="11.5703125" style="44"/>
    <col min="15361" max="15361" width="1.85546875" style="44" customWidth="1"/>
    <col min="15362" max="15362" width="22.28515625" style="44" customWidth="1"/>
    <col min="15363" max="15364" width="4.5703125" style="44" customWidth="1"/>
    <col min="15365" max="15365" width="7.140625" style="44" customWidth="1"/>
    <col min="15366" max="15366" width="7.85546875" style="44" customWidth="1"/>
    <col min="15367" max="15367" width="4.5703125" style="44" customWidth="1"/>
    <col min="15368" max="15368" width="8.140625" style="44" customWidth="1"/>
    <col min="15369" max="15369" width="27.140625" style="44" customWidth="1"/>
    <col min="15370" max="15370" width="7.140625" style="44" customWidth="1"/>
    <col min="15371" max="15372" width="8.5703125" style="44" customWidth="1"/>
    <col min="15373" max="15373" width="4.5703125" style="44" customWidth="1"/>
    <col min="15374" max="15374" width="7.42578125" style="44" customWidth="1"/>
    <col min="15375" max="15376" width="4.5703125" style="44" customWidth="1"/>
    <col min="15377" max="15377" width="7" style="44" customWidth="1"/>
    <col min="15378" max="15378" width="8.140625" style="44" customWidth="1"/>
    <col min="15379" max="15379" width="8" style="44" customWidth="1"/>
    <col min="15380" max="15380" width="7.140625" style="44" customWidth="1"/>
    <col min="15381" max="15381" width="6.5703125" style="44" customWidth="1"/>
    <col min="15382" max="15382" width="4.5703125" style="44" customWidth="1"/>
    <col min="15383" max="15383" width="7.85546875" style="44" customWidth="1"/>
    <col min="15384" max="15384" width="8.140625" style="44" customWidth="1"/>
    <col min="15385" max="15388" width="4.5703125" style="44" customWidth="1"/>
    <col min="15389" max="15389" width="11.5703125" style="44"/>
    <col min="15390" max="15390" width="8.42578125" style="44" customWidth="1"/>
    <col min="15391" max="15391" width="5.42578125" style="44" customWidth="1"/>
    <col min="15392" max="15393" width="5.140625" style="44" customWidth="1"/>
    <col min="15394" max="15394" width="6.42578125" style="44" customWidth="1"/>
    <col min="15395" max="15395" width="11.5703125" style="44"/>
    <col min="15396" max="15396" width="8.42578125" style="44" customWidth="1"/>
    <col min="15397" max="15397" width="3.140625" style="44" customWidth="1"/>
    <col min="15398" max="15398" width="5.140625" style="44" customWidth="1"/>
    <col min="15399" max="15399" width="7.42578125" style="44" customWidth="1"/>
    <col min="15400" max="15400" width="4.5703125" style="44" customWidth="1"/>
    <col min="15401" max="15616" width="11.5703125" style="44"/>
    <col min="15617" max="15617" width="1.85546875" style="44" customWidth="1"/>
    <col min="15618" max="15618" width="22.28515625" style="44" customWidth="1"/>
    <col min="15619" max="15620" width="4.5703125" style="44" customWidth="1"/>
    <col min="15621" max="15621" width="7.140625" style="44" customWidth="1"/>
    <col min="15622" max="15622" width="7.85546875" style="44" customWidth="1"/>
    <col min="15623" max="15623" width="4.5703125" style="44" customWidth="1"/>
    <col min="15624" max="15624" width="8.140625" style="44" customWidth="1"/>
    <col min="15625" max="15625" width="27.140625" style="44" customWidth="1"/>
    <col min="15626" max="15626" width="7.140625" style="44" customWidth="1"/>
    <col min="15627" max="15628" width="8.5703125" style="44" customWidth="1"/>
    <col min="15629" max="15629" width="4.5703125" style="44" customWidth="1"/>
    <col min="15630" max="15630" width="7.42578125" style="44" customWidth="1"/>
    <col min="15631" max="15632" width="4.5703125" style="44" customWidth="1"/>
    <col min="15633" max="15633" width="7" style="44" customWidth="1"/>
    <col min="15634" max="15634" width="8.140625" style="44" customWidth="1"/>
    <col min="15635" max="15635" width="8" style="44" customWidth="1"/>
    <col min="15636" max="15636" width="7.140625" style="44" customWidth="1"/>
    <col min="15637" max="15637" width="6.5703125" style="44" customWidth="1"/>
    <col min="15638" max="15638" width="4.5703125" style="44" customWidth="1"/>
    <col min="15639" max="15639" width="7.85546875" style="44" customWidth="1"/>
    <col min="15640" max="15640" width="8.140625" style="44" customWidth="1"/>
    <col min="15641" max="15644" width="4.5703125" style="44" customWidth="1"/>
    <col min="15645" max="15645" width="11.5703125" style="44"/>
    <col min="15646" max="15646" width="8.42578125" style="44" customWidth="1"/>
    <col min="15647" max="15647" width="5.42578125" style="44" customWidth="1"/>
    <col min="15648" max="15649" width="5.140625" style="44" customWidth="1"/>
    <col min="15650" max="15650" width="6.42578125" style="44" customWidth="1"/>
    <col min="15651" max="15651" width="11.5703125" style="44"/>
    <col min="15652" max="15652" width="8.42578125" style="44" customWidth="1"/>
    <col min="15653" max="15653" width="3.140625" style="44" customWidth="1"/>
    <col min="15654" max="15654" width="5.140625" style="44" customWidth="1"/>
    <col min="15655" max="15655" width="7.42578125" style="44" customWidth="1"/>
    <col min="15656" max="15656" width="4.5703125" style="44" customWidth="1"/>
    <col min="15657" max="15872" width="11.5703125" style="44"/>
    <col min="15873" max="15873" width="1.85546875" style="44" customWidth="1"/>
    <col min="15874" max="15874" width="22.28515625" style="44" customWidth="1"/>
    <col min="15875" max="15876" width="4.5703125" style="44" customWidth="1"/>
    <col min="15877" max="15877" width="7.140625" style="44" customWidth="1"/>
    <col min="15878" max="15878" width="7.85546875" style="44" customWidth="1"/>
    <col min="15879" max="15879" width="4.5703125" style="44" customWidth="1"/>
    <col min="15880" max="15880" width="8.140625" style="44" customWidth="1"/>
    <col min="15881" max="15881" width="27.140625" style="44" customWidth="1"/>
    <col min="15882" max="15882" width="7.140625" style="44" customWidth="1"/>
    <col min="15883" max="15884" width="8.5703125" style="44" customWidth="1"/>
    <col min="15885" max="15885" width="4.5703125" style="44" customWidth="1"/>
    <col min="15886" max="15886" width="7.42578125" style="44" customWidth="1"/>
    <col min="15887" max="15888" width="4.5703125" style="44" customWidth="1"/>
    <col min="15889" max="15889" width="7" style="44" customWidth="1"/>
    <col min="15890" max="15890" width="8.140625" style="44" customWidth="1"/>
    <col min="15891" max="15891" width="8" style="44" customWidth="1"/>
    <col min="15892" max="15892" width="7.140625" style="44" customWidth="1"/>
    <col min="15893" max="15893" width="6.5703125" style="44" customWidth="1"/>
    <col min="15894" max="15894" width="4.5703125" style="44" customWidth="1"/>
    <col min="15895" max="15895" width="7.85546875" style="44" customWidth="1"/>
    <col min="15896" max="15896" width="8.140625" style="44" customWidth="1"/>
    <col min="15897" max="15900" width="4.5703125" style="44" customWidth="1"/>
    <col min="15901" max="15901" width="11.5703125" style="44"/>
    <col min="15902" max="15902" width="8.42578125" style="44" customWidth="1"/>
    <col min="15903" max="15903" width="5.42578125" style="44" customWidth="1"/>
    <col min="15904" max="15905" width="5.140625" style="44" customWidth="1"/>
    <col min="15906" max="15906" width="6.42578125" style="44" customWidth="1"/>
    <col min="15907" max="15907" width="11.5703125" style="44"/>
    <col min="15908" max="15908" width="8.42578125" style="44" customWidth="1"/>
    <col min="15909" max="15909" width="3.140625" style="44" customWidth="1"/>
    <col min="15910" max="15910" width="5.140625" style="44" customWidth="1"/>
    <col min="15911" max="15911" width="7.42578125" style="44" customWidth="1"/>
    <col min="15912" max="15912" width="4.5703125" style="44" customWidth="1"/>
    <col min="15913" max="16128" width="11.5703125" style="44"/>
    <col min="16129" max="16129" width="1.85546875" style="44" customWidth="1"/>
    <col min="16130" max="16130" width="22.28515625" style="44" customWidth="1"/>
    <col min="16131" max="16132" width="4.5703125" style="44" customWidth="1"/>
    <col min="16133" max="16133" width="7.140625" style="44" customWidth="1"/>
    <col min="16134" max="16134" width="7.85546875" style="44" customWidth="1"/>
    <col min="16135" max="16135" width="4.5703125" style="44" customWidth="1"/>
    <col min="16136" max="16136" width="8.140625" style="44" customWidth="1"/>
    <col min="16137" max="16137" width="27.140625" style="44" customWidth="1"/>
    <col min="16138" max="16138" width="7.140625" style="44" customWidth="1"/>
    <col min="16139" max="16140" width="8.5703125" style="44" customWidth="1"/>
    <col min="16141" max="16141" width="4.5703125" style="44" customWidth="1"/>
    <col min="16142" max="16142" width="7.42578125" style="44" customWidth="1"/>
    <col min="16143" max="16144" width="4.5703125" style="44" customWidth="1"/>
    <col min="16145" max="16145" width="7" style="44" customWidth="1"/>
    <col min="16146" max="16146" width="8.140625" style="44" customWidth="1"/>
    <col min="16147" max="16147" width="8" style="44" customWidth="1"/>
    <col min="16148" max="16148" width="7.140625" style="44" customWidth="1"/>
    <col min="16149" max="16149" width="6.5703125" style="44" customWidth="1"/>
    <col min="16150" max="16150" width="4.5703125" style="44" customWidth="1"/>
    <col min="16151" max="16151" width="7.85546875" style="44" customWidth="1"/>
    <col min="16152" max="16152" width="8.140625" style="44" customWidth="1"/>
    <col min="16153" max="16156" width="4.5703125" style="44" customWidth="1"/>
    <col min="16157" max="16157" width="11.5703125" style="44"/>
    <col min="16158" max="16158" width="8.42578125" style="44" customWidth="1"/>
    <col min="16159" max="16159" width="5.42578125" style="44" customWidth="1"/>
    <col min="16160" max="16161" width="5.140625" style="44" customWidth="1"/>
    <col min="16162" max="16162" width="6.42578125" style="44" customWidth="1"/>
    <col min="16163" max="16163" width="11.5703125" style="44"/>
    <col min="16164" max="16164" width="8.42578125" style="44" customWidth="1"/>
    <col min="16165" max="16165" width="3.140625" style="44" customWidth="1"/>
    <col min="16166" max="16166" width="5.140625" style="44" customWidth="1"/>
    <col min="16167" max="16167" width="7.42578125" style="44" customWidth="1"/>
    <col min="16168" max="16168" width="4.5703125" style="44" customWidth="1"/>
    <col min="16169" max="16384" width="11.5703125" style="44"/>
  </cols>
  <sheetData>
    <row r="1" spans="3:18" ht="15" thickBot="1"/>
    <row r="2" spans="3:18">
      <c r="C2" s="625" t="s">
        <v>81</v>
      </c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7"/>
    </row>
    <row r="3" spans="3:18" ht="15" thickBot="1">
      <c r="C3" s="628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30"/>
    </row>
    <row r="4" spans="3:18" ht="27" customHeight="1">
      <c r="C4" s="631" t="s">
        <v>82</v>
      </c>
      <c r="D4" s="632"/>
      <c r="E4" s="632"/>
      <c r="F4" s="632"/>
      <c r="G4" s="632"/>
      <c r="H4" s="632"/>
      <c r="I4" s="632"/>
      <c r="J4" s="45">
        <v>1145</v>
      </c>
      <c r="K4" s="633"/>
      <c r="L4" s="633"/>
      <c r="M4" s="633"/>
      <c r="N4" s="633"/>
      <c r="O4" s="633"/>
      <c r="P4" s="46" t="s">
        <v>2</v>
      </c>
      <c r="R4" s="44" t="s">
        <v>361</v>
      </c>
    </row>
    <row r="5" spans="3:18" ht="27" customHeight="1">
      <c r="C5" s="623" t="s">
        <v>83</v>
      </c>
      <c r="D5" s="624"/>
      <c r="E5" s="624"/>
      <c r="F5" s="624"/>
      <c r="G5" s="624"/>
      <c r="H5" s="624"/>
      <c r="I5" s="624"/>
      <c r="J5" s="47">
        <v>1146</v>
      </c>
      <c r="K5" s="617"/>
      <c r="L5" s="617"/>
      <c r="M5" s="617"/>
      <c r="N5" s="617"/>
      <c r="O5" s="617"/>
      <c r="P5" s="49" t="s">
        <v>160</v>
      </c>
    </row>
    <row r="6" spans="3:18" ht="27" customHeight="1">
      <c r="C6" s="623" t="s">
        <v>84</v>
      </c>
      <c r="D6" s="624"/>
      <c r="E6" s="624"/>
      <c r="F6" s="624"/>
      <c r="G6" s="624"/>
      <c r="H6" s="624"/>
      <c r="I6" s="624"/>
      <c r="J6" s="47">
        <v>1177</v>
      </c>
      <c r="K6" s="617">
        <f>+K4*4.8%</f>
        <v>0</v>
      </c>
      <c r="L6" s="617"/>
      <c r="M6" s="617"/>
      <c r="N6" s="617"/>
      <c r="O6" s="617"/>
      <c r="P6" s="48" t="s">
        <v>2</v>
      </c>
      <c r="R6" s="44">
        <f>+K6</f>
        <v>0</v>
      </c>
    </row>
    <row r="7" spans="3:18" ht="27" customHeight="1">
      <c r="C7" s="623" t="s">
        <v>85</v>
      </c>
      <c r="D7" s="624"/>
      <c r="E7" s="624"/>
      <c r="F7" s="624"/>
      <c r="G7" s="624"/>
      <c r="H7" s="624"/>
      <c r="I7" s="624"/>
      <c r="J7" s="47">
        <v>893</v>
      </c>
      <c r="K7" s="617">
        <f>+'BALANCE ALTERNATIVA 1'!D11+'RLI ALT 1 '!D7</f>
        <v>104700000</v>
      </c>
      <c r="L7" s="617"/>
      <c r="M7" s="617"/>
      <c r="N7" s="617"/>
      <c r="O7" s="617"/>
      <c r="P7" s="48" t="s">
        <v>2</v>
      </c>
    </row>
    <row r="8" spans="3:18" ht="27" customHeight="1">
      <c r="C8" s="621" t="s">
        <v>86</v>
      </c>
      <c r="D8" s="622"/>
      <c r="E8" s="622"/>
      <c r="F8" s="622"/>
      <c r="G8" s="622"/>
      <c r="H8" s="622"/>
      <c r="I8" s="622"/>
      <c r="J8" s="50">
        <v>894</v>
      </c>
      <c r="K8" s="617"/>
      <c r="L8" s="617"/>
      <c r="M8" s="617"/>
      <c r="N8" s="617"/>
      <c r="O8" s="617"/>
      <c r="P8" s="49" t="s">
        <v>160</v>
      </c>
    </row>
    <row r="9" spans="3:18" ht="27" customHeight="1">
      <c r="C9" s="623" t="s">
        <v>87</v>
      </c>
      <c r="D9" s="624"/>
      <c r="E9" s="624"/>
      <c r="F9" s="624"/>
      <c r="G9" s="624"/>
      <c r="H9" s="624"/>
      <c r="I9" s="624"/>
      <c r="J9" s="47">
        <v>1694</v>
      </c>
      <c r="K9" s="617">
        <f>+'RLI   ALT 3'!E89</f>
        <v>179098983</v>
      </c>
      <c r="L9" s="617"/>
      <c r="M9" s="617"/>
      <c r="N9" s="617"/>
      <c r="O9" s="617"/>
      <c r="P9" s="48" t="s">
        <v>2</v>
      </c>
    </row>
    <row r="10" spans="3:18" ht="27" customHeight="1">
      <c r="C10" s="623" t="s">
        <v>69</v>
      </c>
      <c r="D10" s="624"/>
      <c r="E10" s="624"/>
      <c r="F10" s="624"/>
      <c r="G10" s="624"/>
      <c r="H10" s="624"/>
      <c r="I10" s="624"/>
      <c r="J10" s="47">
        <v>1695</v>
      </c>
      <c r="K10" s="617"/>
      <c r="L10" s="617"/>
      <c r="M10" s="617"/>
      <c r="N10" s="617"/>
      <c r="O10" s="617"/>
      <c r="P10" s="49" t="s">
        <v>160</v>
      </c>
    </row>
    <row r="11" spans="3:18" ht="27" customHeight="1">
      <c r="C11" s="623" t="s">
        <v>68</v>
      </c>
      <c r="D11" s="624"/>
      <c r="E11" s="624"/>
      <c r="F11" s="624"/>
      <c r="G11" s="624"/>
      <c r="H11" s="624"/>
      <c r="I11" s="624"/>
      <c r="J11" s="47">
        <v>1696</v>
      </c>
      <c r="K11" s="617">
        <f>+'RLI ALT 1 '!D59</f>
        <v>0</v>
      </c>
      <c r="L11" s="617"/>
      <c r="M11" s="617"/>
      <c r="N11" s="617"/>
      <c r="O11" s="617"/>
      <c r="P11" s="48" t="s">
        <v>2</v>
      </c>
    </row>
    <row r="12" spans="3:18" ht="27" customHeight="1">
      <c r="C12" s="623" t="s">
        <v>88</v>
      </c>
      <c r="D12" s="624"/>
      <c r="E12" s="624"/>
      <c r="F12" s="624"/>
      <c r="G12" s="624"/>
      <c r="H12" s="624"/>
      <c r="I12" s="624"/>
      <c r="J12" s="47">
        <v>1178</v>
      </c>
      <c r="K12" s="617">
        <f>+'RLI ALT 1 '!D58</f>
        <v>0</v>
      </c>
      <c r="L12" s="617"/>
      <c r="M12" s="617"/>
      <c r="N12" s="617"/>
      <c r="O12" s="617"/>
      <c r="P12" s="48" t="s">
        <v>2</v>
      </c>
    </row>
    <row r="13" spans="3:18" ht="27" customHeight="1">
      <c r="C13" s="623" t="s">
        <v>89</v>
      </c>
      <c r="D13" s="624"/>
      <c r="E13" s="624"/>
      <c r="F13" s="624"/>
      <c r="G13" s="624"/>
      <c r="H13" s="624"/>
      <c r="I13" s="624"/>
      <c r="J13" s="47">
        <v>1179</v>
      </c>
      <c r="K13" s="617"/>
      <c r="L13" s="617"/>
      <c r="M13" s="617"/>
      <c r="N13" s="617"/>
      <c r="O13" s="617"/>
      <c r="P13" s="49" t="s">
        <v>160</v>
      </c>
    </row>
    <row r="14" spans="3:18" ht="27" customHeight="1">
      <c r="C14" s="623" t="s">
        <v>90</v>
      </c>
      <c r="D14" s="624"/>
      <c r="E14" s="624"/>
      <c r="F14" s="624"/>
      <c r="G14" s="624"/>
      <c r="H14" s="624"/>
      <c r="I14" s="624"/>
      <c r="J14" s="47">
        <v>1180</v>
      </c>
      <c r="K14" s="617"/>
      <c r="L14" s="617"/>
      <c r="M14" s="617"/>
      <c r="N14" s="617"/>
      <c r="O14" s="617"/>
      <c r="P14" s="48" t="s">
        <v>2</v>
      </c>
    </row>
    <row r="15" spans="3:18" ht="27" customHeight="1">
      <c r="C15" s="621" t="s">
        <v>91</v>
      </c>
      <c r="D15" s="622"/>
      <c r="E15" s="622"/>
      <c r="F15" s="622"/>
      <c r="G15" s="622"/>
      <c r="H15" s="622"/>
      <c r="I15" s="622"/>
      <c r="J15" s="50">
        <v>1181</v>
      </c>
      <c r="K15" s="617"/>
      <c r="L15" s="617"/>
      <c r="M15" s="617"/>
      <c r="N15" s="617"/>
      <c r="O15" s="617"/>
      <c r="P15" s="49" t="s">
        <v>160</v>
      </c>
    </row>
    <row r="16" spans="3:18" ht="27" customHeight="1">
      <c r="C16" s="623" t="s">
        <v>74</v>
      </c>
      <c r="D16" s="624"/>
      <c r="E16" s="624"/>
      <c r="F16" s="624"/>
      <c r="G16" s="624"/>
      <c r="H16" s="624"/>
      <c r="I16" s="624"/>
      <c r="J16" s="47">
        <v>1182</v>
      </c>
      <c r="K16" s="617">
        <f>+'ALTERNATIVA 3 '!P39</f>
        <v>48634400</v>
      </c>
      <c r="L16" s="617"/>
      <c r="M16" s="617"/>
      <c r="N16" s="617"/>
      <c r="O16" s="617"/>
      <c r="P16" s="49" t="s">
        <v>160</v>
      </c>
    </row>
    <row r="17" spans="3:19" ht="27" customHeight="1">
      <c r="C17" s="621" t="s">
        <v>52</v>
      </c>
      <c r="D17" s="622"/>
      <c r="E17" s="622"/>
      <c r="F17" s="622"/>
      <c r="G17" s="622"/>
      <c r="H17" s="622"/>
      <c r="I17" s="622"/>
      <c r="J17" s="50">
        <v>1697</v>
      </c>
      <c r="K17" s="617"/>
      <c r="L17" s="617"/>
      <c r="M17" s="617"/>
      <c r="N17" s="617"/>
      <c r="O17" s="617"/>
      <c r="P17" s="49" t="s">
        <v>160</v>
      </c>
    </row>
    <row r="18" spans="3:19" ht="27" customHeight="1">
      <c r="C18" s="621" t="s">
        <v>92</v>
      </c>
      <c r="D18" s="622"/>
      <c r="E18" s="622"/>
      <c r="F18" s="622"/>
      <c r="G18" s="622"/>
      <c r="H18" s="622"/>
      <c r="I18" s="622"/>
      <c r="J18" s="50">
        <v>1186</v>
      </c>
      <c r="K18" s="617"/>
      <c r="L18" s="617"/>
      <c r="M18" s="617"/>
      <c r="N18" s="617"/>
      <c r="O18" s="617"/>
      <c r="P18" s="51" t="s">
        <v>2</v>
      </c>
    </row>
    <row r="19" spans="3:19" ht="27" customHeight="1">
      <c r="C19" s="623" t="s">
        <v>93</v>
      </c>
      <c r="D19" s="624"/>
      <c r="E19" s="624"/>
      <c r="F19" s="624"/>
      <c r="G19" s="624"/>
      <c r="H19" s="624"/>
      <c r="I19" s="624"/>
      <c r="J19" s="47">
        <v>1187</v>
      </c>
      <c r="K19" s="617"/>
      <c r="L19" s="617"/>
      <c r="M19" s="617"/>
      <c r="N19" s="617"/>
      <c r="O19" s="617"/>
      <c r="P19" s="49" t="s">
        <v>160</v>
      </c>
    </row>
    <row r="20" spans="3:19" ht="27" customHeight="1">
      <c r="C20" s="621" t="s">
        <v>57</v>
      </c>
      <c r="D20" s="622"/>
      <c r="E20" s="622"/>
      <c r="F20" s="622"/>
      <c r="G20" s="622"/>
      <c r="H20" s="622"/>
      <c r="I20" s="622"/>
      <c r="J20" s="50">
        <v>1700</v>
      </c>
      <c r="K20" s="617"/>
      <c r="L20" s="617"/>
      <c r="M20" s="617"/>
      <c r="N20" s="617"/>
      <c r="O20" s="617"/>
      <c r="P20" s="49" t="s">
        <v>160</v>
      </c>
    </row>
    <row r="21" spans="3:19" ht="27" customHeight="1">
      <c r="C21" s="621" t="s">
        <v>94</v>
      </c>
      <c r="D21" s="622"/>
      <c r="E21" s="622"/>
      <c r="F21" s="622"/>
      <c r="G21" s="622"/>
      <c r="H21" s="622"/>
      <c r="I21" s="622"/>
      <c r="J21" s="50">
        <v>1188</v>
      </c>
      <c r="K21" s="617"/>
      <c r="L21" s="617"/>
      <c r="M21" s="617"/>
      <c r="N21" s="617"/>
      <c r="O21" s="617"/>
      <c r="P21" s="49" t="s">
        <v>160</v>
      </c>
    </row>
    <row r="22" spans="3:19" ht="27" customHeight="1">
      <c r="C22" s="621" t="s">
        <v>95</v>
      </c>
      <c r="D22" s="622"/>
      <c r="E22" s="622"/>
      <c r="F22" s="622"/>
      <c r="G22" s="622"/>
      <c r="H22" s="622"/>
      <c r="I22" s="622"/>
      <c r="J22" s="50">
        <v>1701</v>
      </c>
      <c r="K22" s="617">
        <f>+'RLI ALT 1 '!D67</f>
        <v>0</v>
      </c>
      <c r="L22" s="617"/>
      <c r="M22" s="617"/>
      <c r="N22" s="617"/>
      <c r="O22" s="617"/>
      <c r="P22" s="51" t="s">
        <v>2</v>
      </c>
    </row>
    <row r="23" spans="3:19" ht="27" customHeight="1">
      <c r="C23" s="621" t="s">
        <v>96</v>
      </c>
      <c r="D23" s="622"/>
      <c r="E23" s="622"/>
      <c r="F23" s="622"/>
      <c r="G23" s="622"/>
      <c r="H23" s="622"/>
      <c r="I23" s="622"/>
      <c r="J23" s="50">
        <v>1702</v>
      </c>
      <c r="K23" s="617">
        <f>+'RLI ALT 1 '!E69</f>
        <v>0</v>
      </c>
      <c r="L23" s="617"/>
      <c r="M23" s="617"/>
      <c r="N23" s="617"/>
      <c r="O23" s="617"/>
      <c r="P23" s="51" t="s">
        <v>2</v>
      </c>
    </row>
    <row r="24" spans="3:19" ht="27" customHeight="1">
      <c r="C24" s="621" t="s">
        <v>97</v>
      </c>
      <c r="D24" s="622"/>
      <c r="E24" s="622"/>
      <c r="F24" s="622"/>
      <c r="G24" s="622"/>
      <c r="H24" s="622"/>
      <c r="I24" s="622"/>
      <c r="J24" s="50">
        <v>1189</v>
      </c>
      <c r="K24" s="617"/>
      <c r="L24" s="617"/>
      <c r="M24" s="617"/>
      <c r="N24" s="617"/>
      <c r="O24" s="617"/>
      <c r="P24" s="51" t="s">
        <v>2</v>
      </c>
    </row>
    <row r="25" spans="3:19" ht="27" customHeight="1" thickBot="1">
      <c r="C25" s="615" t="s">
        <v>98</v>
      </c>
      <c r="D25" s="616"/>
      <c r="E25" s="616"/>
      <c r="F25" s="616"/>
      <c r="G25" s="616"/>
      <c r="H25" s="616"/>
      <c r="I25" s="616"/>
      <c r="J25" s="53">
        <v>1190</v>
      </c>
      <c r="K25" s="617"/>
      <c r="L25" s="617"/>
      <c r="M25" s="617"/>
      <c r="N25" s="617"/>
      <c r="O25" s="617"/>
      <c r="P25" s="66" t="s">
        <v>160</v>
      </c>
    </row>
    <row r="26" spans="3:19" ht="27" customHeight="1" thickBot="1">
      <c r="C26" s="618" t="s">
        <v>71</v>
      </c>
      <c r="D26" s="619"/>
      <c r="E26" s="619"/>
      <c r="F26" s="619"/>
      <c r="G26" s="619"/>
      <c r="H26" s="619"/>
      <c r="I26" s="619"/>
      <c r="J26" s="54">
        <v>645</v>
      </c>
      <c r="K26" s="620">
        <f>+K4-K5+K6+K7-K8+K9-K10+K11+K12-K13+K14-K15-K16-K17+K18-K19-K20-K21+K22+K23+K24-K25</f>
        <v>235164583</v>
      </c>
      <c r="L26" s="620"/>
      <c r="M26" s="620"/>
      <c r="N26" s="620"/>
      <c r="O26" s="620"/>
      <c r="P26" s="67" t="s">
        <v>4</v>
      </c>
      <c r="R26" s="159">
        <f>+K26</f>
        <v>235164583</v>
      </c>
      <c r="S26" s="159"/>
    </row>
    <row r="27" spans="3:19" ht="27" customHeight="1" thickBot="1">
      <c r="C27" s="618" t="s">
        <v>99</v>
      </c>
      <c r="D27" s="619"/>
      <c r="E27" s="619"/>
      <c r="F27" s="619"/>
      <c r="G27" s="619"/>
      <c r="H27" s="619"/>
      <c r="I27" s="619"/>
      <c r="J27" s="54">
        <v>646</v>
      </c>
      <c r="K27" s="620"/>
      <c r="L27" s="620"/>
      <c r="M27" s="620"/>
      <c r="N27" s="620"/>
      <c r="O27" s="620"/>
      <c r="P27" s="67" t="s">
        <v>4</v>
      </c>
    </row>
  </sheetData>
  <mergeCells count="49">
    <mergeCell ref="C25:I25"/>
    <mergeCell ref="K25:O25"/>
    <mergeCell ref="C26:I26"/>
    <mergeCell ref="K26:O26"/>
    <mergeCell ref="C27:I27"/>
    <mergeCell ref="K27:O27"/>
    <mergeCell ref="C22:I22"/>
    <mergeCell ref="K22:O22"/>
    <mergeCell ref="C23:I23"/>
    <mergeCell ref="K23:O23"/>
    <mergeCell ref="C24:I24"/>
    <mergeCell ref="K24:O24"/>
    <mergeCell ref="C19:I19"/>
    <mergeCell ref="K19:O19"/>
    <mergeCell ref="C20:I20"/>
    <mergeCell ref="K20:O20"/>
    <mergeCell ref="C21:I21"/>
    <mergeCell ref="K21:O21"/>
    <mergeCell ref="C16:I16"/>
    <mergeCell ref="K16:O16"/>
    <mergeCell ref="C17:I17"/>
    <mergeCell ref="K17:O17"/>
    <mergeCell ref="C18:I18"/>
    <mergeCell ref="K18:O18"/>
    <mergeCell ref="C13:I13"/>
    <mergeCell ref="K13:O13"/>
    <mergeCell ref="C14:I14"/>
    <mergeCell ref="K14:O14"/>
    <mergeCell ref="C15:I15"/>
    <mergeCell ref="K15:O15"/>
    <mergeCell ref="C10:I10"/>
    <mergeCell ref="K10:O10"/>
    <mergeCell ref="C11:I11"/>
    <mergeCell ref="K11:O11"/>
    <mergeCell ref="C12:I12"/>
    <mergeCell ref="K12:O12"/>
    <mergeCell ref="C7:I7"/>
    <mergeCell ref="K7:O7"/>
    <mergeCell ref="C8:I8"/>
    <mergeCell ref="K8:O8"/>
    <mergeCell ref="C9:I9"/>
    <mergeCell ref="K9:O9"/>
    <mergeCell ref="C6:I6"/>
    <mergeCell ref="K6:O6"/>
    <mergeCell ref="C2:P3"/>
    <mergeCell ref="C4:I4"/>
    <mergeCell ref="K4:O4"/>
    <mergeCell ref="C5:I5"/>
    <mergeCell ref="K5:O5"/>
  </mergeCells>
  <hyperlinks>
    <hyperlink ref="C2:P3" location="'Indice F22'!A1" display="RECUADRO Nº 14:  RAZONABILIDAD CAPITAL PROPIO TRIBUTARIO"/>
  </hyperlinks>
  <pageMargins left="0.70866141732283472" right="0.70866141732283472" top="0.74803149606299213" bottom="0.74803149606299213" header="0.31496062992125984" footer="0.31496062992125984"/>
  <pageSetup scale="5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W13"/>
  <sheetViews>
    <sheetView showGridLines="0" zoomScale="95" zoomScaleNormal="95" workbookViewId="0">
      <selection activeCell="K13" sqref="K13:O13"/>
    </sheetView>
  </sheetViews>
  <sheetFormatPr baseColWidth="10" defaultColWidth="11.5703125" defaultRowHeight="15"/>
  <cols>
    <col min="1" max="1" width="1.85546875" style="44" customWidth="1"/>
    <col min="2" max="2" width="8.140625" style="44" customWidth="1"/>
    <col min="3" max="4" width="4.5703125" style="44" customWidth="1"/>
    <col min="5" max="5" width="7.140625" style="44" customWidth="1"/>
    <col min="6" max="6" width="7.85546875" style="44" customWidth="1"/>
    <col min="7" max="7" width="4.5703125" style="44" customWidth="1"/>
    <col min="8" max="8" width="8.140625" style="44" customWidth="1"/>
    <col min="9" max="9" width="9.42578125" style="44" customWidth="1"/>
    <col min="10" max="10" width="7.140625" style="44" customWidth="1"/>
    <col min="11" max="12" width="8.5703125" style="44" customWidth="1"/>
    <col min="13" max="13" width="4.5703125" style="44" customWidth="1"/>
    <col min="14" max="14" width="7.42578125" style="44" customWidth="1"/>
    <col min="15" max="16" width="4.5703125" style="44" customWidth="1"/>
    <col min="17" max="17" width="7" style="44" customWidth="1"/>
    <col min="18" max="18" width="8.140625" style="55" customWidth="1"/>
    <col min="19" max="19" width="8" style="44" customWidth="1"/>
    <col min="20" max="20" width="7.140625" style="44" customWidth="1"/>
    <col min="21" max="21" width="24.5703125" style="44" customWidth="1"/>
    <col min="22" max="22" width="4.5703125" style="44" customWidth="1"/>
    <col min="23" max="23" width="7.85546875" style="44" customWidth="1"/>
    <col min="24" max="24" width="8.140625" style="44" customWidth="1"/>
    <col min="25" max="28" width="4.5703125" style="44" customWidth="1"/>
    <col min="29" max="29" width="11.5703125" style="44"/>
    <col min="30" max="30" width="8.42578125" style="44" customWidth="1"/>
    <col min="31" max="31" width="5.42578125" style="44" customWidth="1"/>
    <col min="32" max="33" width="5.140625" style="44" customWidth="1"/>
    <col min="34" max="34" width="6.42578125" style="44" customWidth="1"/>
    <col min="35" max="35" width="11.5703125" style="44"/>
    <col min="36" max="36" width="8.42578125" style="44" customWidth="1"/>
    <col min="37" max="37" width="3.140625" style="44" customWidth="1"/>
    <col min="38" max="38" width="5.140625" style="44" customWidth="1"/>
    <col min="39" max="39" width="7.42578125" style="44" customWidth="1"/>
    <col min="40" max="40" width="4.5703125" style="44" customWidth="1"/>
    <col min="41" max="256" width="11.5703125" style="44"/>
    <col min="257" max="257" width="1.85546875" style="44" customWidth="1"/>
    <col min="258" max="258" width="8.140625" style="44" customWidth="1"/>
    <col min="259" max="260" width="4.5703125" style="44" customWidth="1"/>
    <col min="261" max="261" width="7.140625" style="44" customWidth="1"/>
    <col min="262" max="262" width="7.85546875" style="44" customWidth="1"/>
    <col min="263" max="263" width="4.5703125" style="44" customWidth="1"/>
    <col min="264" max="264" width="8.140625" style="44" customWidth="1"/>
    <col min="265" max="265" width="9.42578125" style="44" customWidth="1"/>
    <col min="266" max="266" width="7.140625" style="44" customWidth="1"/>
    <col min="267" max="268" width="8.5703125" style="44" customWidth="1"/>
    <col min="269" max="269" width="4.5703125" style="44" customWidth="1"/>
    <col min="270" max="270" width="7.42578125" style="44" customWidth="1"/>
    <col min="271" max="272" width="4.5703125" style="44" customWidth="1"/>
    <col min="273" max="273" width="7" style="44" customWidth="1"/>
    <col min="274" max="274" width="8.140625" style="44" customWidth="1"/>
    <col min="275" max="275" width="8" style="44" customWidth="1"/>
    <col min="276" max="276" width="7.140625" style="44" customWidth="1"/>
    <col min="277" max="277" width="6.5703125" style="44" customWidth="1"/>
    <col min="278" max="278" width="4.5703125" style="44" customWidth="1"/>
    <col min="279" max="279" width="7.85546875" style="44" customWidth="1"/>
    <col min="280" max="280" width="8.140625" style="44" customWidth="1"/>
    <col min="281" max="284" width="4.5703125" style="44" customWidth="1"/>
    <col min="285" max="285" width="11.5703125" style="44"/>
    <col min="286" max="286" width="8.42578125" style="44" customWidth="1"/>
    <col min="287" max="287" width="5.42578125" style="44" customWidth="1"/>
    <col min="288" max="289" width="5.140625" style="44" customWidth="1"/>
    <col min="290" max="290" width="6.42578125" style="44" customWidth="1"/>
    <col min="291" max="291" width="11.5703125" style="44"/>
    <col min="292" max="292" width="8.42578125" style="44" customWidth="1"/>
    <col min="293" max="293" width="3.140625" style="44" customWidth="1"/>
    <col min="294" max="294" width="5.140625" style="44" customWidth="1"/>
    <col min="295" max="295" width="7.42578125" style="44" customWidth="1"/>
    <col min="296" max="296" width="4.5703125" style="44" customWidth="1"/>
    <col min="297" max="512" width="11.5703125" style="44"/>
    <col min="513" max="513" width="1.85546875" style="44" customWidth="1"/>
    <col min="514" max="514" width="8.140625" style="44" customWidth="1"/>
    <col min="515" max="516" width="4.5703125" style="44" customWidth="1"/>
    <col min="517" max="517" width="7.140625" style="44" customWidth="1"/>
    <col min="518" max="518" width="7.85546875" style="44" customWidth="1"/>
    <col min="519" max="519" width="4.5703125" style="44" customWidth="1"/>
    <col min="520" max="520" width="8.140625" style="44" customWidth="1"/>
    <col min="521" max="521" width="9.42578125" style="44" customWidth="1"/>
    <col min="522" max="522" width="7.140625" style="44" customWidth="1"/>
    <col min="523" max="524" width="8.5703125" style="44" customWidth="1"/>
    <col min="525" max="525" width="4.5703125" style="44" customWidth="1"/>
    <col min="526" max="526" width="7.42578125" style="44" customWidth="1"/>
    <col min="527" max="528" width="4.5703125" style="44" customWidth="1"/>
    <col min="529" max="529" width="7" style="44" customWidth="1"/>
    <col min="530" max="530" width="8.140625" style="44" customWidth="1"/>
    <col min="531" max="531" width="8" style="44" customWidth="1"/>
    <col min="532" max="532" width="7.140625" style="44" customWidth="1"/>
    <col min="533" max="533" width="6.5703125" style="44" customWidth="1"/>
    <col min="534" max="534" width="4.5703125" style="44" customWidth="1"/>
    <col min="535" max="535" width="7.85546875" style="44" customWidth="1"/>
    <col min="536" max="536" width="8.140625" style="44" customWidth="1"/>
    <col min="537" max="540" width="4.5703125" style="44" customWidth="1"/>
    <col min="541" max="541" width="11.5703125" style="44"/>
    <col min="542" max="542" width="8.42578125" style="44" customWidth="1"/>
    <col min="543" max="543" width="5.42578125" style="44" customWidth="1"/>
    <col min="544" max="545" width="5.140625" style="44" customWidth="1"/>
    <col min="546" max="546" width="6.42578125" style="44" customWidth="1"/>
    <col min="547" max="547" width="11.5703125" style="44"/>
    <col min="548" max="548" width="8.42578125" style="44" customWidth="1"/>
    <col min="549" max="549" width="3.140625" style="44" customWidth="1"/>
    <col min="550" max="550" width="5.140625" style="44" customWidth="1"/>
    <col min="551" max="551" width="7.42578125" style="44" customWidth="1"/>
    <col min="552" max="552" width="4.5703125" style="44" customWidth="1"/>
    <col min="553" max="768" width="11.5703125" style="44"/>
    <col min="769" max="769" width="1.85546875" style="44" customWidth="1"/>
    <col min="770" max="770" width="8.140625" style="44" customWidth="1"/>
    <col min="771" max="772" width="4.5703125" style="44" customWidth="1"/>
    <col min="773" max="773" width="7.140625" style="44" customWidth="1"/>
    <col min="774" max="774" width="7.85546875" style="44" customWidth="1"/>
    <col min="775" max="775" width="4.5703125" style="44" customWidth="1"/>
    <col min="776" max="776" width="8.140625" style="44" customWidth="1"/>
    <col min="777" max="777" width="9.42578125" style="44" customWidth="1"/>
    <col min="778" max="778" width="7.140625" style="44" customWidth="1"/>
    <col min="779" max="780" width="8.5703125" style="44" customWidth="1"/>
    <col min="781" max="781" width="4.5703125" style="44" customWidth="1"/>
    <col min="782" max="782" width="7.42578125" style="44" customWidth="1"/>
    <col min="783" max="784" width="4.5703125" style="44" customWidth="1"/>
    <col min="785" max="785" width="7" style="44" customWidth="1"/>
    <col min="786" max="786" width="8.140625" style="44" customWidth="1"/>
    <col min="787" max="787" width="8" style="44" customWidth="1"/>
    <col min="788" max="788" width="7.140625" style="44" customWidth="1"/>
    <col min="789" max="789" width="6.5703125" style="44" customWidth="1"/>
    <col min="790" max="790" width="4.5703125" style="44" customWidth="1"/>
    <col min="791" max="791" width="7.85546875" style="44" customWidth="1"/>
    <col min="792" max="792" width="8.140625" style="44" customWidth="1"/>
    <col min="793" max="796" width="4.5703125" style="44" customWidth="1"/>
    <col min="797" max="797" width="11.5703125" style="44"/>
    <col min="798" max="798" width="8.42578125" style="44" customWidth="1"/>
    <col min="799" max="799" width="5.42578125" style="44" customWidth="1"/>
    <col min="800" max="801" width="5.140625" style="44" customWidth="1"/>
    <col min="802" max="802" width="6.42578125" style="44" customWidth="1"/>
    <col min="803" max="803" width="11.5703125" style="44"/>
    <col min="804" max="804" width="8.42578125" style="44" customWidth="1"/>
    <col min="805" max="805" width="3.140625" style="44" customWidth="1"/>
    <col min="806" max="806" width="5.140625" style="44" customWidth="1"/>
    <col min="807" max="807" width="7.42578125" style="44" customWidth="1"/>
    <col min="808" max="808" width="4.5703125" style="44" customWidth="1"/>
    <col min="809" max="1024" width="11.5703125" style="44"/>
    <col min="1025" max="1025" width="1.85546875" style="44" customWidth="1"/>
    <col min="1026" max="1026" width="8.140625" style="44" customWidth="1"/>
    <col min="1027" max="1028" width="4.5703125" style="44" customWidth="1"/>
    <col min="1029" max="1029" width="7.140625" style="44" customWidth="1"/>
    <col min="1030" max="1030" width="7.85546875" style="44" customWidth="1"/>
    <col min="1031" max="1031" width="4.5703125" style="44" customWidth="1"/>
    <col min="1032" max="1032" width="8.140625" style="44" customWidth="1"/>
    <col min="1033" max="1033" width="9.42578125" style="44" customWidth="1"/>
    <col min="1034" max="1034" width="7.140625" style="44" customWidth="1"/>
    <col min="1035" max="1036" width="8.5703125" style="44" customWidth="1"/>
    <col min="1037" max="1037" width="4.5703125" style="44" customWidth="1"/>
    <col min="1038" max="1038" width="7.42578125" style="44" customWidth="1"/>
    <col min="1039" max="1040" width="4.5703125" style="44" customWidth="1"/>
    <col min="1041" max="1041" width="7" style="44" customWidth="1"/>
    <col min="1042" max="1042" width="8.140625" style="44" customWidth="1"/>
    <col min="1043" max="1043" width="8" style="44" customWidth="1"/>
    <col min="1044" max="1044" width="7.140625" style="44" customWidth="1"/>
    <col min="1045" max="1045" width="6.5703125" style="44" customWidth="1"/>
    <col min="1046" max="1046" width="4.5703125" style="44" customWidth="1"/>
    <col min="1047" max="1047" width="7.85546875" style="44" customWidth="1"/>
    <col min="1048" max="1048" width="8.140625" style="44" customWidth="1"/>
    <col min="1049" max="1052" width="4.5703125" style="44" customWidth="1"/>
    <col min="1053" max="1053" width="11.5703125" style="44"/>
    <col min="1054" max="1054" width="8.42578125" style="44" customWidth="1"/>
    <col min="1055" max="1055" width="5.42578125" style="44" customWidth="1"/>
    <col min="1056" max="1057" width="5.140625" style="44" customWidth="1"/>
    <col min="1058" max="1058" width="6.42578125" style="44" customWidth="1"/>
    <col min="1059" max="1059" width="11.5703125" style="44"/>
    <col min="1060" max="1060" width="8.42578125" style="44" customWidth="1"/>
    <col min="1061" max="1061" width="3.140625" style="44" customWidth="1"/>
    <col min="1062" max="1062" width="5.140625" style="44" customWidth="1"/>
    <col min="1063" max="1063" width="7.42578125" style="44" customWidth="1"/>
    <col min="1064" max="1064" width="4.5703125" style="44" customWidth="1"/>
    <col min="1065" max="1280" width="11.5703125" style="44"/>
    <col min="1281" max="1281" width="1.85546875" style="44" customWidth="1"/>
    <col min="1282" max="1282" width="8.140625" style="44" customWidth="1"/>
    <col min="1283" max="1284" width="4.5703125" style="44" customWidth="1"/>
    <col min="1285" max="1285" width="7.140625" style="44" customWidth="1"/>
    <col min="1286" max="1286" width="7.85546875" style="44" customWidth="1"/>
    <col min="1287" max="1287" width="4.5703125" style="44" customWidth="1"/>
    <col min="1288" max="1288" width="8.140625" style="44" customWidth="1"/>
    <col min="1289" max="1289" width="9.42578125" style="44" customWidth="1"/>
    <col min="1290" max="1290" width="7.140625" style="44" customWidth="1"/>
    <col min="1291" max="1292" width="8.5703125" style="44" customWidth="1"/>
    <col min="1293" max="1293" width="4.5703125" style="44" customWidth="1"/>
    <col min="1294" max="1294" width="7.42578125" style="44" customWidth="1"/>
    <col min="1295" max="1296" width="4.5703125" style="44" customWidth="1"/>
    <col min="1297" max="1297" width="7" style="44" customWidth="1"/>
    <col min="1298" max="1298" width="8.140625" style="44" customWidth="1"/>
    <col min="1299" max="1299" width="8" style="44" customWidth="1"/>
    <col min="1300" max="1300" width="7.140625" style="44" customWidth="1"/>
    <col min="1301" max="1301" width="6.5703125" style="44" customWidth="1"/>
    <col min="1302" max="1302" width="4.5703125" style="44" customWidth="1"/>
    <col min="1303" max="1303" width="7.85546875" style="44" customWidth="1"/>
    <col min="1304" max="1304" width="8.140625" style="44" customWidth="1"/>
    <col min="1305" max="1308" width="4.5703125" style="44" customWidth="1"/>
    <col min="1309" max="1309" width="11.5703125" style="44"/>
    <col min="1310" max="1310" width="8.42578125" style="44" customWidth="1"/>
    <col min="1311" max="1311" width="5.42578125" style="44" customWidth="1"/>
    <col min="1312" max="1313" width="5.140625" style="44" customWidth="1"/>
    <col min="1314" max="1314" width="6.42578125" style="44" customWidth="1"/>
    <col min="1315" max="1315" width="11.5703125" style="44"/>
    <col min="1316" max="1316" width="8.42578125" style="44" customWidth="1"/>
    <col min="1317" max="1317" width="3.140625" style="44" customWidth="1"/>
    <col min="1318" max="1318" width="5.140625" style="44" customWidth="1"/>
    <col min="1319" max="1319" width="7.42578125" style="44" customWidth="1"/>
    <col min="1320" max="1320" width="4.5703125" style="44" customWidth="1"/>
    <col min="1321" max="1536" width="11.5703125" style="44"/>
    <col min="1537" max="1537" width="1.85546875" style="44" customWidth="1"/>
    <col min="1538" max="1538" width="8.140625" style="44" customWidth="1"/>
    <col min="1539" max="1540" width="4.5703125" style="44" customWidth="1"/>
    <col min="1541" max="1541" width="7.140625" style="44" customWidth="1"/>
    <col min="1542" max="1542" width="7.85546875" style="44" customWidth="1"/>
    <col min="1543" max="1543" width="4.5703125" style="44" customWidth="1"/>
    <col min="1544" max="1544" width="8.140625" style="44" customWidth="1"/>
    <col min="1545" max="1545" width="9.42578125" style="44" customWidth="1"/>
    <col min="1546" max="1546" width="7.140625" style="44" customWidth="1"/>
    <col min="1547" max="1548" width="8.5703125" style="44" customWidth="1"/>
    <col min="1549" max="1549" width="4.5703125" style="44" customWidth="1"/>
    <col min="1550" max="1550" width="7.42578125" style="44" customWidth="1"/>
    <col min="1551" max="1552" width="4.5703125" style="44" customWidth="1"/>
    <col min="1553" max="1553" width="7" style="44" customWidth="1"/>
    <col min="1554" max="1554" width="8.140625" style="44" customWidth="1"/>
    <col min="1555" max="1555" width="8" style="44" customWidth="1"/>
    <col min="1556" max="1556" width="7.140625" style="44" customWidth="1"/>
    <col min="1557" max="1557" width="6.5703125" style="44" customWidth="1"/>
    <col min="1558" max="1558" width="4.5703125" style="44" customWidth="1"/>
    <col min="1559" max="1559" width="7.85546875" style="44" customWidth="1"/>
    <col min="1560" max="1560" width="8.140625" style="44" customWidth="1"/>
    <col min="1561" max="1564" width="4.5703125" style="44" customWidth="1"/>
    <col min="1565" max="1565" width="11.5703125" style="44"/>
    <col min="1566" max="1566" width="8.42578125" style="44" customWidth="1"/>
    <col min="1567" max="1567" width="5.42578125" style="44" customWidth="1"/>
    <col min="1568" max="1569" width="5.140625" style="44" customWidth="1"/>
    <col min="1570" max="1570" width="6.42578125" style="44" customWidth="1"/>
    <col min="1571" max="1571" width="11.5703125" style="44"/>
    <col min="1572" max="1572" width="8.42578125" style="44" customWidth="1"/>
    <col min="1573" max="1573" width="3.140625" style="44" customWidth="1"/>
    <col min="1574" max="1574" width="5.140625" style="44" customWidth="1"/>
    <col min="1575" max="1575" width="7.42578125" style="44" customWidth="1"/>
    <col min="1576" max="1576" width="4.5703125" style="44" customWidth="1"/>
    <col min="1577" max="1792" width="11.5703125" style="44"/>
    <col min="1793" max="1793" width="1.85546875" style="44" customWidth="1"/>
    <col min="1794" max="1794" width="8.140625" style="44" customWidth="1"/>
    <col min="1795" max="1796" width="4.5703125" style="44" customWidth="1"/>
    <col min="1797" max="1797" width="7.140625" style="44" customWidth="1"/>
    <col min="1798" max="1798" width="7.85546875" style="44" customWidth="1"/>
    <col min="1799" max="1799" width="4.5703125" style="44" customWidth="1"/>
    <col min="1800" max="1800" width="8.140625" style="44" customWidth="1"/>
    <col min="1801" max="1801" width="9.42578125" style="44" customWidth="1"/>
    <col min="1802" max="1802" width="7.140625" style="44" customWidth="1"/>
    <col min="1803" max="1804" width="8.5703125" style="44" customWidth="1"/>
    <col min="1805" max="1805" width="4.5703125" style="44" customWidth="1"/>
    <col min="1806" max="1806" width="7.42578125" style="44" customWidth="1"/>
    <col min="1807" max="1808" width="4.5703125" style="44" customWidth="1"/>
    <col min="1809" max="1809" width="7" style="44" customWidth="1"/>
    <col min="1810" max="1810" width="8.140625" style="44" customWidth="1"/>
    <col min="1811" max="1811" width="8" style="44" customWidth="1"/>
    <col min="1812" max="1812" width="7.140625" style="44" customWidth="1"/>
    <col min="1813" max="1813" width="6.5703125" style="44" customWidth="1"/>
    <col min="1814" max="1814" width="4.5703125" style="44" customWidth="1"/>
    <col min="1815" max="1815" width="7.85546875" style="44" customWidth="1"/>
    <col min="1816" max="1816" width="8.140625" style="44" customWidth="1"/>
    <col min="1817" max="1820" width="4.5703125" style="44" customWidth="1"/>
    <col min="1821" max="1821" width="11.5703125" style="44"/>
    <col min="1822" max="1822" width="8.42578125" style="44" customWidth="1"/>
    <col min="1823" max="1823" width="5.42578125" style="44" customWidth="1"/>
    <col min="1824" max="1825" width="5.140625" style="44" customWidth="1"/>
    <col min="1826" max="1826" width="6.42578125" style="44" customWidth="1"/>
    <col min="1827" max="1827" width="11.5703125" style="44"/>
    <col min="1828" max="1828" width="8.42578125" style="44" customWidth="1"/>
    <col min="1829" max="1829" width="3.140625" style="44" customWidth="1"/>
    <col min="1830" max="1830" width="5.140625" style="44" customWidth="1"/>
    <col min="1831" max="1831" width="7.42578125" style="44" customWidth="1"/>
    <col min="1832" max="1832" width="4.5703125" style="44" customWidth="1"/>
    <col min="1833" max="2048" width="11.5703125" style="44"/>
    <col min="2049" max="2049" width="1.85546875" style="44" customWidth="1"/>
    <col min="2050" max="2050" width="8.140625" style="44" customWidth="1"/>
    <col min="2051" max="2052" width="4.5703125" style="44" customWidth="1"/>
    <col min="2053" max="2053" width="7.140625" style="44" customWidth="1"/>
    <col min="2054" max="2054" width="7.85546875" style="44" customWidth="1"/>
    <col min="2055" max="2055" width="4.5703125" style="44" customWidth="1"/>
    <col min="2056" max="2056" width="8.140625" style="44" customWidth="1"/>
    <col min="2057" max="2057" width="9.42578125" style="44" customWidth="1"/>
    <col min="2058" max="2058" width="7.140625" style="44" customWidth="1"/>
    <col min="2059" max="2060" width="8.5703125" style="44" customWidth="1"/>
    <col min="2061" max="2061" width="4.5703125" style="44" customWidth="1"/>
    <col min="2062" max="2062" width="7.42578125" style="44" customWidth="1"/>
    <col min="2063" max="2064" width="4.5703125" style="44" customWidth="1"/>
    <col min="2065" max="2065" width="7" style="44" customWidth="1"/>
    <col min="2066" max="2066" width="8.140625" style="44" customWidth="1"/>
    <col min="2067" max="2067" width="8" style="44" customWidth="1"/>
    <col min="2068" max="2068" width="7.140625" style="44" customWidth="1"/>
    <col min="2069" max="2069" width="6.5703125" style="44" customWidth="1"/>
    <col min="2070" max="2070" width="4.5703125" style="44" customWidth="1"/>
    <col min="2071" max="2071" width="7.85546875" style="44" customWidth="1"/>
    <col min="2072" max="2072" width="8.140625" style="44" customWidth="1"/>
    <col min="2073" max="2076" width="4.5703125" style="44" customWidth="1"/>
    <col min="2077" max="2077" width="11.5703125" style="44"/>
    <col min="2078" max="2078" width="8.42578125" style="44" customWidth="1"/>
    <col min="2079" max="2079" width="5.42578125" style="44" customWidth="1"/>
    <col min="2080" max="2081" width="5.140625" style="44" customWidth="1"/>
    <col min="2082" max="2082" width="6.42578125" style="44" customWidth="1"/>
    <col min="2083" max="2083" width="11.5703125" style="44"/>
    <col min="2084" max="2084" width="8.42578125" style="44" customWidth="1"/>
    <col min="2085" max="2085" width="3.140625" style="44" customWidth="1"/>
    <col min="2086" max="2086" width="5.140625" style="44" customWidth="1"/>
    <col min="2087" max="2087" width="7.42578125" style="44" customWidth="1"/>
    <col min="2088" max="2088" width="4.5703125" style="44" customWidth="1"/>
    <col min="2089" max="2304" width="11.5703125" style="44"/>
    <col min="2305" max="2305" width="1.85546875" style="44" customWidth="1"/>
    <col min="2306" max="2306" width="8.140625" style="44" customWidth="1"/>
    <col min="2307" max="2308" width="4.5703125" style="44" customWidth="1"/>
    <col min="2309" max="2309" width="7.140625" style="44" customWidth="1"/>
    <col min="2310" max="2310" width="7.85546875" style="44" customWidth="1"/>
    <col min="2311" max="2311" width="4.5703125" style="44" customWidth="1"/>
    <col min="2312" max="2312" width="8.140625" style="44" customWidth="1"/>
    <col min="2313" max="2313" width="9.42578125" style="44" customWidth="1"/>
    <col min="2314" max="2314" width="7.140625" style="44" customWidth="1"/>
    <col min="2315" max="2316" width="8.5703125" style="44" customWidth="1"/>
    <col min="2317" max="2317" width="4.5703125" style="44" customWidth="1"/>
    <col min="2318" max="2318" width="7.42578125" style="44" customWidth="1"/>
    <col min="2319" max="2320" width="4.5703125" style="44" customWidth="1"/>
    <col min="2321" max="2321" width="7" style="44" customWidth="1"/>
    <col min="2322" max="2322" width="8.140625" style="44" customWidth="1"/>
    <col min="2323" max="2323" width="8" style="44" customWidth="1"/>
    <col min="2324" max="2324" width="7.140625" style="44" customWidth="1"/>
    <col min="2325" max="2325" width="6.5703125" style="44" customWidth="1"/>
    <col min="2326" max="2326" width="4.5703125" style="44" customWidth="1"/>
    <col min="2327" max="2327" width="7.85546875" style="44" customWidth="1"/>
    <col min="2328" max="2328" width="8.140625" style="44" customWidth="1"/>
    <col min="2329" max="2332" width="4.5703125" style="44" customWidth="1"/>
    <col min="2333" max="2333" width="11.5703125" style="44"/>
    <col min="2334" max="2334" width="8.42578125" style="44" customWidth="1"/>
    <col min="2335" max="2335" width="5.42578125" style="44" customWidth="1"/>
    <col min="2336" max="2337" width="5.140625" style="44" customWidth="1"/>
    <col min="2338" max="2338" width="6.42578125" style="44" customWidth="1"/>
    <col min="2339" max="2339" width="11.5703125" style="44"/>
    <col min="2340" max="2340" width="8.42578125" style="44" customWidth="1"/>
    <col min="2341" max="2341" width="3.140625" style="44" customWidth="1"/>
    <col min="2342" max="2342" width="5.140625" style="44" customWidth="1"/>
    <col min="2343" max="2343" width="7.42578125" style="44" customWidth="1"/>
    <col min="2344" max="2344" width="4.5703125" style="44" customWidth="1"/>
    <col min="2345" max="2560" width="11.5703125" style="44"/>
    <col min="2561" max="2561" width="1.85546875" style="44" customWidth="1"/>
    <col min="2562" max="2562" width="8.140625" style="44" customWidth="1"/>
    <col min="2563" max="2564" width="4.5703125" style="44" customWidth="1"/>
    <col min="2565" max="2565" width="7.140625" style="44" customWidth="1"/>
    <col min="2566" max="2566" width="7.85546875" style="44" customWidth="1"/>
    <col min="2567" max="2567" width="4.5703125" style="44" customWidth="1"/>
    <col min="2568" max="2568" width="8.140625" style="44" customWidth="1"/>
    <col min="2569" max="2569" width="9.42578125" style="44" customWidth="1"/>
    <col min="2570" max="2570" width="7.140625" style="44" customWidth="1"/>
    <col min="2571" max="2572" width="8.5703125" style="44" customWidth="1"/>
    <col min="2573" max="2573" width="4.5703125" style="44" customWidth="1"/>
    <col min="2574" max="2574" width="7.42578125" style="44" customWidth="1"/>
    <col min="2575" max="2576" width="4.5703125" style="44" customWidth="1"/>
    <col min="2577" max="2577" width="7" style="44" customWidth="1"/>
    <col min="2578" max="2578" width="8.140625" style="44" customWidth="1"/>
    <col min="2579" max="2579" width="8" style="44" customWidth="1"/>
    <col min="2580" max="2580" width="7.140625" style="44" customWidth="1"/>
    <col min="2581" max="2581" width="6.5703125" style="44" customWidth="1"/>
    <col min="2582" max="2582" width="4.5703125" style="44" customWidth="1"/>
    <col min="2583" max="2583" width="7.85546875" style="44" customWidth="1"/>
    <col min="2584" max="2584" width="8.140625" style="44" customWidth="1"/>
    <col min="2585" max="2588" width="4.5703125" style="44" customWidth="1"/>
    <col min="2589" max="2589" width="11.5703125" style="44"/>
    <col min="2590" max="2590" width="8.42578125" style="44" customWidth="1"/>
    <col min="2591" max="2591" width="5.42578125" style="44" customWidth="1"/>
    <col min="2592" max="2593" width="5.140625" style="44" customWidth="1"/>
    <col min="2594" max="2594" width="6.42578125" style="44" customWidth="1"/>
    <col min="2595" max="2595" width="11.5703125" style="44"/>
    <col min="2596" max="2596" width="8.42578125" style="44" customWidth="1"/>
    <col min="2597" max="2597" width="3.140625" style="44" customWidth="1"/>
    <col min="2598" max="2598" width="5.140625" style="44" customWidth="1"/>
    <col min="2599" max="2599" width="7.42578125" style="44" customWidth="1"/>
    <col min="2600" max="2600" width="4.5703125" style="44" customWidth="1"/>
    <col min="2601" max="2816" width="11.5703125" style="44"/>
    <col min="2817" max="2817" width="1.85546875" style="44" customWidth="1"/>
    <col min="2818" max="2818" width="8.140625" style="44" customWidth="1"/>
    <col min="2819" max="2820" width="4.5703125" style="44" customWidth="1"/>
    <col min="2821" max="2821" width="7.140625" style="44" customWidth="1"/>
    <col min="2822" max="2822" width="7.85546875" style="44" customWidth="1"/>
    <col min="2823" max="2823" width="4.5703125" style="44" customWidth="1"/>
    <col min="2824" max="2824" width="8.140625" style="44" customWidth="1"/>
    <col min="2825" max="2825" width="9.42578125" style="44" customWidth="1"/>
    <col min="2826" max="2826" width="7.140625" style="44" customWidth="1"/>
    <col min="2827" max="2828" width="8.5703125" style="44" customWidth="1"/>
    <col min="2829" max="2829" width="4.5703125" style="44" customWidth="1"/>
    <col min="2830" max="2830" width="7.42578125" style="44" customWidth="1"/>
    <col min="2831" max="2832" width="4.5703125" style="44" customWidth="1"/>
    <col min="2833" max="2833" width="7" style="44" customWidth="1"/>
    <col min="2834" max="2834" width="8.140625" style="44" customWidth="1"/>
    <col min="2835" max="2835" width="8" style="44" customWidth="1"/>
    <col min="2836" max="2836" width="7.140625" style="44" customWidth="1"/>
    <col min="2837" max="2837" width="6.5703125" style="44" customWidth="1"/>
    <col min="2838" max="2838" width="4.5703125" style="44" customWidth="1"/>
    <col min="2839" max="2839" width="7.85546875" style="44" customWidth="1"/>
    <col min="2840" max="2840" width="8.140625" style="44" customWidth="1"/>
    <col min="2841" max="2844" width="4.5703125" style="44" customWidth="1"/>
    <col min="2845" max="2845" width="11.5703125" style="44"/>
    <col min="2846" max="2846" width="8.42578125" style="44" customWidth="1"/>
    <col min="2847" max="2847" width="5.42578125" style="44" customWidth="1"/>
    <col min="2848" max="2849" width="5.140625" style="44" customWidth="1"/>
    <col min="2850" max="2850" width="6.42578125" style="44" customWidth="1"/>
    <col min="2851" max="2851" width="11.5703125" style="44"/>
    <col min="2852" max="2852" width="8.42578125" style="44" customWidth="1"/>
    <col min="2853" max="2853" width="3.140625" style="44" customWidth="1"/>
    <col min="2854" max="2854" width="5.140625" style="44" customWidth="1"/>
    <col min="2855" max="2855" width="7.42578125" style="44" customWidth="1"/>
    <col min="2856" max="2856" width="4.5703125" style="44" customWidth="1"/>
    <col min="2857" max="3072" width="11.5703125" style="44"/>
    <col min="3073" max="3073" width="1.85546875" style="44" customWidth="1"/>
    <col min="3074" max="3074" width="8.140625" style="44" customWidth="1"/>
    <col min="3075" max="3076" width="4.5703125" style="44" customWidth="1"/>
    <col min="3077" max="3077" width="7.140625" style="44" customWidth="1"/>
    <col min="3078" max="3078" width="7.85546875" style="44" customWidth="1"/>
    <col min="3079" max="3079" width="4.5703125" style="44" customWidth="1"/>
    <col min="3080" max="3080" width="8.140625" style="44" customWidth="1"/>
    <col min="3081" max="3081" width="9.42578125" style="44" customWidth="1"/>
    <col min="3082" max="3082" width="7.140625" style="44" customWidth="1"/>
    <col min="3083" max="3084" width="8.5703125" style="44" customWidth="1"/>
    <col min="3085" max="3085" width="4.5703125" style="44" customWidth="1"/>
    <col min="3086" max="3086" width="7.42578125" style="44" customWidth="1"/>
    <col min="3087" max="3088" width="4.5703125" style="44" customWidth="1"/>
    <col min="3089" max="3089" width="7" style="44" customWidth="1"/>
    <col min="3090" max="3090" width="8.140625" style="44" customWidth="1"/>
    <col min="3091" max="3091" width="8" style="44" customWidth="1"/>
    <col min="3092" max="3092" width="7.140625" style="44" customWidth="1"/>
    <col min="3093" max="3093" width="6.5703125" style="44" customWidth="1"/>
    <col min="3094" max="3094" width="4.5703125" style="44" customWidth="1"/>
    <col min="3095" max="3095" width="7.85546875" style="44" customWidth="1"/>
    <col min="3096" max="3096" width="8.140625" style="44" customWidth="1"/>
    <col min="3097" max="3100" width="4.5703125" style="44" customWidth="1"/>
    <col min="3101" max="3101" width="11.5703125" style="44"/>
    <col min="3102" max="3102" width="8.42578125" style="44" customWidth="1"/>
    <col min="3103" max="3103" width="5.42578125" style="44" customWidth="1"/>
    <col min="3104" max="3105" width="5.140625" style="44" customWidth="1"/>
    <col min="3106" max="3106" width="6.42578125" style="44" customWidth="1"/>
    <col min="3107" max="3107" width="11.5703125" style="44"/>
    <col min="3108" max="3108" width="8.42578125" style="44" customWidth="1"/>
    <col min="3109" max="3109" width="3.140625" style="44" customWidth="1"/>
    <col min="3110" max="3110" width="5.140625" style="44" customWidth="1"/>
    <col min="3111" max="3111" width="7.42578125" style="44" customWidth="1"/>
    <col min="3112" max="3112" width="4.5703125" style="44" customWidth="1"/>
    <col min="3113" max="3328" width="11.5703125" style="44"/>
    <col min="3329" max="3329" width="1.85546875" style="44" customWidth="1"/>
    <col min="3330" max="3330" width="8.140625" style="44" customWidth="1"/>
    <col min="3331" max="3332" width="4.5703125" style="44" customWidth="1"/>
    <col min="3333" max="3333" width="7.140625" style="44" customWidth="1"/>
    <col min="3334" max="3334" width="7.85546875" style="44" customWidth="1"/>
    <col min="3335" max="3335" width="4.5703125" style="44" customWidth="1"/>
    <col min="3336" max="3336" width="8.140625" style="44" customWidth="1"/>
    <col min="3337" max="3337" width="9.42578125" style="44" customWidth="1"/>
    <col min="3338" max="3338" width="7.140625" style="44" customWidth="1"/>
    <col min="3339" max="3340" width="8.5703125" style="44" customWidth="1"/>
    <col min="3341" max="3341" width="4.5703125" style="44" customWidth="1"/>
    <col min="3342" max="3342" width="7.42578125" style="44" customWidth="1"/>
    <col min="3343" max="3344" width="4.5703125" style="44" customWidth="1"/>
    <col min="3345" max="3345" width="7" style="44" customWidth="1"/>
    <col min="3346" max="3346" width="8.140625" style="44" customWidth="1"/>
    <col min="3347" max="3347" width="8" style="44" customWidth="1"/>
    <col min="3348" max="3348" width="7.140625" style="44" customWidth="1"/>
    <col min="3349" max="3349" width="6.5703125" style="44" customWidth="1"/>
    <col min="3350" max="3350" width="4.5703125" style="44" customWidth="1"/>
    <col min="3351" max="3351" width="7.85546875" style="44" customWidth="1"/>
    <col min="3352" max="3352" width="8.140625" style="44" customWidth="1"/>
    <col min="3353" max="3356" width="4.5703125" style="44" customWidth="1"/>
    <col min="3357" max="3357" width="11.5703125" style="44"/>
    <col min="3358" max="3358" width="8.42578125" style="44" customWidth="1"/>
    <col min="3359" max="3359" width="5.42578125" style="44" customWidth="1"/>
    <col min="3360" max="3361" width="5.140625" style="44" customWidth="1"/>
    <col min="3362" max="3362" width="6.42578125" style="44" customWidth="1"/>
    <col min="3363" max="3363" width="11.5703125" style="44"/>
    <col min="3364" max="3364" width="8.42578125" style="44" customWidth="1"/>
    <col min="3365" max="3365" width="3.140625" style="44" customWidth="1"/>
    <col min="3366" max="3366" width="5.140625" style="44" customWidth="1"/>
    <col min="3367" max="3367" width="7.42578125" style="44" customWidth="1"/>
    <col min="3368" max="3368" width="4.5703125" style="44" customWidth="1"/>
    <col min="3369" max="3584" width="11.5703125" style="44"/>
    <col min="3585" max="3585" width="1.85546875" style="44" customWidth="1"/>
    <col min="3586" max="3586" width="8.140625" style="44" customWidth="1"/>
    <col min="3587" max="3588" width="4.5703125" style="44" customWidth="1"/>
    <col min="3589" max="3589" width="7.140625" style="44" customWidth="1"/>
    <col min="3590" max="3590" width="7.85546875" style="44" customWidth="1"/>
    <col min="3591" max="3591" width="4.5703125" style="44" customWidth="1"/>
    <col min="3592" max="3592" width="8.140625" style="44" customWidth="1"/>
    <col min="3593" max="3593" width="9.42578125" style="44" customWidth="1"/>
    <col min="3594" max="3594" width="7.140625" style="44" customWidth="1"/>
    <col min="3595" max="3596" width="8.5703125" style="44" customWidth="1"/>
    <col min="3597" max="3597" width="4.5703125" style="44" customWidth="1"/>
    <col min="3598" max="3598" width="7.42578125" style="44" customWidth="1"/>
    <col min="3599" max="3600" width="4.5703125" style="44" customWidth="1"/>
    <col min="3601" max="3601" width="7" style="44" customWidth="1"/>
    <col min="3602" max="3602" width="8.140625" style="44" customWidth="1"/>
    <col min="3603" max="3603" width="8" style="44" customWidth="1"/>
    <col min="3604" max="3604" width="7.140625" style="44" customWidth="1"/>
    <col min="3605" max="3605" width="6.5703125" style="44" customWidth="1"/>
    <col min="3606" max="3606" width="4.5703125" style="44" customWidth="1"/>
    <col min="3607" max="3607" width="7.85546875" style="44" customWidth="1"/>
    <col min="3608" max="3608" width="8.140625" style="44" customWidth="1"/>
    <col min="3609" max="3612" width="4.5703125" style="44" customWidth="1"/>
    <col min="3613" max="3613" width="11.5703125" style="44"/>
    <col min="3614" max="3614" width="8.42578125" style="44" customWidth="1"/>
    <col min="3615" max="3615" width="5.42578125" style="44" customWidth="1"/>
    <col min="3616" max="3617" width="5.140625" style="44" customWidth="1"/>
    <col min="3618" max="3618" width="6.42578125" style="44" customWidth="1"/>
    <col min="3619" max="3619" width="11.5703125" style="44"/>
    <col min="3620" max="3620" width="8.42578125" style="44" customWidth="1"/>
    <col min="3621" max="3621" width="3.140625" style="44" customWidth="1"/>
    <col min="3622" max="3622" width="5.140625" style="44" customWidth="1"/>
    <col min="3623" max="3623" width="7.42578125" style="44" customWidth="1"/>
    <col min="3624" max="3624" width="4.5703125" style="44" customWidth="1"/>
    <col min="3625" max="3840" width="11.5703125" style="44"/>
    <col min="3841" max="3841" width="1.85546875" style="44" customWidth="1"/>
    <col min="3842" max="3842" width="8.140625" style="44" customWidth="1"/>
    <col min="3843" max="3844" width="4.5703125" style="44" customWidth="1"/>
    <col min="3845" max="3845" width="7.140625" style="44" customWidth="1"/>
    <col min="3846" max="3846" width="7.85546875" style="44" customWidth="1"/>
    <col min="3847" max="3847" width="4.5703125" style="44" customWidth="1"/>
    <col min="3848" max="3848" width="8.140625" style="44" customWidth="1"/>
    <col min="3849" max="3849" width="9.42578125" style="44" customWidth="1"/>
    <col min="3850" max="3850" width="7.140625" style="44" customWidth="1"/>
    <col min="3851" max="3852" width="8.5703125" style="44" customWidth="1"/>
    <col min="3853" max="3853" width="4.5703125" style="44" customWidth="1"/>
    <col min="3854" max="3854" width="7.42578125" style="44" customWidth="1"/>
    <col min="3855" max="3856" width="4.5703125" style="44" customWidth="1"/>
    <col min="3857" max="3857" width="7" style="44" customWidth="1"/>
    <col min="3858" max="3858" width="8.140625" style="44" customWidth="1"/>
    <col min="3859" max="3859" width="8" style="44" customWidth="1"/>
    <col min="3860" max="3860" width="7.140625" style="44" customWidth="1"/>
    <col min="3861" max="3861" width="6.5703125" style="44" customWidth="1"/>
    <col min="3862" max="3862" width="4.5703125" style="44" customWidth="1"/>
    <col min="3863" max="3863" width="7.85546875" style="44" customWidth="1"/>
    <col min="3864" max="3864" width="8.140625" style="44" customWidth="1"/>
    <col min="3865" max="3868" width="4.5703125" style="44" customWidth="1"/>
    <col min="3869" max="3869" width="11.5703125" style="44"/>
    <col min="3870" max="3870" width="8.42578125" style="44" customWidth="1"/>
    <col min="3871" max="3871" width="5.42578125" style="44" customWidth="1"/>
    <col min="3872" max="3873" width="5.140625" style="44" customWidth="1"/>
    <col min="3874" max="3874" width="6.42578125" style="44" customWidth="1"/>
    <col min="3875" max="3875" width="11.5703125" style="44"/>
    <col min="3876" max="3876" width="8.42578125" style="44" customWidth="1"/>
    <col min="3877" max="3877" width="3.140625" style="44" customWidth="1"/>
    <col min="3878" max="3878" width="5.140625" style="44" customWidth="1"/>
    <col min="3879" max="3879" width="7.42578125" style="44" customWidth="1"/>
    <col min="3880" max="3880" width="4.5703125" style="44" customWidth="1"/>
    <col min="3881" max="4096" width="11.5703125" style="44"/>
    <col min="4097" max="4097" width="1.85546875" style="44" customWidth="1"/>
    <col min="4098" max="4098" width="8.140625" style="44" customWidth="1"/>
    <col min="4099" max="4100" width="4.5703125" style="44" customWidth="1"/>
    <col min="4101" max="4101" width="7.140625" style="44" customWidth="1"/>
    <col min="4102" max="4102" width="7.85546875" style="44" customWidth="1"/>
    <col min="4103" max="4103" width="4.5703125" style="44" customWidth="1"/>
    <col min="4104" max="4104" width="8.140625" style="44" customWidth="1"/>
    <col min="4105" max="4105" width="9.42578125" style="44" customWidth="1"/>
    <col min="4106" max="4106" width="7.140625" style="44" customWidth="1"/>
    <col min="4107" max="4108" width="8.5703125" style="44" customWidth="1"/>
    <col min="4109" max="4109" width="4.5703125" style="44" customWidth="1"/>
    <col min="4110" max="4110" width="7.42578125" style="44" customWidth="1"/>
    <col min="4111" max="4112" width="4.5703125" style="44" customWidth="1"/>
    <col min="4113" max="4113" width="7" style="44" customWidth="1"/>
    <col min="4114" max="4114" width="8.140625" style="44" customWidth="1"/>
    <col min="4115" max="4115" width="8" style="44" customWidth="1"/>
    <col min="4116" max="4116" width="7.140625" style="44" customWidth="1"/>
    <col min="4117" max="4117" width="6.5703125" style="44" customWidth="1"/>
    <col min="4118" max="4118" width="4.5703125" style="44" customWidth="1"/>
    <col min="4119" max="4119" width="7.85546875" style="44" customWidth="1"/>
    <col min="4120" max="4120" width="8.140625" style="44" customWidth="1"/>
    <col min="4121" max="4124" width="4.5703125" style="44" customWidth="1"/>
    <col min="4125" max="4125" width="11.5703125" style="44"/>
    <col min="4126" max="4126" width="8.42578125" style="44" customWidth="1"/>
    <col min="4127" max="4127" width="5.42578125" style="44" customWidth="1"/>
    <col min="4128" max="4129" width="5.140625" style="44" customWidth="1"/>
    <col min="4130" max="4130" width="6.42578125" style="44" customWidth="1"/>
    <col min="4131" max="4131" width="11.5703125" style="44"/>
    <col min="4132" max="4132" width="8.42578125" style="44" customWidth="1"/>
    <col min="4133" max="4133" width="3.140625" style="44" customWidth="1"/>
    <col min="4134" max="4134" width="5.140625" style="44" customWidth="1"/>
    <col min="4135" max="4135" width="7.42578125" style="44" customWidth="1"/>
    <col min="4136" max="4136" width="4.5703125" style="44" customWidth="1"/>
    <col min="4137" max="4352" width="11.5703125" style="44"/>
    <col min="4353" max="4353" width="1.85546875" style="44" customWidth="1"/>
    <col min="4354" max="4354" width="8.140625" style="44" customWidth="1"/>
    <col min="4355" max="4356" width="4.5703125" style="44" customWidth="1"/>
    <col min="4357" max="4357" width="7.140625" style="44" customWidth="1"/>
    <col min="4358" max="4358" width="7.85546875" style="44" customWidth="1"/>
    <col min="4359" max="4359" width="4.5703125" style="44" customWidth="1"/>
    <col min="4360" max="4360" width="8.140625" style="44" customWidth="1"/>
    <col min="4361" max="4361" width="9.42578125" style="44" customWidth="1"/>
    <col min="4362" max="4362" width="7.140625" style="44" customWidth="1"/>
    <col min="4363" max="4364" width="8.5703125" style="44" customWidth="1"/>
    <col min="4365" max="4365" width="4.5703125" style="44" customWidth="1"/>
    <col min="4366" max="4366" width="7.42578125" style="44" customWidth="1"/>
    <col min="4367" max="4368" width="4.5703125" style="44" customWidth="1"/>
    <col min="4369" max="4369" width="7" style="44" customWidth="1"/>
    <col min="4370" max="4370" width="8.140625" style="44" customWidth="1"/>
    <col min="4371" max="4371" width="8" style="44" customWidth="1"/>
    <col min="4372" max="4372" width="7.140625" style="44" customWidth="1"/>
    <col min="4373" max="4373" width="6.5703125" style="44" customWidth="1"/>
    <col min="4374" max="4374" width="4.5703125" style="44" customWidth="1"/>
    <col min="4375" max="4375" width="7.85546875" style="44" customWidth="1"/>
    <col min="4376" max="4376" width="8.140625" style="44" customWidth="1"/>
    <col min="4377" max="4380" width="4.5703125" style="44" customWidth="1"/>
    <col min="4381" max="4381" width="11.5703125" style="44"/>
    <col min="4382" max="4382" width="8.42578125" style="44" customWidth="1"/>
    <col min="4383" max="4383" width="5.42578125" style="44" customWidth="1"/>
    <col min="4384" max="4385" width="5.140625" style="44" customWidth="1"/>
    <col min="4386" max="4386" width="6.42578125" style="44" customWidth="1"/>
    <col min="4387" max="4387" width="11.5703125" style="44"/>
    <col min="4388" max="4388" width="8.42578125" style="44" customWidth="1"/>
    <col min="4389" max="4389" width="3.140625" style="44" customWidth="1"/>
    <col min="4390" max="4390" width="5.140625" style="44" customWidth="1"/>
    <col min="4391" max="4391" width="7.42578125" style="44" customWidth="1"/>
    <col min="4392" max="4392" width="4.5703125" style="44" customWidth="1"/>
    <col min="4393" max="4608" width="11.5703125" style="44"/>
    <col min="4609" max="4609" width="1.85546875" style="44" customWidth="1"/>
    <col min="4610" max="4610" width="8.140625" style="44" customWidth="1"/>
    <col min="4611" max="4612" width="4.5703125" style="44" customWidth="1"/>
    <col min="4613" max="4613" width="7.140625" style="44" customWidth="1"/>
    <col min="4614" max="4614" width="7.85546875" style="44" customWidth="1"/>
    <col min="4615" max="4615" width="4.5703125" style="44" customWidth="1"/>
    <col min="4616" max="4616" width="8.140625" style="44" customWidth="1"/>
    <col min="4617" max="4617" width="9.42578125" style="44" customWidth="1"/>
    <col min="4618" max="4618" width="7.140625" style="44" customWidth="1"/>
    <col min="4619" max="4620" width="8.5703125" style="44" customWidth="1"/>
    <col min="4621" max="4621" width="4.5703125" style="44" customWidth="1"/>
    <col min="4622" max="4622" width="7.42578125" style="44" customWidth="1"/>
    <col min="4623" max="4624" width="4.5703125" style="44" customWidth="1"/>
    <col min="4625" max="4625" width="7" style="44" customWidth="1"/>
    <col min="4626" max="4626" width="8.140625" style="44" customWidth="1"/>
    <col min="4627" max="4627" width="8" style="44" customWidth="1"/>
    <col min="4628" max="4628" width="7.140625" style="44" customWidth="1"/>
    <col min="4629" max="4629" width="6.5703125" style="44" customWidth="1"/>
    <col min="4630" max="4630" width="4.5703125" style="44" customWidth="1"/>
    <col min="4631" max="4631" width="7.85546875" style="44" customWidth="1"/>
    <col min="4632" max="4632" width="8.140625" style="44" customWidth="1"/>
    <col min="4633" max="4636" width="4.5703125" style="44" customWidth="1"/>
    <col min="4637" max="4637" width="11.5703125" style="44"/>
    <col min="4638" max="4638" width="8.42578125" style="44" customWidth="1"/>
    <col min="4639" max="4639" width="5.42578125" style="44" customWidth="1"/>
    <col min="4640" max="4641" width="5.140625" style="44" customWidth="1"/>
    <col min="4642" max="4642" width="6.42578125" style="44" customWidth="1"/>
    <col min="4643" max="4643" width="11.5703125" style="44"/>
    <col min="4644" max="4644" width="8.42578125" style="44" customWidth="1"/>
    <col min="4645" max="4645" width="3.140625" style="44" customWidth="1"/>
    <col min="4646" max="4646" width="5.140625" style="44" customWidth="1"/>
    <col min="4647" max="4647" width="7.42578125" style="44" customWidth="1"/>
    <col min="4648" max="4648" width="4.5703125" style="44" customWidth="1"/>
    <col min="4649" max="4864" width="11.5703125" style="44"/>
    <col min="4865" max="4865" width="1.85546875" style="44" customWidth="1"/>
    <col min="4866" max="4866" width="8.140625" style="44" customWidth="1"/>
    <col min="4867" max="4868" width="4.5703125" style="44" customWidth="1"/>
    <col min="4869" max="4869" width="7.140625" style="44" customWidth="1"/>
    <col min="4870" max="4870" width="7.85546875" style="44" customWidth="1"/>
    <col min="4871" max="4871" width="4.5703125" style="44" customWidth="1"/>
    <col min="4872" max="4872" width="8.140625" style="44" customWidth="1"/>
    <col min="4873" max="4873" width="9.42578125" style="44" customWidth="1"/>
    <col min="4874" max="4874" width="7.140625" style="44" customWidth="1"/>
    <col min="4875" max="4876" width="8.5703125" style="44" customWidth="1"/>
    <col min="4877" max="4877" width="4.5703125" style="44" customWidth="1"/>
    <col min="4878" max="4878" width="7.42578125" style="44" customWidth="1"/>
    <col min="4879" max="4880" width="4.5703125" style="44" customWidth="1"/>
    <col min="4881" max="4881" width="7" style="44" customWidth="1"/>
    <col min="4882" max="4882" width="8.140625" style="44" customWidth="1"/>
    <col min="4883" max="4883" width="8" style="44" customWidth="1"/>
    <col min="4884" max="4884" width="7.140625" style="44" customWidth="1"/>
    <col min="4885" max="4885" width="6.5703125" style="44" customWidth="1"/>
    <col min="4886" max="4886" width="4.5703125" style="44" customWidth="1"/>
    <col min="4887" max="4887" width="7.85546875" style="44" customWidth="1"/>
    <col min="4888" max="4888" width="8.140625" style="44" customWidth="1"/>
    <col min="4889" max="4892" width="4.5703125" style="44" customWidth="1"/>
    <col min="4893" max="4893" width="11.5703125" style="44"/>
    <col min="4894" max="4894" width="8.42578125" style="44" customWidth="1"/>
    <col min="4895" max="4895" width="5.42578125" style="44" customWidth="1"/>
    <col min="4896" max="4897" width="5.140625" style="44" customWidth="1"/>
    <col min="4898" max="4898" width="6.42578125" style="44" customWidth="1"/>
    <col min="4899" max="4899" width="11.5703125" style="44"/>
    <col min="4900" max="4900" width="8.42578125" style="44" customWidth="1"/>
    <col min="4901" max="4901" width="3.140625" style="44" customWidth="1"/>
    <col min="4902" max="4902" width="5.140625" style="44" customWidth="1"/>
    <col min="4903" max="4903" width="7.42578125" style="44" customWidth="1"/>
    <col min="4904" max="4904" width="4.5703125" style="44" customWidth="1"/>
    <col min="4905" max="5120" width="11.5703125" style="44"/>
    <col min="5121" max="5121" width="1.85546875" style="44" customWidth="1"/>
    <col min="5122" max="5122" width="8.140625" style="44" customWidth="1"/>
    <col min="5123" max="5124" width="4.5703125" style="44" customWidth="1"/>
    <col min="5125" max="5125" width="7.140625" style="44" customWidth="1"/>
    <col min="5126" max="5126" width="7.85546875" style="44" customWidth="1"/>
    <col min="5127" max="5127" width="4.5703125" style="44" customWidth="1"/>
    <col min="5128" max="5128" width="8.140625" style="44" customWidth="1"/>
    <col min="5129" max="5129" width="9.42578125" style="44" customWidth="1"/>
    <col min="5130" max="5130" width="7.140625" style="44" customWidth="1"/>
    <col min="5131" max="5132" width="8.5703125" style="44" customWidth="1"/>
    <col min="5133" max="5133" width="4.5703125" style="44" customWidth="1"/>
    <col min="5134" max="5134" width="7.42578125" style="44" customWidth="1"/>
    <col min="5135" max="5136" width="4.5703125" style="44" customWidth="1"/>
    <col min="5137" max="5137" width="7" style="44" customWidth="1"/>
    <col min="5138" max="5138" width="8.140625" style="44" customWidth="1"/>
    <col min="5139" max="5139" width="8" style="44" customWidth="1"/>
    <col min="5140" max="5140" width="7.140625" style="44" customWidth="1"/>
    <col min="5141" max="5141" width="6.5703125" style="44" customWidth="1"/>
    <col min="5142" max="5142" width="4.5703125" style="44" customWidth="1"/>
    <col min="5143" max="5143" width="7.85546875" style="44" customWidth="1"/>
    <col min="5144" max="5144" width="8.140625" style="44" customWidth="1"/>
    <col min="5145" max="5148" width="4.5703125" style="44" customWidth="1"/>
    <col min="5149" max="5149" width="11.5703125" style="44"/>
    <col min="5150" max="5150" width="8.42578125" style="44" customWidth="1"/>
    <col min="5151" max="5151" width="5.42578125" style="44" customWidth="1"/>
    <col min="5152" max="5153" width="5.140625" style="44" customWidth="1"/>
    <col min="5154" max="5154" width="6.42578125" style="44" customWidth="1"/>
    <col min="5155" max="5155" width="11.5703125" style="44"/>
    <col min="5156" max="5156" width="8.42578125" style="44" customWidth="1"/>
    <col min="5157" max="5157" width="3.140625" style="44" customWidth="1"/>
    <col min="5158" max="5158" width="5.140625" style="44" customWidth="1"/>
    <col min="5159" max="5159" width="7.42578125" style="44" customWidth="1"/>
    <col min="5160" max="5160" width="4.5703125" style="44" customWidth="1"/>
    <col min="5161" max="5376" width="11.5703125" style="44"/>
    <col min="5377" max="5377" width="1.85546875" style="44" customWidth="1"/>
    <col min="5378" max="5378" width="8.140625" style="44" customWidth="1"/>
    <col min="5379" max="5380" width="4.5703125" style="44" customWidth="1"/>
    <col min="5381" max="5381" width="7.140625" style="44" customWidth="1"/>
    <col min="5382" max="5382" width="7.85546875" style="44" customWidth="1"/>
    <col min="5383" max="5383" width="4.5703125" style="44" customWidth="1"/>
    <col min="5384" max="5384" width="8.140625" style="44" customWidth="1"/>
    <col min="5385" max="5385" width="9.42578125" style="44" customWidth="1"/>
    <col min="5386" max="5386" width="7.140625" style="44" customWidth="1"/>
    <col min="5387" max="5388" width="8.5703125" style="44" customWidth="1"/>
    <col min="5389" max="5389" width="4.5703125" style="44" customWidth="1"/>
    <col min="5390" max="5390" width="7.42578125" style="44" customWidth="1"/>
    <col min="5391" max="5392" width="4.5703125" style="44" customWidth="1"/>
    <col min="5393" max="5393" width="7" style="44" customWidth="1"/>
    <col min="5394" max="5394" width="8.140625" style="44" customWidth="1"/>
    <col min="5395" max="5395" width="8" style="44" customWidth="1"/>
    <col min="5396" max="5396" width="7.140625" style="44" customWidth="1"/>
    <col min="5397" max="5397" width="6.5703125" style="44" customWidth="1"/>
    <col min="5398" max="5398" width="4.5703125" style="44" customWidth="1"/>
    <col min="5399" max="5399" width="7.85546875" style="44" customWidth="1"/>
    <col min="5400" max="5400" width="8.140625" style="44" customWidth="1"/>
    <col min="5401" max="5404" width="4.5703125" style="44" customWidth="1"/>
    <col min="5405" max="5405" width="11.5703125" style="44"/>
    <col min="5406" max="5406" width="8.42578125" style="44" customWidth="1"/>
    <col min="5407" max="5407" width="5.42578125" style="44" customWidth="1"/>
    <col min="5408" max="5409" width="5.140625" style="44" customWidth="1"/>
    <col min="5410" max="5410" width="6.42578125" style="44" customWidth="1"/>
    <col min="5411" max="5411" width="11.5703125" style="44"/>
    <col min="5412" max="5412" width="8.42578125" style="44" customWidth="1"/>
    <col min="5413" max="5413" width="3.140625" style="44" customWidth="1"/>
    <col min="5414" max="5414" width="5.140625" style="44" customWidth="1"/>
    <col min="5415" max="5415" width="7.42578125" style="44" customWidth="1"/>
    <col min="5416" max="5416" width="4.5703125" style="44" customWidth="1"/>
    <col min="5417" max="5632" width="11.5703125" style="44"/>
    <col min="5633" max="5633" width="1.85546875" style="44" customWidth="1"/>
    <col min="5634" max="5634" width="8.140625" style="44" customWidth="1"/>
    <col min="5635" max="5636" width="4.5703125" style="44" customWidth="1"/>
    <col min="5637" max="5637" width="7.140625" style="44" customWidth="1"/>
    <col min="5638" max="5638" width="7.85546875" style="44" customWidth="1"/>
    <col min="5639" max="5639" width="4.5703125" style="44" customWidth="1"/>
    <col min="5640" max="5640" width="8.140625" style="44" customWidth="1"/>
    <col min="5641" max="5641" width="9.42578125" style="44" customWidth="1"/>
    <col min="5642" max="5642" width="7.140625" style="44" customWidth="1"/>
    <col min="5643" max="5644" width="8.5703125" style="44" customWidth="1"/>
    <col min="5645" max="5645" width="4.5703125" style="44" customWidth="1"/>
    <col min="5646" max="5646" width="7.42578125" style="44" customWidth="1"/>
    <col min="5647" max="5648" width="4.5703125" style="44" customWidth="1"/>
    <col min="5649" max="5649" width="7" style="44" customWidth="1"/>
    <col min="5650" max="5650" width="8.140625" style="44" customWidth="1"/>
    <col min="5651" max="5651" width="8" style="44" customWidth="1"/>
    <col min="5652" max="5652" width="7.140625" style="44" customWidth="1"/>
    <col min="5653" max="5653" width="6.5703125" style="44" customWidth="1"/>
    <col min="5654" max="5654" width="4.5703125" style="44" customWidth="1"/>
    <col min="5655" max="5655" width="7.85546875" style="44" customWidth="1"/>
    <col min="5656" max="5656" width="8.140625" style="44" customWidth="1"/>
    <col min="5657" max="5660" width="4.5703125" style="44" customWidth="1"/>
    <col min="5661" max="5661" width="11.5703125" style="44"/>
    <col min="5662" max="5662" width="8.42578125" style="44" customWidth="1"/>
    <col min="5663" max="5663" width="5.42578125" style="44" customWidth="1"/>
    <col min="5664" max="5665" width="5.140625" style="44" customWidth="1"/>
    <col min="5666" max="5666" width="6.42578125" style="44" customWidth="1"/>
    <col min="5667" max="5667" width="11.5703125" style="44"/>
    <col min="5668" max="5668" width="8.42578125" style="44" customWidth="1"/>
    <col min="5669" max="5669" width="3.140625" style="44" customWidth="1"/>
    <col min="5670" max="5670" width="5.140625" style="44" customWidth="1"/>
    <col min="5671" max="5671" width="7.42578125" style="44" customWidth="1"/>
    <col min="5672" max="5672" width="4.5703125" style="44" customWidth="1"/>
    <col min="5673" max="5888" width="11.5703125" style="44"/>
    <col min="5889" max="5889" width="1.85546875" style="44" customWidth="1"/>
    <col min="5890" max="5890" width="8.140625" style="44" customWidth="1"/>
    <col min="5891" max="5892" width="4.5703125" style="44" customWidth="1"/>
    <col min="5893" max="5893" width="7.140625" style="44" customWidth="1"/>
    <col min="5894" max="5894" width="7.85546875" style="44" customWidth="1"/>
    <col min="5895" max="5895" width="4.5703125" style="44" customWidth="1"/>
    <col min="5896" max="5896" width="8.140625" style="44" customWidth="1"/>
    <col min="5897" max="5897" width="9.42578125" style="44" customWidth="1"/>
    <col min="5898" max="5898" width="7.140625" style="44" customWidth="1"/>
    <col min="5899" max="5900" width="8.5703125" style="44" customWidth="1"/>
    <col min="5901" max="5901" width="4.5703125" style="44" customWidth="1"/>
    <col min="5902" max="5902" width="7.42578125" style="44" customWidth="1"/>
    <col min="5903" max="5904" width="4.5703125" style="44" customWidth="1"/>
    <col min="5905" max="5905" width="7" style="44" customWidth="1"/>
    <col min="5906" max="5906" width="8.140625" style="44" customWidth="1"/>
    <col min="5907" max="5907" width="8" style="44" customWidth="1"/>
    <col min="5908" max="5908" width="7.140625" style="44" customWidth="1"/>
    <col min="5909" max="5909" width="6.5703125" style="44" customWidth="1"/>
    <col min="5910" max="5910" width="4.5703125" style="44" customWidth="1"/>
    <col min="5911" max="5911" width="7.85546875" style="44" customWidth="1"/>
    <col min="5912" max="5912" width="8.140625" style="44" customWidth="1"/>
    <col min="5913" max="5916" width="4.5703125" style="44" customWidth="1"/>
    <col min="5917" max="5917" width="11.5703125" style="44"/>
    <col min="5918" max="5918" width="8.42578125" style="44" customWidth="1"/>
    <col min="5919" max="5919" width="5.42578125" style="44" customWidth="1"/>
    <col min="5920" max="5921" width="5.140625" style="44" customWidth="1"/>
    <col min="5922" max="5922" width="6.42578125" style="44" customWidth="1"/>
    <col min="5923" max="5923" width="11.5703125" style="44"/>
    <col min="5924" max="5924" width="8.42578125" style="44" customWidth="1"/>
    <col min="5925" max="5925" width="3.140625" style="44" customWidth="1"/>
    <col min="5926" max="5926" width="5.140625" style="44" customWidth="1"/>
    <col min="5927" max="5927" width="7.42578125" style="44" customWidth="1"/>
    <col min="5928" max="5928" width="4.5703125" style="44" customWidth="1"/>
    <col min="5929" max="6144" width="11.5703125" style="44"/>
    <col min="6145" max="6145" width="1.85546875" style="44" customWidth="1"/>
    <col min="6146" max="6146" width="8.140625" style="44" customWidth="1"/>
    <col min="6147" max="6148" width="4.5703125" style="44" customWidth="1"/>
    <col min="6149" max="6149" width="7.140625" style="44" customWidth="1"/>
    <col min="6150" max="6150" width="7.85546875" style="44" customWidth="1"/>
    <col min="6151" max="6151" width="4.5703125" style="44" customWidth="1"/>
    <col min="6152" max="6152" width="8.140625" style="44" customWidth="1"/>
    <col min="6153" max="6153" width="9.42578125" style="44" customWidth="1"/>
    <col min="6154" max="6154" width="7.140625" style="44" customWidth="1"/>
    <col min="6155" max="6156" width="8.5703125" style="44" customWidth="1"/>
    <col min="6157" max="6157" width="4.5703125" style="44" customWidth="1"/>
    <col min="6158" max="6158" width="7.42578125" style="44" customWidth="1"/>
    <col min="6159" max="6160" width="4.5703125" style="44" customWidth="1"/>
    <col min="6161" max="6161" width="7" style="44" customWidth="1"/>
    <col min="6162" max="6162" width="8.140625" style="44" customWidth="1"/>
    <col min="6163" max="6163" width="8" style="44" customWidth="1"/>
    <col min="6164" max="6164" width="7.140625" style="44" customWidth="1"/>
    <col min="6165" max="6165" width="6.5703125" style="44" customWidth="1"/>
    <col min="6166" max="6166" width="4.5703125" style="44" customWidth="1"/>
    <col min="6167" max="6167" width="7.85546875" style="44" customWidth="1"/>
    <col min="6168" max="6168" width="8.140625" style="44" customWidth="1"/>
    <col min="6169" max="6172" width="4.5703125" style="44" customWidth="1"/>
    <col min="6173" max="6173" width="11.5703125" style="44"/>
    <col min="6174" max="6174" width="8.42578125" style="44" customWidth="1"/>
    <col min="6175" max="6175" width="5.42578125" style="44" customWidth="1"/>
    <col min="6176" max="6177" width="5.140625" style="44" customWidth="1"/>
    <col min="6178" max="6178" width="6.42578125" style="44" customWidth="1"/>
    <col min="6179" max="6179" width="11.5703125" style="44"/>
    <col min="6180" max="6180" width="8.42578125" style="44" customWidth="1"/>
    <col min="6181" max="6181" width="3.140625" style="44" customWidth="1"/>
    <col min="6182" max="6182" width="5.140625" style="44" customWidth="1"/>
    <col min="6183" max="6183" width="7.42578125" style="44" customWidth="1"/>
    <col min="6184" max="6184" width="4.5703125" style="44" customWidth="1"/>
    <col min="6185" max="6400" width="11.5703125" style="44"/>
    <col min="6401" max="6401" width="1.85546875" style="44" customWidth="1"/>
    <col min="6402" max="6402" width="8.140625" style="44" customWidth="1"/>
    <col min="6403" max="6404" width="4.5703125" style="44" customWidth="1"/>
    <col min="6405" max="6405" width="7.140625" style="44" customWidth="1"/>
    <col min="6406" max="6406" width="7.85546875" style="44" customWidth="1"/>
    <col min="6407" max="6407" width="4.5703125" style="44" customWidth="1"/>
    <col min="6408" max="6408" width="8.140625" style="44" customWidth="1"/>
    <col min="6409" max="6409" width="9.42578125" style="44" customWidth="1"/>
    <col min="6410" max="6410" width="7.140625" style="44" customWidth="1"/>
    <col min="6411" max="6412" width="8.5703125" style="44" customWidth="1"/>
    <col min="6413" max="6413" width="4.5703125" style="44" customWidth="1"/>
    <col min="6414" max="6414" width="7.42578125" style="44" customWidth="1"/>
    <col min="6415" max="6416" width="4.5703125" style="44" customWidth="1"/>
    <col min="6417" max="6417" width="7" style="44" customWidth="1"/>
    <col min="6418" max="6418" width="8.140625" style="44" customWidth="1"/>
    <col min="6419" max="6419" width="8" style="44" customWidth="1"/>
    <col min="6420" max="6420" width="7.140625" style="44" customWidth="1"/>
    <col min="6421" max="6421" width="6.5703125" style="44" customWidth="1"/>
    <col min="6422" max="6422" width="4.5703125" style="44" customWidth="1"/>
    <col min="6423" max="6423" width="7.85546875" style="44" customWidth="1"/>
    <col min="6424" max="6424" width="8.140625" style="44" customWidth="1"/>
    <col min="6425" max="6428" width="4.5703125" style="44" customWidth="1"/>
    <col min="6429" max="6429" width="11.5703125" style="44"/>
    <col min="6430" max="6430" width="8.42578125" style="44" customWidth="1"/>
    <col min="6431" max="6431" width="5.42578125" style="44" customWidth="1"/>
    <col min="6432" max="6433" width="5.140625" style="44" customWidth="1"/>
    <col min="6434" max="6434" width="6.42578125" style="44" customWidth="1"/>
    <col min="6435" max="6435" width="11.5703125" style="44"/>
    <col min="6436" max="6436" width="8.42578125" style="44" customWidth="1"/>
    <col min="6437" max="6437" width="3.140625" style="44" customWidth="1"/>
    <col min="6438" max="6438" width="5.140625" style="44" customWidth="1"/>
    <col min="6439" max="6439" width="7.42578125" style="44" customWidth="1"/>
    <col min="6440" max="6440" width="4.5703125" style="44" customWidth="1"/>
    <col min="6441" max="6656" width="11.5703125" style="44"/>
    <col min="6657" max="6657" width="1.85546875" style="44" customWidth="1"/>
    <col min="6658" max="6658" width="8.140625" style="44" customWidth="1"/>
    <col min="6659" max="6660" width="4.5703125" style="44" customWidth="1"/>
    <col min="6661" max="6661" width="7.140625" style="44" customWidth="1"/>
    <col min="6662" max="6662" width="7.85546875" style="44" customWidth="1"/>
    <col min="6663" max="6663" width="4.5703125" style="44" customWidth="1"/>
    <col min="6664" max="6664" width="8.140625" style="44" customWidth="1"/>
    <col min="6665" max="6665" width="9.42578125" style="44" customWidth="1"/>
    <col min="6666" max="6666" width="7.140625" style="44" customWidth="1"/>
    <col min="6667" max="6668" width="8.5703125" style="44" customWidth="1"/>
    <col min="6669" max="6669" width="4.5703125" style="44" customWidth="1"/>
    <col min="6670" max="6670" width="7.42578125" style="44" customWidth="1"/>
    <col min="6671" max="6672" width="4.5703125" style="44" customWidth="1"/>
    <col min="6673" max="6673" width="7" style="44" customWidth="1"/>
    <col min="6674" max="6674" width="8.140625" style="44" customWidth="1"/>
    <col min="6675" max="6675" width="8" style="44" customWidth="1"/>
    <col min="6676" max="6676" width="7.140625" style="44" customWidth="1"/>
    <col min="6677" max="6677" width="6.5703125" style="44" customWidth="1"/>
    <col min="6678" max="6678" width="4.5703125" style="44" customWidth="1"/>
    <col min="6679" max="6679" width="7.85546875" style="44" customWidth="1"/>
    <col min="6680" max="6680" width="8.140625" style="44" customWidth="1"/>
    <col min="6681" max="6684" width="4.5703125" style="44" customWidth="1"/>
    <col min="6685" max="6685" width="11.5703125" style="44"/>
    <col min="6686" max="6686" width="8.42578125" style="44" customWidth="1"/>
    <col min="6687" max="6687" width="5.42578125" style="44" customWidth="1"/>
    <col min="6688" max="6689" width="5.140625" style="44" customWidth="1"/>
    <col min="6690" max="6690" width="6.42578125" style="44" customWidth="1"/>
    <col min="6691" max="6691" width="11.5703125" style="44"/>
    <col min="6692" max="6692" width="8.42578125" style="44" customWidth="1"/>
    <col min="6693" max="6693" width="3.140625" style="44" customWidth="1"/>
    <col min="6694" max="6694" width="5.140625" style="44" customWidth="1"/>
    <col min="6695" max="6695" width="7.42578125" style="44" customWidth="1"/>
    <col min="6696" max="6696" width="4.5703125" style="44" customWidth="1"/>
    <col min="6697" max="6912" width="11.5703125" style="44"/>
    <col min="6913" max="6913" width="1.85546875" style="44" customWidth="1"/>
    <col min="6914" max="6914" width="8.140625" style="44" customWidth="1"/>
    <col min="6915" max="6916" width="4.5703125" style="44" customWidth="1"/>
    <col min="6917" max="6917" width="7.140625" style="44" customWidth="1"/>
    <col min="6918" max="6918" width="7.85546875" style="44" customWidth="1"/>
    <col min="6919" max="6919" width="4.5703125" style="44" customWidth="1"/>
    <col min="6920" max="6920" width="8.140625" style="44" customWidth="1"/>
    <col min="6921" max="6921" width="9.42578125" style="44" customWidth="1"/>
    <col min="6922" max="6922" width="7.140625" style="44" customWidth="1"/>
    <col min="6923" max="6924" width="8.5703125" style="44" customWidth="1"/>
    <col min="6925" max="6925" width="4.5703125" style="44" customWidth="1"/>
    <col min="6926" max="6926" width="7.42578125" style="44" customWidth="1"/>
    <col min="6927" max="6928" width="4.5703125" style="44" customWidth="1"/>
    <col min="6929" max="6929" width="7" style="44" customWidth="1"/>
    <col min="6930" max="6930" width="8.140625" style="44" customWidth="1"/>
    <col min="6931" max="6931" width="8" style="44" customWidth="1"/>
    <col min="6932" max="6932" width="7.140625" style="44" customWidth="1"/>
    <col min="6933" max="6933" width="6.5703125" style="44" customWidth="1"/>
    <col min="6934" max="6934" width="4.5703125" style="44" customWidth="1"/>
    <col min="6935" max="6935" width="7.85546875" style="44" customWidth="1"/>
    <col min="6936" max="6936" width="8.140625" style="44" customWidth="1"/>
    <col min="6937" max="6940" width="4.5703125" style="44" customWidth="1"/>
    <col min="6941" max="6941" width="11.5703125" style="44"/>
    <col min="6942" max="6942" width="8.42578125" style="44" customWidth="1"/>
    <col min="6943" max="6943" width="5.42578125" style="44" customWidth="1"/>
    <col min="6944" max="6945" width="5.140625" style="44" customWidth="1"/>
    <col min="6946" max="6946" width="6.42578125" style="44" customWidth="1"/>
    <col min="6947" max="6947" width="11.5703125" style="44"/>
    <col min="6948" max="6948" width="8.42578125" style="44" customWidth="1"/>
    <col min="6949" max="6949" width="3.140625" style="44" customWidth="1"/>
    <col min="6950" max="6950" width="5.140625" style="44" customWidth="1"/>
    <col min="6951" max="6951" width="7.42578125" style="44" customWidth="1"/>
    <col min="6952" max="6952" width="4.5703125" style="44" customWidth="1"/>
    <col min="6953" max="7168" width="11.5703125" style="44"/>
    <col min="7169" max="7169" width="1.85546875" style="44" customWidth="1"/>
    <col min="7170" max="7170" width="8.140625" style="44" customWidth="1"/>
    <col min="7171" max="7172" width="4.5703125" style="44" customWidth="1"/>
    <col min="7173" max="7173" width="7.140625" style="44" customWidth="1"/>
    <col min="7174" max="7174" width="7.85546875" style="44" customWidth="1"/>
    <col min="7175" max="7175" width="4.5703125" style="44" customWidth="1"/>
    <col min="7176" max="7176" width="8.140625" style="44" customWidth="1"/>
    <col min="7177" max="7177" width="9.42578125" style="44" customWidth="1"/>
    <col min="7178" max="7178" width="7.140625" style="44" customWidth="1"/>
    <col min="7179" max="7180" width="8.5703125" style="44" customWidth="1"/>
    <col min="7181" max="7181" width="4.5703125" style="44" customWidth="1"/>
    <col min="7182" max="7182" width="7.42578125" style="44" customWidth="1"/>
    <col min="7183" max="7184" width="4.5703125" style="44" customWidth="1"/>
    <col min="7185" max="7185" width="7" style="44" customWidth="1"/>
    <col min="7186" max="7186" width="8.140625" style="44" customWidth="1"/>
    <col min="7187" max="7187" width="8" style="44" customWidth="1"/>
    <col min="7188" max="7188" width="7.140625" style="44" customWidth="1"/>
    <col min="7189" max="7189" width="6.5703125" style="44" customWidth="1"/>
    <col min="7190" max="7190" width="4.5703125" style="44" customWidth="1"/>
    <col min="7191" max="7191" width="7.85546875" style="44" customWidth="1"/>
    <col min="7192" max="7192" width="8.140625" style="44" customWidth="1"/>
    <col min="7193" max="7196" width="4.5703125" style="44" customWidth="1"/>
    <col min="7197" max="7197" width="11.5703125" style="44"/>
    <col min="7198" max="7198" width="8.42578125" style="44" customWidth="1"/>
    <col min="7199" max="7199" width="5.42578125" style="44" customWidth="1"/>
    <col min="7200" max="7201" width="5.140625" style="44" customWidth="1"/>
    <col min="7202" max="7202" width="6.42578125" style="44" customWidth="1"/>
    <col min="7203" max="7203" width="11.5703125" style="44"/>
    <col min="7204" max="7204" width="8.42578125" style="44" customWidth="1"/>
    <col min="7205" max="7205" width="3.140625" style="44" customWidth="1"/>
    <col min="7206" max="7206" width="5.140625" style="44" customWidth="1"/>
    <col min="7207" max="7207" width="7.42578125" style="44" customWidth="1"/>
    <col min="7208" max="7208" width="4.5703125" style="44" customWidth="1"/>
    <col min="7209" max="7424" width="11.5703125" style="44"/>
    <col min="7425" max="7425" width="1.85546875" style="44" customWidth="1"/>
    <col min="7426" max="7426" width="8.140625" style="44" customWidth="1"/>
    <col min="7427" max="7428" width="4.5703125" style="44" customWidth="1"/>
    <col min="7429" max="7429" width="7.140625" style="44" customWidth="1"/>
    <col min="7430" max="7430" width="7.85546875" style="44" customWidth="1"/>
    <col min="7431" max="7431" width="4.5703125" style="44" customWidth="1"/>
    <col min="7432" max="7432" width="8.140625" style="44" customWidth="1"/>
    <col min="7433" max="7433" width="9.42578125" style="44" customWidth="1"/>
    <col min="7434" max="7434" width="7.140625" style="44" customWidth="1"/>
    <col min="7435" max="7436" width="8.5703125" style="44" customWidth="1"/>
    <col min="7437" max="7437" width="4.5703125" style="44" customWidth="1"/>
    <col min="7438" max="7438" width="7.42578125" style="44" customWidth="1"/>
    <col min="7439" max="7440" width="4.5703125" style="44" customWidth="1"/>
    <col min="7441" max="7441" width="7" style="44" customWidth="1"/>
    <col min="7442" max="7442" width="8.140625" style="44" customWidth="1"/>
    <col min="7443" max="7443" width="8" style="44" customWidth="1"/>
    <col min="7444" max="7444" width="7.140625" style="44" customWidth="1"/>
    <col min="7445" max="7445" width="6.5703125" style="44" customWidth="1"/>
    <col min="7446" max="7446" width="4.5703125" style="44" customWidth="1"/>
    <col min="7447" max="7447" width="7.85546875" style="44" customWidth="1"/>
    <col min="7448" max="7448" width="8.140625" style="44" customWidth="1"/>
    <col min="7449" max="7452" width="4.5703125" style="44" customWidth="1"/>
    <col min="7453" max="7453" width="11.5703125" style="44"/>
    <col min="7454" max="7454" width="8.42578125" style="44" customWidth="1"/>
    <col min="7455" max="7455" width="5.42578125" style="44" customWidth="1"/>
    <col min="7456" max="7457" width="5.140625" style="44" customWidth="1"/>
    <col min="7458" max="7458" width="6.42578125" style="44" customWidth="1"/>
    <col min="7459" max="7459" width="11.5703125" style="44"/>
    <col min="7460" max="7460" width="8.42578125" style="44" customWidth="1"/>
    <col min="7461" max="7461" width="3.140625" style="44" customWidth="1"/>
    <col min="7462" max="7462" width="5.140625" style="44" customWidth="1"/>
    <col min="7463" max="7463" width="7.42578125" style="44" customWidth="1"/>
    <col min="7464" max="7464" width="4.5703125" style="44" customWidth="1"/>
    <col min="7465" max="7680" width="11.5703125" style="44"/>
    <col min="7681" max="7681" width="1.85546875" style="44" customWidth="1"/>
    <col min="7682" max="7682" width="8.140625" style="44" customWidth="1"/>
    <col min="7683" max="7684" width="4.5703125" style="44" customWidth="1"/>
    <col min="7685" max="7685" width="7.140625" style="44" customWidth="1"/>
    <col min="7686" max="7686" width="7.85546875" style="44" customWidth="1"/>
    <col min="7687" max="7687" width="4.5703125" style="44" customWidth="1"/>
    <col min="7688" max="7688" width="8.140625" style="44" customWidth="1"/>
    <col min="7689" max="7689" width="9.42578125" style="44" customWidth="1"/>
    <col min="7690" max="7690" width="7.140625" style="44" customWidth="1"/>
    <col min="7691" max="7692" width="8.5703125" style="44" customWidth="1"/>
    <col min="7693" max="7693" width="4.5703125" style="44" customWidth="1"/>
    <col min="7694" max="7694" width="7.42578125" style="44" customWidth="1"/>
    <col min="7695" max="7696" width="4.5703125" style="44" customWidth="1"/>
    <col min="7697" max="7697" width="7" style="44" customWidth="1"/>
    <col min="7698" max="7698" width="8.140625" style="44" customWidth="1"/>
    <col min="7699" max="7699" width="8" style="44" customWidth="1"/>
    <col min="7700" max="7700" width="7.140625" style="44" customWidth="1"/>
    <col min="7701" max="7701" width="6.5703125" style="44" customWidth="1"/>
    <col min="7702" max="7702" width="4.5703125" style="44" customWidth="1"/>
    <col min="7703" max="7703" width="7.85546875" style="44" customWidth="1"/>
    <col min="7704" max="7704" width="8.140625" style="44" customWidth="1"/>
    <col min="7705" max="7708" width="4.5703125" style="44" customWidth="1"/>
    <col min="7709" max="7709" width="11.5703125" style="44"/>
    <col min="7710" max="7710" width="8.42578125" style="44" customWidth="1"/>
    <col min="7711" max="7711" width="5.42578125" style="44" customWidth="1"/>
    <col min="7712" max="7713" width="5.140625" style="44" customWidth="1"/>
    <col min="7714" max="7714" width="6.42578125" style="44" customWidth="1"/>
    <col min="7715" max="7715" width="11.5703125" style="44"/>
    <col min="7716" max="7716" width="8.42578125" style="44" customWidth="1"/>
    <col min="7717" max="7717" width="3.140625" style="44" customWidth="1"/>
    <col min="7718" max="7718" width="5.140625" style="44" customWidth="1"/>
    <col min="7719" max="7719" width="7.42578125" style="44" customWidth="1"/>
    <col min="7720" max="7720" width="4.5703125" style="44" customWidth="1"/>
    <col min="7721" max="7936" width="11.5703125" style="44"/>
    <col min="7937" max="7937" width="1.85546875" style="44" customWidth="1"/>
    <col min="7938" max="7938" width="8.140625" style="44" customWidth="1"/>
    <col min="7939" max="7940" width="4.5703125" style="44" customWidth="1"/>
    <col min="7941" max="7941" width="7.140625" style="44" customWidth="1"/>
    <col min="7942" max="7942" width="7.85546875" style="44" customWidth="1"/>
    <col min="7943" max="7943" width="4.5703125" style="44" customWidth="1"/>
    <col min="7944" max="7944" width="8.140625" style="44" customWidth="1"/>
    <col min="7945" max="7945" width="9.42578125" style="44" customWidth="1"/>
    <col min="7946" max="7946" width="7.140625" style="44" customWidth="1"/>
    <col min="7947" max="7948" width="8.5703125" style="44" customWidth="1"/>
    <col min="7949" max="7949" width="4.5703125" style="44" customWidth="1"/>
    <col min="7950" max="7950" width="7.42578125" style="44" customWidth="1"/>
    <col min="7951" max="7952" width="4.5703125" style="44" customWidth="1"/>
    <col min="7953" max="7953" width="7" style="44" customWidth="1"/>
    <col min="7954" max="7954" width="8.140625" style="44" customWidth="1"/>
    <col min="7955" max="7955" width="8" style="44" customWidth="1"/>
    <col min="7956" max="7956" width="7.140625" style="44" customWidth="1"/>
    <col min="7957" max="7957" width="6.5703125" style="44" customWidth="1"/>
    <col min="7958" max="7958" width="4.5703125" style="44" customWidth="1"/>
    <col min="7959" max="7959" width="7.85546875" style="44" customWidth="1"/>
    <col min="7960" max="7960" width="8.140625" style="44" customWidth="1"/>
    <col min="7961" max="7964" width="4.5703125" style="44" customWidth="1"/>
    <col min="7965" max="7965" width="11.5703125" style="44"/>
    <col min="7966" max="7966" width="8.42578125" style="44" customWidth="1"/>
    <col min="7967" max="7967" width="5.42578125" style="44" customWidth="1"/>
    <col min="7968" max="7969" width="5.140625" style="44" customWidth="1"/>
    <col min="7970" max="7970" width="6.42578125" style="44" customWidth="1"/>
    <col min="7971" max="7971" width="11.5703125" style="44"/>
    <col min="7972" max="7972" width="8.42578125" style="44" customWidth="1"/>
    <col min="7973" max="7973" width="3.140625" style="44" customWidth="1"/>
    <col min="7974" max="7974" width="5.140625" style="44" customWidth="1"/>
    <col min="7975" max="7975" width="7.42578125" style="44" customWidth="1"/>
    <col min="7976" max="7976" width="4.5703125" style="44" customWidth="1"/>
    <col min="7977" max="8192" width="11.5703125" style="44"/>
    <col min="8193" max="8193" width="1.85546875" style="44" customWidth="1"/>
    <col min="8194" max="8194" width="8.140625" style="44" customWidth="1"/>
    <col min="8195" max="8196" width="4.5703125" style="44" customWidth="1"/>
    <col min="8197" max="8197" width="7.140625" style="44" customWidth="1"/>
    <col min="8198" max="8198" width="7.85546875" style="44" customWidth="1"/>
    <col min="8199" max="8199" width="4.5703125" style="44" customWidth="1"/>
    <col min="8200" max="8200" width="8.140625" style="44" customWidth="1"/>
    <col min="8201" max="8201" width="9.42578125" style="44" customWidth="1"/>
    <col min="8202" max="8202" width="7.140625" style="44" customWidth="1"/>
    <col min="8203" max="8204" width="8.5703125" style="44" customWidth="1"/>
    <col min="8205" max="8205" width="4.5703125" style="44" customWidth="1"/>
    <col min="8206" max="8206" width="7.42578125" style="44" customWidth="1"/>
    <col min="8207" max="8208" width="4.5703125" style="44" customWidth="1"/>
    <col min="8209" max="8209" width="7" style="44" customWidth="1"/>
    <col min="8210" max="8210" width="8.140625" style="44" customWidth="1"/>
    <col min="8211" max="8211" width="8" style="44" customWidth="1"/>
    <col min="8212" max="8212" width="7.140625" style="44" customWidth="1"/>
    <col min="8213" max="8213" width="6.5703125" style="44" customWidth="1"/>
    <col min="8214" max="8214" width="4.5703125" style="44" customWidth="1"/>
    <col min="8215" max="8215" width="7.85546875" style="44" customWidth="1"/>
    <col min="8216" max="8216" width="8.140625" style="44" customWidth="1"/>
    <col min="8217" max="8220" width="4.5703125" style="44" customWidth="1"/>
    <col min="8221" max="8221" width="11.5703125" style="44"/>
    <col min="8222" max="8222" width="8.42578125" style="44" customWidth="1"/>
    <col min="8223" max="8223" width="5.42578125" style="44" customWidth="1"/>
    <col min="8224" max="8225" width="5.140625" style="44" customWidth="1"/>
    <col min="8226" max="8226" width="6.42578125" style="44" customWidth="1"/>
    <col min="8227" max="8227" width="11.5703125" style="44"/>
    <col min="8228" max="8228" width="8.42578125" style="44" customWidth="1"/>
    <col min="8229" max="8229" width="3.140625" style="44" customWidth="1"/>
    <col min="8230" max="8230" width="5.140625" style="44" customWidth="1"/>
    <col min="8231" max="8231" width="7.42578125" style="44" customWidth="1"/>
    <col min="8232" max="8232" width="4.5703125" style="44" customWidth="1"/>
    <col min="8233" max="8448" width="11.5703125" style="44"/>
    <col min="8449" max="8449" width="1.85546875" style="44" customWidth="1"/>
    <col min="8450" max="8450" width="8.140625" style="44" customWidth="1"/>
    <col min="8451" max="8452" width="4.5703125" style="44" customWidth="1"/>
    <col min="8453" max="8453" width="7.140625" style="44" customWidth="1"/>
    <col min="8454" max="8454" width="7.85546875" style="44" customWidth="1"/>
    <col min="8455" max="8455" width="4.5703125" style="44" customWidth="1"/>
    <col min="8456" max="8456" width="8.140625" style="44" customWidth="1"/>
    <col min="8457" max="8457" width="9.42578125" style="44" customWidth="1"/>
    <col min="8458" max="8458" width="7.140625" style="44" customWidth="1"/>
    <col min="8459" max="8460" width="8.5703125" style="44" customWidth="1"/>
    <col min="8461" max="8461" width="4.5703125" style="44" customWidth="1"/>
    <col min="8462" max="8462" width="7.42578125" style="44" customWidth="1"/>
    <col min="8463" max="8464" width="4.5703125" style="44" customWidth="1"/>
    <col min="8465" max="8465" width="7" style="44" customWidth="1"/>
    <col min="8466" max="8466" width="8.140625" style="44" customWidth="1"/>
    <col min="8467" max="8467" width="8" style="44" customWidth="1"/>
    <col min="8468" max="8468" width="7.140625" style="44" customWidth="1"/>
    <col min="8469" max="8469" width="6.5703125" style="44" customWidth="1"/>
    <col min="8470" max="8470" width="4.5703125" style="44" customWidth="1"/>
    <col min="8471" max="8471" width="7.85546875" style="44" customWidth="1"/>
    <col min="8472" max="8472" width="8.140625" style="44" customWidth="1"/>
    <col min="8473" max="8476" width="4.5703125" style="44" customWidth="1"/>
    <col min="8477" max="8477" width="11.5703125" style="44"/>
    <col min="8478" max="8478" width="8.42578125" style="44" customWidth="1"/>
    <col min="8479" max="8479" width="5.42578125" style="44" customWidth="1"/>
    <col min="8480" max="8481" width="5.140625" style="44" customWidth="1"/>
    <col min="8482" max="8482" width="6.42578125" style="44" customWidth="1"/>
    <col min="8483" max="8483" width="11.5703125" style="44"/>
    <col min="8484" max="8484" width="8.42578125" style="44" customWidth="1"/>
    <col min="8485" max="8485" width="3.140625" style="44" customWidth="1"/>
    <col min="8486" max="8486" width="5.140625" style="44" customWidth="1"/>
    <col min="8487" max="8487" width="7.42578125" style="44" customWidth="1"/>
    <col min="8488" max="8488" width="4.5703125" style="44" customWidth="1"/>
    <col min="8489" max="8704" width="11.5703125" style="44"/>
    <col min="8705" max="8705" width="1.85546875" style="44" customWidth="1"/>
    <col min="8706" max="8706" width="8.140625" style="44" customWidth="1"/>
    <col min="8707" max="8708" width="4.5703125" style="44" customWidth="1"/>
    <col min="8709" max="8709" width="7.140625" style="44" customWidth="1"/>
    <col min="8710" max="8710" width="7.85546875" style="44" customWidth="1"/>
    <col min="8711" max="8711" width="4.5703125" style="44" customWidth="1"/>
    <col min="8712" max="8712" width="8.140625" style="44" customWidth="1"/>
    <col min="8713" max="8713" width="9.42578125" style="44" customWidth="1"/>
    <col min="8714" max="8714" width="7.140625" style="44" customWidth="1"/>
    <col min="8715" max="8716" width="8.5703125" style="44" customWidth="1"/>
    <col min="8717" max="8717" width="4.5703125" style="44" customWidth="1"/>
    <col min="8718" max="8718" width="7.42578125" style="44" customWidth="1"/>
    <col min="8719" max="8720" width="4.5703125" style="44" customWidth="1"/>
    <col min="8721" max="8721" width="7" style="44" customWidth="1"/>
    <col min="8722" max="8722" width="8.140625" style="44" customWidth="1"/>
    <col min="8723" max="8723" width="8" style="44" customWidth="1"/>
    <col min="8724" max="8724" width="7.140625" style="44" customWidth="1"/>
    <col min="8725" max="8725" width="6.5703125" style="44" customWidth="1"/>
    <col min="8726" max="8726" width="4.5703125" style="44" customWidth="1"/>
    <col min="8727" max="8727" width="7.85546875" style="44" customWidth="1"/>
    <col min="8728" max="8728" width="8.140625" style="44" customWidth="1"/>
    <col min="8729" max="8732" width="4.5703125" style="44" customWidth="1"/>
    <col min="8733" max="8733" width="11.5703125" style="44"/>
    <col min="8734" max="8734" width="8.42578125" style="44" customWidth="1"/>
    <col min="8735" max="8735" width="5.42578125" style="44" customWidth="1"/>
    <col min="8736" max="8737" width="5.140625" style="44" customWidth="1"/>
    <col min="8738" max="8738" width="6.42578125" style="44" customWidth="1"/>
    <col min="8739" max="8739" width="11.5703125" style="44"/>
    <col min="8740" max="8740" width="8.42578125" style="44" customWidth="1"/>
    <col min="8741" max="8741" width="3.140625" style="44" customWidth="1"/>
    <col min="8742" max="8742" width="5.140625" style="44" customWidth="1"/>
    <col min="8743" max="8743" width="7.42578125" style="44" customWidth="1"/>
    <col min="8744" max="8744" width="4.5703125" style="44" customWidth="1"/>
    <col min="8745" max="8960" width="11.5703125" style="44"/>
    <col min="8961" max="8961" width="1.85546875" style="44" customWidth="1"/>
    <col min="8962" max="8962" width="8.140625" style="44" customWidth="1"/>
    <col min="8963" max="8964" width="4.5703125" style="44" customWidth="1"/>
    <col min="8965" max="8965" width="7.140625" style="44" customWidth="1"/>
    <col min="8966" max="8966" width="7.85546875" style="44" customWidth="1"/>
    <col min="8967" max="8967" width="4.5703125" style="44" customWidth="1"/>
    <col min="8968" max="8968" width="8.140625" style="44" customWidth="1"/>
    <col min="8969" max="8969" width="9.42578125" style="44" customWidth="1"/>
    <col min="8970" max="8970" width="7.140625" style="44" customWidth="1"/>
    <col min="8971" max="8972" width="8.5703125" style="44" customWidth="1"/>
    <col min="8973" max="8973" width="4.5703125" style="44" customWidth="1"/>
    <col min="8974" max="8974" width="7.42578125" style="44" customWidth="1"/>
    <col min="8975" max="8976" width="4.5703125" style="44" customWidth="1"/>
    <col min="8977" max="8977" width="7" style="44" customWidth="1"/>
    <col min="8978" max="8978" width="8.140625" style="44" customWidth="1"/>
    <col min="8979" max="8979" width="8" style="44" customWidth="1"/>
    <col min="8980" max="8980" width="7.140625" style="44" customWidth="1"/>
    <col min="8981" max="8981" width="6.5703125" style="44" customWidth="1"/>
    <col min="8982" max="8982" width="4.5703125" style="44" customWidth="1"/>
    <col min="8983" max="8983" width="7.85546875" style="44" customWidth="1"/>
    <col min="8984" max="8984" width="8.140625" style="44" customWidth="1"/>
    <col min="8985" max="8988" width="4.5703125" style="44" customWidth="1"/>
    <col min="8989" max="8989" width="11.5703125" style="44"/>
    <col min="8990" max="8990" width="8.42578125" style="44" customWidth="1"/>
    <col min="8991" max="8991" width="5.42578125" style="44" customWidth="1"/>
    <col min="8992" max="8993" width="5.140625" style="44" customWidth="1"/>
    <col min="8994" max="8994" width="6.42578125" style="44" customWidth="1"/>
    <col min="8995" max="8995" width="11.5703125" style="44"/>
    <col min="8996" max="8996" width="8.42578125" style="44" customWidth="1"/>
    <col min="8997" max="8997" width="3.140625" style="44" customWidth="1"/>
    <col min="8998" max="8998" width="5.140625" style="44" customWidth="1"/>
    <col min="8999" max="8999" width="7.42578125" style="44" customWidth="1"/>
    <col min="9000" max="9000" width="4.5703125" style="44" customWidth="1"/>
    <col min="9001" max="9216" width="11.5703125" style="44"/>
    <col min="9217" max="9217" width="1.85546875" style="44" customWidth="1"/>
    <col min="9218" max="9218" width="8.140625" style="44" customWidth="1"/>
    <col min="9219" max="9220" width="4.5703125" style="44" customWidth="1"/>
    <col min="9221" max="9221" width="7.140625" style="44" customWidth="1"/>
    <col min="9222" max="9222" width="7.85546875" style="44" customWidth="1"/>
    <col min="9223" max="9223" width="4.5703125" style="44" customWidth="1"/>
    <col min="9224" max="9224" width="8.140625" style="44" customWidth="1"/>
    <col min="9225" max="9225" width="9.42578125" style="44" customWidth="1"/>
    <col min="9226" max="9226" width="7.140625" style="44" customWidth="1"/>
    <col min="9227" max="9228" width="8.5703125" style="44" customWidth="1"/>
    <col min="9229" max="9229" width="4.5703125" style="44" customWidth="1"/>
    <col min="9230" max="9230" width="7.42578125" style="44" customWidth="1"/>
    <col min="9231" max="9232" width="4.5703125" style="44" customWidth="1"/>
    <col min="9233" max="9233" width="7" style="44" customWidth="1"/>
    <col min="9234" max="9234" width="8.140625" style="44" customWidth="1"/>
    <col min="9235" max="9235" width="8" style="44" customWidth="1"/>
    <col min="9236" max="9236" width="7.140625" style="44" customWidth="1"/>
    <col min="9237" max="9237" width="6.5703125" style="44" customWidth="1"/>
    <col min="9238" max="9238" width="4.5703125" style="44" customWidth="1"/>
    <col min="9239" max="9239" width="7.85546875" style="44" customWidth="1"/>
    <col min="9240" max="9240" width="8.140625" style="44" customWidth="1"/>
    <col min="9241" max="9244" width="4.5703125" style="44" customWidth="1"/>
    <col min="9245" max="9245" width="11.5703125" style="44"/>
    <col min="9246" max="9246" width="8.42578125" style="44" customWidth="1"/>
    <col min="9247" max="9247" width="5.42578125" style="44" customWidth="1"/>
    <col min="9248" max="9249" width="5.140625" style="44" customWidth="1"/>
    <col min="9250" max="9250" width="6.42578125" style="44" customWidth="1"/>
    <col min="9251" max="9251" width="11.5703125" style="44"/>
    <col min="9252" max="9252" width="8.42578125" style="44" customWidth="1"/>
    <col min="9253" max="9253" width="3.140625" style="44" customWidth="1"/>
    <col min="9254" max="9254" width="5.140625" style="44" customWidth="1"/>
    <col min="9255" max="9255" width="7.42578125" style="44" customWidth="1"/>
    <col min="9256" max="9256" width="4.5703125" style="44" customWidth="1"/>
    <col min="9257" max="9472" width="11.5703125" style="44"/>
    <col min="9473" max="9473" width="1.85546875" style="44" customWidth="1"/>
    <col min="9474" max="9474" width="8.140625" style="44" customWidth="1"/>
    <col min="9475" max="9476" width="4.5703125" style="44" customWidth="1"/>
    <col min="9477" max="9477" width="7.140625" style="44" customWidth="1"/>
    <col min="9478" max="9478" width="7.85546875" style="44" customWidth="1"/>
    <col min="9479" max="9479" width="4.5703125" style="44" customWidth="1"/>
    <col min="9480" max="9480" width="8.140625" style="44" customWidth="1"/>
    <col min="9481" max="9481" width="9.42578125" style="44" customWidth="1"/>
    <col min="9482" max="9482" width="7.140625" style="44" customWidth="1"/>
    <col min="9483" max="9484" width="8.5703125" style="44" customWidth="1"/>
    <col min="9485" max="9485" width="4.5703125" style="44" customWidth="1"/>
    <col min="9486" max="9486" width="7.42578125" style="44" customWidth="1"/>
    <col min="9487" max="9488" width="4.5703125" style="44" customWidth="1"/>
    <col min="9489" max="9489" width="7" style="44" customWidth="1"/>
    <col min="9490" max="9490" width="8.140625" style="44" customWidth="1"/>
    <col min="9491" max="9491" width="8" style="44" customWidth="1"/>
    <col min="9492" max="9492" width="7.140625" style="44" customWidth="1"/>
    <col min="9493" max="9493" width="6.5703125" style="44" customWidth="1"/>
    <col min="9494" max="9494" width="4.5703125" style="44" customWidth="1"/>
    <col min="9495" max="9495" width="7.85546875" style="44" customWidth="1"/>
    <col min="9496" max="9496" width="8.140625" style="44" customWidth="1"/>
    <col min="9497" max="9500" width="4.5703125" style="44" customWidth="1"/>
    <col min="9501" max="9501" width="11.5703125" style="44"/>
    <col min="9502" max="9502" width="8.42578125" style="44" customWidth="1"/>
    <col min="9503" max="9503" width="5.42578125" style="44" customWidth="1"/>
    <col min="9504" max="9505" width="5.140625" style="44" customWidth="1"/>
    <col min="9506" max="9506" width="6.42578125" style="44" customWidth="1"/>
    <col min="9507" max="9507" width="11.5703125" style="44"/>
    <col min="9508" max="9508" width="8.42578125" style="44" customWidth="1"/>
    <col min="9509" max="9509" width="3.140625" style="44" customWidth="1"/>
    <col min="9510" max="9510" width="5.140625" style="44" customWidth="1"/>
    <col min="9511" max="9511" width="7.42578125" style="44" customWidth="1"/>
    <col min="9512" max="9512" width="4.5703125" style="44" customWidth="1"/>
    <col min="9513" max="9728" width="11.5703125" style="44"/>
    <col min="9729" max="9729" width="1.85546875" style="44" customWidth="1"/>
    <col min="9730" max="9730" width="8.140625" style="44" customWidth="1"/>
    <col min="9731" max="9732" width="4.5703125" style="44" customWidth="1"/>
    <col min="9733" max="9733" width="7.140625" style="44" customWidth="1"/>
    <col min="9734" max="9734" width="7.85546875" style="44" customWidth="1"/>
    <col min="9735" max="9735" width="4.5703125" style="44" customWidth="1"/>
    <col min="9736" max="9736" width="8.140625" style="44" customWidth="1"/>
    <col min="9737" max="9737" width="9.42578125" style="44" customWidth="1"/>
    <col min="9738" max="9738" width="7.140625" style="44" customWidth="1"/>
    <col min="9739" max="9740" width="8.5703125" style="44" customWidth="1"/>
    <col min="9741" max="9741" width="4.5703125" style="44" customWidth="1"/>
    <col min="9742" max="9742" width="7.42578125" style="44" customWidth="1"/>
    <col min="9743" max="9744" width="4.5703125" style="44" customWidth="1"/>
    <col min="9745" max="9745" width="7" style="44" customWidth="1"/>
    <col min="9746" max="9746" width="8.140625" style="44" customWidth="1"/>
    <col min="9747" max="9747" width="8" style="44" customWidth="1"/>
    <col min="9748" max="9748" width="7.140625" style="44" customWidth="1"/>
    <col min="9749" max="9749" width="6.5703125" style="44" customWidth="1"/>
    <col min="9750" max="9750" width="4.5703125" style="44" customWidth="1"/>
    <col min="9751" max="9751" width="7.85546875" style="44" customWidth="1"/>
    <col min="9752" max="9752" width="8.140625" style="44" customWidth="1"/>
    <col min="9753" max="9756" width="4.5703125" style="44" customWidth="1"/>
    <col min="9757" max="9757" width="11.5703125" style="44"/>
    <col min="9758" max="9758" width="8.42578125" style="44" customWidth="1"/>
    <col min="9759" max="9759" width="5.42578125" style="44" customWidth="1"/>
    <col min="9760" max="9761" width="5.140625" style="44" customWidth="1"/>
    <col min="9762" max="9762" width="6.42578125" style="44" customWidth="1"/>
    <col min="9763" max="9763" width="11.5703125" style="44"/>
    <col min="9764" max="9764" width="8.42578125" style="44" customWidth="1"/>
    <col min="9765" max="9765" width="3.140625" style="44" customWidth="1"/>
    <col min="9766" max="9766" width="5.140625" style="44" customWidth="1"/>
    <col min="9767" max="9767" width="7.42578125" style="44" customWidth="1"/>
    <col min="9768" max="9768" width="4.5703125" style="44" customWidth="1"/>
    <col min="9769" max="9984" width="11.5703125" style="44"/>
    <col min="9985" max="9985" width="1.85546875" style="44" customWidth="1"/>
    <col min="9986" max="9986" width="8.140625" style="44" customWidth="1"/>
    <col min="9987" max="9988" width="4.5703125" style="44" customWidth="1"/>
    <col min="9989" max="9989" width="7.140625" style="44" customWidth="1"/>
    <col min="9990" max="9990" width="7.85546875" style="44" customWidth="1"/>
    <col min="9991" max="9991" width="4.5703125" style="44" customWidth="1"/>
    <col min="9992" max="9992" width="8.140625" style="44" customWidth="1"/>
    <col min="9993" max="9993" width="9.42578125" style="44" customWidth="1"/>
    <col min="9994" max="9994" width="7.140625" style="44" customWidth="1"/>
    <col min="9995" max="9996" width="8.5703125" style="44" customWidth="1"/>
    <col min="9997" max="9997" width="4.5703125" style="44" customWidth="1"/>
    <col min="9998" max="9998" width="7.42578125" style="44" customWidth="1"/>
    <col min="9999" max="10000" width="4.5703125" style="44" customWidth="1"/>
    <col min="10001" max="10001" width="7" style="44" customWidth="1"/>
    <col min="10002" max="10002" width="8.140625" style="44" customWidth="1"/>
    <col min="10003" max="10003" width="8" style="44" customWidth="1"/>
    <col min="10004" max="10004" width="7.140625" style="44" customWidth="1"/>
    <col min="10005" max="10005" width="6.5703125" style="44" customWidth="1"/>
    <col min="10006" max="10006" width="4.5703125" style="44" customWidth="1"/>
    <col min="10007" max="10007" width="7.85546875" style="44" customWidth="1"/>
    <col min="10008" max="10008" width="8.140625" style="44" customWidth="1"/>
    <col min="10009" max="10012" width="4.5703125" style="44" customWidth="1"/>
    <col min="10013" max="10013" width="11.5703125" style="44"/>
    <col min="10014" max="10014" width="8.42578125" style="44" customWidth="1"/>
    <col min="10015" max="10015" width="5.42578125" style="44" customWidth="1"/>
    <col min="10016" max="10017" width="5.140625" style="44" customWidth="1"/>
    <col min="10018" max="10018" width="6.42578125" style="44" customWidth="1"/>
    <col min="10019" max="10019" width="11.5703125" style="44"/>
    <col min="10020" max="10020" width="8.42578125" style="44" customWidth="1"/>
    <col min="10021" max="10021" width="3.140625" style="44" customWidth="1"/>
    <col min="10022" max="10022" width="5.140625" style="44" customWidth="1"/>
    <col min="10023" max="10023" width="7.42578125" style="44" customWidth="1"/>
    <col min="10024" max="10024" width="4.5703125" style="44" customWidth="1"/>
    <col min="10025" max="10240" width="11.5703125" style="44"/>
    <col min="10241" max="10241" width="1.85546875" style="44" customWidth="1"/>
    <col min="10242" max="10242" width="8.140625" style="44" customWidth="1"/>
    <col min="10243" max="10244" width="4.5703125" style="44" customWidth="1"/>
    <col min="10245" max="10245" width="7.140625" style="44" customWidth="1"/>
    <col min="10246" max="10246" width="7.85546875" style="44" customWidth="1"/>
    <col min="10247" max="10247" width="4.5703125" style="44" customWidth="1"/>
    <col min="10248" max="10248" width="8.140625" style="44" customWidth="1"/>
    <col min="10249" max="10249" width="9.42578125" style="44" customWidth="1"/>
    <col min="10250" max="10250" width="7.140625" style="44" customWidth="1"/>
    <col min="10251" max="10252" width="8.5703125" style="44" customWidth="1"/>
    <col min="10253" max="10253" width="4.5703125" style="44" customWidth="1"/>
    <col min="10254" max="10254" width="7.42578125" style="44" customWidth="1"/>
    <col min="10255" max="10256" width="4.5703125" style="44" customWidth="1"/>
    <col min="10257" max="10257" width="7" style="44" customWidth="1"/>
    <col min="10258" max="10258" width="8.140625" style="44" customWidth="1"/>
    <col min="10259" max="10259" width="8" style="44" customWidth="1"/>
    <col min="10260" max="10260" width="7.140625" style="44" customWidth="1"/>
    <col min="10261" max="10261" width="6.5703125" style="44" customWidth="1"/>
    <col min="10262" max="10262" width="4.5703125" style="44" customWidth="1"/>
    <col min="10263" max="10263" width="7.85546875" style="44" customWidth="1"/>
    <col min="10264" max="10264" width="8.140625" style="44" customWidth="1"/>
    <col min="10265" max="10268" width="4.5703125" style="44" customWidth="1"/>
    <col min="10269" max="10269" width="11.5703125" style="44"/>
    <col min="10270" max="10270" width="8.42578125" style="44" customWidth="1"/>
    <col min="10271" max="10271" width="5.42578125" style="44" customWidth="1"/>
    <col min="10272" max="10273" width="5.140625" style="44" customWidth="1"/>
    <col min="10274" max="10274" width="6.42578125" style="44" customWidth="1"/>
    <col min="10275" max="10275" width="11.5703125" style="44"/>
    <col min="10276" max="10276" width="8.42578125" style="44" customWidth="1"/>
    <col min="10277" max="10277" width="3.140625" style="44" customWidth="1"/>
    <col min="10278" max="10278" width="5.140625" style="44" customWidth="1"/>
    <col min="10279" max="10279" width="7.42578125" style="44" customWidth="1"/>
    <col min="10280" max="10280" width="4.5703125" style="44" customWidth="1"/>
    <col min="10281" max="10496" width="11.5703125" style="44"/>
    <col min="10497" max="10497" width="1.85546875" style="44" customWidth="1"/>
    <col min="10498" max="10498" width="8.140625" style="44" customWidth="1"/>
    <col min="10499" max="10500" width="4.5703125" style="44" customWidth="1"/>
    <col min="10501" max="10501" width="7.140625" style="44" customWidth="1"/>
    <col min="10502" max="10502" width="7.85546875" style="44" customWidth="1"/>
    <col min="10503" max="10503" width="4.5703125" style="44" customWidth="1"/>
    <col min="10504" max="10504" width="8.140625" style="44" customWidth="1"/>
    <col min="10505" max="10505" width="9.42578125" style="44" customWidth="1"/>
    <col min="10506" max="10506" width="7.140625" style="44" customWidth="1"/>
    <col min="10507" max="10508" width="8.5703125" style="44" customWidth="1"/>
    <col min="10509" max="10509" width="4.5703125" style="44" customWidth="1"/>
    <col min="10510" max="10510" width="7.42578125" style="44" customWidth="1"/>
    <col min="10511" max="10512" width="4.5703125" style="44" customWidth="1"/>
    <col min="10513" max="10513" width="7" style="44" customWidth="1"/>
    <col min="10514" max="10514" width="8.140625" style="44" customWidth="1"/>
    <col min="10515" max="10515" width="8" style="44" customWidth="1"/>
    <col min="10516" max="10516" width="7.140625" style="44" customWidth="1"/>
    <col min="10517" max="10517" width="6.5703125" style="44" customWidth="1"/>
    <col min="10518" max="10518" width="4.5703125" style="44" customWidth="1"/>
    <col min="10519" max="10519" width="7.85546875" style="44" customWidth="1"/>
    <col min="10520" max="10520" width="8.140625" style="44" customWidth="1"/>
    <col min="10521" max="10524" width="4.5703125" style="44" customWidth="1"/>
    <col min="10525" max="10525" width="11.5703125" style="44"/>
    <col min="10526" max="10526" width="8.42578125" style="44" customWidth="1"/>
    <col min="10527" max="10527" width="5.42578125" style="44" customWidth="1"/>
    <col min="10528" max="10529" width="5.140625" style="44" customWidth="1"/>
    <col min="10530" max="10530" width="6.42578125" style="44" customWidth="1"/>
    <col min="10531" max="10531" width="11.5703125" style="44"/>
    <col min="10532" max="10532" width="8.42578125" style="44" customWidth="1"/>
    <col min="10533" max="10533" width="3.140625" style="44" customWidth="1"/>
    <col min="10534" max="10534" width="5.140625" style="44" customWidth="1"/>
    <col min="10535" max="10535" width="7.42578125" style="44" customWidth="1"/>
    <col min="10536" max="10536" width="4.5703125" style="44" customWidth="1"/>
    <col min="10537" max="10752" width="11.5703125" style="44"/>
    <col min="10753" max="10753" width="1.85546875" style="44" customWidth="1"/>
    <col min="10754" max="10754" width="8.140625" style="44" customWidth="1"/>
    <col min="10755" max="10756" width="4.5703125" style="44" customWidth="1"/>
    <col min="10757" max="10757" width="7.140625" style="44" customWidth="1"/>
    <col min="10758" max="10758" width="7.85546875" style="44" customWidth="1"/>
    <col min="10759" max="10759" width="4.5703125" style="44" customWidth="1"/>
    <col min="10760" max="10760" width="8.140625" style="44" customWidth="1"/>
    <col min="10761" max="10761" width="9.42578125" style="44" customWidth="1"/>
    <col min="10762" max="10762" width="7.140625" style="44" customWidth="1"/>
    <col min="10763" max="10764" width="8.5703125" style="44" customWidth="1"/>
    <col min="10765" max="10765" width="4.5703125" style="44" customWidth="1"/>
    <col min="10766" max="10766" width="7.42578125" style="44" customWidth="1"/>
    <col min="10767" max="10768" width="4.5703125" style="44" customWidth="1"/>
    <col min="10769" max="10769" width="7" style="44" customWidth="1"/>
    <col min="10770" max="10770" width="8.140625" style="44" customWidth="1"/>
    <col min="10771" max="10771" width="8" style="44" customWidth="1"/>
    <col min="10772" max="10772" width="7.140625" style="44" customWidth="1"/>
    <col min="10773" max="10773" width="6.5703125" style="44" customWidth="1"/>
    <col min="10774" max="10774" width="4.5703125" style="44" customWidth="1"/>
    <col min="10775" max="10775" width="7.85546875" style="44" customWidth="1"/>
    <col min="10776" max="10776" width="8.140625" style="44" customWidth="1"/>
    <col min="10777" max="10780" width="4.5703125" style="44" customWidth="1"/>
    <col min="10781" max="10781" width="11.5703125" style="44"/>
    <col min="10782" max="10782" width="8.42578125" style="44" customWidth="1"/>
    <col min="10783" max="10783" width="5.42578125" style="44" customWidth="1"/>
    <col min="10784" max="10785" width="5.140625" style="44" customWidth="1"/>
    <col min="10786" max="10786" width="6.42578125" style="44" customWidth="1"/>
    <col min="10787" max="10787" width="11.5703125" style="44"/>
    <col min="10788" max="10788" width="8.42578125" style="44" customWidth="1"/>
    <col min="10789" max="10789" width="3.140625" style="44" customWidth="1"/>
    <col min="10790" max="10790" width="5.140625" style="44" customWidth="1"/>
    <col min="10791" max="10791" width="7.42578125" style="44" customWidth="1"/>
    <col min="10792" max="10792" width="4.5703125" style="44" customWidth="1"/>
    <col min="10793" max="11008" width="11.5703125" style="44"/>
    <col min="11009" max="11009" width="1.85546875" style="44" customWidth="1"/>
    <col min="11010" max="11010" width="8.140625" style="44" customWidth="1"/>
    <col min="11011" max="11012" width="4.5703125" style="44" customWidth="1"/>
    <col min="11013" max="11013" width="7.140625" style="44" customWidth="1"/>
    <col min="11014" max="11014" width="7.85546875" style="44" customWidth="1"/>
    <col min="11015" max="11015" width="4.5703125" style="44" customWidth="1"/>
    <col min="11016" max="11016" width="8.140625" style="44" customWidth="1"/>
    <col min="11017" max="11017" width="9.42578125" style="44" customWidth="1"/>
    <col min="11018" max="11018" width="7.140625" style="44" customWidth="1"/>
    <col min="11019" max="11020" width="8.5703125" style="44" customWidth="1"/>
    <col min="11021" max="11021" width="4.5703125" style="44" customWidth="1"/>
    <col min="11022" max="11022" width="7.42578125" style="44" customWidth="1"/>
    <col min="11023" max="11024" width="4.5703125" style="44" customWidth="1"/>
    <col min="11025" max="11025" width="7" style="44" customWidth="1"/>
    <col min="11026" max="11026" width="8.140625" style="44" customWidth="1"/>
    <col min="11027" max="11027" width="8" style="44" customWidth="1"/>
    <col min="11028" max="11028" width="7.140625" style="44" customWidth="1"/>
    <col min="11029" max="11029" width="6.5703125" style="44" customWidth="1"/>
    <col min="11030" max="11030" width="4.5703125" style="44" customWidth="1"/>
    <col min="11031" max="11031" width="7.85546875" style="44" customWidth="1"/>
    <col min="11032" max="11032" width="8.140625" style="44" customWidth="1"/>
    <col min="11033" max="11036" width="4.5703125" style="44" customWidth="1"/>
    <col min="11037" max="11037" width="11.5703125" style="44"/>
    <col min="11038" max="11038" width="8.42578125" style="44" customWidth="1"/>
    <col min="11039" max="11039" width="5.42578125" style="44" customWidth="1"/>
    <col min="11040" max="11041" width="5.140625" style="44" customWidth="1"/>
    <col min="11042" max="11042" width="6.42578125" style="44" customWidth="1"/>
    <col min="11043" max="11043" width="11.5703125" style="44"/>
    <col min="11044" max="11044" width="8.42578125" style="44" customWidth="1"/>
    <col min="11045" max="11045" width="3.140625" style="44" customWidth="1"/>
    <col min="11046" max="11046" width="5.140625" style="44" customWidth="1"/>
    <col min="11047" max="11047" width="7.42578125" style="44" customWidth="1"/>
    <col min="11048" max="11048" width="4.5703125" style="44" customWidth="1"/>
    <col min="11049" max="11264" width="11.5703125" style="44"/>
    <col min="11265" max="11265" width="1.85546875" style="44" customWidth="1"/>
    <col min="11266" max="11266" width="8.140625" style="44" customWidth="1"/>
    <col min="11267" max="11268" width="4.5703125" style="44" customWidth="1"/>
    <col min="11269" max="11269" width="7.140625" style="44" customWidth="1"/>
    <col min="11270" max="11270" width="7.85546875" style="44" customWidth="1"/>
    <col min="11271" max="11271" width="4.5703125" style="44" customWidth="1"/>
    <col min="11272" max="11272" width="8.140625" style="44" customWidth="1"/>
    <col min="11273" max="11273" width="9.42578125" style="44" customWidth="1"/>
    <col min="11274" max="11274" width="7.140625" style="44" customWidth="1"/>
    <col min="11275" max="11276" width="8.5703125" style="44" customWidth="1"/>
    <col min="11277" max="11277" width="4.5703125" style="44" customWidth="1"/>
    <col min="11278" max="11278" width="7.42578125" style="44" customWidth="1"/>
    <col min="11279" max="11280" width="4.5703125" style="44" customWidth="1"/>
    <col min="11281" max="11281" width="7" style="44" customWidth="1"/>
    <col min="11282" max="11282" width="8.140625" style="44" customWidth="1"/>
    <col min="11283" max="11283" width="8" style="44" customWidth="1"/>
    <col min="11284" max="11284" width="7.140625" style="44" customWidth="1"/>
    <col min="11285" max="11285" width="6.5703125" style="44" customWidth="1"/>
    <col min="11286" max="11286" width="4.5703125" style="44" customWidth="1"/>
    <col min="11287" max="11287" width="7.85546875" style="44" customWidth="1"/>
    <col min="11288" max="11288" width="8.140625" style="44" customWidth="1"/>
    <col min="11289" max="11292" width="4.5703125" style="44" customWidth="1"/>
    <col min="11293" max="11293" width="11.5703125" style="44"/>
    <col min="11294" max="11294" width="8.42578125" style="44" customWidth="1"/>
    <col min="11295" max="11295" width="5.42578125" style="44" customWidth="1"/>
    <col min="11296" max="11297" width="5.140625" style="44" customWidth="1"/>
    <col min="11298" max="11298" width="6.42578125" style="44" customWidth="1"/>
    <col min="11299" max="11299" width="11.5703125" style="44"/>
    <col min="11300" max="11300" width="8.42578125" style="44" customWidth="1"/>
    <col min="11301" max="11301" width="3.140625" style="44" customWidth="1"/>
    <col min="11302" max="11302" width="5.140625" style="44" customWidth="1"/>
    <col min="11303" max="11303" width="7.42578125" style="44" customWidth="1"/>
    <col min="11304" max="11304" width="4.5703125" style="44" customWidth="1"/>
    <col min="11305" max="11520" width="11.5703125" style="44"/>
    <col min="11521" max="11521" width="1.85546875" style="44" customWidth="1"/>
    <col min="11522" max="11522" width="8.140625" style="44" customWidth="1"/>
    <col min="11523" max="11524" width="4.5703125" style="44" customWidth="1"/>
    <col min="11525" max="11525" width="7.140625" style="44" customWidth="1"/>
    <col min="11526" max="11526" width="7.85546875" style="44" customWidth="1"/>
    <col min="11527" max="11527" width="4.5703125" style="44" customWidth="1"/>
    <col min="11528" max="11528" width="8.140625" style="44" customWidth="1"/>
    <col min="11529" max="11529" width="9.42578125" style="44" customWidth="1"/>
    <col min="11530" max="11530" width="7.140625" style="44" customWidth="1"/>
    <col min="11531" max="11532" width="8.5703125" style="44" customWidth="1"/>
    <col min="11533" max="11533" width="4.5703125" style="44" customWidth="1"/>
    <col min="11534" max="11534" width="7.42578125" style="44" customWidth="1"/>
    <col min="11535" max="11536" width="4.5703125" style="44" customWidth="1"/>
    <col min="11537" max="11537" width="7" style="44" customWidth="1"/>
    <col min="11538" max="11538" width="8.140625" style="44" customWidth="1"/>
    <col min="11539" max="11539" width="8" style="44" customWidth="1"/>
    <col min="11540" max="11540" width="7.140625" style="44" customWidth="1"/>
    <col min="11541" max="11541" width="6.5703125" style="44" customWidth="1"/>
    <col min="11542" max="11542" width="4.5703125" style="44" customWidth="1"/>
    <col min="11543" max="11543" width="7.85546875" style="44" customWidth="1"/>
    <col min="11544" max="11544" width="8.140625" style="44" customWidth="1"/>
    <col min="11545" max="11548" width="4.5703125" style="44" customWidth="1"/>
    <col min="11549" max="11549" width="11.5703125" style="44"/>
    <col min="11550" max="11550" width="8.42578125" style="44" customWidth="1"/>
    <col min="11551" max="11551" width="5.42578125" style="44" customWidth="1"/>
    <col min="11552" max="11553" width="5.140625" style="44" customWidth="1"/>
    <col min="11554" max="11554" width="6.42578125" style="44" customWidth="1"/>
    <col min="11555" max="11555" width="11.5703125" style="44"/>
    <col min="11556" max="11556" width="8.42578125" style="44" customWidth="1"/>
    <col min="11557" max="11557" width="3.140625" style="44" customWidth="1"/>
    <col min="11558" max="11558" width="5.140625" style="44" customWidth="1"/>
    <col min="11559" max="11559" width="7.42578125" style="44" customWidth="1"/>
    <col min="11560" max="11560" width="4.5703125" style="44" customWidth="1"/>
    <col min="11561" max="11776" width="11.5703125" style="44"/>
    <col min="11777" max="11777" width="1.85546875" style="44" customWidth="1"/>
    <col min="11778" max="11778" width="8.140625" style="44" customWidth="1"/>
    <col min="11779" max="11780" width="4.5703125" style="44" customWidth="1"/>
    <col min="11781" max="11781" width="7.140625" style="44" customWidth="1"/>
    <col min="11782" max="11782" width="7.85546875" style="44" customWidth="1"/>
    <col min="11783" max="11783" width="4.5703125" style="44" customWidth="1"/>
    <col min="11784" max="11784" width="8.140625" style="44" customWidth="1"/>
    <col min="11785" max="11785" width="9.42578125" style="44" customWidth="1"/>
    <col min="11786" max="11786" width="7.140625" style="44" customWidth="1"/>
    <col min="11787" max="11788" width="8.5703125" style="44" customWidth="1"/>
    <col min="11789" max="11789" width="4.5703125" style="44" customWidth="1"/>
    <col min="11790" max="11790" width="7.42578125" style="44" customWidth="1"/>
    <col min="11791" max="11792" width="4.5703125" style="44" customWidth="1"/>
    <col min="11793" max="11793" width="7" style="44" customWidth="1"/>
    <col min="11794" max="11794" width="8.140625" style="44" customWidth="1"/>
    <col min="11795" max="11795" width="8" style="44" customWidth="1"/>
    <col min="11796" max="11796" width="7.140625" style="44" customWidth="1"/>
    <col min="11797" max="11797" width="6.5703125" style="44" customWidth="1"/>
    <col min="11798" max="11798" width="4.5703125" style="44" customWidth="1"/>
    <col min="11799" max="11799" width="7.85546875" style="44" customWidth="1"/>
    <col min="11800" max="11800" width="8.140625" style="44" customWidth="1"/>
    <col min="11801" max="11804" width="4.5703125" style="44" customWidth="1"/>
    <col min="11805" max="11805" width="11.5703125" style="44"/>
    <col min="11806" max="11806" width="8.42578125" style="44" customWidth="1"/>
    <col min="11807" max="11807" width="5.42578125" style="44" customWidth="1"/>
    <col min="11808" max="11809" width="5.140625" style="44" customWidth="1"/>
    <col min="11810" max="11810" width="6.42578125" style="44" customWidth="1"/>
    <col min="11811" max="11811" width="11.5703125" style="44"/>
    <col min="11812" max="11812" width="8.42578125" style="44" customWidth="1"/>
    <col min="11813" max="11813" width="3.140625" style="44" customWidth="1"/>
    <col min="11814" max="11814" width="5.140625" style="44" customWidth="1"/>
    <col min="11815" max="11815" width="7.42578125" style="44" customWidth="1"/>
    <col min="11816" max="11816" width="4.5703125" style="44" customWidth="1"/>
    <col min="11817" max="12032" width="11.5703125" style="44"/>
    <col min="12033" max="12033" width="1.85546875" style="44" customWidth="1"/>
    <col min="12034" max="12034" width="8.140625" style="44" customWidth="1"/>
    <col min="12035" max="12036" width="4.5703125" style="44" customWidth="1"/>
    <col min="12037" max="12037" width="7.140625" style="44" customWidth="1"/>
    <col min="12038" max="12038" width="7.85546875" style="44" customWidth="1"/>
    <col min="12039" max="12039" width="4.5703125" style="44" customWidth="1"/>
    <col min="12040" max="12040" width="8.140625" style="44" customWidth="1"/>
    <col min="12041" max="12041" width="9.42578125" style="44" customWidth="1"/>
    <col min="12042" max="12042" width="7.140625" style="44" customWidth="1"/>
    <col min="12043" max="12044" width="8.5703125" style="44" customWidth="1"/>
    <col min="12045" max="12045" width="4.5703125" style="44" customWidth="1"/>
    <col min="12046" max="12046" width="7.42578125" style="44" customWidth="1"/>
    <col min="12047" max="12048" width="4.5703125" style="44" customWidth="1"/>
    <col min="12049" max="12049" width="7" style="44" customWidth="1"/>
    <col min="12050" max="12050" width="8.140625" style="44" customWidth="1"/>
    <col min="12051" max="12051" width="8" style="44" customWidth="1"/>
    <col min="12052" max="12052" width="7.140625" style="44" customWidth="1"/>
    <col min="12053" max="12053" width="6.5703125" style="44" customWidth="1"/>
    <col min="12054" max="12054" width="4.5703125" style="44" customWidth="1"/>
    <col min="12055" max="12055" width="7.85546875" style="44" customWidth="1"/>
    <col min="12056" max="12056" width="8.140625" style="44" customWidth="1"/>
    <col min="12057" max="12060" width="4.5703125" style="44" customWidth="1"/>
    <col min="12061" max="12061" width="11.5703125" style="44"/>
    <col min="12062" max="12062" width="8.42578125" style="44" customWidth="1"/>
    <col min="12063" max="12063" width="5.42578125" style="44" customWidth="1"/>
    <col min="12064" max="12065" width="5.140625" style="44" customWidth="1"/>
    <col min="12066" max="12066" width="6.42578125" style="44" customWidth="1"/>
    <col min="12067" max="12067" width="11.5703125" style="44"/>
    <col min="12068" max="12068" width="8.42578125" style="44" customWidth="1"/>
    <col min="12069" max="12069" width="3.140625" style="44" customWidth="1"/>
    <col min="12070" max="12070" width="5.140625" style="44" customWidth="1"/>
    <col min="12071" max="12071" width="7.42578125" style="44" customWidth="1"/>
    <col min="12072" max="12072" width="4.5703125" style="44" customWidth="1"/>
    <col min="12073" max="12288" width="11.5703125" style="44"/>
    <col min="12289" max="12289" width="1.85546875" style="44" customWidth="1"/>
    <col min="12290" max="12290" width="8.140625" style="44" customWidth="1"/>
    <col min="12291" max="12292" width="4.5703125" style="44" customWidth="1"/>
    <col min="12293" max="12293" width="7.140625" style="44" customWidth="1"/>
    <col min="12294" max="12294" width="7.85546875" style="44" customWidth="1"/>
    <col min="12295" max="12295" width="4.5703125" style="44" customWidth="1"/>
    <col min="12296" max="12296" width="8.140625" style="44" customWidth="1"/>
    <col min="12297" max="12297" width="9.42578125" style="44" customWidth="1"/>
    <col min="12298" max="12298" width="7.140625" style="44" customWidth="1"/>
    <col min="12299" max="12300" width="8.5703125" style="44" customWidth="1"/>
    <col min="12301" max="12301" width="4.5703125" style="44" customWidth="1"/>
    <col min="12302" max="12302" width="7.42578125" style="44" customWidth="1"/>
    <col min="12303" max="12304" width="4.5703125" style="44" customWidth="1"/>
    <col min="12305" max="12305" width="7" style="44" customWidth="1"/>
    <col min="12306" max="12306" width="8.140625" style="44" customWidth="1"/>
    <col min="12307" max="12307" width="8" style="44" customWidth="1"/>
    <col min="12308" max="12308" width="7.140625" style="44" customWidth="1"/>
    <col min="12309" max="12309" width="6.5703125" style="44" customWidth="1"/>
    <col min="12310" max="12310" width="4.5703125" style="44" customWidth="1"/>
    <col min="12311" max="12311" width="7.85546875" style="44" customWidth="1"/>
    <col min="12312" max="12312" width="8.140625" style="44" customWidth="1"/>
    <col min="12313" max="12316" width="4.5703125" style="44" customWidth="1"/>
    <col min="12317" max="12317" width="11.5703125" style="44"/>
    <col min="12318" max="12318" width="8.42578125" style="44" customWidth="1"/>
    <col min="12319" max="12319" width="5.42578125" style="44" customWidth="1"/>
    <col min="12320" max="12321" width="5.140625" style="44" customWidth="1"/>
    <col min="12322" max="12322" width="6.42578125" style="44" customWidth="1"/>
    <col min="12323" max="12323" width="11.5703125" style="44"/>
    <col min="12324" max="12324" width="8.42578125" style="44" customWidth="1"/>
    <col min="12325" max="12325" width="3.140625" style="44" customWidth="1"/>
    <col min="12326" max="12326" width="5.140625" style="44" customWidth="1"/>
    <col min="12327" max="12327" width="7.42578125" style="44" customWidth="1"/>
    <col min="12328" max="12328" width="4.5703125" style="44" customWidth="1"/>
    <col min="12329" max="12544" width="11.5703125" style="44"/>
    <col min="12545" max="12545" width="1.85546875" style="44" customWidth="1"/>
    <col min="12546" max="12546" width="8.140625" style="44" customWidth="1"/>
    <col min="12547" max="12548" width="4.5703125" style="44" customWidth="1"/>
    <col min="12549" max="12549" width="7.140625" style="44" customWidth="1"/>
    <col min="12550" max="12550" width="7.85546875" style="44" customWidth="1"/>
    <col min="12551" max="12551" width="4.5703125" style="44" customWidth="1"/>
    <col min="12552" max="12552" width="8.140625" style="44" customWidth="1"/>
    <col min="12553" max="12553" width="9.42578125" style="44" customWidth="1"/>
    <col min="12554" max="12554" width="7.140625" style="44" customWidth="1"/>
    <col min="12555" max="12556" width="8.5703125" style="44" customWidth="1"/>
    <col min="12557" max="12557" width="4.5703125" style="44" customWidth="1"/>
    <col min="12558" max="12558" width="7.42578125" style="44" customWidth="1"/>
    <col min="12559" max="12560" width="4.5703125" style="44" customWidth="1"/>
    <col min="12561" max="12561" width="7" style="44" customWidth="1"/>
    <col min="12562" max="12562" width="8.140625" style="44" customWidth="1"/>
    <col min="12563" max="12563" width="8" style="44" customWidth="1"/>
    <col min="12564" max="12564" width="7.140625" style="44" customWidth="1"/>
    <col min="12565" max="12565" width="6.5703125" style="44" customWidth="1"/>
    <col min="12566" max="12566" width="4.5703125" style="44" customWidth="1"/>
    <col min="12567" max="12567" width="7.85546875" style="44" customWidth="1"/>
    <col min="12568" max="12568" width="8.140625" style="44" customWidth="1"/>
    <col min="12569" max="12572" width="4.5703125" style="44" customWidth="1"/>
    <col min="12573" max="12573" width="11.5703125" style="44"/>
    <col min="12574" max="12574" width="8.42578125" style="44" customWidth="1"/>
    <col min="12575" max="12575" width="5.42578125" style="44" customWidth="1"/>
    <col min="12576" max="12577" width="5.140625" style="44" customWidth="1"/>
    <col min="12578" max="12578" width="6.42578125" style="44" customWidth="1"/>
    <col min="12579" max="12579" width="11.5703125" style="44"/>
    <col min="12580" max="12580" width="8.42578125" style="44" customWidth="1"/>
    <col min="12581" max="12581" width="3.140625" style="44" customWidth="1"/>
    <col min="12582" max="12582" width="5.140625" style="44" customWidth="1"/>
    <col min="12583" max="12583" width="7.42578125" style="44" customWidth="1"/>
    <col min="12584" max="12584" width="4.5703125" style="44" customWidth="1"/>
    <col min="12585" max="12800" width="11.5703125" style="44"/>
    <col min="12801" max="12801" width="1.85546875" style="44" customWidth="1"/>
    <col min="12802" max="12802" width="8.140625" style="44" customWidth="1"/>
    <col min="12803" max="12804" width="4.5703125" style="44" customWidth="1"/>
    <col min="12805" max="12805" width="7.140625" style="44" customWidth="1"/>
    <col min="12806" max="12806" width="7.85546875" style="44" customWidth="1"/>
    <col min="12807" max="12807" width="4.5703125" style="44" customWidth="1"/>
    <col min="12808" max="12808" width="8.140625" style="44" customWidth="1"/>
    <col min="12809" max="12809" width="9.42578125" style="44" customWidth="1"/>
    <col min="12810" max="12810" width="7.140625" style="44" customWidth="1"/>
    <col min="12811" max="12812" width="8.5703125" style="44" customWidth="1"/>
    <col min="12813" max="12813" width="4.5703125" style="44" customWidth="1"/>
    <col min="12814" max="12814" width="7.42578125" style="44" customWidth="1"/>
    <col min="12815" max="12816" width="4.5703125" style="44" customWidth="1"/>
    <col min="12817" max="12817" width="7" style="44" customWidth="1"/>
    <col min="12818" max="12818" width="8.140625" style="44" customWidth="1"/>
    <col min="12819" max="12819" width="8" style="44" customWidth="1"/>
    <col min="12820" max="12820" width="7.140625" style="44" customWidth="1"/>
    <col min="12821" max="12821" width="6.5703125" style="44" customWidth="1"/>
    <col min="12822" max="12822" width="4.5703125" style="44" customWidth="1"/>
    <col min="12823" max="12823" width="7.85546875" style="44" customWidth="1"/>
    <col min="12824" max="12824" width="8.140625" style="44" customWidth="1"/>
    <col min="12825" max="12828" width="4.5703125" style="44" customWidth="1"/>
    <col min="12829" max="12829" width="11.5703125" style="44"/>
    <col min="12830" max="12830" width="8.42578125" style="44" customWidth="1"/>
    <col min="12831" max="12831" width="5.42578125" style="44" customWidth="1"/>
    <col min="12832" max="12833" width="5.140625" style="44" customWidth="1"/>
    <col min="12834" max="12834" width="6.42578125" style="44" customWidth="1"/>
    <col min="12835" max="12835" width="11.5703125" style="44"/>
    <col min="12836" max="12836" width="8.42578125" style="44" customWidth="1"/>
    <col min="12837" max="12837" width="3.140625" style="44" customWidth="1"/>
    <col min="12838" max="12838" width="5.140625" style="44" customWidth="1"/>
    <col min="12839" max="12839" width="7.42578125" style="44" customWidth="1"/>
    <col min="12840" max="12840" width="4.5703125" style="44" customWidth="1"/>
    <col min="12841" max="13056" width="11.5703125" style="44"/>
    <col min="13057" max="13057" width="1.85546875" style="44" customWidth="1"/>
    <col min="13058" max="13058" width="8.140625" style="44" customWidth="1"/>
    <col min="13059" max="13060" width="4.5703125" style="44" customWidth="1"/>
    <col min="13061" max="13061" width="7.140625" style="44" customWidth="1"/>
    <col min="13062" max="13062" width="7.85546875" style="44" customWidth="1"/>
    <col min="13063" max="13063" width="4.5703125" style="44" customWidth="1"/>
    <col min="13064" max="13064" width="8.140625" style="44" customWidth="1"/>
    <col min="13065" max="13065" width="9.42578125" style="44" customWidth="1"/>
    <col min="13066" max="13066" width="7.140625" style="44" customWidth="1"/>
    <col min="13067" max="13068" width="8.5703125" style="44" customWidth="1"/>
    <col min="13069" max="13069" width="4.5703125" style="44" customWidth="1"/>
    <col min="13070" max="13070" width="7.42578125" style="44" customWidth="1"/>
    <col min="13071" max="13072" width="4.5703125" style="44" customWidth="1"/>
    <col min="13073" max="13073" width="7" style="44" customWidth="1"/>
    <col min="13074" max="13074" width="8.140625" style="44" customWidth="1"/>
    <col min="13075" max="13075" width="8" style="44" customWidth="1"/>
    <col min="13076" max="13076" width="7.140625" style="44" customWidth="1"/>
    <col min="13077" max="13077" width="6.5703125" style="44" customWidth="1"/>
    <col min="13078" max="13078" width="4.5703125" style="44" customWidth="1"/>
    <col min="13079" max="13079" width="7.85546875" style="44" customWidth="1"/>
    <col min="13080" max="13080" width="8.140625" style="44" customWidth="1"/>
    <col min="13081" max="13084" width="4.5703125" style="44" customWidth="1"/>
    <col min="13085" max="13085" width="11.5703125" style="44"/>
    <col min="13086" max="13086" width="8.42578125" style="44" customWidth="1"/>
    <col min="13087" max="13087" width="5.42578125" style="44" customWidth="1"/>
    <col min="13088" max="13089" width="5.140625" style="44" customWidth="1"/>
    <col min="13090" max="13090" width="6.42578125" style="44" customWidth="1"/>
    <col min="13091" max="13091" width="11.5703125" style="44"/>
    <col min="13092" max="13092" width="8.42578125" style="44" customWidth="1"/>
    <col min="13093" max="13093" width="3.140625" style="44" customWidth="1"/>
    <col min="13094" max="13094" width="5.140625" style="44" customWidth="1"/>
    <col min="13095" max="13095" width="7.42578125" style="44" customWidth="1"/>
    <col min="13096" max="13096" width="4.5703125" style="44" customWidth="1"/>
    <col min="13097" max="13312" width="11.5703125" style="44"/>
    <col min="13313" max="13313" width="1.85546875" style="44" customWidth="1"/>
    <col min="13314" max="13314" width="8.140625" style="44" customWidth="1"/>
    <col min="13315" max="13316" width="4.5703125" style="44" customWidth="1"/>
    <col min="13317" max="13317" width="7.140625" style="44" customWidth="1"/>
    <col min="13318" max="13318" width="7.85546875" style="44" customWidth="1"/>
    <col min="13319" max="13319" width="4.5703125" style="44" customWidth="1"/>
    <col min="13320" max="13320" width="8.140625" style="44" customWidth="1"/>
    <col min="13321" max="13321" width="9.42578125" style="44" customWidth="1"/>
    <col min="13322" max="13322" width="7.140625" style="44" customWidth="1"/>
    <col min="13323" max="13324" width="8.5703125" style="44" customWidth="1"/>
    <col min="13325" max="13325" width="4.5703125" style="44" customWidth="1"/>
    <col min="13326" max="13326" width="7.42578125" style="44" customWidth="1"/>
    <col min="13327" max="13328" width="4.5703125" style="44" customWidth="1"/>
    <col min="13329" max="13329" width="7" style="44" customWidth="1"/>
    <col min="13330" max="13330" width="8.140625" style="44" customWidth="1"/>
    <col min="13331" max="13331" width="8" style="44" customWidth="1"/>
    <col min="13332" max="13332" width="7.140625" style="44" customWidth="1"/>
    <col min="13333" max="13333" width="6.5703125" style="44" customWidth="1"/>
    <col min="13334" max="13334" width="4.5703125" style="44" customWidth="1"/>
    <col min="13335" max="13335" width="7.85546875" style="44" customWidth="1"/>
    <col min="13336" max="13336" width="8.140625" style="44" customWidth="1"/>
    <col min="13337" max="13340" width="4.5703125" style="44" customWidth="1"/>
    <col min="13341" max="13341" width="11.5703125" style="44"/>
    <col min="13342" max="13342" width="8.42578125" style="44" customWidth="1"/>
    <col min="13343" max="13343" width="5.42578125" style="44" customWidth="1"/>
    <col min="13344" max="13345" width="5.140625" style="44" customWidth="1"/>
    <col min="13346" max="13346" width="6.42578125" style="44" customWidth="1"/>
    <col min="13347" max="13347" width="11.5703125" style="44"/>
    <col min="13348" max="13348" width="8.42578125" style="44" customWidth="1"/>
    <col min="13349" max="13349" width="3.140625" style="44" customWidth="1"/>
    <col min="13350" max="13350" width="5.140625" style="44" customWidth="1"/>
    <col min="13351" max="13351" width="7.42578125" style="44" customWidth="1"/>
    <col min="13352" max="13352" width="4.5703125" style="44" customWidth="1"/>
    <col min="13353" max="13568" width="11.5703125" style="44"/>
    <col min="13569" max="13569" width="1.85546875" style="44" customWidth="1"/>
    <col min="13570" max="13570" width="8.140625" style="44" customWidth="1"/>
    <col min="13571" max="13572" width="4.5703125" style="44" customWidth="1"/>
    <col min="13573" max="13573" width="7.140625" style="44" customWidth="1"/>
    <col min="13574" max="13574" width="7.85546875" style="44" customWidth="1"/>
    <col min="13575" max="13575" width="4.5703125" style="44" customWidth="1"/>
    <col min="13576" max="13576" width="8.140625" style="44" customWidth="1"/>
    <col min="13577" max="13577" width="9.42578125" style="44" customWidth="1"/>
    <col min="13578" max="13578" width="7.140625" style="44" customWidth="1"/>
    <col min="13579" max="13580" width="8.5703125" style="44" customWidth="1"/>
    <col min="13581" max="13581" width="4.5703125" style="44" customWidth="1"/>
    <col min="13582" max="13582" width="7.42578125" style="44" customWidth="1"/>
    <col min="13583" max="13584" width="4.5703125" style="44" customWidth="1"/>
    <col min="13585" max="13585" width="7" style="44" customWidth="1"/>
    <col min="13586" max="13586" width="8.140625" style="44" customWidth="1"/>
    <col min="13587" max="13587" width="8" style="44" customWidth="1"/>
    <col min="13588" max="13588" width="7.140625" style="44" customWidth="1"/>
    <col min="13589" max="13589" width="6.5703125" style="44" customWidth="1"/>
    <col min="13590" max="13590" width="4.5703125" style="44" customWidth="1"/>
    <col min="13591" max="13591" width="7.85546875" style="44" customWidth="1"/>
    <col min="13592" max="13592" width="8.140625" style="44" customWidth="1"/>
    <col min="13593" max="13596" width="4.5703125" style="44" customWidth="1"/>
    <col min="13597" max="13597" width="11.5703125" style="44"/>
    <col min="13598" max="13598" width="8.42578125" style="44" customWidth="1"/>
    <col min="13599" max="13599" width="5.42578125" style="44" customWidth="1"/>
    <col min="13600" max="13601" width="5.140625" style="44" customWidth="1"/>
    <col min="13602" max="13602" width="6.42578125" style="44" customWidth="1"/>
    <col min="13603" max="13603" width="11.5703125" style="44"/>
    <col min="13604" max="13604" width="8.42578125" style="44" customWidth="1"/>
    <col min="13605" max="13605" width="3.140625" style="44" customWidth="1"/>
    <col min="13606" max="13606" width="5.140625" style="44" customWidth="1"/>
    <col min="13607" max="13607" width="7.42578125" style="44" customWidth="1"/>
    <col min="13608" max="13608" width="4.5703125" style="44" customWidth="1"/>
    <col min="13609" max="13824" width="11.5703125" style="44"/>
    <col min="13825" max="13825" width="1.85546875" style="44" customWidth="1"/>
    <col min="13826" max="13826" width="8.140625" style="44" customWidth="1"/>
    <col min="13827" max="13828" width="4.5703125" style="44" customWidth="1"/>
    <col min="13829" max="13829" width="7.140625" style="44" customWidth="1"/>
    <col min="13830" max="13830" width="7.85546875" style="44" customWidth="1"/>
    <col min="13831" max="13831" width="4.5703125" style="44" customWidth="1"/>
    <col min="13832" max="13832" width="8.140625" style="44" customWidth="1"/>
    <col min="13833" max="13833" width="9.42578125" style="44" customWidth="1"/>
    <col min="13834" max="13834" width="7.140625" style="44" customWidth="1"/>
    <col min="13835" max="13836" width="8.5703125" style="44" customWidth="1"/>
    <col min="13837" max="13837" width="4.5703125" style="44" customWidth="1"/>
    <col min="13838" max="13838" width="7.42578125" style="44" customWidth="1"/>
    <col min="13839" max="13840" width="4.5703125" style="44" customWidth="1"/>
    <col min="13841" max="13841" width="7" style="44" customWidth="1"/>
    <col min="13842" max="13842" width="8.140625" style="44" customWidth="1"/>
    <col min="13843" max="13843" width="8" style="44" customWidth="1"/>
    <col min="13844" max="13844" width="7.140625" style="44" customWidth="1"/>
    <col min="13845" max="13845" width="6.5703125" style="44" customWidth="1"/>
    <col min="13846" max="13846" width="4.5703125" style="44" customWidth="1"/>
    <col min="13847" max="13847" width="7.85546875" style="44" customWidth="1"/>
    <col min="13848" max="13848" width="8.140625" style="44" customWidth="1"/>
    <col min="13849" max="13852" width="4.5703125" style="44" customWidth="1"/>
    <col min="13853" max="13853" width="11.5703125" style="44"/>
    <col min="13854" max="13854" width="8.42578125" style="44" customWidth="1"/>
    <col min="13855" max="13855" width="5.42578125" style="44" customWidth="1"/>
    <col min="13856" max="13857" width="5.140625" style="44" customWidth="1"/>
    <col min="13858" max="13858" width="6.42578125" style="44" customWidth="1"/>
    <col min="13859" max="13859" width="11.5703125" style="44"/>
    <col min="13860" max="13860" width="8.42578125" style="44" customWidth="1"/>
    <col min="13861" max="13861" width="3.140625" style="44" customWidth="1"/>
    <col min="13862" max="13862" width="5.140625" style="44" customWidth="1"/>
    <col min="13863" max="13863" width="7.42578125" style="44" customWidth="1"/>
    <col min="13864" max="13864" width="4.5703125" style="44" customWidth="1"/>
    <col min="13865" max="14080" width="11.5703125" style="44"/>
    <col min="14081" max="14081" width="1.85546875" style="44" customWidth="1"/>
    <col min="14082" max="14082" width="8.140625" style="44" customWidth="1"/>
    <col min="14083" max="14084" width="4.5703125" style="44" customWidth="1"/>
    <col min="14085" max="14085" width="7.140625" style="44" customWidth="1"/>
    <col min="14086" max="14086" width="7.85546875" style="44" customWidth="1"/>
    <col min="14087" max="14087" width="4.5703125" style="44" customWidth="1"/>
    <col min="14088" max="14088" width="8.140625" style="44" customWidth="1"/>
    <col min="14089" max="14089" width="9.42578125" style="44" customWidth="1"/>
    <col min="14090" max="14090" width="7.140625" style="44" customWidth="1"/>
    <col min="14091" max="14092" width="8.5703125" style="44" customWidth="1"/>
    <col min="14093" max="14093" width="4.5703125" style="44" customWidth="1"/>
    <col min="14094" max="14094" width="7.42578125" style="44" customWidth="1"/>
    <col min="14095" max="14096" width="4.5703125" style="44" customWidth="1"/>
    <col min="14097" max="14097" width="7" style="44" customWidth="1"/>
    <col min="14098" max="14098" width="8.140625" style="44" customWidth="1"/>
    <col min="14099" max="14099" width="8" style="44" customWidth="1"/>
    <col min="14100" max="14100" width="7.140625" style="44" customWidth="1"/>
    <col min="14101" max="14101" width="6.5703125" style="44" customWidth="1"/>
    <col min="14102" max="14102" width="4.5703125" style="44" customWidth="1"/>
    <col min="14103" max="14103" width="7.85546875" style="44" customWidth="1"/>
    <col min="14104" max="14104" width="8.140625" style="44" customWidth="1"/>
    <col min="14105" max="14108" width="4.5703125" style="44" customWidth="1"/>
    <col min="14109" max="14109" width="11.5703125" style="44"/>
    <col min="14110" max="14110" width="8.42578125" style="44" customWidth="1"/>
    <col min="14111" max="14111" width="5.42578125" style="44" customWidth="1"/>
    <col min="14112" max="14113" width="5.140625" style="44" customWidth="1"/>
    <col min="14114" max="14114" width="6.42578125" style="44" customWidth="1"/>
    <col min="14115" max="14115" width="11.5703125" style="44"/>
    <col min="14116" max="14116" width="8.42578125" style="44" customWidth="1"/>
    <col min="14117" max="14117" width="3.140625" style="44" customWidth="1"/>
    <col min="14118" max="14118" width="5.140625" style="44" customWidth="1"/>
    <col min="14119" max="14119" width="7.42578125" style="44" customWidth="1"/>
    <col min="14120" max="14120" width="4.5703125" style="44" customWidth="1"/>
    <col min="14121" max="14336" width="11.5703125" style="44"/>
    <col min="14337" max="14337" width="1.85546875" style="44" customWidth="1"/>
    <col min="14338" max="14338" width="8.140625" style="44" customWidth="1"/>
    <col min="14339" max="14340" width="4.5703125" style="44" customWidth="1"/>
    <col min="14341" max="14341" width="7.140625" style="44" customWidth="1"/>
    <col min="14342" max="14342" width="7.85546875" style="44" customWidth="1"/>
    <col min="14343" max="14343" width="4.5703125" style="44" customWidth="1"/>
    <col min="14344" max="14344" width="8.140625" style="44" customWidth="1"/>
    <col min="14345" max="14345" width="9.42578125" style="44" customWidth="1"/>
    <col min="14346" max="14346" width="7.140625" style="44" customWidth="1"/>
    <col min="14347" max="14348" width="8.5703125" style="44" customWidth="1"/>
    <col min="14349" max="14349" width="4.5703125" style="44" customWidth="1"/>
    <col min="14350" max="14350" width="7.42578125" style="44" customWidth="1"/>
    <col min="14351" max="14352" width="4.5703125" style="44" customWidth="1"/>
    <col min="14353" max="14353" width="7" style="44" customWidth="1"/>
    <col min="14354" max="14354" width="8.140625" style="44" customWidth="1"/>
    <col min="14355" max="14355" width="8" style="44" customWidth="1"/>
    <col min="14356" max="14356" width="7.140625" style="44" customWidth="1"/>
    <col min="14357" max="14357" width="6.5703125" style="44" customWidth="1"/>
    <col min="14358" max="14358" width="4.5703125" style="44" customWidth="1"/>
    <col min="14359" max="14359" width="7.85546875" style="44" customWidth="1"/>
    <col min="14360" max="14360" width="8.140625" style="44" customWidth="1"/>
    <col min="14361" max="14364" width="4.5703125" style="44" customWidth="1"/>
    <col min="14365" max="14365" width="11.5703125" style="44"/>
    <col min="14366" max="14366" width="8.42578125" style="44" customWidth="1"/>
    <col min="14367" max="14367" width="5.42578125" style="44" customWidth="1"/>
    <col min="14368" max="14369" width="5.140625" style="44" customWidth="1"/>
    <col min="14370" max="14370" width="6.42578125" style="44" customWidth="1"/>
    <col min="14371" max="14371" width="11.5703125" style="44"/>
    <col min="14372" max="14372" width="8.42578125" style="44" customWidth="1"/>
    <col min="14373" max="14373" width="3.140625" style="44" customWidth="1"/>
    <col min="14374" max="14374" width="5.140625" style="44" customWidth="1"/>
    <col min="14375" max="14375" width="7.42578125" style="44" customWidth="1"/>
    <col min="14376" max="14376" width="4.5703125" style="44" customWidth="1"/>
    <col min="14377" max="14592" width="11.5703125" style="44"/>
    <col min="14593" max="14593" width="1.85546875" style="44" customWidth="1"/>
    <col min="14594" max="14594" width="8.140625" style="44" customWidth="1"/>
    <col min="14595" max="14596" width="4.5703125" style="44" customWidth="1"/>
    <col min="14597" max="14597" width="7.140625" style="44" customWidth="1"/>
    <col min="14598" max="14598" width="7.85546875" style="44" customWidth="1"/>
    <col min="14599" max="14599" width="4.5703125" style="44" customWidth="1"/>
    <col min="14600" max="14600" width="8.140625" style="44" customWidth="1"/>
    <col min="14601" max="14601" width="9.42578125" style="44" customWidth="1"/>
    <col min="14602" max="14602" width="7.140625" style="44" customWidth="1"/>
    <col min="14603" max="14604" width="8.5703125" style="44" customWidth="1"/>
    <col min="14605" max="14605" width="4.5703125" style="44" customWidth="1"/>
    <col min="14606" max="14606" width="7.42578125" style="44" customWidth="1"/>
    <col min="14607" max="14608" width="4.5703125" style="44" customWidth="1"/>
    <col min="14609" max="14609" width="7" style="44" customWidth="1"/>
    <col min="14610" max="14610" width="8.140625" style="44" customWidth="1"/>
    <col min="14611" max="14611" width="8" style="44" customWidth="1"/>
    <col min="14612" max="14612" width="7.140625" style="44" customWidth="1"/>
    <col min="14613" max="14613" width="6.5703125" style="44" customWidth="1"/>
    <col min="14614" max="14614" width="4.5703125" style="44" customWidth="1"/>
    <col min="14615" max="14615" width="7.85546875" style="44" customWidth="1"/>
    <col min="14616" max="14616" width="8.140625" style="44" customWidth="1"/>
    <col min="14617" max="14620" width="4.5703125" style="44" customWidth="1"/>
    <col min="14621" max="14621" width="11.5703125" style="44"/>
    <col min="14622" max="14622" width="8.42578125" style="44" customWidth="1"/>
    <col min="14623" max="14623" width="5.42578125" style="44" customWidth="1"/>
    <col min="14624" max="14625" width="5.140625" style="44" customWidth="1"/>
    <col min="14626" max="14626" width="6.42578125" style="44" customWidth="1"/>
    <col min="14627" max="14627" width="11.5703125" style="44"/>
    <col min="14628" max="14628" width="8.42578125" style="44" customWidth="1"/>
    <col min="14629" max="14629" width="3.140625" style="44" customWidth="1"/>
    <col min="14630" max="14630" width="5.140625" style="44" customWidth="1"/>
    <col min="14631" max="14631" width="7.42578125" style="44" customWidth="1"/>
    <col min="14632" max="14632" width="4.5703125" style="44" customWidth="1"/>
    <col min="14633" max="14848" width="11.5703125" style="44"/>
    <col min="14849" max="14849" width="1.85546875" style="44" customWidth="1"/>
    <col min="14850" max="14850" width="8.140625" style="44" customWidth="1"/>
    <col min="14851" max="14852" width="4.5703125" style="44" customWidth="1"/>
    <col min="14853" max="14853" width="7.140625" style="44" customWidth="1"/>
    <col min="14854" max="14854" width="7.85546875" style="44" customWidth="1"/>
    <col min="14855" max="14855" width="4.5703125" style="44" customWidth="1"/>
    <col min="14856" max="14856" width="8.140625" style="44" customWidth="1"/>
    <col min="14857" max="14857" width="9.42578125" style="44" customWidth="1"/>
    <col min="14858" max="14858" width="7.140625" style="44" customWidth="1"/>
    <col min="14859" max="14860" width="8.5703125" style="44" customWidth="1"/>
    <col min="14861" max="14861" width="4.5703125" style="44" customWidth="1"/>
    <col min="14862" max="14862" width="7.42578125" style="44" customWidth="1"/>
    <col min="14863" max="14864" width="4.5703125" style="44" customWidth="1"/>
    <col min="14865" max="14865" width="7" style="44" customWidth="1"/>
    <col min="14866" max="14866" width="8.140625" style="44" customWidth="1"/>
    <col min="14867" max="14867" width="8" style="44" customWidth="1"/>
    <col min="14868" max="14868" width="7.140625" style="44" customWidth="1"/>
    <col min="14869" max="14869" width="6.5703125" style="44" customWidth="1"/>
    <col min="14870" max="14870" width="4.5703125" style="44" customWidth="1"/>
    <col min="14871" max="14871" width="7.85546875" style="44" customWidth="1"/>
    <col min="14872" max="14872" width="8.140625" style="44" customWidth="1"/>
    <col min="14873" max="14876" width="4.5703125" style="44" customWidth="1"/>
    <col min="14877" max="14877" width="11.5703125" style="44"/>
    <col min="14878" max="14878" width="8.42578125" style="44" customWidth="1"/>
    <col min="14879" max="14879" width="5.42578125" style="44" customWidth="1"/>
    <col min="14880" max="14881" width="5.140625" style="44" customWidth="1"/>
    <col min="14882" max="14882" width="6.42578125" style="44" customWidth="1"/>
    <col min="14883" max="14883" width="11.5703125" style="44"/>
    <col min="14884" max="14884" width="8.42578125" style="44" customWidth="1"/>
    <col min="14885" max="14885" width="3.140625" style="44" customWidth="1"/>
    <col min="14886" max="14886" width="5.140625" style="44" customWidth="1"/>
    <col min="14887" max="14887" width="7.42578125" style="44" customWidth="1"/>
    <col min="14888" max="14888" width="4.5703125" style="44" customWidth="1"/>
    <col min="14889" max="15104" width="11.5703125" style="44"/>
    <col min="15105" max="15105" width="1.85546875" style="44" customWidth="1"/>
    <col min="15106" max="15106" width="8.140625" style="44" customWidth="1"/>
    <col min="15107" max="15108" width="4.5703125" style="44" customWidth="1"/>
    <col min="15109" max="15109" width="7.140625" style="44" customWidth="1"/>
    <col min="15110" max="15110" width="7.85546875" style="44" customWidth="1"/>
    <col min="15111" max="15111" width="4.5703125" style="44" customWidth="1"/>
    <col min="15112" max="15112" width="8.140625" style="44" customWidth="1"/>
    <col min="15113" max="15113" width="9.42578125" style="44" customWidth="1"/>
    <col min="15114" max="15114" width="7.140625" style="44" customWidth="1"/>
    <col min="15115" max="15116" width="8.5703125" style="44" customWidth="1"/>
    <col min="15117" max="15117" width="4.5703125" style="44" customWidth="1"/>
    <col min="15118" max="15118" width="7.42578125" style="44" customWidth="1"/>
    <col min="15119" max="15120" width="4.5703125" style="44" customWidth="1"/>
    <col min="15121" max="15121" width="7" style="44" customWidth="1"/>
    <col min="15122" max="15122" width="8.140625" style="44" customWidth="1"/>
    <col min="15123" max="15123" width="8" style="44" customWidth="1"/>
    <col min="15124" max="15124" width="7.140625" style="44" customWidth="1"/>
    <col min="15125" max="15125" width="6.5703125" style="44" customWidth="1"/>
    <col min="15126" max="15126" width="4.5703125" style="44" customWidth="1"/>
    <col min="15127" max="15127" width="7.85546875" style="44" customWidth="1"/>
    <col min="15128" max="15128" width="8.140625" style="44" customWidth="1"/>
    <col min="15129" max="15132" width="4.5703125" style="44" customWidth="1"/>
    <col min="15133" max="15133" width="11.5703125" style="44"/>
    <col min="15134" max="15134" width="8.42578125" style="44" customWidth="1"/>
    <col min="15135" max="15135" width="5.42578125" style="44" customWidth="1"/>
    <col min="15136" max="15137" width="5.140625" style="44" customWidth="1"/>
    <col min="15138" max="15138" width="6.42578125" style="44" customWidth="1"/>
    <col min="15139" max="15139" width="11.5703125" style="44"/>
    <col min="15140" max="15140" width="8.42578125" style="44" customWidth="1"/>
    <col min="15141" max="15141" width="3.140625" style="44" customWidth="1"/>
    <col min="15142" max="15142" width="5.140625" style="44" customWidth="1"/>
    <col min="15143" max="15143" width="7.42578125" style="44" customWidth="1"/>
    <col min="15144" max="15144" width="4.5703125" style="44" customWidth="1"/>
    <col min="15145" max="15360" width="11.5703125" style="44"/>
    <col min="15361" max="15361" width="1.85546875" style="44" customWidth="1"/>
    <col min="15362" max="15362" width="8.140625" style="44" customWidth="1"/>
    <col min="15363" max="15364" width="4.5703125" style="44" customWidth="1"/>
    <col min="15365" max="15365" width="7.140625" style="44" customWidth="1"/>
    <col min="15366" max="15366" width="7.85546875" style="44" customWidth="1"/>
    <col min="15367" max="15367" width="4.5703125" style="44" customWidth="1"/>
    <col min="15368" max="15368" width="8.140625" style="44" customWidth="1"/>
    <col min="15369" max="15369" width="9.42578125" style="44" customWidth="1"/>
    <col min="15370" max="15370" width="7.140625" style="44" customWidth="1"/>
    <col min="15371" max="15372" width="8.5703125" style="44" customWidth="1"/>
    <col min="15373" max="15373" width="4.5703125" style="44" customWidth="1"/>
    <col min="15374" max="15374" width="7.42578125" style="44" customWidth="1"/>
    <col min="15375" max="15376" width="4.5703125" style="44" customWidth="1"/>
    <col min="15377" max="15377" width="7" style="44" customWidth="1"/>
    <col min="15378" max="15378" width="8.140625" style="44" customWidth="1"/>
    <col min="15379" max="15379" width="8" style="44" customWidth="1"/>
    <col min="15380" max="15380" width="7.140625" style="44" customWidth="1"/>
    <col min="15381" max="15381" width="6.5703125" style="44" customWidth="1"/>
    <col min="15382" max="15382" width="4.5703125" style="44" customWidth="1"/>
    <col min="15383" max="15383" width="7.85546875" style="44" customWidth="1"/>
    <col min="15384" max="15384" width="8.140625" style="44" customWidth="1"/>
    <col min="15385" max="15388" width="4.5703125" style="44" customWidth="1"/>
    <col min="15389" max="15389" width="11.5703125" style="44"/>
    <col min="15390" max="15390" width="8.42578125" style="44" customWidth="1"/>
    <col min="15391" max="15391" width="5.42578125" style="44" customWidth="1"/>
    <col min="15392" max="15393" width="5.140625" style="44" customWidth="1"/>
    <col min="15394" max="15394" width="6.42578125" style="44" customWidth="1"/>
    <col min="15395" max="15395" width="11.5703125" style="44"/>
    <col min="15396" max="15396" width="8.42578125" style="44" customWidth="1"/>
    <col min="15397" max="15397" width="3.140625" style="44" customWidth="1"/>
    <col min="15398" max="15398" width="5.140625" style="44" customWidth="1"/>
    <col min="15399" max="15399" width="7.42578125" style="44" customWidth="1"/>
    <col min="15400" max="15400" width="4.5703125" style="44" customWidth="1"/>
    <col min="15401" max="15616" width="11.5703125" style="44"/>
    <col min="15617" max="15617" width="1.85546875" style="44" customWidth="1"/>
    <col min="15618" max="15618" width="8.140625" style="44" customWidth="1"/>
    <col min="15619" max="15620" width="4.5703125" style="44" customWidth="1"/>
    <col min="15621" max="15621" width="7.140625" style="44" customWidth="1"/>
    <col min="15622" max="15622" width="7.85546875" style="44" customWidth="1"/>
    <col min="15623" max="15623" width="4.5703125" style="44" customWidth="1"/>
    <col min="15624" max="15624" width="8.140625" style="44" customWidth="1"/>
    <col min="15625" max="15625" width="9.42578125" style="44" customWidth="1"/>
    <col min="15626" max="15626" width="7.140625" style="44" customWidth="1"/>
    <col min="15627" max="15628" width="8.5703125" style="44" customWidth="1"/>
    <col min="15629" max="15629" width="4.5703125" style="44" customWidth="1"/>
    <col min="15630" max="15630" width="7.42578125" style="44" customWidth="1"/>
    <col min="15631" max="15632" width="4.5703125" style="44" customWidth="1"/>
    <col min="15633" max="15633" width="7" style="44" customWidth="1"/>
    <col min="15634" max="15634" width="8.140625" style="44" customWidth="1"/>
    <col min="15635" max="15635" width="8" style="44" customWidth="1"/>
    <col min="15636" max="15636" width="7.140625" style="44" customWidth="1"/>
    <col min="15637" max="15637" width="6.5703125" style="44" customWidth="1"/>
    <col min="15638" max="15638" width="4.5703125" style="44" customWidth="1"/>
    <col min="15639" max="15639" width="7.85546875" style="44" customWidth="1"/>
    <col min="15640" max="15640" width="8.140625" style="44" customWidth="1"/>
    <col min="15641" max="15644" width="4.5703125" style="44" customWidth="1"/>
    <col min="15645" max="15645" width="11.5703125" style="44"/>
    <col min="15646" max="15646" width="8.42578125" style="44" customWidth="1"/>
    <col min="15647" max="15647" width="5.42578125" style="44" customWidth="1"/>
    <col min="15648" max="15649" width="5.140625" style="44" customWidth="1"/>
    <col min="15650" max="15650" width="6.42578125" style="44" customWidth="1"/>
    <col min="15651" max="15651" width="11.5703125" style="44"/>
    <col min="15652" max="15652" width="8.42578125" style="44" customWidth="1"/>
    <col min="15653" max="15653" width="3.140625" style="44" customWidth="1"/>
    <col min="15654" max="15654" width="5.140625" style="44" customWidth="1"/>
    <col min="15655" max="15655" width="7.42578125" style="44" customWidth="1"/>
    <col min="15656" max="15656" width="4.5703125" style="44" customWidth="1"/>
    <col min="15657" max="15872" width="11.5703125" style="44"/>
    <col min="15873" max="15873" width="1.85546875" style="44" customWidth="1"/>
    <col min="15874" max="15874" width="8.140625" style="44" customWidth="1"/>
    <col min="15875" max="15876" width="4.5703125" style="44" customWidth="1"/>
    <col min="15877" max="15877" width="7.140625" style="44" customWidth="1"/>
    <col min="15878" max="15878" width="7.85546875" style="44" customWidth="1"/>
    <col min="15879" max="15879" width="4.5703125" style="44" customWidth="1"/>
    <col min="15880" max="15880" width="8.140625" style="44" customWidth="1"/>
    <col min="15881" max="15881" width="9.42578125" style="44" customWidth="1"/>
    <col min="15882" max="15882" width="7.140625" style="44" customWidth="1"/>
    <col min="15883" max="15884" width="8.5703125" style="44" customWidth="1"/>
    <col min="15885" max="15885" width="4.5703125" style="44" customWidth="1"/>
    <col min="15886" max="15886" width="7.42578125" style="44" customWidth="1"/>
    <col min="15887" max="15888" width="4.5703125" style="44" customWidth="1"/>
    <col min="15889" max="15889" width="7" style="44" customWidth="1"/>
    <col min="15890" max="15890" width="8.140625" style="44" customWidth="1"/>
    <col min="15891" max="15891" width="8" style="44" customWidth="1"/>
    <col min="15892" max="15892" width="7.140625" style="44" customWidth="1"/>
    <col min="15893" max="15893" width="6.5703125" style="44" customWidth="1"/>
    <col min="15894" max="15894" width="4.5703125" style="44" customWidth="1"/>
    <col min="15895" max="15895" width="7.85546875" style="44" customWidth="1"/>
    <col min="15896" max="15896" width="8.140625" style="44" customWidth="1"/>
    <col min="15897" max="15900" width="4.5703125" style="44" customWidth="1"/>
    <col min="15901" max="15901" width="11.5703125" style="44"/>
    <col min="15902" max="15902" width="8.42578125" style="44" customWidth="1"/>
    <col min="15903" max="15903" width="5.42578125" style="44" customWidth="1"/>
    <col min="15904" max="15905" width="5.140625" style="44" customWidth="1"/>
    <col min="15906" max="15906" width="6.42578125" style="44" customWidth="1"/>
    <col min="15907" max="15907" width="11.5703125" style="44"/>
    <col min="15908" max="15908" width="8.42578125" style="44" customWidth="1"/>
    <col min="15909" max="15909" width="3.140625" style="44" customWidth="1"/>
    <col min="15910" max="15910" width="5.140625" style="44" customWidth="1"/>
    <col min="15911" max="15911" width="7.42578125" style="44" customWidth="1"/>
    <col min="15912" max="15912" width="4.5703125" style="44" customWidth="1"/>
    <col min="15913" max="16128" width="11.5703125" style="44"/>
    <col min="16129" max="16129" width="1.85546875" style="44" customWidth="1"/>
    <col min="16130" max="16130" width="8.140625" style="44" customWidth="1"/>
    <col min="16131" max="16132" width="4.5703125" style="44" customWidth="1"/>
    <col min="16133" max="16133" width="7.140625" style="44" customWidth="1"/>
    <col min="16134" max="16134" width="7.85546875" style="44" customWidth="1"/>
    <col min="16135" max="16135" width="4.5703125" style="44" customWidth="1"/>
    <col min="16136" max="16136" width="8.140625" style="44" customWidth="1"/>
    <col min="16137" max="16137" width="9.42578125" style="44" customWidth="1"/>
    <col min="16138" max="16138" width="7.140625" style="44" customWidth="1"/>
    <col min="16139" max="16140" width="8.5703125" style="44" customWidth="1"/>
    <col min="16141" max="16141" width="4.5703125" style="44" customWidth="1"/>
    <col min="16142" max="16142" width="7.42578125" style="44" customWidth="1"/>
    <col min="16143" max="16144" width="4.5703125" style="44" customWidth="1"/>
    <col min="16145" max="16145" width="7" style="44" customWidth="1"/>
    <col min="16146" max="16146" width="8.140625" style="44" customWidth="1"/>
    <col min="16147" max="16147" width="8" style="44" customWidth="1"/>
    <col min="16148" max="16148" width="7.140625" style="44" customWidth="1"/>
    <col min="16149" max="16149" width="6.5703125" style="44" customWidth="1"/>
    <col min="16150" max="16150" width="4.5703125" style="44" customWidth="1"/>
    <col min="16151" max="16151" width="7.85546875" style="44" customWidth="1"/>
    <col min="16152" max="16152" width="8.140625" style="44" customWidth="1"/>
    <col min="16153" max="16156" width="4.5703125" style="44" customWidth="1"/>
    <col min="16157" max="16157" width="11.5703125" style="44"/>
    <col min="16158" max="16158" width="8.42578125" style="44" customWidth="1"/>
    <col min="16159" max="16159" width="5.42578125" style="44" customWidth="1"/>
    <col min="16160" max="16161" width="5.140625" style="44" customWidth="1"/>
    <col min="16162" max="16162" width="6.42578125" style="44" customWidth="1"/>
    <col min="16163" max="16163" width="11.5703125" style="44"/>
    <col min="16164" max="16164" width="8.42578125" style="44" customWidth="1"/>
    <col min="16165" max="16165" width="3.140625" style="44" customWidth="1"/>
    <col min="16166" max="16166" width="5.140625" style="44" customWidth="1"/>
    <col min="16167" max="16167" width="7.42578125" style="44" customWidth="1"/>
    <col min="16168" max="16168" width="4.5703125" style="44" customWidth="1"/>
    <col min="16169" max="16384" width="11.5703125" style="44"/>
  </cols>
  <sheetData>
    <row r="1" spans="3:23" ht="15.75" thickBot="1"/>
    <row r="2" spans="3:23">
      <c r="C2" s="625" t="s">
        <v>70</v>
      </c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7"/>
    </row>
    <row r="3" spans="3:23" ht="15.75" thickBot="1">
      <c r="C3" s="628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30"/>
    </row>
    <row r="4" spans="3:23" ht="27" customHeight="1">
      <c r="C4" s="645" t="s">
        <v>71</v>
      </c>
      <c r="D4" s="646"/>
      <c r="E4" s="646"/>
      <c r="F4" s="646"/>
      <c r="G4" s="646"/>
      <c r="H4" s="646"/>
      <c r="I4" s="646"/>
      <c r="J4" s="45">
        <v>1698</v>
      </c>
      <c r="K4" s="647">
        <f>+'R14 14A ALT 3'!R26</f>
        <v>235164583</v>
      </c>
      <c r="L4" s="647"/>
      <c r="M4" s="647"/>
      <c r="N4" s="647"/>
      <c r="O4" s="647"/>
      <c r="P4" s="56" t="s">
        <v>2</v>
      </c>
    </row>
    <row r="5" spans="3:23" ht="27" customHeight="1">
      <c r="C5" s="648" t="s">
        <v>72</v>
      </c>
      <c r="D5" s="649"/>
      <c r="E5" s="649"/>
      <c r="F5" s="649"/>
      <c r="G5" s="649"/>
      <c r="H5" s="649"/>
      <c r="I5" s="649"/>
      <c r="J5" s="47">
        <v>1717</v>
      </c>
      <c r="K5" s="638"/>
      <c r="L5" s="638"/>
      <c r="M5" s="638"/>
      <c r="N5" s="638"/>
      <c r="O5" s="638"/>
      <c r="P5" s="57" t="s">
        <v>160</v>
      </c>
    </row>
    <row r="6" spans="3:23" ht="27" customHeight="1">
      <c r="C6" s="623" t="s">
        <v>73</v>
      </c>
      <c r="D6" s="624"/>
      <c r="E6" s="624"/>
      <c r="F6" s="624"/>
      <c r="G6" s="624"/>
      <c r="H6" s="624"/>
      <c r="I6" s="624"/>
      <c r="J6" s="47">
        <v>1692</v>
      </c>
      <c r="K6" s="644"/>
      <c r="L6" s="644"/>
      <c r="M6" s="644"/>
      <c r="N6" s="644"/>
      <c r="O6" s="644"/>
      <c r="P6" s="58" t="s">
        <v>2</v>
      </c>
    </row>
    <row r="7" spans="3:23" ht="27" customHeight="1">
      <c r="C7" s="623" t="s">
        <v>74</v>
      </c>
      <c r="D7" s="624"/>
      <c r="E7" s="624"/>
      <c r="F7" s="624"/>
      <c r="G7" s="624"/>
      <c r="H7" s="624"/>
      <c r="I7" s="624"/>
      <c r="J7" s="47">
        <v>1699</v>
      </c>
      <c r="K7" s="638">
        <f>+'R14 14A ALT 3'!K16:O16</f>
        <v>48634400</v>
      </c>
      <c r="L7" s="638"/>
      <c r="M7" s="638"/>
      <c r="N7" s="638"/>
      <c r="O7" s="638"/>
      <c r="P7" s="58" t="s">
        <v>2</v>
      </c>
    </row>
    <row r="8" spans="3:23" ht="27" customHeight="1">
      <c r="C8" s="641" t="s">
        <v>75</v>
      </c>
      <c r="D8" s="642"/>
      <c r="E8" s="642"/>
      <c r="F8" s="642"/>
      <c r="G8" s="642"/>
      <c r="H8" s="642"/>
      <c r="I8" s="642"/>
      <c r="J8" s="59">
        <v>1718</v>
      </c>
      <c r="K8" s="643">
        <f>+K4-K5+K6+K7</f>
        <v>283798983</v>
      </c>
      <c r="L8" s="643"/>
      <c r="M8" s="643"/>
      <c r="N8" s="643"/>
      <c r="O8" s="643"/>
      <c r="P8" s="60" t="s">
        <v>4</v>
      </c>
      <c r="R8" s="61"/>
    </row>
    <row r="9" spans="3:23" ht="27" customHeight="1">
      <c r="C9" s="623" t="s">
        <v>76</v>
      </c>
      <c r="D9" s="624"/>
      <c r="E9" s="624"/>
      <c r="F9" s="624"/>
      <c r="G9" s="624"/>
      <c r="H9" s="624"/>
      <c r="I9" s="624"/>
      <c r="J9" s="47">
        <v>1693</v>
      </c>
      <c r="K9" s="643"/>
      <c r="L9" s="643"/>
      <c r="M9" s="643"/>
      <c r="N9" s="643"/>
      <c r="O9" s="643"/>
      <c r="P9" s="57" t="s">
        <v>160</v>
      </c>
    </row>
    <row r="10" spans="3:23" ht="27" customHeight="1">
      <c r="C10" s="635" t="s">
        <v>77</v>
      </c>
      <c r="D10" s="636"/>
      <c r="E10" s="636"/>
      <c r="F10" s="636"/>
      <c r="G10" s="636"/>
      <c r="H10" s="636"/>
      <c r="I10" s="637"/>
      <c r="J10" s="47">
        <v>844</v>
      </c>
      <c r="K10" s="638">
        <f>+'R14 14A ALT 1'!K7:O7</f>
        <v>104700000</v>
      </c>
      <c r="L10" s="638"/>
      <c r="M10" s="638"/>
      <c r="N10" s="638"/>
      <c r="O10" s="638"/>
      <c r="P10" s="57" t="s">
        <v>160</v>
      </c>
    </row>
    <row r="11" spans="3:23" ht="45.6" customHeight="1">
      <c r="C11" s="635" t="s">
        <v>78</v>
      </c>
      <c r="D11" s="636"/>
      <c r="E11" s="636"/>
      <c r="F11" s="636"/>
      <c r="G11" s="636"/>
      <c r="H11" s="636"/>
      <c r="I11" s="637"/>
      <c r="J11" s="47">
        <v>982</v>
      </c>
      <c r="K11" s="638"/>
      <c r="L11" s="638"/>
      <c r="M11" s="638"/>
      <c r="N11" s="638"/>
      <c r="O11" s="638"/>
      <c r="P11" s="57" t="s">
        <v>160</v>
      </c>
    </row>
    <row r="12" spans="3:23" ht="43.7" customHeight="1" thickBot="1">
      <c r="C12" s="639" t="s">
        <v>79</v>
      </c>
      <c r="D12" s="640"/>
      <c r="E12" s="640"/>
      <c r="F12" s="640"/>
      <c r="G12" s="640"/>
      <c r="H12" s="640"/>
      <c r="I12" s="640"/>
      <c r="J12" s="62">
        <v>1198</v>
      </c>
      <c r="K12" s="638"/>
      <c r="L12" s="638"/>
      <c r="M12" s="638"/>
      <c r="N12" s="638"/>
      <c r="O12" s="638"/>
      <c r="P12" s="63" t="s">
        <v>160</v>
      </c>
    </row>
    <row r="13" spans="3:23" ht="27" customHeight="1" thickBot="1">
      <c r="C13" s="618" t="s">
        <v>80</v>
      </c>
      <c r="D13" s="619"/>
      <c r="E13" s="619"/>
      <c r="F13" s="619"/>
      <c r="G13" s="619"/>
      <c r="H13" s="619"/>
      <c r="I13" s="619"/>
      <c r="J13" s="52">
        <v>1199</v>
      </c>
      <c r="K13" s="634">
        <f>+K8-K9-K10-K11-K12</f>
        <v>179098983</v>
      </c>
      <c r="L13" s="634"/>
      <c r="M13" s="634"/>
      <c r="N13" s="634"/>
      <c r="O13" s="634"/>
      <c r="P13" s="64" t="s">
        <v>4</v>
      </c>
      <c r="R13" s="55" t="s">
        <v>206</v>
      </c>
      <c r="S13" s="65"/>
      <c r="U13" s="131">
        <f>+K13</f>
        <v>179098983</v>
      </c>
      <c r="W13" s="44" t="s">
        <v>354</v>
      </c>
    </row>
  </sheetData>
  <mergeCells count="21">
    <mergeCell ref="C13:I13"/>
    <mergeCell ref="K13:O13"/>
    <mergeCell ref="C10:I10"/>
    <mergeCell ref="K10:O10"/>
    <mergeCell ref="C11:I11"/>
    <mergeCell ref="K11:O11"/>
    <mergeCell ref="C12:I12"/>
    <mergeCell ref="K12:O12"/>
    <mergeCell ref="C7:I7"/>
    <mergeCell ref="K7:O7"/>
    <mergeCell ref="C8:I8"/>
    <mergeCell ref="K8:O8"/>
    <mergeCell ref="C9:I9"/>
    <mergeCell ref="K9:O9"/>
    <mergeCell ref="C6:I6"/>
    <mergeCell ref="K6:O6"/>
    <mergeCell ref="C2:P3"/>
    <mergeCell ref="C4:I4"/>
    <mergeCell ref="K4:O4"/>
    <mergeCell ref="C5:I5"/>
    <mergeCell ref="K5:O5"/>
  </mergeCells>
  <hyperlinks>
    <hyperlink ref="C2:P3" location="'Indice F22'!A1" display="RECUADRO Nº 13: DETERMINACIÓN DEL RAI RÉGIMEN DEL ARTÍCULO 14 LETRA A) LIR"/>
  </hyperlinks>
  <pageMargins left="0.70866141732283472" right="0.70866141732283472" top="0.74803149606299213" bottom="0.74803149606299213" header="0.31496062992125984" footer="0.31496062992125984"/>
  <pageSetup scale="6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AN83"/>
  <sheetViews>
    <sheetView topLeftCell="A44" zoomScale="112" zoomScaleNormal="112" workbookViewId="0">
      <selection activeCell="F83" sqref="F83:AD83"/>
    </sheetView>
  </sheetViews>
  <sheetFormatPr baseColWidth="10" defaultRowHeight="15"/>
  <cols>
    <col min="1" max="1" width="7" customWidth="1"/>
    <col min="2" max="2" width="71.28515625" customWidth="1"/>
    <col min="3" max="3" width="14.85546875" customWidth="1"/>
    <col min="4" max="4" width="12.140625" customWidth="1"/>
    <col min="5" max="5" width="3.140625" customWidth="1"/>
    <col min="6" max="6" width="22.85546875" customWidth="1"/>
    <col min="7" max="7" width="16.5703125" customWidth="1"/>
    <col min="8" max="8" width="14.140625" customWidth="1"/>
    <col min="9" max="9" width="17.85546875" hidden="1" customWidth="1"/>
    <col min="10" max="10" width="12.7109375" hidden="1" customWidth="1"/>
    <col min="11" max="11" width="17.85546875" hidden="1" customWidth="1"/>
    <col min="12" max="12" width="12.7109375" hidden="1" customWidth="1"/>
    <col min="13" max="13" width="13.42578125" hidden="1" customWidth="1"/>
    <col min="14" max="14" width="15" hidden="1" customWidth="1"/>
    <col min="15" max="15" width="15.42578125" hidden="1" customWidth="1"/>
    <col min="16" max="16" width="12.7109375" hidden="1" customWidth="1"/>
    <col min="17" max="18" width="11.42578125" hidden="1" customWidth="1"/>
    <col min="19" max="19" width="15.42578125" hidden="1" customWidth="1"/>
    <col min="20" max="20" width="14.5703125" hidden="1" customWidth="1"/>
    <col min="21" max="21" width="11.42578125" hidden="1" customWidth="1"/>
    <col min="22" max="22" width="16.28515625" hidden="1" customWidth="1"/>
    <col min="23" max="23" width="13.140625" hidden="1" customWidth="1"/>
    <col min="24" max="24" width="13.140625" customWidth="1"/>
    <col min="25" max="25" width="12" hidden="1" customWidth="1"/>
    <col min="26" max="26" width="15" bestFit="1" customWidth="1"/>
    <col min="27" max="27" width="13.42578125" hidden="1" customWidth="1"/>
    <col min="28" max="28" width="20.5703125" hidden="1" customWidth="1"/>
    <col min="29" max="29" width="12" hidden="1" customWidth="1"/>
    <col min="30" max="30" width="0" hidden="1" customWidth="1"/>
    <col min="31" max="31" width="14.140625" customWidth="1"/>
    <col min="32" max="33" width="14.140625" hidden="1" customWidth="1"/>
    <col min="34" max="35" width="15.42578125" hidden="1" customWidth="1"/>
    <col min="36" max="36" width="17.140625" customWidth="1"/>
    <col min="37" max="37" width="17.7109375" style="5" bestFit="1" customWidth="1"/>
    <col min="38" max="38" width="14.85546875" bestFit="1" customWidth="1"/>
    <col min="39" max="39" width="15.42578125" customWidth="1"/>
  </cols>
  <sheetData>
    <row r="2" spans="2:40">
      <c r="B2" s="3" t="s">
        <v>119</v>
      </c>
      <c r="C2" s="3"/>
      <c r="D2" s="3"/>
      <c r="E2" s="3"/>
      <c r="F2" s="3" t="s">
        <v>120</v>
      </c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J2" s="4"/>
      <c r="AK2" s="4"/>
    </row>
    <row r="7" spans="2:40" ht="15.75" thickBot="1"/>
    <row r="8" spans="2:40" ht="19.5" thickBot="1">
      <c r="B8" s="214"/>
      <c r="T8" s="652" t="s">
        <v>121</v>
      </c>
      <c r="U8" s="653"/>
      <c r="V8" s="653"/>
      <c r="W8" s="653"/>
      <c r="X8" s="653"/>
      <c r="Y8" s="653"/>
      <c r="Z8" s="653"/>
      <c r="AA8" s="653"/>
      <c r="AB8" s="653"/>
      <c r="AC8" s="653"/>
      <c r="AD8" s="653"/>
      <c r="AE8" s="653"/>
      <c r="AF8" s="653"/>
      <c r="AG8" s="653"/>
      <c r="AH8" s="654"/>
      <c r="AI8" s="175"/>
      <c r="AJ8" s="152"/>
    </row>
    <row r="9" spans="2:40" ht="15.75" thickBot="1">
      <c r="G9" s="4"/>
      <c r="H9" s="4"/>
      <c r="I9" s="4"/>
      <c r="J9" s="4"/>
      <c r="K9" s="4"/>
      <c r="L9" s="4"/>
      <c r="M9" s="4"/>
      <c r="N9" s="4"/>
      <c r="O9" s="4"/>
      <c r="P9" s="4"/>
      <c r="T9" s="655" t="s">
        <v>248</v>
      </c>
      <c r="U9" s="656"/>
      <c r="V9" s="656"/>
      <c r="W9" s="656"/>
      <c r="X9" s="656"/>
      <c r="Y9" s="656"/>
      <c r="Z9" s="656"/>
      <c r="AA9" s="656"/>
      <c r="AB9" s="656"/>
      <c r="AC9" s="657"/>
      <c r="AD9" s="658" t="s">
        <v>249</v>
      </c>
      <c r="AE9" s="659"/>
      <c r="AF9" s="659"/>
      <c r="AG9" s="659"/>
      <c r="AH9" s="660"/>
      <c r="AI9" s="272"/>
      <c r="AJ9" s="661" t="s">
        <v>103</v>
      </c>
    </row>
    <row r="10" spans="2:40" ht="15.75" thickBot="1">
      <c r="G10" s="4"/>
      <c r="H10" s="4"/>
      <c r="I10" s="4"/>
      <c r="J10" s="4"/>
      <c r="K10" s="4"/>
      <c r="L10" s="4"/>
      <c r="M10" s="4"/>
      <c r="N10" s="4"/>
      <c r="O10" s="4"/>
      <c r="P10" s="4"/>
      <c r="T10" s="271"/>
      <c r="U10" s="176"/>
      <c r="V10" s="177"/>
      <c r="W10" s="178" t="s">
        <v>251</v>
      </c>
      <c r="X10" s="178">
        <v>0.369863</v>
      </c>
      <c r="Y10" s="273"/>
      <c r="Z10" s="273"/>
      <c r="AA10" s="271" t="s">
        <v>251</v>
      </c>
      <c r="AB10" s="179">
        <f>+X10</f>
        <v>0.369863</v>
      </c>
      <c r="AC10" s="180"/>
      <c r="AD10" s="96" t="s">
        <v>247</v>
      </c>
      <c r="AE10" s="158"/>
      <c r="AF10" s="270" t="s">
        <v>251</v>
      </c>
      <c r="AG10" s="182">
        <v>0</v>
      </c>
      <c r="AH10" s="272"/>
      <c r="AI10" s="271"/>
      <c r="AJ10" s="662"/>
    </row>
    <row r="11" spans="2:40" ht="26.25" customHeight="1" thickBot="1">
      <c r="B11" s="661" t="s">
        <v>33</v>
      </c>
      <c r="C11" s="672" t="s">
        <v>122</v>
      </c>
      <c r="D11" s="673"/>
      <c r="E11" s="674"/>
      <c r="F11" s="681" t="s">
        <v>123</v>
      </c>
      <c r="G11" s="681" t="s">
        <v>100</v>
      </c>
      <c r="H11" s="681" t="s">
        <v>101</v>
      </c>
      <c r="I11" s="652" t="s">
        <v>102</v>
      </c>
      <c r="J11" s="653"/>
      <c r="K11" s="653"/>
      <c r="L11" s="653"/>
      <c r="M11" s="653"/>
      <c r="N11" s="653"/>
      <c r="O11" s="653"/>
      <c r="P11" s="653"/>
      <c r="Q11" s="653"/>
      <c r="R11" s="653"/>
      <c r="S11" s="653"/>
      <c r="T11" s="141"/>
      <c r="U11" s="664" t="s">
        <v>245</v>
      </c>
      <c r="V11" s="665"/>
      <c r="W11" s="664" t="s">
        <v>245</v>
      </c>
      <c r="X11" s="665"/>
      <c r="Y11" s="655" t="s">
        <v>246</v>
      </c>
      <c r="Z11" s="657"/>
      <c r="AA11" s="666" t="s">
        <v>300</v>
      </c>
      <c r="AB11" s="667"/>
      <c r="AC11" s="183" t="s">
        <v>250</v>
      </c>
      <c r="AD11" s="655" t="s">
        <v>245</v>
      </c>
      <c r="AE11" s="657"/>
      <c r="AF11" s="650" t="s">
        <v>245</v>
      </c>
      <c r="AG11" s="651"/>
      <c r="AH11" s="272" t="s">
        <v>250</v>
      </c>
      <c r="AI11" s="141"/>
      <c r="AJ11" s="662"/>
    </row>
    <row r="12" spans="2:40" ht="26.25" customHeight="1" thickBot="1">
      <c r="B12" s="662"/>
      <c r="C12" s="675"/>
      <c r="D12" s="676"/>
      <c r="E12" s="677"/>
      <c r="F12" s="682"/>
      <c r="G12" s="682"/>
      <c r="H12" s="682"/>
      <c r="I12" s="92"/>
      <c r="J12" s="93"/>
      <c r="K12" s="93"/>
      <c r="L12" s="93"/>
      <c r="M12" s="93"/>
      <c r="N12" s="93"/>
      <c r="O12" s="93"/>
      <c r="P12" s="93"/>
      <c r="Q12" s="93"/>
      <c r="R12" s="93"/>
      <c r="S12" s="184"/>
      <c r="T12" s="141"/>
      <c r="U12" s="664" t="s">
        <v>244</v>
      </c>
      <c r="V12" s="665"/>
      <c r="W12" s="664" t="s">
        <v>301</v>
      </c>
      <c r="X12" s="665"/>
      <c r="Y12" s="668" t="s">
        <v>302</v>
      </c>
      <c r="Z12" s="669"/>
      <c r="AA12" s="185" t="s">
        <v>303</v>
      </c>
      <c r="AB12" s="186"/>
      <c r="AC12" s="187" t="s">
        <v>114</v>
      </c>
      <c r="AD12" s="668" t="s">
        <v>302</v>
      </c>
      <c r="AE12" s="669"/>
      <c r="AF12" s="670" t="s">
        <v>304</v>
      </c>
      <c r="AG12" s="671"/>
      <c r="AH12" s="274" t="s">
        <v>114</v>
      </c>
      <c r="AI12" s="141"/>
      <c r="AJ12" s="662"/>
    </row>
    <row r="13" spans="2:40" ht="27.75" customHeight="1" thickBot="1">
      <c r="B13" s="662"/>
      <c r="C13" s="675"/>
      <c r="D13" s="676"/>
      <c r="E13" s="677"/>
      <c r="F13" s="682"/>
      <c r="G13" s="682"/>
      <c r="H13" s="682"/>
      <c r="I13" s="684" t="s">
        <v>124</v>
      </c>
      <c r="J13" s="685"/>
      <c r="K13" s="685"/>
      <c r="L13" s="685"/>
      <c r="M13" s="685"/>
      <c r="N13" s="685"/>
      <c r="O13" s="685"/>
      <c r="P13" s="686"/>
      <c r="Q13" s="687" t="s">
        <v>125</v>
      </c>
      <c r="R13" s="688"/>
      <c r="S13" s="689" t="s">
        <v>126</v>
      </c>
      <c r="T13" s="269"/>
      <c r="U13" s="265"/>
      <c r="V13" s="152"/>
      <c r="W13" s="265"/>
      <c r="X13" s="266"/>
      <c r="Y13" s="265"/>
      <c r="Z13" s="266"/>
      <c r="AA13" s="191"/>
      <c r="AB13" s="192"/>
      <c r="AC13" s="193">
        <v>0.08</v>
      </c>
      <c r="AD13" s="156"/>
      <c r="AE13" s="152"/>
      <c r="AF13" s="194"/>
      <c r="AG13" s="195"/>
      <c r="AH13" s="95">
        <v>0.08</v>
      </c>
      <c r="AI13" s="269"/>
      <c r="AJ13" s="662"/>
    </row>
    <row r="14" spans="2:40" ht="27.75" customHeight="1" thickBot="1">
      <c r="B14" s="662"/>
      <c r="C14" s="675"/>
      <c r="D14" s="676"/>
      <c r="E14" s="677"/>
      <c r="F14" s="682"/>
      <c r="G14" s="682"/>
      <c r="H14" s="682"/>
      <c r="I14" s="255" t="s">
        <v>305</v>
      </c>
      <c r="J14" s="684" t="s">
        <v>306</v>
      </c>
      <c r="K14" s="685"/>
      <c r="L14" s="686"/>
      <c r="M14" s="684" t="s">
        <v>307</v>
      </c>
      <c r="N14" s="685"/>
      <c r="O14" s="685"/>
      <c r="P14" s="686"/>
      <c r="Q14" s="196"/>
      <c r="R14" s="197"/>
      <c r="S14" s="689"/>
      <c r="T14" s="269"/>
      <c r="U14" s="267"/>
      <c r="V14" s="268"/>
      <c r="W14" s="267"/>
      <c r="X14" s="268"/>
      <c r="Y14" s="267"/>
      <c r="Z14" s="268"/>
      <c r="AA14" s="198"/>
      <c r="AB14" s="199"/>
      <c r="AC14" s="193"/>
      <c r="AD14" s="267"/>
      <c r="AE14" s="200"/>
      <c r="AF14" s="201"/>
      <c r="AG14" s="202"/>
      <c r="AH14" s="203"/>
      <c r="AI14" s="269"/>
      <c r="AJ14" s="662"/>
    </row>
    <row r="15" spans="2:40" s="3" customFormat="1" ht="180.75" thickBot="1">
      <c r="B15" s="663"/>
      <c r="C15" s="678"/>
      <c r="D15" s="679"/>
      <c r="E15" s="680"/>
      <c r="F15" s="683"/>
      <c r="G15" s="683"/>
      <c r="H15" s="683"/>
      <c r="I15" s="256" t="s">
        <v>241</v>
      </c>
      <c r="J15" s="256" t="s">
        <v>308</v>
      </c>
      <c r="K15" s="257" t="s">
        <v>309</v>
      </c>
      <c r="L15" s="256" t="s">
        <v>310</v>
      </c>
      <c r="M15" s="258" t="s">
        <v>242</v>
      </c>
      <c r="N15" s="256" t="s">
        <v>311</v>
      </c>
      <c r="O15" s="256" t="s">
        <v>243</v>
      </c>
      <c r="P15" s="256" t="s">
        <v>312</v>
      </c>
      <c r="Q15" s="154" t="s">
        <v>127</v>
      </c>
      <c r="R15" s="155" t="s">
        <v>128</v>
      </c>
      <c r="S15" s="690"/>
      <c r="T15" s="204" t="s">
        <v>313</v>
      </c>
      <c r="U15" s="264" t="s">
        <v>129</v>
      </c>
      <c r="V15" s="264" t="s">
        <v>130</v>
      </c>
      <c r="W15" s="264" t="s">
        <v>129</v>
      </c>
      <c r="X15" s="264" t="s">
        <v>130</v>
      </c>
      <c r="Y15" s="264" t="s">
        <v>129</v>
      </c>
      <c r="Z15" s="264" t="s">
        <v>130</v>
      </c>
      <c r="AA15" s="206" t="s">
        <v>129</v>
      </c>
      <c r="AB15" s="206" t="s">
        <v>130</v>
      </c>
      <c r="AC15" s="153" t="s">
        <v>131</v>
      </c>
      <c r="AD15" s="267" t="s">
        <v>132</v>
      </c>
      <c r="AE15" s="264" t="s">
        <v>130</v>
      </c>
      <c r="AF15" s="198" t="s">
        <v>132</v>
      </c>
      <c r="AG15" s="206" t="s">
        <v>130</v>
      </c>
      <c r="AH15" s="268" t="s">
        <v>132</v>
      </c>
      <c r="AI15" s="207" t="s">
        <v>314</v>
      </c>
      <c r="AJ15" s="663"/>
      <c r="AK15" s="5"/>
    </row>
    <row r="16" spans="2:40" ht="18.75">
      <c r="B16" s="208" t="s">
        <v>133</v>
      </c>
      <c r="C16" s="209"/>
      <c r="D16" s="209"/>
      <c r="E16" s="209"/>
      <c r="F16" s="210"/>
      <c r="G16" s="210"/>
      <c r="H16" s="210"/>
      <c r="I16" s="210"/>
      <c r="J16" s="210"/>
      <c r="K16" s="210"/>
      <c r="L16" s="210"/>
      <c r="M16" s="210"/>
      <c r="N16" s="211"/>
      <c r="O16" s="210"/>
      <c r="P16" s="211"/>
      <c r="Q16" s="210"/>
      <c r="R16" s="211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0"/>
      <c r="AD16" s="210"/>
      <c r="AE16" s="210"/>
      <c r="AF16" s="210"/>
      <c r="AG16" s="210"/>
      <c r="AH16" s="210"/>
      <c r="AI16" s="210"/>
      <c r="AJ16" s="213"/>
      <c r="AK16" s="6"/>
      <c r="AN16" s="4"/>
    </row>
    <row r="17" spans="2:40" ht="18.75" hidden="1">
      <c r="B17" s="240" t="s">
        <v>316</v>
      </c>
      <c r="C17" s="2"/>
      <c r="D17" s="2"/>
      <c r="E17" s="2"/>
      <c r="F17" s="151">
        <f>SUM(G17:S17)</f>
        <v>0</v>
      </c>
      <c r="G17" s="126"/>
      <c r="H17" s="126"/>
      <c r="I17" s="126"/>
      <c r="J17" s="126"/>
      <c r="K17" s="126"/>
      <c r="L17" s="126"/>
      <c r="M17" s="126"/>
      <c r="N17" s="215"/>
      <c r="O17" s="126"/>
      <c r="P17" s="215"/>
      <c r="Q17" s="126"/>
      <c r="R17" s="215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126"/>
      <c r="AD17" s="126"/>
      <c r="AE17" s="126"/>
      <c r="AF17" s="126"/>
      <c r="AG17" s="126"/>
      <c r="AH17" s="126"/>
      <c r="AI17" s="126"/>
      <c r="AJ17" s="217"/>
      <c r="AK17" s="6"/>
      <c r="AN17" s="4"/>
    </row>
    <row r="18" spans="2:40" ht="18.75">
      <c r="B18" s="240" t="s">
        <v>315</v>
      </c>
      <c r="C18" s="2"/>
      <c r="D18" s="2"/>
      <c r="E18" s="2"/>
      <c r="F18" s="151">
        <f>SUM(G18:S18)</f>
        <v>0</v>
      </c>
      <c r="G18" s="126"/>
      <c r="H18" s="126"/>
      <c r="I18" s="126"/>
      <c r="J18" s="126"/>
      <c r="K18" s="126"/>
      <c r="L18" s="126"/>
      <c r="M18" s="126"/>
      <c r="N18" s="215"/>
      <c r="O18" s="126"/>
      <c r="P18" s="215"/>
      <c r="Q18" s="126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126"/>
      <c r="AD18" s="126"/>
      <c r="AE18" s="126"/>
      <c r="AF18" s="126"/>
      <c r="AG18" s="126"/>
      <c r="AH18" s="126"/>
      <c r="AI18" s="126"/>
      <c r="AJ18" s="217"/>
      <c r="AK18" s="262"/>
      <c r="AN18" s="4"/>
    </row>
    <row r="19" spans="2:40" ht="19.5" thickBot="1">
      <c r="B19" s="218" t="s">
        <v>253</v>
      </c>
      <c r="C19" s="219"/>
      <c r="D19" s="220">
        <v>4.8000000000000001E-2</v>
      </c>
      <c r="E19" s="220"/>
      <c r="F19" s="221">
        <f t="shared" ref="F19" si="0">SUM(G19:S19)</f>
        <v>0</v>
      </c>
      <c r="G19" s="222">
        <f>(G17+G18)*$D$19</f>
        <v>0</v>
      </c>
      <c r="H19" s="222">
        <f t="shared" ref="H19:AJ19" si="1">(H17+H18)*$D$19</f>
        <v>0</v>
      </c>
      <c r="I19" s="222">
        <f t="shared" si="1"/>
        <v>0</v>
      </c>
      <c r="J19" s="222">
        <f t="shared" si="1"/>
        <v>0</v>
      </c>
      <c r="K19" s="222">
        <f t="shared" si="1"/>
        <v>0</v>
      </c>
      <c r="L19" s="222">
        <f t="shared" si="1"/>
        <v>0</v>
      </c>
      <c r="M19" s="222">
        <f t="shared" si="1"/>
        <v>0</v>
      </c>
      <c r="N19" s="222">
        <f t="shared" si="1"/>
        <v>0</v>
      </c>
      <c r="O19" s="222">
        <f t="shared" si="1"/>
        <v>0</v>
      </c>
      <c r="P19" s="222">
        <f t="shared" si="1"/>
        <v>0</v>
      </c>
      <c r="Q19" s="222">
        <f t="shared" si="1"/>
        <v>0</v>
      </c>
      <c r="R19" s="222">
        <f t="shared" si="1"/>
        <v>0</v>
      </c>
      <c r="S19" s="222">
        <f t="shared" si="1"/>
        <v>0</v>
      </c>
      <c r="T19" s="222">
        <f t="shared" si="1"/>
        <v>0</v>
      </c>
      <c r="U19" s="222">
        <f t="shared" si="1"/>
        <v>0</v>
      </c>
      <c r="V19" s="222">
        <f t="shared" si="1"/>
        <v>0</v>
      </c>
      <c r="W19" s="222">
        <f t="shared" si="1"/>
        <v>0</v>
      </c>
      <c r="X19" s="222">
        <f t="shared" si="1"/>
        <v>0</v>
      </c>
      <c r="Y19" s="222">
        <f t="shared" si="1"/>
        <v>0</v>
      </c>
      <c r="Z19" s="222">
        <f t="shared" si="1"/>
        <v>0</v>
      </c>
      <c r="AA19" s="222">
        <f t="shared" si="1"/>
        <v>0</v>
      </c>
      <c r="AB19" s="222">
        <f t="shared" si="1"/>
        <v>0</v>
      </c>
      <c r="AC19" s="222">
        <f t="shared" si="1"/>
        <v>0</v>
      </c>
      <c r="AD19" s="222">
        <f t="shared" si="1"/>
        <v>0</v>
      </c>
      <c r="AE19" s="222">
        <f t="shared" si="1"/>
        <v>0</v>
      </c>
      <c r="AF19" s="222">
        <f t="shared" si="1"/>
        <v>0</v>
      </c>
      <c r="AG19" s="222">
        <f t="shared" si="1"/>
        <v>0</v>
      </c>
      <c r="AH19" s="222">
        <f t="shared" si="1"/>
        <v>0</v>
      </c>
      <c r="AI19" s="222">
        <f t="shared" si="1"/>
        <v>0</v>
      </c>
      <c r="AJ19" s="223">
        <f t="shared" si="1"/>
        <v>0</v>
      </c>
      <c r="AL19" s="4"/>
      <c r="AM19" s="4"/>
    </row>
    <row r="20" spans="2:40" s="3" customFormat="1" ht="19.5" thickBot="1">
      <c r="B20" s="123" t="s">
        <v>134</v>
      </c>
      <c r="C20" s="124"/>
      <c r="D20" s="124"/>
      <c r="E20" s="124"/>
      <c r="F20" s="128">
        <f>SUM(F16:F19)</f>
        <v>0</v>
      </c>
      <c r="G20" s="128">
        <f t="shared" ref="G20:AI20" si="2">SUM(G16:G19)</f>
        <v>0</v>
      </c>
      <c r="H20" s="128">
        <f t="shared" si="2"/>
        <v>0</v>
      </c>
      <c r="I20" s="128">
        <f t="shared" si="2"/>
        <v>0</v>
      </c>
      <c r="J20" s="128">
        <f t="shared" si="2"/>
        <v>0</v>
      </c>
      <c r="K20" s="128">
        <f t="shared" si="2"/>
        <v>0</v>
      </c>
      <c r="L20" s="128">
        <f t="shared" si="2"/>
        <v>0</v>
      </c>
      <c r="M20" s="128">
        <f t="shared" si="2"/>
        <v>0</v>
      </c>
      <c r="N20" s="128">
        <f t="shared" si="2"/>
        <v>0</v>
      </c>
      <c r="O20" s="128">
        <f t="shared" si="2"/>
        <v>0</v>
      </c>
      <c r="P20" s="128">
        <f t="shared" si="2"/>
        <v>0</v>
      </c>
      <c r="Q20" s="128">
        <f t="shared" si="2"/>
        <v>0</v>
      </c>
      <c r="R20" s="128">
        <f t="shared" si="2"/>
        <v>0</v>
      </c>
      <c r="S20" s="128">
        <f t="shared" si="2"/>
        <v>0</v>
      </c>
      <c r="T20" s="128">
        <f t="shared" si="2"/>
        <v>0</v>
      </c>
      <c r="U20" s="128">
        <f>+W20</f>
        <v>0</v>
      </c>
      <c r="V20" s="128">
        <f t="shared" si="2"/>
        <v>0</v>
      </c>
      <c r="W20" s="128">
        <f t="shared" si="2"/>
        <v>0</v>
      </c>
      <c r="X20" s="128">
        <f t="shared" si="2"/>
        <v>0</v>
      </c>
      <c r="Y20" s="128">
        <f t="shared" si="2"/>
        <v>0</v>
      </c>
      <c r="Z20" s="128">
        <f t="shared" si="2"/>
        <v>0</v>
      </c>
      <c r="AA20" s="128">
        <f t="shared" si="2"/>
        <v>0</v>
      </c>
      <c r="AB20" s="128">
        <f t="shared" si="2"/>
        <v>0</v>
      </c>
      <c r="AC20" s="128">
        <f t="shared" si="2"/>
        <v>0</v>
      </c>
      <c r="AD20" s="128">
        <f t="shared" si="2"/>
        <v>0</v>
      </c>
      <c r="AE20" s="128">
        <f t="shared" si="2"/>
        <v>0</v>
      </c>
      <c r="AF20" s="128">
        <f t="shared" si="2"/>
        <v>0</v>
      </c>
      <c r="AG20" s="128">
        <f t="shared" si="2"/>
        <v>0</v>
      </c>
      <c r="AH20" s="128">
        <f t="shared" si="2"/>
        <v>0</v>
      </c>
      <c r="AI20" s="128">
        <f t="shared" si="2"/>
        <v>0</v>
      </c>
      <c r="AJ20" s="129">
        <f>SUM(AJ16:AJ19)</f>
        <v>0</v>
      </c>
      <c r="AK20" s="160"/>
      <c r="AL20" s="7"/>
      <c r="AM20" s="7"/>
    </row>
    <row r="21" spans="2:40" s="3" customFormat="1" ht="19.5" hidden="1" thickBot="1">
      <c r="B21" s="242" t="s">
        <v>317</v>
      </c>
      <c r="C21" s="122"/>
      <c r="D21" s="122"/>
      <c r="E21" s="122"/>
      <c r="F21" s="151">
        <f t="shared" ref="F21:F24" si="3">SUM(G21:S21)</f>
        <v>0</v>
      </c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60"/>
      <c r="AL21" s="7"/>
      <c r="AM21" s="7"/>
    </row>
    <row r="22" spans="2:40" s="3" customFormat="1" ht="19.5" hidden="1" thickBot="1">
      <c r="B22" s="241" t="s">
        <v>318</v>
      </c>
      <c r="C22" s="42"/>
      <c r="D22" s="42"/>
      <c r="E22" s="42"/>
      <c r="F22" s="151">
        <f t="shared" si="3"/>
        <v>0</v>
      </c>
      <c r="G22" s="126"/>
      <c r="H22" s="224"/>
      <c r="I22" s="224"/>
      <c r="J22" s="224"/>
      <c r="K22" s="224"/>
      <c r="L22" s="224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62"/>
      <c r="AL22" s="7"/>
      <c r="AM22" s="7"/>
    </row>
    <row r="23" spans="2:40" s="3" customFormat="1" ht="19.5" hidden="1" thickBot="1">
      <c r="B23" s="241" t="s">
        <v>319</v>
      </c>
      <c r="C23" s="42"/>
      <c r="D23" s="42"/>
      <c r="E23" s="42"/>
      <c r="F23" s="151">
        <f t="shared" si="3"/>
        <v>0</v>
      </c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160"/>
      <c r="AL23" s="7"/>
      <c r="AM23" s="7"/>
    </row>
    <row r="24" spans="2:40" s="3" customFormat="1" ht="19.5" hidden="1" thickBot="1">
      <c r="B24" s="241" t="s">
        <v>320</v>
      </c>
      <c r="C24" s="42"/>
      <c r="D24" s="42"/>
      <c r="E24" s="42"/>
      <c r="F24" s="151">
        <f t="shared" si="3"/>
        <v>0</v>
      </c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160"/>
      <c r="AL24" s="7"/>
      <c r="AM24" s="7"/>
    </row>
    <row r="25" spans="2:40" s="3" customFormat="1" ht="19.5" thickBot="1">
      <c r="B25" s="123" t="s">
        <v>321</v>
      </c>
      <c r="C25" s="124"/>
      <c r="D25" s="124"/>
      <c r="E25" s="124"/>
      <c r="F25" s="128">
        <f>SUM(F20:F24)</f>
        <v>0</v>
      </c>
      <c r="G25" s="128">
        <f t="shared" ref="G25:AJ25" si="4">SUM(G20:G24)</f>
        <v>0</v>
      </c>
      <c r="H25" s="128">
        <f t="shared" si="4"/>
        <v>0</v>
      </c>
      <c r="I25" s="128">
        <f t="shared" si="4"/>
        <v>0</v>
      </c>
      <c r="J25" s="128">
        <f t="shared" si="4"/>
        <v>0</v>
      </c>
      <c r="K25" s="128">
        <f t="shared" si="4"/>
        <v>0</v>
      </c>
      <c r="L25" s="128">
        <f t="shared" si="4"/>
        <v>0</v>
      </c>
      <c r="M25" s="128">
        <f t="shared" si="4"/>
        <v>0</v>
      </c>
      <c r="N25" s="128">
        <f t="shared" si="4"/>
        <v>0</v>
      </c>
      <c r="O25" s="128">
        <f t="shared" si="4"/>
        <v>0</v>
      </c>
      <c r="P25" s="128">
        <f t="shared" si="4"/>
        <v>0</v>
      </c>
      <c r="Q25" s="128">
        <f t="shared" si="4"/>
        <v>0</v>
      </c>
      <c r="R25" s="128">
        <f t="shared" si="4"/>
        <v>0</v>
      </c>
      <c r="S25" s="128">
        <f t="shared" si="4"/>
        <v>0</v>
      </c>
      <c r="T25" s="128">
        <f t="shared" si="4"/>
        <v>0</v>
      </c>
      <c r="U25" s="128">
        <f t="shared" si="4"/>
        <v>0</v>
      </c>
      <c r="V25" s="128">
        <f t="shared" si="4"/>
        <v>0</v>
      </c>
      <c r="W25" s="128">
        <f t="shared" si="4"/>
        <v>0</v>
      </c>
      <c r="X25" s="128">
        <f t="shared" si="4"/>
        <v>0</v>
      </c>
      <c r="Y25" s="128">
        <f t="shared" si="4"/>
        <v>0</v>
      </c>
      <c r="Z25" s="128">
        <f t="shared" si="4"/>
        <v>0</v>
      </c>
      <c r="AA25" s="128">
        <f t="shared" si="4"/>
        <v>0</v>
      </c>
      <c r="AB25" s="128">
        <f t="shared" si="4"/>
        <v>0</v>
      </c>
      <c r="AC25" s="128">
        <f t="shared" si="4"/>
        <v>0</v>
      </c>
      <c r="AD25" s="128">
        <f t="shared" si="4"/>
        <v>0</v>
      </c>
      <c r="AE25" s="128">
        <f t="shared" si="4"/>
        <v>0</v>
      </c>
      <c r="AF25" s="128">
        <f t="shared" si="4"/>
        <v>0</v>
      </c>
      <c r="AG25" s="128">
        <f t="shared" si="4"/>
        <v>0</v>
      </c>
      <c r="AH25" s="128">
        <f t="shared" si="4"/>
        <v>0</v>
      </c>
      <c r="AI25" s="128">
        <f t="shared" si="4"/>
        <v>0</v>
      </c>
      <c r="AJ25" s="128">
        <f t="shared" si="4"/>
        <v>0</v>
      </c>
      <c r="AK25" s="160" t="e">
        <f>+AE25/AJ25</f>
        <v>#DIV/0!</v>
      </c>
      <c r="AL25" s="160">
        <v>0.31578947368421051</v>
      </c>
      <c r="AM25" s="7"/>
    </row>
    <row r="26" spans="2:40" s="3" customFormat="1" ht="18.75">
      <c r="B26" s="115" t="s">
        <v>252</v>
      </c>
      <c r="C26" s="42"/>
      <c r="D26" s="42"/>
      <c r="E26" s="42"/>
      <c r="F26" s="225">
        <f>SUM(G26:S26)</f>
        <v>0</v>
      </c>
      <c r="G26" s="126">
        <f>-G20</f>
        <v>0</v>
      </c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61"/>
      <c r="AL26" s="7"/>
      <c r="AM26" s="7"/>
    </row>
    <row r="27" spans="2:40" s="3" customFormat="1" ht="18.75">
      <c r="B27" s="259" t="s">
        <v>257</v>
      </c>
      <c r="C27" s="39"/>
      <c r="D27" s="2"/>
      <c r="E27" s="42"/>
      <c r="F27" s="130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60"/>
      <c r="AL27" s="7"/>
      <c r="AM27" s="7"/>
    </row>
    <row r="28" spans="2:40" s="3" customFormat="1" ht="18.75">
      <c r="B28" s="259" t="s">
        <v>322</v>
      </c>
      <c r="C28" s="39">
        <f>+'R13 14A ALT 3'!U13</f>
        <v>179098983</v>
      </c>
      <c r="D28" s="2"/>
      <c r="E28" s="42"/>
      <c r="F28" s="225">
        <f>SUM(G28:S28)</f>
        <v>179098983</v>
      </c>
      <c r="G28" s="126">
        <f>+C28</f>
        <v>179098983</v>
      </c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60"/>
      <c r="AL28" s="7"/>
      <c r="AM28" s="7"/>
    </row>
    <row r="29" spans="2:40" s="3" customFormat="1" ht="18.75">
      <c r="B29" s="115" t="s">
        <v>258</v>
      </c>
      <c r="C29" s="39">
        <f>+'[7]R10  14A'!V12</f>
        <v>0</v>
      </c>
      <c r="D29" s="2"/>
      <c r="E29" s="42"/>
      <c r="F29" s="130">
        <f t="shared" ref="F29" si="5">SUM(G29:S29)</f>
        <v>0</v>
      </c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7"/>
      <c r="AL29" s="7"/>
      <c r="AM29" s="7"/>
    </row>
    <row r="30" spans="2:40" s="3" customFormat="1" ht="18.75">
      <c r="B30" s="115" t="s">
        <v>256</v>
      </c>
      <c r="C30" s="39"/>
      <c r="D30" s="2"/>
      <c r="E30" s="42"/>
      <c r="F30" s="130">
        <f>SUM(G30:S30)</f>
        <v>0</v>
      </c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>
        <f>+'RLI ALT 1 '!D58</f>
        <v>0</v>
      </c>
      <c r="T30" s="126"/>
      <c r="U30" s="126"/>
      <c r="V30" s="126"/>
      <c r="W30" s="126"/>
      <c r="X30" s="126"/>
      <c r="Y30" s="126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7"/>
      <c r="AL30" s="7"/>
      <c r="AM30" s="7"/>
    </row>
    <row r="31" spans="2:40" ht="18.75">
      <c r="B31" s="115" t="s">
        <v>254</v>
      </c>
      <c r="C31" s="39">
        <f>+'RLI   ALT 3'!E89</f>
        <v>179098983</v>
      </c>
      <c r="D31" s="260">
        <f>+'[8]Antecedentes 14 A'!L30</f>
        <v>0.27</v>
      </c>
      <c r="E31" s="118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224">
        <f>+C31*D31</f>
        <v>48356725.410000004</v>
      </c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L31" s="4"/>
      <c r="AM31" s="4"/>
    </row>
    <row r="32" spans="2:40" ht="18.75">
      <c r="B32" s="120" t="s">
        <v>255</v>
      </c>
      <c r="C32" s="41"/>
      <c r="D32" s="261"/>
      <c r="E32" s="125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L32" s="4"/>
      <c r="AM32" s="4"/>
    </row>
    <row r="33" spans="2:39" ht="18.75">
      <c r="B33" s="120" t="s">
        <v>255</v>
      </c>
      <c r="C33" s="41"/>
      <c r="D33" s="261"/>
      <c r="E33" s="125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L33" s="4"/>
      <c r="AM33" s="4"/>
    </row>
    <row r="34" spans="2:39" ht="19.5" thickBot="1">
      <c r="B34" s="120" t="s">
        <v>255</v>
      </c>
      <c r="C34" s="41"/>
      <c r="D34" s="261"/>
      <c r="E34" s="125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L34" s="4"/>
      <c r="AM34" s="4"/>
    </row>
    <row r="35" spans="2:39" s="3" customFormat="1" ht="19.5" thickBot="1">
      <c r="B35" s="123" t="s">
        <v>259</v>
      </c>
      <c r="C35" s="124"/>
      <c r="D35" s="124"/>
      <c r="E35" s="124"/>
      <c r="F35" s="128">
        <f t="shared" ref="F35:AJ35" si="6">SUM(F25:F34)</f>
        <v>179098983</v>
      </c>
      <c r="G35" s="128">
        <f t="shared" si="6"/>
        <v>179098983</v>
      </c>
      <c r="H35" s="128">
        <f t="shared" si="6"/>
        <v>0</v>
      </c>
      <c r="I35" s="128">
        <f t="shared" si="6"/>
        <v>0</v>
      </c>
      <c r="J35" s="128">
        <f t="shared" si="6"/>
        <v>0</v>
      </c>
      <c r="K35" s="128">
        <f t="shared" si="6"/>
        <v>0</v>
      </c>
      <c r="L35" s="128">
        <f t="shared" si="6"/>
        <v>0</v>
      </c>
      <c r="M35" s="128">
        <f t="shared" si="6"/>
        <v>0</v>
      </c>
      <c r="N35" s="128">
        <f t="shared" si="6"/>
        <v>0</v>
      </c>
      <c r="O35" s="128">
        <f t="shared" si="6"/>
        <v>0</v>
      </c>
      <c r="P35" s="128">
        <f t="shared" si="6"/>
        <v>0</v>
      </c>
      <c r="Q35" s="128">
        <f t="shared" si="6"/>
        <v>0</v>
      </c>
      <c r="R35" s="128">
        <f t="shared" si="6"/>
        <v>0</v>
      </c>
      <c r="S35" s="128">
        <f t="shared" si="6"/>
        <v>0</v>
      </c>
      <c r="T35" s="128">
        <f t="shared" si="6"/>
        <v>0</v>
      </c>
      <c r="U35" s="128">
        <f t="shared" si="6"/>
        <v>0</v>
      </c>
      <c r="V35" s="128">
        <f t="shared" si="6"/>
        <v>0</v>
      </c>
      <c r="W35" s="128">
        <f t="shared" si="6"/>
        <v>0</v>
      </c>
      <c r="X35" s="128">
        <f t="shared" si="6"/>
        <v>0</v>
      </c>
      <c r="Y35" s="128">
        <f t="shared" si="6"/>
        <v>0</v>
      </c>
      <c r="Z35" s="128">
        <f t="shared" si="6"/>
        <v>48356725.410000004</v>
      </c>
      <c r="AA35" s="128">
        <f t="shared" si="6"/>
        <v>0</v>
      </c>
      <c r="AB35" s="128">
        <f t="shared" si="6"/>
        <v>0</v>
      </c>
      <c r="AC35" s="128">
        <f t="shared" si="6"/>
        <v>0</v>
      </c>
      <c r="AD35" s="128">
        <f t="shared" si="6"/>
        <v>0</v>
      </c>
      <c r="AE35" s="128">
        <f t="shared" si="6"/>
        <v>0</v>
      </c>
      <c r="AF35" s="128">
        <f t="shared" si="6"/>
        <v>0</v>
      </c>
      <c r="AG35" s="128">
        <f t="shared" si="6"/>
        <v>0</v>
      </c>
      <c r="AH35" s="128">
        <f t="shared" si="6"/>
        <v>0</v>
      </c>
      <c r="AI35" s="128">
        <f t="shared" si="6"/>
        <v>0</v>
      </c>
      <c r="AJ35" s="128">
        <f t="shared" si="6"/>
        <v>0</v>
      </c>
      <c r="AK35" s="8"/>
      <c r="AL35" s="142" t="s">
        <v>277</v>
      </c>
      <c r="AM35" s="143">
        <f>+AD35</f>
        <v>0</v>
      </c>
    </row>
    <row r="36" spans="2:39" ht="18.75">
      <c r="B36" s="116" t="s">
        <v>260</v>
      </c>
      <c r="C36" s="42"/>
      <c r="D36" s="2"/>
      <c r="E36" s="2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L36" s="144" t="s">
        <v>278</v>
      </c>
      <c r="AM36" s="144">
        <f>+AE35</f>
        <v>0</v>
      </c>
    </row>
    <row r="37" spans="2:39" s="3" customFormat="1" ht="18.75">
      <c r="B37" s="115" t="s">
        <v>326</v>
      </c>
      <c r="C37" s="39">
        <f>+'ALTERNATIVA 3 '!J26</f>
        <v>2821500</v>
      </c>
      <c r="D37" s="42"/>
      <c r="E37" s="42"/>
      <c r="F37" s="130">
        <f t="shared" ref="F37:F60" si="7">SUM(G37:S37)</f>
        <v>-2821500</v>
      </c>
      <c r="G37" s="126">
        <f>-C37</f>
        <v>-2821500</v>
      </c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>
        <f>+G37*$X$10</f>
        <v>-1043568.4545</v>
      </c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6"/>
      <c r="AL37" s="143" t="s">
        <v>193</v>
      </c>
      <c r="AM37" s="143">
        <f>+AM35+AM36</f>
        <v>0</v>
      </c>
    </row>
    <row r="38" spans="2:39" ht="18.75">
      <c r="B38" s="115" t="s">
        <v>327</v>
      </c>
      <c r="C38" s="39">
        <f>+'ALTERNATIVA 3 '!K26</f>
        <v>313500</v>
      </c>
      <c r="D38" s="260"/>
      <c r="E38" s="118"/>
      <c r="F38" s="130">
        <f t="shared" si="7"/>
        <v>-313500</v>
      </c>
      <c r="G38" s="126">
        <f>-C38</f>
        <v>-313500</v>
      </c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>
        <f>+G38*$X$10</f>
        <v>-115952.0505</v>
      </c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L38" s="144" t="s">
        <v>103</v>
      </c>
      <c r="AM38" s="144">
        <f>+AJ35</f>
        <v>0</v>
      </c>
    </row>
    <row r="39" spans="2:39" ht="18.75">
      <c r="B39" s="115" t="s">
        <v>261</v>
      </c>
      <c r="C39" s="39">
        <v>2799900</v>
      </c>
      <c r="D39" s="260"/>
      <c r="E39" s="118"/>
      <c r="F39" s="130">
        <f t="shared" si="7"/>
        <v>-2799900</v>
      </c>
      <c r="G39" s="126">
        <f t="shared" ref="G39:G60" si="8">-C39</f>
        <v>-2799900</v>
      </c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>
        <f t="shared" ref="Z39:Z60" si="9">+G39*$X$10</f>
        <v>-1035579.4137</v>
      </c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L39" s="144"/>
      <c r="AM39" s="144"/>
    </row>
    <row r="40" spans="2:39" ht="18.75">
      <c r="B40" s="115" t="s">
        <v>328</v>
      </c>
      <c r="C40" s="39">
        <f>+'ALTERNATIVA 3 '!K27</f>
        <v>311100</v>
      </c>
      <c r="D40" s="260"/>
      <c r="E40" s="118"/>
      <c r="F40" s="130">
        <f t="shared" si="7"/>
        <v>-311100</v>
      </c>
      <c r="G40" s="126">
        <f t="shared" si="8"/>
        <v>-311100</v>
      </c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>
        <f t="shared" si="9"/>
        <v>-115064.3793</v>
      </c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L40" s="144"/>
      <c r="AM40" s="227" t="e">
        <f>+AM37/AM38</f>
        <v>#DIV/0!</v>
      </c>
    </row>
    <row r="41" spans="2:39" ht="18.75">
      <c r="B41" s="115" t="s">
        <v>329</v>
      </c>
      <c r="C41" s="39">
        <v>2799900</v>
      </c>
      <c r="D41" s="260"/>
      <c r="E41" s="118"/>
      <c r="F41" s="130">
        <f t="shared" si="7"/>
        <v>-2799900</v>
      </c>
      <c r="G41" s="126">
        <f t="shared" si="8"/>
        <v>-2799900</v>
      </c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>
        <f>+G41*$X$10</f>
        <v>-1035579.4137</v>
      </c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L41" s="144"/>
      <c r="AM41" s="144"/>
    </row>
    <row r="42" spans="2:39" ht="18.75">
      <c r="B42" s="115" t="s">
        <v>330</v>
      </c>
      <c r="C42" s="39">
        <f>+'ALTERNATIVA 3 '!K28</f>
        <v>311100</v>
      </c>
      <c r="D42" s="260"/>
      <c r="E42" s="118"/>
      <c r="F42" s="130">
        <f t="shared" si="7"/>
        <v>-311100</v>
      </c>
      <c r="G42" s="126">
        <f t="shared" si="8"/>
        <v>-311100</v>
      </c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>
        <f t="shared" si="9"/>
        <v>-115064.3793</v>
      </c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L42" s="144"/>
      <c r="AM42" s="144"/>
    </row>
    <row r="43" spans="2:39" ht="18.75">
      <c r="B43" s="115" t="s">
        <v>262</v>
      </c>
      <c r="C43" s="39">
        <v>2770200</v>
      </c>
      <c r="D43" s="39"/>
      <c r="E43" s="118"/>
      <c r="F43" s="130">
        <f t="shared" si="7"/>
        <v>-2770200</v>
      </c>
      <c r="G43" s="126">
        <f t="shared" si="8"/>
        <v>-2770200</v>
      </c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>
        <f t="shared" si="9"/>
        <v>-1024594.4826</v>
      </c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L43" s="144"/>
      <c r="AM43" s="144"/>
    </row>
    <row r="44" spans="2:39" ht="18.75">
      <c r="B44" s="115" t="s">
        <v>331</v>
      </c>
      <c r="C44" s="39">
        <f>+'ALTERNATIVA 3 '!K29</f>
        <v>307800</v>
      </c>
      <c r="D44" s="118"/>
      <c r="E44" s="118"/>
      <c r="F44" s="130">
        <f t="shared" si="7"/>
        <v>-307800</v>
      </c>
      <c r="G44" s="126">
        <f t="shared" si="8"/>
        <v>-307800</v>
      </c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>
        <f t="shared" si="9"/>
        <v>-113843.8314</v>
      </c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L44" s="144"/>
      <c r="AM44" s="144"/>
    </row>
    <row r="45" spans="2:39" ht="18.75">
      <c r="B45" s="115" t="s">
        <v>263</v>
      </c>
      <c r="C45" s="39">
        <v>2762100</v>
      </c>
      <c r="D45" s="117"/>
      <c r="E45" s="117"/>
      <c r="F45" s="130">
        <f t="shared" si="7"/>
        <v>-2762100</v>
      </c>
      <c r="G45" s="126">
        <f t="shared" si="8"/>
        <v>-2762100</v>
      </c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>
        <f t="shared" si="9"/>
        <v>-1021598.5923</v>
      </c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L45" s="144"/>
      <c r="AM45" s="144"/>
    </row>
    <row r="46" spans="2:39" ht="18.75">
      <c r="B46" s="115" t="s">
        <v>332</v>
      </c>
      <c r="C46" s="39">
        <v>306900</v>
      </c>
      <c r="D46" s="117"/>
      <c r="E46" s="117"/>
      <c r="F46" s="130">
        <f t="shared" si="7"/>
        <v>-306900</v>
      </c>
      <c r="G46" s="126">
        <f t="shared" si="8"/>
        <v>-306900</v>
      </c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>
        <f t="shared" si="9"/>
        <v>-113510.9547</v>
      </c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L46" s="144"/>
      <c r="AM46" s="144"/>
    </row>
    <row r="47" spans="2:39" ht="18.75">
      <c r="B47" s="115" t="s">
        <v>333</v>
      </c>
      <c r="C47" s="39">
        <v>2759400</v>
      </c>
      <c r="D47" s="117"/>
      <c r="E47" s="117"/>
      <c r="F47" s="130">
        <f t="shared" si="7"/>
        <v>-2759400</v>
      </c>
      <c r="G47" s="126">
        <f t="shared" si="8"/>
        <v>-2759400</v>
      </c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>
        <f t="shared" si="9"/>
        <v>-1020599.9622</v>
      </c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L47" s="144"/>
      <c r="AM47" s="144">
        <f>+AM35+AM36</f>
        <v>0</v>
      </c>
    </row>
    <row r="48" spans="2:39" ht="18.75">
      <c r="B48" s="115" t="s">
        <v>334</v>
      </c>
      <c r="C48" s="39">
        <v>306900</v>
      </c>
      <c r="D48" s="117"/>
      <c r="E48" s="117"/>
      <c r="F48" s="130">
        <f t="shared" si="7"/>
        <v>-306900</v>
      </c>
      <c r="G48" s="126">
        <f t="shared" si="8"/>
        <v>-306900</v>
      </c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>
        <f t="shared" si="9"/>
        <v>-113510.9547</v>
      </c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L48" s="144"/>
      <c r="AM48" s="144"/>
    </row>
    <row r="49" spans="2:39" ht="18.75">
      <c r="B49" s="115" t="s">
        <v>264</v>
      </c>
      <c r="C49" s="39">
        <v>3785100</v>
      </c>
      <c r="D49" s="117"/>
      <c r="E49" s="117"/>
      <c r="F49" s="130">
        <f t="shared" si="7"/>
        <v>-3785100</v>
      </c>
      <c r="G49" s="126">
        <f t="shared" si="8"/>
        <v>-3785100</v>
      </c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>
        <f t="shared" si="9"/>
        <v>-1399968.4413000001</v>
      </c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L49" s="144"/>
      <c r="AM49" s="144"/>
    </row>
    <row r="50" spans="2:39" ht="18.75">
      <c r="B50" s="115" t="s">
        <v>335</v>
      </c>
      <c r="C50" s="39">
        <v>409200</v>
      </c>
      <c r="D50" s="117"/>
      <c r="E50" s="117"/>
      <c r="F50" s="130">
        <f t="shared" si="7"/>
        <v>-409200</v>
      </c>
      <c r="G50" s="126">
        <f t="shared" si="8"/>
        <v>-409200</v>
      </c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>
        <f t="shared" si="9"/>
        <v>-151347.93960000001</v>
      </c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L50" s="144"/>
      <c r="AM50" s="144"/>
    </row>
    <row r="51" spans="2:39" ht="18.75">
      <c r="B51" s="115" t="s">
        <v>265</v>
      </c>
      <c r="C51" s="39">
        <v>3774000</v>
      </c>
      <c r="D51" s="117"/>
      <c r="E51" s="117"/>
      <c r="F51" s="130">
        <f t="shared" si="7"/>
        <v>-3774000</v>
      </c>
      <c r="G51" s="126">
        <f t="shared" si="8"/>
        <v>-3774000</v>
      </c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>
        <f t="shared" si="9"/>
        <v>-1395862.9620000001</v>
      </c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L51" s="144"/>
      <c r="AM51" s="144"/>
    </row>
    <row r="52" spans="2:39" ht="18.75">
      <c r="B52" s="115" t="s">
        <v>336</v>
      </c>
      <c r="C52" s="39">
        <v>408000</v>
      </c>
      <c r="D52" s="117"/>
      <c r="E52" s="117"/>
      <c r="F52" s="130">
        <f t="shared" si="7"/>
        <v>-408000</v>
      </c>
      <c r="G52" s="126">
        <f t="shared" si="8"/>
        <v>-408000</v>
      </c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>
        <f t="shared" si="9"/>
        <v>-150904.10399999999</v>
      </c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L52" s="144"/>
      <c r="AM52" s="144"/>
    </row>
    <row r="53" spans="2:39" ht="18.75">
      <c r="B53" s="115" t="s">
        <v>266</v>
      </c>
      <c r="C53" s="39">
        <v>3770300</v>
      </c>
      <c r="D53" s="117"/>
      <c r="E53" s="117"/>
      <c r="F53" s="130">
        <f t="shared" si="7"/>
        <v>-3770300</v>
      </c>
      <c r="G53" s="126">
        <f t="shared" si="8"/>
        <v>-3770300</v>
      </c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>
        <f t="shared" si="9"/>
        <v>-1394494.4689</v>
      </c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L53" s="144"/>
      <c r="AM53" s="144"/>
    </row>
    <row r="54" spans="2:39" ht="18.75">
      <c r="B54" s="115" t="s">
        <v>337</v>
      </c>
      <c r="C54" s="39">
        <v>407600</v>
      </c>
      <c r="D54" s="117"/>
      <c r="E54" s="117"/>
      <c r="F54" s="130">
        <f t="shared" si="7"/>
        <v>-407600</v>
      </c>
      <c r="G54" s="126">
        <f t="shared" si="8"/>
        <v>-407600</v>
      </c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>
        <f t="shared" si="9"/>
        <v>-150756.1588</v>
      </c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L54" s="144"/>
      <c r="AM54" s="144"/>
    </row>
    <row r="55" spans="2:39" ht="18.75">
      <c r="B55" s="115" t="s">
        <v>267</v>
      </c>
      <c r="C55" s="39">
        <v>5262400</v>
      </c>
      <c r="D55" s="117"/>
      <c r="E55" s="117"/>
      <c r="F55" s="130">
        <f t="shared" si="7"/>
        <v>-5262400</v>
      </c>
      <c r="G55" s="126">
        <f t="shared" si="8"/>
        <v>-5262400</v>
      </c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>
        <f t="shared" si="9"/>
        <v>-1946367.0511999999</v>
      </c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L55" s="144"/>
      <c r="AM55" s="144"/>
    </row>
    <row r="56" spans="2:39" ht="18.75">
      <c r="B56" s="115" t="s">
        <v>338</v>
      </c>
      <c r="C56" s="39">
        <v>607200</v>
      </c>
      <c r="D56" s="117"/>
      <c r="E56" s="117"/>
      <c r="F56" s="130">
        <f t="shared" si="7"/>
        <v>-607200</v>
      </c>
      <c r="G56" s="126">
        <f t="shared" si="8"/>
        <v>-607200</v>
      </c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>
        <f t="shared" si="9"/>
        <v>-224580.81359999999</v>
      </c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L56" s="144"/>
      <c r="AM56" s="144"/>
    </row>
    <row r="57" spans="2:39" ht="18.75">
      <c r="B57" s="115" t="s">
        <v>268</v>
      </c>
      <c r="C57" s="39">
        <v>5236400</v>
      </c>
      <c r="D57" s="117"/>
      <c r="E57" s="117"/>
      <c r="F57" s="130">
        <f t="shared" si="7"/>
        <v>-5236400</v>
      </c>
      <c r="G57" s="126">
        <f t="shared" si="8"/>
        <v>-5236400</v>
      </c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>
        <f t="shared" si="9"/>
        <v>-1936750.6132</v>
      </c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L57" s="144"/>
      <c r="AM57" s="144"/>
    </row>
    <row r="58" spans="2:39" ht="18.75">
      <c r="B58" s="115" t="s">
        <v>339</v>
      </c>
      <c r="C58" s="39">
        <v>604200</v>
      </c>
      <c r="D58" s="117"/>
      <c r="E58" s="117"/>
      <c r="F58" s="130">
        <f t="shared" si="7"/>
        <v>-604200</v>
      </c>
      <c r="G58" s="126">
        <f t="shared" si="8"/>
        <v>-604200</v>
      </c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>
        <f t="shared" si="9"/>
        <v>-223471.22459999999</v>
      </c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L58" s="144" t="s">
        <v>103</v>
      </c>
      <c r="AM58" s="144">
        <f>+AJ35</f>
        <v>0</v>
      </c>
    </row>
    <row r="59" spans="2:39" ht="18.75">
      <c r="B59" s="115" t="s">
        <v>341</v>
      </c>
      <c r="C59" s="39">
        <v>5200000</v>
      </c>
      <c r="D59" s="117"/>
      <c r="E59" s="117"/>
      <c r="F59" s="130">
        <f t="shared" si="7"/>
        <v>-5200000</v>
      </c>
      <c r="G59" s="126">
        <f t="shared" si="8"/>
        <v>-5200000</v>
      </c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>
        <f t="shared" si="9"/>
        <v>-1923287.6</v>
      </c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L59" s="4"/>
      <c r="AM59" s="4"/>
    </row>
    <row r="60" spans="2:39" ht="19.5" thickBot="1">
      <c r="B60" s="115" t="s">
        <v>340</v>
      </c>
      <c r="C60" s="39">
        <v>600000</v>
      </c>
      <c r="D60" s="117"/>
      <c r="E60" s="117"/>
      <c r="F60" s="130">
        <f t="shared" si="7"/>
        <v>-600000</v>
      </c>
      <c r="G60" s="126">
        <f t="shared" si="8"/>
        <v>-600000</v>
      </c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>
        <f t="shared" si="9"/>
        <v>-221917.8</v>
      </c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L60" s="4"/>
      <c r="AM60" s="4"/>
    </row>
    <row r="61" spans="2:39" ht="19.5" thickBot="1">
      <c r="B61" s="149" t="s">
        <v>281</v>
      </c>
      <c r="C61" s="128">
        <f>SUM(C37:C60)</f>
        <v>48634700</v>
      </c>
      <c r="D61" s="128"/>
      <c r="E61" s="128"/>
      <c r="F61" s="128">
        <f t="shared" ref="F61:AJ61" si="10">SUM(F37:F60)</f>
        <v>-48634700</v>
      </c>
      <c r="G61" s="128">
        <f t="shared" si="10"/>
        <v>-48634700</v>
      </c>
      <c r="H61" s="128">
        <f t="shared" si="10"/>
        <v>0</v>
      </c>
      <c r="I61" s="128">
        <f t="shared" si="10"/>
        <v>0</v>
      </c>
      <c r="J61" s="128">
        <f t="shared" si="10"/>
        <v>0</v>
      </c>
      <c r="K61" s="128">
        <f t="shared" si="10"/>
        <v>0</v>
      </c>
      <c r="L61" s="128">
        <f t="shared" si="10"/>
        <v>0</v>
      </c>
      <c r="M61" s="128">
        <f t="shared" si="10"/>
        <v>0</v>
      </c>
      <c r="N61" s="128">
        <f t="shared" si="10"/>
        <v>0</v>
      </c>
      <c r="O61" s="128">
        <f t="shared" si="10"/>
        <v>0</v>
      </c>
      <c r="P61" s="128">
        <f t="shared" si="10"/>
        <v>0</v>
      </c>
      <c r="Q61" s="128">
        <f t="shared" si="10"/>
        <v>0</v>
      </c>
      <c r="R61" s="128">
        <f t="shared" si="10"/>
        <v>0</v>
      </c>
      <c r="S61" s="128">
        <f t="shared" si="10"/>
        <v>0</v>
      </c>
      <c r="T61" s="128">
        <f t="shared" si="10"/>
        <v>0</v>
      </c>
      <c r="U61" s="128">
        <f t="shared" si="10"/>
        <v>0</v>
      </c>
      <c r="V61" s="128">
        <f t="shared" si="10"/>
        <v>0</v>
      </c>
      <c r="W61" s="128">
        <f t="shared" si="10"/>
        <v>0</v>
      </c>
      <c r="X61" s="128">
        <f t="shared" si="10"/>
        <v>0</v>
      </c>
      <c r="Y61" s="128">
        <f t="shared" si="10"/>
        <v>0</v>
      </c>
      <c r="Z61" s="128">
        <f t="shared" si="10"/>
        <v>-17988176.046100002</v>
      </c>
      <c r="AA61" s="128">
        <f t="shared" si="10"/>
        <v>0</v>
      </c>
      <c r="AB61" s="128">
        <f t="shared" si="10"/>
        <v>0</v>
      </c>
      <c r="AC61" s="128">
        <f t="shared" si="10"/>
        <v>0</v>
      </c>
      <c r="AD61" s="128">
        <f t="shared" si="10"/>
        <v>0</v>
      </c>
      <c r="AE61" s="128">
        <f t="shared" si="10"/>
        <v>0</v>
      </c>
      <c r="AF61" s="128">
        <f t="shared" si="10"/>
        <v>0</v>
      </c>
      <c r="AG61" s="128">
        <f t="shared" si="10"/>
        <v>0</v>
      </c>
      <c r="AH61" s="128">
        <f t="shared" si="10"/>
        <v>0</v>
      </c>
      <c r="AI61" s="128">
        <f t="shared" si="10"/>
        <v>0</v>
      </c>
      <c r="AJ61" s="129">
        <f t="shared" si="10"/>
        <v>0</v>
      </c>
      <c r="AL61" s="4"/>
      <c r="AM61" s="4"/>
    </row>
    <row r="62" spans="2:39" ht="19.5" thickBot="1">
      <c r="B62" s="116" t="s">
        <v>323</v>
      </c>
      <c r="C62" s="2"/>
      <c r="D62" s="39"/>
      <c r="E62" s="117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L62" s="4"/>
      <c r="AM62" s="4"/>
    </row>
    <row r="63" spans="2:39" s="3" customFormat="1" ht="19.5" hidden="1" thickBot="1">
      <c r="B63" s="119" t="s">
        <v>269</v>
      </c>
      <c r="C63" s="39"/>
      <c r="D63" s="39"/>
      <c r="E63" s="118"/>
      <c r="F63" s="39"/>
      <c r="G63" s="39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39"/>
      <c r="AD63" s="117"/>
      <c r="AE63" s="117"/>
      <c r="AF63" s="117"/>
      <c r="AG63" s="117"/>
      <c r="AH63" s="117"/>
      <c r="AI63" s="117"/>
      <c r="AJ63" s="117"/>
      <c r="AK63" s="5"/>
      <c r="AL63" s="9"/>
      <c r="AM63" s="7"/>
    </row>
    <row r="64" spans="2:39" s="3" customFormat="1" ht="19.5" hidden="1" thickBot="1">
      <c r="B64" s="119" t="s">
        <v>270</v>
      </c>
      <c r="C64" s="39"/>
      <c r="D64" s="39"/>
      <c r="E64" s="118"/>
      <c r="F64" s="39"/>
      <c r="G64" s="39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39"/>
      <c r="AD64" s="117"/>
      <c r="AE64" s="117"/>
      <c r="AF64" s="117"/>
      <c r="AG64" s="117"/>
      <c r="AH64" s="117"/>
      <c r="AI64" s="117"/>
      <c r="AJ64" s="117"/>
      <c r="AK64" s="5"/>
      <c r="AL64" s="9"/>
      <c r="AM64" s="7"/>
    </row>
    <row r="65" spans="2:39" s="3" customFormat="1" ht="19.5" hidden="1" thickBot="1">
      <c r="B65" s="119" t="s">
        <v>271</v>
      </c>
      <c r="C65" s="117"/>
      <c r="D65" s="39"/>
      <c r="E65" s="118"/>
      <c r="F65" s="39"/>
      <c r="G65" s="39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39"/>
      <c r="AD65" s="117"/>
      <c r="AE65" s="117"/>
      <c r="AF65" s="117"/>
      <c r="AG65" s="117"/>
      <c r="AH65" s="117"/>
      <c r="AI65" s="117"/>
      <c r="AJ65" s="117"/>
      <c r="AK65" s="5"/>
      <c r="AL65" s="9"/>
      <c r="AM65" s="7"/>
    </row>
    <row r="66" spans="2:39" s="3" customFormat="1" ht="19.5" hidden="1" thickBot="1">
      <c r="B66" s="119" t="s">
        <v>272</v>
      </c>
      <c r="C66" s="117"/>
      <c r="D66" s="39"/>
      <c r="E66" s="118"/>
      <c r="F66" s="39"/>
      <c r="G66" s="39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39"/>
      <c r="AD66" s="117"/>
      <c r="AE66" s="117"/>
      <c r="AF66" s="117"/>
      <c r="AG66" s="117"/>
      <c r="AH66" s="117"/>
      <c r="AI66" s="117"/>
      <c r="AJ66" s="117"/>
      <c r="AK66" s="5"/>
      <c r="AL66" s="9"/>
      <c r="AM66" s="7"/>
    </row>
    <row r="67" spans="2:39" s="3" customFormat="1" ht="19.5" hidden="1" thickBot="1">
      <c r="B67" s="119" t="s">
        <v>273</v>
      </c>
      <c r="C67" s="117"/>
      <c r="D67" s="39"/>
      <c r="E67" s="118"/>
      <c r="F67" s="39"/>
      <c r="G67" s="39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39"/>
      <c r="AD67" s="117"/>
      <c r="AE67" s="117"/>
      <c r="AF67" s="117"/>
      <c r="AG67" s="117"/>
      <c r="AH67" s="117"/>
      <c r="AI67" s="117"/>
      <c r="AJ67" s="117"/>
      <c r="AK67" s="5"/>
      <c r="AL67" s="9"/>
      <c r="AM67" s="7"/>
    </row>
    <row r="68" spans="2:39" s="3" customFormat="1" ht="19.5" hidden="1" thickBot="1">
      <c r="B68" s="147" t="s">
        <v>274</v>
      </c>
      <c r="C68" s="145"/>
      <c r="D68" s="39"/>
      <c r="E68" s="118"/>
      <c r="F68" s="39"/>
      <c r="G68" s="39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39"/>
      <c r="AD68" s="117"/>
      <c r="AE68" s="117"/>
      <c r="AF68" s="117"/>
      <c r="AG68" s="117"/>
      <c r="AH68" s="117"/>
      <c r="AI68" s="117"/>
      <c r="AJ68" s="117"/>
      <c r="AK68" s="5"/>
      <c r="AL68" s="9"/>
      <c r="AM68" s="7"/>
    </row>
    <row r="69" spans="2:39" s="263" customFormat="1" ht="19.5" thickBot="1">
      <c r="B69" s="235" t="s">
        <v>324</v>
      </c>
      <c r="C69" s="129">
        <f>SUM(C63:C68)</f>
        <v>0</v>
      </c>
      <c r="D69" s="129"/>
      <c r="E69" s="129"/>
      <c r="F69" s="129">
        <f>SUM(F63:F68)</f>
        <v>0</v>
      </c>
      <c r="G69" s="129">
        <f t="shared" ref="G69:AJ69" si="11">SUM(G63:G68)</f>
        <v>0</v>
      </c>
      <c r="H69" s="129">
        <f t="shared" si="11"/>
        <v>0</v>
      </c>
      <c r="I69" s="129">
        <f t="shared" si="11"/>
        <v>0</v>
      </c>
      <c r="J69" s="129">
        <f t="shared" si="11"/>
        <v>0</v>
      </c>
      <c r="K69" s="129">
        <f t="shared" si="11"/>
        <v>0</v>
      </c>
      <c r="L69" s="129">
        <f t="shared" si="11"/>
        <v>0</v>
      </c>
      <c r="M69" s="129">
        <f t="shared" si="11"/>
        <v>0</v>
      </c>
      <c r="N69" s="129">
        <f t="shared" si="11"/>
        <v>0</v>
      </c>
      <c r="O69" s="129">
        <f t="shared" si="11"/>
        <v>0</v>
      </c>
      <c r="P69" s="129">
        <f t="shared" si="11"/>
        <v>0</v>
      </c>
      <c r="Q69" s="129">
        <f t="shared" si="11"/>
        <v>0</v>
      </c>
      <c r="R69" s="129">
        <f t="shared" si="11"/>
        <v>0</v>
      </c>
      <c r="S69" s="129">
        <f t="shared" si="11"/>
        <v>0</v>
      </c>
      <c r="T69" s="129">
        <f t="shared" si="11"/>
        <v>0</v>
      </c>
      <c r="U69" s="129">
        <f t="shared" si="11"/>
        <v>0</v>
      </c>
      <c r="V69" s="129">
        <f t="shared" si="11"/>
        <v>0</v>
      </c>
      <c r="W69" s="129">
        <f t="shared" si="11"/>
        <v>0</v>
      </c>
      <c r="X69" s="129">
        <f t="shared" si="11"/>
        <v>0</v>
      </c>
      <c r="Y69" s="129">
        <f t="shared" si="11"/>
        <v>0</v>
      </c>
      <c r="Z69" s="129">
        <f t="shared" si="11"/>
        <v>0</v>
      </c>
      <c r="AA69" s="129">
        <f t="shared" si="11"/>
        <v>0</v>
      </c>
      <c r="AB69" s="129">
        <f t="shared" si="11"/>
        <v>0</v>
      </c>
      <c r="AC69" s="129">
        <f t="shared" si="11"/>
        <v>0</v>
      </c>
      <c r="AD69" s="129">
        <f t="shared" si="11"/>
        <v>0</v>
      </c>
      <c r="AE69" s="129">
        <f t="shared" si="11"/>
        <v>0</v>
      </c>
      <c r="AF69" s="129">
        <f t="shared" si="11"/>
        <v>0</v>
      </c>
      <c r="AG69" s="129">
        <f t="shared" si="11"/>
        <v>0</v>
      </c>
      <c r="AH69" s="129">
        <f t="shared" si="11"/>
        <v>0</v>
      </c>
      <c r="AI69" s="129">
        <f t="shared" si="11"/>
        <v>0</v>
      </c>
      <c r="AJ69" s="129">
        <f t="shared" si="11"/>
        <v>0</v>
      </c>
      <c r="AK69" s="5"/>
      <c r="AL69" s="236"/>
      <c r="AM69" s="237"/>
    </row>
    <row r="70" spans="2:39" s="3" customFormat="1" ht="18.75">
      <c r="B70" s="150" t="s">
        <v>275</v>
      </c>
      <c r="C70" s="146"/>
      <c r="D70" s="39"/>
      <c r="E70" s="118"/>
      <c r="F70" s="39"/>
      <c r="G70" s="39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26"/>
      <c r="AA70" s="126"/>
      <c r="AB70" s="126"/>
      <c r="AC70" s="39"/>
      <c r="AD70" s="117"/>
      <c r="AE70" s="117"/>
      <c r="AF70" s="117"/>
      <c r="AG70" s="117"/>
      <c r="AH70" s="117"/>
      <c r="AI70" s="117"/>
      <c r="AJ70" s="117"/>
      <c r="AK70" s="5"/>
      <c r="AL70" s="9"/>
      <c r="AM70" s="7"/>
    </row>
    <row r="71" spans="2:39" s="3" customFormat="1" ht="18.75">
      <c r="B71" s="119" t="s">
        <v>276</v>
      </c>
      <c r="C71" s="39">
        <f>+'RLI ALT 1 '!D10</f>
        <v>0</v>
      </c>
      <c r="D71" s="39"/>
      <c r="E71" s="118"/>
      <c r="F71" s="39"/>
      <c r="G71" s="39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26">
        <f>+-C71*X10</f>
        <v>0</v>
      </c>
      <c r="AA71" s="126"/>
      <c r="AB71" s="126"/>
      <c r="AC71" s="39"/>
      <c r="AD71" s="117"/>
      <c r="AE71" s="117"/>
      <c r="AF71" s="117"/>
      <c r="AG71" s="117"/>
      <c r="AH71" s="117"/>
      <c r="AI71" s="117"/>
      <c r="AJ71" s="117"/>
      <c r="AK71" s="5"/>
      <c r="AL71" s="9"/>
      <c r="AM71" s="7"/>
    </row>
    <row r="72" spans="2:39" ht="19.5" thickBot="1">
      <c r="B72" s="147" t="s">
        <v>217</v>
      </c>
      <c r="C72" s="39"/>
      <c r="D72" s="121"/>
      <c r="E72" s="12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126">
        <f>-C72*X10</f>
        <v>0</v>
      </c>
      <c r="AA72" s="127"/>
      <c r="AB72" s="127"/>
      <c r="AC72" s="41"/>
      <c r="AD72" s="41"/>
      <c r="AE72" s="41"/>
      <c r="AF72" s="41"/>
      <c r="AG72" s="41"/>
      <c r="AH72" s="41"/>
      <c r="AI72" s="41"/>
      <c r="AJ72" s="41"/>
      <c r="AL72" s="4"/>
      <c r="AM72" s="4"/>
    </row>
    <row r="73" spans="2:39" s="3" customFormat="1" ht="19.5" thickBot="1">
      <c r="B73" s="149" t="s">
        <v>366</v>
      </c>
      <c r="C73" s="148"/>
      <c r="D73" s="148"/>
      <c r="E73" s="148"/>
      <c r="F73" s="128">
        <f t="shared" ref="F73:Y73" si="12">+F35+F61+F69</f>
        <v>130464283</v>
      </c>
      <c r="G73" s="128">
        <f t="shared" si="12"/>
        <v>130464283</v>
      </c>
      <c r="H73" s="128">
        <f t="shared" si="12"/>
        <v>0</v>
      </c>
      <c r="I73" s="128">
        <f t="shared" si="12"/>
        <v>0</v>
      </c>
      <c r="J73" s="128">
        <f t="shared" si="12"/>
        <v>0</v>
      </c>
      <c r="K73" s="128">
        <f t="shared" si="12"/>
        <v>0</v>
      </c>
      <c r="L73" s="128">
        <f t="shared" si="12"/>
        <v>0</v>
      </c>
      <c r="M73" s="128">
        <f t="shared" si="12"/>
        <v>0</v>
      </c>
      <c r="N73" s="128">
        <f t="shared" si="12"/>
        <v>0</v>
      </c>
      <c r="O73" s="128">
        <f t="shared" si="12"/>
        <v>0</v>
      </c>
      <c r="P73" s="128">
        <f t="shared" si="12"/>
        <v>0</v>
      </c>
      <c r="Q73" s="128">
        <f t="shared" si="12"/>
        <v>0</v>
      </c>
      <c r="R73" s="128">
        <f t="shared" si="12"/>
        <v>0</v>
      </c>
      <c r="S73" s="128">
        <f t="shared" si="12"/>
        <v>0</v>
      </c>
      <c r="T73" s="128">
        <f t="shared" si="12"/>
        <v>0</v>
      </c>
      <c r="U73" s="128">
        <f t="shared" si="12"/>
        <v>0</v>
      </c>
      <c r="V73" s="128">
        <f t="shared" si="12"/>
        <v>0</v>
      </c>
      <c r="W73" s="128">
        <f t="shared" si="12"/>
        <v>0</v>
      </c>
      <c r="X73" s="128">
        <f t="shared" si="12"/>
        <v>0</v>
      </c>
      <c r="Y73" s="128">
        <f t="shared" si="12"/>
        <v>0</v>
      </c>
      <c r="Z73" s="128">
        <f>+Z35+Z61+Z69+Z71+Z72</f>
        <v>30368549.363900002</v>
      </c>
      <c r="AA73" s="128">
        <f t="shared" ref="AA73:AJ73" si="13">+AA35+AA61+AA69</f>
        <v>0</v>
      </c>
      <c r="AB73" s="128">
        <f t="shared" si="13"/>
        <v>0</v>
      </c>
      <c r="AC73" s="128">
        <f t="shared" si="13"/>
        <v>0</v>
      </c>
      <c r="AD73" s="128">
        <f t="shared" si="13"/>
        <v>0</v>
      </c>
      <c r="AE73" s="128">
        <f t="shared" si="13"/>
        <v>0</v>
      </c>
      <c r="AF73" s="128">
        <f t="shared" si="13"/>
        <v>0</v>
      </c>
      <c r="AG73" s="128">
        <f t="shared" si="13"/>
        <v>0</v>
      </c>
      <c r="AH73" s="128">
        <f t="shared" si="13"/>
        <v>0</v>
      </c>
      <c r="AI73" s="128">
        <f t="shared" si="13"/>
        <v>0</v>
      </c>
      <c r="AJ73" s="128">
        <f t="shared" si="13"/>
        <v>0</v>
      </c>
      <c r="AK73" s="5"/>
      <c r="AL73" s="7">
        <f>SUM(AL20:AL63)</f>
        <v>0.31578947368421051</v>
      </c>
      <c r="AM73" s="7"/>
    </row>
    <row r="74" spans="2:39" ht="19.5" thickBot="1">
      <c r="B74" s="91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L74" s="4"/>
      <c r="AM74" s="4"/>
    </row>
    <row r="75" spans="2:39" ht="18.75">
      <c r="B75" s="228" t="s">
        <v>325</v>
      </c>
      <c r="C75" s="229"/>
      <c r="F75" s="4">
        <f>+F61</f>
        <v>-48634700</v>
      </c>
      <c r="G75" s="4"/>
      <c r="H75" s="4">
        <f t="shared" ref="G75:Z75" si="14">+H61</f>
        <v>0</v>
      </c>
      <c r="I75" s="4">
        <f t="shared" si="14"/>
        <v>0</v>
      </c>
      <c r="J75" s="4">
        <f t="shared" si="14"/>
        <v>0</v>
      </c>
      <c r="K75" s="4">
        <f t="shared" si="14"/>
        <v>0</v>
      </c>
      <c r="L75" s="4">
        <f t="shared" si="14"/>
        <v>0</v>
      </c>
      <c r="M75" s="4">
        <f t="shared" si="14"/>
        <v>0</v>
      </c>
      <c r="N75" s="4">
        <f t="shared" si="14"/>
        <v>0</v>
      </c>
      <c r="O75" s="4">
        <f t="shared" si="14"/>
        <v>0</v>
      </c>
      <c r="P75" s="4">
        <f t="shared" si="14"/>
        <v>0</v>
      </c>
      <c r="Q75" s="4">
        <f t="shared" si="14"/>
        <v>0</v>
      </c>
      <c r="R75" s="4">
        <f t="shared" si="14"/>
        <v>0</v>
      </c>
      <c r="S75" s="4">
        <f t="shared" si="14"/>
        <v>0</v>
      </c>
      <c r="T75" s="4">
        <f t="shared" si="14"/>
        <v>0</v>
      </c>
      <c r="U75" s="4">
        <f t="shared" si="14"/>
        <v>0</v>
      </c>
      <c r="V75" s="4">
        <f t="shared" si="14"/>
        <v>0</v>
      </c>
      <c r="W75" s="4">
        <f t="shared" si="14"/>
        <v>0</v>
      </c>
      <c r="X75" s="4">
        <f t="shared" si="14"/>
        <v>0</v>
      </c>
      <c r="Y75" s="4">
        <f t="shared" si="14"/>
        <v>0</v>
      </c>
      <c r="Z75" s="4">
        <f t="shared" si="14"/>
        <v>-17988176.046100002</v>
      </c>
    </row>
    <row r="76" spans="2:39" ht="18.75" hidden="1">
      <c r="B76" s="230" t="s">
        <v>269</v>
      </c>
      <c r="C76" s="231"/>
    </row>
    <row r="77" spans="2:39" ht="18.75" hidden="1">
      <c r="B77" s="230" t="s">
        <v>270</v>
      </c>
      <c r="C77" s="231"/>
    </row>
    <row r="78" spans="2:39" ht="18.75" hidden="1">
      <c r="B78" s="230" t="s">
        <v>271</v>
      </c>
      <c r="C78" s="232"/>
    </row>
    <row r="79" spans="2:39" ht="18.75" hidden="1">
      <c r="B79" s="230" t="s">
        <v>272</v>
      </c>
      <c r="C79" s="232"/>
    </row>
    <row r="80" spans="2:39" ht="18.75" hidden="1">
      <c r="B80" s="230" t="s">
        <v>273</v>
      </c>
      <c r="C80" s="232"/>
    </row>
    <row r="81" spans="2:30" ht="19.5" hidden="1" thickBot="1">
      <c r="B81" s="233" t="s">
        <v>274</v>
      </c>
      <c r="C81" s="234"/>
    </row>
    <row r="82" spans="2:30">
      <c r="F82" s="4">
        <f>-'RREE  ALT 2'!F61</f>
        <v>4893500</v>
      </c>
      <c r="I82" s="4"/>
      <c r="Z82" s="4">
        <f>-'RREE  ALT 2'!Z61</f>
        <v>1809924.5905000002</v>
      </c>
    </row>
    <row r="83" spans="2:30">
      <c r="F83" s="4">
        <f>+F75+F82</f>
        <v>-43741200</v>
      </c>
      <c r="G83" s="4">
        <f t="shared" ref="G83:AD83" si="15">+G75+G82</f>
        <v>0</v>
      </c>
      <c r="H83" s="4">
        <f t="shared" si="15"/>
        <v>0</v>
      </c>
      <c r="I83" s="4">
        <f t="shared" si="15"/>
        <v>0</v>
      </c>
      <c r="J83" s="4">
        <f t="shared" si="15"/>
        <v>0</v>
      </c>
      <c r="K83" s="4">
        <f t="shared" si="15"/>
        <v>0</v>
      </c>
      <c r="L83" s="4">
        <f t="shared" si="15"/>
        <v>0</v>
      </c>
      <c r="M83" s="4">
        <f t="shared" si="15"/>
        <v>0</v>
      </c>
      <c r="N83" s="4">
        <f t="shared" si="15"/>
        <v>0</v>
      </c>
      <c r="O83" s="4">
        <f t="shared" si="15"/>
        <v>0</v>
      </c>
      <c r="P83" s="4">
        <f t="shared" si="15"/>
        <v>0</v>
      </c>
      <c r="Q83" s="4">
        <f t="shared" si="15"/>
        <v>0</v>
      </c>
      <c r="R83" s="4">
        <f t="shared" si="15"/>
        <v>0</v>
      </c>
      <c r="S83" s="4">
        <f t="shared" si="15"/>
        <v>0</v>
      </c>
      <c r="T83" s="4">
        <f t="shared" si="15"/>
        <v>0</v>
      </c>
      <c r="U83" s="4">
        <f t="shared" si="15"/>
        <v>0</v>
      </c>
      <c r="V83" s="4">
        <f t="shared" si="15"/>
        <v>0</v>
      </c>
      <c r="W83" s="4">
        <f t="shared" si="15"/>
        <v>0</v>
      </c>
      <c r="X83" s="4">
        <f t="shared" si="15"/>
        <v>0</v>
      </c>
      <c r="Y83" s="4">
        <f t="shared" si="15"/>
        <v>0</v>
      </c>
      <c r="Z83" s="4">
        <f t="shared" si="15"/>
        <v>-16178251.455600001</v>
      </c>
      <c r="AA83" s="4">
        <f t="shared" si="15"/>
        <v>0</v>
      </c>
      <c r="AB83" s="4">
        <f t="shared" si="15"/>
        <v>0</v>
      </c>
      <c r="AC83" s="4">
        <f t="shared" si="15"/>
        <v>0</v>
      </c>
      <c r="AD83" s="4">
        <f t="shared" si="15"/>
        <v>0</v>
      </c>
    </row>
  </sheetData>
  <mergeCells count="26">
    <mergeCell ref="AF11:AG11"/>
    <mergeCell ref="T8:AH8"/>
    <mergeCell ref="T9:AC9"/>
    <mergeCell ref="AD9:AH9"/>
    <mergeCell ref="AJ9:AJ15"/>
    <mergeCell ref="U11:V11"/>
    <mergeCell ref="W11:X11"/>
    <mergeCell ref="Y11:Z11"/>
    <mergeCell ref="AA11:AB11"/>
    <mergeCell ref="AD11:AE11"/>
    <mergeCell ref="U12:V12"/>
    <mergeCell ref="W12:X12"/>
    <mergeCell ref="Y12:Z12"/>
    <mergeCell ref="AD12:AE12"/>
    <mergeCell ref="AF12:AG12"/>
    <mergeCell ref="I11:S11"/>
    <mergeCell ref="B11:B15"/>
    <mergeCell ref="C11:E15"/>
    <mergeCell ref="F11:F15"/>
    <mergeCell ref="G11:G15"/>
    <mergeCell ref="H11:H15"/>
    <mergeCell ref="I13:P13"/>
    <mergeCell ref="Q13:R13"/>
    <mergeCell ref="S13:S15"/>
    <mergeCell ref="J14:L14"/>
    <mergeCell ref="M14:P14"/>
  </mergeCells>
  <printOptions gridLines="1"/>
  <pageMargins left="0.78740157480314965" right="0.70866141732283472" top="0.74803149606299213" bottom="0.74803149606299213" header="0.31496062992125984" footer="0.31496062992125984"/>
  <pageSetup scale="39" orientation="landscape" r:id="rId1"/>
  <headerFooter>
    <oddFooter>&amp;A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DC665"/>
  <sheetViews>
    <sheetView showGridLines="0" zoomScale="112" zoomScaleNormal="112" zoomScaleSheetLayoutView="40" workbookViewId="0">
      <pane ySplit="4" topLeftCell="A50" activePane="bottomLeft" state="frozen"/>
      <selection pane="bottomLeft" activeCell="Y76" sqref="Y76:AB76"/>
    </sheetView>
  </sheetViews>
  <sheetFormatPr baseColWidth="10" defaultColWidth="3.85546875" defaultRowHeight="12.75"/>
  <cols>
    <col min="1" max="1" width="3.7109375" style="404" customWidth="1"/>
    <col min="2" max="4" width="3.7109375" style="402" customWidth="1"/>
    <col min="5" max="49" width="4.7109375" style="402" customWidth="1"/>
    <col min="50" max="16384" width="3.85546875" style="402"/>
  </cols>
  <sheetData>
    <row r="1" spans="1:69">
      <c r="A1" s="401"/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M1" s="403" t="s">
        <v>482</v>
      </c>
    </row>
    <row r="2" spans="1:69" ht="14.45" customHeight="1">
      <c r="C2" s="405"/>
      <c r="D2" s="405"/>
      <c r="E2" s="405"/>
      <c r="F2" s="405"/>
      <c r="G2" s="405"/>
      <c r="H2" s="405"/>
      <c r="I2" s="405"/>
      <c r="J2" s="405"/>
      <c r="K2" s="405"/>
      <c r="L2" s="405"/>
      <c r="N2" s="406"/>
      <c r="O2" s="691" t="s">
        <v>483</v>
      </c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E2" s="407" t="s">
        <v>484</v>
      </c>
      <c r="AG2" s="405"/>
      <c r="AH2" s="405"/>
    </row>
    <row r="3" spans="1:69"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06"/>
      <c r="O3" s="691"/>
      <c r="P3" s="691"/>
      <c r="Q3" s="691"/>
      <c r="R3" s="691"/>
      <c r="S3" s="691"/>
      <c r="T3" s="691"/>
      <c r="U3" s="691"/>
      <c r="V3" s="691"/>
      <c r="W3" s="691"/>
      <c r="X3" s="691"/>
      <c r="Y3" s="691"/>
      <c r="Z3" s="691"/>
      <c r="AA3" s="691"/>
      <c r="AE3" s="408" t="s">
        <v>485</v>
      </c>
      <c r="AG3" s="405"/>
      <c r="AH3" s="405"/>
      <c r="AI3" s="401"/>
      <c r="AJ3" s="401"/>
    </row>
    <row r="4" spans="1:69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F4" s="405"/>
      <c r="AG4" s="405"/>
      <c r="AH4" s="405"/>
      <c r="AI4" s="405"/>
    </row>
    <row r="5" spans="1:69" s="411" customFormat="1">
      <c r="A5" s="409"/>
      <c r="B5" s="692"/>
      <c r="C5" s="692"/>
      <c r="D5" s="693" t="s">
        <v>486</v>
      </c>
      <c r="E5" s="694"/>
      <c r="F5" s="694"/>
      <c r="G5" s="694"/>
      <c r="H5" s="694"/>
      <c r="I5" s="694"/>
      <c r="J5" s="694"/>
      <c r="K5" s="694"/>
      <c r="L5" s="694"/>
      <c r="M5" s="695"/>
      <c r="N5" s="702" t="s">
        <v>487</v>
      </c>
      <c r="O5" s="703"/>
      <c r="P5" s="703"/>
      <c r="Q5" s="703"/>
      <c r="R5" s="703"/>
      <c r="S5" s="703"/>
      <c r="T5" s="703"/>
      <c r="U5" s="703"/>
      <c r="V5" s="703"/>
      <c r="W5" s="703"/>
      <c r="X5" s="703"/>
      <c r="Y5" s="703"/>
      <c r="Z5" s="703"/>
      <c r="AA5" s="703"/>
      <c r="AB5" s="703"/>
      <c r="AC5" s="703"/>
      <c r="AD5" s="703"/>
      <c r="AE5" s="703"/>
      <c r="AF5" s="703"/>
      <c r="AG5" s="704"/>
      <c r="AH5" s="705" t="s">
        <v>488</v>
      </c>
      <c r="AI5" s="706"/>
      <c r="AJ5" s="706"/>
      <c r="AK5" s="706"/>
      <c r="AL5" s="706"/>
      <c r="AM5" s="707"/>
      <c r="AN5" s="410"/>
      <c r="AO5" s="410"/>
      <c r="AP5" s="410"/>
      <c r="AQ5" s="410"/>
      <c r="AR5" s="410"/>
      <c r="AS5" s="410"/>
      <c r="AT5" s="410"/>
      <c r="AU5" s="410"/>
      <c r="AV5" s="410"/>
      <c r="AW5" s="410"/>
      <c r="AX5" s="410"/>
      <c r="AY5" s="410"/>
      <c r="AZ5" s="410"/>
      <c r="BA5" s="410"/>
      <c r="BB5" s="410"/>
      <c r="BC5" s="410"/>
      <c r="BD5" s="410"/>
      <c r="BE5" s="410"/>
      <c r="BF5" s="410"/>
      <c r="BG5" s="410"/>
      <c r="BH5" s="410"/>
      <c r="BI5" s="410"/>
      <c r="BJ5" s="410"/>
      <c r="BK5" s="410"/>
      <c r="BL5" s="410"/>
      <c r="BM5" s="410"/>
      <c r="BN5" s="410"/>
      <c r="BO5" s="410"/>
      <c r="BP5" s="410"/>
      <c r="BQ5" s="410"/>
    </row>
    <row r="6" spans="1:69" s="411" customFormat="1">
      <c r="A6" s="409"/>
      <c r="B6" s="692"/>
      <c r="C6" s="692"/>
      <c r="D6" s="696"/>
      <c r="E6" s="697"/>
      <c r="F6" s="697"/>
      <c r="G6" s="697"/>
      <c r="H6" s="697"/>
      <c r="I6" s="697"/>
      <c r="J6" s="697"/>
      <c r="K6" s="697"/>
      <c r="L6" s="697"/>
      <c r="M6" s="698"/>
      <c r="N6" s="702" t="s">
        <v>489</v>
      </c>
      <c r="O6" s="703"/>
      <c r="P6" s="703"/>
      <c r="Q6" s="703"/>
      <c r="R6" s="703"/>
      <c r="S6" s="703"/>
      <c r="T6" s="703"/>
      <c r="U6" s="703"/>
      <c r="V6" s="703"/>
      <c r="W6" s="704"/>
      <c r="X6" s="702" t="s">
        <v>490</v>
      </c>
      <c r="Y6" s="703"/>
      <c r="Z6" s="703"/>
      <c r="AA6" s="703"/>
      <c r="AB6" s="703"/>
      <c r="AC6" s="703"/>
      <c r="AD6" s="703"/>
      <c r="AE6" s="703"/>
      <c r="AF6" s="703"/>
      <c r="AG6" s="704"/>
      <c r="AH6" s="708"/>
      <c r="AI6" s="709"/>
      <c r="AJ6" s="709"/>
      <c r="AK6" s="709"/>
      <c r="AL6" s="709"/>
      <c r="AM6" s="710"/>
      <c r="AN6" s="410"/>
      <c r="AO6" s="410"/>
      <c r="AP6" s="410"/>
      <c r="AQ6" s="410"/>
      <c r="AR6" s="410"/>
      <c r="AS6" s="410"/>
      <c r="AT6" s="410"/>
      <c r="AU6" s="410"/>
      <c r="AV6" s="410"/>
      <c r="AW6" s="410"/>
      <c r="AX6" s="410"/>
      <c r="AY6" s="410"/>
      <c r="AZ6" s="410"/>
      <c r="BA6" s="410"/>
      <c r="BB6" s="410"/>
      <c r="BC6" s="410"/>
      <c r="BD6" s="410"/>
      <c r="BE6" s="410"/>
      <c r="BF6" s="410"/>
      <c r="BG6" s="410"/>
      <c r="BH6" s="410"/>
      <c r="BI6" s="410"/>
      <c r="BJ6" s="410"/>
      <c r="BK6" s="410"/>
      <c r="BL6" s="410"/>
      <c r="BM6" s="410"/>
      <c r="BN6" s="410"/>
      <c r="BO6" s="410"/>
      <c r="BP6" s="410"/>
      <c r="BQ6" s="410"/>
    </row>
    <row r="7" spans="1:69" s="411" customFormat="1">
      <c r="A7" s="409"/>
      <c r="B7" s="692"/>
      <c r="C7" s="692"/>
      <c r="D7" s="699"/>
      <c r="E7" s="700"/>
      <c r="F7" s="700"/>
      <c r="G7" s="700"/>
      <c r="H7" s="700"/>
      <c r="I7" s="700"/>
      <c r="J7" s="700"/>
      <c r="K7" s="700"/>
      <c r="L7" s="700"/>
      <c r="M7" s="701"/>
      <c r="N7" s="714" t="s">
        <v>0</v>
      </c>
      <c r="O7" s="715"/>
      <c r="P7" s="715"/>
      <c r="Q7" s="715"/>
      <c r="R7" s="716"/>
      <c r="S7" s="717" t="s">
        <v>1</v>
      </c>
      <c r="T7" s="718"/>
      <c r="U7" s="718"/>
      <c r="V7" s="718"/>
      <c r="W7" s="719"/>
      <c r="X7" s="714" t="s">
        <v>0</v>
      </c>
      <c r="Y7" s="715"/>
      <c r="Z7" s="715"/>
      <c r="AA7" s="715"/>
      <c r="AB7" s="716"/>
      <c r="AC7" s="717" t="s">
        <v>1</v>
      </c>
      <c r="AD7" s="718"/>
      <c r="AE7" s="718"/>
      <c r="AF7" s="718"/>
      <c r="AG7" s="719"/>
      <c r="AH7" s="711"/>
      <c r="AI7" s="712"/>
      <c r="AJ7" s="712"/>
      <c r="AK7" s="712"/>
      <c r="AL7" s="712"/>
      <c r="AM7" s="713"/>
      <c r="AN7" s="410"/>
      <c r="AO7" s="410"/>
      <c r="AP7" s="410"/>
      <c r="AQ7" s="410"/>
      <c r="AR7" s="410"/>
      <c r="AS7" s="410"/>
      <c r="AT7" s="410"/>
      <c r="AU7" s="410"/>
      <c r="AV7" s="410"/>
      <c r="AW7" s="410"/>
      <c r="AX7" s="410"/>
      <c r="AY7" s="410"/>
      <c r="AZ7" s="410"/>
      <c r="BA7" s="410"/>
      <c r="BB7" s="410"/>
      <c r="BC7" s="410"/>
      <c r="BD7" s="410"/>
      <c r="BE7" s="410"/>
      <c r="BF7" s="410"/>
      <c r="BG7" s="410"/>
      <c r="BH7" s="410"/>
      <c r="BI7" s="410"/>
      <c r="BJ7" s="410"/>
      <c r="BK7" s="410"/>
      <c r="BL7" s="410"/>
      <c r="BM7" s="410"/>
      <c r="BN7" s="410"/>
      <c r="BO7" s="410"/>
      <c r="BP7" s="410"/>
      <c r="BQ7" s="410"/>
    </row>
    <row r="8" spans="1:69" ht="14.25">
      <c r="B8" s="733" t="s">
        <v>491</v>
      </c>
      <c r="C8" s="736" t="s">
        <v>492</v>
      </c>
      <c r="D8" s="592">
        <v>1</v>
      </c>
      <c r="E8" s="413" t="s">
        <v>493</v>
      </c>
      <c r="F8" s="414"/>
      <c r="G8" s="414"/>
      <c r="H8" s="414"/>
      <c r="I8" s="414"/>
      <c r="J8" s="414"/>
      <c r="K8" s="414"/>
      <c r="L8" s="414"/>
      <c r="M8" s="415"/>
      <c r="N8" s="416">
        <v>1592</v>
      </c>
      <c r="O8" s="720"/>
      <c r="P8" s="721"/>
      <c r="Q8" s="721"/>
      <c r="R8" s="722"/>
      <c r="S8" s="416">
        <v>1024</v>
      </c>
      <c r="T8" s="720"/>
      <c r="U8" s="721"/>
      <c r="V8" s="721"/>
      <c r="W8" s="722"/>
      <c r="X8" s="416">
        <v>1593</v>
      </c>
      <c r="Y8" s="720"/>
      <c r="Z8" s="721"/>
      <c r="AA8" s="721"/>
      <c r="AB8" s="722"/>
      <c r="AC8" s="416">
        <v>1025</v>
      </c>
      <c r="AD8" s="720"/>
      <c r="AE8" s="721"/>
      <c r="AF8" s="721"/>
      <c r="AG8" s="722"/>
      <c r="AH8" s="593">
        <v>104</v>
      </c>
      <c r="AI8" s="720"/>
      <c r="AJ8" s="721"/>
      <c r="AK8" s="721"/>
      <c r="AL8" s="722"/>
      <c r="AM8" s="418" t="s">
        <v>2</v>
      </c>
      <c r="AN8" s="410"/>
      <c r="AO8" s="410"/>
      <c r="AP8" s="410"/>
      <c r="AQ8" s="410"/>
      <c r="AR8" s="410"/>
      <c r="AS8" s="410"/>
      <c r="AT8" s="410"/>
      <c r="AU8" s="410"/>
      <c r="AV8" s="410"/>
      <c r="AW8" s="410"/>
      <c r="AX8" s="410"/>
      <c r="AY8" s="410"/>
      <c r="AZ8" s="410"/>
      <c r="BA8" s="410"/>
      <c r="BB8" s="410"/>
      <c r="BC8" s="410"/>
      <c r="BD8" s="410"/>
      <c r="BE8" s="410"/>
      <c r="BF8" s="410"/>
      <c r="BG8" s="410"/>
      <c r="BH8" s="410"/>
      <c r="BI8" s="410"/>
      <c r="BJ8" s="410"/>
      <c r="BK8" s="410"/>
      <c r="BL8" s="410"/>
      <c r="BM8" s="410"/>
      <c r="BN8" s="410"/>
      <c r="BO8" s="410"/>
      <c r="BP8" s="410"/>
      <c r="BQ8" s="410"/>
    </row>
    <row r="9" spans="1:69" ht="14.25">
      <c r="B9" s="734"/>
      <c r="C9" s="736"/>
      <c r="D9" s="592">
        <v>2</v>
      </c>
      <c r="E9" s="413" t="s">
        <v>494</v>
      </c>
      <c r="F9" s="414"/>
      <c r="G9" s="414"/>
      <c r="H9" s="414"/>
      <c r="I9" s="414"/>
      <c r="J9" s="414"/>
      <c r="K9" s="414"/>
      <c r="L9" s="414"/>
      <c r="M9" s="415"/>
      <c r="N9" s="593">
        <v>1594</v>
      </c>
      <c r="O9" s="720"/>
      <c r="P9" s="721"/>
      <c r="Q9" s="721"/>
      <c r="R9" s="722"/>
      <c r="S9" s="593">
        <v>1026</v>
      </c>
      <c r="T9" s="720"/>
      <c r="U9" s="721"/>
      <c r="V9" s="721"/>
      <c r="W9" s="722"/>
      <c r="X9" s="593">
        <v>1595</v>
      </c>
      <c r="Y9" s="720"/>
      <c r="Z9" s="721"/>
      <c r="AA9" s="721"/>
      <c r="AB9" s="722"/>
      <c r="AC9" s="593">
        <v>1027</v>
      </c>
      <c r="AD9" s="720"/>
      <c r="AE9" s="721"/>
      <c r="AF9" s="721"/>
      <c r="AG9" s="722"/>
      <c r="AH9" s="593">
        <v>105</v>
      </c>
      <c r="AI9" s="720"/>
      <c r="AJ9" s="721"/>
      <c r="AK9" s="721"/>
      <c r="AL9" s="722"/>
      <c r="AM9" s="418" t="s">
        <v>2</v>
      </c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</row>
    <row r="10" spans="1:69" ht="14.25">
      <c r="B10" s="734"/>
      <c r="C10" s="736"/>
      <c r="D10" s="592">
        <v>3</v>
      </c>
      <c r="E10" s="413" t="s">
        <v>495</v>
      </c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5"/>
      <c r="AH10" s="593">
        <v>106</v>
      </c>
      <c r="AI10" s="720"/>
      <c r="AJ10" s="721"/>
      <c r="AK10" s="721"/>
      <c r="AL10" s="722"/>
      <c r="AM10" s="418" t="s">
        <v>2</v>
      </c>
      <c r="AN10" s="410"/>
      <c r="AO10" s="410"/>
      <c r="AP10" s="410"/>
      <c r="AQ10" s="410"/>
      <c r="AR10" s="410"/>
      <c r="AS10" s="410"/>
      <c r="AT10" s="410"/>
      <c r="AU10" s="410"/>
      <c r="AV10" s="410"/>
      <c r="AW10" s="410"/>
      <c r="AX10" s="410"/>
      <c r="AY10" s="410"/>
      <c r="AZ10" s="410"/>
      <c r="BA10" s="410"/>
      <c r="BB10" s="410"/>
      <c r="BC10" s="410"/>
      <c r="BD10" s="410"/>
      <c r="BE10" s="410"/>
      <c r="BF10" s="410"/>
      <c r="BG10" s="410"/>
      <c r="BH10" s="410"/>
      <c r="BI10" s="410"/>
      <c r="BJ10" s="410"/>
      <c r="BK10" s="410"/>
      <c r="BL10" s="410"/>
      <c r="BM10" s="410"/>
      <c r="BN10" s="410"/>
      <c r="BO10" s="410"/>
      <c r="BP10" s="410"/>
      <c r="BQ10" s="410"/>
    </row>
    <row r="11" spans="1:69" ht="14.25">
      <c r="B11" s="734"/>
      <c r="C11" s="736"/>
      <c r="D11" s="592">
        <v>4</v>
      </c>
      <c r="E11" s="413" t="s">
        <v>496</v>
      </c>
      <c r="F11" s="414"/>
      <c r="G11" s="414"/>
      <c r="H11" s="414"/>
      <c r="I11" s="414"/>
      <c r="J11" s="414"/>
      <c r="K11" s="414"/>
      <c r="L11" s="414"/>
      <c r="M11" s="414"/>
      <c r="N11" s="414"/>
      <c r="O11" s="419"/>
      <c r="P11" s="414"/>
      <c r="Q11" s="414"/>
      <c r="R11" s="414"/>
      <c r="S11" s="414"/>
      <c r="T11" s="419"/>
      <c r="U11" s="414"/>
      <c r="V11" s="414"/>
      <c r="W11" s="414"/>
      <c r="X11" s="414"/>
      <c r="Y11" s="419"/>
      <c r="Z11" s="414"/>
      <c r="AA11" s="414"/>
      <c r="AB11" s="415"/>
      <c r="AC11" s="416">
        <v>603</v>
      </c>
      <c r="AD11" s="720"/>
      <c r="AE11" s="721"/>
      <c r="AF11" s="721"/>
      <c r="AG11" s="722"/>
      <c r="AH11" s="593">
        <v>108</v>
      </c>
      <c r="AI11" s="720"/>
      <c r="AJ11" s="721"/>
      <c r="AK11" s="721"/>
      <c r="AL11" s="722"/>
      <c r="AM11" s="418" t="s">
        <v>2</v>
      </c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  <c r="AZ11" s="410"/>
      <c r="BA11" s="410"/>
      <c r="BB11" s="410"/>
      <c r="BC11" s="410"/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</row>
    <row r="12" spans="1:69" ht="14.25">
      <c r="B12" s="734"/>
      <c r="C12" s="736"/>
      <c r="D12" s="723">
        <v>5</v>
      </c>
      <c r="E12" s="420" t="s">
        <v>497</v>
      </c>
      <c r="F12" s="420"/>
      <c r="G12" s="420"/>
      <c r="H12" s="420"/>
      <c r="I12" s="420"/>
      <c r="J12" s="420"/>
      <c r="K12" s="420"/>
      <c r="L12" s="420"/>
      <c r="M12" s="420"/>
      <c r="N12" s="416">
        <v>1721</v>
      </c>
      <c r="O12" s="720">
        <f>+$O$15+$O$16</f>
        <v>0</v>
      </c>
      <c r="P12" s="721"/>
      <c r="Q12" s="721"/>
      <c r="R12" s="722"/>
      <c r="S12" s="416">
        <v>1722</v>
      </c>
      <c r="T12" s="720">
        <f>+$T$15+$T$16</f>
        <v>0</v>
      </c>
      <c r="U12" s="721"/>
      <c r="V12" s="721"/>
      <c r="W12" s="722"/>
      <c r="X12" s="416">
        <v>1596</v>
      </c>
      <c r="Y12" s="720">
        <f>+$Y$13+$Y$14+$Y$15+$Y$16+$Y$18</f>
        <v>0</v>
      </c>
      <c r="Z12" s="721"/>
      <c r="AA12" s="721"/>
      <c r="AB12" s="722"/>
      <c r="AC12" s="593">
        <v>954</v>
      </c>
      <c r="AD12" s="720">
        <f>+SUM(AD13:$AG$18)</f>
        <v>0</v>
      </c>
      <c r="AE12" s="721"/>
      <c r="AF12" s="721"/>
      <c r="AG12" s="722"/>
      <c r="AH12" s="593">
        <v>955</v>
      </c>
      <c r="AI12" s="720">
        <f>+SUM($AI$13:$AL$18)</f>
        <v>0</v>
      </c>
      <c r="AJ12" s="721"/>
      <c r="AK12" s="721"/>
      <c r="AL12" s="722"/>
      <c r="AM12" s="421" t="s">
        <v>2</v>
      </c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AZ12" s="410"/>
      <c r="BA12" s="410"/>
      <c r="BB12" s="410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</row>
    <row r="13" spans="1:69" ht="14.25">
      <c r="B13" s="734"/>
      <c r="C13" s="736"/>
      <c r="D13" s="723"/>
      <c r="E13" s="422" t="s">
        <v>498</v>
      </c>
      <c r="F13" s="422"/>
      <c r="G13" s="422"/>
      <c r="H13" s="422"/>
      <c r="I13" s="422"/>
      <c r="J13" s="422"/>
      <c r="K13" s="422"/>
      <c r="L13" s="422"/>
      <c r="M13" s="422"/>
      <c r="N13" s="422"/>
      <c r="O13" s="423"/>
      <c r="P13" s="422"/>
      <c r="Q13" s="422"/>
      <c r="R13" s="422"/>
      <c r="S13" s="422"/>
      <c r="T13" s="423"/>
      <c r="U13" s="422"/>
      <c r="V13" s="422"/>
      <c r="W13" s="424"/>
      <c r="X13" s="425">
        <v>1917</v>
      </c>
      <c r="Y13" s="724"/>
      <c r="Z13" s="725"/>
      <c r="AA13" s="725"/>
      <c r="AB13" s="726"/>
      <c r="AC13" s="425">
        <v>1848</v>
      </c>
      <c r="AD13" s="724"/>
      <c r="AE13" s="725"/>
      <c r="AF13" s="725"/>
      <c r="AG13" s="726"/>
      <c r="AH13" s="425">
        <v>1849</v>
      </c>
      <c r="AI13" s="724"/>
      <c r="AJ13" s="725"/>
      <c r="AK13" s="725"/>
      <c r="AL13" s="726"/>
      <c r="AM13" s="426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410"/>
      <c r="BC13" s="410"/>
      <c r="BD13" s="410"/>
      <c r="BE13" s="410"/>
      <c r="BF13" s="410"/>
      <c r="BG13" s="410"/>
      <c r="BH13" s="410"/>
      <c r="BI13" s="410"/>
      <c r="BJ13" s="410"/>
      <c r="BK13" s="410"/>
      <c r="BL13" s="410"/>
      <c r="BM13" s="410"/>
      <c r="BN13" s="410"/>
      <c r="BO13" s="410"/>
      <c r="BP13" s="410"/>
      <c r="BQ13" s="410"/>
    </row>
    <row r="14" spans="1:69" ht="14.25">
      <c r="B14" s="734"/>
      <c r="C14" s="736"/>
      <c r="D14" s="723"/>
      <c r="E14" s="427" t="s">
        <v>499</v>
      </c>
      <c r="F14" s="428"/>
      <c r="G14" s="428"/>
      <c r="H14" s="428"/>
      <c r="I14" s="428"/>
      <c r="J14" s="428"/>
      <c r="K14" s="428"/>
      <c r="L14" s="428"/>
      <c r="M14" s="428"/>
      <c r="N14" s="428"/>
      <c r="O14" s="429"/>
      <c r="P14" s="428"/>
      <c r="Q14" s="428"/>
      <c r="R14" s="428"/>
      <c r="S14" s="428"/>
      <c r="T14" s="429"/>
      <c r="U14" s="428"/>
      <c r="V14" s="428"/>
      <c r="W14" s="430"/>
      <c r="X14" s="425">
        <v>1850</v>
      </c>
      <c r="Y14" s="724"/>
      <c r="Z14" s="725"/>
      <c r="AA14" s="725"/>
      <c r="AB14" s="726"/>
      <c r="AC14" s="425">
        <v>1851</v>
      </c>
      <c r="AD14" s="724"/>
      <c r="AE14" s="725"/>
      <c r="AF14" s="725"/>
      <c r="AG14" s="726"/>
      <c r="AH14" s="425">
        <v>1852</v>
      </c>
      <c r="AI14" s="724"/>
      <c r="AJ14" s="725"/>
      <c r="AK14" s="725"/>
      <c r="AL14" s="726"/>
      <c r="AM14" s="426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  <c r="AZ14" s="410"/>
      <c r="BA14" s="410"/>
      <c r="BB14" s="410"/>
      <c r="BC14" s="410"/>
      <c r="BD14" s="410"/>
      <c r="BE14" s="410"/>
      <c r="BF14" s="410"/>
      <c r="BG14" s="410"/>
      <c r="BH14" s="410"/>
      <c r="BI14" s="410"/>
      <c r="BJ14" s="410"/>
      <c r="BK14" s="410"/>
      <c r="BL14" s="410"/>
      <c r="BM14" s="410"/>
      <c r="BN14" s="410"/>
      <c r="BO14" s="410"/>
      <c r="BP14" s="410"/>
      <c r="BQ14" s="410"/>
    </row>
    <row r="15" spans="1:69" ht="14.25">
      <c r="B15" s="734"/>
      <c r="C15" s="736"/>
      <c r="D15" s="723"/>
      <c r="E15" s="431" t="s">
        <v>500</v>
      </c>
      <c r="F15" s="422"/>
      <c r="G15" s="422"/>
      <c r="H15" s="422"/>
      <c r="I15" s="422"/>
      <c r="J15" s="422"/>
      <c r="K15" s="422"/>
      <c r="L15" s="422"/>
      <c r="M15" s="422"/>
      <c r="N15" s="425">
        <v>1853</v>
      </c>
      <c r="O15" s="724"/>
      <c r="P15" s="725"/>
      <c r="Q15" s="725"/>
      <c r="R15" s="726"/>
      <c r="S15" s="425">
        <v>1854</v>
      </c>
      <c r="T15" s="724"/>
      <c r="U15" s="725"/>
      <c r="V15" s="725"/>
      <c r="W15" s="726"/>
      <c r="X15" s="425">
        <v>1855</v>
      </c>
      <c r="Y15" s="724"/>
      <c r="Z15" s="725"/>
      <c r="AA15" s="725"/>
      <c r="AB15" s="726"/>
      <c r="AC15" s="425">
        <v>1856</v>
      </c>
      <c r="AD15" s="724"/>
      <c r="AE15" s="725"/>
      <c r="AF15" s="725"/>
      <c r="AG15" s="726"/>
      <c r="AH15" s="425">
        <v>1857</v>
      </c>
      <c r="AI15" s="724"/>
      <c r="AJ15" s="725"/>
      <c r="AK15" s="725"/>
      <c r="AL15" s="726"/>
      <c r="AM15" s="426"/>
      <c r="AN15" s="410"/>
      <c r="AO15" s="410"/>
      <c r="AP15" s="410"/>
      <c r="AQ15" s="410"/>
      <c r="AR15" s="410"/>
      <c r="AS15" s="410"/>
      <c r="AT15" s="410"/>
      <c r="AU15" s="410"/>
      <c r="AV15" s="410"/>
      <c r="AW15" s="410"/>
      <c r="AX15" s="410"/>
      <c r="AY15" s="410"/>
      <c r="AZ15" s="410"/>
      <c r="BA15" s="410"/>
      <c r="BB15" s="410"/>
      <c r="BC15" s="410"/>
      <c r="BD15" s="410"/>
      <c r="BE15" s="410"/>
      <c r="BF15" s="410"/>
      <c r="BG15" s="410"/>
      <c r="BH15" s="410"/>
      <c r="BI15" s="410"/>
      <c r="BJ15" s="410"/>
      <c r="BK15" s="410"/>
      <c r="BL15" s="410"/>
      <c r="BM15" s="410"/>
      <c r="BN15" s="410"/>
      <c r="BO15" s="410"/>
      <c r="BP15" s="410"/>
      <c r="BQ15" s="410"/>
    </row>
    <row r="16" spans="1:69" ht="14.25">
      <c r="B16" s="734"/>
      <c r="C16" s="736"/>
      <c r="D16" s="723"/>
      <c r="E16" s="431" t="s">
        <v>501</v>
      </c>
      <c r="F16" s="422"/>
      <c r="G16" s="422"/>
      <c r="H16" s="422"/>
      <c r="I16" s="422"/>
      <c r="J16" s="422"/>
      <c r="K16" s="422"/>
      <c r="L16" s="422"/>
      <c r="M16" s="422"/>
      <c r="N16" s="425">
        <v>1858</v>
      </c>
      <c r="O16" s="724"/>
      <c r="P16" s="725"/>
      <c r="Q16" s="725"/>
      <c r="R16" s="726"/>
      <c r="S16" s="425">
        <v>1859</v>
      </c>
      <c r="T16" s="724"/>
      <c r="U16" s="725"/>
      <c r="V16" s="725"/>
      <c r="W16" s="726"/>
      <c r="X16" s="425">
        <v>1860</v>
      </c>
      <c r="Y16" s="724"/>
      <c r="Z16" s="725"/>
      <c r="AA16" s="725"/>
      <c r="AB16" s="726"/>
      <c r="AC16" s="425">
        <v>1861</v>
      </c>
      <c r="AD16" s="724"/>
      <c r="AE16" s="725"/>
      <c r="AF16" s="725"/>
      <c r="AG16" s="726"/>
      <c r="AH16" s="425">
        <v>1862</v>
      </c>
      <c r="AI16" s="724"/>
      <c r="AJ16" s="725"/>
      <c r="AK16" s="725"/>
      <c r="AL16" s="726"/>
      <c r="AM16" s="426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  <c r="AZ16" s="410"/>
      <c r="BA16" s="410"/>
      <c r="BB16" s="410"/>
      <c r="BC16" s="410"/>
      <c r="BD16" s="410"/>
      <c r="BE16" s="410"/>
      <c r="BF16" s="410"/>
      <c r="BG16" s="410"/>
      <c r="BH16" s="410"/>
      <c r="BI16" s="410"/>
      <c r="BJ16" s="410"/>
      <c r="BK16" s="410"/>
      <c r="BL16" s="410"/>
      <c r="BM16" s="410"/>
      <c r="BN16" s="410"/>
      <c r="BO16" s="410"/>
      <c r="BP16" s="410"/>
      <c r="BQ16" s="410"/>
    </row>
    <row r="17" spans="2:69" ht="14.25">
      <c r="B17" s="734"/>
      <c r="C17" s="736"/>
      <c r="D17" s="723"/>
      <c r="E17" s="432" t="s">
        <v>502</v>
      </c>
      <c r="F17" s="433"/>
      <c r="G17" s="433"/>
      <c r="H17" s="433"/>
      <c r="I17" s="433"/>
      <c r="J17" s="433"/>
      <c r="K17" s="433"/>
      <c r="L17" s="433"/>
      <c r="M17" s="433"/>
      <c r="N17" s="433"/>
      <c r="O17" s="423"/>
      <c r="P17" s="433"/>
      <c r="Q17" s="433"/>
      <c r="R17" s="433"/>
      <c r="S17" s="433"/>
      <c r="T17" s="423"/>
      <c r="U17" s="433"/>
      <c r="V17" s="433"/>
      <c r="W17" s="433"/>
      <c r="X17" s="433"/>
      <c r="Y17" s="423"/>
      <c r="Z17" s="433"/>
      <c r="AA17" s="433"/>
      <c r="AB17" s="434"/>
      <c r="AC17" s="425">
        <v>1872</v>
      </c>
      <c r="AD17" s="724"/>
      <c r="AE17" s="725"/>
      <c r="AF17" s="725"/>
      <c r="AG17" s="726"/>
      <c r="AH17" s="425">
        <v>1873</v>
      </c>
      <c r="AI17" s="724"/>
      <c r="AJ17" s="725"/>
      <c r="AK17" s="725"/>
      <c r="AL17" s="726"/>
      <c r="AM17" s="426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  <c r="AZ17" s="410"/>
      <c r="BA17" s="410"/>
      <c r="BB17" s="410"/>
      <c r="BC17" s="410"/>
      <c r="BD17" s="410"/>
      <c r="BE17" s="410"/>
      <c r="BF17" s="410"/>
      <c r="BG17" s="410"/>
      <c r="BH17" s="410"/>
      <c r="BI17" s="410"/>
      <c r="BJ17" s="410"/>
      <c r="BK17" s="410"/>
      <c r="BL17" s="410"/>
      <c r="BM17" s="410"/>
      <c r="BN17" s="410"/>
      <c r="BO17" s="410"/>
      <c r="BP17" s="410"/>
      <c r="BQ17" s="410"/>
    </row>
    <row r="18" spans="2:69" ht="14.25">
      <c r="B18" s="734"/>
      <c r="C18" s="736"/>
      <c r="D18" s="723"/>
      <c r="E18" s="432" t="s">
        <v>503</v>
      </c>
      <c r="F18" s="433"/>
      <c r="G18" s="433"/>
      <c r="H18" s="433"/>
      <c r="I18" s="433"/>
      <c r="J18" s="433"/>
      <c r="K18" s="433"/>
      <c r="L18" s="433"/>
      <c r="M18" s="433"/>
      <c r="N18" s="433"/>
      <c r="O18" s="423"/>
      <c r="P18" s="433"/>
      <c r="Q18" s="433"/>
      <c r="R18" s="433"/>
      <c r="S18" s="433"/>
      <c r="T18" s="423"/>
      <c r="U18" s="433"/>
      <c r="V18" s="433"/>
      <c r="W18" s="434"/>
      <c r="X18" s="425">
        <v>1863</v>
      </c>
      <c r="Y18" s="724"/>
      <c r="Z18" s="725"/>
      <c r="AA18" s="725"/>
      <c r="AB18" s="726"/>
      <c r="AC18" s="425">
        <v>1864</v>
      </c>
      <c r="AD18" s="724"/>
      <c r="AE18" s="725"/>
      <c r="AF18" s="725"/>
      <c r="AG18" s="726"/>
      <c r="AH18" s="425">
        <v>1865</v>
      </c>
      <c r="AI18" s="724"/>
      <c r="AJ18" s="725"/>
      <c r="AK18" s="725"/>
      <c r="AL18" s="726"/>
      <c r="AM18" s="435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  <c r="BF18" s="410"/>
      <c r="BG18" s="410"/>
      <c r="BH18" s="410"/>
      <c r="BI18" s="410"/>
      <c r="BJ18" s="410"/>
      <c r="BK18" s="410"/>
      <c r="BL18" s="410"/>
      <c r="BM18" s="410"/>
      <c r="BN18" s="410"/>
      <c r="BO18" s="410"/>
      <c r="BP18" s="410"/>
      <c r="BQ18" s="410"/>
    </row>
    <row r="19" spans="2:69" ht="14.25">
      <c r="B19" s="734"/>
      <c r="C19" s="736"/>
      <c r="D19" s="592">
        <v>6</v>
      </c>
      <c r="E19" s="420" t="s">
        <v>504</v>
      </c>
      <c r="F19" s="420"/>
      <c r="G19" s="420"/>
      <c r="H19" s="420"/>
      <c r="I19" s="420"/>
      <c r="J19" s="420"/>
      <c r="K19" s="420"/>
      <c r="L19" s="420"/>
      <c r="M19" s="420"/>
      <c r="N19" s="416">
        <v>1597</v>
      </c>
      <c r="O19" s="720"/>
      <c r="P19" s="721"/>
      <c r="Q19" s="721"/>
      <c r="R19" s="722"/>
      <c r="S19" s="416">
        <v>1598</v>
      </c>
      <c r="T19" s="720"/>
      <c r="U19" s="721"/>
      <c r="V19" s="721"/>
      <c r="W19" s="722"/>
      <c r="X19" s="416">
        <v>1599</v>
      </c>
      <c r="Y19" s="720"/>
      <c r="Z19" s="721"/>
      <c r="AA19" s="721"/>
      <c r="AB19" s="722"/>
      <c r="AC19" s="416">
        <v>1631</v>
      </c>
      <c r="AD19" s="720"/>
      <c r="AE19" s="721"/>
      <c r="AF19" s="721"/>
      <c r="AG19" s="722"/>
      <c r="AH19" s="416">
        <v>1632</v>
      </c>
      <c r="AI19" s="720"/>
      <c r="AJ19" s="721"/>
      <c r="AK19" s="721"/>
      <c r="AL19" s="722"/>
      <c r="AM19" s="436" t="s">
        <v>2</v>
      </c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  <c r="AZ19" s="410"/>
      <c r="BA19" s="410"/>
      <c r="BB19" s="410"/>
      <c r="BC19" s="410"/>
      <c r="BD19" s="410"/>
      <c r="BE19" s="410"/>
      <c r="BF19" s="410"/>
      <c r="BG19" s="410"/>
      <c r="BH19" s="410"/>
      <c r="BI19" s="410"/>
      <c r="BJ19" s="410"/>
      <c r="BK19" s="410"/>
      <c r="BL19" s="410"/>
      <c r="BM19" s="410"/>
      <c r="BN19" s="410"/>
      <c r="BO19" s="410"/>
      <c r="BP19" s="410"/>
      <c r="BQ19" s="410"/>
    </row>
    <row r="20" spans="2:69" ht="14.25">
      <c r="B20" s="734"/>
      <c r="C20" s="736"/>
      <c r="D20" s="592">
        <v>7</v>
      </c>
      <c r="E20" s="413" t="s">
        <v>505</v>
      </c>
      <c r="F20" s="414"/>
      <c r="G20" s="414"/>
      <c r="H20" s="414"/>
      <c r="I20" s="414"/>
      <c r="J20" s="414"/>
      <c r="K20" s="414"/>
      <c r="L20" s="414"/>
      <c r="M20" s="414"/>
      <c r="N20" s="414"/>
      <c r="O20" s="419"/>
      <c r="P20" s="414"/>
      <c r="Q20" s="414"/>
      <c r="R20" s="414"/>
      <c r="S20" s="414"/>
      <c r="T20" s="419"/>
      <c r="U20" s="414"/>
      <c r="V20" s="414"/>
      <c r="W20" s="414"/>
      <c r="X20" s="414"/>
      <c r="Y20" s="419"/>
      <c r="Z20" s="414"/>
      <c r="AA20" s="414"/>
      <c r="AB20" s="414"/>
      <c r="AC20" s="414"/>
      <c r="AD20" s="419"/>
      <c r="AE20" s="414"/>
      <c r="AF20" s="414"/>
      <c r="AG20" s="415"/>
      <c r="AH20" s="593">
        <v>110</v>
      </c>
      <c r="AI20" s="720"/>
      <c r="AJ20" s="721"/>
      <c r="AK20" s="721"/>
      <c r="AL20" s="722"/>
      <c r="AM20" s="418" t="s">
        <v>2</v>
      </c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  <c r="BJ20" s="410"/>
      <c r="BK20" s="410"/>
      <c r="BL20" s="410"/>
      <c r="BM20" s="410"/>
      <c r="BN20" s="410"/>
      <c r="BO20" s="410"/>
      <c r="BP20" s="410"/>
      <c r="BQ20" s="410"/>
    </row>
    <row r="21" spans="2:69" ht="14.25">
      <c r="B21" s="734"/>
      <c r="C21" s="736"/>
      <c r="D21" s="727">
        <v>8</v>
      </c>
      <c r="E21" s="437" t="s">
        <v>506</v>
      </c>
      <c r="F21" s="437"/>
      <c r="G21" s="437"/>
      <c r="H21" s="437"/>
      <c r="I21" s="437"/>
      <c r="J21" s="437"/>
      <c r="K21" s="437"/>
      <c r="L21" s="437"/>
      <c r="M21" s="437"/>
      <c r="N21" s="437"/>
      <c r="O21" s="419"/>
      <c r="P21" s="437"/>
      <c r="Q21" s="437"/>
      <c r="R21" s="437"/>
      <c r="S21" s="437"/>
      <c r="T21" s="419"/>
      <c r="U21" s="438"/>
      <c r="V21" s="438"/>
      <c r="W21" s="439"/>
      <c r="X21" s="437"/>
      <c r="Y21" s="419"/>
      <c r="Z21" s="438"/>
      <c r="AA21" s="439"/>
      <c r="AB21" s="437"/>
      <c r="AC21" s="416">
        <v>605</v>
      </c>
      <c r="AD21" s="720">
        <f>+$AD$22</f>
        <v>0</v>
      </c>
      <c r="AE21" s="721"/>
      <c r="AF21" s="721"/>
      <c r="AG21" s="722"/>
      <c r="AH21" s="593">
        <v>155</v>
      </c>
      <c r="AI21" s="720">
        <f>+SUM(AI22:$AL$24)</f>
        <v>0</v>
      </c>
      <c r="AJ21" s="721"/>
      <c r="AK21" s="721"/>
      <c r="AL21" s="722"/>
      <c r="AM21" s="421" t="s">
        <v>2</v>
      </c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  <c r="BJ21" s="410"/>
      <c r="BK21" s="410"/>
      <c r="BL21" s="410"/>
      <c r="BM21" s="410"/>
      <c r="BN21" s="410"/>
      <c r="BO21" s="410"/>
      <c r="BP21" s="410"/>
      <c r="BQ21" s="410"/>
    </row>
    <row r="22" spans="2:69" ht="14.25">
      <c r="B22" s="734"/>
      <c r="C22" s="736"/>
      <c r="D22" s="727"/>
      <c r="E22" s="432" t="s">
        <v>507</v>
      </c>
      <c r="F22" s="433"/>
      <c r="G22" s="433"/>
      <c r="H22" s="433"/>
      <c r="I22" s="433"/>
      <c r="J22" s="433"/>
      <c r="K22" s="433"/>
      <c r="L22" s="433"/>
      <c r="M22" s="433"/>
      <c r="N22" s="433"/>
      <c r="O22" s="423"/>
      <c r="P22" s="433"/>
      <c r="Q22" s="433"/>
      <c r="R22" s="433"/>
      <c r="S22" s="433"/>
      <c r="T22" s="423"/>
      <c r="U22" s="433"/>
      <c r="V22" s="433"/>
      <c r="W22" s="433"/>
      <c r="X22" s="433"/>
      <c r="Y22" s="423"/>
      <c r="Z22" s="433"/>
      <c r="AA22" s="433"/>
      <c r="AB22" s="434"/>
      <c r="AC22" s="425">
        <v>1866</v>
      </c>
      <c r="AD22" s="724"/>
      <c r="AE22" s="725"/>
      <c r="AF22" s="725"/>
      <c r="AG22" s="726"/>
      <c r="AH22" s="425">
        <v>1867</v>
      </c>
      <c r="AI22" s="724"/>
      <c r="AJ22" s="725"/>
      <c r="AK22" s="725"/>
      <c r="AL22" s="726"/>
      <c r="AM22" s="426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  <c r="BJ22" s="410"/>
      <c r="BK22" s="410"/>
      <c r="BL22" s="410"/>
      <c r="BM22" s="410"/>
      <c r="BN22" s="410"/>
      <c r="BO22" s="410"/>
      <c r="BP22" s="410"/>
      <c r="BQ22" s="410"/>
    </row>
    <row r="23" spans="2:69" ht="14.25">
      <c r="B23" s="734"/>
      <c r="C23" s="736"/>
      <c r="D23" s="727"/>
      <c r="E23" s="432" t="s">
        <v>508</v>
      </c>
      <c r="F23" s="433"/>
      <c r="G23" s="433"/>
      <c r="H23" s="433"/>
      <c r="I23" s="433"/>
      <c r="J23" s="433"/>
      <c r="K23" s="433"/>
      <c r="L23" s="433"/>
      <c r="M23" s="433"/>
      <c r="N23" s="433"/>
      <c r="O23" s="423"/>
      <c r="P23" s="433"/>
      <c r="Q23" s="433"/>
      <c r="R23" s="433"/>
      <c r="S23" s="433"/>
      <c r="T23" s="423"/>
      <c r="U23" s="433"/>
      <c r="V23" s="433"/>
      <c r="W23" s="433"/>
      <c r="X23" s="433"/>
      <c r="Y23" s="423"/>
      <c r="Z23" s="433"/>
      <c r="AA23" s="433"/>
      <c r="AB23" s="433"/>
      <c r="AC23" s="433"/>
      <c r="AD23" s="423"/>
      <c r="AE23" s="433"/>
      <c r="AF23" s="433"/>
      <c r="AG23" s="434"/>
      <c r="AH23" s="425">
        <v>1869</v>
      </c>
      <c r="AI23" s="724"/>
      <c r="AJ23" s="725"/>
      <c r="AK23" s="725"/>
      <c r="AL23" s="726"/>
      <c r="AM23" s="426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  <c r="BJ23" s="410"/>
      <c r="BK23" s="410"/>
      <c r="BL23" s="410"/>
      <c r="BM23" s="410"/>
      <c r="BN23" s="410"/>
      <c r="BO23" s="410"/>
      <c r="BP23" s="410"/>
      <c r="BQ23" s="410"/>
    </row>
    <row r="24" spans="2:69" ht="14.25">
      <c r="B24" s="734"/>
      <c r="C24" s="736"/>
      <c r="D24" s="727"/>
      <c r="E24" s="432" t="s">
        <v>509</v>
      </c>
      <c r="F24" s="433"/>
      <c r="G24" s="433"/>
      <c r="H24" s="433"/>
      <c r="I24" s="433"/>
      <c r="J24" s="433"/>
      <c r="K24" s="433"/>
      <c r="L24" s="433"/>
      <c r="M24" s="433"/>
      <c r="N24" s="433"/>
      <c r="O24" s="423"/>
      <c r="P24" s="433"/>
      <c r="Q24" s="433"/>
      <c r="R24" s="433"/>
      <c r="S24" s="433"/>
      <c r="T24" s="423"/>
      <c r="U24" s="433"/>
      <c r="V24" s="433"/>
      <c r="W24" s="433"/>
      <c r="X24" s="433"/>
      <c r="Y24" s="423"/>
      <c r="Z24" s="433"/>
      <c r="AA24" s="433"/>
      <c r="AB24" s="433"/>
      <c r="AC24" s="433"/>
      <c r="AD24" s="423"/>
      <c r="AE24" s="433"/>
      <c r="AF24" s="433"/>
      <c r="AG24" s="434"/>
      <c r="AH24" s="425">
        <v>1871</v>
      </c>
      <c r="AI24" s="724"/>
      <c r="AJ24" s="725"/>
      <c r="AK24" s="725"/>
      <c r="AL24" s="726"/>
      <c r="AM24" s="435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0"/>
      <c r="BP24" s="410"/>
      <c r="BQ24" s="410"/>
    </row>
    <row r="25" spans="2:69" ht="14.25">
      <c r="B25" s="734"/>
      <c r="C25" s="736"/>
      <c r="D25" s="727">
        <v>9</v>
      </c>
      <c r="E25" s="440" t="s">
        <v>510</v>
      </c>
      <c r="F25" s="441"/>
      <c r="G25" s="441"/>
      <c r="H25" s="441"/>
      <c r="I25" s="441"/>
      <c r="J25" s="441"/>
      <c r="K25" s="441"/>
      <c r="L25" s="441"/>
      <c r="M25" s="442"/>
      <c r="N25" s="416">
        <v>1633</v>
      </c>
      <c r="O25" s="720">
        <f>+$O$26+$O$27+$O$29</f>
        <v>0</v>
      </c>
      <c r="P25" s="721"/>
      <c r="Q25" s="721"/>
      <c r="R25" s="722"/>
      <c r="S25" s="416">
        <v>1105</v>
      </c>
      <c r="T25" s="720">
        <f>+$T$26+$T$27+$T$29</f>
        <v>0</v>
      </c>
      <c r="U25" s="721"/>
      <c r="V25" s="721"/>
      <c r="W25" s="722"/>
      <c r="X25" s="416">
        <v>1634</v>
      </c>
      <c r="Y25" s="720">
        <f>+$Y$26+$Y$27+$Y$29</f>
        <v>0</v>
      </c>
      <c r="Z25" s="721"/>
      <c r="AA25" s="721"/>
      <c r="AB25" s="722"/>
      <c r="AC25" s="416">
        <v>606</v>
      </c>
      <c r="AD25" s="720">
        <f>+$AD$26+$AD$27+$AD$29</f>
        <v>0</v>
      </c>
      <c r="AE25" s="721"/>
      <c r="AF25" s="721"/>
      <c r="AG25" s="722"/>
      <c r="AH25" s="416">
        <v>152</v>
      </c>
      <c r="AI25" s="720">
        <f>+SUM(AI26:$AL$29)</f>
        <v>0</v>
      </c>
      <c r="AJ25" s="721"/>
      <c r="AK25" s="721"/>
      <c r="AL25" s="722"/>
      <c r="AM25" s="421" t="s">
        <v>2</v>
      </c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  <c r="BJ25" s="410"/>
      <c r="BK25" s="410"/>
      <c r="BL25" s="410"/>
      <c r="BM25" s="410"/>
      <c r="BN25" s="410"/>
      <c r="BO25" s="410"/>
      <c r="BP25" s="410"/>
      <c r="BQ25" s="410"/>
    </row>
    <row r="26" spans="2:69" ht="14.25">
      <c r="B26" s="734"/>
      <c r="C26" s="736"/>
      <c r="D26" s="727"/>
      <c r="E26" s="422" t="s">
        <v>511</v>
      </c>
      <c r="F26" s="422"/>
      <c r="G26" s="422"/>
      <c r="H26" s="422"/>
      <c r="I26" s="422"/>
      <c r="J26" s="422"/>
      <c r="K26" s="422"/>
      <c r="L26" s="422"/>
      <c r="M26" s="422"/>
      <c r="N26" s="425">
        <v>1874</v>
      </c>
      <c r="O26" s="724"/>
      <c r="P26" s="725"/>
      <c r="Q26" s="725"/>
      <c r="R26" s="726"/>
      <c r="S26" s="425">
        <v>1875</v>
      </c>
      <c r="T26" s="724"/>
      <c r="U26" s="725"/>
      <c r="V26" s="725"/>
      <c r="W26" s="726"/>
      <c r="X26" s="425">
        <v>1876</v>
      </c>
      <c r="Y26" s="724"/>
      <c r="Z26" s="725"/>
      <c r="AA26" s="725"/>
      <c r="AB26" s="726"/>
      <c r="AC26" s="425">
        <v>1877</v>
      </c>
      <c r="AD26" s="724"/>
      <c r="AE26" s="725"/>
      <c r="AF26" s="725"/>
      <c r="AG26" s="726"/>
      <c r="AH26" s="425">
        <v>1878</v>
      </c>
      <c r="AI26" s="724"/>
      <c r="AJ26" s="725"/>
      <c r="AK26" s="725"/>
      <c r="AL26" s="726"/>
      <c r="AM26" s="426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  <c r="BJ26" s="410"/>
      <c r="BK26" s="410"/>
      <c r="BL26" s="410"/>
      <c r="BM26" s="410"/>
      <c r="BN26" s="410"/>
      <c r="BO26" s="410"/>
      <c r="BP26" s="410"/>
      <c r="BQ26" s="410"/>
    </row>
    <row r="27" spans="2:69" ht="14.25">
      <c r="B27" s="734"/>
      <c r="C27" s="736"/>
      <c r="D27" s="727"/>
      <c r="E27" s="443" t="s">
        <v>512</v>
      </c>
      <c r="F27" s="443"/>
      <c r="G27" s="443"/>
      <c r="H27" s="443"/>
      <c r="I27" s="443"/>
      <c r="J27" s="443"/>
      <c r="K27" s="443"/>
      <c r="L27" s="443"/>
      <c r="M27" s="443"/>
      <c r="N27" s="444">
        <v>1879</v>
      </c>
      <c r="O27" s="724"/>
      <c r="P27" s="725"/>
      <c r="Q27" s="725"/>
      <c r="R27" s="726"/>
      <c r="S27" s="444">
        <v>1880</v>
      </c>
      <c r="T27" s="724"/>
      <c r="U27" s="725"/>
      <c r="V27" s="725"/>
      <c r="W27" s="726"/>
      <c r="X27" s="444">
        <v>1881</v>
      </c>
      <c r="Y27" s="724"/>
      <c r="Z27" s="725"/>
      <c r="AA27" s="725"/>
      <c r="AB27" s="726"/>
      <c r="AC27" s="444">
        <v>1882</v>
      </c>
      <c r="AD27" s="724"/>
      <c r="AE27" s="725"/>
      <c r="AF27" s="725"/>
      <c r="AG27" s="726"/>
      <c r="AH27" s="425">
        <v>1883</v>
      </c>
      <c r="AI27" s="724"/>
      <c r="AJ27" s="725"/>
      <c r="AK27" s="725"/>
      <c r="AL27" s="726"/>
      <c r="AM27" s="426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  <c r="BJ27" s="410"/>
      <c r="BK27" s="410"/>
      <c r="BL27" s="410"/>
      <c r="BM27" s="410"/>
      <c r="BN27" s="410"/>
      <c r="BO27" s="410"/>
      <c r="BP27" s="410"/>
      <c r="BQ27" s="410"/>
    </row>
    <row r="28" spans="2:69" ht="14.25">
      <c r="B28" s="734"/>
      <c r="C28" s="736"/>
      <c r="D28" s="727"/>
      <c r="E28" s="432" t="s">
        <v>513</v>
      </c>
      <c r="F28" s="433"/>
      <c r="G28" s="433"/>
      <c r="H28" s="433"/>
      <c r="I28" s="433"/>
      <c r="J28" s="433"/>
      <c r="K28" s="433"/>
      <c r="L28" s="433"/>
      <c r="M28" s="433"/>
      <c r="N28" s="433"/>
      <c r="O28" s="423"/>
      <c r="P28" s="433"/>
      <c r="Q28" s="433"/>
      <c r="R28" s="433"/>
      <c r="S28" s="433"/>
      <c r="T28" s="423"/>
      <c r="U28" s="433"/>
      <c r="V28" s="433"/>
      <c r="W28" s="433"/>
      <c r="X28" s="433"/>
      <c r="Y28" s="423"/>
      <c r="Z28" s="433"/>
      <c r="AA28" s="433"/>
      <c r="AB28" s="433"/>
      <c r="AC28" s="433"/>
      <c r="AD28" s="423"/>
      <c r="AE28" s="433"/>
      <c r="AF28" s="433"/>
      <c r="AG28" s="434"/>
      <c r="AH28" s="425">
        <v>1884</v>
      </c>
      <c r="AI28" s="724"/>
      <c r="AJ28" s="725"/>
      <c r="AK28" s="725"/>
      <c r="AL28" s="726"/>
      <c r="AM28" s="426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  <c r="BJ28" s="410"/>
      <c r="BK28" s="410"/>
      <c r="BL28" s="410"/>
      <c r="BM28" s="410"/>
      <c r="BN28" s="410"/>
      <c r="BO28" s="410"/>
      <c r="BP28" s="410"/>
      <c r="BQ28" s="410"/>
    </row>
    <row r="29" spans="2:69" ht="14.25">
      <c r="B29" s="734"/>
      <c r="C29" s="736"/>
      <c r="D29" s="727"/>
      <c r="E29" s="427" t="s">
        <v>514</v>
      </c>
      <c r="F29" s="428"/>
      <c r="G29" s="428"/>
      <c r="H29" s="428"/>
      <c r="I29" s="428"/>
      <c r="J29" s="428"/>
      <c r="K29" s="428"/>
      <c r="L29" s="428"/>
      <c r="M29" s="430"/>
      <c r="N29" s="445">
        <v>1885</v>
      </c>
      <c r="O29" s="724"/>
      <c r="P29" s="725"/>
      <c r="Q29" s="725"/>
      <c r="R29" s="726"/>
      <c r="S29" s="445">
        <v>1886</v>
      </c>
      <c r="T29" s="724"/>
      <c r="U29" s="725"/>
      <c r="V29" s="725"/>
      <c r="W29" s="726"/>
      <c r="X29" s="445">
        <v>1887</v>
      </c>
      <c r="Y29" s="724"/>
      <c r="Z29" s="725"/>
      <c r="AA29" s="725"/>
      <c r="AB29" s="726"/>
      <c r="AC29" s="445">
        <v>1888</v>
      </c>
      <c r="AD29" s="724"/>
      <c r="AE29" s="725"/>
      <c r="AF29" s="725"/>
      <c r="AG29" s="726"/>
      <c r="AH29" s="425">
        <v>1889</v>
      </c>
      <c r="AI29" s="724"/>
      <c r="AJ29" s="725"/>
      <c r="AK29" s="725"/>
      <c r="AL29" s="726"/>
      <c r="AM29" s="435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  <c r="AZ29" s="410"/>
      <c r="BA29" s="410"/>
      <c r="BB29" s="410"/>
      <c r="BC29" s="410"/>
      <c r="BD29" s="410"/>
      <c r="BE29" s="410"/>
      <c r="BF29" s="410"/>
      <c r="BG29" s="410"/>
      <c r="BH29" s="410"/>
      <c r="BI29" s="410"/>
      <c r="BJ29" s="410"/>
      <c r="BK29" s="410"/>
      <c r="BL29" s="410"/>
      <c r="BM29" s="410"/>
      <c r="BN29" s="410"/>
      <c r="BO29" s="410"/>
      <c r="BP29" s="410"/>
      <c r="BQ29" s="410"/>
    </row>
    <row r="30" spans="2:69" ht="14.25">
      <c r="B30" s="734"/>
      <c r="C30" s="736"/>
      <c r="D30" s="592">
        <v>10</v>
      </c>
      <c r="E30" s="413" t="s">
        <v>515</v>
      </c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5"/>
      <c r="X30" s="593">
        <v>1635</v>
      </c>
      <c r="Y30" s="720"/>
      <c r="Z30" s="721"/>
      <c r="AA30" s="721"/>
      <c r="AB30" s="722"/>
      <c r="AC30" s="593">
        <v>1031</v>
      </c>
      <c r="AD30" s="720"/>
      <c r="AE30" s="721"/>
      <c r="AF30" s="721"/>
      <c r="AG30" s="722"/>
      <c r="AH30" s="593">
        <v>1032</v>
      </c>
      <c r="AI30" s="720"/>
      <c r="AJ30" s="721"/>
      <c r="AK30" s="721"/>
      <c r="AL30" s="722"/>
      <c r="AM30" s="435" t="s">
        <v>2</v>
      </c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  <c r="AZ30" s="410"/>
      <c r="BA30" s="410"/>
      <c r="BB30" s="410"/>
      <c r="BC30" s="410"/>
      <c r="BD30" s="410"/>
      <c r="BE30" s="410"/>
      <c r="BF30" s="410"/>
      <c r="BG30" s="410"/>
      <c r="BH30" s="410"/>
      <c r="BI30" s="410"/>
      <c r="BJ30" s="410"/>
      <c r="BK30" s="410"/>
      <c r="BL30" s="410"/>
      <c r="BM30" s="410"/>
      <c r="BN30" s="410"/>
      <c r="BO30" s="410"/>
      <c r="BP30" s="410"/>
      <c r="BQ30" s="410"/>
    </row>
    <row r="31" spans="2:69" ht="14.25">
      <c r="B31" s="734"/>
      <c r="C31" s="736"/>
      <c r="D31" s="595">
        <v>11</v>
      </c>
      <c r="E31" s="447" t="s">
        <v>516</v>
      </c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9"/>
      <c r="AC31" s="425">
        <v>1890</v>
      </c>
      <c r="AD31" s="724"/>
      <c r="AE31" s="725"/>
      <c r="AF31" s="725"/>
      <c r="AG31" s="726"/>
      <c r="AH31" s="425">
        <v>1891</v>
      </c>
      <c r="AI31" s="724"/>
      <c r="AJ31" s="725"/>
      <c r="AK31" s="725"/>
      <c r="AL31" s="726"/>
      <c r="AM31" s="435" t="s">
        <v>2</v>
      </c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  <c r="AZ31" s="410"/>
      <c r="BA31" s="410"/>
      <c r="BB31" s="410"/>
      <c r="BC31" s="410"/>
      <c r="BD31" s="410"/>
      <c r="BE31" s="410"/>
      <c r="BF31" s="410"/>
      <c r="BG31" s="410"/>
      <c r="BH31" s="410"/>
      <c r="BI31" s="410"/>
      <c r="BJ31" s="410"/>
      <c r="BK31" s="410"/>
      <c r="BL31" s="410"/>
      <c r="BM31" s="410"/>
      <c r="BN31" s="410"/>
      <c r="BO31" s="410"/>
      <c r="BP31" s="410"/>
      <c r="BQ31" s="410"/>
    </row>
    <row r="32" spans="2:69" ht="14.25">
      <c r="B32" s="734"/>
      <c r="C32" s="736"/>
      <c r="D32" s="592">
        <v>12</v>
      </c>
      <c r="E32" s="413" t="s">
        <v>517</v>
      </c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5"/>
      <c r="AC32" s="425">
        <v>1914</v>
      </c>
      <c r="AD32" s="724"/>
      <c r="AE32" s="725"/>
      <c r="AF32" s="725"/>
      <c r="AG32" s="726"/>
      <c r="AH32" s="593">
        <v>1104</v>
      </c>
      <c r="AI32" s="720"/>
      <c r="AJ32" s="721"/>
      <c r="AK32" s="721"/>
      <c r="AL32" s="722"/>
      <c r="AM32" s="418" t="s">
        <v>2</v>
      </c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410"/>
      <c r="BC32" s="410"/>
      <c r="BD32" s="410"/>
      <c r="BE32" s="410"/>
      <c r="BF32" s="410"/>
      <c r="BG32" s="410"/>
      <c r="BH32" s="410"/>
      <c r="BI32" s="410"/>
      <c r="BJ32" s="410"/>
      <c r="BK32" s="410"/>
      <c r="BL32" s="410"/>
      <c r="BM32" s="410"/>
      <c r="BN32" s="410"/>
      <c r="BO32" s="410"/>
      <c r="BP32" s="410"/>
      <c r="BQ32" s="410"/>
    </row>
    <row r="33" spans="1:89" ht="14.25">
      <c r="B33" s="734"/>
      <c r="C33" s="736"/>
      <c r="D33" s="592">
        <v>13</v>
      </c>
      <c r="E33" s="450" t="s">
        <v>518</v>
      </c>
      <c r="F33" s="451"/>
      <c r="G33" s="451"/>
      <c r="H33" s="451"/>
      <c r="I33" s="451"/>
      <c r="J33" s="451"/>
      <c r="K33" s="451"/>
      <c r="L33" s="451"/>
      <c r="M33" s="452"/>
      <c r="N33" s="416">
        <v>1098</v>
      </c>
      <c r="O33" s="720"/>
      <c r="P33" s="721"/>
      <c r="Q33" s="721"/>
      <c r="R33" s="722"/>
      <c r="S33" s="413" t="s">
        <v>519</v>
      </c>
      <c r="T33" s="414"/>
      <c r="U33" s="414"/>
      <c r="V33" s="414"/>
      <c r="W33" s="414"/>
      <c r="X33" s="414"/>
      <c r="Y33" s="415"/>
      <c r="Z33" s="419"/>
      <c r="AA33" s="419"/>
      <c r="AB33" s="453"/>
      <c r="AC33" s="593">
        <v>1030</v>
      </c>
      <c r="AD33" s="720"/>
      <c r="AE33" s="721"/>
      <c r="AF33" s="721"/>
      <c r="AG33" s="722"/>
      <c r="AH33" s="593">
        <v>161</v>
      </c>
      <c r="AI33" s="720">
        <f>+$O$33+$AD$33</f>
        <v>0</v>
      </c>
      <c r="AJ33" s="721"/>
      <c r="AK33" s="721"/>
      <c r="AL33" s="722"/>
      <c r="AM33" s="418" t="s">
        <v>2</v>
      </c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  <c r="AZ33" s="410"/>
      <c r="BA33" s="410"/>
      <c r="BB33" s="410"/>
      <c r="BC33" s="410"/>
      <c r="BD33" s="410"/>
      <c r="BE33" s="410"/>
      <c r="BF33" s="410"/>
      <c r="BG33" s="410"/>
      <c r="BH33" s="410"/>
      <c r="BI33" s="410"/>
      <c r="BJ33" s="410"/>
      <c r="BK33" s="410"/>
      <c r="BL33" s="410"/>
      <c r="BM33" s="410"/>
      <c r="BN33" s="410"/>
      <c r="BO33" s="410"/>
      <c r="BP33" s="410"/>
      <c r="BQ33" s="410"/>
    </row>
    <row r="34" spans="1:89" ht="14.25">
      <c r="B34" s="734"/>
      <c r="C34" s="736"/>
      <c r="D34" s="592">
        <v>14</v>
      </c>
      <c r="E34" s="450" t="s">
        <v>520</v>
      </c>
      <c r="F34" s="451"/>
      <c r="G34" s="451"/>
      <c r="H34" s="451"/>
      <c r="I34" s="451"/>
      <c r="J34" s="451"/>
      <c r="K34" s="451"/>
      <c r="L34" s="451"/>
      <c r="M34" s="452"/>
      <c r="N34" s="593">
        <v>159</v>
      </c>
      <c r="O34" s="720"/>
      <c r="P34" s="721"/>
      <c r="Q34" s="721"/>
      <c r="R34" s="722"/>
      <c r="S34" s="437" t="s">
        <v>521</v>
      </c>
      <c r="T34" s="437"/>
      <c r="U34" s="437"/>
      <c r="V34" s="437"/>
      <c r="W34" s="437"/>
      <c r="X34" s="419"/>
      <c r="Y34" s="454"/>
      <c r="Z34" s="419"/>
      <c r="AA34" s="419"/>
      <c r="AB34" s="453"/>
      <c r="AC34" s="593">
        <v>748</v>
      </c>
      <c r="AD34" s="720"/>
      <c r="AE34" s="721"/>
      <c r="AF34" s="721"/>
      <c r="AG34" s="722"/>
      <c r="AH34" s="593">
        <v>749</v>
      </c>
      <c r="AI34" s="720">
        <f>+$O$34+AD34</f>
        <v>0</v>
      </c>
      <c r="AJ34" s="721"/>
      <c r="AK34" s="721"/>
      <c r="AL34" s="722"/>
      <c r="AM34" s="418" t="s">
        <v>2</v>
      </c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  <c r="AZ34" s="410"/>
      <c r="BA34" s="410"/>
      <c r="BB34" s="410"/>
      <c r="BC34" s="410"/>
      <c r="BD34" s="410"/>
      <c r="BE34" s="410"/>
      <c r="BF34" s="410"/>
      <c r="BG34" s="410"/>
      <c r="BH34" s="410"/>
      <c r="BI34" s="410"/>
      <c r="BJ34" s="410"/>
      <c r="BK34" s="410"/>
      <c r="BL34" s="410"/>
      <c r="BM34" s="410"/>
      <c r="BN34" s="410"/>
      <c r="BO34" s="410"/>
      <c r="BP34" s="410"/>
      <c r="BQ34" s="410"/>
    </row>
    <row r="35" spans="1:89" ht="14.25">
      <c r="B35" s="734"/>
      <c r="C35" s="732" t="s">
        <v>522</v>
      </c>
      <c r="D35" s="595">
        <v>15</v>
      </c>
      <c r="E35" s="432" t="s">
        <v>523</v>
      </c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23"/>
      <c r="AA35" s="423"/>
      <c r="AB35" s="423"/>
      <c r="AC35" s="433"/>
      <c r="AD35" s="423"/>
      <c r="AE35" s="433"/>
      <c r="AF35" s="433"/>
      <c r="AG35" s="434"/>
      <c r="AH35" s="425">
        <v>166</v>
      </c>
      <c r="AI35" s="724"/>
      <c r="AJ35" s="725"/>
      <c r="AK35" s="725"/>
      <c r="AL35" s="726"/>
      <c r="AM35" s="418" t="s">
        <v>3</v>
      </c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0"/>
      <c r="BP35" s="410"/>
      <c r="BQ35" s="410"/>
    </row>
    <row r="36" spans="1:89" ht="14.25">
      <c r="B36" s="734"/>
      <c r="C36" s="732"/>
      <c r="D36" s="595">
        <v>16</v>
      </c>
      <c r="E36" s="432" t="s">
        <v>524</v>
      </c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23"/>
      <c r="AA36" s="423"/>
      <c r="AB36" s="423"/>
      <c r="AC36" s="433"/>
      <c r="AD36" s="423"/>
      <c r="AE36" s="433"/>
      <c r="AF36" s="433"/>
      <c r="AG36" s="434"/>
      <c r="AH36" s="425">
        <v>907</v>
      </c>
      <c r="AI36" s="724"/>
      <c r="AJ36" s="725"/>
      <c r="AK36" s="725"/>
      <c r="AL36" s="726"/>
      <c r="AM36" s="418" t="s">
        <v>3</v>
      </c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  <c r="AZ36" s="410"/>
      <c r="BA36" s="410"/>
      <c r="BB36" s="410"/>
      <c r="BC36" s="410"/>
      <c r="BD36" s="410"/>
      <c r="BE36" s="410"/>
      <c r="BF36" s="410"/>
      <c r="BG36" s="410"/>
      <c r="BH36" s="410"/>
      <c r="BI36" s="410"/>
      <c r="BJ36" s="410"/>
      <c r="BK36" s="410"/>
      <c r="BL36" s="410"/>
      <c r="BM36" s="410"/>
      <c r="BN36" s="410"/>
      <c r="BO36" s="410"/>
      <c r="BP36" s="410"/>
      <c r="BQ36" s="410"/>
    </row>
    <row r="37" spans="1:89" ht="14.25">
      <c r="B37" s="734"/>
      <c r="C37" s="732"/>
      <c r="D37" s="592">
        <v>17</v>
      </c>
      <c r="E37" s="413" t="s">
        <v>525</v>
      </c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9"/>
      <c r="AA37" s="419"/>
      <c r="AB37" s="419"/>
      <c r="AC37" s="414"/>
      <c r="AD37" s="419"/>
      <c r="AE37" s="414"/>
      <c r="AF37" s="414"/>
      <c r="AG37" s="415"/>
      <c r="AH37" s="593">
        <v>169</v>
      </c>
      <c r="AI37" s="720"/>
      <c r="AJ37" s="721"/>
      <c r="AK37" s="721"/>
      <c r="AL37" s="722"/>
      <c r="AM37" s="418" t="s">
        <v>3</v>
      </c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</row>
    <row r="38" spans="1:89" ht="14.25">
      <c r="B38" s="734"/>
      <c r="C38" s="732"/>
      <c r="D38" s="592">
        <v>18</v>
      </c>
      <c r="E38" s="413" t="s">
        <v>526</v>
      </c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  <c r="T38" s="414"/>
      <c r="U38" s="414"/>
      <c r="V38" s="414"/>
      <c r="W38" s="414"/>
      <c r="X38" s="414"/>
      <c r="Y38" s="414"/>
      <c r="Z38" s="419"/>
      <c r="AA38" s="419"/>
      <c r="AB38" s="419"/>
      <c r="AC38" s="414"/>
      <c r="AD38" s="419"/>
      <c r="AE38" s="414"/>
      <c r="AF38" s="414"/>
      <c r="AG38" s="415"/>
      <c r="AH38" s="593">
        <v>1833</v>
      </c>
      <c r="AI38" s="720"/>
      <c r="AJ38" s="721"/>
      <c r="AK38" s="721"/>
      <c r="AL38" s="722"/>
      <c r="AM38" s="418" t="s">
        <v>3</v>
      </c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410"/>
      <c r="BC38" s="410"/>
      <c r="BD38" s="410"/>
      <c r="BE38" s="410"/>
      <c r="BF38" s="410"/>
      <c r="BG38" s="410"/>
      <c r="BH38" s="410"/>
      <c r="BI38" s="410"/>
      <c r="BJ38" s="410"/>
      <c r="BK38" s="410"/>
      <c r="BL38" s="410"/>
      <c r="BM38" s="410"/>
      <c r="BN38" s="410"/>
      <c r="BO38" s="410"/>
      <c r="BP38" s="410"/>
      <c r="BQ38" s="410"/>
    </row>
    <row r="39" spans="1:89" s="461" customFormat="1" ht="15">
      <c r="A39" s="455"/>
      <c r="B39" s="734"/>
      <c r="C39" s="732"/>
      <c r="D39" s="593">
        <v>19</v>
      </c>
      <c r="E39" s="456" t="s">
        <v>527</v>
      </c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8"/>
      <c r="AA39" s="458"/>
      <c r="AB39" s="458"/>
      <c r="AC39" s="457"/>
      <c r="AD39" s="458"/>
      <c r="AE39" s="457"/>
      <c r="AF39" s="457"/>
      <c r="AG39" s="459"/>
      <c r="AH39" s="593">
        <v>158</v>
      </c>
      <c r="AI39" s="728">
        <f>+($AI$8+$AI$9+$AI$10+$AI$11+$AI$12+$AI$19+$AI$20+$AI$21+$AI$25)+SUM($AI$30:$AL$34)-SUM($AI$35:$AL$38)</f>
        <v>0</v>
      </c>
      <c r="AJ39" s="729"/>
      <c r="AK39" s="729"/>
      <c r="AL39" s="730"/>
      <c r="AM39" s="418" t="s">
        <v>4</v>
      </c>
      <c r="AN39" s="460"/>
      <c r="AO39" s="460"/>
      <c r="AP39" s="460"/>
      <c r="AQ39" s="460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</row>
    <row r="40" spans="1:89" ht="14.25">
      <c r="B40" s="734"/>
      <c r="C40" s="732"/>
      <c r="D40" s="592">
        <v>20</v>
      </c>
      <c r="E40" s="413" t="s">
        <v>528</v>
      </c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9"/>
      <c r="AA40" s="419"/>
      <c r="AB40" s="419"/>
      <c r="AC40" s="414"/>
      <c r="AD40" s="419"/>
      <c r="AE40" s="414"/>
      <c r="AF40" s="414"/>
      <c r="AG40" s="415"/>
      <c r="AH40" s="593">
        <v>111</v>
      </c>
      <c r="AI40" s="720"/>
      <c r="AJ40" s="721"/>
      <c r="AK40" s="721"/>
      <c r="AL40" s="722"/>
      <c r="AM40" s="462" t="s">
        <v>3</v>
      </c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410"/>
      <c r="BC40" s="410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0"/>
      <c r="BP40" s="410"/>
      <c r="BQ40" s="410"/>
    </row>
    <row r="41" spans="1:89" ht="14.25">
      <c r="B41" s="734"/>
      <c r="C41" s="732"/>
      <c r="D41" s="592">
        <v>21</v>
      </c>
      <c r="E41" s="420" t="s">
        <v>529</v>
      </c>
      <c r="F41" s="420"/>
      <c r="G41" s="420"/>
      <c r="H41" s="420"/>
      <c r="I41" s="420"/>
      <c r="J41" s="420"/>
      <c r="K41" s="420"/>
      <c r="L41" s="420"/>
      <c r="N41" s="416">
        <v>750</v>
      </c>
      <c r="O41" s="720"/>
      <c r="P41" s="721"/>
      <c r="Q41" s="721"/>
      <c r="R41" s="722"/>
      <c r="S41" s="420" t="s">
        <v>530</v>
      </c>
      <c r="T41" s="420"/>
      <c r="U41" s="420"/>
      <c r="V41" s="420"/>
      <c r="W41" s="420"/>
      <c r="Y41" s="463"/>
      <c r="AC41" s="416">
        <v>740</v>
      </c>
      <c r="AD41" s="720"/>
      <c r="AE41" s="721"/>
      <c r="AF41" s="721"/>
      <c r="AG41" s="722"/>
      <c r="AH41" s="593">
        <v>751</v>
      </c>
      <c r="AI41" s="720">
        <f>+$O$41+$AD$41</f>
        <v>0</v>
      </c>
      <c r="AJ41" s="721"/>
      <c r="AK41" s="721"/>
      <c r="AL41" s="722"/>
      <c r="AM41" s="418" t="s">
        <v>3</v>
      </c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</row>
    <row r="42" spans="1:89" ht="14.25">
      <c r="B42" s="734"/>
      <c r="C42" s="732"/>
      <c r="D42" s="595">
        <v>22</v>
      </c>
      <c r="E42" s="447" t="s">
        <v>5</v>
      </c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  <c r="AF42" s="448"/>
      <c r="AG42" s="449"/>
      <c r="AH42" s="425">
        <v>822</v>
      </c>
      <c r="AI42" s="724"/>
      <c r="AJ42" s="725"/>
      <c r="AK42" s="725"/>
      <c r="AL42" s="726"/>
      <c r="AM42" s="418" t="s">
        <v>3</v>
      </c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</row>
    <row r="43" spans="1:89" ht="14.25">
      <c r="B43" s="735"/>
      <c r="C43" s="732"/>
      <c r="D43" s="595">
        <v>23</v>
      </c>
      <c r="E43" s="447" t="s">
        <v>531</v>
      </c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  <c r="AF43" s="448"/>
      <c r="AG43" s="449"/>
      <c r="AH43" s="425">
        <v>765</v>
      </c>
      <c r="AI43" s="724"/>
      <c r="AJ43" s="725"/>
      <c r="AK43" s="725"/>
      <c r="AL43" s="726"/>
      <c r="AM43" s="418" t="s">
        <v>3</v>
      </c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0"/>
      <c r="BP43" s="410"/>
      <c r="BQ43" s="410"/>
    </row>
    <row r="44" spans="1:89" ht="15">
      <c r="B44" s="464"/>
      <c r="C44" s="465"/>
      <c r="D44" s="593">
        <v>24</v>
      </c>
      <c r="E44" s="466" t="s">
        <v>532</v>
      </c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7"/>
      <c r="Y44" s="467"/>
      <c r="Z44" s="467"/>
      <c r="AA44" s="467"/>
      <c r="AB44" s="467"/>
      <c r="AC44" s="467"/>
      <c r="AD44" s="467"/>
      <c r="AE44" s="467"/>
      <c r="AF44" s="467"/>
      <c r="AG44" s="468"/>
      <c r="AH44" s="593">
        <v>170</v>
      </c>
      <c r="AI44" s="728">
        <f>+AI39-SUM(AI40:$AL$43)</f>
        <v>0</v>
      </c>
      <c r="AJ44" s="729"/>
      <c r="AK44" s="729"/>
      <c r="AL44" s="730"/>
      <c r="AM44" s="418" t="s">
        <v>4</v>
      </c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0"/>
      <c r="BP44" s="410"/>
      <c r="BQ44" s="410"/>
    </row>
    <row r="45" spans="1:89" ht="14.25">
      <c r="B45" s="731" t="s">
        <v>533</v>
      </c>
      <c r="C45" s="731" t="s">
        <v>534</v>
      </c>
      <c r="D45" s="592">
        <v>25</v>
      </c>
      <c r="E45" s="413" t="s">
        <v>535</v>
      </c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593">
        <v>157</v>
      </c>
      <c r="AD45" s="720"/>
      <c r="AE45" s="721"/>
      <c r="AF45" s="721"/>
      <c r="AG45" s="722"/>
      <c r="AH45" s="418" t="s">
        <v>2</v>
      </c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  <c r="AZ45" s="410"/>
      <c r="BA45" s="410"/>
      <c r="BB45" s="410"/>
      <c r="BC45" s="410"/>
      <c r="BD45" s="410"/>
      <c r="BE45" s="410"/>
      <c r="BF45" s="410"/>
      <c r="BG45" s="410"/>
      <c r="BH45" s="410"/>
      <c r="BI45" s="410"/>
      <c r="BJ45" s="410"/>
      <c r="BK45" s="410"/>
      <c r="BL45" s="410"/>
      <c r="BM45" s="410"/>
      <c r="BN45" s="410"/>
      <c r="BO45" s="410"/>
      <c r="BP45" s="410"/>
      <c r="BQ45" s="410"/>
      <c r="BR45" s="410"/>
      <c r="BS45" s="410"/>
      <c r="BT45" s="410"/>
      <c r="BU45" s="410"/>
      <c r="BV45" s="410"/>
      <c r="BW45" s="410"/>
      <c r="BX45" s="410"/>
      <c r="BY45" s="410"/>
      <c r="BZ45" s="410"/>
      <c r="CA45" s="410"/>
      <c r="CB45" s="410"/>
      <c r="CC45" s="410"/>
      <c r="CD45" s="410"/>
      <c r="CE45" s="410"/>
      <c r="CF45" s="410"/>
      <c r="CG45" s="410"/>
      <c r="CH45" s="410"/>
      <c r="CI45" s="410"/>
      <c r="CJ45" s="410"/>
      <c r="CK45" s="410"/>
    </row>
    <row r="46" spans="1:89" ht="14.25">
      <c r="B46" s="731"/>
      <c r="C46" s="731"/>
      <c r="D46" s="592">
        <v>26</v>
      </c>
      <c r="E46" s="413" t="s">
        <v>536</v>
      </c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593">
        <v>1017</v>
      </c>
      <c r="AD46" s="720"/>
      <c r="AE46" s="721"/>
      <c r="AF46" s="721"/>
      <c r="AG46" s="722"/>
      <c r="AH46" s="418" t="s">
        <v>2</v>
      </c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  <c r="AZ46" s="410"/>
      <c r="BA46" s="410"/>
      <c r="BB46" s="410"/>
      <c r="BC46" s="410"/>
      <c r="BD46" s="410"/>
      <c r="BE46" s="410"/>
      <c r="BF46" s="410"/>
      <c r="BG46" s="410"/>
      <c r="BH46" s="410"/>
      <c r="BI46" s="410"/>
      <c r="BJ46" s="410"/>
      <c r="BK46" s="410"/>
      <c r="BL46" s="410"/>
      <c r="BM46" s="410"/>
      <c r="BN46" s="410"/>
      <c r="BO46" s="410"/>
      <c r="BP46" s="410"/>
      <c r="BQ46" s="410"/>
      <c r="BR46" s="410"/>
      <c r="BS46" s="410"/>
      <c r="BT46" s="410"/>
      <c r="BU46" s="410"/>
      <c r="BV46" s="410"/>
      <c r="BW46" s="410"/>
      <c r="BX46" s="410"/>
      <c r="BY46" s="410"/>
      <c r="BZ46" s="410"/>
      <c r="CA46" s="410"/>
      <c r="CB46" s="410"/>
      <c r="CC46" s="410"/>
      <c r="CD46" s="410"/>
      <c r="CE46" s="410"/>
      <c r="CF46" s="410"/>
      <c r="CG46" s="410"/>
      <c r="CH46" s="410"/>
      <c r="CI46" s="410"/>
      <c r="CJ46" s="410"/>
      <c r="CK46" s="410"/>
    </row>
    <row r="47" spans="1:89" ht="14.25">
      <c r="B47" s="731"/>
      <c r="C47" s="731"/>
      <c r="D47" s="592">
        <v>27</v>
      </c>
      <c r="E47" s="413" t="s">
        <v>537</v>
      </c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593">
        <v>1033</v>
      </c>
      <c r="AD47" s="720"/>
      <c r="AE47" s="721"/>
      <c r="AF47" s="721"/>
      <c r="AG47" s="722"/>
      <c r="AH47" s="418" t="s">
        <v>2</v>
      </c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410"/>
      <c r="BS47" s="410"/>
      <c r="BT47" s="410"/>
      <c r="BU47" s="410"/>
      <c r="BV47" s="410"/>
      <c r="BW47" s="410"/>
      <c r="BX47" s="410"/>
      <c r="BY47" s="410"/>
      <c r="BZ47" s="410"/>
      <c r="CA47" s="410"/>
      <c r="CB47" s="410"/>
      <c r="CC47" s="410"/>
      <c r="CD47" s="410"/>
      <c r="CE47" s="410"/>
      <c r="CF47" s="410"/>
      <c r="CG47" s="410"/>
      <c r="CH47" s="410"/>
      <c r="CI47" s="410"/>
      <c r="CJ47" s="410"/>
      <c r="CK47" s="410"/>
    </row>
    <row r="48" spans="1:89" ht="14.25">
      <c r="B48" s="731"/>
      <c r="C48" s="731"/>
      <c r="D48" s="592">
        <v>28</v>
      </c>
      <c r="E48" s="413" t="s">
        <v>538</v>
      </c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593">
        <v>201</v>
      </c>
      <c r="AD48" s="720"/>
      <c r="AE48" s="721"/>
      <c r="AF48" s="721"/>
      <c r="AG48" s="722"/>
      <c r="AH48" s="418" t="s">
        <v>2</v>
      </c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  <c r="AZ48" s="410"/>
      <c r="BA48" s="410"/>
      <c r="BB48" s="410"/>
      <c r="BC48" s="410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0"/>
      <c r="BP48" s="410"/>
      <c r="BQ48" s="410"/>
      <c r="BR48" s="410"/>
      <c r="BS48" s="410"/>
      <c r="BT48" s="410"/>
      <c r="BU48" s="410"/>
      <c r="BV48" s="410"/>
      <c r="BW48" s="410"/>
      <c r="BX48" s="410"/>
      <c r="BY48" s="410"/>
      <c r="BZ48" s="410"/>
      <c r="CA48" s="410"/>
      <c r="CB48" s="410"/>
      <c r="CC48" s="410"/>
      <c r="CD48" s="410"/>
      <c r="CE48" s="410"/>
      <c r="CF48" s="410"/>
      <c r="CG48" s="410"/>
      <c r="CH48" s="410"/>
      <c r="CI48" s="410"/>
      <c r="CJ48" s="410"/>
      <c r="CK48" s="410"/>
    </row>
    <row r="49" spans="2:89" ht="14.25">
      <c r="B49" s="731"/>
      <c r="C49" s="731"/>
      <c r="D49" s="592">
        <v>29</v>
      </c>
      <c r="E49" s="413" t="s">
        <v>539</v>
      </c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593">
        <v>1035</v>
      </c>
      <c r="AD49" s="720"/>
      <c r="AE49" s="721"/>
      <c r="AF49" s="721"/>
      <c r="AG49" s="722"/>
      <c r="AH49" s="418" t="s">
        <v>2</v>
      </c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  <c r="AZ49" s="410"/>
      <c r="BA49" s="410"/>
      <c r="BB49" s="410"/>
      <c r="BC49" s="410"/>
      <c r="BD49" s="410"/>
      <c r="BE49" s="410"/>
      <c r="BF49" s="410"/>
      <c r="BG49" s="410"/>
      <c r="BH49" s="410"/>
      <c r="BI49" s="410"/>
      <c r="BJ49" s="410"/>
      <c r="BK49" s="410"/>
      <c r="BL49" s="410"/>
      <c r="BM49" s="410"/>
      <c r="BN49" s="410"/>
      <c r="BO49" s="410"/>
      <c r="BP49" s="410"/>
      <c r="BQ49" s="410"/>
      <c r="BR49" s="410"/>
      <c r="BS49" s="410"/>
      <c r="BT49" s="410"/>
      <c r="BU49" s="410"/>
      <c r="BV49" s="410"/>
      <c r="BW49" s="410"/>
      <c r="BX49" s="410"/>
      <c r="BY49" s="410"/>
      <c r="BZ49" s="410"/>
      <c r="CA49" s="410"/>
      <c r="CB49" s="410"/>
      <c r="CC49" s="410"/>
      <c r="CD49" s="410"/>
      <c r="CE49" s="410"/>
      <c r="CF49" s="410"/>
      <c r="CG49" s="410"/>
      <c r="CH49" s="410"/>
      <c r="CI49" s="410"/>
      <c r="CJ49" s="410"/>
      <c r="CK49" s="410"/>
    </row>
    <row r="50" spans="2:89" ht="14.25">
      <c r="B50" s="731"/>
      <c r="C50" s="731"/>
      <c r="D50" s="592">
        <v>30</v>
      </c>
      <c r="E50" s="413" t="s">
        <v>540</v>
      </c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593">
        <v>910</v>
      </c>
      <c r="AD50" s="720"/>
      <c r="AE50" s="721"/>
      <c r="AF50" s="721"/>
      <c r="AG50" s="722"/>
      <c r="AH50" s="418" t="s">
        <v>2</v>
      </c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  <c r="AZ50" s="410"/>
      <c r="BA50" s="410"/>
      <c r="BB50" s="410"/>
      <c r="BC50" s="410"/>
      <c r="BD50" s="410"/>
      <c r="BE50" s="410"/>
      <c r="BF50" s="410"/>
      <c r="BG50" s="410"/>
      <c r="BH50" s="410"/>
      <c r="BI50" s="410"/>
      <c r="BJ50" s="410"/>
      <c r="BK50" s="410"/>
      <c r="BL50" s="410"/>
      <c r="BM50" s="410"/>
      <c r="BN50" s="410"/>
      <c r="BO50" s="410"/>
      <c r="BP50" s="410"/>
      <c r="BQ50" s="410"/>
      <c r="BR50" s="410"/>
      <c r="BS50" s="410"/>
      <c r="BT50" s="410"/>
      <c r="BU50" s="410"/>
      <c r="BV50" s="410"/>
      <c r="BW50" s="410"/>
      <c r="BX50" s="410"/>
      <c r="BY50" s="410"/>
      <c r="BZ50" s="410"/>
      <c r="CA50" s="410"/>
      <c r="CB50" s="410"/>
      <c r="CC50" s="410"/>
      <c r="CD50" s="410"/>
      <c r="CE50" s="410"/>
      <c r="CF50" s="410"/>
      <c r="CG50" s="410"/>
      <c r="CH50" s="410"/>
      <c r="CI50" s="410"/>
      <c r="CJ50" s="410"/>
      <c r="CK50" s="410"/>
    </row>
    <row r="51" spans="2:89" ht="14.25">
      <c r="B51" s="731"/>
      <c r="C51" s="731" t="s">
        <v>541</v>
      </c>
      <c r="D51" s="592">
        <v>31</v>
      </c>
      <c r="E51" s="413" t="s">
        <v>542</v>
      </c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593">
        <v>1036</v>
      </c>
      <c r="AD51" s="720"/>
      <c r="AE51" s="721"/>
      <c r="AF51" s="721"/>
      <c r="AG51" s="722"/>
      <c r="AH51" s="418" t="s">
        <v>3</v>
      </c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  <c r="AZ51" s="410"/>
      <c r="BA51" s="410"/>
      <c r="BB51" s="410"/>
      <c r="BC51" s="410"/>
      <c r="BD51" s="410"/>
      <c r="BE51" s="410"/>
      <c r="BF51" s="410"/>
      <c r="BG51" s="410"/>
      <c r="BH51" s="410"/>
      <c r="BI51" s="410"/>
      <c r="BJ51" s="410"/>
      <c r="BK51" s="410"/>
      <c r="BL51" s="410"/>
      <c r="BM51" s="410"/>
      <c r="BN51" s="410"/>
      <c r="BO51" s="410"/>
      <c r="BP51" s="410"/>
      <c r="BQ51" s="410"/>
      <c r="BR51" s="410"/>
      <c r="BS51" s="410"/>
      <c r="BT51" s="410"/>
      <c r="BU51" s="410"/>
      <c r="BV51" s="410"/>
      <c r="BW51" s="410"/>
      <c r="BX51" s="410"/>
      <c r="BY51" s="410"/>
      <c r="BZ51" s="410"/>
      <c r="CA51" s="410"/>
      <c r="CB51" s="410"/>
      <c r="CC51" s="410"/>
      <c r="CD51" s="410"/>
      <c r="CE51" s="410"/>
      <c r="CF51" s="410"/>
      <c r="CG51" s="410"/>
      <c r="CH51" s="410"/>
      <c r="CI51" s="410"/>
      <c r="CJ51" s="410"/>
      <c r="CK51" s="410"/>
    </row>
    <row r="52" spans="2:89" ht="14.25">
      <c r="B52" s="731"/>
      <c r="C52" s="731"/>
      <c r="D52" s="592">
        <v>32</v>
      </c>
      <c r="E52" s="413" t="s">
        <v>543</v>
      </c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593">
        <v>1101</v>
      </c>
      <c r="AD52" s="720"/>
      <c r="AE52" s="721"/>
      <c r="AF52" s="721"/>
      <c r="AG52" s="722"/>
      <c r="AH52" s="418" t="s">
        <v>3</v>
      </c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  <c r="AZ52" s="410"/>
      <c r="BA52" s="410"/>
      <c r="BB52" s="410"/>
      <c r="BC52" s="410"/>
      <c r="BD52" s="410"/>
      <c r="BE52" s="410"/>
      <c r="BF52" s="410"/>
      <c r="BG52" s="410"/>
      <c r="BH52" s="410"/>
      <c r="BI52" s="410"/>
      <c r="BJ52" s="410"/>
      <c r="BK52" s="410"/>
      <c r="BL52" s="410"/>
      <c r="BM52" s="410"/>
      <c r="BN52" s="410"/>
      <c r="BO52" s="410"/>
      <c r="BP52" s="410"/>
      <c r="BQ52" s="410"/>
      <c r="BR52" s="410"/>
      <c r="BS52" s="410"/>
      <c r="BT52" s="410"/>
      <c r="BU52" s="410"/>
      <c r="BV52" s="410"/>
      <c r="BW52" s="410"/>
      <c r="BX52" s="410"/>
      <c r="BY52" s="410"/>
      <c r="BZ52" s="410"/>
      <c r="CA52" s="410"/>
      <c r="CB52" s="410"/>
      <c r="CC52" s="410"/>
      <c r="CD52" s="410"/>
      <c r="CE52" s="410"/>
      <c r="CF52" s="410"/>
      <c r="CG52" s="410"/>
      <c r="CH52" s="410"/>
      <c r="CI52" s="410"/>
      <c r="CJ52" s="410"/>
      <c r="CK52" s="410"/>
    </row>
    <row r="53" spans="2:89" ht="14.25">
      <c r="B53" s="731"/>
      <c r="C53" s="731"/>
      <c r="D53" s="592">
        <v>33</v>
      </c>
      <c r="E53" s="413" t="s">
        <v>544</v>
      </c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593">
        <v>135</v>
      </c>
      <c r="AD53" s="720"/>
      <c r="AE53" s="721"/>
      <c r="AF53" s="721"/>
      <c r="AG53" s="722"/>
      <c r="AH53" s="418" t="s">
        <v>3</v>
      </c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  <c r="AZ53" s="410"/>
      <c r="BA53" s="410"/>
      <c r="BB53" s="410"/>
      <c r="BC53" s="410"/>
      <c r="BD53" s="410"/>
      <c r="BE53" s="410"/>
      <c r="BF53" s="410"/>
      <c r="BG53" s="410"/>
      <c r="BH53" s="410"/>
      <c r="BI53" s="410"/>
      <c r="BJ53" s="410"/>
      <c r="BK53" s="410"/>
      <c r="BL53" s="410"/>
      <c r="BM53" s="410"/>
      <c r="BN53" s="410"/>
      <c r="BO53" s="410"/>
      <c r="BP53" s="410"/>
      <c r="BQ53" s="410"/>
      <c r="BR53" s="410"/>
      <c r="BS53" s="410"/>
      <c r="BT53" s="410"/>
      <c r="BU53" s="410"/>
      <c r="BV53" s="410"/>
      <c r="BW53" s="410"/>
      <c r="BX53" s="410"/>
      <c r="BY53" s="410"/>
      <c r="BZ53" s="410"/>
      <c r="CA53" s="410"/>
      <c r="CB53" s="410"/>
      <c r="CC53" s="410"/>
      <c r="CD53" s="410"/>
      <c r="CE53" s="410"/>
      <c r="CF53" s="410"/>
      <c r="CG53" s="410"/>
      <c r="CH53" s="410"/>
      <c r="CI53" s="410"/>
      <c r="CJ53" s="410"/>
      <c r="CK53" s="410"/>
    </row>
    <row r="54" spans="2:89" ht="14.25">
      <c r="B54" s="731"/>
      <c r="C54" s="731"/>
      <c r="D54" s="592">
        <v>34</v>
      </c>
      <c r="E54" s="413" t="s">
        <v>545</v>
      </c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593">
        <v>136</v>
      </c>
      <c r="AD54" s="720"/>
      <c r="AE54" s="721"/>
      <c r="AF54" s="721"/>
      <c r="AG54" s="722"/>
      <c r="AH54" s="418" t="s">
        <v>3</v>
      </c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  <c r="AZ54" s="410"/>
      <c r="BA54" s="410"/>
      <c r="BB54" s="410"/>
      <c r="BC54" s="410"/>
      <c r="BD54" s="410"/>
      <c r="BE54" s="410"/>
      <c r="BF54" s="410"/>
      <c r="BG54" s="410"/>
      <c r="BH54" s="410"/>
      <c r="BI54" s="410"/>
      <c r="BJ54" s="410"/>
      <c r="BK54" s="410"/>
      <c r="BL54" s="410"/>
      <c r="BM54" s="410"/>
      <c r="BN54" s="410"/>
      <c r="BO54" s="410"/>
      <c r="BP54" s="410"/>
      <c r="BQ54" s="410"/>
      <c r="BR54" s="410"/>
      <c r="BS54" s="410"/>
      <c r="BT54" s="410"/>
      <c r="BU54" s="410"/>
      <c r="BV54" s="410"/>
      <c r="BW54" s="410"/>
      <c r="BX54" s="410"/>
      <c r="BY54" s="410"/>
      <c r="BZ54" s="410"/>
      <c r="CA54" s="410"/>
      <c r="CB54" s="410"/>
      <c r="CC54" s="410"/>
      <c r="CD54" s="410"/>
      <c r="CE54" s="410"/>
      <c r="CF54" s="410"/>
      <c r="CG54" s="410"/>
      <c r="CH54" s="410"/>
      <c r="CI54" s="410"/>
      <c r="CJ54" s="410"/>
      <c r="CK54" s="410"/>
    </row>
    <row r="55" spans="2:89" ht="14.25">
      <c r="B55" s="731"/>
      <c r="C55" s="731"/>
      <c r="D55" s="592">
        <v>35</v>
      </c>
      <c r="E55" s="413" t="s">
        <v>546</v>
      </c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593">
        <v>176</v>
      </c>
      <c r="AD55" s="720"/>
      <c r="AE55" s="721"/>
      <c r="AF55" s="721"/>
      <c r="AG55" s="722"/>
      <c r="AH55" s="418" t="s">
        <v>3</v>
      </c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  <c r="AZ55" s="410"/>
      <c r="BA55" s="410"/>
      <c r="BB55" s="410"/>
      <c r="BC55" s="410"/>
      <c r="BD55" s="410"/>
      <c r="BE55" s="410"/>
      <c r="BF55" s="410"/>
      <c r="BG55" s="410"/>
      <c r="BH55" s="410"/>
      <c r="BI55" s="410"/>
      <c r="BJ55" s="410"/>
      <c r="BK55" s="410"/>
      <c r="BL55" s="410"/>
      <c r="BM55" s="410"/>
      <c r="BN55" s="410"/>
      <c r="BO55" s="410"/>
      <c r="BP55" s="410"/>
      <c r="BQ55" s="410"/>
      <c r="BR55" s="410"/>
      <c r="BS55" s="410"/>
      <c r="BT55" s="410"/>
      <c r="BU55" s="410"/>
      <c r="BV55" s="410"/>
      <c r="BW55" s="410"/>
      <c r="BX55" s="410"/>
      <c r="BY55" s="410"/>
      <c r="BZ55" s="410"/>
      <c r="CA55" s="410"/>
      <c r="CB55" s="410"/>
      <c r="CC55" s="410"/>
      <c r="CD55" s="410"/>
      <c r="CE55" s="410"/>
      <c r="CF55" s="410"/>
      <c r="CG55" s="410"/>
      <c r="CH55" s="410"/>
      <c r="CI55" s="410"/>
      <c r="CJ55" s="410"/>
      <c r="CK55" s="410"/>
    </row>
    <row r="56" spans="2:89" ht="14.25">
      <c r="B56" s="731"/>
      <c r="C56" s="731"/>
      <c r="D56" s="592">
        <v>36</v>
      </c>
      <c r="E56" s="413" t="s">
        <v>547</v>
      </c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593">
        <v>752</v>
      </c>
      <c r="AD56" s="720"/>
      <c r="AE56" s="721"/>
      <c r="AF56" s="721"/>
      <c r="AG56" s="722"/>
      <c r="AH56" s="418" t="s">
        <v>3</v>
      </c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  <c r="AZ56" s="410"/>
      <c r="BA56" s="410"/>
      <c r="BB56" s="410"/>
      <c r="BC56" s="410"/>
      <c r="BD56" s="410"/>
      <c r="BE56" s="410"/>
      <c r="BF56" s="410"/>
      <c r="BG56" s="410"/>
      <c r="BH56" s="410"/>
      <c r="BI56" s="410"/>
      <c r="BJ56" s="410"/>
      <c r="BK56" s="410"/>
      <c r="BL56" s="410"/>
      <c r="BM56" s="410"/>
      <c r="BN56" s="410"/>
      <c r="BO56" s="410"/>
      <c r="BP56" s="410"/>
      <c r="BQ56" s="410"/>
      <c r="BR56" s="410"/>
      <c r="BS56" s="410"/>
      <c r="BT56" s="410"/>
      <c r="BU56" s="410"/>
      <c r="BV56" s="410"/>
      <c r="BW56" s="410"/>
      <c r="BX56" s="410"/>
      <c r="BY56" s="410"/>
      <c r="BZ56" s="410"/>
      <c r="CA56" s="410"/>
      <c r="CB56" s="410"/>
      <c r="CC56" s="410"/>
      <c r="CD56" s="410"/>
      <c r="CE56" s="410"/>
      <c r="CF56" s="410"/>
      <c r="CG56" s="410"/>
      <c r="CH56" s="410"/>
      <c r="CI56" s="410"/>
      <c r="CJ56" s="410"/>
      <c r="CK56" s="410"/>
    </row>
    <row r="57" spans="2:89" ht="14.25">
      <c r="B57" s="731"/>
      <c r="C57" s="731"/>
      <c r="D57" s="592">
        <v>37</v>
      </c>
      <c r="E57" s="413" t="s">
        <v>548</v>
      </c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593">
        <v>608</v>
      </c>
      <c r="AD57" s="720"/>
      <c r="AE57" s="721"/>
      <c r="AF57" s="721"/>
      <c r="AG57" s="722"/>
      <c r="AH57" s="418" t="s">
        <v>3</v>
      </c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  <c r="AZ57" s="410"/>
      <c r="BA57" s="410"/>
      <c r="BB57" s="410"/>
      <c r="BC57" s="410"/>
      <c r="BD57" s="410"/>
      <c r="BE57" s="410"/>
      <c r="BF57" s="410"/>
      <c r="BG57" s="410"/>
      <c r="BH57" s="410"/>
      <c r="BI57" s="410"/>
      <c r="BJ57" s="410"/>
      <c r="BK57" s="410"/>
      <c r="BL57" s="410"/>
      <c r="BM57" s="410"/>
      <c r="BN57" s="410"/>
      <c r="BO57" s="410"/>
      <c r="BP57" s="410"/>
      <c r="BQ57" s="410"/>
      <c r="BR57" s="410"/>
      <c r="BS57" s="410"/>
      <c r="BT57" s="410"/>
      <c r="BU57" s="410"/>
      <c r="BV57" s="410"/>
      <c r="BW57" s="410"/>
      <c r="BX57" s="410"/>
      <c r="BY57" s="410"/>
      <c r="BZ57" s="410"/>
      <c r="CA57" s="410"/>
      <c r="CB57" s="410"/>
      <c r="CC57" s="410"/>
      <c r="CD57" s="410"/>
      <c r="CE57" s="410"/>
      <c r="CF57" s="410"/>
      <c r="CG57" s="410"/>
      <c r="CH57" s="410"/>
      <c r="CI57" s="410"/>
      <c r="CJ57" s="410"/>
      <c r="CK57" s="410"/>
    </row>
    <row r="58" spans="2:89" ht="14.25">
      <c r="B58" s="731"/>
      <c r="C58" s="731"/>
      <c r="D58" s="592">
        <v>38</v>
      </c>
      <c r="E58" s="413" t="s">
        <v>549</v>
      </c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593">
        <v>1636</v>
      </c>
      <c r="AD58" s="720"/>
      <c r="AE58" s="721"/>
      <c r="AF58" s="721"/>
      <c r="AG58" s="722"/>
      <c r="AH58" s="418" t="s">
        <v>3</v>
      </c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  <c r="AZ58" s="410"/>
      <c r="BA58" s="410"/>
      <c r="BB58" s="410"/>
      <c r="BC58" s="410"/>
      <c r="BD58" s="410"/>
      <c r="BE58" s="410"/>
      <c r="BF58" s="410"/>
      <c r="BG58" s="410"/>
      <c r="BH58" s="410"/>
      <c r="BI58" s="410"/>
      <c r="BJ58" s="410"/>
      <c r="BK58" s="410"/>
      <c r="BL58" s="410"/>
      <c r="BM58" s="410"/>
      <c r="BN58" s="410"/>
      <c r="BO58" s="410"/>
      <c r="BP58" s="410"/>
      <c r="BQ58" s="410"/>
      <c r="BR58" s="410"/>
      <c r="BS58" s="410"/>
      <c r="BT58" s="410"/>
      <c r="BU58" s="410"/>
      <c r="BV58" s="410"/>
      <c r="BW58" s="410"/>
      <c r="BX58" s="410"/>
      <c r="BY58" s="410"/>
      <c r="BZ58" s="410"/>
      <c r="CA58" s="410"/>
      <c r="CB58" s="410"/>
      <c r="CC58" s="410"/>
      <c r="CD58" s="410"/>
      <c r="CE58" s="410"/>
      <c r="CF58" s="410"/>
      <c r="CG58" s="410"/>
      <c r="CH58" s="410"/>
      <c r="CI58" s="410"/>
      <c r="CJ58" s="410"/>
      <c r="CK58" s="410"/>
    </row>
    <row r="59" spans="2:89" ht="14.25">
      <c r="B59" s="731"/>
      <c r="C59" s="731"/>
      <c r="D59" s="592">
        <v>39</v>
      </c>
      <c r="E59" s="413" t="s">
        <v>550</v>
      </c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593">
        <v>1637</v>
      </c>
      <c r="AD59" s="720"/>
      <c r="AE59" s="721"/>
      <c r="AF59" s="721"/>
      <c r="AG59" s="722"/>
      <c r="AH59" s="418" t="s">
        <v>3</v>
      </c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  <c r="AZ59" s="410"/>
      <c r="BA59" s="410"/>
      <c r="BB59" s="410"/>
      <c r="BC59" s="410"/>
      <c r="BD59" s="410"/>
      <c r="BE59" s="410"/>
      <c r="BF59" s="410"/>
      <c r="BG59" s="410"/>
      <c r="BH59" s="410"/>
      <c r="BI59" s="410"/>
      <c r="BJ59" s="410"/>
      <c r="BK59" s="410"/>
      <c r="BL59" s="410"/>
      <c r="BM59" s="410"/>
      <c r="BN59" s="410"/>
      <c r="BO59" s="410"/>
      <c r="BP59" s="410"/>
      <c r="BQ59" s="410"/>
      <c r="BR59" s="410"/>
      <c r="BS59" s="410"/>
      <c r="BT59" s="410"/>
      <c r="BU59" s="410"/>
      <c r="BV59" s="410"/>
      <c r="BW59" s="410"/>
      <c r="BX59" s="410"/>
      <c r="BY59" s="410"/>
      <c r="BZ59" s="410"/>
      <c r="CA59" s="410"/>
      <c r="CB59" s="410"/>
      <c r="CC59" s="410"/>
      <c r="CD59" s="410"/>
      <c r="CE59" s="410"/>
      <c r="CF59" s="410"/>
      <c r="CG59" s="410"/>
      <c r="CH59" s="410"/>
      <c r="CI59" s="410"/>
      <c r="CJ59" s="410"/>
      <c r="CK59" s="410"/>
    </row>
    <row r="60" spans="2:89" ht="14.25">
      <c r="B60" s="731"/>
      <c r="C60" s="731"/>
      <c r="D60" s="592">
        <v>40</v>
      </c>
      <c r="E60" s="413" t="s">
        <v>551</v>
      </c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593">
        <v>1638</v>
      </c>
      <c r="AD60" s="720"/>
      <c r="AE60" s="721"/>
      <c r="AF60" s="721"/>
      <c r="AG60" s="722"/>
      <c r="AH60" s="418" t="s">
        <v>3</v>
      </c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  <c r="AZ60" s="410"/>
      <c r="BA60" s="410"/>
      <c r="BB60" s="410"/>
      <c r="BC60" s="410"/>
      <c r="BD60" s="410"/>
      <c r="BE60" s="410"/>
      <c r="BF60" s="410"/>
      <c r="BG60" s="410"/>
      <c r="BH60" s="410"/>
      <c r="BI60" s="410"/>
      <c r="BJ60" s="410"/>
      <c r="BK60" s="410"/>
      <c r="BL60" s="410"/>
      <c r="BM60" s="410"/>
      <c r="BN60" s="410"/>
      <c r="BO60" s="410"/>
      <c r="BP60" s="410"/>
      <c r="BQ60" s="410"/>
      <c r="BR60" s="410"/>
      <c r="BS60" s="410"/>
      <c r="BT60" s="410"/>
      <c r="BU60" s="410"/>
      <c r="BV60" s="410"/>
      <c r="BW60" s="410"/>
      <c r="BX60" s="410"/>
      <c r="BY60" s="410"/>
      <c r="BZ60" s="410"/>
      <c r="CA60" s="410"/>
      <c r="CB60" s="410"/>
      <c r="CC60" s="410"/>
      <c r="CD60" s="410"/>
      <c r="CE60" s="410"/>
      <c r="CF60" s="410"/>
      <c r="CG60" s="410"/>
      <c r="CH60" s="410"/>
      <c r="CI60" s="410"/>
      <c r="CJ60" s="410"/>
      <c r="CK60" s="410"/>
    </row>
    <row r="61" spans="2:89" ht="14.25">
      <c r="B61" s="731"/>
      <c r="C61" s="731"/>
      <c r="D61" s="592">
        <v>41</v>
      </c>
      <c r="E61" s="413" t="s">
        <v>552</v>
      </c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593">
        <v>895</v>
      </c>
      <c r="AD61" s="720"/>
      <c r="AE61" s="721"/>
      <c r="AF61" s="721"/>
      <c r="AG61" s="722"/>
      <c r="AH61" s="418" t="s">
        <v>3</v>
      </c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  <c r="AZ61" s="410"/>
      <c r="BA61" s="410"/>
      <c r="BB61" s="410"/>
      <c r="BC61" s="410"/>
      <c r="BD61" s="410"/>
      <c r="BE61" s="410"/>
      <c r="BF61" s="410"/>
      <c r="BG61" s="410"/>
      <c r="BH61" s="410"/>
      <c r="BI61" s="410"/>
      <c r="BJ61" s="410"/>
      <c r="BK61" s="410"/>
      <c r="BL61" s="410"/>
      <c r="BM61" s="410"/>
      <c r="BN61" s="410"/>
      <c r="BO61" s="410"/>
      <c r="BP61" s="410"/>
      <c r="BQ61" s="410"/>
      <c r="BR61" s="410"/>
      <c r="BS61" s="410"/>
      <c r="BT61" s="410"/>
      <c r="BU61" s="410"/>
      <c r="BV61" s="410"/>
      <c r="BW61" s="410"/>
      <c r="BX61" s="410"/>
      <c r="BY61" s="410"/>
      <c r="BZ61" s="410"/>
      <c r="CA61" s="410"/>
      <c r="CB61" s="410"/>
      <c r="CC61" s="410"/>
      <c r="CD61" s="410"/>
      <c r="CE61" s="410"/>
      <c r="CF61" s="410"/>
      <c r="CG61" s="410"/>
      <c r="CH61" s="410"/>
      <c r="CI61" s="410"/>
      <c r="CJ61" s="410"/>
      <c r="CK61" s="410"/>
    </row>
    <row r="62" spans="2:89" ht="14.25">
      <c r="B62" s="731"/>
      <c r="C62" s="731"/>
      <c r="D62" s="592">
        <v>42</v>
      </c>
      <c r="E62" s="413" t="s">
        <v>553</v>
      </c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593">
        <v>867</v>
      </c>
      <c r="AD62" s="720"/>
      <c r="AE62" s="721"/>
      <c r="AF62" s="721"/>
      <c r="AG62" s="722"/>
      <c r="AH62" s="418" t="s">
        <v>3</v>
      </c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  <c r="AZ62" s="410"/>
      <c r="BA62" s="410"/>
      <c r="BB62" s="410"/>
      <c r="BC62" s="410"/>
      <c r="BD62" s="410"/>
      <c r="BE62" s="410"/>
      <c r="BF62" s="410"/>
      <c r="BG62" s="410"/>
      <c r="BH62" s="410"/>
      <c r="BI62" s="410"/>
      <c r="BJ62" s="410"/>
      <c r="BK62" s="410"/>
      <c r="BL62" s="410"/>
      <c r="BM62" s="410"/>
      <c r="BN62" s="410"/>
      <c r="BO62" s="410"/>
      <c r="BP62" s="410"/>
      <c r="BQ62" s="410"/>
      <c r="BR62" s="410"/>
      <c r="BS62" s="410"/>
      <c r="BT62" s="410"/>
      <c r="BU62" s="410"/>
      <c r="BV62" s="410"/>
      <c r="BW62" s="410"/>
      <c r="BX62" s="410"/>
      <c r="BY62" s="410"/>
      <c r="BZ62" s="410"/>
      <c r="CA62" s="410"/>
      <c r="CB62" s="410"/>
      <c r="CC62" s="410"/>
      <c r="CD62" s="410"/>
      <c r="CE62" s="410"/>
      <c r="CF62" s="410"/>
      <c r="CG62" s="410"/>
      <c r="CH62" s="410"/>
      <c r="CI62" s="410"/>
      <c r="CJ62" s="410"/>
      <c r="CK62" s="410"/>
    </row>
    <row r="63" spans="2:89" ht="14.25">
      <c r="B63" s="731"/>
      <c r="C63" s="731"/>
      <c r="D63" s="592">
        <v>43</v>
      </c>
      <c r="E63" s="413" t="s">
        <v>554</v>
      </c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593">
        <v>609</v>
      </c>
      <c r="AD63" s="720"/>
      <c r="AE63" s="721"/>
      <c r="AF63" s="721"/>
      <c r="AG63" s="722"/>
      <c r="AH63" s="418" t="s">
        <v>3</v>
      </c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  <c r="AZ63" s="410"/>
      <c r="BA63" s="410"/>
      <c r="BB63" s="410"/>
      <c r="BC63" s="410"/>
      <c r="BD63" s="410"/>
      <c r="BE63" s="410"/>
      <c r="BF63" s="410"/>
      <c r="BG63" s="410"/>
      <c r="BH63" s="410"/>
      <c r="BI63" s="410"/>
      <c r="BJ63" s="410"/>
      <c r="BK63" s="410"/>
      <c r="BL63" s="410"/>
      <c r="BM63" s="410"/>
      <c r="BN63" s="410"/>
      <c r="BO63" s="410"/>
      <c r="BP63" s="410"/>
      <c r="BQ63" s="410"/>
      <c r="BR63" s="410"/>
      <c r="BS63" s="410"/>
      <c r="BT63" s="410"/>
      <c r="BU63" s="410"/>
      <c r="BV63" s="410"/>
      <c r="BW63" s="410"/>
      <c r="BX63" s="410"/>
      <c r="BY63" s="410"/>
      <c r="BZ63" s="410"/>
      <c r="CA63" s="410"/>
      <c r="CB63" s="410"/>
      <c r="CC63" s="410"/>
      <c r="CD63" s="410"/>
      <c r="CE63" s="410"/>
      <c r="CF63" s="410"/>
      <c r="CG63" s="410"/>
      <c r="CH63" s="410"/>
      <c r="CI63" s="410"/>
      <c r="CJ63" s="410"/>
      <c r="CK63" s="410"/>
    </row>
    <row r="64" spans="2:89" ht="14.25">
      <c r="B64" s="731"/>
      <c r="C64" s="731"/>
      <c r="D64" s="592">
        <v>44</v>
      </c>
      <c r="E64" s="413" t="s">
        <v>555</v>
      </c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593">
        <v>1639</v>
      </c>
      <c r="AD64" s="720"/>
      <c r="AE64" s="721"/>
      <c r="AF64" s="721"/>
      <c r="AG64" s="722"/>
      <c r="AH64" s="418" t="s">
        <v>3</v>
      </c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  <c r="AZ64" s="410"/>
      <c r="BA64" s="410"/>
      <c r="BB64" s="410"/>
      <c r="BC64" s="410"/>
      <c r="BD64" s="410"/>
      <c r="BE64" s="410"/>
      <c r="BF64" s="410"/>
      <c r="BG64" s="410"/>
      <c r="BH64" s="410"/>
      <c r="BI64" s="410"/>
      <c r="BJ64" s="410"/>
      <c r="BK64" s="410"/>
      <c r="BL64" s="410"/>
      <c r="BM64" s="410"/>
      <c r="BN64" s="410"/>
      <c r="BO64" s="410"/>
      <c r="BP64" s="410"/>
      <c r="BQ64" s="410"/>
      <c r="BR64" s="410"/>
      <c r="BS64" s="410"/>
      <c r="BT64" s="410"/>
      <c r="BU64" s="410"/>
      <c r="BV64" s="410"/>
      <c r="BW64" s="410"/>
      <c r="BX64" s="410"/>
      <c r="BY64" s="410"/>
      <c r="BZ64" s="410"/>
      <c r="CA64" s="410"/>
      <c r="CB64" s="410"/>
      <c r="CC64" s="410"/>
      <c r="CD64" s="410"/>
      <c r="CE64" s="410"/>
      <c r="CF64" s="410"/>
      <c r="CG64" s="410"/>
      <c r="CH64" s="410"/>
      <c r="CI64" s="410"/>
      <c r="CJ64" s="410"/>
      <c r="CK64" s="410"/>
    </row>
    <row r="65" spans="1:99" ht="14.25">
      <c r="B65" s="731"/>
      <c r="C65" s="731"/>
      <c r="D65" s="592">
        <v>45</v>
      </c>
      <c r="E65" s="413" t="s">
        <v>556</v>
      </c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593">
        <v>1018</v>
      </c>
      <c r="AD65" s="720"/>
      <c r="AE65" s="721"/>
      <c r="AF65" s="721"/>
      <c r="AG65" s="722"/>
      <c r="AH65" s="418" t="s">
        <v>3</v>
      </c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  <c r="AZ65" s="410"/>
      <c r="BA65" s="410"/>
      <c r="BB65" s="410"/>
      <c r="BC65" s="410"/>
      <c r="BD65" s="410"/>
      <c r="BE65" s="410"/>
      <c r="BF65" s="410"/>
      <c r="BG65" s="410"/>
      <c r="BH65" s="410"/>
      <c r="BI65" s="410"/>
      <c r="BJ65" s="410"/>
      <c r="BK65" s="410"/>
      <c r="BL65" s="410"/>
      <c r="BM65" s="410"/>
      <c r="BN65" s="410"/>
      <c r="BO65" s="410"/>
      <c r="BP65" s="410"/>
      <c r="BQ65" s="410"/>
      <c r="BR65" s="410"/>
      <c r="BS65" s="410"/>
      <c r="BT65" s="410"/>
      <c r="BU65" s="410"/>
      <c r="BV65" s="410"/>
      <c r="BW65" s="410"/>
      <c r="BX65" s="410"/>
      <c r="BY65" s="410"/>
      <c r="BZ65" s="410"/>
      <c r="CA65" s="410"/>
      <c r="CB65" s="410"/>
      <c r="CC65" s="410"/>
      <c r="CD65" s="410"/>
      <c r="CE65" s="410"/>
      <c r="CF65" s="410"/>
      <c r="CG65" s="410"/>
      <c r="CH65" s="410"/>
      <c r="CI65" s="410"/>
      <c r="CJ65" s="410"/>
      <c r="CK65" s="410"/>
    </row>
    <row r="66" spans="1:99" ht="14.25">
      <c r="B66" s="731"/>
      <c r="C66" s="731"/>
      <c r="D66" s="592">
        <v>46</v>
      </c>
      <c r="E66" s="413" t="s">
        <v>557</v>
      </c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593">
        <v>162</v>
      </c>
      <c r="AD66" s="720"/>
      <c r="AE66" s="721"/>
      <c r="AF66" s="721"/>
      <c r="AG66" s="722"/>
      <c r="AH66" s="418" t="s">
        <v>3</v>
      </c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410"/>
      <c r="BL66" s="410"/>
      <c r="BM66" s="410"/>
      <c r="BN66" s="410"/>
      <c r="BO66" s="410"/>
      <c r="BP66" s="410"/>
      <c r="BQ66" s="410"/>
      <c r="BR66" s="410"/>
      <c r="BS66" s="410"/>
      <c r="BT66" s="410"/>
      <c r="BU66" s="410"/>
      <c r="BV66" s="410"/>
      <c r="BW66" s="410"/>
      <c r="BX66" s="410"/>
      <c r="BY66" s="410"/>
      <c r="BZ66" s="410"/>
      <c r="CA66" s="410"/>
      <c r="CB66" s="410"/>
      <c r="CC66" s="410"/>
      <c r="CD66" s="410"/>
      <c r="CE66" s="410"/>
      <c r="CF66" s="410"/>
      <c r="CG66" s="410"/>
      <c r="CH66" s="410"/>
      <c r="CI66" s="410"/>
      <c r="CJ66" s="410"/>
      <c r="CK66" s="410"/>
    </row>
    <row r="67" spans="1:99" ht="14.25">
      <c r="B67" s="731"/>
      <c r="C67" s="731"/>
      <c r="D67" s="592">
        <v>47</v>
      </c>
      <c r="E67" s="413" t="s">
        <v>558</v>
      </c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593">
        <v>174</v>
      </c>
      <c r="AD67" s="720"/>
      <c r="AE67" s="721"/>
      <c r="AF67" s="721"/>
      <c r="AG67" s="722"/>
      <c r="AH67" s="418" t="s">
        <v>3</v>
      </c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  <c r="AZ67" s="410"/>
      <c r="BA67" s="410"/>
      <c r="BB67" s="410"/>
      <c r="BC67" s="410"/>
      <c r="BD67" s="410"/>
      <c r="BE67" s="410"/>
      <c r="BF67" s="410"/>
      <c r="BG67" s="410"/>
      <c r="BH67" s="410"/>
      <c r="BI67" s="410"/>
      <c r="BJ67" s="410"/>
      <c r="BK67" s="410"/>
      <c r="BL67" s="410"/>
      <c r="BM67" s="410"/>
      <c r="BN67" s="410"/>
      <c r="BO67" s="410"/>
      <c r="BP67" s="410"/>
      <c r="BQ67" s="410"/>
      <c r="BR67" s="410"/>
      <c r="BS67" s="410"/>
      <c r="BT67" s="410"/>
      <c r="BU67" s="410"/>
      <c r="BV67" s="410"/>
      <c r="BW67" s="410"/>
      <c r="BX67" s="410"/>
      <c r="BY67" s="410"/>
      <c r="BZ67" s="410"/>
      <c r="CA67" s="410"/>
      <c r="CB67" s="410"/>
      <c r="CC67" s="410"/>
      <c r="CD67" s="410"/>
      <c r="CE67" s="410"/>
      <c r="CF67" s="410"/>
      <c r="CG67" s="410"/>
      <c r="CH67" s="410"/>
      <c r="CI67" s="410"/>
      <c r="CJ67" s="410"/>
      <c r="CK67" s="410"/>
    </row>
    <row r="68" spans="1:99" ht="14.25">
      <c r="B68" s="731"/>
      <c r="C68" s="731"/>
      <c r="D68" s="592">
        <v>48</v>
      </c>
      <c r="E68" s="413" t="s">
        <v>559</v>
      </c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593">
        <v>610</v>
      </c>
      <c r="AD68" s="720"/>
      <c r="AE68" s="721"/>
      <c r="AF68" s="721"/>
      <c r="AG68" s="722"/>
      <c r="AH68" s="418" t="s">
        <v>3</v>
      </c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  <c r="AZ68" s="410"/>
      <c r="BA68" s="410"/>
      <c r="BB68" s="410"/>
      <c r="BC68" s="410"/>
      <c r="BD68" s="410"/>
      <c r="BE68" s="410"/>
      <c r="BF68" s="410"/>
      <c r="BG68" s="410"/>
      <c r="BH68" s="410"/>
      <c r="BI68" s="410"/>
      <c r="BJ68" s="410"/>
      <c r="BK68" s="410"/>
      <c r="BL68" s="410"/>
      <c r="BM68" s="410"/>
      <c r="BN68" s="410"/>
      <c r="BO68" s="410"/>
      <c r="BP68" s="410"/>
      <c r="BQ68" s="410"/>
      <c r="BR68" s="410"/>
      <c r="BS68" s="410"/>
      <c r="BT68" s="410"/>
      <c r="BU68" s="410"/>
      <c r="BV68" s="410"/>
      <c r="BW68" s="410"/>
      <c r="BX68" s="410"/>
      <c r="BY68" s="410"/>
      <c r="BZ68" s="410"/>
      <c r="CA68" s="410"/>
      <c r="CB68" s="410"/>
      <c r="CC68" s="410"/>
      <c r="CD68" s="410"/>
      <c r="CE68" s="410"/>
      <c r="CF68" s="410"/>
      <c r="CG68" s="410"/>
      <c r="CH68" s="410"/>
      <c r="CI68" s="410"/>
      <c r="CJ68" s="410"/>
      <c r="CK68" s="410"/>
    </row>
    <row r="69" spans="1:99" ht="14.25">
      <c r="B69" s="731"/>
      <c r="C69" s="731"/>
      <c r="D69" s="592">
        <v>49</v>
      </c>
      <c r="E69" s="413" t="s">
        <v>560</v>
      </c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593">
        <v>746</v>
      </c>
      <c r="AD69" s="720"/>
      <c r="AE69" s="721"/>
      <c r="AF69" s="721"/>
      <c r="AG69" s="722"/>
      <c r="AH69" s="418" t="s">
        <v>3</v>
      </c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  <c r="AZ69" s="410"/>
      <c r="BA69" s="410"/>
      <c r="BB69" s="410"/>
      <c r="BC69" s="410"/>
      <c r="BD69" s="410"/>
      <c r="BE69" s="410"/>
      <c r="BF69" s="410"/>
      <c r="BG69" s="410"/>
      <c r="BH69" s="410"/>
      <c r="BI69" s="410"/>
      <c r="BJ69" s="410"/>
      <c r="BK69" s="410"/>
      <c r="BL69" s="410"/>
      <c r="BM69" s="410"/>
      <c r="BN69" s="410"/>
      <c r="BO69" s="410"/>
      <c r="BP69" s="410"/>
      <c r="BQ69" s="410"/>
      <c r="BR69" s="410"/>
      <c r="BS69" s="410"/>
      <c r="BT69" s="410"/>
      <c r="BU69" s="410"/>
      <c r="BV69" s="410"/>
      <c r="BW69" s="410"/>
      <c r="BX69" s="410"/>
      <c r="BY69" s="410"/>
      <c r="BZ69" s="410"/>
      <c r="CA69" s="410"/>
      <c r="CB69" s="410"/>
      <c r="CC69" s="410"/>
      <c r="CD69" s="410"/>
      <c r="CE69" s="410"/>
      <c r="CF69" s="410"/>
      <c r="CG69" s="410"/>
      <c r="CH69" s="410"/>
      <c r="CI69" s="410"/>
      <c r="CJ69" s="410"/>
      <c r="CK69" s="410"/>
    </row>
    <row r="70" spans="1:99" ht="14.25">
      <c r="B70" s="731"/>
      <c r="C70" s="731"/>
      <c r="D70" s="592">
        <v>50</v>
      </c>
      <c r="E70" s="413" t="s">
        <v>561</v>
      </c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593">
        <v>866</v>
      </c>
      <c r="AD70" s="720"/>
      <c r="AE70" s="721"/>
      <c r="AF70" s="721"/>
      <c r="AG70" s="722"/>
      <c r="AH70" s="418" t="s">
        <v>3</v>
      </c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  <c r="AZ70" s="410"/>
      <c r="BA70" s="410"/>
      <c r="BB70" s="410"/>
      <c r="BC70" s="410"/>
      <c r="BD70" s="410"/>
      <c r="BE70" s="410"/>
      <c r="BF70" s="410"/>
      <c r="BG70" s="410"/>
      <c r="BH70" s="410"/>
      <c r="BI70" s="410"/>
      <c r="BJ70" s="410"/>
      <c r="BK70" s="410"/>
      <c r="BL70" s="410"/>
      <c r="BM70" s="410"/>
      <c r="BN70" s="410"/>
      <c r="BO70" s="410"/>
      <c r="BP70" s="410"/>
      <c r="BQ70" s="410"/>
      <c r="BR70" s="410"/>
      <c r="BS70" s="410"/>
      <c r="BT70" s="410"/>
      <c r="BU70" s="410"/>
      <c r="BV70" s="410"/>
      <c r="BW70" s="410"/>
      <c r="BX70" s="410"/>
      <c r="BY70" s="410"/>
      <c r="BZ70" s="410"/>
      <c r="CA70" s="410"/>
      <c r="CB70" s="410"/>
      <c r="CC70" s="410"/>
      <c r="CD70" s="410"/>
      <c r="CE70" s="410"/>
      <c r="CF70" s="410"/>
      <c r="CG70" s="410"/>
      <c r="CH70" s="410"/>
      <c r="CI70" s="410"/>
      <c r="CJ70" s="410"/>
      <c r="CK70" s="410"/>
    </row>
    <row r="71" spans="1:99" ht="14.25">
      <c r="B71" s="731"/>
      <c r="C71" s="731"/>
      <c r="D71" s="592">
        <v>51</v>
      </c>
      <c r="E71" s="413" t="s">
        <v>562</v>
      </c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593">
        <v>607</v>
      </c>
      <c r="AD71" s="720"/>
      <c r="AE71" s="721"/>
      <c r="AF71" s="721"/>
      <c r="AG71" s="722"/>
      <c r="AH71" s="418" t="s">
        <v>3</v>
      </c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  <c r="AZ71" s="410"/>
      <c r="BA71" s="410"/>
      <c r="BB71" s="410"/>
      <c r="BC71" s="410"/>
      <c r="BD71" s="410"/>
      <c r="BE71" s="410"/>
      <c r="BF71" s="410"/>
      <c r="BG71" s="410"/>
      <c r="BH71" s="410"/>
      <c r="BI71" s="410"/>
      <c r="BJ71" s="410"/>
      <c r="BK71" s="410"/>
      <c r="BL71" s="410"/>
      <c r="BM71" s="410"/>
      <c r="BN71" s="410"/>
      <c r="BO71" s="410"/>
      <c r="BP71" s="410"/>
      <c r="BQ71" s="410"/>
      <c r="BR71" s="410"/>
      <c r="BS71" s="410"/>
      <c r="BT71" s="410"/>
      <c r="BU71" s="410"/>
      <c r="BV71" s="410"/>
      <c r="BW71" s="410"/>
      <c r="BX71" s="410"/>
      <c r="BY71" s="410"/>
      <c r="BZ71" s="410"/>
      <c r="CA71" s="410"/>
      <c r="CB71" s="410"/>
      <c r="CC71" s="410"/>
      <c r="CD71" s="410"/>
      <c r="CE71" s="410"/>
      <c r="CF71" s="410"/>
      <c r="CG71" s="410"/>
      <c r="CH71" s="410"/>
      <c r="CI71" s="410"/>
      <c r="CJ71" s="410"/>
      <c r="CK71" s="410"/>
    </row>
    <row r="72" spans="1:99" s="461" customFormat="1" ht="15">
      <c r="A72" s="455"/>
      <c r="B72" s="469"/>
      <c r="C72" s="469"/>
      <c r="D72" s="593">
        <v>52</v>
      </c>
      <c r="E72" s="456" t="s">
        <v>563</v>
      </c>
      <c r="F72" s="457"/>
      <c r="G72" s="457"/>
      <c r="H72" s="457"/>
      <c r="I72" s="457"/>
      <c r="J72" s="457"/>
      <c r="K72" s="457"/>
      <c r="L72" s="457"/>
      <c r="M72" s="457"/>
      <c r="N72" s="457"/>
      <c r="O72" s="457"/>
      <c r="P72" s="457"/>
      <c r="Q72" s="457"/>
      <c r="R72" s="457"/>
      <c r="S72" s="457"/>
      <c r="T72" s="457"/>
      <c r="U72" s="457"/>
      <c r="V72" s="457"/>
      <c r="W72" s="457"/>
      <c r="X72" s="457"/>
      <c r="Y72" s="457"/>
      <c r="Z72" s="457"/>
      <c r="AA72" s="457"/>
      <c r="AB72" s="457"/>
      <c r="AC72" s="593">
        <v>304</v>
      </c>
      <c r="AD72" s="728">
        <f>+SUM($AD$45:$AG$50)-SUM($AD$51:$AG$71)</f>
        <v>0</v>
      </c>
      <c r="AE72" s="729"/>
      <c r="AF72" s="729"/>
      <c r="AG72" s="730"/>
      <c r="AH72" s="470" t="s">
        <v>4</v>
      </c>
      <c r="AI72" s="460"/>
      <c r="AJ72" s="460"/>
      <c r="AK72" s="460"/>
      <c r="AL72" s="460"/>
      <c r="AM72" s="460"/>
      <c r="AN72" s="460"/>
      <c r="AO72" s="460"/>
      <c r="AP72" s="460"/>
      <c r="AQ72" s="460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</row>
    <row r="73" spans="1:99" ht="14.25">
      <c r="B73" s="732" t="s">
        <v>564</v>
      </c>
      <c r="C73" s="737" t="s">
        <v>565</v>
      </c>
      <c r="D73" s="592">
        <v>53</v>
      </c>
      <c r="E73" s="740" t="s">
        <v>566</v>
      </c>
      <c r="F73" s="741"/>
      <c r="G73" s="741"/>
      <c r="H73" s="741"/>
      <c r="I73" s="741"/>
      <c r="J73" s="741"/>
      <c r="K73" s="741"/>
      <c r="L73" s="741"/>
      <c r="M73" s="741"/>
      <c r="N73" s="741"/>
      <c r="O73" s="741"/>
      <c r="P73" s="741"/>
      <c r="Q73" s="741"/>
      <c r="R73" s="741"/>
      <c r="S73" s="741"/>
      <c r="T73" s="741"/>
      <c r="U73" s="741"/>
      <c r="V73" s="741"/>
      <c r="W73" s="742"/>
      <c r="X73" s="593"/>
      <c r="Y73" s="743" t="s">
        <v>567</v>
      </c>
      <c r="Z73" s="743"/>
      <c r="AA73" s="743"/>
      <c r="AB73" s="743"/>
      <c r="AC73" s="593"/>
      <c r="AD73" s="744" t="s">
        <v>568</v>
      </c>
      <c r="AE73" s="744"/>
      <c r="AF73" s="744"/>
      <c r="AG73" s="744"/>
      <c r="AH73" s="589">
        <v>31</v>
      </c>
      <c r="AI73" s="720">
        <f>+IF($AD$72&gt;0,$AD$72,0)</f>
        <v>0</v>
      </c>
      <c r="AJ73" s="721"/>
      <c r="AK73" s="721"/>
      <c r="AL73" s="722"/>
      <c r="AM73" s="418" t="s">
        <v>2</v>
      </c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  <c r="AZ73" s="410"/>
      <c r="BA73" s="410"/>
      <c r="BB73" s="410"/>
      <c r="BC73" s="410"/>
      <c r="BD73" s="410"/>
      <c r="BE73" s="410"/>
      <c r="BF73" s="410"/>
      <c r="BG73" s="410"/>
      <c r="BH73" s="410"/>
      <c r="BI73" s="410"/>
      <c r="BJ73" s="410"/>
      <c r="BK73" s="410"/>
      <c r="BL73" s="410"/>
      <c r="BM73" s="410"/>
      <c r="BN73" s="410"/>
      <c r="BO73" s="410"/>
      <c r="BP73" s="410"/>
      <c r="BQ73" s="410"/>
      <c r="BR73" s="410"/>
      <c r="BS73" s="410"/>
      <c r="BT73" s="410"/>
      <c r="BU73" s="410"/>
      <c r="BV73" s="410"/>
      <c r="BW73" s="410"/>
      <c r="BX73" s="410"/>
      <c r="BY73" s="410"/>
      <c r="BZ73" s="410"/>
      <c r="CA73" s="410"/>
      <c r="CB73" s="410"/>
      <c r="CC73" s="410"/>
      <c r="CD73" s="410"/>
      <c r="CE73" s="410"/>
      <c r="CF73" s="410"/>
      <c r="CG73" s="410"/>
      <c r="CH73" s="410"/>
      <c r="CI73" s="410"/>
      <c r="CJ73" s="410"/>
      <c r="CK73" s="410"/>
      <c r="CL73" s="410"/>
      <c r="CM73" s="410"/>
      <c r="CN73" s="410"/>
      <c r="CO73" s="410"/>
      <c r="CP73" s="410"/>
      <c r="CQ73" s="410"/>
      <c r="CR73" s="410"/>
      <c r="CS73" s="410"/>
      <c r="CT73" s="410"/>
      <c r="CU73" s="410"/>
    </row>
    <row r="74" spans="1:99" ht="14.25">
      <c r="B74" s="732"/>
      <c r="C74" s="738"/>
      <c r="D74" s="592">
        <v>54</v>
      </c>
      <c r="E74" s="413" t="s">
        <v>569</v>
      </c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5"/>
      <c r="X74" s="593">
        <v>18</v>
      </c>
      <c r="Y74" s="720"/>
      <c r="Z74" s="721"/>
      <c r="AA74" s="721"/>
      <c r="AB74" s="722"/>
      <c r="AC74" s="593">
        <v>19</v>
      </c>
      <c r="AD74" s="720"/>
      <c r="AE74" s="721"/>
      <c r="AF74" s="721"/>
      <c r="AG74" s="722"/>
      <c r="AH74" s="589">
        <v>20</v>
      </c>
      <c r="AI74" s="720"/>
      <c r="AJ74" s="721"/>
      <c r="AK74" s="721"/>
      <c r="AL74" s="722"/>
      <c r="AM74" s="418" t="s">
        <v>2</v>
      </c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  <c r="AY74" s="410"/>
      <c r="AZ74" s="410"/>
      <c r="BA74" s="410"/>
      <c r="BB74" s="410"/>
      <c r="BC74" s="410"/>
      <c r="BD74" s="410"/>
      <c r="BE74" s="410"/>
      <c r="BF74" s="410"/>
      <c r="BG74" s="410"/>
      <c r="BH74" s="410"/>
      <c r="BI74" s="410"/>
      <c r="BJ74" s="410"/>
      <c r="BK74" s="410"/>
      <c r="BL74" s="410"/>
      <c r="BM74" s="410"/>
      <c r="BN74" s="410"/>
      <c r="BO74" s="410"/>
      <c r="BP74" s="410"/>
      <c r="BQ74" s="410"/>
      <c r="BR74" s="410"/>
      <c r="BS74" s="410"/>
      <c r="BT74" s="410"/>
      <c r="BU74" s="410"/>
      <c r="BV74" s="410"/>
      <c r="BW74" s="410"/>
      <c r="BX74" s="410"/>
      <c r="BY74" s="410"/>
      <c r="BZ74" s="410"/>
      <c r="CA74" s="410"/>
      <c r="CB74" s="410"/>
      <c r="CC74" s="410"/>
      <c r="CD74" s="410"/>
      <c r="CE74" s="410"/>
      <c r="CF74" s="410"/>
      <c r="CG74" s="410"/>
      <c r="CH74" s="410"/>
      <c r="CI74" s="410"/>
      <c r="CJ74" s="410"/>
      <c r="CK74" s="410"/>
      <c r="CL74" s="410"/>
      <c r="CM74" s="410"/>
      <c r="CN74" s="410"/>
      <c r="CO74" s="410"/>
      <c r="CP74" s="410"/>
      <c r="CQ74" s="410"/>
      <c r="CR74" s="410"/>
      <c r="CS74" s="410"/>
      <c r="CT74" s="410"/>
      <c r="CU74" s="410"/>
    </row>
    <row r="75" spans="1:99" ht="14.25">
      <c r="B75" s="732"/>
      <c r="C75" s="738"/>
      <c r="D75" s="592">
        <v>55</v>
      </c>
      <c r="E75" s="413" t="s">
        <v>570</v>
      </c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5"/>
      <c r="X75" s="593">
        <v>1109</v>
      </c>
      <c r="Y75" s="720">
        <f>+'RLI   ALT 3'!E89</f>
        <v>179098983</v>
      </c>
      <c r="Z75" s="721"/>
      <c r="AA75" s="721"/>
      <c r="AB75" s="722"/>
      <c r="AC75" s="593">
        <v>1111</v>
      </c>
      <c r="AD75" s="720">
        <v>0</v>
      </c>
      <c r="AE75" s="721"/>
      <c r="AF75" s="721"/>
      <c r="AG75" s="722"/>
      <c r="AH75" s="589">
        <v>1113</v>
      </c>
      <c r="AI75" s="720">
        <f>+ROUND(Y75*27%,0)-AD75</f>
        <v>48356725</v>
      </c>
      <c r="AJ75" s="721"/>
      <c r="AK75" s="721"/>
      <c r="AL75" s="722"/>
      <c r="AM75" s="418" t="s">
        <v>2</v>
      </c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  <c r="AY75" s="410"/>
      <c r="AZ75" s="410"/>
      <c r="BA75" s="410"/>
      <c r="BB75" s="410"/>
      <c r="BC75" s="410"/>
      <c r="BD75" s="410"/>
      <c r="BE75" s="410"/>
      <c r="BF75" s="410"/>
      <c r="BG75" s="410"/>
      <c r="BH75" s="410"/>
      <c r="BI75" s="410"/>
      <c r="BJ75" s="410"/>
      <c r="BK75" s="410"/>
      <c r="BL75" s="410"/>
      <c r="BM75" s="410"/>
      <c r="BN75" s="410"/>
      <c r="BO75" s="410"/>
      <c r="BP75" s="410"/>
      <c r="BQ75" s="410"/>
      <c r="BR75" s="410"/>
      <c r="BS75" s="410"/>
      <c r="BT75" s="410"/>
      <c r="BU75" s="410"/>
      <c r="BV75" s="410"/>
      <c r="BW75" s="410"/>
      <c r="BX75" s="410"/>
      <c r="BY75" s="410"/>
      <c r="BZ75" s="410"/>
      <c r="CA75" s="410"/>
      <c r="CB75" s="410"/>
      <c r="CC75" s="410"/>
      <c r="CD75" s="410"/>
      <c r="CE75" s="410"/>
      <c r="CF75" s="410"/>
      <c r="CG75" s="410"/>
      <c r="CH75" s="410"/>
      <c r="CI75" s="410"/>
      <c r="CJ75" s="410"/>
      <c r="CK75" s="410"/>
      <c r="CL75" s="410"/>
      <c r="CM75" s="410"/>
      <c r="CN75" s="410"/>
      <c r="CO75" s="410"/>
      <c r="CP75" s="410"/>
      <c r="CQ75" s="410"/>
      <c r="CR75" s="410"/>
      <c r="CS75" s="410"/>
      <c r="CT75" s="410"/>
      <c r="CU75" s="410"/>
    </row>
    <row r="76" spans="1:99" s="473" customFormat="1" ht="14.25">
      <c r="A76" s="472"/>
      <c r="B76" s="732"/>
      <c r="C76" s="738"/>
      <c r="D76" s="592">
        <v>56</v>
      </c>
      <c r="E76" s="413" t="s">
        <v>571</v>
      </c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5"/>
      <c r="X76" s="593">
        <v>1640</v>
      </c>
      <c r="Y76" s="720"/>
      <c r="Z76" s="721"/>
      <c r="AA76" s="721"/>
      <c r="AB76" s="722"/>
      <c r="AC76" s="593">
        <v>1641</v>
      </c>
      <c r="AD76" s="720"/>
      <c r="AE76" s="721"/>
      <c r="AF76" s="721"/>
      <c r="AG76" s="722"/>
      <c r="AH76" s="589">
        <v>1642</v>
      </c>
      <c r="AI76" s="720"/>
      <c r="AJ76" s="721"/>
      <c r="AK76" s="721"/>
      <c r="AL76" s="722"/>
      <c r="AM76" s="418" t="s">
        <v>2</v>
      </c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  <c r="AY76" s="410"/>
      <c r="AZ76" s="410"/>
      <c r="BA76" s="410"/>
      <c r="BB76" s="410"/>
      <c r="BC76" s="410"/>
      <c r="BD76" s="410"/>
      <c r="BE76" s="410"/>
      <c r="BF76" s="410"/>
      <c r="BG76" s="410"/>
      <c r="BH76" s="410"/>
      <c r="BI76" s="410"/>
      <c r="BJ76" s="410"/>
      <c r="BK76" s="410"/>
      <c r="BL76" s="410"/>
      <c r="BM76" s="410"/>
      <c r="BN76" s="410"/>
      <c r="BO76" s="410"/>
      <c r="BP76" s="410"/>
      <c r="BQ76" s="410"/>
      <c r="BR76" s="410"/>
      <c r="BS76" s="410"/>
      <c r="BT76" s="410"/>
      <c r="BU76" s="410"/>
      <c r="BV76" s="410"/>
      <c r="BW76" s="410"/>
      <c r="BX76" s="410"/>
      <c r="BY76" s="410"/>
      <c r="BZ76" s="410"/>
      <c r="CA76" s="410"/>
      <c r="CB76" s="410"/>
      <c r="CC76" s="410"/>
      <c r="CD76" s="410"/>
      <c r="CE76" s="410"/>
      <c r="CF76" s="410"/>
      <c r="CG76" s="410"/>
      <c r="CH76" s="410"/>
      <c r="CI76" s="410"/>
      <c r="CJ76" s="410"/>
      <c r="CK76" s="410"/>
      <c r="CL76" s="410"/>
      <c r="CM76" s="410"/>
      <c r="CN76" s="410"/>
      <c r="CO76" s="410"/>
      <c r="CP76" s="410"/>
      <c r="CQ76" s="410"/>
      <c r="CR76" s="410"/>
      <c r="CS76" s="410"/>
      <c r="CT76" s="410"/>
      <c r="CU76" s="410"/>
    </row>
    <row r="77" spans="1:99" ht="14.25">
      <c r="B77" s="732"/>
      <c r="C77" s="738"/>
      <c r="D77" s="592">
        <v>57</v>
      </c>
      <c r="E77" s="413" t="s">
        <v>572</v>
      </c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5"/>
      <c r="X77" s="593">
        <v>187</v>
      </c>
      <c r="Y77" s="720"/>
      <c r="Z77" s="721"/>
      <c r="AA77" s="721"/>
      <c r="AB77" s="722"/>
      <c r="AC77" s="593">
        <v>188</v>
      </c>
      <c r="AD77" s="720"/>
      <c r="AE77" s="721"/>
      <c r="AF77" s="721"/>
      <c r="AG77" s="722"/>
      <c r="AH77" s="593">
        <v>189</v>
      </c>
      <c r="AI77" s="720"/>
      <c r="AJ77" s="721"/>
      <c r="AK77" s="721"/>
      <c r="AL77" s="722"/>
      <c r="AM77" s="418" t="s">
        <v>2</v>
      </c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  <c r="AY77" s="410"/>
      <c r="AZ77" s="410"/>
      <c r="BA77" s="410"/>
      <c r="BB77" s="410"/>
      <c r="BC77" s="410"/>
      <c r="BD77" s="410"/>
      <c r="BE77" s="410"/>
      <c r="BF77" s="410"/>
      <c r="BG77" s="410"/>
      <c r="BH77" s="410"/>
      <c r="BI77" s="410"/>
      <c r="BJ77" s="410"/>
      <c r="BK77" s="410"/>
      <c r="BL77" s="410"/>
      <c r="BM77" s="410"/>
      <c r="BN77" s="410"/>
      <c r="BO77" s="410"/>
      <c r="BP77" s="410"/>
      <c r="BQ77" s="410"/>
      <c r="BR77" s="410"/>
      <c r="BS77" s="410"/>
      <c r="BT77" s="410"/>
      <c r="BU77" s="410"/>
      <c r="BV77" s="410"/>
      <c r="BW77" s="410"/>
      <c r="BX77" s="410"/>
      <c r="BY77" s="410"/>
      <c r="BZ77" s="410"/>
      <c r="CA77" s="410"/>
      <c r="CB77" s="410"/>
      <c r="CC77" s="410"/>
      <c r="CD77" s="410"/>
      <c r="CE77" s="410"/>
      <c r="CF77" s="410"/>
      <c r="CG77" s="410"/>
      <c r="CH77" s="410"/>
      <c r="CI77" s="410"/>
      <c r="CJ77" s="410"/>
      <c r="CK77" s="410"/>
      <c r="CL77" s="410"/>
      <c r="CM77" s="410"/>
      <c r="CN77" s="410"/>
      <c r="CO77" s="410"/>
      <c r="CP77" s="410"/>
      <c r="CQ77" s="410"/>
      <c r="CR77" s="410"/>
      <c r="CS77" s="410"/>
      <c r="CT77" s="410"/>
      <c r="CU77" s="410"/>
    </row>
    <row r="78" spans="1:99" ht="14.25">
      <c r="B78" s="732"/>
      <c r="C78" s="738"/>
      <c r="D78" s="723">
        <v>58</v>
      </c>
      <c r="E78" s="413" t="s">
        <v>573</v>
      </c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5"/>
      <c r="X78" s="593">
        <v>1037</v>
      </c>
      <c r="Y78" s="720"/>
      <c r="Z78" s="721"/>
      <c r="AA78" s="721"/>
      <c r="AB78" s="722"/>
      <c r="AC78" s="589">
        <v>1038</v>
      </c>
      <c r="AD78" s="720"/>
      <c r="AE78" s="721"/>
      <c r="AF78" s="721"/>
      <c r="AG78" s="722"/>
      <c r="AH78" s="593">
        <v>1039</v>
      </c>
      <c r="AI78" s="720"/>
      <c r="AJ78" s="721"/>
      <c r="AK78" s="721"/>
      <c r="AL78" s="722"/>
      <c r="AM78" s="421" t="s">
        <v>2</v>
      </c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  <c r="AY78" s="410"/>
      <c r="AZ78" s="410"/>
      <c r="BA78" s="410"/>
      <c r="BB78" s="410"/>
      <c r="BC78" s="410"/>
      <c r="BD78" s="410"/>
      <c r="BE78" s="410"/>
      <c r="BF78" s="410"/>
      <c r="BG78" s="410"/>
      <c r="BH78" s="410"/>
      <c r="BI78" s="410"/>
      <c r="BJ78" s="410"/>
      <c r="BK78" s="410"/>
      <c r="BL78" s="410"/>
      <c r="BM78" s="410"/>
      <c r="BN78" s="410"/>
      <c r="BO78" s="410"/>
      <c r="BP78" s="410"/>
      <c r="BQ78" s="410"/>
      <c r="BR78" s="410"/>
      <c r="BS78" s="410"/>
      <c r="BT78" s="410"/>
      <c r="BU78" s="410"/>
      <c r="BV78" s="410"/>
      <c r="BW78" s="410"/>
      <c r="BX78" s="410"/>
      <c r="BY78" s="410"/>
      <c r="BZ78" s="410"/>
      <c r="CA78" s="410"/>
      <c r="CB78" s="410"/>
      <c r="CC78" s="410"/>
      <c r="CD78" s="410"/>
      <c r="CE78" s="410"/>
      <c r="CF78" s="410"/>
      <c r="CG78" s="410"/>
      <c r="CH78" s="410"/>
      <c r="CI78" s="410"/>
      <c r="CJ78" s="410"/>
      <c r="CK78" s="410"/>
      <c r="CL78" s="410"/>
      <c r="CM78" s="410"/>
      <c r="CN78" s="410"/>
      <c r="CO78" s="410"/>
      <c r="CP78" s="410"/>
      <c r="CQ78" s="410"/>
      <c r="CR78" s="410"/>
      <c r="CS78" s="410"/>
      <c r="CT78" s="410"/>
      <c r="CU78" s="410"/>
    </row>
    <row r="79" spans="1:99" ht="14.25">
      <c r="B79" s="732"/>
      <c r="C79" s="738"/>
      <c r="D79" s="723"/>
      <c r="E79" s="432" t="s">
        <v>574</v>
      </c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4"/>
      <c r="X79" s="425">
        <v>1892</v>
      </c>
      <c r="Y79" s="724"/>
      <c r="Z79" s="725"/>
      <c r="AA79" s="725"/>
      <c r="AB79" s="726"/>
      <c r="AC79" s="474">
        <v>1893</v>
      </c>
      <c r="AD79" s="724"/>
      <c r="AE79" s="725"/>
      <c r="AF79" s="725"/>
      <c r="AG79" s="726"/>
      <c r="AH79" s="425">
        <v>1894</v>
      </c>
      <c r="AI79" s="724"/>
      <c r="AJ79" s="725"/>
      <c r="AK79" s="725"/>
      <c r="AL79" s="726"/>
      <c r="AM79" s="426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  <c r="AY79" s="410"/>
      <c r="AZ79" s="410"/>
      <c r="BA79" s="410"/>
      <c r="BB79" s="410"/>
      <c r="BC79" s="410"/>
      <c r="BD79" s="410"/>
      <c r="BE79" s="410"/>
      <c r="BF79" s="410"/>
      <c r="BG79" s="410"/>
      <c r="BH79" s="410"/>
      <c r="BI79" s="410"/>
      <c r="BJ79" s="410"/>
      <c r="BK79" s="410"/>
      <c r="BL79" s="410"/>
      <c r="BM79" s="410"/>
      <c r="BN79" s="410"/>
      <c r="BO79" s="410"/>
      <c r="BP79" s="410"/>
      <c r="BQ79" s="410"/>
      <c r="BR79" s="410"/>
      <c r="BS79" s="410"/>
      <c r="BT79" s="410"/>
      <c r="BU79" s="410"/>
      <c r="BV79" s="410"/>
      <c r="BW79" s="410"/>
      <c r="BX79" s="410"/>
      <c r="BY79" s="410"/>
      <c r="BZ79" s="410"/>
      <c r="CA79" s="410"/>
      <c r="CB79" s="410"/>
      <c r="CC79" s="410"/>
      <c r="CD79" s="410"/>
      <c r="CE79" s="410"/>
      <c r="CF79" s="410"/>
      <c r="CG79" s="410"/>
      <c r="CH79" s="410"/>
      <c r="CI79" s="410"/>
      <c r="CJ79" s="410"/>
      <c r="CK79" s="410"/>
      <c r="CL79" s="410"/>
      <c r="CM79" s="410"/>
      <c r="CN79" s="410"/>
      <c r="CO79" s="410"/>
      <c r="CP79" s="410"/>
      <c r="CQ79" s="410"/>
      <c r="CR79" s="410"/>
      <c r="CS79" s="410"/>
      <c r="CT79" s="410"/>
      <c r="CU79" s="410"/>
    </row>
    <row r="80" spans="1:99" ht="14.25">
      <c r="B80" s="732"/>
      <c r="C80" s="738"/>
      <c r="D80" s="723"/>
      <c r="E80" s="432" t="s">
        <v>575</v>
      </c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4"/>
      <c r="X80" s="425">
        <v>1895</v>
      </c>
      <c r="Y80" s="724"/>
      <c r="Z80" s="725"/>
      <c r="AA80" s="725"/>
      <c r="AB80" s="726"/>
      <c r="AC80" s="474">
        <v>1896</v>
      </c>
      <c r="AD80" s="724"/>
      <c r="AE80" s="725"/>
      <c r="AF80" s="725"/>
      <c r="AG80" s="726"/>
      <c r="AH80" s="425">
        <v>1897</v>
      </c>
      <c r="AI80" s="724"/>
      <c r="AJ80" s="725"/>
      <c r="AK80" s="725"/>
      <c r="AL80" s="726"/>
      <c r="AM80" s="426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  <c r="AY80" s="410"/>
      <c r="AZ80" s="410"/>
      <c r="BA80" s="410"/>
      <c r="BB80" s="410"/>
      <c r="BC80" s="410"/>
      <c r="BD80" s="410"/>
      <c r="BE80" s="410"/>
      <c r="BF80" s="410"/>
      <c r="BG80" s="410"/>
      <c r="BH80" s="410"/>
      <c r="BI80" s="410"/>
      <c r="BJ80" s="410"/>
      <c r="BK80" s="410"/>
      <c r="BL80" s="410"/>
      <c r="BM80" s="410"/>
      <c r="BN80" s="410"/>
      <c r="BO80" s="410"/>
      <c r="BP80" s="410"/>
      <c r="BQ80" s="410"/>
      <c r="BR80" s="410"/>
      <c r="BS80" s="410"/>
      <c r="BT80" s="410"/>
      <c r="BU80" s="410"/>
      <c r="BV80" s="410"/>
      <c r="BW80" s="410"/>
      <c r="BX80" s="410"/>
      <c r="BY80" s="410"/>
      <c r="BZ80" s="410"/>
      <c r="CA80" s="410"/>
      <c r="CB80" s="410"/>
      <c r="CC80" s="410"/>
      <c r="CD80" s="410"/>
      <c r="CE80" s="410"/>
      <c r="CF80" s="410"/>
      <c r="CG80" s="410"/>
      <c r="CH80" s="410"/>
      <c r="CI80" s="410"/>
      <c r="CJ80" s="410"/>
      <c r="CK80" s="410"/>
      <c r="CL80" s="410"/>
      <c r="CM80" s="410"/>
      <c r="CN80" s="410"/>
      <c r="CO80" s="410"/>
      <c r="CP80" s="410"/>
      <c r="CQ80" s="410"/>
      <c r="CR80" s="410"/>
      <c r="CS80" s="410"/>
      <c r="CT80" s="410"/>
      <c r="CU80" s="410"/>
    </row>
    <row r="81" spans="2:99" ht="14.25">
      <c r="B81" s="732"/>
      <c r="C81" s="738"/>
      <c r="D81" s="723"/>
      <c r="E81" s="432" t="s">
        <v>576</v>
      </c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4"/>
      <c r="X81" s="425">
        <v>1898</v>
      </c>
      <c r="Y81" s="724"/>
      <c r="Z81" s="725"/>
      <c r="AA81" s="725"/>
      <c r="AB81" s="726"/>
      <c r="AC81" s="474">
        <v>1899</v>
      </c>
      <c r="AD81" s="724"/>
      <c r="AE81" s="725"/>
      <c r="AF81" s="725"/>
      <c r="AG81" s="726"/>
      <c r="AH81" s="425">
        <v>1900</v>
      </c>
      <c r="AI81" s="724"/>
      <c r="AJ81" s="725"/>
      <c r="AK81" s="725"/>
      <c r="AL81" s="726"/>
      <c r="AM81" s="426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  <c r="AY81" s="410"/>
      <c r="AZ81" s="410"/>
      <c r="BA81" s="410"/>
      <c r="BB81" s="410"/>
      <c r="BC81" s="410"/>
      <c r="BD81" s="410"/>
      <c r="BE81" s="410"/>
      <c r="BF81" s="410"/>
      <c r="BG81" s="410"/>
      <c r="BH81" s="410"/>
      <c r="BI81" s="410"/>
      <c r="BJ81" s="410"/>
      <c r="BK81" s="410"/>
      <c r="BL81" s="410"/>
      <c r="BM81" s="410"/>
      <c r="BN81" s="410"/>
      <c r="BO81" s="410"/>
      <c r="BP81" s="410"/>
      <c r="BQ81" s="410"/>
      <c r="BR81" s="410"/>
      <c r="BS81" s="410"/>
      <c r="BT81" s="410"/>
      <c r="BU81" s="410"/>
      <c r="BV81" s="410"/>
      <c r="BW81" s="410"/>
      <c r="BX81" s="410"/>
      <c r="BY81" s="410"/>
      <c r="BZ81" s="410"/>
      <c r="CA81" s="410"/>
      <c r="CB81" s="410"/>
      <c r="CC81" s="410"/>
      <c r="CD81" s="410"/>
      <c r="CE81" s="410"/>
      <c r="CF81" s="410"/>
      <c r="CG81" s="410"/>
      <c r="CH81" s="410"/>
      <c r="CI81" s="410"/>
      <c r="CJ81" s="410"/>
      <c r="CK81" s="410"/>
      <c r="CL81" s="410"/>
      <c r="CM81" s="410"/>
      <c r="CN81" s="410"/>
      <c r="CO81" s="410"/>
      <c r="CP81" s="410"/>
      <c r="CQ81" s="410"/>
      <c r="CR81" s="410"/>
      <c r="CS81" s="410"/>
      <c r="CT81" s="410"/>
      <c r="CU81" s="410"/>
    </row>
    <row r="82" spans="2:99" ht="14.25">
      <c r="B82" s="732"/>
      <c r="C82" s="738"/>
      <c r="D82" s="723"/>
      <c r="E82" s="432" t="s">
        <v>577</v>
      </c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4"/>
      <c r="X82" s="425">
        <v>1901</v>
      </c>
      <c r="Y82" s="724"/>
      <c r="Z82" s="725"/>
      <c r="AA82" s="725"/>
      <c r="AB82" s="726"/>
      <c r="AC82" s="474">
        <v>1902</v>
      </c>
      <c r="AD82" s="724"/>
      <c r="AE82" s="725"/>
      <c r="AF82" s="725"/>
      <c r="AG82" s="726"/>
      <c r="AH82" s="425">
        <v>1903</v>
      </c>
      <c r="AI82" s="724"/>
      <c r="AJ82" s="725"/>
      <c r="AK82" s="725"/>
      <c r="AL82" s="726"/>
      <c r="AM82" s="426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  <c r="AZ82" s="410"/>
      <c r="BA82" s="410"/>
      <c r="BB82" s="410"/>
      <c r="BC82" s="410"/>
      <c r="BD82" s="410"/>
      <c r="BE82" s="410"/>
      <c r="BF82" s="410"/>
      <c r="BG82" s="410"/>
      <c r="BH82" s="410"/>
      <c r="BI82" s="410"/>
      <c r="BJ82" s="410"/>
      <c r="BK82" s="410"/>
      <c r="BL82" s="410"/>
      <c r="BM82" s="410"/>
      <c r="BN82" s="410"/>
      <c r="BO82" s="410"/>
      <c r="BP82" s="410"/>
      <c r="BQ82" s="410"/>
      <c r="BR82" s="410"/>
      <c r="BS82" s="410"/>
      <c r="BT82" s="410"/>
      <c r="BU82" s="410"/>
      <c r="BV82" s="410"/>
      <c r="BW82" s="410"/>
      <c r="BX82" s="410"/>
      <c r="BY82" s="410"/>
      <c r="BZ82" s="410"/>
      <c r="CA82" s="410"/>
      <c r="CB82" s="410"/>
      <c r="CC82" s="410"/>
      <c r="CD82" s="410"/>
      <c r="CE82" s="410"/>
      <c r="CF82" s="410"/>
      <c r="CG82" s="410"/>
      <c r="CH82" s="410"/>
      <c r="CI82" s="410"/>
      <c r="CJ82" s="410"/>
      <c r="CK82" s="410"/>
      <c r="CL82" s="410"/>
      <c r="CM82" s="410"/>
      <c r="CN82" s="410"/>
      <c r="CO82" s="410"/>
      <c r="CP82" s="410"/>
      <c r="CQ82" s="410"/>
      <c r="CR82" s="410"/>
      <c r="CS82" s="410"/>
      <c r="CT82" s="410"/>
      <c r="CU82" s="410"/>
    </row>
    <row r="83" spans="2:99" ht="14.25">
      <c r="B83" s="732"/>
      <c r="C83" s="738"/>
      <c r="D83" s="723"/>
      <c r="E83" s="432" t="s">
        <v>578</v>
      </c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4"/>
      <c r="X83" s="425">
        <v>1912</v>
      </c>
      <c r="Y83" s="724"/>
      <c r="Z83" s="725"/>
      <c r="AA83" s="725"/>
      <c r="AB83" s="726"/>
      <c r="AC83" s="474">
        <v>1918</v>
      </c>
      <c r="AD83" s="724"/>
      <c r="AE83" s="725"/>
      <c r="AF83" s="725"/>
      <c r="AG83" s="726"/>
      <c r="AH83" s="425">
        <v>1913</v>
      </c>
      <c r="AI83" s="724"/>
      <c r="AJ83" s="725"/>
      <c r="AK83" s="725"/>
      <c r="AL83" s="726"/>
      <c r="AM83" s="435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  <c r="AY83" s="410"/>
      <c r="AZ83" s="410"/>
      <c r="BA83" s="410"/>
      <c r="BB83" s="410"/>
      <c r="BC83" s="410"/>
      <c r="BD83" s="410"/>
      <c r="BE83" s="410"/>
      <c r="BF83" s="410"/>
      <c r="BG83" s="410"/>
      <c r="BH83" s="410"/>
      <c r="BI83" s="410"/>
      <c r="BJ83" s="410"/>
      <c r="BK83" s="410"/>
      <c r="BL83" s="410"/>
      <c r="BM83" s="410"/>
      <c r="BN83" s="410"/>
      <c r="BO83" s="410"/>
      <c r="BP83" s="410"/>
      <c r="BQ83" s="410"/>
      <c r="BR83" s="410"/>
      <c r="BS83" s="410"/>
      <c r="BT83" s="410"/>
      <c r="BU83" s="410"/>
      <c r="BV83" s="410"/>
      <c r="BW83" s="410"/>
      <c r="BX83" s="410"/>
      <c r="BY83" s="410"/>
      <c r="BZ83" s="410"/>
      <c r="CA83" s="410"/>
      <c r="CB83" s="410"/>
      <c r="CC83" s="410"/>
      <c r="CD83" s="410"/>
      <c r="CE83" s="410"/>
      <c r="CF83" s="410"/>
      <c r="CG83" s="410"/>
      <c r="CH83" s="410"/>
      <c r="CI83" s="410"/>
      <c r="CJ83" s="410"/>
      <c r="CK83" s="410"/>
      <c r="CL83" s="410"/>
      <c r="CM83" s="410"/>
      <c r="CN83" s="410"/>
      <c r="CO83" s="410"/>
      <c r="CP83" s="410"/>
      <c r="CQ83" s="410"/>
      <c r="CR83" s="410"/>
      <c r="CS83" s="410"/>
      <c r="CT83" s="410"/>
      <c r="CU83" s="410"/>
    </row>
    <row r="84" spans="2:99" ht="14.25">
      <c r="B84" s="732"/>
      <c r="C84" s="738"/>
      <c r="D84" s="592">
        <v>59</v>
      </c>
      <c r="E84" s="413" t="s">
        <v>579</v>
      </c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5"/>
      <c r="X84" s="593">
        <v>77</v>
      </c>
      <c r="Y84" s="720"/>
      <c r="Z84" s="721"/>
      <c r="AA84" s="721"/>
      <c r="AB84" s="722"/>
      <c r="AC84" s="593">
        <v>74</v>
      </c>
      <c r="AD84" s="720"/>
      <c r="AE84" s="721"/>
      <c r="AF84" s="721"/>
      <c r="AG84" s="722"/>
      <c r="AH84" s="593">
        <v>79</v>
      </c>
      <c r="AI84" s="720"/>
      <c r="AJ84" s="721"/>
      <c r="AK84" s="721"/>
      <c r="AL84" s="722"/>
      <c r="AM84" s="418" t="s">
        <v>2</v>
      </c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  <c r="AY84" s="410"/>
      <c r="AZ84" s="410"/>
      <c r="BA84" s="410"/>
      <c r="BB84" s="410"/>
      <c r="BC84" s="410"/>
      <c r="BD84" s="410"/>
      <c r="BE84" s="410"/>
      <c r="BF84" s="410"/>
      <c r="BG84" s="410"/>
      <c r="BH84" s="410"/>
      <c r="BI84" s="410"/>
      <c r="BJ84" s="410"/>
      <c r="BK84" s="410"/>
      <c r="BL84" s="410"/>
      <c r="BM84" s="410"/>
      <c r="BN84" s="410"/>
      <c r="BO84" s="410"/>
      <c r="BP84" s="410"/>
      <c r="BQ84" s="410"/>
      <c r="BR84" s="410"/>
      <c r="BS84" s="410"/>
      <c r="BT84" s="410"/>
      <c r="BU84" s="410"/>
      <c r="BV84" s="410"/>
      <c r="BW84" s="410"/>
      <c r="BX84" s="410"/>
      <c r="BY84" s="410"/>
      <c r="BZ84" s="410"/>
      <c r="CA84" s="410"/>
      <c r="CB84" s="410"/>
      <c r="CC84" s="410"/>
      <c r="CD84" s="410"/>
      <c r="CE84" s="410"/>
      <c r="CF84" s="410"/>
      <c r="CG84" s="410"/>
      <c r="CH84" s="410"/>
      <c r="CI84" s="410"/>
      <c r="CJ84" s="410"/>
      <c r="CK84" s="410"/>
      <c r="CL84" s="410"/>
      <c r="CM84" s="410"/>
      <c r="CN84" s="410"/>
      <c r="CO84" s="410"/>
      <c r="CP84" s="410"/>
      <c r="CQ84" s="410"/>
      <c r="CR84" s="410"/>
      <c r="CS84" s="410"/>
      <c r="CT84" s="410"/>
      <c r="CU84" s="410"/>
    </row>
    <row r="85" spans="2:99" ht="14.25">
      <c r="B85" s="732"/>
      <c r="C85" s="738"/>
      <c r="D85" s="592">
        <v>60</v>
      </c>
      <c r="E85" s="413" t="s">
        <v>580</v>
      </c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5"/>
      <c r="X85" s="593">
        <v>1040</v>
      </c>
      <c r="Y85" s="720"/>
      <c r="Z85" s="721"/>
      <c r="AA85" s="721"/>
      <c r="AB85" s="722"/>
      <c r="AC85" s="413"/>
      <c r="AD85" s="414"/>
      <c r="AE85" s="414"/>
      <c r="AF85" s="414"/>
      <c r="AG85" s="415"/>
      <c r="AH85" s="593">
        <v>1041</v>
      </c>
      <c r="AI85" s="720"/>
      <c r="AJ85" s="721"/>
      <c r="AK85" s="721"/>
      <c r="AL85" s="722"/>
      <c r="AM85" s="418" t="s">
        <v>2</v>
      </c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  <c r="AY85" s="410"/>
      <c r="AZ85" s="410"/>
      <c r="BA85" s="410"/>
      <c r="BB85" s="410"/>
      <c r="BC85" s="410"/>
      <c r="BD85" s="410"/>
      <c r="BE85" s="410"/>
      <c r="BF85" s="410"/>
      <c r="BG85" s="410"/>
      <c r="BH85" s="410"/>
      <c r="BI85" s="410"/>
      <c r="BJ85" s="410"/>
      <c r="BK85" s="410"/>
      <c r="BL85" s="410"/>
      <c r="BM85" s="410"/>
      <c r="BN85" s="410"/>
      <c r="BO85" s="410"/>
      <c r="BP85" s="410"/>
      <c r="BQ85" s="410"/>
      <c r="BR85" s="410"/>
      <c r="BS85" s="410"/>
      <c r="BT85" s="410"/>
      <c r="BU85" s="410"/>
      <c r="BV85" s="410"/>
      <c r="BW85" s="410"/>
      <c r="BX85" s="410"/>
      <c r="BY85" s="410"/>
      <c r="BZ85" s="410"/>
      <c r="CA85" s="410"/>
      <c r="CB85" s="410"/>
      <c r="CC85" s="410"/>
      <c r="CD85" s="410"/>
      <c r="CE85" s="410"/>
      <c r="CF85" s="410"/>
      <c r="CG85" s="410"/>
      <c r="CH85" s="410"/>
      <c r="CI85" s="410"/>
      <c r="CJ85" s="410"/>
      <c r="CK85" s="410"/>
      <c r="CL85" s="410"/>
      <c r="CM85" s="410"/>
      <c r="CN85" s="410"/>
      <c r="CO85" s="410"/>
      <c r="CP85" s="410"/>
      <c r="CQ85" s="410"/>
      <c r="CR85" s="410"/>
      <c r="CS85" s="410"/>
      <c r="CT85" s="410"/>
      <c r="CU85" s="410"/>
    </row>
    <row r="86" spans="2:99" ht="14.25">
      <c r="B86" s="732"/>
      <c r="C86" s="738"/>
      <c r="D86" s="592">
        <v>61</v>
      </c>
      <c r="E86" s="413" t="s">
        <v>581</v>
      </c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5"/>
      <c r="AH86" s="593">
        <v>1042</v>
      </c>
      <c r="AI86" s="720"/>
      <c r="AJ86" s="721"/>
      <c r="AK86" s="721"/>
      <c r="AL86" s="722"/>
      <c r="AM86" s="418" t="s">
        <v>2</v>
      </c>
      <c r="AN86" s="410"/>
      <c r="AO86" s="410"/>
      <c r="AP86" s="410"/>
      <c r="AQ86" s="410"/>
      <c r="AR86" s="410"/>
      <c r="AS86" s="410"/>
      <c r="AT86" s="410"/>
      <c r="AU86" s="410"/>
      <c r="AV86" s="410"/>
      <c r="AW86" s="410"/>
      <c r="AX86" s="410"/>
      <c r="AY86" s="410"/>
      <c r="AZ86" s="410"/>
      <c r="BA86" s="410"/>
      <c r="BB86" s="410"/>
      <c r="BC86" s="410"/>
      <c r="BD86" s="410"/>
      <c r="BE86" s="410"/>
      <c r="BF86" s="410"/>
      <c r="BG86" s="410"/>
      <c r="BH86" s="410"/>
      <c r="BI86" s="410"/>
      <c r="BJ86" s="410"/>
      <c r="BK86" s="410"/>
      <c r="BL86" s="410"/>
      <c r="BM86" s="410"/>
      <c r="BN86" s="410"/>
      <c r="BO86" s="410"/>
      <c r="BP86" s="410"/>
      <c r="BQ86" s="410"/>
      <c r="BR86" s="410"/>
      <c r="BS86" s="410"/>
      <c r="BT86" s="410"/>
      <c r="BU86" s="410"/>
      <c r="BV86" s="410"/>
      <c r="BW86" s="410"/>
      <c r="BX86" s="410"/>
      <c r="BY86" s="410"/>
      <c r="BZ86" s="410"/>
      <c r="CA86" s="410"/>
      <c r="CB86" s="410"/>
      <c r="CC86" s="410"/>
      <c r="CD86" s="410"/>
      <c r="CE86" s="410"/>
      <c r="CF86" s="410"/>
      <c r="CG86" s="410"/>
      <c r="CH86" s="410"/>
      <c r="CI86" s="410"/>
      <c r="CJ86" s="410"/>
      <c r="CK86" s="410"/>
      <c r="CL86" s="410"/>
      <c r="CM86" s="410"/>
      <c r="CN86" s="410"/>
      <c r="CO86" s="410"/>
      <c r="CP86" s="410"/>
      <c r="CQ86" s="410"/>
      <c r="CR86" s="410"/>
      <c r="CS86" s="410"/>
      <c r="CT86" s="410"/>
      <c r="CU86" s="410"/>
    </row>
    <row r="87" spans="2:99" ht="14.25">
      <c r="B87" s="732"/>
      <c r="C87" s="738"/>
      <c r="D87" s="592">
        <v>62</v>
      </c>
      <c r="E87" s="413" t="s">
        <v>582</v>
      </c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5"/>
      <c r="X87" s="593">
        <v>824</v>
      </c>
      <c r="Y87" s="720"/>
      <c r="Z87" s="721"/>
      <c r="AA87" s="721"/>
      <c r="AB87" s="722"/>
      <c r="AC87" s="413"/>
      <c r="AD87" s="414"/>
      <c r="AE87" s="414"/>
      <c r="AF87" s="414"/>
      <c r="AG87" s="415"/>
      <c r="AH87" s="593">
        <v>825</v>
      </c>
      <c r="AI87" s="720"/>
      <c r="AJ87" s="721"/>
      <c r="AK87" s="721"/>
      <c r="AL87" s="722"/>
      <c r="AM87" s="418" t="s">
        <v>2</v>
      </c>
      <c r="AN87" s="410"/>
      <c r="AO87" s="410"/>
      <c r="AP87" s="410"/>
      <c r="AQ87" s="410"/>
      <c r="AR87" s="410"/>
      <c r="AS87" s="410"/>
      <c r="AT87" s="410"/>
      <c r="AU87" s="410"/>
      <c r="AV87" s="410"/>
      <c r="AW87" s="410"/>
      <c r="AX87" s="410"/>
      <c r="AY87" s="410"/>
      <c r="AZ87" s="410"/>
      <c r="BA87" s="410"/>
      <c r="BB87" s="410"/>
      <c r="BC87" s="410"/>
      <c r="BD87" s="410"/>
      <c r="BE87" s="410"/>
      <c r="BF87" s="410"/>
      <c r="BG87" s="410"/>
      <c r="BH87" s="410"/>
      <c r="BI87" s="410"/>
      <c r="BJ87" s="410"/>
      <c r="BK87" s="410"/>
      <c r="BL87" s="410"/>
      <c r="BM87" s="410"/>
      <c r="BN87" s="410"/>
      <c r="BO87" s="410"/>
      <c r="BP87" s="410"/>
      <c r="BQ87" s="410"/>
      <c r="BR87" s="410"/>
      <c r="BS87" s="410"/>
      <c r="BT87" s="410"/>
      <c r="BU87" s="410"/>
      <c r="BV87" s="410"/>
      <c r="BW87" s="410"/>
      <c r="BX87" s="410"/>
      <c r="BY87" s="410"/>
      <c r="BZ87" s="410"/>
      <c r="CA87" s="410"/>
      <c r="CB87" s="410"/>
      <c r="CC87" s="410"/>
      <c r="CD87" s="410"/>
      <c r="CE87" s="410"/>
      <c r="CF87" s="410"/>
      <c r="CG87" s="410"/>
      <c r="CH87" s="410"/>
      <c r="CI87" s="410"/>
      <c r="CJ87" s="410"/>
      <c r="CK87" s="410"/>
      <c r="CL87" s="410"/>
      <c r="CM87" s="410"/>
      <c r="CN87" s="410"/>
      <c r="CO87" s="410"/>
      <c r="CP87" s="410"/>
      <c r="CQ87" s="410"/>
      <c r="CR87" s="410"/>
      <c r="CS87" s="410"/>
      <c r="CT87" s="410"/>
      <c r="CU87" s="410"/>
    </row>
    <row r="88" spans="2:99" ht="14.25">
      <c r="B88" s="732"/>
      <c r="C88" s="738"/>
      <c r="D88" s="592">
        <v>63</v>
      </c>
      <c r="E88" s="413" t="s">
        <v>583</v>
      </c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5"/>
      <c r="X88" s="593">
        <v>1043</v>
      </c>
      <c r="Y88" s="720"/>
      <c r="Z88" s="721"/>
      <c r="AA88" s="721"/>
      <c r="AB88" s="722"/>
      <c r="AC88" s="589">
        <v>1102</v>
      </c>
      <c r="AD88" s="720"/>
      <c r="AE88" s="721"/>
      <c r="AF88" s="721"/>
      <c r="AG88" s="722"/>
      <c r="AH88" s="593">
        <v>1044</v>
      </c>
      <c r="AI88" s="720"/>
      <c r="AJ88" s="721"/>
      <c r="AK88" s="721"/>
      <c r="AL88" s="722"/>
      <c r="AM88" s="418" t="s">
        <v>2</v>
      </c>
      <c r="AN88" s="410"/>
      <c r="AO88" s="410"/>
      <c r="AP88" s="410"/>
      <c r="AQ88" s="410"/>
      <c r="AR88" s="410"/>
      <c r="AS88" s="410"/>
      <c r="AT88" s="410"/>
      <c r="AU88" s="410"/>
      <c r="AV88" s="410"/>
      <c r="AW88" s="410"/>
      <c r="AX88" s="410"/>
      <c r="AY88" s="410"/>
      <c r="AZ88" s="410"/>
      <c r="BA88" s="410"/>
      <c r="BB88" s="410"/>
      <c r="BC88" s="410"/>
      <c r="BD88" s="410"/>
      <c r="BE88" s="410"/>
      <c r="BF88" s="410"/>
      <c r="BG88" s="410"/>
      <c r="BH88" s="410"/>
      <c r="BI88" s="410"/>
      <c r="BJ88" s="410"/>
      <c r="BK88" s="410"/>
      <c r="BL88" s="410"/>
      <c r="BM88" s="410"/>
      <c r="BN88" s="410"/>
      <c r="BO88" s="410"/>
      <c r="BP88" s="410"/>
      <c r="BQ88" s="410"/>
      <c r="BR88" s="410"/>
      <c r="BS88" s="410"/>
      <c r="BT88" s="410"/>
      <c r="BU88" s="410"/>
      <c r="BV88" s="410"/>
      <c r="BW88" s="410"/>
      <c r="BX88" s="410"/>
      <c r="BY88" s="410"/>
      <c r="BZ88" s="410"/>
      <c r="CA88" s="410"/>
      <c r="CB88" s="410"/>
      <c r="CC88" s="410"/>
      <c r="CD88" s="410"/>
      <c r="CE88" s="410"/>
      <c r="CF88" s="410"/>
      <c r="CG88" s="410"/>
      <c r="CH88" s="410"/>
      <c r="CI88" s="410"/>
      <c r="CJ88" s="410"/>
      <c r="CK88" s="410"/>
      <c r="CL88" s="410"/>
      <c r="CM88" s="410"/>
      <c r="CN88" s="410"/>
      <c r="CO88" s="410"/>
      <c r="CP88" s="410"/>
      <c r="CQ88" s="410"/>
      <c r="CR88" s="410"/>
      <c r="CS88" s="410"/>
      <c r="CT88" s="410"/>
      <c r="CU88" s="410"/>
    </row>
    <row r="89" spans="2:99" ht="14.25">
      <c r="B89" s="732"/>
      <c r="C89" s="738"/>
      <c r="D89" s="592">
        <v>64</v>
      </c>
      <c r="E89" s="413" t="s">
        <v>584</v>
      </c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5"/>
      <c r="X89" s="593">
        <v>113</v>
      </c>
      <c r="Y89" s="720"/>
      <c r="Z89" s="721"/>
      <c r="AA89" s="721"/>
      <c r="AB89" s="722"/>
      <c r="AC89" s="593">
        <v>1007</v>
      </c>
      <c r="AD89" s="720">
        <v>0</v>
      </c>
      <c r="AE89" s="721"/>
      <c r="AF89" s="721"/>
      <c r="AG89" s="722"/>
      <c r="AH89" s="593">
        <v>114</v>
      </c>
      <c r="AI89" s="720">
        <f>+ROUND(Y89*40%,0)-AD89</f>
        <v>0</v>
      </c>
      <c r="AJ89" s="721"/>
      <c r="AK89" s="721"/>
      <c r="AL89" s="722"/>
      <c r="AM89" s="418" t="s">
        <v>2</v>
      </c>
      <c r="AN89" s="410"/>
      <c r="AO89" s="410"/>
      <c r="AP89" s="410"/>
      <c r="AQ89" s="410"/>
      <c r="AR89" s="410"/>
      <c r="AS89" s="410"/>
      <c r="AT89" s="410"/>
      <c r="AU89" s="410"/>
      <c r="AV89" s="410"/>
      <c r="AW89" s="410"/>
      <c r="AX89" s="410"/>
      <c r="AY89" s="410"/>
      <c r="AZ89" s="410"/>
      <c r="BA89" s="410"/>
      <c r="BB89" s="410"/>
      <c r="BC89" s="410"/>
      <c r="BD89" s="410"/>
      <c r="BE89" s="410"/>
      <c r="BF89" s="410"/>
      <c r="BG89" s="410"/>
      <c r="BH89" s="410"/>
      <c r="BI89" s="410"/>
      <c r="BJ89" s="410"/>
      <c r="BK89" s="410"/>
      <c r="BL89" s="410"/>
      <c r="BM89" s="410"/>
      <c r="BN89" s="410"/>
      <c r="BO89" s="410"/>
      <c r="BP89" s="410"/>
      <c r="BQ89" s="410"/>
      <c r="BR89" s="410"/>
      <c r="BS89" s="410"/>
      <c r="BT89" s="410"/>
      <c r="BU89" s="410"/>
      <c r="BV89" s="410"/>
      <c r="BW89" s="410"/>
      <c r="BX89" s="410"/>
      <c r="BY89" s="410"/>
      <c r="BZ89" s="410"/>
      <c r="CA89" s="410"/>
      <c r="CB89" s="410"/>
      <c r="CC89" s="410"/>
      <c r="CD89" s="410"/>
      <c r="CE89" s="410"/>
      <c r="CF89" s="410"/>
      <c r="CG89" s="410"/>
      <c r="CH89" s="410"/>
      <c r="CI89" s="410"/>
      <c r="CJ89" s="410"/>
      <c r="CK89" s="410"/>
      <c r="CL89" s="410"/>
      <c r="CM89" s="410"/>
      <c r="CN89" s="410"/>
      <c r="CO89" s="410"/>
      <c r="CP89" s="410"/>
      <c r="CQ89" s="410"/>
      <c r="CR89" s="410"/>
      <c r="CS89" s="410"/>
      <c r="CT89" s="410"/>
      <c r="CU89" s="410"/>
    </row>
    <row r="90" spans="2:99" ht="14.25">
      <c r="B90" s="732"/>
      <c r="C90" s="738"/>
      <c r="D90" s="592">
        <v>65</v>
      </c>
      <c r="E90" s="413" t="s">
        <v>585</v>
      </c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5"/>
      <c r="X90" s="593">
        <v>1829</v>
      </c>
      <c r="Y90" s="720"/>
      <c r="Z90" s="721"/>
      <c r="AA90" s="721"/>
      <c r="AB90" s="722"/>
      <c r="AC90" s="413"/>
      <c r="AD90" s="414"/>
      <c r="AE90" s="414"/>
      <c r="AF90" s="414"/>
      <c r="AG90" s="415"/>
      <c r="AH90" s="593">
        <v>1830</v>
      </c>
      <c r="AI90" s="720"/>
      <c r="AJ90" s="721"/>
      <c r="AK90" s="721"/>
      <c r="AL90" s="722"/>
      <c r="AM90" s="418" t="s">
        <v>2</v>
      </c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  <c r="AZ90" s="410"/>
      <c r="BA90" s="410"/>
      <c r="BB90" s="410"/>
      <c r="BC90" s="410"/>
      <c r="BD90" s="410"/>
      <c r="BE90" s="410"/>
      <c r="BF90" s="410"/>
      <c r="BG90" s="410"/>
      <c r="BH90" s="410"/>
      <c r="BI90" s="410"/>
      <c r="BJ90" s="410"/>
      <c r="BK90" s="410"/>
      <c r="BL90" s="410"/>
      <c r="BM90" s="410"/>
      <c r="BN90" s="410"/>
      <c r="BO90" s="410"/>
      <c r="BP90" s="410"/>
      <c r="BQ90" s="410"/>
      <c r="BR90" s="410"/>
      <c r="BS90" s="410"/>
      <c r="BT90" s="410"/>
      <c r="BU90" s="410"/>
      <c r="BV90" s="410"/>
      <c r="BW90" s="410"/>
      <c r="BX90" s="410"/>
      <c r="BY90" s="410"/>
      <c r="BZ90" s="410"/>
      <c r="CA90" s="410"/>
      <c r="CB90" s="410"/>
      <c r="CC90" s="410"/>
      <c r="CD90" s="410"/>
      <c r="CE90" s="410"/>
      <c r="CF90" s="410"/>
      <c r="CG90" s="410"/>
      <c r="CH90" s="410"/>
      <c r="CI90" s="410"/>
      <c r="CJ90" s="410"/>
      <c r="CK90" s="410"/>
      <c r="CL90" s="410"/>
      <c r="CM90" s="410"/>
      <c r="CN90" s="410"/>
      <c r="CO90" s="410"/>
      <c r="CP90" s="410"/>
      <c r="CQ90" s="410"/>
      <c r="CR90" s="410"/>
      <c r="CS90" s="410"/>
      <c r="CT90" s="410"/>
      <c r="CU90" s="410"/>
    </row>
    <row r="91" spans="2:99" ht="14.25">
      <c r="B91" s="732"/>
      <c r="C91" s="738"/>
      <c r="D91" s="592">
        <v>66</v>
      </c>
      <c r="E91" s="413" t="s">
        <v>586</v>
      </c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5"/>
      <c r="X91" s="593">
        <v>1835</v>
      </c>
      <c r="Y91" s="720"/>
      <c r="Z91" s="721"/>
      <c r="AA91" s="721"/>
      <c r="AB91" s="722"/>
      <c r="AC91" s="593">
        <v>1836</v>
      </c>
      <c r="AD91" s="720"/>
      <c r="AE91" s="721"/>
      <c r="AF91" s="721"/>
      <c r="AG91" s="722"/>
      <c r="AH91" s="593">
        <v>1837</v>
      </c>
      <c r="AI91" s="720"/>
      <c r="AJ91" s="721"/>
      <c r="AK91" s="721"/>
      <c r="AL91" s="722"/>
      <c r="AM91" s="418" t="s">
        <v>2</v>
      </c>
      <c r="AN91" s="410"/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  <c r="AZ91" s="410"/>
      <c r="BA91" s="410"/>
      <c r="BB91" s="410"/>
      <c r="BC91" s="410"/>
      <c r="BD91" s="410"/>
      <c r="BE91" s="410"/>
      <c r="BF91" s="410"/>
      <c r="BG91" s="410"/>
      <c r="BH91" s="410"/>
      <c r="BI91" s="410"/>
      <c r="BJ91" s="410"/>
      <c r="BK91" s="410"/>
      <c r="BL91" s="410"/>
      <c r="BM91" s="410"/>
      <c r="BN91" s="410"/>
      <c r="BO91" s="410"/>
      <c r="BP91" s="410"/>
      <c r="BQ91" s="410"/>
      <c r="BR91" s="410"/>
      <c r="BS91" s="410"/>
      <c r="BT91" s="410"/>
      <c r="BU91" s="410"/>
      <c r="BV91" s="410"/>
      <c r="BW91" s="410"/>
      <c r="BX91" s="410"/>
      <c r="BY91" s="410"/>
      <c r="BZ91" s="410"/>
      <c r="CA91" s="410"/>
      <c r="CB91" s="410"/>
      <c r="CC91" s="410"/>
      <c r="CD91" s="410"/>
      <c r="CE91" s="410"/>
      <c r="CF91" s="410"/>
      <c r="CG91" s="410"/>
      <c r="CH91" s="410"/>
      <c r="CI91" s="410"/>
      <c r="CJ91" s="410"/>
      <c r="CK91" s="410"/>
      <c r="CL91" s="410"/>
      <c r="CM91" s="410"/>
      <c r="CN91" s="410"/>
      <c r="CO91" s="410"/>
      <c r="CP91" s="410"/>
      <c r="CQ91" s="410"/>
      <c r="CR91" s="410"/>
      <c r="CS91" s="410"/>
      <c r="CT91" s="410"/>
      <c r="CU91" s="410"/>
    </row>
    <row r="92" spans="2:99" ht="14.25">
      <c r="B92" s="732"/>
      <c r="C92" s="738"/>
      <c r="D92" s="592">
        <v>67</v>
      </c>
      <c r="E92" s="413" t="s">
        <v>587</v>
      </c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5"/>
      <c r="X92" s="593">
        <v>908</v>
      </c>
      <c r="Y92" s="720"/>
      <c r="Z92" s="721"/>
      <c r="AA92" s="721"/>
      <c r="AB92" s="722"/>
      <c r="AC92" s="413"/>
      <c r="AD92" s="414"/>
      <c r="AE92" s="414"/>
      <c r="AF92" s="414"/>
      <c r="AG92" s="415"/>
      <c r="AH92" s="593">
        <v>909</v>
      </c>
      <c r="AI92" s="720"/>
      <c r="AJ92" s="721"/>
      <c r="AK92" s="721"/>
      <c r="AL92" s="722"/>
      <c r="AM92" s="418" t="s">
        <v>2</v>
      </c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  <c r="AZ92" s="410"/>
      <c r="BA92" s="410"/>
      <c r="BB92" s="410"/>
      <c r="BC92" s="410"/>
      <c r="BD92" s="410"/>
      <c r="BE92" s="410"/>
      <c r="BF92" s="410"/>
      <c r="BG92" s="410"/>
      <c r="BH92" s="410"/>
      <c r="BI92" s="410"/>
      <c r="BJ92" s="410"/>
      <c r="BK92" s="410"/>
      <c r="BL92" s="410"/>
      <c r="BM92" s="410"/>
      <c r="BN92" s="410"/>
      <c r="BO92" s="410"/>
      <c r="BP92" s="410"/>
      <c r="BQ92" s="410"/>
      <c r="BR92" s="410"/>
      <c r="BS92" s="410"/>
      <c r="BT92" s="410"/>
      <c r="BU92" s="410"/>
      <c r="BV92" s="410"/>
      <c r="BW92" s="410"/>
      <c r="BX92" s="410"/>
      <c r="BY92" s="410"/>
      <c r="BZ92" s="410"/>
      <c r="CA92" s="410"/>
      <c r="CB92" s="410"/>
      <c r="CC92" s="410"/>
      <c r="CD92" s="410"/>
      <c r="CE92" s="410"/>
      <c r="CF92" s="410"/>
      <c r="CG92" s="410"/>
      <c r="CH92" s="410"/>
      <c r="CI92" s="410"/>
      <c r="CJ92" s="410"/>
      <c r="CK92" s="410"/>
      <c r="CL92" s="410"/>
      <c r="CM92" s="410"/>
      <c r="CN92" s="410"/>
      <c r="CO92" s="410"/>
      <c r="CP92" s="410"/>
      <c r="CQ92" s="410"/>
      <c r="CR92" s="410"/>
      <c r="CS92" s="410"/>
      <c r="CT92" s="410"/>
      <c r="CU92" s="410"/>
    </row>
    <row r="93" spans="2:99" ht="14.25">
      <c r="B93" s="732"/>
      <c r="C93" s="738"/>
      <c r="D93" s="592">
        <v>68</v>
      </c>
      <c r="E93" s="413" t="s">
        <v>588</v>
      </c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5"/>
      <c r="X93" s="593">
        <v>951</v>
      </c>
      <c r="Y93" s="720"/>
      <c r="Z93" s="721"/>
      <c r="AA93" s="721"/>
      <c r="AB93" s="722"/>
      <c r="AC93" s="413"/>
      <c r="AD93" s="414"/>
      <c r="AE93" s="414"/>
      <c r="AF93" s="414"/>
      <c r="AG93" s="415"/>
      <c r="AH93" s="593">
        <v>952</v>
      </c>
      <c r="AI93" s="720"/>
      <c r="AJ93" s="721"/>
      <c r="AK93" s="721"/>
      <c r="AL93" s="722"/>
      <c r="AM93" s="418" t="s">
        <v>2</v>
      </c>
      <c r="AN93" s="410"/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  <c r="AZ93" s="410"/>
      <c r="BA93" s="410"/>
      <c r="BB93" s="410"/>
      <c r="BC93" s="410"/>
      <c r="BD93" s="410"/>
      <c r="BE93" s="410"/>
      <c r="BF93" s="410"/>
      <c r="BG93" s="410"/>
      <c r="BH93" s="410"/>
      <c r="BI93" s="410"/>
      <c r="BJ93" s="410"/>
      <c r="BK93" s="410"/>
      <c r="BL93" s="410"/>
      <c r="BM93" s="410"/>
      <c r="BN93" s="410"/>
      <c r="BO93" s="410"/>
      <c r="BP93" s="410"/>
      <c r="BQ93" s="410"/>
      <c r="BR93" s="410"/>
      <c r="BS93" s="410"/>
      <c r="BT93" s="410"/>
      <c r="BU93" s="410"/>
      <c r="BV93" s="410"/>
      <c r="BW93" s="410"/>
      <c r="BX93" s="410"/>
      <c r="BY93" s="410"/>
      <c r="BZ93" s="410"/>
      <c r="CA93" s="410"/>
      <c r="CB93" s="410"/>
      <c r="CC93" s="410"/>
      <c r="CD93" s="410"/>
      <c r="CE93" s="410"/>
      <c r="CF93" s="410"/>
      <c r="CG93" s="410"/>
      <c r="CH93" s="410"/>
      <c r="CI93" s="410"/>
      <c r="CJ93" s="410"/>
      <c r="CK93" s="410"/>
      <c r="CL93" s="410"/>
      <c r="CM93" s="410"/>
      <c r="CN93" s="410"/>
      <c r="CO93" s="410"/>
      <c r="CP93" s="410"/>
      <c r="CQ93" s="410"/>
      <c r="CR93" s="410"/>
      <c r="CS93" s="410"/>
      <c r="CT93" s="410"/>
      <c r="CU93" s="410"/>
    </row>
    <row r="94" spans="2:99" ht="14.25">
      <c r="B94" s="732"/>
      <c r="C94" s="738"/>
      <c r="D94" s="592">
        <v>69</v>
      </c>
      <c r="E94" s="413" t="s">
        <v>589</v>
      </c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5"/>
      <c r="X94" s="593">
        <v>753</v>
      </c>
      <c r="Y94" s="720"/>
      <c r="Z94" s="721"/>
      <c r="AA94" s="721"/>
      <c r="AB94" s="722"/>
      <c r="AC94" s="593">
        <v>754</v>
      </c>
      <c r="AD94" s="720"/>
      <c r="AE94" s="721"/>
      <c r="AF94" s="721"/>
      <c r="AG94" s="722"/>
      <c r="AH94" s="593">
        <v>755</v>
      </c>
      <c r="AI94" s="720"/>
      <c r="AJ94" s="721"/>
      <c r="AK94" s="721"/>
      <c r="AL94" s="722"/>
      <c r="AM94" s="418" t="s">
        <v>2</v>
      </c>
      <c r="AN94" s="410"/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  <c r="AZ94" s="410"/>
      <c r="BA94" s="410"/>
      <c r="BB94" s="410"/>
      <c r="BC94" s="410"/>
      <c r="BD94" s="410"/>
      <c r="BE94" s="410"/>
      <c r="BF94" s="410"/>
      <c r="BG94" s="410"/>
      <c r="BH94" s="410"/>
      <c r="BI94" s="410"/>
      <c r="BJ94" s="410"/>
      <c r="BK94" s="410"/>
      <c r="BL94" s="410"/>
      <c r="BM94" s="410"/>
      <c r="BN94" s="410"/>
      <c r="BO94" s="410"/>
      <c r="BP94" s="410"/>
      <c r="BQ94" s="410"/>
      <c r="BR94" s="410"/>
      <c r="BS94" s="410"/>
      <c r="BT94" s="410"/>
      <c r="BU94" s="410"/>
      <c r="BV94" s="410"/>
      <c r="BW94" s="410"/>
      <c r="BX94" s="410"/>
      <c r="BY94" s="410"/>
      <c r="BZ94" s="410"/>
      <c r="CA94" s="410"/>
      <c r="CB94" s="410"/>
      <c r="CC94" s="410"/>
      <c r="CD94" s="410"/>
      <c r="CE94" s="410"/>
      <c r="CF94" s="410"/>
      <c r="CG94" s="410"/>
      <c r="CH94" s="410"/>
      <c r="CI94" s="410"/>
      <c r="CJ94" s="410"/>
      <c r="CK94" s="410"/>
      <c r="CL94" s="410"/>
      <c r="CM94" s="410"/>
      <c r="CN94" s="410"/>
      <c r="CO94" s="410"/>
      <c r="CP94" s="410"/>
      <c r="CQ94" s="410"/>
      <c r="CR94" s="410"/>
      <c r="CS94" s="410"/>
      <c r="CT94" s="410"/>
      <c r="CU94" s="410"/>
    </row>
    <row r="95" spans="2:99" ht="14.25">
      <c r="B95" s="732"/>
      <c r="C95" s="738"/>
      <c r="D95" s="592">
        <v>70</v>
      </c>
      <c r="E95" s="413" t="s">
        <v>590</v>
      </c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5"/>
      <c r="X95" s="593">
        <v>133</v>
      </c>
      <c r="Y95" s="720"/>
      <c r="Z95" s="721"/>
      <c r="AA95" s="721"/>
      <c r="AB95" s="722"/>
      <c r="AC95" s="593">
        <v>138</v>
      </c>
      <c r="AD95" s="720"/>
      <c r="AE95" s="721"/>
      <c r="AF95" s="721"/>
      <c r="AG95" s="722"/>
      <c r="AH95" s="593">
        <v>134</v>
      </c>
      <c r="AI95" s="720"/>
      <c r="AJ95" s="721"/>
      <c r="AK95" s="721"/>
      <c r="AL95" s="722"/>
      <c r="AM95" s="418" t="s">
        <v>2</v>
      </c>
      <c r="AN95" s="410"/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  <c r="AZ95" s="410"/>
      <c r="BA95" s="410"/>
      <c r="BB95" s="410"/>
      <c r="BC95" s="410"/>
      <c r="BD95" s="410"/>
      <c r="BE95" s="410"/>
      <c r="BF95" s="410"/>
      <c r="BG95" s="410"/>
      <c r="BH95" s="410"/>
      <c r="BI95" s="410"/>
      <c r="BJ95" s="410"/>
      <c r="BK95" s="410"/>
      <c r="BL95" s="410"/>
      <c r="BM95" s="410"/>
      <c r="BN95" s="410"/>
      <c r="BO95" s="410"/>
      <c r="BP95" s="410"/>
      <c r="BQ95" s="410"/>
      <c r="BR95" s="410"/>
      <c r="BS95" s="410"/>
      <c r="BT95" s="410"/>
      <c r="BU95" s="410"/>
      <c r="BV95" s="410"/>
      <c r="BW95" s="410"/>
      <c r="BX95" s="410"/>
      <c r="BY95" s="410"/>
      <c r="BZ95" s="410"/>
      <c r="CA95" s="410"/>
      <c r="CB95" s="410"/>
      <c r="CC95" s="410"/>
      <c r="CD95" s="410"/>
      <c r="CE95" s="410"/>
      <c r="CF95" s="410"/>
      <c r="CG95" s="410"/>
      <c r="CH95" s="410"/>
      <c r="CI95" s="410"/>
      <c r="CJ95" s="410"/>
      <c r="CK95" s="410"/>
      <c r="CL95" s="410"/>
      <c r="CM95" s="410"/>
      <c r="CN95" s="410"/>
      <c r="CO95" s="410"/>
      <c r="CP95" s="410"/>
      <c r="CQ95" s="410"/>
      <c r="CR95" s="410"/>
      <c r="CS95" s="410"/>
      <c r="CT95" s="410"/>
      <c r="CU95" s="410"/>
    </row>
    <row r="96" spans="2:99" ht="14.25">
      <c r="B96" s="732"/>
      <c r="C96" s="738"/>
      <c r="D96" s="592">
        <v>71</v>
      </c>
      <c r="E96" s="413" t="s">
        <v>591</v>
      </c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5"/>
      <c r="X96" s="593">
        <v>32</v>
      </c>
      <c r="Y96" s="720"/>
      <c r="Z96" s="721"/>
      <c r="AA96" s="721"/>
      <c r="AB96" s="722"/>
      <c r="AC96" s="593">
        <v>76</v>
      </c>
      <c r="AD96" s="720"/>
      <c r="AE96" s="721"/>
      <c r="AF96" s="721"/>
      <c r="AG96" s="722"/>
      <c r="AH96" s="593">
        <v>34</v>
      </c>
      <c r="AI96" s="720"/>
      <c r="AJ96" s="721"/>
      <c r="AK96" s="721"/>
      <c r="AL96" s="722"/>
      <c r="AM96" s="418" t="s">
        <v>2</v>
      </c>
      <c r="AN96" s="410"/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  <c r="AZ96" s="410"/>
      <c r="BA96" s="410"/>
      <c r="BB96" s="410"/>
      <c r="BC96" s="410"/>
      <c r="BD96" s="410"/>
      <c r="BE96" s="410"/>
      <c r="BF96" s="410"/>
      <c r="BG96" s="410"/>
      <c r="BH96" s="410"/>
      <c r="BI96" s="410"/>
      <c r="BJ96" s="410"/>
      <c r="BK96" s="410"/>
      <c r="BL96" s="410"/>
      <c r="BM96" s="410"/>
      <c r="BN96" s="410"/>
      <c r="BO96" s="410"/>
      <c r="BP96" s="410"/>
      <c r="BQ96" s="410"/>
      <c r="BR96" s="410"/>
      <c r="BS96" s="410"/>
      <c r="BT96" s="410"/>
      <c r="BU96" s="410"/>
      <c r="BV96" s="410"/>
      <c r="BW96" s="410"/>
      <c r="BX96" s="410"/>
      <c r="BY96" s="410"/>
      <c r="BZ96" s="410"/>
      <c r="CA96" s="410"/>
      <c r="CB96" s="410"/>
      <c r="CC96" s="410"/>
      <c r="CD96" s="410"/>
      <c r="CE96" s="410"/>
      <c r="CF96" s="410"/>
      <c r="CG96" s="410"/>
      <c r="CH96" s="410"/>
      <c r="CI96" s="410"/>
      <c r="CJ96" s="410"/>
      <c r="CK96" s="410"/>
      <c r="CL96" s="410"/>
      <c r="CM96" s="410"/>
      <c r="CN96" s="410"/>
      <c r="CO96" s="410"/>
      <c r="CP96" s="410"/>
      <c r="CQ96" s="410"/>
      <c r="CR96" s="410"/>
      <c r="CS96" s="410"/>
      <c r="CT96" s="410"/>
      <c r="CU96" s="410"/>
    </row>
    <row r="97" spans="2:99" ht="14.25">
      <c r="B97" s="732"/>
      <c r="C97" s="738"/>
      <c r="D97" s="592">
        <v>72</v>
      </c>
      <c r="E97" s="413" t="s">
        <v>592</v>
      </c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5"/>
      <c r="X97" s="593">
        <v>1643</v>
      </c>
      <c r="Y97" s="720"/>
      <c r="Z97" s="721"/>
      <c r="AA97" s="721"/>
      <c r="AB97" s="722"/>
      <c r="AC97" s="413"/>
      <c r="AD97" s="414"/>
      <c r="AE97" s="414"/>
      <c r="AF97" s="414"/>
      <c r="AG97" s="415"/>
      <c r="AH97" s="593">
        <v>1644</v>
      </c>
      <c r="AI97" s="720"/>
      <c r="AJ97" s="721"/>
      <c r="AK97" s="721"/>
      <c r="AL97" s="722"/>
      <c r="AM97" s="418" t="s">
        <v>2</v>
      </c>
      <c r="AN97" s="410"/>
      <c r="AO97" s="410"/>
      <c r="AP97" s="410"/>
      <c r="AQ97" s="410"/>
      <c r="AR97" s="410"/>
      <c r="AS97" s="410"/>
      <c r="AT97" s="410"/>
      <c r="AU97" s="410"/>
      <c r="AV97" s="410"/>
      <c r="AW97" s="410"/>
      <c r="AX97" s="410"/>
      <c r="AY97" s="410"/>
      <c r="AZ97" s="410"/>
      <c r="BA97" s="410"/>
      <c r="BB97" s="410"/>
      <c r="BC97" s="410"/>
      <c r="BD97" s="410"/>
      <c r="BE97" s="410"/>
      <c r="BF97" s="410"/>
      <c r="BG97" s="410"/>
      <c r="BH97" s="410"/>
      <c r="BI97" s="410"/>
      <c r="BJ97" s="410"/>
      <c r="BK97" s="410"/>
      <c r="BL97" s="410"/>
      <c r="BM97" s="410"/>
      <c r="BN97" s="410"/>
      <c r="BO97" s="410"/>
      <c r="BP97" s="410"/>
      <c r="BQ97" s="410"/>
      <c r="BR97" s="410"/>
      <c r="BS97" s="410"/>
      <c r="BT97" s="410"/>
      <c r="BU97" s="410"/>
      <c r="BV97" s="410"/>
      <c r="BW97" s="410"/>
      <c r="BX97" s="410"/>
      <c r="BY97" s="410"/>
      <c r="BZ97" s="410"/>
      <c r="CA97" s="410"/>
      <c r="CB97" s="410"/>
      <c r="CC97" s="410"/>
      <c r="CD97" s="410"/>
      <c r="CE97" s="410"/>
      <c r="CF97" s="410"/>
      <c r="CG97" s="410"/>
      <c r="CH97" s="410"/>
      <c r="CI97" s="410"/>
      <c r="CJ97" s="410"/>
      <c r="CK97" s="410"/>
      <c r="CL97" s="410"/>
      <c r="CM97" s="410"/>
      <c r="CN97" s="410"/>
      <c r="CO97" s="410"/>
      <c r="CP97" s="410"/>
      <c r="CQ97" s="410"/>
      <c r="CR97" s="410"/>
      <c r="CS97" s="410"/>
      <c r="CT97" s="410"/>
      <c r="CU97" s="410"/>
    </row>
    <row r="98" spans="2:99" ht="14.25">
      <c r="B98" s="732"/>
      <c r="C98" s="738"/>
      <c r="D98" s="595">
        <v>73</v>
      </c>
      <c r="E98" s="432" t="s">
        <v>355</v>
      </c>
      <c r="F98" s="433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  <c r="Y98" s="433"/>
      <c r="Z98" s="433"/>
      <c r="AA98" s="433"/>
      <c r="AB98" s="433"/>
      <c r="AC98" s="433"/>
      <c r="AD98" s="433"/>
      <c r="AE98" s="433"/>
      <c r="AF98" s="433"/>
      <c r="AG98" s="434"/>
      <c r="AH98" s="425">
        <v>911</v>
      </c>
      <c r="AI98" s="724"/>
      <c r="AJ98" s="725"/>
      <c r="AK98" s="725"/>
      <c r="AL98" s="726"/>
      <c r="AM98" s="418" t="s">
        <v>2</v>
      </c>
      <c r="AN98" s="410"/>
      <c r="AO98" s="410"/>
      <c r="AP98" s="410"/>
      <c r="AQ98" s="410"/>
      <c r="AR98" s="410"/>
      <c r="AS98" s="410"/>
      <c r="AT98" s="410"/>
      <c r="AU98" s="410"/>
      <c r="AV98" s="410"/>
      <c r="AW98" s="410"/>
      <c r="AX98" s="410"/>
      <c r="AY98" s="410"/>
      <c r="AZ98" s="410"/>
      <c r="BA98" s="410"/>
      <c r="BB98" s="410"/>
      <c r="BC98" s="410"/>
      <c r="BD98" s="410"/>
      <c r="BE98" s="410"/>
      <c r="BF98" s="410"/>
      <c r="BG98" s="410"/>
      <c r="BH98" s="410"/>
      <c r="BI98" s="410"/>
      <c r="BJ98" s="410"/>
      <c r="BK98" s="410"/>
      <c r="BL98" s="410"/>
      <c r="BM98" s="410"/>
      <c r="BN98" s="410"/>
      <c r="BO98" s="410"/>
      <c r="BP98" s="410"/>
      <c r="BQ98" s="410"/>
      <c r="BR98" s="410"/>
      <c r="BS98" s="410"/>
      <c r="BT98" s="410"/>
      <c r="BU98" s="410"/>
      <c r="BV98" s="410"/>
      <c r="BW98" s="410"/>
      <c r="BX98" s="410"/>
      <c r="BY98" s="410"/>
      <c r="BZ98" s="410"/>
      <c r="CA98" s="410"/>
      <c r="CB98" s="410"/>
      <c r="CC98" s="410"/>
      <c r="CD98" s="410"/>
      <c r="CE98" s="410"/>
      <c r="CF98" s="410"/>
      <c r="CG98" s="410"/>
      <c r="CH98" s="410"/>
      <c r="CI98" s="410"/>
      <c r="CJ98" s="410"/>
      <c r="CK98" s="410"/>
      <c r="CL98" s="410"/>
      <c r="CM98" s="410"/>
      <c r="CN98" s="410"/>
      <c r="CO98" s="410"/>
      <c r="CP98" s="410"/>
      <c r="CQ98" s="410"/>
      <c r="CR98" s="410"/>
      <c r="CS98" s="410"/>
      <c r="CT98" s="410"/>
      <c r="CU98" s="410"/>
    </row>
    <row r="99" spans="2:99" ht="14.25">
      <c r="B99" s="732"/>
      <c r="C99" s="738"/>
      <c r="D99" s="595">
        <v>74</v>
      </c>
      <c r="E99" s="432" t="s">
        <v>593</v>
      </c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  <c r="Z99" s="433"/>
      <c r="AA99" s="433"/>
      <c r="AB99" s="433"/>
      <c r="AC99" s="433"/>
      <c r="AD99" s="433"/>
      <c r="AE99" s="433"/>
      <c r="AF99" s="433"/>
      <c r="AG99" s="434"/>
      <c r="AH99" s="425">
        <v>913</v>
      </c>
      <c r="AI99" s="724"/>
      <c r="AJ99" s="725"/>
      <c r="AK99" s="725"/>
      <c r="AL99" s="726"/>
      <c r="AM99" s="418" t="s">
        <v>2</v>
      </c>
      <c r="AN99" s="410"/>
      <c r="AO99" s="410"/>
      <c r="AP99" s="410"/>
      <c r="AQ99" s="410"/>
      <c r="AR99" s="410"/>
      <c r="AS99" s="410"/>
      <c r="AT99" s="410"/>
      <c r="AU99" s="410"/>
      <c r="AV99" s="410"/>
      <c r="AW99" s="410"/>
      <c r="AX99" s="410"/>
      <c r="AY99" s="410"/>
      <c r="AZ99" s="410"/>
      <c r="BA99" s="410"/>
      <c r="BB99" s="410"/>
      <c r="BC99" s="410"/>
      <c r="BD99" s="410"/>
      <c r="BE99" s="410"/>
      <c r="BF99" s="410"/>
      <c r="BG99" s="410"/>
      <c r="BH99" s="410"/>
      <c r="BI99" s="410"/>
      <c r="BJ99" s="410"/>
      <c r="BK99" s="410"/>
      <c r="BL99" s="410"/>
      <c r="BM99" s="410"/>
      <c r="BN99" s="410"/>
      <c r="BO99" s="410"/>
      <c r="BP99" s="410"/>
      <c r="BQ99" s="410"/>
      <c r="BR99" s="410"/>
      <c r="BS99" s="410"/>
      <c r="BT99" s="410"/>
      <c r="BU99" s="410"/>
      <c r="BV99" s="410"/>
      <c r="BW99" s="410"/>
      <c r="BX99" s="410"/>
      <c r="BY99" s="410"/>
      <c r="BZ99" s="410"/>
      <c r="CA99" s="410"/>
      <c r="CB99" s="410"/>
      <c r="CC99" s="410"/>
      <c r="CD99" s="410"/>
      <c r="CE99" s="410"/>
      <c r="CF99" s="410"/>
      <c r="CG99" s="410"/>
      <c r="CH99" s="410"/>
      <c r="CI99" s="410"/>
      <c r="CJ99" s="410"/>
      <c r="CK99" s="410"/>
      <c r="CL99" s="410"/>
      <c r="CM99" s="410"/>
      <c r="CN99" s="410"/>
      <c r="CO99" s="410"/>
      <c r="CP99" s="410"/>
      <c r="CQ99" s="410"/>
      <c r="CR99" s="410"/>
      <c r="CS99" s="410"/>
      <c r="CT99" s="410"/>
      <c r="CU99" s="410"/>
    </row>
    <row r="100" spans="2:99" ht="14.25">
      <c r="B100" s="732"/>
      <c r="C100" s="738"/>
      <c r="D100" s="595">
        <v>75</v>
      </c>
      <c r="E100" s="432" t="s">
        <v>594</v>
      </c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  <c r="Y100" s="433"/>
      <c r="Z100" s="433"/>
      <c r="AA100" s="433"/>
      <c r="AB100" s="433"/>
      <c r="AC100" s="433"/>
      <c r="AD100" s="433"/>
      <c r="AE100" s="433"/>
      <c r="AF100" s="433"/>
      <c r="AG100" s="434"/>
      <c r="AH100" s="425">
        <v>923</v>
      </c>
      <c r="AI100" s="724"/>
      <c r="AJ100" s="725"/>
      <c r="AK100" s="725"/>
      <c r="AL100" s="726"/>
      <c r="AM100" s="418" t="s">
        <v>2</v>
      </c>
      <c r="AN100" s="410"/>
      <c r="AO100" s="410"/>
      <c r="AP100" s="410"/>
      <c r="AQ100" s="410"/>
      <c r="AR100" s="410"/>
      <c r="AS100" s="410"/>
      <c r="AT100" s="410"/>
      <c r="AU100" s="410"/>
      <c r="AV100" s="410"/>
      <c r="AW100" s="410"/>
      <c r="AX100" s="410"/>
      <c r="AY100" s="410"/>
      <c r="AZ100" s="410"/>
      <c r="BA100" s="410"/>
      <c r="BB100" s="410"/>
      <c r="BC100" s="410"/>
      <c r="BD100" s="410"/>
      <c r="BE100" s="410"/>
      <c r="BF100" s="410"/>
      <c r="BG100" s="410"/>
      <c r="BH100" s="410"/>
      <c r="BI100" s="410"/>
      <c r="BJ100" s="410"/>
      <c r="BK100" s="410"/>
      <c r="BL100" s="410"/>
      <c r="BM100" s="410"/>
      <c r="BN100" s="410"/>
      <c r="BO100" s="410"/>
      <c r="BP100" s="410"/>
      <c r="BQ100" s="410"/>
      <c r="BR100" s="410"/>
      <c r="BS100" s="410"/>
      <c r="BT100" s="410"/>
      <c r="BU100" s="410"/>
      <c r="BV100" s="410"/>
      <c r="BW100" s="410"/>
      <c r="BX100" s="410"/>
      <c r="BY100" s="410"/>
      <c r="BZ100" s="410"/>
      <c r="CA100" s="410"/>
      <c r="CB100" s="410"/>
      <c r="CC100" s="410"/>
      <c r="CD100" s="410"/>
      <c r="CE100" s="410"/>
      <c r="CF100" s="410"/>
      <c r="CG100" s="410"/>
      <c r="CH100" s="410"/>
      <c r="CI100" s="410"/>
      <c r="CJ100" s="410"/>
      <c r="CK100" s="410"/>
      <c r="CL100" s="410"/>
      <c r="CM100" s="410"/>
      <c r="CN100" s="410"/>
      <c r="CO100" s="410"/>
      <c r="CP100" s="410"/>
      <c r="CQ100" s="410"/>
      <c r="CR100" s="410"/>
      <c r="CS100" s="410"/>
      <c r="CT100" s="410"/>
      <c r="CU100" s="410"/>
    </row>
    <row r="101" spans="2:99" ht="14.25">
      <c r="B101" s="732"/>
      <c r="C101" s="738"/>
      <c r="D101" s="595">
        <v>76</v>
      </c>
      <c r="E101" s="432" t="s">
        <v>595</v>
      </c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  <c r="AF101" s="433"/>
      <c r="AG101" s="434"/>
      <c r="AH101" s="425">
        <v>924</v>
      </c>
      <c r="AI101" s="724"/>
      <c r="AJ101" s="725"/>
      <c r="AK101" s="725"/>
      <c r="AL101" s="726"/>
      <c r="AM101" s="418" t="s">
        <v>2</v>
      </c>
      <c r="AN101" s="410"/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  <c r="AZ101" s="410"/>
      <c r="BA101" s="410"/>
      <c r="BB101" s="410"/>
      <c r="BC101" s="410"/>
      <c r="BD101" s="410"/>
      <c r="BE101" s="410"/>
      <c r="BF101" s="410"/>
      <c r="BG101" s="410"/>
      <c r="BH101" s="410"/>
      <c r="BI101" s="410"/>
      <c r="BJ101" s="410"/>
      <c r="BK101" s="410"/>
      <c r="BL101" s="410"/>
      <c r="BM101" s="410"/>
      <c r="BN101" s="410"/>
      <c r="BO101" s="410"/>
      <c r="BP101" s="410"/>
      <c r="BQ101" s="410"/>
      <c r="BR101" s="410"/>
      <c r="BS101" s="410"/>
      <c r="BT101" s="410"/>
      <c r="BU101" s="410"/>
      <c r="BV101" s="410"/>
      <c r="BW101" s="410"/>
      <c r="BX101" s="410"/>
      <c r="BY101" s="410"/>
      <c r="BZ101" s="410"/>
      <c r="CA101" s="410"/>
      <c r="CB101" s="410"/>
      <c r="CC101" s="410"/>
      <c r="CD101" s="410"/>
      <c r="CE101" s="410"/>
      <c r="CF101" s="410"/>
      <c r="CG101" s="410"/>
      <c r="CH101" s="410"/>
      <c r="CI101" s="410"/>
      <c r="CJ101" s="410"/>
      <c r="CK101" s="410"/>
      <c r="CL101" s="410"/>
      <c r="CM101" s="410"/>
      <c r="CN101" s="410"/>
      <c r="CO101" s="410"/>
      <c r="CP101" s="410"/>
      <c r="CQ101" s="410"/>
      <c r="CR101" s="410"/>
      <c r="CS101" s="410"/>
      <c r="CT101" s="410"/>
      <c r="CU101" s="410"/>
    </row>
    <row r="102" spans="2:99" ht="14.25">
      <c r="B102" s="732"/>
      <c r="C102" s="738"/>
      <c r="D102" s="595">
        <v>77</v>
      </c>
      <c r="E102" s="432" t="s">
        <v>596</v>
      </c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  <c r="AF102" s="433"/>
      <c r="AG102" s="434"/>
      <c r="AH102" s="425">
        <v>1051</v>
      </c>
      <c r="AI102" s="724"/>
      <c r="AJ102" s="725"/>
      <c r="AK102" s="725"/>
      <c r="AL102" s="726"/>
      <c r="AM102" s="418" t="s">
        <v>2</v>
      </c>
      <c r="AN102" s="410"/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  <c r="AZ102" s="410"/>
      <c r="BA102" s="410"/>
      <c r="BB102" s="410"/>
      <c r="BC102" s="410"/>
      <c r="BD102" s="410"/>
      <c r="BE102" s="410"/>
      <c r="BF102" s="410"/>
      <c r="BG102" s="410"/>
      <c r="BH102" s="410"/>
      <c r="BI102" s="410"/>
      <c r="BJ102" s="410"/>
      <c r="BK102" s="410"/>
      <c r="BL102" s="410"/>
      <c r="BM102" s="410"/>
      <c r="BN102" s="410"/>
      <c r="BO102" s="410"/>
      <c r="BP102" s="410"/>
      <c r="BQ102" s="410"/>
      <c r="BR102" s="410"/>
      <c r="BS102" s="410"/>
      <c r="BT102" s="410"/>
      <c r="BU102" s="410"/>
      <c r="BV102" s="410"/>
      <c r="BW102" s="410"/>
      <c r="BX102" s="410"/>
      <c r="BY102" s="410"/>
      <c r="BZ102" s="410"/>
      <c r="CA102" s="410"/>
      <c r="CB102" s="410"/>
      <c r="CC102" s="410"/>
      <c r="CD102" s="410"/>
      <c r="CE102" s="410"/>
      <c r="CF102" s="410"/>
      <c r="CG102" s="410"/>
      <c r="CH102" s="410"/>
      <c r="CI102" s="410"/>
      <c r="CJ102" s="410"/>
      <c r="CK102" s="410"/>
      <c r="CL102" s="410"/>
      <c r="CM102" s="410"/>
      <c r="CN102" s="410"/>
      <c r="CO102" s="410"/>
      <c r="CP102" s="410"/>
      <c r="CQ102" s="410"/>
      <c r="CR102" s="410"/>
      <c r="CS102" s="410"/>
      <c r="CT102" s="410"/>
      <c r="CU102" s="410"/>
    </row>
    <row r="103" spans="2:99" ht="14.25">
      <c r="B103" s="732"/>
      <c r="C103" s="738"/>
      <c r="D103" s="595">
        <v>78</v>
      </c>
      <c r="E103" s="432" t="s">
        <v>597</v>
      </c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  <c r="Z103" s="433"/>
      <c r="AA103" s="433"/>
      <c r="AB103" s="433"/>
      <c r="AC103" s="433"/>
      <c r="AD103" s="433"/>
      <c r="AE103" s="433"/>
      <c r="AF103" s="433"/>
      <c r="AG103" s="434"/>
      <c r="AH103" s="425">
        <v>1052</v>
      </c>
      <c r="AI103" s="724"/>
      <c r="AJ103" s="725"/>
      <c r="AK103" s="725"/>
      <c r="AL103" s="726"/>
      <c r="AM103" s="418" t="s">
        <v>2</v>
      </c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  <c r="AZ103" s="410"/>
      <c r="BA103" s="410"/>
      <c r="BB103" s="410"/>
      <c r="BC103" s="410"/>
      <c r="BD103" s="410"/>
      <c r="BE103" s="410"/>
      <c r="BF103" s="410"/>
      <c r="BG103" s="410"/>
      <c r="BH103" s="410"/>
      <c r="BI103" s="410"/>
      <c r="BJ103" s="410"/>
      <c r="BK103" s="410"/>
      <c r="BL103" s="410"/>
      <c r="BM103" s="410"/>
      <c r="BN103" s="410"/>
      <c r="BO103" s="410"/>
      <c r="BP103" s="410"/>
      <c r="BQ103" s="410"/>
      <c r="BR103" s="410"/>
      <c r="BS103" s="410"/>
      <c r="BT103" s="410"/>
      <c r="BU103" s="410"/>
      <c r="BV103" s="410"/>
      <c r="BW103" s="410"/>
      <c r="BX103" s="410"/>
      <c r="BY103" s="410"/>
      <c r="BZ103" s="410"/>
      <c r="CA103" s="410"/>
      <c r="CB103" s="410"/>
      <c r="CC103" s="410"/>
      <c r="CD103" s="410"/>
      <c r="CE103" s="410"/>
      <c r="CF103" s="410"/>
      <c r="CG103" s="410"/>
      <c r="CH103" s="410"/>
      <c r="CI103" s="410"/>
      <c r="CJ103" s="410"/>
      <c r="CK103" s="410"/>
      <c r="CL103" s="410"/>
      <c r="CM103" s="410"/>
      <c r="CN103" s="410"/>
      <c r="CO103" s="410"/>
      <c r="CP103" s="410"/>
      <c r="CQ103" s="410"/>
      <c r="CR103" s="410"/>
      <c r="CS103" s="410"/>
      <c r="CT103" s="410"/>
      <c r="CU103" s="410"/>
    </row>
    <row r="104" spans="2:99" ht="14.25">
      <c r="B104" s="732"/>
      <c r="C104" s="738"/>
      <c r="D104" s="595">
        <v>79</v>
      </c>
      <c r="E104" s="432" t="s">
        <v>598</v>
      </c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  <c r="AB104" s="433"/>
      <c r="AC104" s="433"/>
      <c r="AD104" s="433"/>
      <c r="AE104" s="433"/>
      <c r="AF104" s="433"/>
      <c r="AG104" s="434"/>
      <c r="AH104" s="425">
        <v>21</v>
      </c>
      <c r="AI104" s="724"/>
      <c r="AJ104" s="725"/>
      <c r="AK104" s="725"/>
      <c r="AL104" s="726"/>
      <c r="AM104" s="418" t="s">
        <v>2</v>
      </c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  <c r="AZ104" s="410"/>
      <c r="BA104" s="410"/>
      <c r="BB104" s="410"/>
      <c r="BC104" s="410"/>
      <c r="BD104" s="410"/>
      <c r="BE104" s="410"/>
      <c r="BF104" s="410"/>
      <c r="BG104" s="410"/>
      <c r="BH104" s="410"/>
      <c r="BI104" s="410"/>
      <c r="BJ104" s="410"/>
      <c r="BK104" s="410"/>
      <c r="BL104" s="410"/>
      <c r="BM104" s="410"/>
      <c r="BN104" s="410"/>
      <c r="BO104" s="410"/>
      <c r="BP104" s="410"/>
      <c r="BQ104" s="410"/>
      <c r="BR104" s="410"/>
      <c r="BS104" s="410"/>
      <c r="BT104" s="410"/>
      <c r="BU104" s="410"/>
      <c r="BV104" s="410"/>
      <c r="BW104" s="410"/>
      <c r="BX104" s="410"/>
      <c r="BY104" s="410"/>
      <c r="BZ104" s="410"/>
      <c r="CA104" s="410"/>
      <c r="CB104" s="410"/>
      <c r="CC104" s="410"/>
      <c r="CD104" s="410"/>
      <c r="CE104" s="410"/>
      <c r="CF104" s="410"/>
      <c r="CG104" s="410"/>
      <c r="CH104" s="410"/>
      <c r="CI104" s="410"/>
      <c r="CJ104" s="410"/>
      <c r="CK104" s="410"/>
      <c r="CL104" s="410"/>
      <c r="CM104" s="410"/>
      <c r="CN104" s="410"/>
      <c r="CO104" s="410"/>
      <c r="CP104" s="410"/>
      <c r="CQ104" s="410"/>
      <c r="CR104" s="410"/>
      <c r="CS104" s="410"/>
      <c r="CT104" s="410"/>
      <c r="CU104" s="410"/>
    </row>
    <row r="105" spans="2:99" ht="14.25">
      <c r="B105" s="732"/>
      <c r="C105" s="738"/>
      <c r="D105" s="595">
        <v>80</v>
      </c>
      <c r="E105" s="432" t="s">
        <v>599</v>
      </c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  <c r="Z105" s="433"/>
      <c r="AA105" s="433"/>
      <c r="AB105" s="433"/>
      <c r="AC105" s="433"/>
      <c r="AD105" s="433"/>
      <c r="AE105" s="433"/>
      <c r="AF105" s="433"/>
      <c r="AG105" s="434"/>
      <c r="AH105" s="425">
        <v>43</v>
      </c>
      <c r="AI105" s="724"/>
      <c r="AJ105" s="725"/>
      <c r="AK105" s="725"/>
      <c r="AL105" s="726"/>
      <c r="AM105" s="418" t="s">
        <v>2</v>
      </c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  <c r="AZ105" s="410"/>
      <c r="BA105" s="410"/>
      <c r="BB105" s="410"/>
      <c r="BC105" s="410"/>
      <c r="BD105" s="410"/>
      <c r="BE105" s="410"/>
      <c r="BF105" s="410"/>
      <c r="BG105" s="410"/>
      <c r="BH105" s="410"/>
      <c r="BI105" s="410"/>
      <c r="BJ105" s="410"/>
      <c r="BK105" s="410"/>
      <c r="BL105" s="410"/>
      <c r="BM105" s="410"/>
      <c r="BN105" s="410"/>
      <c r="BO105" s="410"/>
      <c r="BP105" s="410"/>
      <c r="BQ105" s="410"/>
      <c r="BR105" s="410"/>
      <c r="BS105" s="410"/>
      <c r="BT105" s="410"/>
      <c r="BU105" s="410"/>
      <c r="BV105" s="410"/>
      <c r="BW105" s="410"/>
      <c r="BX105" s="410"/>
      <c r="BY105" s="410"/>
      <c r="BZ105" s="410"/>
      <c r="CA105" s="410"/>
      <c r="CB105" s="410"/>
      <c r="CC105" s="410"/>
      <c r="CD105" s="410"/>
      <c r="CE105" s="410"/>
      <c r="CF105" s="410"/>
      <c r="CG105" s="410"/>
      <c r="CH105" s="410"/>
      <c r="CI105" s="410"/>
      <c r="CJ105" s="410"/>
      <c r="CK105" s="410"/>
      <c r="CL105" s="410"/>
      <c r="CM105" s="410"/>
      <c r="CN105" s="410"/>
      <c r="CO105" s="410"/>
      <c r="CP105" s="410"/>
      <c r="CQ105" s="410"/>
      <c r="CR105" s="410"/>
      <c r="CS105" s="410"/>
      <c r="CT105" s="410"/>
      <c r="CU105" s="410"/>
    </row>
    <row r="106" spans="2:99" ht="14.25">
      <c r="B106" s="732"/>
      <c r="C106" s="738"/>
      <c r="D106" s="595">
        <v>81</v>
      </c>
      <c r="E106" s="432" t="s">
        <v>600</v>
      </c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  <c r="Z106" s="433"/>
      <c r="AA106" s="433"/>
      <c r="AB106" s="433"/>
      <c r="AC106" s="433"/>
      <c r="AD106" s="433"/>
      <c r="AE106" s="433"/>
      <c r="AF106" s="433"/>
      <c r="AG106" s="434"/>
      <c r="AH106" s="425">
        <v>767</v>
      </c>
      <c r="AI106" s="724"/>
      <c r="AJ106" s="725"/>
      <c r="AK106" s="725"/>
      <c r="AL106" s="726"/>
      <c r="AM106" s="418" t="s">
        <v>2</v>
      </c>
      <c r="AN106" s="410"/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  <c r="AZ106" s="410"/>
      <c r="BA106" s="410"/>
      <c r="BB106" s="410"/>
      <c r="BC106" s="410"/>
      <c r="BD106" s="410"/>
      <c r="BE106" s="410"/>
      <c r="BF106" s="410"/>
      <c r="BG106" s="410"/>
      <c r="BH106" s="410"/>
      <c r="BI106" s="410"/>
      <c r="BJ106" s="410"/>
      <c r="BK106" s="410"/>
      <c r="BL106" s="410"/>
      <c r="BM106" s="410"/>
      <c r="BN106" s="410"/>
      <c r="BO106" s="410"/>
      <c r="BP106" s="410"/>
      <c r="BQ106" s="410"/>
      <c r="BR106" s="410"/>
      <c r="BS106" s="410"/>
      <c r="BT106" s="410"/>
      <c r="BU106" s="410"/>
      <c r="BV106" s="410"/>
      <c r="BW106" s="410"/>
      <c r="BX106" s="410"/>
      <c r="BY106" s="410"/>
      <c r="BZ106" s="410"/>
      <c r="CA106" s="410"/>
      <c r="CB106" s="410"/>
      <c r="CC106" s="410"/>
      <c r="CD106" s="410"/>
      <c r="CE106" s="410"/>
      <c r="CF106" s="410"/>
      <c r="CG106" s="410"/>
      <c r="CH106" s="410"/>
      <c r="CI106" s="410"/>
      <c r="CJ106" s="410"/>
      <c r="CK106" s="410"/>
      <c r="CL106" s="410"/>
      <c r="CM106" s="410"/>
      <c r="CN106" s="410"/>
      <c r="CO106" s="410"/>
      <c r="CP106" s="410"/>
      <c r="CQ106" s="410"/>
      <c r="CR106" s="410"/>
      <c r="CS106" s="410"/>
      <c r="CT106" s="410"/>
      <c r="CU106" s="410"/>
    </row>
    <row r="107" spans="2:99" ht="14.25">
      <c r="B107" s="732"/>
      <c r="C107" s="739"/>
      <c r="D107" s="595">
        <v>82</v>
      </c>
      <c r="E107" s="432" t="s">
        <v>601</v>
      </c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  <c r="Z107" s="433"/>
      <c r="AA107" s="433"/>
      <c r="AB107" s="433"/>
      <c r="AC107" s="433"/>
      <c r="AD107" s="433"/>
      <c r="AE107" s="433"/>
      <c r="AF107" s="433"/>
      <c r="AG107" s="434"/>
      <c r="AH107" s="425">
        <v>862</v>
      </c>
      <c r="AI107" s="724"/>
      <c r="AJ107" s="725"/>
      <c r="AK107" s="725"/>
      <c r="AL107" s="726"/>
      <c r="AM107" s="418" t="s">
        <v>2</v>
      </c>
      <c r="AN107" s="410"/>
      <c r="AO107" s="410"/>
      <c r="AP107" s="410"/>
      <c r="AQ107" s="410"/>
      <c r="AR107" s="410"/>
      <c r="AS107" s="410"/>
      <c r="AT107" s="410"/>
      <c r="AU107" s="410"/>
      <c r="AV107" s="410"/>
      <c r="AW107" s="410"/>
      <c r="AX107" s="410"/>
      <c r="AY107" s="410"/>
      <c r="AZ107" s="410"/>
      <c r="BA107" s="410"/>
      <c r="BB107" s="410"/>
      <c r="BC107" s="410"/>
      <c r="BD107" s="410"/>
      <c r="BE107" s="410"/>
      <c r="BF107" s="410"/>
      <c r="BG107" s="410"/>
      <c r="BH107" s="410"/>
      <c r="BI107" s="410"/>
      <c r="BJ107" s="410"/>
      <c r="BK107" s="410"/>
      <c r="BL107" s="410"/>
      <c r="BM107" s="410"/>
      <c r="BN107" s="410"/>
      <c r="BO107" s="410"/>
      <c r="BP107" s="410"/>
      <c r="BQ107" s="410"/>
      <c r="BR107" s="410"/>
      <c r="BS107" s="410"/>
      <c r="BT107" s="410"/>
      <c r="BU107" s="410"/>
      <c r="BV107" s="410"/>
      <c r="BW107" s="410"/>
      <c r="BX107" s="410"/>
      <c r="BY107" s="410"/>
      <c r="BZ107" s="410"/>
      <c r="CA107" s="410"/>
      <c r="CB107" s="410"/>
      <c r="CC107" s="410"/>
      <c r="CD107" s="410"/>
      <c r="CE107" s="410"/>
      <c r="CF107" s="410"/>
      <c r="CG107" s="410"/>
      <c r="CH107" s="410"/>
      <c r="CI107" s="410"/>
      <c r="CJ107" s="410"/>
      <c r="CK107" s="410"/>
      <c r="CL107" s="410"/>
      <c r="CM107" s="410"/>
      <c r="CN107" s="410"/>
      <c r="CO107" s="410"/>
      <c r="CP107" s="410"/>
      <c r="CQ107" s="410"/>
      <c r="CR107" s="410"/>
      <c r="CS107" s="410"/>
      <c r="CT107" s="410"/>
      <c r="CU107" s="410"/>
    </row>
    <row r="108" spans="2:99" ht="14.25">
      <c r="B108" s="732"/>
      <c r="C108" s="731" t="s">
        <v>602</v>
      </c>
      <c r="D108" s="592">
        <v>83</v>
      </c>
      <c r="E108" s="413" t="s">
        <v>603</v>
      </c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5"/>
      <c r="X108" s="593">
        <v>51</v>
      </c>
      <c r="Y108" s="720"/>
      <c r="Z108" s="721"/>
      <c r="AA108" s="721"/>
      <c r="AB108" s="722"/>
      <c r="AC108" s="593">
        <v>63</v>
      </c>
      <c r="AD108" s="720"/>
      <c r="AE108" s="721"/>
      <c r="AF108" s="721"/>
      <c r="AG108" s="722"/>
      <c r="AH108" s="593">
        <v>71</v>
      </c>
      <c r="AI108" s="720"/>
      <c r="AJ108" s="721"/>
      <c r="AK108" s="721"/>
      <c r="AL108" s="722"/>
      <c r="AM108" s="418" t="s">
        <v>2</v>
      </c>
      <c r="AN108" s="410"/>
      <c r="AO108" s="410"/>
      <c r="AP108" s="410"/>
      <c r="AQ108" s="410"/>
      <c r="AR108" s="410"/>
      <c r="AS108" s="410"/>
      <c r="AT108" s="410"/>
      <c r="AU108" s="410"/>
      <c r="AV108" s="410"/>
      <c r="AW108" s="410"/>
      <c r="AX108" s="410"/>
      <c r="AY108" s="410"/>
      <c r="AZ108" s="410"/>
      <c r="BA108" s="410"/>
      <c r="BB108" s="410"/>
      <c r="BC108" s="410"/>
      <c r="BD108" s="410"/>
      <c r="BE108" s="410"/>
      <c r="BF108" s="410"/>
      <c r="BG108" s="410"/>
      <c r="BH108" s="410"/>
      <c r="BI108" s="410"/>
      <c r="BJ108" s="410"/>
      <c r="BK108" s="410"/>
      <c r="BL108" s="410"/>
      <c r="BM108" s="410"/>
      <c r="BN108" s="410"/>
      <c r="BO108" s="410"/>
      <c r="BP108" s="410"/>
      <c r="BQ108" s="410"/>
      <c r="BR108" s="410"/>
      <c r="BS108" s="410"/>
      <c r="BT108" s="410"/>
      <c r="BU108" s="410"/>
      <c r="BV108" s="410"/>
      <c r="BW108" s="410"/>
      <c r="BX108" s="410"/>
      <c r="BY108" s="410"/>
      <c r="BZ108" s="410"/>
      <c r="CA108" s="410"/>
      <c r="CB108" s="410"/>
      <c r="CC108" s="410"/>
      <c r="CD108" s="410"/>
      <c r="CE108" s="410"/>
      <c r="CF108" s="410"/>
      <c r="CG108" s="410"/>
      <c r="CH108" s="410"/>
      <c r="CI108" s="410"/>
      <c r="CJ108" s="410"/>
      <c r="CK108" s="410"/>
      <c r="CL108" s="410"/>
      <c r="CM108" s="410"/>
      <c r="CN108" s="410"/>
      <c r="CO108" s="410"/>
      <c r="CP108" s="410"/>
      <c r="CQ108" s="410"/>
      <c r="CR108" s="410"/>
      <c r="CS108" s="410"/>
      <c r="CT108" s="410"/>
      <c r="CU108" s="410"/>
    </row>
    <row r="109" spans="2:99" ht="14.25">
      <c r="B109" s="732"/>
      <c r="C109" s="731"/>
      <c r="D109" s="723">
        <v>84</v>
      </c>
      <c r="E109" s="413" t="s">
        <v>604</v>
      </c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5"/>
      <c r="AH109" s="593">
        <v>36</v>
      </c>
      <c r="AI109" s="720">
        <f>+SUM(AI110:AL113)</f>
        <v>0</v>
      </c>
      <c r="AJ109" s="721"/>
      <c r="AK109" s="721"/>
      <c r="AL109" s="722"/>
      <c r="AM109" s="475" t="s">
        <v>3</v>
      </c>
      <c r="AN109" s="410"/>
      <c r="AO109" s="410"/>
      <c r="AP109" s="410"/>
      <c r="AQ109" s="410"/>
      <c r="AR109" s="410"/>
      <c r="AS109" s="410"/>
      <c r="AT109" s="410"/>
      <c r="AU109" s="410"/>
      <c r="AV109" s="410"/>
      <c r="AW109" s="410"/>
      <c r="AX109" s="410"/>
      <c r="AY109" s="410"/>
      <c r="AZ109" s="410"/>
      <c r="BA109" s="410"/>
      <c r="BB109" s="410"/>
      <c r="BC109" s="410"/>
      <c r="BD109" s="410"/>
      <c r="BE109" s="410"/>
      <c r="BF109" s="410"/>
      <c r="BG109" s="410"/>
      <c r="BH109" s="410"/>
      <c r="BI109" s="410"/>
      <c r="BJ109" s="410"/>
      <c r="BK109" s="410"/>
      <c r="BL109" s="410"/>
      <c r="BM109" s="410"/>
      <c r="BN109" s="410"/>
      <c r="BO109" s="410"/>
      <c r="BP109" s="410"/>
      <c r="BQ109" s="410"/>
      <c r="BR109" s="410"/>
      <c r="BS109" s="410"/>
      <c r="BT109" s="410"/>
      <c r="BU109" s="410"/>
      <c r="BV109" s="410"/>
      <c r="BW109" s="410"/>
      <c r="BX109" s="410"/>
      <c r="BY109" s="410"/>
      <c r="BZ109" s="410"/>
      <c r="CA109" s="410"/>
      <c r="CB109" s="410"/>
      <c r="CC109" s="410"/>
      <c r="CD109" s="410"/>
      <c r="CE109" s="410"/>
      <c r="CF109" s="410"/>
      <c r="CG109" s="410"/>
      <c r="CH109" s="410"/>
      <c r="CI109" s="410"/>
      <c r="CJ109" s="410"/>
      <c r="CK109" s="410"/>
      <c r="CL109" s="410"/>
      <c r="CM109" s="410"/>
      <c r="CN109" s="410"/>
      <c r="CO109" s="410"/>
      <c r="CP109" s="410"/>
      <c r="CQ109" s="410"/>
      <c r="CR109" s="410"/>
      <c r="CS109" s="410"/>
      <c r="CT109" s="410"/>
      <c r="CU109" s="410"/>
    </row>
    <row r="110" spans="2:99" ht="14.25">
      <c r="B110" s="732"/>
      <c r="C110" s="731"/>
      <c r="D110" s="723"/>
      <c r="E110" s="432" t="s">
        <v>605</v>
      </c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  <c r="Z110" s="433"/>
      <c r="AA110" s="433"/>
      <c r="AB110" s="433"/>
      <c r="AC110" s="433"/>
      <c r="AD110" s="433"/>
      <c r="AE110" s="433"/>
      <c r="AF110" s="433"/>
      <c r="AG110" s="434"/>
      <c r="AH110" s="425">
        <v>1904</v>
      </c>
      <c r="AI110" s="724"/>
      <c r="AJ110" s="725"/>
      <c r="AK110" s="725"/>
      <c r="AL110" s="726"/>
      <c r="AM110" s="476"/>
      <c r="AN110" s="410"/>
      <c r="AO110" s="410"/>
      <c r="AP110" s="410"/>
      <c r="AQ110" s="410"/>
      <c r="AR110" s="410"/>
      <c r="AS110" s="410"/>
      <c r="AT110" s="410"/>
      <c r="AU110" s="410"/>
      <c r="AV110" s="410"/>
      <c r="AW110" s="410"/>
      <c r="AX110" s="410"/>
      <c r="AY110" s="410"/>
      <c r="AZ110" s="410"/>
      <c r="BA110" s="410"/>
      <c r="BB110" s="410"/>
      <c r="BC110" s="410"/>
      <c r="BD110" s="410"/>
      <c r="BE110" s="410"/>
      <c r="BF110" s="410"/>
      <c r="BG110" s="410"/>
      <c r="BH110" s="410"/>
      <c r="BI110" s="410"/>
      <c r="BJ110" s="410"/>
      <c r="BK110" s="410"/>
      <c r="BL110" s="410"/>
      <c r="BM110" s="410"/>
      <c r="BN110" s="410"/>
      <c r="BO110" s="410"/>
      <c r="BP110" s="410"/>
      <c r="BQ110" s="410"/>
      <c r="BR110" s="410"/>
      <c r="BS110" s="410"/>
      <c r="BT110" s="410"/>
      <c r="BU110" s="410"/>
      <c r="BV110" s="410"/>
      <c r="BW110" s="410"/>
      <c r="BX110" s="410"/>
      <c r="BY110" s="410"/>
      <c r="BZ110" s="410"/>
      <c r="CA110" s="410"/>
      <c r="CB110" s="410"/>
      <c r="CC110" s="410"/>
      <c r="CD110" s="410"/>
      <c r="CE110" s="410"/>
      <c r="CF110" s="410"/>
      <c r="CG110" s="410"/>
      <c r="CH110" s="410"/>
      <c r="CI110" s="410"/>
      <c r="CJ110" s="410"/>
      <c r="CK110" s="410"/>
      <c r="CL110" s="410"/>
      <c r="CM110" s="410"/>
      <c r="CN110" s="410"/>
      <c r="CO110" s="410"/>
      <c r="CP110" s="410"/>
      <c r="CQ110" s="410"/>
      <c r="CR110" s="410"/>
      <c r="CS110" s="410"/>
      <c r="CT110" s="410"/>
      <c r="CU110" s="410"/>
    </row>
    <row r="111" spans="2:99" ht="14.25">
      <c r="B111" s="732"/>
      <c r="C111" s="731"/>
      <c r="D111" s="723"/>
      <c r="E111" s="432" t="s">
        <v>606</v>
      </c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4"/>
      <c r="AH111" s="425">
        <v>1905</v>
      </c>
      <c r="AI111" s="724"/>
      <c r="AJ111" s="725"/>
      <c r="AK111" s="725"/>
      <c r="AL111" s="726"/>
      <c r="AM111" s="476"/>
      <c r="AN111" s="410"/>
      <c r="AO111" s="410"/>
      <c r="AP111" s="410"/>
      <c r="AQ111" s="410"/>
      <c r="AR111" s="410"/>
      <c r="AS111" s="410"/>
      <c r="AT111" s="410"/>
      <c r="AU111" s="410"/>
      <c r="AV111" s="410"/>
      <c r="AW111" s="410"/>
      <c r="AX111" s="410"/>
      <c r="AY111" s="410"/>
      <c r="AZ111" s="410"/>
      <c r="BA111" s="410"/>
      <c r="BB111" s="410"/>
      <c r="BC111" s="410"/>
      <c r="BD111" s="410"/>
      <c r="BE111" s="410"/>
      <c r="BF111" s="410"/>
      <c r="BG111" s="410"/>
      <c r="BH111" s="410"/>
      <c r="BI111" s="410"/>
      <c r="BJ111" s="410"/>
      <c r="BK111" s="410"/>
      <c r="BL111" s="410"/>
      <c r="BM111" s="410"/>
      <c r="BN111" s="410"/>
      <c r="BO111" s="410"/>
      <c r="BP111" s="410"/>
      <c r="BQ111" s="410"/>
      <c r="BR111" s="410"/>
      <c r="BS111" s="410"/>
      <c r="BT111" s="410"/>
      <c r="BU111" s="410"/>
      <c r="BV111" s="410"/>
      <c r="BW111" s="410"/>
      <c r="BX111" s="410"/>
      <c r="BY111" s="410"/>
      <c r="BZ111" s="410"/>
      <c r="CA111" s="410"/>
      <c r="CB111" s="410"/>
      <c r="CC111" s="410"/>
      <c r="CD111" s="410"/>
      <c r="CE111" s="410"/>
      <c r="CF111" s="410"/>
      <c r="CG111" s="410"/>
      <c r="CH111" s="410"/>
      <c r="CI111" s="410"/>
      <c r="CJ111" s="410"/>
      <c r="CK111" s="410"/>
      <c r="CL111" s="410"/>
      <c r="CM111" s="410"/>
      <c r="CN111" s="410"/>
      <c r="CO111" s="410"/>
      <c r="CP111" s="410"/>
      <c r="CQ111" s="410"/>
      <c r="CR111" s="410"/>
      <c r="CS111" s="410"/>
      <c r="CT111" s="410"/>
      <c r="CU111" s="410"/>
    </row>
    <row r="112" spans="2:99" ht="14.25">
      <c r="B112" s="732"/>
      <c r="C112" s="731"/>
      <c r="D112" s="723"/>
      <c r="E112" s="432" t="s">
        <v>607</v>
      </c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4"/>
      <c r="AH112" s="425">
        <v>1906</v>
      </c>
      <c r="AI112" s="724"/>
      <c r="AJ112" s="725"/>
      <c r="AK112" s="725"/>
      <c r="AL112" s="726"/>
      <c r="AM112" s="476"/>
      <c r="AN112" s="410"/>
      <c r="AO112" s="410"/>
      <c r="AP112" s="410"/>
      <c r="AQ112" s="410"/>
      <c r="AR112" s="410"/>
      <c r="AS112" s="410"/>
      <c r="AT112" s="410"/>
      <c r="AU112" s="410"/>
      <c r="AV112" s="410"/>
      <c r="AW112" s="410"/>
      <c r="AX112" s="410"/>
      <c r="AY112" s="410"/>
      <c r="AZ112" s="410"/>
      <c r="BA112" s="410"/>
      <c r="BB112" s="410"/>
      <c r="BC112" s="410"/>
      <c r="BD112" s="410"/>
      <c r="BE112" s="410"/>
      <c r="BF112" s="410"/>
      <c r="BG112" s="410"/>
      <c r="BH112" s="410"/>
      <c r="BI112" s="410"/>
      <c r="BJ112" s="410"/>
      <c r="BK112" s="410"/>
      <c r="BL112" s="410"/>
      <c r="BM112" s="410"/>
      <c r="BN112" s="410"/>
      <c r="BO112" s="410"/>
      <c r="BP112" s="410"/>
      <c r="BQ112" s="410"/>
      <c r="BR112" s="410"/>
      <c r="BS112" s="410"/>
      <c r="BT112" s="410"/>
      <c r="BU112" s="410"/>
      <c r="BV112" s="410"/>
      <c r="BW112" s="410"/>
      <c r="BX112" s="410"/>
      <c r="BY112" s="410"/>
      <c r="BZ112" s="410"/>
      <c r="CA112" s="410"/>
      <c r="CB112" s="410"/>
      <c r="CC112" s="410"/>
      <c r="CD112" s="410"/>
      <c r="CE112" s="410"/>
      <c r="CF112" s="410"/>
      <c r="CG112" s="410"/>
      <c r="CH112" s="410"/>
      <c r="CI112" s="410"/>
      <c r="CJ112" s="410"/>
      <c r="CK112" s="410"/>
      <c r="CL112" s="410"/>
      <c r="CM112" s="410"/>
      <c r="CN112" s="410"/>
      <c r="CO112" s="410"/>
      <c r="CP112" s="410"/>
      <c r="CQ112" s="410"/>
      <c r="CR112" s="410"/>
      <c r="CS112" s="410"/>
      <c r="CT112" s="410"/>
      <c r="CU112" s="410"/>
    </row>
    <row r="113" spans="1:99" ht="14.25">
      <c r="B113" s="732"/>
      <c r="C113" s="731"/>
      <c r="D113" s="723"/>
      <c r="E113" s="432" t="s">
        <v>608</v>
      </c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  <c r="Z113" s="433"/>
      <c r="AA113" s="433"/>
      <c r="AB113" s="433"/>
      <c r="AC113" s="433"/>
      <c r="AD113" s="433"/>
      <c r="AE113" s="433"/>
      <c r="AF113" s="433"/>
      <c r="AG113" s="434"/>
      <c r="AH113" s="425">
        <v>1916</v>
      </c>
      <c r="AI113" s="724"/>
      <c r="AJ113" s="725"/>
      <c r="AK113" s="725"/>
      <c r="AL113" s="726"/>
      <c r="AM113" s="436"/>
      <c r="AN113" s="410"/>
      <c r="AO113" s="410"/>
      <c r="AP113" s="410"/>
      <c r="AQ113" s="410"/>
      <c r="AR113" s="410"/>
      <c r="AS113" s="410"/>
      <c r="AT113" s="410"/>
      <c r="AU113" s="410"/>
      <c r="AV113" s="410"/>
      <c r="AW113" s="410"/>
      <c r="AX113" s="410"/>
      <c r="AY113" s="410"/>
      <c r="AZ113" s="410"/>
      <c r="BA113" s="410"/>
      <c r="BB113" s="410"/>
      <c r="BC113" s="410"/>
      <c r="BD113" s="410"/>
      <c r="BE113" s="410"/>
      <c r="BF113" s="410"/>
      <c r="BG113" s="410"/>
      <c r="BH113" s="410"/>
      <c r="BI113" s="410"/>
      <c r="BJ113" s="410"/>
      <c r="BK113" s="410"/>
      <c r="BL113" s="410"/>
      <c r="BM113" s="410"/>
      <c r="BN113" s="410"/>
      <c r="BO113" s="410"/>
      <c r="BP113" s="410"/>
      <c r="BQ113" s="410"/>
      <c r="BR113" s="410"/>
      <c r="BS113" s="410"/>
      <c r="BT113" s="410"/>
      <c r="BU113" s="410"/>
      <c r="BV113" s="410"/>
      <c r="BW113" s="410"/>
      <c r="BX113" s="410"/>
      <c r="BY113" s="410"/>
      <c r="BZ113" s="410"/>
      <c r="CA113" s="410"/>
      <c r="CB113" s="410"/>
      <c r="CC113" s="410"/>
      <c r="CD113" s="410"/>
      <c r="CE113" s="410"/>
      <c r="CF113" s="410"/>
      <c r="CG113" s="410"/>
      <c r="CH113" s="410"/>
      <c r="CI113" s="410"/>
      <c r="CJ113" s="410"/>
      <c r="CK113" s="410"/>
      <c r="CL113" s="410"/>
      <c r="CM113" s="410"/>
      <c r="CN113" s="410"/>
      <c r="CO113" s="410"/>
      <c r="CP113" s="410"/>
      <c r="CQ113" s="410"/>
      <c r="CR113" s="410"/>
      <c r="CS113" s="410"/>
      <c r="CT113" s="410"/>
      <c r="CU113" s="410"/>
    </row>
    <row r="114" spans="1:99" ht="14.25">
      <c r="B114" s="732"/>
      <c r="C114" s="731"/>
      <c r="D114" s="595">
        <v>85</v>
      </c>
      <c r="E114" s="432" t="s">
        <v>609</v>
      </c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  <c r="Z114" s="433"/>
      <c r="AA114" s="433"/>
      <c r="AB114" s="433"/>
      <c r="AC114" s="433"/>
      <c r="AD114" s="433"/>
      <c r="AE114" s="433"/>
      <c r="AF114" s="433"/>
      <c r="AG114" s="434"/>
      <c r="AH114" s="425">
        <v>848</v>
      </c>
      <c r="AI114" s="724"/>
      <c r="AJ114" s="725"/>
      <c r="AK114" s="725"/>
      <c r="AL114" s="726"/>
      <c r="AM114" s="462" t="s">
        <v>3</v>
      </c>
      <c r="AN114" s="410"/>
      <c r="AO114" s="410"/>
      <c r="AP114" s="410"/>
      <c r="AQ114" s="410"/>
      <c r="AR114" s="410"/>
      <c r="AS114" s="410"/>
      <c r="AT114" s="410"/>
      <c r="AU114" s="410"/>
      <c r="AV114" s="410"/>
      <c r="AW114" s="410"/>
      <c r="AX114" s="410"/>
      <c r="AY114" s="410"/>
      <c r="AZ114" s="410"/>
      <c r="BA114" s="410"/>
      <c r="BB114" s="410"/>
      <c r="BC114" s="410"/>
      <c r="BD114" s="410"/>
      <c r="BE114" s="410"/>
      <c r="BF114" s="410"/>
      <c r="BG114" s="410"/>
      <c r="BH114" s="410"/>
      <c r="BI114" s="410"/>
      <c r="BJ114" s="410"/>
      <c r="BK114" s="410"/>
      <c r="BL114" s="410"/>
      <c r="BM114" s="410"/>
      <c r="BN114" s="410"/>
      <c r="BO114" s="410"/>
      <c r="BP114" s="410"/>
      <c r="BQ114" s="410"/>
      <c r="BR114" s="410"/>
      <c r="BS114" s="410"/>
      <c r="BT114" s="410"/>
      <c r="BU114" s="410"/>
      <c r="BV114" s="410"/>
      <c r="BW114" s="410"/>
      <c r="BX114" s="410"/>
      <c r="BY114" s="410"/>
      <c r="BZ114" s="410"/>
      <c r="CA114" s="410"/>
      <c r="CB114" s="410"/>
      <c r="CC114" s="410"/>
      <c r="CD114" s="410"/>
      <c r="CE114" s="410"/>
      <c r="CF114" s="410"/>
      <c r="CG114" s="410"/>
      <c r="CH114" s="410"/>
      <c r="CI114" s="410"/>
      <c r="CJ114" s="410"/>
      <c r="CK114" s="410"/>
      <c r="CL114" s="410"/>
      <c r="CM114" s="410"/>
      <c r="CN114" s="410"/>
      <c r="CO114" s="410"/>
      <c r="CP114" s="410"/>
      <c r="CQ114" s="410"/>
      <c r="CR114" s="410"/>
      <c r="CS114" s="410"/>
      <c r="CT114" s="410"/>
      <c r="CU114" s="410"/>
    </row>
    <row r="115" spans="1:99" ht="14.25">
      <c r="B115" s="732"/>
      <c r="C115" s="731"/>
      <c r="D115" s="595">
        <v>86</v>
      </c>
      <c r="E115" s="432" t="s">
        <v>610</v>
      </c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  <c r="Z115" s="433"/>
      <c r="AA115" s="433"/>
      <c r="AB115" s="433"/>
      <c r="AC115" s="433"/>
      <c r="AD115" s="433"/>
      <c r="AE115" s="433"/>
      <c r="AF115" s="433"/>
      <c r="AG115" s="434"/>
      <c r="AH115" s="425">
        <v>82</v>
      </c>
      <c r="AI115" s="724"/>
      <c r="AJ115" s="725"/>
      <c r="AK115" s="725"/>
      <c r="AL115" s="726"/>
      <c r="AM115" s="462" t="s">
        <v>3</v>
      </c>
      <c r="AN115" s="410"/>
      <c r="AO115" s="410"/>
      <c r="AP115" s="410"/>
      <c r="AQ115" s="410"/>
      <c r="AR115" s="410"/>
      <c r="AS115" s="410"/>
      <c r="AT115" s="410"/>
      <c r="AU115" s="410"/>
      <c r="AV115" s="410"/>
      <c r="AW115" s="410"/>
      <c r="AX115" s="410"/>
      <c r="AY115" s="410"/>
      <c r="AZ115" s="410"/>
      <c r="BA115" s="410"/>
      <c r="BB115" s="410"/>
      <c r="BC115" s="410"/>
      <c r="BD115" s="410"/>
      <c r="BE115" s="410"/>
      <c r="BF115" s="410"/>
      <c r="BG115" s="410"/>
      <c r="BH115" s="410"/>
      <c r="BI115" s="410"/>
      <c r="BJ115" s="410"/>
      <c r="BK115" s="410"/>
      <c r="BL115" s="410"/>
      <c r="BM115" s="410"/>
      <c r="BN115" s="410"/>
      <c r="BO115" s="410"/>
      <c r="BP115" s="410"/>
      <c r="BQ115" s="410"/>
      <c r="BR115" s="410"/>
      <c r="BS115" s="410"/>
      <c r="BT115" s="410"/>
      <c r="BU115" s="410"/>
      <c r="BV115" s="410"/>
      <c r="BW115" s="410"/>
      <c r="BX115" s="410"/>
      <c r="BY115" s="410"/>
      <c r="BZ115" s="410"/>
      <c r="CA115" s="410"/>
      <c r="CB115" s="410"/>
      <c r="CC115" s="410"/>
      <c r="CD115" s="410"/>
      <c r="CE115" s="410"/>
      <c r="CF115" s="410"/>
      <c r="CG115" s="410"/>
      <c r="CH115" s="410"/>
      <c r="CI115" s="410"/>
      <c r="CJ115" s="410"/>
      <c r="CK115" s="410"/>
      <c r="CL115" s="410"/>
      <c r="CM115" s="410"/>
      <c r="CN115" s="410"/>
      <c r="CO115" s="410"/>
      <c r="CP115" s="410"/>
      <c r="CQ115" s="410"/>
      <c r="CR115" s="410"/>
      <c r="CS115" s="410"/>
      <c r="CT115" s="410"/>
      <c r="CU115" s="410"/>
    </row>
    <row r="116" spans="1:99" ht="14.25">
      <c r="B116" s="732"/>
      <c r="C116" s="731"/>
      <c r="D116" s="595">
        <v>87</v>
      </c>
      <c r="E116" s="432" t="s">
        <v>611</v>
      </c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  <c r="Z116" s="433"/>
      <c r="AA116" s="433"/>
      <c r="AB116" s="433"/>
      <c r="AC116" s="433"/>
      <c r="AD116" s="433"/>
      <c r="AE116" s="433"/>
      <c r="AF116" s="433"/>
      <c r="AG116" s="434"/>
      <c r="AH116" s="425">
        <v>1123</v>
      </c>
      <c r="AI116" s="724"/>
      <c r="AJ116" s="725"/>
      <c r="AK116" s="725"/>
      <c r="AL116" s="726"/>
      <c r="AM116" s="462" t="s">
        <v>3</v>
      </c>
      <c r="AN116" s="410"/>
      <c r="AO116" s="410"/>
      <c r="AP116" s="410"/>
      <c r="AQ116" s="410"/>
      <c r="AR116" s="410"/>
      <c r="AS116" s="410"/>
      <c r="AT116" s="410"/>
      <c r="AU116" s="410"/>
      <c r="AV116" s="410"/>
      <c r="AW116" s="410"/>
      <c r="AX116" s="410"/>
      <c r="AY116" s="410"/>
      <c r="AZ116" s="410"/>
      <c r="BA116" s="410"/>
      <c r="BB116" s="410"/>
      <c r="BC116" s="410"/>
      <c r="BD116" s="410"/>
      <c r="BE116" s="410"/>
      <c r="BF116" s="410"/>
      <c r="BG116" s="410"/>
      <c r="BH116" s="410"/>
      <c r="BI116" s="410"/>
      <c r="BJ116" s="410"/>
      <c r="BK116" s="410"/>
      <c r="BL116" s="410"/>
      <c r="BM116" s="410"/>
      <c r="BN116" s="410"/>
      <c r="BO116" s="410"/>
      <c r="BP116" s="410"/>
      <c r="BQ116" s="410"/>
      <c r="BR116" s="410"/>
      <c r="BS116" s="410"/>
      <c r="BT116" s="410"/>
      <c r="BU116" s="410"/>
      <c r="BV116" s="410"/>
      <c r="BW116" s="410"/>
      <c r="BX116" s="410"/>
      <c r="BY116" s="410"/>
      <c r="BZ116" s="410"/>
      <c r="CA116" s="410"/>
      <c r="CB116" s="410"/>
      <c r="CC116" s="410"/>
      <c r="CD116" s="410"/>
      <c r="CE116" s="410"/>
      <c r="CF116" s="410"/>
      <c r="CG116" s="410"/>
      <c r="CH116" s="410"/>
      <c r="CI116" s="410"/>
      <c r="CJ116" s="410"/>
      <c r="CK116" s="410"/>
      <c r="CL116" s="410"/>
      <c r="CM116" s="410"/>
      <c r="CN116" s="410"/>
      <c r="CO116" s="410"/>
      <c r="CP116" s="410"/>
      <c r="CQ116" s="410"/>
      <c r="CR116" s="410"/>
      <c r="CS116" s="410"/>
      <c r="CT116" s="410"/>
      <c r="CU116" s="410"/>
    </row>
    <row r="117" spans="1:99" ht="14.25">
      <c r="B117" s="732"/>
      <c r="C117" s="731"/>
      <c r="D117" s="595">
        <v>88</v>
      </c>
      <c r="E117" s="432" t="s">
        <v>612</v>
      </c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  <c r="Z117" s="433"/>
      <c r="AA117" s="433"/>
      <c r="AB117" s="433"/>
      <c r="AC117" s="433"/>
      <c r="AD117" s="433"/>
      <c r="AE117" s="433"/>
      <c r="AF117" s="433"/>
      <c r="AG117" s="434"/>
      <c r="AH117" s="425">
        <v>83</v>
      </c>
      <c r="AI117" s="724"/>
      <c r="AJ117" s="725"/>
      <c r="AK117" s="725"/>
      <c r="AL117" s="726"/>
      <c r="AM117" s="462" t="s">
        <v>3</v>
      </c>
      <c r="AN117" s="410"/>
      <c r="AO117" s="410"/>
      <c r="AP117" s="410"/>
      <c r="AQ117" s="410"/>
      <c r="AR117" s="410"/>
      <c r="AS117" s="410"/>
      <c r="AT117" s="410"/>
      <c r="AU117" s="410"/>
      <c r="AV117" s="410"/>
      <c r="AW117" s="410"/>
      <c r="AX117" s="410"/>
      <c r="AY117" s="410"/>
      <c r="AZ117" s="410"/>
      <c r="BA117" s="410"/>
      <c r="BB117" s="410"/>
      <c r="BC117" s="410"/>
      <c r="BD117" s="410"/>
      <c r="BE117" s="410"/>
      <c r="BF117" s="410"/>
      <c r="BG117" s="410"/>
      <c r="BH117" s="410"/>
      <c r="BI117" s="410"/>
      <c r="BJ117" s="410"/>
      <c r="BK117" s="410"/>
      <c r="BL117" s="410"/>
      <c r="BM117" s="410"/>
      <c r="BN117" s="410"/>
      <c r="BO117" s="410"/>
      <c r="BP117" s="410"/>
      <c r="BQ117" s="410"/>
      <c r="BR117" s="410"/>
      <c r="BS117" s="410"/>
      <c r="BT117" s="410"/>
      <c r="BU117" s="410"/>
      <c r="BV117" s="410"/>
      <c r="BW117" s="410"/>
      <c r="BX117" s="410"/>
      <c r="BY117" s="410"/>
      <c r="BZ117" s="410"/>
      <c r="CA117" s="410"/>
      <c r="CB117" s="410"/>
      <c r="CC117" s="410"/>
      <c r="CD117" s="410"/>
      <c r="CE117" s="410"/>
      <c r="CF117" s="410"/>
      <c r="CG117" s="410"/>
      <c r="CH117" s="410"/>
      <c r="CI117" s="410"/>
      <c r="CJ117" s="410"/>
      <c r="CK117" s="410"/>
      <c r="CL117" s="410"/>
      <c r="CM117" s="410"/>
      <c r="CN117" s="410"/>
      <c r="CO117" s="410"/>
      <c r="CP117" s="410"/>
      <c r="CQ117" s="410"/>
      <c r="CR117" s="410"/>
      <c r="CS117" s="410"/>
      <c r="CT117" s="410"/>
      <c r="CU117" s="410"/>
    </row>
    <row r="118" spans="1:99" ht="14.25">
      <c r="B118" s="732"/>
      <c r="C118" s="731"/>
      <c r="D118" s="595">
        <v>89</v>
      </c>
      <c r="E118" s="432" t="s">
        <v>613</v>
      </c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  <c r="Z118" s="433"/>
      <c r="AA118" s="433"/>
      <c r="AB118" s="433"/>
      <c r="AC118" s="433"/>
      <c r="AD118" s="433"/>
      <c r="AE118" s="433"/>
      <c r="AF118" s="433"/>
      <c r="AG118" s="434"/>
      <c r="AH118" s="425">
        <v>173</v>
      </c>
      <c r="AI118" s="724"/>
      <c r="AJ118" s="725"/>
      <c r="AK118" s="725"/>
      <c r="AL118" s="726"/>
      <c r="AM118" s="462" t="s">
        <v>3</v>
      </c>
      <c r="AN118" s="410"/>
      <c r="AO118" s="410"/>
      <c r="AP118" s="410"/>
      <c r="AQ118" s="410"/>
      <c r="AR118" s="410"/>
      <c r="AS118" s="410"/>
      <c r="AT118" s="410"/>
      <c r="AU118" s="410"/>
      <c r="AV118" s="410"/>
      <c r="AW118" s="410"/>
      <c r="AX118" s="410"/>
      <c r="AY118" s="410"/>
      <c r="AZ118" s="410"/>
      <c r="BA118" s="410"/>
      <c r="BB118" s="410"/>
      <c r="BC118" s="410"/>
      <c r="BD118" s="410"/>
      <c r="BE118" s="410"/>
      <c r="BF118" s="410"/>
      <c r="BG118" s="410"/>
      <c r="BH118" s="410"/>
      <c r="BI118" s="410"/>
      <c r="BJ118" s="410"/>
      <c r="BK118" s="410"/>
      <c r="BL118" s="410"/>
      <c r="BM118" s="410"/>
      <c r="BN118" s="410"/>
      <c r="BO118" s="410"/>
      <c r="BP118" s="410"/>
      <c r="BQ118" s="410"/>
      <c r="BR118" s="410"/>
      <c r="BS118" s="410"/>
      <c r="BT118" s="410"/>
      <c r="BU118" s="410"/>
      <c r="BV118" s="410"/>
      <c r="BW118" s="410"/>
      <c r="BX118" s="410"/>
      <c r="BY118" s="410"/>
      <c r="BZ118" s="410"/>
      <c r="CA118" s="410"/>
      <c r="CB118" s="410"/>
      <c r="CC118" s="410"/>
      <c r="CD118" s="410"/>
      <c r="CE118" s="410"/>
      <c r="CF118" s="410"/>
      <c r="CG118" s="410"/>
      <c r="CH118" s="410"/>
      <c r="CI118" s="410"/>
      <c r="CJ118" s="410"/>
      <c r="CK118" s="410"/>
      <c r="CL118" s="410"/>
      <c r="CM118" s="410"/>
      <c r="CN118" s="410"/>
      <c r="CO118" s="410"/>
      <c r="CP118" s="410"/>
      <c r="CQ118" s="410"/>
      <c r="CR118" s="410"/>
      <c r="CS118" s="410"/>
      <c r="CT118" s="410"/>
      <c r="CU118" s="410"/>
    </row>
    <row r="119" spans="1:99" ht="14.25">
      <c r="B119" s="732"/>
      <c r="C119" s="731"/>
      <c r="D119" s="595">
        <v>90</v>
      </c>
      <c r="E119" s="432" t="s">
        <v>614</v>
      </c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  <c r="Z119" s="433"/>
      <c r="AA119" s="433"/>
      <c r="AB119" s="433"/>
      <c r="AC119" s="433"/>
      <c r="AD119" s="433"/>
      <c r="AE119" s="433"/>
      <c r="AF119" s="433"/>
      <c r="AG119" s="434"/>
      <c r="AH119" s="425">
        <v>198</v>
      </c>
      <c r="AI119" s="724"/>
      <c r="AJ119" s="725"/>
      <c r="AK119" s="725"/>
      <c r="AL119" s="726"/>
      <c r="AM119" s="462" t="s">
        <v>3</v>
      </c>
      <c r="AN119" s="410"/>
      <c r="AO119" s="410"/>
      <c r="AP119" s="410"/>
      <c r="AQ119" s="410"/>
      <c r="AR119" s="410"/>
      <c r="AS119" s="410"/>
      <c r="AT119" s="410"/>
      <c r="AU119" s="410"/>
      <c r="AV119" s="410"/>
      <c r="AW119" s="410"/>
      <c r="AX119" s="410"/>
      <c r="AY119" s="410"/>
      <c r="AZ119" s="410"/>
      <c r="BA119" s="410"/>
      <c r="BB119" s="410"/>
      <c r="BC119" s="410"/>
      <c r="BD119" s="410"/>
      <c r="BE119" s="410"/>
      <c r="BF119" s="410"/>
      <c r="BG119" s="410"/>
      <c r="BH119" s="410"/>
      <c r="BI119" s="410"/>
      <c r="BJ119" s="410"/>
      <c r="BK119" s="410"/>
      <c r="BL119" s="410"/>
      <c r="BM119" s="410"/>
      <c r="BN119" s="410"/>
      <c r="BO119" s="410"/>
      <c r="BP119" s="410"/>
      <c r="BQ119" s="410"/>
      <c r="BR119" s="410"/>
      <c r="BS119" s="410"/>
      <c r="BT119" s="410"/>
      <c r="BU119" s="410"/>
      <c r="BV119" s="410"/>
      <c r="BW119" s="410"/>
      <c r="BX119" s="410"/>
      <c r="BY119" s="410"/>
      <c r="BZ119" s="410"/>
      <c r="CA119" s="410"/>
      <c r="CB119" s="410"/>
      <c r="CC119" s="410"/>
      <c r="CD119" s="410"/>
      <c r="CE119" s="410"/>
      <c r="CF119" s="410"/>
      <c r="CG119" s="410"/>
      <c r="CH119" s="410"/>
      <c r="CI119" s="410"/>
      <c r="CJ119" s="410"/>
      <c r="CK119" s="410"/>
      <c r="CL119" s="410"/>
      <c r="CM119" s="410"/>
      <c r="CN119" s="410"/>
      <c r="CO119" s="410"/>
      <c r="CP119" s="410"/>
      <c r="CQ119" s="410"/>
      <c r="CR119" s="410"/>
      <c r="CS119" s="410"/>
      <c r="CT119" s="410"/>
      <c r="CU119" s="410"/>
    </row>
    <row r="120" spans="1:99" ht="14.25">
      <c r="B120" s="732"/>
      <c r="C120" s="731"/>
      <c r="D120" s="595">
        <v>91</v>
      </c>
      <c r="E120" s="432" t="s">
        <v>615</v>
      </c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  <c r="Z120" s="433"/>
      <c r="AA120" s="433"/>
      <c r="AB120" s="433"/>
      <c r="AC120" s="433"/>
      <c r="AD120" s="433"/>
      <c r="AE120" s="433"/>
      <c r="AF120" s="433"/>
      <c r="AG120" s="434"/>
      <c r="AH120" s="425">
        <v>54</v>
      </c>
      <c r="AI120" s="724"/>
      <c r="AJ120" s="725"/>
      <c r="AK120" s="725"/>
      <c r="AL120" s="726"/>
      <c r="AM120" s="462" t="s">
        <v>3</v>
      </c>
      <c r="AN120" s="410"/>
      <c r="AO120" s="410"/>
      <c r="AP120" s="410"/>
      <c r="AQ120" s="410"/>
      <c r="AR120" s="410"/>
      <c r="AS120" s="410"/>
      <c r="AT120" s="410"/>
      <c r="AU120" s="410"/>
      <c r="AV120" s="410"/>
      <c r="AW120" s="410"/>
      <c r="AX120" s="410"/>
      <c r="AY120" s="410"/>
      <c r="AZ120" s="410"/>
      <c r="BA120" s="410"/>
      <c r="BB120" s="410"/>
      <c r="BC120" s="410"/>
      <c r="BD120" s="410"/>
      <c r="BE120" s="410"/>
      <c r="BF120" s="410"/>
      <c r="BG120" s="410"/>
      <c r="BH120" s="410"/>
      <c r="BI120" s="410"/>
      <c r="BJ120" s="410"/>
      <c r="BK120" s="410"/>
      <c r="BL120" s="410"/>
      <c r="BM120" s="410"/>
      <c r="BN120" s="410"/>
      <c r="BO120" s="410"/>
      <c r="BP120" s="410"/>
      <c r="BQ120" s="410"/>
      <c r="BR120" s="410"/>
      <c r="BS120" s="410"/>
      <c r="BT120" s="410"/>
      <c r="BU120" s="410"/>
      <c r="BV120" s="410"/>
      <c r="BW120" s="410"/>
      <c r="BX120" s="410"/>
      <c r="BY120" s="410"/>
      <c r="BZ120" s="410"/>
      <c r="CA120" s="410"/>
      <c r="CB120" s="410"/>
      <c r="CC120" s="410"/>
      <c r="CD120" s="410"/>
      <c r="CE120" s="410"/>
      <c r="CF120" s="410"/>
      <c r="CG120" s="410"/>
      <c r="CH120" s="410"/>
      <c r="CI120" s="410"/>
      <c r="CJ120" s="410"/>
      <c r="CK120" s="410"/>
      <c r="CL120" s="410"/>
      <c r="CM120" s="410"/>
      <c r="CN120" s="410"/>
      <c r="CO120" s="410"/>
      <c r="CP120" s="410"/>
      <c r="CQ120" s="410"/>
      <c r="CR120" s="410"/>
      <c r="CS120" s="410"/>
      <c r="CT120" s="410"/>
      <c r="CU120" s="410"/>
    </row>
    <row r="121" spans="1:99" ht="14.25">
      <c r="B121" s="732"/>
      <c r="C121" s="731"/>
      <c r="D121" s="595">
        <v>92</v>
      </c>
      <c r="E121" s="432" t="s">
        <v>616</v>
      </c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  <c r="Z121" s="433"/>
      <c r="AA121" s="433"/>
      <c r="AB121" s="433"/>
      <c r="AC121" s="433"/>
      <c r="AD121" s="433"/>
      <c r="AE121" s="433"/>
      <c r="AF121" s="433"/>
      <c r="AG121" s="434"/>
      <c r="AH121" s="425">
        <v>832</v>
      </c>
      <c r="AI121" s="724"/>
      <c r="AJ121" s="725"/>
      <c r="AK121" s="725"/>
      <c r="AL121" s="726"/>
      <c r="AM121" s="462" t="s">
        <v>3</v>
      </c>
      <c r="AN121" s="410"/>
      <c r="AO121" s="410"/>
      <c r="AP121" s="410"/>
      <c r="AQ121" s="410"/>
      <c r="AR121" s="410"/>
      <c r="AS121" s="410"/>
      <c r="AT121" s="410"/>
      <c r="AU121" s="410"/>
      <c r="AV121" s="410"/>
      <c r="AW121" s="410"/>
      <c r="AX121" s="410"/>
      <c r="AY121" s="410"/>
      <c r="AZ121" s="410"/>
      <c r="BA121" s="410"/>
      <c r="BB121" s="410"/>
      <c r="BC121" s="410"/>
      <c r="BD121" s="410"/>
      <c r="BE121" s="410"/>
      <c r="BF121" s="410"/>
      <c r="BG121" s="410"/>
      <c r="BH121" s="410"/>
      <c r="BI121" s="410"/>
      <c r="BJ121" s="410"/>
      <c r="BK121" s="410"/>
      <c r="BL121" s="410"/>
      <c r="BM121" s="410"/>
      <c r="BN121" s="410"/>
      <c r="BO121" s="410"/>
      <c r="BP121" s="410"/>
      <c r="BQ121" s="410"/>
      <c r="BR121" s="410"/>
      <c r="BS121" s="410"/>
      <c r="BT121" s="410"/>
      <c r="BU121" s="410"/>
      <c r="BV121" s="410"/>
      <c r="BW121" s="410"/>
      <c r="BX121" s="410"/>
      <c r="BY121" s="410"/>
      <c r="BZ121" s="410"/>
      <c r="CA121" s="410"/>
      <c r="CB121" s="410"/>
      <c r="CC121" s="410"/>
      <c r="CD121" s="410"/>
      <c r="CE121" s="410"/>
      <c r="CF121" s="410"/>
      <c r="CG121" s="410"/>
      <c r="CH121" s="410"/>
      <c r="CI121" s="410"/>
      <c r="CJ121" s="410"/>
      <c r="CK121" s="410"/>
      <c r="CL121" s="410"/>
      <c r="CM121" s="410"/>
      <c r="CN121" s="410"/>
      <c r="CO121" s="410"/>
      <c r="CP121" s="410"/>
      <c r="CQ121" s="410"/>
      <c r="CR121" s="410"/>
      <c r="CS121" s="410"/>
      <c r="CT121" s="410"/>
      <c r="CU121" s="410"/>
    </row>
    <row r="122" spans="1:99" ht="14.25">
      <c r="B122" s="732"/>
      <c r="C122" s="731"/>
      <c r="D122" s="595">
        <v>93</v>
      </c>
      <c r="E122" s="432" t="s">
        <v>617</v>
      </c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  <c r="Z122" s="433"/>
      <c r="AA122" s="433"/>
      <c r="AB122" s="433"/>
      <c r="AC122" s="433"/>
      <c r="AD122" s="433"/>
      <c r="AE122" s="433"/>
      <c r="AF122" s="433"/>
      <c r="AG122" s="434"/>
      <c r="AH122" s="425">
        <v>1907</v>
      </c>
      <c r="AI122" s="724"/>
      <c r="AJ122" s="725"/>
      <c r="AK122" s="725"/>
      <c r="AL122" s="726"/>
      <c r="AM122" s="462" t="s">
        <v>3</v>
      </c>
      <c r="AN122" s="410"/>
      <c r="AO122" s="410"/>
      <c r="AP122" s="410"/>
      <c r="AQ122" s="410"/>
      <c r="AR122" s="410"/>
      <c r="AS122" s="410"/>
      <c r="AT122" s="410"/>
      <c r="AU122" s="410"/>
      <c r="AV122" s="410"/>
      <c r="AW122" s="410"/>
      <c r="AX122" s="410"/>
      <c r="AY122" s="410"/>
      <c r="AZ122" s="410"/>
      <c r="BA122" s="410"/>
      <c r="BB122" s="410"/>
      <c r="BC122" s="410"/>
      <c r="BD122" s="410"/>
      <c r="BE122" s="410"/>
      <c r="BF122" s="410"/>
      <c r="BG122" s="410"/>
      <c r="BH122" s="410"/>
      <c r="BI122" s="410"/>
      <c r="BJ122" s="410"/>
      <c r="BK122" s="410"/>
      <c r="BL122" s="410"/>
      <c r="BM122" s="410"/>
      <c r="BN122" s="410"/>
      <c r="BO122" s="410"/>
      <c r="BP122" s="410"/>
      <c r="BQ122" s="410"/>
      <c r="BR122" s="410"/>
      <c r="BS122" s="410"/>
      <c r="BT122" s="410"/>
      <c r="BU122" s="410"/>
      <c r="BV122" s="410"/>
      <c r="BW122" s="410"/>
      <c r="BX122" s="410"/>
      <c r="BY122" s="410"/>
      <c r="BZ122" s="410"/>
      <c r="CA122" s="410"/>
      <c r="CB122" s="410"/>
      <c r="CC122" s="410"/>
      <c r="CD122" s="410"/>
      <c r="CE122" s="410"/>
      <c r="CF122" s="410"/>
      <c r="CG122" s="410"/>
      <c r="CH122" s="410"/>
      <c r="CI122" s="410"/>
      <c r="CJ122" s="410"/>
      <c r="CK122" s="410"/>
      <c r="CL122" s="410"/>
      <c r="CM122" s="410"/>
      <c r="CN122" s="410"/>
      <c r="CO122" s="410"/>
      <c r="CP122" s="410"/>
      <c r="CQ122" s="410"/>
      <c r="CR122" s="410"/>
      <c r="CS122" s="410"/>
      <c r="CT122" s="410"/>
      <c r="CU122" s="410"/>
    </row>
    <row r="123" spans="1:99" ht="14.25">
      <c r="B123" s="732"/>
      <c r="C123" s="731"/>
      <c r="D123" s="595">
        <v>94</v>
      </c>
      <c r="E123" s="432" t="s">
        <v>618</v>
      </c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  <c r="Z123" s="433"/>
      <c r="AA123" s="433"/>
      <c r="AB123" s="433"/>
      <c r="AC123" s="433"/>
      <c r="AD123" s="433"/>
      <c r="AE123" s="433"/>
      <c r="AF123" s="433"/>
      <c r="AG123" s="434"/>
      <c r="AH123" s="425">
        <v>833</v>
      </c>
      <c r="AI123" s="724"/>
      <c r="AJ123" s="725"/>
      <c r="AK123" s="725"/>
      <c r="AL123" s="726"/>
      <c r="AM123" s="462" t="s">
        <v>3</v>
      </c>
      <c r="AN123" s="410"/>
      <c r="AO123" s="410"/>
      <c r="AP123" s="410"/>
      <c r="AQ123" s="410"/>
      <c r="AR123" s="410"/>
      <c r="AS123" s="410"/>
      <c r="AT123" s="410"/>
      <c r="AU123" s="410"/>
      <c r="AV123" s="410"/>
      <c r="AW123" s="410"/>
      <c r="AX123" s="410"/>
      <c r="AY123" s="410"/>
      <c r="AZ123" s="410"/>
      <c r="BA123" s="410"/>
      <c r="BB123" s="410"/>
      <c r="BC123" s="410"/>
      <c r="BD123" s="410"/>
      <c r="BE123" s="410"/>
      <c r="BF123" s="410"/>
      <c r="BG123" s="410"/>
      <c r="BH123" s="410"/>
      <c r="BI123" s="410"/>
      <c r="BJ123" s="410"/>
      <c r="BK123" s="410"/>
      <c r="BL123" s="410"/>
      <c r="BM123" s="410"/>
      <c r="BN123" s="410"/>
      <c r="BO123" s="410"/>
      <c r="BP123" s="410"/>
      <c r="BQ123" s="410"/>
      <c r="BR123" s="410"/>
      <c r="BS123" s="410"/>
      <c r="BT123" s="410"/>
      <c r="BU123" s="410"/>
      <c r="BV123" s="410"/>
      <c r="BW123" s="410"/>
      <c r="BX123" s="410"/>
      <c r="BY123" s="410"/>
      <c r="BZ123" s="410"/>
      <c r="CA123" s="410"/>
      <c r="CB123" s="410"/>
      <c r="CC123" s="410"/>
      <c r="CD123" s="410"/>
      <c r="CE123" s="410"/>
      <c r="CF123" s="410"/>
      <c r="CG123" s="410"/>
      <c r="CH123" s="410"/>
      <c r="CI123" s="410"/>
      <c r="CJ123" s="410"/>
      <c r="CK123" s="410"/>
      <c r="CL123" s="410"/>
      <c r="CM123" s="410"/>
      <c r="CN123" s="410"/>
      <c r="CO123" s="410"/>
      <c r="CP123" s="410"/>
      <c r="CQ123" s="410"/>
      <c r="CR123" s="410"/>
      <c r="CS123" s="410"/>
      <c r="CT123" s="410"/>
      <c r="CU123" s="410"/>
    </row>
    <row r="124" spans="1:99" ht="14.25">
      <c r="B124" s="732"/>
      <c r="C124" s="731"/>
      <c r="D124" s="595">
        <v>95</v>
      </c>
      <c r="E124" s="432" t="s">
        <v>619</v>
      </c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  <c r="Z124" s="433"/>
      <c r="AA124" s="433"/>
      <c r="AB124" s="433"/>
      <c r="AC124" s="433"/>
      <c r="AD124" s="433"/>
      <c r="AE124" s="433"/>
      <c r="AF124" s="433"/>
      <c r="AG124" s="434"/>
      <c r="AH124" s="425">
        <v>1908</v>
      </c>
      <c r="AI124" s="724"/>
      <c r="AJ124" s="725"/>
      <c r="AK124" s="725"/>
      <c r="AL124" s="726"/>
      <c r="AM124" s="462" t="s">
        <v>3</v>
      </c>
      <c r="AN124" s="410"/>
      <c r="AO124" s="410"/>
      <c r="AP124" s="410"/>
      <c r="AQ124" s="410"/>
      <c r="AR124" s="410"/>
      <c r="AS124" s="410"/>
      <c r="AT124" s="410"/>
      <c r="AU124" s="410"/>
      <c r="AV124" s="410"/>
      <c r="AW124" s="410"/>
      <c r="AX124" s="410"/>
      <c r="AY124" s="410"/>
      <c r="AZ124" s="410"/>
      <c r="BA124" s="410"/>
      <c r="BB124" s="410"/>
      <c r="BC124" s="410"/>
      <c r="BD124" s="410"/>
      <c r="BE124" s="410"/>
      <c r="BF124" s="410"/>
      <c r="BG124" s="410"/>
      <c r="BH124" s="410"/>
      <c r="BI124" s="410"/>
      <c r="BJ124" s="410"/>
      <c r="BK124" s="410"/>
      <c r="BL124" s="410"/>
      <c r="BM124" s="410"/>
      <c r="BN124" s="410"/>
      <c r="BO124" s="410"/>
      <c r="BP124" s="410"/>
      <c r="BQ124" s="410"/>
      <c r="BR124" s="410"/>
      <c r="BS124" s="410"/>
      <c r="BT124" s="410"/>
      <c r="BU124" s="410"/>
      <c r="BV124" s="410"/>
      <c r="BW124" s="410"/>
      <c r="BX124" s="410"/>
      <c r="BY124" s="410"/>
      <c r="BZ124" s="410"/>
      <c r="CA124" s="410"/>
      <c r="CB124" s="410"/>
      <c r="CC124" s="410"/>
      <c r="CD124" s="410"/>
      <c r="CE124" s="410"/>
      <c r="CF124" s="410"/>
      <c r="CG124" s="410"/>
      <c r="CH124" s="410"/>
      <c r="CI124" s="410"/>
      <c r="CJ124" s="410"/>
      <c r="CK124" s="410"/>
      <c r="CL124" s="410"/>
      <c r="CM124" s="410"/>
      <c r="CN124" s="410"/>
      <c r="CO124" s="410"/>
      <c r="CP124" s="410"/>
      <c r="CQ124" s="410"/>
      <c r="CR124" s="410"/>
      <c r="CS124" s="410"/>
      <c r="CT124" s="410"/>
      <c r="CU124" s="410"/>
    </row>
    <row r="125" spans="1:99" ht="14.25">
      <c r="B125" s="732"/>
      <c r="C125" s="731"/>
      <c r="D125" s="592">
        <v>96</v>
      </c>
      <c r="E125" s="437" t="s">
        <v>620</v>
      </c>
      <c r="F125" s="437"/>
      <c r="G125" s="437"/>
      <c r="H125" s="437"/>
      <c r="I125" s="437"/>
      <c r="J125" s="437"/>
      <c r="K125" s="437"/>
      <c r="L125" s="437"/>
      <c r="M125" s="437"/>
      <c r="N125" s="593">
        <v>912</v>
      </c>
      <c r="O125" s="720"/>
      <c r="P125" s="721"/>
      <c r="Q125" s="721"/>
      <c r="R125" s="722"/>
      <c r="S125" s="450" t="s">
        <v>621</v>
      </c>
      <c r="T125" s="451"/>
      <c r="U125" s="451"/>
      <c r="V125" s="451"/>
      <c r="W125" s="451"/>
      <c r="X125" s="451"/>
      <c r="Y125" s="451"/>
      <c r="Z125" s="451"/>
      <c r="AA125" s="451"/>
      <c r="AB125" s="452"/>
      <c r="AC125" s="593">
        <v>167</v>
      </c>
      <c r="AD125" s="720"/>
      <c r="AE125" s="721"/>
      <c r="AF125" s="721"/>
      <c r="AG125" s="722"/>
      <c r="AH125" s="593">
        <v>747</v>
      </c>
      <c r="AI125" s="720">
        <f>+$O$125+$AD$125</f>
        <v>0</v>
      </c>
      <c r="AJ125" s="721"/>
      <c r="AK125" s="721"/>
      <c r="AL125" s="722"/>
      <c r="AM125" s="418" t="s">
        <v>3</v>
      </c>
      <c r="AN125" s="410"/>
      <c r="AO125" s="410"/>
      <c r="AP125" s="410"/>
      <c r="AQ125" s="410"/>
      <c r="AR125" s="410"/>
      <c r="AS125" s="410"/>
      <c r="AT125" s="410"/>
      <c r="AU125" s="410"/>
      <c r="AV125" s="410"/>
      <c r="AW125" s="410"/>
      <c r="AX125" s="410"/>
      <c r="AY125" s="410"/>
      <c r="AZ125" s="410"/>
      <c r="BA125" s="410"/>
      <c r="BB125" s="410"/>
      <c r="BC125" s="410"/>
      <c r="BD125" s="410"/>
      <c r="BE125" s="410"/>
      <c r="BF125" s="410"/>
      <c r="BG125" s="410"/>
      <c r="BH125" s="410"/>
      <c r="BI125" s="410"/>
      <c r="BJ125" s="410"/>
      <c r="BK125" s="410"/>
      <c r="BL125" s="410"/>
      <c r="BM125" s="410"/>
      <c r="BN125" s="410"/>
      <c r="BO125" s="410"/>
      <c r="BP125" s="410"/>
      <c r="BQ125" s="410"/>
      <c r="BR125" s="410"/>
      <c r="BS125" s="410"/>
      <c r="BT125" s="410"/>
      <c r="BU125" s="410"/>
      <c r="BV125" s="410"/>
      <c r="BW125" s="410"/>
      <c r="BX125" s="410"/>
      <c r="BY125" s="410"/>
      <c r="BZ125" s="410"/>
      <c r="CA125" s="410"/>
      <c r="CB125" s="410"/>
      <c r="CC125" s="410"/>
      <c r="CD125" s="410"/>
      <c r="CE125" s="410"/>
      <c r="CF125" s="410"/>
      <c r="CG125" s="410"/>
      <c r="CH125" s="410"/>
      <c r="CI125" s="410"/>
      <c r="CJ125" s="410"/>
      <c r="CK125" s="410"/>
      <c r="CL125" s="410"/>
      <c r="CM125" s="410"/>
      <c r="CN125" s="410"/>
      <c r="CO125" s="410"/>
      <c r="CP125" s="410"/>
      <c r="CQ125" s="410"/>
      <c r="CR125" s="410"/>
      <c r="CS125" s="410"/>
      <c r="CT125" s="410"/>
      <c r="CU125" s="410"/>
    </row>
    <row r="126" spans="1:99" s="401" customFormat="1" ht="14.25">
      <c r="A126" s="404"/>
      <c r="B126" s="732"/>
      <c r="C126" s="731"/>
      <c r="D126" s="592">
        <v>97</v>
      </c>
      <c r="E126" s="437" t="s">
        <v>622</v>
      </c>
      <c r="F126" s="437"/>
      <c r="G126" s="437"/>
      <c r="H126" s="437"/>
      <c r="I126" s="437"/>
      <c r="J126" s="437"/>
      <c r="K126" s="437"/>
      <c r="L126" s="437"/>
      <c r="M126" s="437"/>
      <c r="N126" s="593">
        <v>119</v>
      </c>
      <c r="O126" s="720"/>
      <c r="P126" s="721"/>
      <c r="Q126" s="721"/>
      <c r="R126" s="722"/>
      <c r="S126" s="450" t="s">
        <v>623</v>
      </c>
      <c r="T126" s="451"/>
      <c r="U126" s="451"/>
      <c r="V126" s="451"/>
      <c r="W126" s="451"/>
      <c r="X126" s="451"/>
      <c r="Y126" s="451"/>
      <c r="Z126" s="451"/>
      <c r="AA126" s="451"/>
      <c r="AB126" s="452"/>
      <c r="AC126" s="593">
        <v>116</v>
      </c>
      <c r="AD126" s="720"/>
      <c r="AE126" s="721"/>
      <c r="AF126" s="721"/>
      <c r="AG126" s="722"/>
      <c r="AH126" s="593">
        <v>757</v>
      </c>
      <c r="AI126" s="720">
        <f>+$O$126+$AD$126</f>
        <v>0</v>
      </c>
      <c r="AJ126" s="721"/>
      <c r="AK126" s="721"/>
      <c r="AL126" s="722"/>
      <c r="AM126" s="418" t="s">
        <v>3</v>
      </c>
      <c r="AN126" s="410"/>
      <c r="AO126" s="410"/>
      <c r="AP126" s="410"/>
      <c r="AQ126" s="410"/>
      <c r="AR126" s="410"/>
      <c r="AS126" s="410"/>
      <c r="AT126" s="410"/>
      <c r="AU126" s="410"/>
      <c r="AV126" s="410"/>
      <c r="AW126" s="410"/>
      <c r="AX126" s="410"/>
      <c r="AY126" s="410"/>
      <c r="AZ126" s="410"/>
      <c r="BA126" s="410"/>
      <c r="BB126" s="410"/>
      <c r="BC126" s="410"/>
      <c r="BD126" s="410"/>
      <c r="BE126" s="410"/>
      <c r="BF126" s="410"/>
      <c r="BG126" s="410"/>
      <c r="BH126" s="410"/>
      <c r="BI126" s="410"/>
      <c r="BJ126" s="410"/>
      <c r="BK126" s="410"/>
      <c r="BL126" s="410"/>
      <c r="BM126" s="410"/>
      <c r="BN126" s="410"/>
      <c r="BO126" s="410"/>
      <c r="BP126" s="410"/>
      <c r="BQ126" s="410"/>
      <c r="BR126" s="410"/>
      <c r="BS126" s="410"/>
      <c r="BT126" s="410"/>
      <c r="BU126" s="410"/>
      <c r="BV126" s="410"/>
      <c r="BW126" s="410"/>
      <c r="BX126" s="410"/>
      <c r="BY126" s="410"/>
      <c r="BZ126" s="410"/>
      <c r="CA126" s="410"/>
      <c r="CB126" s="410"/>
      <c r="CC126" s="410"/>
      <c r="CD126" s="410"/>
      <c r="CE126" s="410"/>
      <c r="CF126" s="410"/>
      <c r="CG126" s="410"/>
      <c r="CH126" s="410"/>
      <c r="CI126" s="410"/>
      <c r="CJ126" s="410"/>
      <c r="CK126" s="410"/>
      <c r="CL126" s="410"/>
      <c r="CM126" s="410"/>
      <c r="CN126" s="410"/>
      <c r="CO126" s="410"/>
      <c r="CP126" s="410"/>
      <c r="CQ126" s="410"/>
      <c r="CR126" s="410"/>
      <c r="CS126" s="410"/>
      <c r="CT126" s="410"/>
      <c r="CU126" s="410"/>
    </row>
    <row r="127" spans="1:99" ht="14.25">
      <c r="B127" s="732"/>
      <c r="C127" s="731"/>
      <c r="D127" s="592">
        <v>98</v>
      </c>
      <c r="E127" s="413" t="s">
        <v>624</v>
      </c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  <c r="AA127" s="414"/>
      <c r="AB127" s="414"/>
      <c r="AC127" s="414"/>
      <c r="AD127" s="414"/>
      <c r="AE127" s="414"/>
      <c r="AF127" s="414"/>
      <c r="AG127" s="415"/>
      <c r="AH127" s="593">
        <v>58</v>
      </c>
      <c r="AI127" s="720"/>
      <c r="AJ127" s="721"/>
      <c r="AK127" s="721"/>
      <c r="AL127" s="722"/>
      <c r="AM127" s="418" t="s">
        <v>3</v>
      </c>
      <c r="AN127" s="410"/>
      <c r="AO127" s="410"/>
      <c r="AP127" s="410"/>
      <c r="AQ127" s="410"/>
      <c r="AR127" s="410"/>
      <c r="AS127" s="410"/>
      <c r="AT127" s="410"/>
      <c r="AU127" s="410"/>
      <c r="AV127" s="410"/>
      <c r="AW127" s="410"/>
      <c r="AX127" s="410"/>
      <c r="AY127" s="410"/>
      <c r="AZ127" s="410"/>
      <c r="BA127" s="410"/>
      <c r="BB127" s="410"/>
      <c r="BC127" s="410"/>
      <c r="BD127" s="410"/>
      <c r="BE127" s="410"/>
      <c r="BF127" s="410"/>
      <c r="BG127" s="410"/>
      <c r="BH127" s="410"/>
      <c r="BI127" s="410"/>
      <c r="BJ127" s="410"/>
      <c r="BK127" s="410"/>
      <c r="BL127" s="410"/>
      <c r="BM127" s="410"/>
      <c r="BN127" s="410"/>
      <c r="BO127" s="410"/>
      <c r="BP127" s="410"/>
      <c r="BQ127" s="410"/>
      <c r="BR127" s="410"/>
      <c r="BS127" s="410"/>
      <c r="BT127" s="410"/>
      <c r="BU127" s="410"/>
      <c r="BV127" s="410"/>
      <c r="BW127" s="410"/>
      <c r="BX127" s="410"/>
      <c r="BY127" s="410"/>
      <c r="BZ127" s="410"/>
      <c r="CA127" s="410"/>
      <c r="CB127" s="410"/>
      <c r="CC127" s="410"/>
      <c r="CD127" s="410"/>
      <c r="CE127" s="410"/>
      <c r="CF127" s="410"/>
      <c r="CG127" s="410"/>
      <c r="CH127" s="410"/>
      <c r="CI127" s="410"/>
      <c r="CJ127" s="410"/>
      <c r="CK127" s="410"/>
      <c r="CL127" s="410"/>
      <c r="CM127" s="410"/>
      <c r="CN127" s="410"/>
      <c r="CO127" s="410"/>
      <c r="CP127" s="410"/>
      <c r="CQ127" s="410"/>
      <c r="CR127" s="410"/>
      <c r="CS127" s="410"/>
      <c r="CT127" s="410"/>
      <c r="CU127" s="410"/>
    </row>
    <row r="128" spans="1:99" ht="14.25">
      <c r="B128" s="732"/>
      <c r="C128" s="731"/>
      <c r="D128" s="592">
        <v>99</v>
      </c>
      <c r="E128" s="413" t="s">
        <v>625</v>
      </c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  <c r="AA128" s="414"/>
      <c r="AB128" s="414"/>
      <c r="AC128" s="414"/>
      <c r="AD128" s="414"/>
      <c r="AE128" s="414"/>
      <c r="AF128" s="414"/>
      <c r="AG128" s="415"/>
      <c r="AH128" s="593">
        <v>870</v>
      </c>
      <c r="AI128" s="720"/>
      <c r="AJ128" s="721"/>
      <c r="AK128" s="721"/>
      <c r="AL128" s="722"/>
      <c r="AM128" s="418" t="s">
        <v>3</v>
      </c>
      <c r="AN128" s="410"/>
      <c r="AO128" s="410"/>
      <c r="AP128" s="410"/>
      <c r="AQ128" s="410"/>
      <c r="AR128" s="410"/>
      <c r="AS128" s="410"/>
      <c r="AT128" s="410"/>
      <c r="AU128" s="410"/>
      <c r="AV128" s="410"/>
      <c r="AW128" s="410"/>
      <c r="AX128" s="410"/>
      <c r="AY128" s="410"/>
      <c r="AZ128" s="410"/>
      <c r="BA128" s="410"/>
      <c r="BB128" s="410"/>
      <c r="BC128" s="410"/>
      <c r="BD128" s="410"/>
      <c r="BE128" s="410"/>
      <c r="BF128" s="410"/>
      <c r="BG128" s="410"/>
      <c r="BH128" s="410"/>
      <c r="BI128" s="410"/>
      <c r="BJ128" s="410"/>
      <c r="BK128" s="410"/>
      <c r="BL128" s="410"/>
      <c r="BM128" s="410"/>
      <c r="BN128" s="410"/>
      <c r="BO128" s="410"/>
      <c r="BP128" s="410"/>
      <c r="BQ128" s="410"/>
      <c r="BR128" s="410"/>
      <c r="BS128" s="410"/>
      <c r="BT128" s="410"/>
      <c r="BU128" s="410"/>
      <c r="BV128" s="410"/>
      <c r="BW128" s="410"/>
      <c r="BX128" s="410"/>
      <c r="BY128" s="410"/>
      <c r="BZ128" s="410"/>
      <c r="CA128" s="410"/>
      <c r="CB128" s="410"/>
      <c r="CC128" s="410"/>
      <c r="CD128" s="410"/>
      <c r="CE128" s="410"/>
      <c r="CF128" s="410"/>
      <c r="CG128" s="410"/>
      <c r="CH128" s="410"/>
      <c r="CI128" s="410"/>
      <c r="CJ128" s="410"/>
      <c r="CK128" s="410"/>
      <c r="CL128" s="410"/>
      <c r="CM128" s="410"/>
      <c r="CN128" s="410"/>
      <c r="CO128" s="410"/>
      <c r="CP128" s="410"/>
      <c r="CQ128" s="410"/>
      <c r="CR128" s="410"/>
      <c r="CS128" s="410"/>
      <c r="CT128" s="410"/>
      <c r="CU128" s="410"/>
    </row>
    <row r="129" spans="1:99" ht="14.25">
      <c r="B129" s="732"/>
      <c r="C129" s="731"/>
      <c r="D129" s="592">
        <v>100</v>
      </c>
      <c r="E129" s="413" t="s">
        <v>6</v>
      </c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  <c r="AA129" s="414"/>
      <c r="AB129" s="414"/>
      <c r="AC129" s="414"/>
      <c r="AD129" s="414"/>
      <c r="AE129" s="414"/>
      <c r="AF129" s="414"/>
      <c r="AG129" s="415"/>
      <c r="AH129" s="593">
        <v>1645</v>
      </c>
      <c r="AI129" s="720"/>
      <c r="AJ129" s="721"/>
      <c r="AK129" s="721"/>
      <c r="AL129" s="722"/>
      <c r="AM129" s="418" t="s">
        <v>3</v>
      </c>
      <c r="AN129" s="410"/>
      <c r="AO129" s="410"/>
      <c r="AP129" s="410"/>
      <c r="AQ129" s="410"/>
      <c r="AR129" s="410"/>
      <c r="AS129" s="410"/>
      <c r="AT129" s="410"/>
      <c r="AU129" s="410"/>
      <c r="AV129" s="410"/>
      <c r="AW129" s="410"/>
      <c r="AX129" s="410"/>
      <c r="AY129" s="410"/>
      <c r="AZ129" s="410"/>
      <c r="BA129" s="410"/>
      <c r="BB129" s="410"/>
      <c r="BC129" s="410"/>
      <c r="BD129" s="410"/>
      <c r="BE129" s="410"/>
      <c r="BF129" s="410"/>
      <c r="BG129" s="410"/>
      <c r="BH129" s="410"/>
      <c r="BI129" s="410"/>
      <c r="BJ129" s="410"/>
      <c r="BK129" s="410"/>
      <c r="BL129" s="410"/>
      <c r="BM129" s="410"/>
      <c r="BN129" s="410"/>
      <c r="BO129" s="410"/>
      <c r="BP129" s="410"/>
      <c r="BQ129" s="410"/>
      <c r="BR129" s="410"/>
      <c r="BS129" s="410"/>
      <c r="BT129" s="410"/>
      <c r="BU129" s="410"/>
      <c r="BV129" s="410"/>
      <c r="BW129" s="410"/>
      <c r="BX129" s="410"/>
      <c r="BY129" s="410"/>
      <c r="BZ129" s="410"/>
      <c r="CA129" s="410"/>
      <c r="CB129" s="410"/>
      <c r="CC129" s="410"/>
      <c r="CD129" s="410"/>
      <c r="CE129" s="410"/>
      <c r="CF129" s="410"/>
      <c r="CG129" s="410"/>
      <c r="CH129" s="410"/>
      <c r="CI129" s="410"/>
      <c r="CJ129" s="410"/>
      <c r="CK129" s="410"/>
      <c r="CL129" s="410"/>
      <c r="CM129" s="410"/>
      <c r="CN129" s="410"/>
      <c r="CO129" s="410"/>
      <c r="CP129" s="410"/>
      <c r="CQ129" s="410"/>
      <c r="CR129" s="410"/>
      <c r="CS129" s="410"/>
      <c r="CT129" s="410"/>
      <c r="CU129" s="410"/>
    </row>
    <row r="130" spans="1:99" ht="14.25">
      <c r="B130" s="732"/>
      <c r="C130" s="731"/>
      <c r="D130" s="595">
        <v>101</v>
      </c>
      <c r="E130" s="432" t="s">
        <v>626</v>
      </c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3"/>
      <c r="AB130" s="433"/>
      <c r="AC130" s="433"/>
      <c r="AD130" s="433"/>
      <c r="AE130" s="433"/>
      <c r="AF130" s="433"/>
      <c r="AG130" s="434"/>
      <c r="AH130" s="425">
        <v>181</v>
      </c>
      <c r="AI130" s="724">
        <f>+'BALANCE ALTERNATIVA 1'!G4+'RLI ALT 1 '!D8</f>
        <v>25564583</v>
      </c>
      <c r="AJ130" s="725"/>
      <c r="AK130" s="725"/>
      <c r="AL130" s="726"/>
      <c r="AM130" s="418" t="s">
        <v>3</v>
      </c>
      <c r="AN130" s="410"/>
      <c r="AO130" s="410"/>
      <c r="AP130" s="410"/>
      <c r="AQ130" s="410"/>
      <c r="AR130" s="410"/>
      <c r="AS130" s="410"/>
      <c r="AT130" s="410"/>
      <c r="AU130" s="410"/>
      <c r="AV130" s="410"/>
      <c r="AW130" s="410"/>
      <c r="AX130" s="410"/>
      <c r="AY130" s="410"/>
      <c r="AZ130" s="410"/>
      <c r="BA130" s="410"/>
      <c r="BB130" s="410"/>
      <c r="BC130" s="410"/>
      <c r="BD130" s="410"/>
      <c r="BE130" s="410"/>
      <c r="BF130" s="410"/>
      <c r="BG130" s="410"/>
      <c r="BH130" s="410"/>
      <c r="BI130" s="410"/>
      <c r="BJ130" s="410"/>
      <c r="BK130" s="410"/>
      <c r="BL130" s="410"/>
      <c r="BM130" s="410"/>
      <c r="BN130" s="410"/>
      <c r="BO130" s="410"/>
      <c r="BP130" s="410"/>
      <c r="BQ130" s="410"/>
      <c r="BR130" s="410"/>
      <c r="BS130" s="410"/>
      <c r="BT130" s="410"/>
      <c r="BU130" s="410"/>
      <c r="BV130" s="410"/>
      <c r="BW130" s="410"/>
      <c r="BX130" s="410"/>
      <c r="BY130" s="410"/>
      <c r="BZ130" s="410"/>
      <c r="CA130" s="410"/>
      <c r="CB130" s="410"/>
      <c r="CC130" s="410"/>
      <c r="CD130" s="410"/>
      <c r="CE130" s="410"/>
      <c r="CF130" s="410"/>
      <c r="CG130" s="410"/>
      <c r="CH130" s="410"/>
      <c r="CI130" s="410"/>
      <c r="CJ130" s="410"/>
      <c r="CK130" s="410"/>
      <c r="CL130" s="410"/>
      <c r="CM130" s="410"/>
      <c r="CN130" s="410"/>
      <c r="CO130" s="410"/>
      <c r="CP130" s="410"/>
      <c r="CQ130" s="410"/>
      <c r="CR130" s="410"/>
      <c r="CS130" s="410"/>
      <c r="CT130" s="410"/>
      <c r="CU130" s="410"/>
    </row>
    <row r="131" spans="1:99" ht="14.25">
      <c r="B131" s="732"/>
      <c r="C131" s="731"/>
      <c r="D131" s="595">
        <v>102</v>
      </c>
      <c r="E131" s="432" t="s">
        <v>627</v>
      </c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  <c r="Z131" s="433"/>
      <c r="AA131" s="433"/>
      <c r="AB131" s="433"/>
      <c r="AC131" s="433"/>
      <c r="AD131" s="433"/>
      <c r="AE131" s="433"/>
      <c r="AF131" s="433"/>
      <c r="AG131" s="434"/>
      <c r="AH131" s="425">
        <v>881</v>
      </c>
      <c r="AI131" s="724"/>
      <c r="AJ131" s="725"/>
      <c r="AK131" s="725"/>
      <c r="AL131" s="726"/>
      <c r="AM131" s="418" t="s">
        <v>3</v>
      </c>
      <c r="AN131" s="410"/>
      <c r="AO131" s="410"/>
      <c r="AP131" s="410"/>
      <c r="AQ131" s="410"/>
      <c r="AR131" s="410"/>
      <c r="AS131" s="410"/>
      <c r="AT131" s="410"/>
      <c r="AU131" s="410"/>
      <c r="AV131" s="410"/>
      <c r="AW131" s="410"/>
      <c r="AX131" s="410"/>
      <c r="AY131" s="410"/>
      <c r="AZ131" s="410"/>
      <c r="BA131" s="410"/>
      <c r="BB131" s="410"/>
      <c r="BC131" s="410"/>
      <c r="BD131" s="410"/>
      <c r="BE131" s="410"/>
      <c r="BF131" s="410"/>
      <c r="BG131" s="410"/>
      <c r="BH131" s="410"/>
      <c r="BI131" s="410"/>
      <c r="BJ131" s="410"/>
      <c r="BK131" s="410"/>
      <c r="BL131" s="410"/>
      <c r="BM131" s="410"/>
      <c r="BN131" s="410"/>
      <c r="BO131" s="410"/>
      <c r="BP131" s="410"/>
      <c r="BQ131" s="410"/>
      <c r="BR131" s="410"/>
      <c r="BS131" s="410"/>
      <c r="BT131" s="410"/>
      <c r="BU131" s="410"/>
      <c r="BV131" s="410"/>
      <c r="BW131" s="410"/>
      <c r="BX131" s="410"/>
      <c r="BY131" s="410"/>
      <c r="BZ131" s="410"/>
      <c r="CA131" s="410"/>
      <c r="CB131" s="410"/>
      <c r="CC131" s="410"/>
      <c r="CD131" s="410"/>
      <c r="CE131" s="410"/>
      <c r="CF131" s="410"/>
      <c r="CG131" s="410"/>
      <c r="CH131" s="410"/>
      <c r="CI131" s="410"/>
      <c r="CJ131" s="410"/>
      <c r="CK131" s="410"/>
      <c r="CL131" s="410"/>
      <c r="CM131" s="410"/>
      <c r="CN131" s="410"/>
      <c r="CO131" s="410"/>
      <c r="CP131" s="410"/>
      <c r="CQ131" s="410"/>
      <c r="CR131" s="410"/>
      <c r="CS131" s="410"/>
      <c r="CT131" s="410"/>
      <c r="CU131" s="410"/>
    </row>
    <row r="132" spans="1:99" ht="14.25">
      <c r="B132" s="732"/>
      <c r="C132" s="731"/>
      <c r="D132" s="595">
        <v>103</v>
      </c>
      <c r="E132" s="432" t="s">
        <v>628</v>
      </c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  <c r="Z132" s="433"/>
      <c r="AA132" s="433"/>
      <c r="AB132" s="433"/>
      <c r="AC132" s="433"/>
      <c r="AD132" s="433"/>
      <c r="AE132" s="433"/>
      <c r="AF132" s="433"/>
      <c r="AG132" s="434"/>
      <c r="AH132" s="425">
        <v>1646</v>
      </c>
      <c r="AI132" s="724"/>
      <c r="AJ132" s="725"/>
      <c r="AK132" s="725"/>
      <c r="AL132" s="726"/>
      <c r="AM132" s="418" t="s">
        <v>3</v>
      </c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  <c r="AZ132" s="410"/>
      <c r="BA132" s="410"/>
      <c r="BB132" s="410"/>
      <c r="BC132" s="410"/>
      <c r="BD132" s="410"/>
      <c r="BE132" s="410"/>
      <c r="BF132" s="410"/>
      <c r="BG132" s="410"/>
      <c r="BH132" s="410"/>
      <c r="BI132" s="410"/>
      <c r="BJ132" s="410"/>
      <c r="BK132" s="410"/>
      <c r="BL132" s="410"/>
      <c r="BM132" s="410"/>
      <c r="BN132" s="410"/>
      <c r="BO132" s="410"/>
      <c r="BP132" s="410"/>
      <c r="BQ132" s="410"/>
      <c r="BR132" s="410"/>
      <c r="BS132" s="410"/>
      <c r="BT132" s="410"/>
      <c r="BU132" s="410"/>
      <c r="BV132" s="410"/>
      <c r="BW132" s="410"/>
      <c r="BX132" s="410"/>
      <c r="BY132" s="410"/>
      <c r="BZ132" s="410"/>
      <c r="CA132" s="410"/>
      <c r="CB132" s="410"/>
      <c r="CC132" s="410"/>
      <c r="CD132" s="410"/>
      <c r="CE132" s="410"/>
      <c r="CF132" s="410"/>
      <c r="CG132" s="410"/>
      <c r="CH132" s="410"/>
      <c r="CI132" s="410"/>
      <c r="CJ132" s="410"/>
      <c r="CK132" s="410"/>
      <c r="CL132" s="410"/>
      <c r="CM132" s="410"/>
      <c r="CN132" s="410"/>
      <c r="CO132" s="410"/>
      <c r="CP132" s="410"/>
      <c r="CQ132" s="410"/>
      <c r="CR132" s="410"/>
      <c r="CS132" s="410"/>
      <c r="CT132" s="410"/>
      <c r="CU132" s="410"/>
    </row>
    <row r="133" spans="1:99" ht="14.25">
      <c r="B133" s="732"/>
      <c r="C133" s="731"/>
      <c r="D133" s="595">
        <v>104</v>
      </c>
      <c r="E133" s="432" t="s">
        <v>629</v>
      </c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  <c r="Z133" s="433"/>
      <c r="AA133" s="433"/>
      <c r="AB133" s="433"/>
      <c r="AC133" s="433"/>
      <c r="AD133" s="433"/>
      <c r="AE133" s="433"/>
      <c r="AF133" s="433"/>
      <c r="AG133" s="434"/>
      <c r="AH133" s="425">
        <v>1647</v>
      </c>
      <c r="AI133" s="724"/>
      <c r="AJ133" s="725"/>
      <c r="AK133" s="725"/>
      <c r="AL133" s="726"/>
      <c r="AM133" s="418" t="s">
        <v>3</v>
      </c>
      <c r="AN133" s="410"/>
      <c r="AO133" s="410"/>
      <c r="AP133" s="410"/>
      <c r="AQ133" s="410"/>
      <c r="AR133" s="410"/>
      <c r="AS133" s="410"/>
      <c r="AT133" s="410"/>
      <c r="AU133" s="410"/>
      <c r="AV133" s="410"/>
      <c r="AW133" s="410"/>
      <c r="AX133" s="410"/>
      <c r="AY133" s="410"/>
      <c r="AZ133" s="410"/>
      <c r="BA133" s="410"/>
      <c r="BB133" s="410"/>
      <c r="BC133" s="410"/>
      <c r="BD133" s="410"/>
      <c r="BE133" s="410"/>
      <c r="BF133" s="410"/>
      <c r="BG133" s="410"/>
      <c r="BH133" s="410"/>
      <c r="BI133" s="410"/>
      <c r="BJ133" s="410"/>
      <c r="BK133" s="410"/>
      <c r="BL133" s="410"/>
      <c r="BM133" s="410"/>
      <c r="BN133" s="410"/>
      <c r="BO133" s="410"/>
      <c r="BP133" s="410"/>
      <c r="BQ133" s="410"/>
      <c r="BR133" s="410"/>
      <c r="BS133" s="410"/>
      <c r="BT133" s="410"/>
      <c r="BU133" s="410"/>
      <c r="BV133" s="410"/>
      <c r="BW133" s="410"/>
      <c r="BX133" s="410"/>
      <c r="BY133" s="410"/>
      <c r="BZ133" s="410"/>
      <c r="CA133" s="410"/>
      <c r="CB133" s="410"/>
      <c r="CC133" s="410"/>
      <c r="CD133" s="410"/>
      <c r="CE133" s="410"/>
      <c r="CF133" s="410"/>
      <c r="CG133" s="410"/>
      <c r="CH133" s="410"/>
      <c r="CI133" s="410"/>
      <c r="CJ133" s="410"/>
      <c r="CK133" s="410"/>
      <c r="CL133" s="410"/>
      <c r="CM133" s="410"/>
      <c r="CN133" s="410"/>
      <c r="CO133" s="410"/>
      <c r="CP133" s="410"/>
      <c r="CQ133" s="410"/>
      <c r="CR133" s="410"/>
      <c r="CS133" s="410"/>
      <c r="CT133" s="410"/>
      <c r="CU133" s="410"/>
    </row>
    <row r="134" spans="1:99" ht="14.25">
      <c r="B134" s="732"/>
      <c r="C134" s="731"/>
      <c r="D134" s="595">
        <v>105</v>
      </c>
      <c r="E134" s="432" t="s">
        <v>630</v>
      </c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  <c r="Z134" s="433"/>
      <c r="AA134" s="433"/>
      <c r="AB134" s="433"/>
      <c r="AC134" s="433"/>
      <c r="AD134" s="433"/>
      <c r="AE134" s="433"/>
      <c r="AF134" s="433"/>
      <c r="AG134" s="434"/>
      <c r="AH134" s="425">
        <v>1910</v>
      </c>
      <c r="AI134" s="724"/>
      <c r="AJ134" s="725"/>
      <c r="AK134" s="725"/>
      <c r="AL134" s="726"/>
      <c r="AM134" s="418" t="s">
        <v>3</v>
      </c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  <c r="AZ134" s="410"/>
      <c r="BA134" s="410"/>
      <c r="BB134" s="410"/>
      <c r="BC134" s="410"/>
      <c r="BD134" s="410"/>
      <c r="BE134" s="410"/>
      <c r="BF134" s="410"/>
      <c r="BG134" s="410"/>
      <c r="BH134" s="410"/>
      <c r="BI134" s="410"/>
      <c r="BJ134" s="410"/>
      <c r="BK134" s="410"/>
      <c r="BL134" s="410"/>
      <c r="BM134" s="410"/>
      <c r="BN134" s="410"/>
      <c r="BO134" s="410"/>
      <c r="BP134" s="410"/>
      <c r="BQ134" s="410"/>
      <c r="BR134" s="410"/>
      <c r="BS134" s="410"/>
      <c r="BT134" s="410"/>
      <c r="BU134" s="410"/>
      <c r="BV134" s="410"/>
      <c r="BW134" s="410"/>
      <c r="BX134" s="410"/>
      <c r="BY134" s="410"/>
      <c r="BZ134" s="410"/>
      <c r="CA134" s="410"/>
      <c r="CB134" s="410"/>
      <c r="CC134" s="410"/>
      <c r="CD134" s="410"/>
      <c r="CE134" s="410"/>
      <c r="CF134" s="410"/>
      <c r="CG134" s="410"/>
      <c r="CH134" s="410"/>
      <c r="CI134" s="410"/>
      <c r="CJ134" s="410"/>
      <c r="CK134" s="410"/>
      <c r="CL134" s="410"/>
      <c r="CM134" s="410"/>
      <c r="CN134" s="410"/>
      <c r="CO134" s="410"/>
      <c r="CP134" s="410"/>
      <c r="CQ134" s="410"/>
      <c r="CR134" s="410"/>
      <c r="CS134" s="410"/>
      <c r="CT134" s="410"/>
      <c r="CU134" s="410"/>
    </row>
    <row r="135" spans="1:99" ht="14.25">
      <c r="B135" s="732"/>
      <c r="C135" s="731"/>
      <c r="D135" s="595">
        <v>106</v>
      </c>
      <c r="E135" s="432" t="s">
        <v>631</v>
      </c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  <c r="Z135" s="433"/>
      <c r="AA135" s="433"/>
      <c r="AB135" s="433"/>
      <c r="AC135" s="433"/>
      <c r="AD135" s="433"/>
      <c r="AE135" s="433"/>
      <c r="AF135" s="433"/>
      <c r="AG135" s="434"/>
      <c r="AH135" s="425">
        <v>1915</v>
      </c>
      <c r="AI135" s="724"/>
      <c r="AJ135" s="725"/>
      <c r="AK135" s="725"/>
      <c r="AL135" s="726"/>
      <c r="AM135" s="418" t="s">
        <v>3</v>
      </c>
      <c r="AN135" s="410"/>
      <c r="AO135" s="410"/>
      <c r="AP135" s="410"/>
      <c r="AQ135" s="410"/>
      <c r="AR135" s="410"/>
      <c r="AS135" s="410"/>
      <c r="AT135" s="410"/>
      <c r="AU135" s="410"/>
      <c r="AV135" s="410"/>
      <c r="AW135" s="410"/>
      <c r="AX135" s="410"/>
      <c r="AY135" s="410"/>
      <c r="AZ135" s="410"/>
      <c r="BA135" s="410"/>
      <c r="BB135" s="410"/>
      <c r="BC135" s="410"/>
      <c r="BD135" s="410"/>
      <c r="BE135" s="410"/>
      <c r="BF135" s="410"/>
      <c r="BG135" s="410"/>
      <c r="BH135" s="410"/>
      <c r="BI135" s="410"/>
      <c r="BJ135" s="410"/>
      <c r="BK135" s="410"/>
      <c r="BL135" s="410"/>
      <c r="BM135" s="410"/>
      <c r="BN135" s="410"/>
      <c r="BO135" s="410"/>
      <c r="BP135" s="410"/>
      <c r="BQ135" s="410"/>
      <c r="BR135" s="410"/>
      <c r="BS135" s="410"/>
      <c r="BT135" s="410"/>
      <c r="BU135" s="410"/>
      <c r="BV135" s="410"/>
      <c r="BW135" s="410"/>
      <c r="BX135" s="410"/>
      <c r="BY135" s="410"/>
      <c r="BZ135" s="410"/>
      <c r="CA135" s="410"/>
      <c r="CB135" s="410"/>
      <c r="CC135" s="410"/>
      <c r="CD135" s="410"/>
      <c r="CE135" s="410"/>
      <c r="CF135" s="410"/>
      <c r="CG135" s="410"/>
      <c r="CH135" s="410"/>
      <c r="CI135" s="410"/>
      <c r="CJ135" s="410"/>
      <c r="CK135" s="410"/>
      <c r="CL135" s="410"/>
      <c r="CM135" s="410"/>
      <c r="CN135" s="410"/>
      <c r="CO135" s="410"/>
      <c r="CP135" s="410"/>
      <c r="CQ135" s="410"/>
      <c r="CR135" s="410"/>
      <c r="CS135" s="410"/>
      <c r="CT135" s="410"/>
      <c r="CU135" s="410"/>
    </row>
    <row r="136" spans="1:99" ht="14.25">
      <c r="B136" s="732"/>
      <c r="C136" s="731" t="s">
        <v>632</v>
      </c>
      <c r="D136" s="592">
        <v>107</v>
      </c>
      <c r="E136" s="413" t="s">
        <v>633</v>
      </c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  <c r="AA136" s="414"/>
      <c r="AB136" s="414"/>
      <c r="AC136" s="414"/>
      <c r="AD136" s="414"/>
      <c r="AE136" s="414"/>
      <c r="AF136" s="414"/>
      <c r="AG136" s="415"/>
      <c r="AH136" s="593">
        <v>900</v>
      </c>
      <c r="AI136" s="720"/>
      <c r="AJ136" s="721"/>
      <c r="AK136" s="721"/>
      <c r="AL136" s="722"/>
      <c r="AM136" s="418" t="s">
        <v>2</v>
      </c>
      <c r="AN136" s="410"/>
      <c r="AO136" s="410"/>
      <c r="AP136" s="410"/>
      <c r="AQ136" s="410"/>
      <c r="AR136" s="410"/>
      <c r="AS136" s="410"/>
      <c r="AT136" s="410"/>
      <c r="AU136" s="410"/>
      <c r="AV136" s="410"/>
      <c r="AW136" s="410"/>
      <c r="AX136" s="410"/>
      <c r="AY136" s="410"/>
      <c r="AZ136" s="410"/>
      <c r="BA136" s="410"/>
      <c r="BB136" s="410"/>
      <c r="BC136" s="410"/>
      <c r="BD136" s="410"/>
      <c r="BE136" s="410"/>
      <c r="BF136" s="410"/>
      <c r="BG136" s="410"/>
      <c r="BH136" s="410"/>
      <c r="BI136" s="410"/>
      <c r="BJ136" s="410"/>
      <c r="BK136" s="410"/>
      <c r="BL136" s="410"/>
      <c r="BM136" s="410"/>
      <c r="BN136" s="410"/>
      <c r="BO136" s="410"/>
      <c r="BP136" s="410"/>
      <c r="BQ136" s="410"/>
      <c r="BR136" s="410"/>
      <c r="BS136" s="410"/>
      <c r="BT136" s="410"/>
      <c r="BU136" s="410"/>
      <c r="BV136" s="410"/>
      <c r="BW136" s="410"/>
      <c r="BX136" s="410"/>
      <c r="BY136" s="410"/>
      <c r="BZ136" s="410"/>
      <c r="CA136" s="410"/>
      <c r="CB136" s="410"/>
      <c r="CC136" s="410"/>
      <c r="CD136" s="410"/>
      <c r="CE136" s="410"/>
      <c r="CF136" s="410"/>
      <c r="CG136" s="410"/>
      <c r="CH136" s="410"/>
      <c r="CI136" s="410"/>
      <c r="CJ136" s="410"/>
      <c r="CK136" s="410"/>
      <c r="CL136" s="410"/>
      <c r="CM136" s="410"/>
      <c r="CN136" s="410"/>
      <c r="CO136" s="410"/>
      <c r="CP136" s="410"/>
      <c r="CQ136" s="410"/>
      <c r="CR136" s="410"/>
      <c r="CS136" s="410"/>
      <c r="CT136" s="410"/>
      <c r="CU136" s="410"/>
    </row>
    <row r="137" spans="1:99" ht="14.25">
      <c r="B137" s="732"/>
      <c r="C137" s="731"/>
      <c r="D137" s="592">
        <v>108</v>
      </c>
      <c r="E137" s="413" t="s">
        <v>634</v>
      </c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  <c r="AA137" s="414"/>
      <c r="AB137" s="414"/>
      <c r="AC137" s="414"/>
      <c r="AD137" s="414"/>
      <c r="AE137" s="414"/>
      <c r="AF137" s="414"/>
      <c r="AG137" s="415"/>
      <c r="AH137" s="593">
        <v>1796</v>
      </c>
      <c r="AI137" s="720"/>
      <c r="AJ137" s="721"/>
      <c r="AK137" s="721"/>
      <c r="AL137" s="722"/>
      <c r="AM137" s="418" t="s">
        <v>2</v>
      </c>
      <c r="AN137" s="410"/>
      <c r="AO137" s="410"/>
      <c r="AP137" s="410"/>
      <c r="AQ137" s="410"/>
      <c r="AR137" s="410"/>
      <c r="AS137" s="410"/>
      <c r="AT137" s="410"/>
      <c r="AU137" s="410"/>
      <c r="AV137" s="410"/>
      <c r="AW137" s="410"/>
      <c r="AX137" s="410"/>
      <c r="AY137" s="410"/>
      <c r="AZ137" s="410"/>
      <c r="BA137" s="410"/>
      <c r="BB137" s="410"/>
      <c r="BC137" s="410"/>
      <c r="BD137" s="410"/>
      <c r="BE137" s="410"/>
      <c r="BF137" s="410"/>
      <c r="BG137" s="410"/>
      <c r="BH137" s="410"/>
      <c r="BI137" s="410"/>
      <c r="BJ137" s="410"/>
      <c r="BK137" s="410"/>
      <c r="BL137" s="410"/>
      <c r="BM137" s="410"/>
      <c r="BN137" s="410"/>
      <c r="BO137" s="410"/>
      <c r="BP137" s="410"/>
      <c r="BQ137" s="410"/>
      <c r="BR137" s="410"/>
      <c r="BS137" s="410"/>
      <c r="BT137" s="410"/>
      <c r="BU137" s="410"/>
      <c r="BV137" s="410"/>
      <c r="BW137" s="410"/>
      <c r="BX137" s="410"/>
      <c r="BY137" s="410"/>
      <c r="BZ137" s="410"/>
      <c r="CA137" s="410"/>
      <c r="CB137" s="410"/>
      <c r="CC137" s="410"/>
      <c r="CD137" s="410"/>
      <c r="CE137" s="410"/>
      <c r="CF137" s="410"/>
      <c r="CG137" s="410"/>
      <c r="CH137" s="410"/>
      <c r="CI137" s="410"/>
      <c r="CJ137" s="410"/>
      <c r="CK137" s="410"/>
      <c r="CL137" s="410"/>
      <c r="CM137" s="410"/>
      <c r="CN137" s="410"/>
      <c r="CO137" s="410"/>
      <c r="CP137" s="410"/>
      <c r="CQ137" s="410"/>
      <c r="CR137" s="410"/>
      <c r="CS137" s="410"/>
      <c r="CT137" s="410"/>
      <c r="CU137" s="410"/>
    </row>
    <row r="138" spans="1:99" ht="14.25">
      <c r="B138" s="732"/>
      <c r="C138" s="731"/>
      <c r="D138" s="592">
        <v>109</v>
      </c>
      <c r="E138" s="413" t="s">
        <v>635</v>
      </c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  <c r="AA138" s="414"/>
      <c r="AB138" s="414"/>
      <c r="AC138" s="414"/>
      <c r="AD138" s="414"/>
      <c r="AE138" s="414"/>
      <c r="AF138" s="414"/>
      <c r="AG138" s="415"/>
      <c r="AH138" s="593">
        <v>1827</v>
      </c>
      <c r="AI138" s="720"/>
      <c r="AJ138" s="721"/>
      <c r="AK138" s="721"/>
      <c r="AL138" s="722"/>
      <c r="AM138" s="418" t="s">
        <v>2</v>
      </c>
      <c r="AN138" s="410"/>
      <c r="AO138" s="410"/>
      <c r="AP138" s="410"/>
      <c r="AQ138" s="410"/>
      <c r="AR138" s="410"/>
      <c r="AS138" s="410"/>
      <c r="AT138" s="410"/>
      <c r="AU138" s="410"/>
      <c r="AV138" s="410"/>
      <c r="AW138" s="410"/>
      <c r="AX138" s="410"/>
      <c r="AY138" s="410"/>
      <c r="AZ138" s="410"/>
      <c r="BA138" s="410"/>
      <c r="BB138" s="410"/>
      <c r="BC138" s="410"/>
      <c r="BD138" s="410"/>
      <c r="BE138" s="410"/>
      <c r="BF138" s="410"/>
      <c r="BG138" s="410"/>
      <c r="BH138" s="410"/>
      <c r="BI138" s="410"/>
      <c r="BJ138" s="410"/>
      <c r="BK138" s="410"/>
      <c r="BL138" s="410"/>
      <c r="BM138" s="410"/>
      <c r="BN138" s="410"/>
      <c r="BO138" s="410"/>
      <c r="BP138" s="410"/>
      <c r="BQ138" s="410"/>
      <c r="BR138" s="410"/>
      <c r="BS138" s="410"/>
      <c r="BT138" s="410"/>
      <c r="BU138" s="410"/>
      <c r="BV138" s="410"/>
      <c r="BW138" s="410"/>
      <c r="BX138" s="410"/>
      <c r="BY138" s="410"/>
      <c r="BZ138" s="410"/>
      <c r="CA138" s="410"/>
      <c r="CB138" s="410"/>
      <c r="CC138" s="410"/>
      <c r="CD138" s="410"/>
      <c r="CE138" s="410"/>
      <c r="CF138" s="410"/>
      <c r="CG138" s="410"/>
      <c r="CH138" s="410"/>
      <c r="CI138" s="410"/>
      <c r="CJ138" s="410"/>
      <c r="CK138" s="410"/>
      <c r="CL138" s="410"/>
      <c r="CM138" s="410"/>
      <c r="CN138" s="410"/>
      <c r="CO138" s="410"/>
      <c r="CP138" s="410"/>
      <c r="CQ138" s="410"/>
      <c r="CR138" s="410"/>
      <c r="CS138" s="410"/>
      <c r="CT138" s="410"/>
      <c r="CU138" s="410"/>
    </row>
    <row r="139" spans="1:99" s="461" customFormat="1" ht="15">
      <c r="A139" s="455"/>
      <c r="B139" s="732"/>
      <c r="C139" s="731"/>
      <c r="D139" s="593">
        <v>110</v>
      </c>
      <c r="E139" s="456" t="s">
        <v>636</v>
      </c>
      <c r="F139" s="457"/>
      <c r="G139" s="457"/>
      <c r="H139" s="457"/>
      <c r="I139" s="457"/>
      <c r="J139" s="457"/>
      <c r="K139" s="457"/>
      <c r="L139" s="457"/>
      <c r="M139" s="457"/>
      <c r="N139" s="457"/>
      <c r="O139" s="457"/>
      <c r="P139" s="457"/>
      <c r="Q139" s="457"/>
      <c r="R139" s="457"/>
      <c r="S139" s="457"/>
      <c r="T139" s="457"/>
      <c r="U139" s="457"/>
      <c r="V139" s="457"/>
      <c r="W139" s="457"/>
      <c r="X139" s="457"/>
      <c r="Y139" s="457"/>
      <c r="Z139" s="457"/>
      <c r="AA139" s="457"/>
      <c r="AB139" s="457"/>
      <c r="AC139" s="457"/>
      <c r="AD139" s="457"/>
      <c r="AE139" s="457"/>
      <c r="AF139" s="457"/>
      <c r="AG139" s="459"/>
      <c r="AH139" s="593">
        <v>305</v>
      </c>
      <c r="AI139" s="728">
        <f>+SUM(AI73:$AL$78)+SUM($AI$84:$AL$108)-$AI$109-SUM($AI$114:$AL$135)+SUM($AI$136:$AL$138)</f>
        <v>22792142</v>
      </c>
      <c r="AJ139" s="729"/>
      <c r="AK139" s="729"/>
      <c r="AL139" s="730"/>
      <c r="AM139" s="477" t="s">
        <v>4</v>
      </c>
      <c r="AN139" s="460"/>
      <c r="AO139" s="460"/>
      <c r="AP139" s="460"/>
      <c r="AQ139" s="460"/>
      <c r="AR139" s="460"/>
      <c r="AS139" s="460"/>
      <c r="AT139" s="460"/>
      <c r="AU139" s="460"/>
      <c r="AV139" s="460"/>
      <c r="AW139" s="460"/>
      <c r="AX139" s="460"/>
      <c r="AY139" s="460"/>
      <c r="AZ139" s="460"/>
      <c r="BA139" s="460"/>
      <c r="BB139" s="460"/>
      <c r="BC139" s="460"/>
      <c r="BD139" s="460"/>
      <c r="BE139" s="460"/>
      <c r="BF139" s="460"/>
      <c r="BG139" s="460"/>
      <c r="BH139" s="460"/>
      <c r="BI139" s="460"/>
      <c r="BJ139" s="460"/>
      <c r="BK139" s="460"/>
      <c r="BL139" s="460"/>
      <c r="BM139" s="460"/>
      <c r="BN139" s="460"/>
      <c r="BO139" s="460"/>
      <c r="BP139" s="460"/>
      <c r="BQ139" s="460"/>
      <c r="BR139" s="460"/>
      <c r="BS139" s="460"/>
      <c r="BT139" s="460"/>
      <c r="BU139" s="460"/>
      <c r="BV139" s="460"/>
      <c r="BW139" s="460"/>
      <c r="BX139" s="460"/>
      <c r="BY139" s="460"/>
      <c r="BZ139" s="460"/>
      <c r="CA139" s="460"/>
      <c r="CB139" s="460"/>
      <c r="CC139" s="460"/>
      <c r="CD139" s="460"/>
      <c r="CE139" s="460"/>
      <c r="CF139" s="460"/>
      <c r="CG139" s="460"/>
      <c r="CH139" s="460"/>
      <c r="CI139" s="460"/>
      <c r="CJ139" s="460"/>
      <c r="CK139" s="460"/>
      <c r="CL139" s="460"/>
      <c r="CM139" s="460"/>
      <c r="CN139" s="460"/>
      <c r="CO139" s="460"/>
      <c r="CP139" s="460"/>
      <c r="CQ139" s="460"/>
      <c r="CR139" s="460"/>
      <c r="CS139" s="460"/>
      <c r="CT139" s="460"/>
      <c r="CU139" s="460"/>
    </row>
    <row r="140" spans="1:99">
      <c r="B140" s="410"/>
      <c r="C140" s="410"/>
      <c r="D140" s="410"/>
      <c r="E140" s="410"/>
      <c r="F140" s="410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410"/>
      <c r="AG140" s="410"/>
      <c r="AH140" s="410"/>
      <c r="AJ140" s="410"/>
      <c r="AK140" s="410"/>
      <c r="AL140" s="410"/>
      <c r="AM140" s="410"/>
      <c r="AN140" s="410"/>
      <c r="AO140" s="410"/>
      <c r="AP140" s="410"/>
      <c r="AQ140" s="410"/>
      <c r="AR140" s="410"/>
      <c r="AS140" s="410"/>
      <c r="AT140" s="410"/>
      <c r="AU140" s="410"/>
      <c r="AV140" s="410"/>
      <c r="AW140" s="410"/>
      <c r="AX140" s="410"/>
      <c r="AY140" s="410"/>
      <c r="AZ140" s="410"/>
      <c r="BA140" s="410"/>
      <c r="BB140" s="410"/>
      <c r="BC140" s="410"/>
      <c r="BD140" s="410"/>
      <c r="BE140" s="410"/>
      <c r="BF140" s="410"/>
      <c r="BG140" s="410"/>
      <c r="BH140" s="410"/>
      <c r="BI140" s="410"/>
      <c r="BJ140" s="410"/>
      <c r="BK140" s="410"/>
      <c r="BL140" s="410"/>
      <c r="BM140" s="410"/>
      <c r="BN140" s="410"/>
      <c r="BO140" s="410"/>
      <c r="BP140" s="410"/>
      <c r="BQ140" s="410"/>
      <c r="BR140" s="410"/>
      <c r="BS140" s="410"/>
      <c r="BT140" s="410"/>
      <c r="BU140" s="410"/>
      <c r="BV140" s="410"/>
      <c r="BW140" s="410"/>
      <c r="BX140" s="410"/>
      <c r="BY140" s="410"/>
      <c r="BZ140" s="410"/>
      <c r="CA140" s="410"/>
      <c r="CB140" s="410"/>
      <c r="CC140" s="410"/>
      <c r="CD140" s="410"/>
      <c r="CE140" s="410"/>
      <c r="CF140" s="410"/>
      <c r="CG140" s="410"/>
      <c r="CH140" s="410"/>
      <c r="CI140" s="410"/>
      <c r="CJ140" s="410"/>
      <c r="CK140" s="410"/>
      <c r="CL140" s="410"/>
      <c r="CM140" s="410"/>
      <c r="CN140" s="410"/>
      <c r="CO140" s="410"/>
      <c r="CP140" s="410"/>
      <c r="CQ140" s="410"/>
      <c r="CR140" s="410"/>
      <c r="CS140" s="410"/>
      <c r="CT140" s="410"/>
      <c r="CU140" s="410"/>
    </row>
    <row r="141" spans="1:99">
      <c r="B141" s="745" t="s">
        <v>7</v>
      </c>
      <c r="C141" s="745"/>
      <c r="D141" s="745"/>
      <c r="E141" s="745"/>
      <c r="F141" s="745"/>
      <c r="G141" s="745"/>
      <c r="H141" s="745"/>
      <c r="I141" s="745"/>
      <c r="J141" s="745"/>
      <c r="K141" s="745"/>
      <c r="L141" s="745"/>
      <c r="M141" s="745"/>
      <c r="N141" s="745"/>
      <c r="O141" s="745"/>
      <c r="P141" s="745"/>
      <c r="Q141" s="745"/>
      <c r="R141" s="745"/>
      <c r="S141" s="745"/>
      <c r="T141" s="745"/>
      <c r="U141" s="743" t="s">
        <v>637</v>
      </c>
      <c r="V141" s="743"/>
      <c r="W141" s="743"/>
      <c r="X141" s="743"/>
      <c r="Y141" s="743"/>
      <c r="Z141" s="743"/>
      <c r="AA141" s="743"/>
      <c r="AB141" s="743"/>
      <c r="AC141" s="743"/>
      <c r="AD141" s="743"/>
      <c r="AE141" s="743"/>
      <c r="AF141" s="743"/>
      <c r="AG141" s="743"/>
      <c r="AH141" s="743"/>
      <c r="AI141" s="743"/>
      <c r="AJ141" s="743"/>
      <c r="AK141" s="743"/>
      <c r="AL141" s="743"/>
      <c r="AM141" s="743"/>
      <c r="AN141" s="410"/>
      <c r="AO141" s="410"/>
      <c r="AP141" s="410"/>
      <c r="AQ141" s="410"/>
      <c r="AR141" s="410"/>
      <c r="AS141" s="410"/>
      <c r="AT141" s="410"/>
      <c r="AU141" s="410"/>
      <c r="AV141" s="410"/>
      <c r="AW141" s="410"/>
      <c r="AX141" s="410"/>
      <c r="AY141" s="410"/>
      <c r="AZ141" s="410"/>
      <c r="BA141" s="410"/>
      <c r="BB141" s="410"/>
      <c r="BC141" s="410"/>
      <c r="BD141" s="410"/>
      <c r="BE141" s="410"/>
      <c r="BF141" s="410"/>
      <c r="BG141" s="410"/>
      <c r="BH141" s="410"/>
      <c r="BI141" s="410"/>
      <c r="BJ141" s="410"/>
      <c r="BK141" s="410"/>
      <c r="BL141" s="410"/>
      <c r="BM141" s="410"/>
      <c r="BN141" s="410"/>
      <c r="BO141" s="410"/>
      <c r="BP141" s="410"/>
      <c r="BQ141" s="410"/>
      <c r="BR141" s="410"/>
      <c r="BS141" s="410"/>
      <c r="BT141" s="410"/>
      <c r="BU141" s="410"/>
      <c r="BV141" s="410"/>
      <c r="BW141" s="410"/>
      <c r="BX141" s="410"/>
      <c r="BY141" s="410"/>
      <c r="BZ141" s="410"/>
      <c r="CA141" s="410"/>
      <c r="CB141" s="410"/>
      <c r="CC141" s="410"/>
      <c r="CD141" s="410"/>
      <c r="CE141" s="410"/>
      <c r="CF141" s="410"/>
      <c r="CG141" s="410"/>
      <c r="CH141" s="410"/>
      <c r="CI141" s="410"/>
      <c r="CJ141" s="410"/>
      <c r="CK141" s="410"/>
      <c r="CL141" s="410"/>
      <c r="CM141" s="410"/>
      <c r="CN141" s="410"/>
      <c r="CO141" s="410"/>
      <c r="CP141" s="410"/>
      <c r="CQ141" s="410"/>
      <c r="CR141" s="410"/>
      <c r="CS141" s="410"/>
      <c r="CT141" s="410"/>
      <c r="CU141" s="410"/>
    </row>
    <row r="142" spans="1:99" ht="14.25">
      <c r="B142" s="478" t="s">
        <v>638</v>
      </c>
      <c r="C142" s="774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6"/>
      <c r="U142" s="479" t="s">
        <v>639</v>
      </c>
      <c r="V142" s="774"/>
      <c r="W142" s="775"/>
      <c r="X142" s="775"/>
      <c r="Y142" s="775"/>
      <c r="Z142" s="775"/>
      <c r="AA142" s="775"/>
      <c r="AB142" s="775"/>
      <c r="AC142" s="775"/>
      <c r="AD142" s="775"/>
      <c r="AE142" s="775"/>
      <c r="AF142" s="775"/>
      <c r="AG142" s="775"/>
      <c r="AH142" s="775"/>
      <c r="AI142" s="775"/>
      <c r="AJ142" s="775"/>
      <c r="AK142" s="775"/>
      <c r="AL142" s="775"/>
      <c r="AM142" s="776"/>
      <c r="AN142" s="410"/>
      <c r="AO142" s="410"/>
      <c r="AP142" s="410"/>
      <c r="AQ142" s="410"/>
      <c r="AR142" s="410"/>
      <c r="AS142" s="410"/>
      <c r="AT142" s="410"/>
      <c r="AU142" s="410"/>
      <c r="AV142" s="410"/>
      <c r="AW142" s="410"/>
      <c r="AX142" s="410"/>
      <c r="AY142" s="410"/>
      <c r="AZ142" s="410"/>
      <c r="BA142" s="410"/>
      <c r="BB142" s="410"/>
      <c r="BC142" s="410"/>
      <c r="BD142" s="410"/>
      <c r="BE142" s="410"/>
      <c r="BF142" s="410"/>
      <c r="BG142" s="410"/>
      <c r="BH142" s="410"/>
      <c r="BI142" s="410"/>
      <c r="BJ142" s="410"/>
      <c r="BK142" s="410"/>
      <c r="BL142" s="410"/>
      <c r="BM142" s="410"/>
      <c r="BN142" s="410"/>
      <c r="BO142" s="410"/>
      <c r="BP142" s="410"/>
      <c r="BQ142" s="410"/>
      <c r="BR142" s="410"/>
      <c r="BS142" s="410"/>
      <c r="BT142" s="410"/>
      <c r="BU142" s="410"/>
      <c r="BV142" s="410"/>
      <c r="BW142" s="410"/>
      <c r="BX142" s="410"/>
      <c r="BY142" s="410"/>
      <c r="BZ142" s="410"/>
      <c r="CA142" s="410"/>
      <c r="CB142" s="410"/>
      <c r="CC142" s="410"/>
      <c r="CD142" s="410"/>
      <c r="CE142" s="410"/>
      <c r="CF142" s="410"/>
      <c r="CG142" s="410"/>
      <c r="CH142" s="410"/>
      <c r="CI142" s="410"/>
      <c r="CJ142" s="410"/>
      <c r="CK142" s="410"/>
      <c r="CL142" s="410"/>
      <c r="CM142" s="410"/>
      <c r="CN142" s="410"/>
      <c r="CO142" s="410"/>
      <c r="CP142" s="410"/>
      <c r="CQ142" s="410"/>
      <c r="CR142" s="410"/>
      <c r="CS142" s="410"/>
      <c r="CT142" s="410"/>
      <c r="CU142" s="410"/>
    </row>
    <row r="143" spans="1:99">
      <c r="B143" s="410"/>
      <c r="C143" s="410"/>
      <c r="D143" s="410"/>
      <c r="E143" s="410"/>
      <c r="F143" s="410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  <c r="Y143" s="410"/>
      <c r="Z143" s="410"/>
      <c r="AA143" s="410"/>
      <c r="AB143" s="410"/>
      <c r="AC143" s="410"/>
      <c r="AD143" s="410"/>
      <c r="AE143" s="410"/>
      <c r="AF143" s="410"/>
      <c r="AG143" s="410"/>
      <c r="AH143" s="410"/>
      <c r="AJ143" s="410"/>
      <c r="AK143" s="410"/>
      <c r="AL143" s="410"/>
      <c r="AM143" s="410"/>
      <c r="AN143" s="410"/>
      <c r="AO143" s="410"/>
      <c r="AP143" s="410"/>
      <c r="AQ143" s="410"/>
      <c r="AR143" s="410"/>
      <c r="AS143" s="410"/>
      <c r="AT143" s="410"/>
      <c r="AU143" s="410"/>
      <c r="AV143" s="410"/>
      <c r="AW143" s="410"/>
      <c r="AX143" s="410"/>
      <c r="AY143" s="410"/>
      <c r="AZ143" s="410"/>
      <c r="BA143" s="410"/>
      <c r="BB143" s="410"/>
      <c r="BC143" s="410"/>
      <c r="BD143" s="410"/>
      <c r="BE143" s="410"/>
      <c r="BF143" s="410"/>
      <c r="BG143" s="410"/>
      <c r="BH143" s="410"/>
      <c r="BI143" s="410"/>
      <c r="BJ143" s="410"/>
      <c r="BK143" s="410"/>
      <c r="BL143" s="410"/>
      <c r="BM143" s="410"/>
      <c r="BN143" s="410"/>
      <c r="BO143" s="410"/>
      <c r="BP143" s="410"/>
      <c r="BQ143" s="410"/>
      <c r="BR143" s="410"/>
      <c r="BS143" s="410"/>
      <c r="BT143" s="410"/>
      <c r="BU143" s="410"/>
      <c r="BV143" s="410"/>
      <c r="BW143" s="410"/>
      <c r="BX143" s="410"/>
      <c r="BY143" s="410"/>
      <c r="BZ143" s="410"/>
      <c r="CA143" s="410"/>
      <c r="CB143" s="410"/>
      <c r="CC143" s="410"/>
      <c r="CD143" s="410"/>
      <c r="CE143" s="410"/>
      <c r="CF143" s="410"/>
      <c r="CG143" s="410"/>
      <c r="CH143" s="410"/>
      <c r="CI143" s="410"/>
      <c r="CJ143" s="410"/>
      <c r="CK143" s="410"/>
      <c r="CL143" s="410"/>
      <c r="CM143" s="410"/>
      <c r="CN143" s="410"/>
      <c r="CO143" s="410"/>
      <c r="CP143" s="410"/>
      <c r="CQ143" s="410"/>
      <c r="CR143" s="410"/>
      <c r="CS143" s="410"/>
      <c r="CT143" s="410"/>
      <c r="CU143" s="410"/>
    </row>
    <row r="144" spans="1:99" ht="14.25">
      <c r="B144" s="731" t="s">
        <v>640</v>
      </c>
      <c r="C144" s="592">
        <v>111</v>
      </c>
      <c r="D144" s="413" t="s">
        <v>641</v>
      </c>
      <c r="E144" s="457"/>
      <c r="F144" s="457"/>
      <c r="G144" s="457"/>
      <c r="H144" s="457"/>
      <c r="I144" s="457"/>
      <c r="J144" s="457"/>
      <c r="K144" s="457"/>
      <c r="L144" s="457"/>
      <c r="M144" s="459"/>
      <c r="N144" s="593">
        <v>85</v>
      </c>
      <c r="O144" s="720">
        <f>-IF($AI$139&lt;0,$AI$139,0)</f>
        <v>0</v>
      </c>
      <c r="P144" s="721"/>
      <c r="Q144" s="721"/>
      <c r="R144" s="722"/>
      <c r="S144" s="593" t="s">
        <v>2</v>
      </c>
      <c r="T144" s="778" t="s">
        <v>642</v>
      </c>
      <c r="U144" s="480"/>
      <c r="V144" s="481"/>
      <c r="W144" s="481"/>
      <c r="X144" s="481"/>
      <c r="Y144" s="481"/>
      <c r="Z144" s="592">
        <v>114</v>
      </c>
      <c r="AA144" s="413" t="s">
        <v>643</v>
      </c>
      <c r="AB144" s="414"/>
      <c r="AC144" s="414"/>
      <c r="AD144" s="414"/>
      <c r="AE144" s="414"/>
      <c r="AF144" s="419"/>
      <c r="AG144" s="415"/>
      <c r="AH144" s="593">
        <v>90</v>
      </c>
      <c r="AI144" s="720">
        <f>+IF($AI$139&gt;0,$AI$139,0)</f>
        <v>22792142</v>
      </c>
      <c r="AJ144" s="721"/>
      <c r="AK144" s="721"/>
      <c r="AL144" s="722"/>
      <c r="AM144" s="418" t="s">
        <v>2</v>
      </c>
      <c r="AN144" s="410"/>
      <c r="AO144" s="410"/>
      <c r="AP144" s="410"/>
      <c r="AQ144" s="410"/>
      <c r="AR144" s="410"/>
      <c r="AS144" s="410"/>
      <c r="AT144" s="410"/>
      <c r="AU144" s="410"/>
      <c r="AV144" s="410"/>
      <c r="AW144" s="410"/>
      <c r="AX144" s="410"/>
      <c r="AY144" s="410"/>
      <c r="AZ144" s="410"/>
      <c r="BA144" s="410"/>
      <c r="BB144" s="410"/>
      <c r="BC144" s="410"/>
      <c r="BD144" s="410"/>
      <c r="BE144" s="410"/>
      <c r="BF144" s="410"/>
      <c r="BG144" s="410"/>
      <c r="BH144" s="410"/>
      <c r="BI144" s="410"/>
      <c r="BJ144" s="410"/>
      <c r="BK144" s="410"/>
      <c r="BL144" s="410"/>
      <c r="BM144" s="410"/>
      <c r="BN144" s="410"/>
      <c r="BO144" s="410"/>
      <c r="BP144" s="410"/>
      <c r="BQ144" s="410"/>
      <c r="BR144" s="410"/>
      <c r="BS144" s="410"/>
      <c r="BT144" s="410"/>
      <c r="BU144" s="410"/>
      <c r="BV144" s="410"/>
      <c r="BW144" s="410"/>
      <c r="BX144" s="410"/>
      <c r="BY144" s="410"/>
      <c r="BZ144" s="410"/>
      <c r="CA144" s="410"/>
      <c r="CB144" s="410"/>
      <c r="CC144" s="410"/>
      <c r="CD144" s="410"/>
      <c r="CE144" s="410"/>
      <c r="CF144" s="410"/>
      <c r="CG144" s="410"/>
      <c r="CH144" s="410"/>
      <c r="CI144" s="410"/>
      <c r="CJ144" s="410"/>
      <c r="CK144" s="410"/>
      <c r="CL144" s="410"/>
      <c r="CM144" s="410"/>
      <c r="CN144" s="410"/>
      <c r="CO144" s="410"/>
      <c r="CP144" s="410"/>
      <c r="CQ144" s="410"/>
      <c r="CR144" s="410"/>
      <c r="CS144" s="410"/>
      <c r="CT144" s="410"/>
      <c r="CU144" s="410"/>
    </row>
    <row r="145" spans="1:99" ht="14.25">
      <c r="B145" s="777"/>
      <c r="C145" s="592">
        <v>112</v>
      </c>
      <c r="D145" s="413" t="s">
        <v>644</v>
      </c>
      <c r="E145" s="482"/>
      <c r="F145" s="482"/>
      <c r="G145" s="482"/>
      <c r="H145" s="482"/>
      <c r="I145" s="482"/>
      <c r="J145" s="482"/>
      <c r="K145" s="482"/>
      <c r="L145" s="482"/>
      <c r="M145" s="483"/>
      <c r="N145" s="593">
        <v>86</v>
      </c>
      <c r="O145" s="720">
        <v>0</v>
      </c>
      <c r="P145" s="721"/>
      <c r="Q145" s="721"/>
      <c r="R145" s="722"/>
      <c r="S145" s="593" t="s">
        <v>3</v>
      </c>
      <c r="T145" s="778"/>
      <c r="U145" s="484"/>
      <c r="V145" s="485"/>
      <c r="W145" s="485"/>
      <c r="X145" s="485"/>
      <c r="Y145" s="485"/>
      <c r="Z145" s="592">
        <v>115</v>
      </c>
      <c r="AA145" s="413" t="s">
        <v>645</v>
      </c>
      <c r="AB145" s="414"/>
      <c r="AC145" s="414"/>
      <c r="AD145" s="414"/>
      <c r="AE145" s="414"/>
      <c r="AF145" s="415"/>
      <c r="AG145" s="486">
        <v>0</v>
      </c>
      <c r="AH145" s="593">
        <v>39</v>
      </c>
      <c r="AI145" s="720">
        <f>+ROUND($AI$144*$AG$145,0)</f>
        <v>0</v>
      </c>
      <c r="AJ145" s="721"/>
      <c r="AK145" s="721"/>
      <c r="AL145" s="722"/>
      <c r="AM145" s="418" t="s">
        <v>2</v>
      </c>
      <c r="AN145" s="410"/>
      <c r="AO145" s="410"/>
      <c r="AP145" s="410"/>
      <c r="AQ145" s="410"/>
      <c r="AR145" s="410"/>
      <c r="AS145" s="410"/>
      <c r="AT145" s="410"/>
      <c r="AU145" s="410"/>
      <c r="AV145" s="410"/>
      <c r="AW145" s="410"/>
      <c r="AX145" s="410"/>
      <c r="AY145" s="410"/>
      <c r="AZ145" s="410"/>
      <c r="BA145" s="410"/>
      <c r="BB145" s="410"/>
      <c r="BC145" s="410"/>
      <c r="BD145" s="410"/>
      <c r="BE145" s="410"/>
      <c r="BF145" s="410"/>
      <c r="BG145" s="410"/>
      <c r="BH145" s="410"/>
      <c r="BI145" s="410"/>
      <c r="BJ145" s="410"/>
      <c r="BK145" s="410"/>
      <c r="BL145" s="410"/>
      <c r="BM145" s="410"/>
      <c r="BN145" s="410"/>
      <c r="BO145" s="410"/>
      <c r="BP145" s="410"/>
      <c r="BQ145" s="410"/>
      <c r="BR145" s="410"/>
      <c r="BS145" s="410"/>
      <c r="BT145" s="410"/>
      <c r="BU145" s="410"/>
      <c r="BV145" s="410"/>
      <c r="BW145" s="410"/>
      <c r="BX145" s="410"/>
      <c r="BY145" s="410"/>
      <c r="BZ145" s="410"/>
      <c r="CA145" s="410"/>
      <c r="CB145" s="410"/>
      <c r="CC145" s="410"/>
      <c r="CD145" s="410"/>
      <c r="CE145" s="410"/>
      <c r="CF145" s="410"/>
      <c r="CG145" s="410"/>
      <c r="CH145" s="410"/>
      <c r="CI145" s="410"/>
      <c r="CJ145" s="410"/>
      <c r="CK145" s="410"/>
      <c r="CL145" s="410"/>
      <c r="CM145" s="410"/>
      <c r="CN145" s="410"/>
      <c r="CO145" s="410"/>
      <c r="CP145" s="410"/>
      <c r="CQ145" s="410"/>
      <c r="CR145" s="410"/>
      <c r="CS145" s="410"/>
      <c r="CT145" s="410"/>
      <c r="CU145" s="410"/>
    </row>
    <row r="146" spans="1:99" ht="14.25">
      <c r="B146" s="777"/>
      <c r="C146" s="773" t="s">
        <v>646</v>
      </c>
      <c r="D146" s="773"/>
      <c r="E146" s="773"/>
      <c r="F146" s="773"/>
      <c r="G146" s="773"/>
      <c r="H146" s="773"/>
      <c r="I146" s="773"/>
      <c r="J146" s="773"/>
      <c r="K146" s="773"/>
      <c r="L146" s="773"/>
      <c r="M146" s="773"/>
      <c r="N146" s="773"/>
      <c r="O146" s="773"/>
      <c r="P146" s="773"/>
      <c r="Q146" s="773"/>
      <c r="R146" s="773"/>
      <c r="S146" s="773"/>
      <c r="T146" s="778"/>
      <c r="U146" s="484"/>
      <c r="V146" s="485"/>
      <c r="W146" s="485"/>
      <c r="X146" s="485"/>
      <c r="Y146" s="485"/>
      <c r="Z146" s="592">
        <v>116</v>
      </c>
      <c r="AA146" s="413" t="s">
        <v>647</v>
      </c>
      <c r="AB146" s="414"/>
      <c r="AC146" s="414"/>
      <c r="AD146" s="414"/>
      <c r="AE146" s="414"/>
      <c r="AF146" s="419"/>
      <c r="AG146" s="415"/>
      <c r="AH146" s="593">
        <v>91</v>
      </c>
      <c r="AI146" s="720">
        <f>+SUM(AI144:$AL$145)</f>
        <v>22792142</v>
      </c>
      <c r="AJ146" s="721"/>
      <c r="AK146" s="721"/>
      <c r="AL146" s="722"/>
      <c r="AM146" s="418" t="s">
        <v>4</v>
      </c>
      <c r="AN146" s="410"/>
      <c r="AO146" s="410"/>
      <c r="AP146" s="410"/>
      <c r="AQ146" s="410"/>
      <c r="AR146" s="410"/>
      <c r="AS146" s="410"/>
      <c r="AT146" s="410"/>
      <c r="AU146" s="410"/>
      <c r="AV146" s="410"/>
      <c r="AW146" s="410"/>
      <c r="AX146" s="410"/>
      <c r="AY146" s="410"/>
      <c r="AZ146" s="410"/>
      <c r="BA146" s="410"/>
      <c r="BB146" s="410"/>
      <c r="BC146" s="410"/>
      <c r="BD146" s="410"/>
      <c r="BE146" s="410"/>
      <c r="BF146" s="410"/>
      <c r="BG146" s="410"/>
      <c r="BH146" s="410"/>
      <c r="BI146" s="410"/>
      <c r="BJ146" s="410"/>
      <c r="BK146" s="410"/>
      <c r="BL146" s="410"/>
      <c r="BM146" s="410"/>
      <c r="BN146" s="410"/>
      <c r="BO146" s="410"/>
      <c r="BP146" s="410"/>
      <c r="BQ146" s="410"/>
      <c r="BR146" s="410"/>
      <c r="BS146" s="410"/>
      <c r="BT146" s="410"/>
      <c r="BU146" s="410"/>
      <c r="BV146" s="410"/>
      <c r="BW146" s="410"/>
      <c r="BX146" s="410"/>
      <c r="BY146" s="410"/>
      <c r="BZ146" s="410"/>
      <c r="CA146" s="410"/>
      <c r="CB146" s="410"/>
      <c r="CC146" s="410"/>
      <c r="CD146" s="410"/>
      <c r="CE146" s="410"/>
      <c r="CF146" s="410"/>
      <c r="CG146" s="410"/>
      <c r="CH146" s="410"/>
      <c r="CI146" s="410"/>
      <c r="CJ146" s="410"/>
      <c r="CK146" s="410"/>
      <c r="CL146" s="410"/>
      <c r="CM146" s="410"/>
      <c r="CN146" s="410"/>
      <c r="CO146" s="410"/>
      <c r="CP146" s="410"/>
      <c r="CQ146" s="410"/>
      <c r="CR146" s="410"/>
      <c r="CS146" s="410"/>
      <c r="CT146" s="410"/>
      <c r="CU146" s="410"/>
    </row>
    <row r="147" spans="1:99" ht="14.25">
      <c r="B147" s="777"/>
      <c r="C147" s="592">
        <f>+C145+1</f>
        <v>113</v>
      </c>
      <c r="D147" s="413" t="s">
        <v>648</v>
      </c>
      <c r="E147" s="414"/>
      <c r="F147" s="414"/>
      <c r="G147" s="414"/>
      <c r="H147" s="414"/>
      <c r="I147" s="414"/>
      <c r="J147" s="414"/>
      <c r="K147" s="414"/>
      <c r="L147" s="414"/>
      <c r="M147" s="415"/>
      <c r="N147" s="593">
        <v>87</v>
      </c>
      <c r="O147" s="720">
        <f>+$O$144-$O$145</f>
        <v>0</v>
      </c>
      <c r="P147" s="721"/>
      <c r="Q147" s="721"/>
      <c r="R147" s="722"/>
      <c r="S147" s="418" t="s">
        <v>4</v>
      </c>
      <c r="T147" s="778"/>
      <c r="U147" s="484"/>
      <c r="V147" s="485"/>
      <c r="W147" s="485"/>
      <c r="X147" s="485"/>
      <c r="Y147" s="485"/>
      <c r="Z147" s="770" t="s">
        <v>649</v>
      </c>
      <c r="AA147" s="771"/>
      <c r="AB147" s="771"/>
      <c r="AC147" s="771"/>
      <c r="AD147" s="771"/>
      <c r="AE147" s="771"/>
      <c r="AF147" s="771"/>
      <c r="AG147" s="771"/>
      <c r="AH147" s="771"/>
      <c r="AI147" s="771"/>
      <c r="AJ147" s="771"/>
      <c r="AK147" s="771"/>
      <c r="AL147" s="771"/>
      <c r="AM147" s="772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  <c r="AZ147" s="410"/>
      <c r="BA147" s="410"/>
      <c r="BB147" s="410"/>
      <c r="BC147" s="410"/>
      <c r="BD147" s="410"/>
      <c r="BE147" s="410"/>
      <c r="BF147" s="410"/>
      <c r="BG147" s="410"/>
      <c r="BH147" s="410"/>
      <c r="BI147" s="410"/>
      <c r="BJ147" s="410"/>
      <c r="BK147" s="410"/>
      <c r="BL147" s="410"/>
      <c r="BM147" s="410"/>
      <c r="BN147" s="410"/>
      <c r="BO147" s="410"/>
      <c r="BP147" s="410"/>
      <c r="BQ147" s="410"/>
      <c r="BR147" s="410"/>
      <c r="BS147" s="410"/>
      <c r="BT147" s="410"/>
      <c r="BU147" s="410"/>
      <c r="BV147" s="410"/>
      <c r="BW147" s="410"/>
      <c r="BX147" s="410"/>
      <c r="BY147" s="410"/>
      <c r="BZ147" s="410"/>
      <c r="CA147" s="410"/>
      <c r="CB147" s="410"/>
      <c r="CC147" s="410"/>
      <c r="CD147" s="410"/>
      <c r="CE147" s="410"/>
      <c r="CF147" s="410"/>
      <c r="CG147" s="410"/>
      <c r="CH147" s="410"/>
      <c r="CI147" s="410"/>
      <c r="CJ147" s="410"/>
      <c r="CK147" s="410"/>
      <c r="CL147" s="410"/>
      <c r="CM147" s="410"/>
      <c r="CN147" s="410"/>
      <c r="CO147" s="410"/>
      <c r="CP147" s="410"/>
      <c r="CQ147" s="410"/>
      <c r="CR147" s="410"/>
      <c r="CS147" s="410"/>
      <c r="CT147" s="410"/>
      <c r="CU147" s="410"/>
    </row>
    <row r="148" spans="1:99" ht="14.25">
      <c r="B148" s="777"/>
      <c r="C148" s="487"/>
      <c r="D148" s="773" t="s">
        <v>650</v>
      </c>
      <c r="E148" s="773"/>
      <c r="F148" s="773"/>
      <c r="G148" s="773"/>
      <c r="H148" s="773"/>
      <c r="I148" s="773"/>
      <c r="J148" s="773"/>
      <c r="K148" s="773"/>
      <c r="L148" s="773"/>
      <c r="M148" s="773"/>
      <c r="N148" s="773"/>
      <c r="O148" s="773"/>
      <c r="P148" s="773"/>
      <c r="Q148" s="773"/>
      <c r="R148" s="773"/>
      <c r="S148" s="773"/>
      <c r="T148" s="778"/>
      <c r="U148" s="484"/>
      <c r="V148" s="485"/>
      <c r="W148" s="485"/>
      <c r="X148" s="485"/>
      <c r="Y148" s="485"/>
      <c r="Z148" s="592">
        <f>+Z146+1</f>
        <v>117</v>
      </c>
      <c r="AA148" s="413" t="s">
        <v>651</v>
      </c>
      <c r="AB148" s="414"/>
      <c r="AC148" s="414"/>
      <c r="AD148" s="414"/>
      <c r="AE148" s="414"/>
      <c r="AF148" s="414"/>
      <c r="AG148" s="415"/>
      <c r="AH148" s="593">
        <v>92</v>
      </c>
      <c r="AI148" s="720"/>
      <c r="AJ148" s="721"/>
      <c r="AK148" s="721"/>
      <c r="AL148" s="722"/>
      <c r="AM148" s="418" t="s">
        <v>2</v>
      </c>
      <c r="AN148" s="410"/>
      <c r="AO148" s="410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10"/>
      <c r="AZ148" s="410"/>
      <c r="BA148" s="410"/>
      <c r="BB148" s="410"/>
      <c r="BC148" s="410"/>
      <c r="BD148" s="410"/>
      <c r="BE148" s="410"/>
      <c r="BF148" s="410"/>
      <c r="BG148" s="410"/>
      <c r="BH148" s="410"/>
      <c r="BI148" s="410"/>
      <c r="BJ148" s="410"/>
      <c r="BK148" s="410"/>
      <c r="BL148" s="410"/>
      <c r="BM148" s="410"/>
      <c r="BN148" s="410"/>
      <c r="BO148" s="410"/>
      <c r="BP148" s="410"/>
      <c r="BQ148" s="410"/>
      <c r="BR148" s="410"/>
      <c r="BS148" s="410"/>
      <c r="BT148" s="410"/>
      <c r="BU148" s="410"/>
      <c r="BV148" s="410"/>
      <c r="BW148" s="410"/>
      <c r="BX148" s="410"/>
      <c r="BY148" s="410"/>
      <c r="BZ148" s="410"/>
      <c r="CA148" s="410"/>
      <c r="CB148" s="410"/>
      <c r="CC148" s="410"/>
      <c r="CD148" s="410"/>
      <c r="CE148" s="410"/>
      <c r="CF148" s="410"/>
      <c r="CG148" s="410"/>
      <c r="CH148" s="410"/>
      <c r="CI148" s="410"/>
      <c r="CJ148" s="410"/>
      <c r="CK148" s="410"/>
      <c r="CL148" s="410"/>
      <c r="CM148" s="410"/>
      <c r="CN148" s="410"/>
      <c r="CO148" s="410"/>
      <c r="CP148" s="410"/>
      <c r="CQ148" s="410"/>
      <c r="CR148" s="410"/>
      <c r="CS148" s="410"/>
      <c r="CT148" s="410"/>
      <c r="CU148" s="410"/>
    </row>
    <row r="149" spans="1:99" ht="14.25">
      <c r="B149" s="777"/>
      <c r="C149" s="592">
        <v>301</v>
      </c>
      <c r="D149" s="413" t="s">
        <v>652</v>
      </c>
      <c r="E149" s="414"/>
      <c r="F149" s="414"/>
      <c r="G149" s="414"/>
      <c r="H149" s="414"/>
      <c r="I149" s="414"/>
      <c r="J149" s="414"/>
      <c r="K149" s="414"/>
      <c r="L149" s="414"/>
      <c r="M149" s="415"/>
      <c r="N149" s="488"/>
      <c r="O149" s="489"/>
      <c r="P149" s="489"/>
      <c r="Q149" s="489"/>
      <c r="R149" s="489"/>
      <c r="S149" s="490"/>
      <c r="T149" s="778"/>
      <c r="U149" s="484"/>
      <c r="V149" s="485"/>
      <c r="W149" s="485"/>
      <c r="X149" s="485"/>
      <c r="Y149" s="485"/>
      <c r="Z149" s="592">
        <f>+Z148+1</f>
        <v>118</v>
      </c>
      <c r="AA149" s="413" t="s">
        <v>653</v>
      </c>
      <c r="AB149" s="414"/>
      <c r="AC149" s="414"/>
      <c r="AD149" s="414"/>
      <c r="AE149" s="414"/>
      <c r="AF149" s="414"/>
      <c r="AG149" s="415"/>
      <c r="AH149" s="593">
        <v>93</v>
      </c>
      <c r="AI149" s="720"/>
      <c r="AJ149" s="721"/>
      <c r="AK149" s="721"/>
      <c r="AL149" s="722"/>
      <c r="AM149" s="418" t="s">
        <v>2</v>
      </c>
      <c r="AN149" s="410"/>
      <c r="AO149" s="410"/>
      <c r="AP149" s="410"/>
      <c r="AQ149" s="410"/>
      <c r="AR149" s="410"/>
      <c r="AS149" s="410"/>
      <c r="AT149" s="410"/>
      <c r="AU149" s="410"/>
      <c r="AV149" s="410"/>
      <c r="AW149" s="410"/>
      <c r="AX149" s="410"/>
      <c r="AY149" s="410"/>
      <c r="AZ149" s="410"/>
      <c r="BA149" s="410"/>
      <c r="BB149" s="410"/>
      <c r="BC149" s="410"/>
      <c r="BD149" s="410"/>
      <c r="BE149" s="410"/>
      <c r="BF149" s="410"/>
      <c r="BG149" s="410"/>
      <c r="BH149" s="410"/>
      <c r="BI149" s="410"/>
      <c r="BJ149" s="410"/>
      <c r="BK149" s="410"/>
      <c r="BL149" s="410"/>
      <c r="BM149" s="410"/>
      <c r="BN149" s="410"/>
      <c r="BO149" s="410"/>
      <c r="BP149" s="410"/>
      <c r="BQ149" s="410"/>
      <c r="BR149" s="410"/>
      <c r="BS149" s="410"/>
      <c r="BT149" s="410"/>
      <c r="BU149" s="410"/>
      <c r="BV149" s="410"/>
      <c r="BW149" s="410"/>
      <c r="BX149" s="410"/>
      <c r="BY149" s="410"/>
      <c r="BZ149" s="410"/>
      <c r="CA149" s="410"/>
      <c r="CB149" s="410"/>
      <c r="CC149" s="410"/>
      <c r="CD149" s="410"/>
      <c r="CE149" s="410"/>
      <c r="CF149" s="410"/>
      <c r="CG149" s="410"/>
      <c r="CH149" s="410"/>
      <c r="CI149" s="410"/>
      <c r="CJ149" s="410"/>
      <c r="CK149" s="410"/>
      <c r="CL149" s="410"/>
      <c r="CM149" s="410"/>
      <c r="CN149" s="410"/>
      <c r="CO149" s="410"/>
      <c r="CP149" s="410"/>
      <c r="CQ149" s="410"/>
      <c r="CR149" s="410"/>
      <c r="CS149" s="410"/>
      <c r="CT149" s="410"/>
      <c r="CU149" s="410"/>
    </row>
    <row r="150" spans="1:99" ht="14.25">
      <c r="B150" s="777"/>
      <c r="C150" s="592">
        <v>306</v>
      </c>
      <c r="D150" s="491" t="s">
        <v>654</v>
      </c>
      <c r="E150" s="492"/>
      <c r="F150" s="492"/>
      <c r="G150" s="492"/>
      <c r="H150" s="492"/>
      <c r="I150" s="492"/>
      <c r="J150" s="492"/>
      <c r="K150" s="492"/>
      <c r="L150" s="492"/>
      <c r="M150" s="493"/>
      <c r="N150" s="720"/>
      <c r="O150" s="721"/>
      <c r="P150" s="721"/>
      <c r="Q150" s="721"/>
      <c r="R150" s="721"/>
      <c r="S150" s="722"/>
      <c r="T150" s="778"/>
      <c r="U150" s="494"/>
      <c r="V150" s="495"/>
      <c r="W150" s="495"/>
      <c r="X150" s="495"/>
      <c r="Y150" s="495"/>
      <c r="Z150" s="592">
        <f>+Z149+1</f>
        <v>119</v>
      </c>
      <c r="AA150" s="413" t="s">
        <v>655</v>
      </c>
      <c r="AB150" s="414"/>
      <c r="AC150" s="414"/>
      <c r="AD150" s="414"/>
      <c r="AE150" s="414"/>
      <c r="AF150" s="414"/>
      <c r="AG150" s="415"/>
      <c r="AH150" s="593">
        <v>94</v>
      </c>
      <c r="AI150" s="720"/>
      <c r="AJ150" s="721"/>
      <c r="AK150" s="721"/>
      <c r="AL150" s="722"/>
      <c r="AM150" s="418" t="s">
        <v>4</v>
      </c>
      <c r="AN150" s="410"/>
      <c r="AO150" s="410"/>
      <c r="AP150" s="410"/>
      <c r="AQ150" s="410"/>
      <c r="AR150" s="410"/>
      <c r="AS150" s="410"/>
      <c r="AT150" s="410"/>
      <c r="AU150" s="410"/>
      <c r="AV150" s="410"/>
      <c r="AW150" s="410"/>
      <c r="AX150" s="410"/>
      <c r="AY150" s="410"/>
      <c r="AZ150" s="410"/>
      <c r="BA150" s="410"/>
      <c r="BB150" s="410"/>
      <c r="BC150" s="410"/>
      <c r="BD150" s="410"/>
      <c r="BE150" s="410"/>
      <c r="BF150" s="410"/>
      <c r="BG150" s="410"/>
      <c r="BH150" s="410"/>
      <c r="BI150" s="410"/>
      <c r="BJ150" s="410"/>
      <c r="BK150" s="410"/>
      <c r="BL150" s="410"/>
      <c r="BM150" s="410"/>
      <c r="BN150" s="410"/>
      <c r="BO150" s="410"/>
      <c r="BP150" s="410"/>
      <c r="BQ150" s="410"/>
      <c r="BR150" s="410"/>
      <c r="BS150" s="410"/>
      <c r="BT150" s="410"/>
      <c r="BU150" s="410"/>
      <c r="BV150" s="410"/>
      <c r="BW150" s="410"/>
      <c r="BX150" s="410"/>
      <c r="BY150" s="410"/>
      <c r="BZ150" s="410"/>
      <c r="CA150" s="410"/>
      <c r="CB150" s="410"/>
      <c r="CC150" s="410"/>
      <c r="CD150" s="410"/>
      <c r="CE150" s="410"/>
      <c r="CF150" s="410"/>
      <c r="CG150" s="410"/>
      <c r="CH150" s="410"/>
      <c r="CI150" s="410"/>
      <c r="CJ150" s="410"/>
      <c r="CK150" s="410"/>
      <c r="CL150" s="410"/>
      <c r="CM150" s="410"/>
      <c r="CN150" s="410"/>
      <c r="CO150" s="410"/>
      <c r="CP150" s="410"/>
      <c r="CQ150" s="410"/>
      <c r="CR150" s="410"/>
      <c r="CS150" s="410"/>
      <c r="CT150" s="410"/>
      <c r="CU150" s="410"/>
    </row>
    <row r="151" spans="1:99">
      <c r="B151" s="777"/>
      <c r="C151" s="746">
        <v>780</v>
      </c>
      <c r="D151" s="747" t="s">
        <v>656</v>
      </c>
      <c r="E151" s="748"/>
      <c r="F151" s="748"/>
      <c r="G151" s="748"/>
      <c r="H151" s="748"/>
      <c r="I151" s="748"/>
      <c r="J151" s="748"/>
      <c r="K151" s="748"/>
      <c r="L151" s="748"/>
      <c r="M151" s="749"/>
      <c r="N151" s="496" t="s">
        <v>657</v>
      </c>
      <c r="O151" s="497"/>
      <c r="P151" s="497"/>
      <c r="Q151" s="497"/>
      <c r="R151" s="498"/>
      <c r="S151" s="499"/>
      <c r="T151" s="756" t="s">
        <v>658</v>
      </c>
      <c r="U151" s="757"/>
      <c r="V151" s="757"/>
      <c r="W151" s="757"/>
      <c r="X151" s="757"/>
      <c r="Y151" s="757"/>
      <c r="Z151" s="757"/>
      <c r="AA151" s="757"/>
      <c r="AB151" s="757"/>
      <c r="AC151" s="757"/>
      <c r="AD151" s="757"/>
      <c r="AE151" s="757"/>
      <c r="AF151" s="757"/>
      <c r="AG151" s="757"/>
      <c r="AH151" s="757"/>
      <c r="AI151" s="757"/>
      <c r="AJ151" s="757"/>
      <c r="AK151" s="757"/>
      <c r="AL151" s="757"/>
      <c r="AM151" s="758"/>
      <c r="AN151" s="410"/>
      <c r="AO151" s="410"/>
      <c r="AP151" s="410"/>
      <c r="AQ151" s="410"/>
      <c r="AR151" s="410"/>
      <c r="AS151" s="410"/>
      <c r="AT151" s="410"/>
      <c r="AU151" s="410"/>
      <c r="AV151" s="410"/>
      <c r="AW151" s="410"/>
      <c r="AX151" s="410"/>
      <c r="AY151" s="410"/>
      <c r="AZ151" s="410"/>
      <c r="BA151" s="410"/>
      <c r="BB151" s="410"/>
      <c r="BC151" s="410"/>
      <c r="BD151" s="410"/>
      <c r="BE151" s="410"/>
      <c r="BF151" s="410"/>
      <c r="BG151" s="410"/>
      <c r="BH151" s="410"/>
      <c r="BI151" s="410"/>
      <c r="BJ151" s="410"/>
      <c r="BK151" s="410"/>
      <c r="BL151" s="410"/>
      <c r="BM151" s="410"/>
      <c r="BN151" s="410"/>
      <c r="BO151" s="410"/>
      <c r="BP151" s="410"/>
      <c r="BQ151" s="410"/>
      <c r="BR151" s="410"/>
      <c r="BS151" s="410"/>
      <c r="BT151" s="410"/>
      <c r="BU151" s="410"/>
      <c r="BV151" s="410"/>
      <c r="BW151" s="410"/>
      <c r="BX151" s="410"/>
      <c r="BY151" s="410"/>
      <c r="BZ151" s="410"/>
      <c r="CA151" s="410"/>
      <c r="CB151" s="410"/>
      <c r="CC151" s="410"/>
      <c r="CD151" s="410"/>
      <c r="CE151" s="410"/>
      <c r="CF151" s="410"/>
      <c r="CG151" s="410"/>
      <c r="CH151" s="410"/>
      <c r="CI151" s="410"/>
      <c r="CJ151" s="410"/>
      <c r="CK151" s="410"/>
      <c r="CL151" s="410"/>
      <c r="CM151" s="410"/>
      <c r="CN151" s="410"/>
      <c r="CO151" s="410"/>
      <c r="CP151" s="410"/>
      <c r="CQ151" s="410"/>
      <c r="CR151" s="410"/>
      <c r="CS151" s="410"/>
      <c r="CT151" s="410"/>
      <c r="CU151" s="410"/>
    </row>
    <row r="152" spans="1:99">
      <c r="B152" s="777"/>
      <c r="C152" s="746"/>
      <c r="D152" s="750"/>
      <c r="E152" s="751"/>
      <c r="F152" s="751"/>
      <c r="G152" s="751"/>
      <c r="H152" s="751"/>
      <c r="I152" s="751"/>
      <c r="J152" s="751"/>
      <c r="K152" s="751"/>
      <c r="L152" s="751"/>
      <c r="M152" s="752"/>
      <c r="N152" s="496" t="s">
        <v>659</v>
      </c>
      <c r="O152" s="497"/>
      <c r="P152" s="497"/>
      <c r="Q152" s="497"/>
      <c r="R152" s="498"/>
      <c r="S152" s="499"/>
      <c r="T152" s="759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1"/>
      <c r="AN152" s="410"/>
      <c r="AO152" s="410"/>
      <c r="AP152" s="410"/>
      <c r="AQ152" s="410"/>
      <c r="AR152" s="410"/>
      <c r="AS152" s="410"/>
      <c r="AT152" s="410"/>
      <c r="AU152" s="410"/>
      <c r="AV152" s="410"/>
      <c r="AW152" s="410"/>
      <c r="AX152" s="410"/>
      <c r="AY152" s="410"/>
      <c r="AZ152" s="410"/>
      <c r="BA152" s="410"/>
      <c r="BB152" s="410"/>
      <c r="BC152" s="410"/>
      <c r="BD152" s="410"/>
      <c r="BE152" s="410"/>
      <c r="BF152" s="410"/>
      <c r="BG152" s="410"/>
      <c r="BH152" s="410"/>
      <c r="BI152" s="410"/>
      <c r="BJ152" s="410"/>
      <c r="BK152" s="410"/>
      <c r="BL152" s="410"/>
      <c r="BM152" s="410"/>
      <c r="BN152" s="410"/>
      <c r="BO152" s="410"/>
      <c r="BP152" s="410"/>
      <c r="BQ152" s="410"/>
      <c r="BR152" s="410"/>
      <c r="BS152" s="410"/>
      <c r="BT152" s="410"/>
      <c r="BU152" s="410"/>
      <c r="BV152" s="410"/>
      <c r="BW152" s="410"/>
      <c r="BX152" s="410"/>
      <c r="BY152" s="410"/>
      <c r="BZ152" s="410"/>
      <c r="CA152" s="410"/>
      <c r="CB152" s="410"/>
      <c r="CC152" s="410"/>
      <c r="CD152" s="410"/>
      <c r="CE152" s="410"/>
      <c r="CF152" s="410"/>
      <c r="CG152" s="410"/>
      <c r="CH152" s="410"/>
      <c r="CI152" s="410"/>
      <c r="CJ152" s="410"/>
      <c r="CK152" s="410"/>
      <c r="CL152" s="410"/>
      <c r="CM152" s="410"/>
      <c r="CN152" s="410"/>
      <c r="CO152" s="410"/>
      <c r="CP152" s="410"/>
      <c r="CQ152" s="410"/>
      <c r="CR152" s="410"/>
      <c r="CS152" s="410"/>
      <c r="CT152" s="410"/>
      <c r="CU152" s="410"/>
    </row>
    <row r="153" spans="1:99">
      <c r="B153" s="777"/>
      <c r="C153" s="746"/>
      <c r="D153" s="750"/>
      <c r="E153" s="751"/>
      <c r="F153" s="751"/>
      <c r="G153" s="751"/>
      <c r="H153" s="751"/>
      <c r="I153" s="751"/>
      <c r="J153" s="751"/>
      <c r="K153" s="751"/>
      <c r="L153" s="751"/>
      <c r="M153" s="752"/>
      <c r="N153" s="496" t="s">
        <v>660</v>
      </c>
      <c r="O153" s="497"/>
      <c r="P153" s="497"/>
      <c r="Q153" s="497"/>
      <c r="R153" s="498"/>
      <c r="S153" s="499"/>
      <c r="T153" s="759"/>
      <c r="U153" s="760"/>
      <c r="V153" s="760"/>
      <c r="W153" s="76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1"/>
      <c r="AN153" s="410"/>
      <c r="AO153" s="410"/>
      <c r="AP153" s="410"/>
      <c r="AQ153" s="410"/>
      <c r="AR153" s="410"/>
      <c r="AS153" s="410"/>
      <c r="AT153" s="410"/>
      <c r="AU153" s="410"/>
      <c r="AV153" s="410"/>
      <c r="AW153" s="410"/>
      <c r="AX153" s="410"/>
      <c r="AY153" s="410"/>
      <c r="AZ153" s="410"/>
      <c r="BA153" s="410"/>
      <c r="BB153" s="410"/>
      <c r="BC153" s="410"/>
      <c r="BD153" s="410"/>
      <c r="BE153" s="410"/>
      <c r="BF153" s="410"/>
      <c r="BG153" s="410"/>
      <c r="BH153" s="410"/>
      <c r="BI153" s="410"/>
      <c r="BJ153" s="410"/>
      <c r="BK153" s="410"/>
      <c r="BL153" s="410"/>
      <c r="BM153" s="410"/>
      <c r="BN153" s="410"/>
      <c r="BO153" s="410"/>
      <c r="BP153" s="410"/>
      <c r="BQ153" s="410"/>
      <c r="BR153" s="410"/>
      <c r="BS153" s="410"/>
      <c r="BT153" s="410"/>
      <c r="BU153" s="410"/>
      <c r="BV153" s="410"/>
      <c r="BW153" s="410"/>
      <c r="BX153" s="410"/>
      <c r="BY153" s="410"/>
      <c r="BZ153" s="410"/>
      <c r="CA153" s="410"/>
      <c r="CB153" s="410"/>
      <c r="CC153" s="410"/>
      <c r="CD153" s="410"/>
      <c r="CE153" s="410"/>
      <c r="CF153" s="410"/>
      <c r="CG153" s="410"/>
      <c r="CH153" s="410"/>
      <c r="CI153" s="410"/>
      <c r="CJ153" s="410"/>
      <c r="CK153" s="410"/>
      <c r="CL153" s="410"/>
      <c r="CM153" s="410"/>
      <c r="CN153" s="410"/>
      <c r="CO153" s="410"/>
      <c r="CP153" s="410"/>
      <c r="CQ153" s="410"/>
      <c r="CR153" s="410"/>
      <c r="CS153" s="410"/>
      <c r="CT153" s="410"/>
      <c r="CU153" s="410"/>
    </row>
    <row r="154" spans="1:99">
      <c r="B154" s="777"/>
      <c r="C154" s="746"/>
      <c r="D154" s="750"/>
      <c r="E154" s="751"/>
      <c r="F154" s="751"/>
      <c r="G154" s="751"/>
      <c r="H154" s="751"/>
      <c r="I154" s="751"/>
      <c r="J154" s="751"/>
      <c r="K154" s="751"/>
      <c r="L154" s="751"/>
      <c r="M154" s="752"/>
      <c r="N154" s="496" t="s">
        <v>661</v>
      </c>
      <c r="O154" s="497"/>
      <c r="P154" s="497"/>
      <c r="Q154" s="497"/>
      <c r="R154" s="498"/>
      <c r="S154" s="499"/>
      <c r="T154" s="762"/>
      <c r="U154" s="763"/>
      <c r="V154" s="763"/>
      <c r="W154" s="763"/>
      <c r="X154" s="763"/>
      <c r="Y154" s="763"/>
      <c r="Z154" s="763"/>
      <c r="AA154" s="763"/>
      <c r="AB154" s="763"/>
      <c r="AC154" s="763"/>
      <c r="AD154" s="763"/>
      <c r="AE154" s="763"/>
      <c r="AF154" s="763"/>
      <c r="AG154" s="763"/>
      <c r="AH154" s="763"/>
      <c r="AI154" s="763"/>
      <c r="AJ154" s="763"/>
      <c r="AK154" s="763"/>
      <c r="AL154" s="763"/>
      <c r="AM154" s="764"/>
      <c r="AN154" s="410"/>
      <c r="AO154" s="410"/>
      <c r="AP154" s="410"/>
      <c r="AQ154" s="410"/>
      <c r="AR154" s="410"/>
      <c r="AS154" s="410"/>
      <c r="AT154" s="410"/>
      <c r="AU154" s="410"/>
      <c r="AV154" s="410"/>
      <c r="AW154" s="410"/>
      <c r="AX154" s="410"/>
      <c r="AY154" s="410"/>
      <c r="AZ154" s="410"/>
      <c r="BA154" s="410"/>
      <c r="BB154" s="410"/>
      <c r="BC154" s="410"/>
      <c r="BD154" s="410"/>
      <c r="BE154" s="410"/>
      <c r="BF154" s="410"/>
      <c r="BG154" s="410"/>
      <c r="BH154" s="410"/>
      <c r="BI154" s="410"/>
      <c r="BJ154" s="410"/>
      <c r="BK154" s="410"/>
      <c r="BL154" s="410"/>
      <c r="BM154" s="410"/>
      <c r="BN154" s="410"/>
      <c r="BO154" s="410"/>
      <c r="BP154" s="410"/>
      <c r="BQ154" s="410"/>
      <c r="BR154" s="410"/>
      <c r="BS154" s="410"/>
      <c r="BT154" s="410"/>
      <c r="BU154" s="410"/>
      <c r="BV154" s="410"/>
      <c r="BW154" s="410"/>
      <c r="BX154" s="410"/>
      <c r="BY154" s="410"/>
      <c r="BZ154" s="410"/>
      <c r="CA154" s="410"/>
      <c r="CB154" s="410"/>
      <c r="CC154" s="410"/>
      <c r="CD154" s="410"/>
      <c r="CE154" s="410"/>
      <c r="CF154" s="410"/>
      <c r="CG154" s="410"/>
      <c r="CH154" s="410"/>
      <c r="CI154" s="410"/>
      <c r="CJ154" s="410"/>
      <c r="CK154" s="410"/>
      <c r="CL154" s="410"/>
      <c r="CM154" s="410"/>
      <c r="CN154" s="410"/>
      <c r="CO154" s="410"/>
      <c r="CP154" s="410"/>
      <c r="CQ154" s="410"/>
      <c r="CR154" s="410"/>
      <c r="CS154" s="410"/>
      <c r="CT154" s="410"/>
      <c r="CU154" s="410"/>
    </row>
    <row r="155" spans="1:99">
      <c r="B155" s="777"/>
      <c r="C155" s="746"/>
      <c r="D155" s="753"/>
      <c r="E155" s="754"/>
      <c r="F155" s="754"/>
      <c r="G155" s="754"/>
      <c r="H155" s="754"/>
      <c r="I155" s="754"/>
      <c r="J155" s="754"/>
      <c r="K155" s="754"/>
      <c r="L155" s="754"/>
      <c r="M155" s="755"/>
      <c r="N155" s="491" t="s">
        <v>662</v>
      </c>
      <c r="O155" s="492"/>
      <c r="P155" s="492"/>
      <c r="Q155" s="492"/>
      <c r="R155" s="493"/>
      <c r="S155" s="499"/>
      <c r="T155" s="765" t="s">
        <v>663</v>
      </c>
      <c r="U155" s="766"/>
      <c r="V155" s="766"/>
      <c r="W155" s="766"/>
      <c r="X155" s="766"/>
      <c r="Y155" s="766"/>
      <c r="Z155" s="766"/>
      <c r="AA155" s="766"/>
      <c r="AB155" s="766"/>
      <c r="AC155" s="766"/>
      <c r="AD155" s="766"/>
      <c r="AE155" s="766"/>
      <c r="AF155" s="766"/>
      <c r="AG155" s="766"/>
      <c r="AH155" s="766"/>
      <c r="AI155" s="766"/>
      <c r="AJ155" s="766"/>
      <c r="AK155" s="766"/>
      <c r="AL155" s="766"/>
      <c r="AM155" s="767"/>
      <c r="AN155" s="410"/>
      <c r="AO155" s="410"/>
      <c r="AP155" s="410"/>
      <c r="AQ155" s="410"/>
      <c r="AR155" s="410"/>
      <c r="AS155" s="410"/>
      <c r="AT155" s="410"/>
      <c r="AU155" s="410"/>
      <c r="AV155" s="410"/>
      <c r="AW155" s="410"/>
      <c r="AX155" s="410"/>
      <c r="AY155" s="410"/>
      <c r="AZ155" s="410"/>
      <c r="BA155" s="410"/>
      <c r="BB155" s="410"/>
      <c r="BC155" s="410"/>
      <c r="BD155" s="410"/>
      <c r="BE155" s="410"/>
      <c r="BF155" s="410"/>
      <c r="BG155" s="410"/>
      <c r="BH155" s="410"/>
      <c r="BI155" s="410"/>
      <c r="BJ155" s="410"/>
      <c r="BK155" s="410"/>
      <c r="BL155" s="410"/>
      <c r="BM155" s="410"/>
      <c r="BN155" s="410"/>
      <c r="BO155" s="410"/>
      <c r="BP155" s="410"/>
      <c r="BQ155" s="410"/>
      <c r="BR155" s="410"/>
      <c r="BS155" s="410"/>
      <c r="BT155" s="410"/>
      <c r="BU155" s="410"/>
      <c r="BV155" s="410"/>
      <c r="BW155" s="410"/>
      <c r="BX155" s="410"/>
      <c r="BY155" s="410"/>
      <c r="BZ155" s="410"/>
      <c r="CA155" s="410"/>
      <c r="CB155" s="410"/>
      <c r="CC155" s="410"/>
      <c r="CD155" s="410"/>
      <c r="CE155" s="410"/>
      <c r="CF155" s="410"/>
      <c r="CG155" s="410"/>
      <c r="CH155" s="410"/>
      <c r="CI155" s="410"/>
      <c r="CJ155" s="410"/>
      <c r="CK155" s="410"/>
      <c r="CL155" s="410"/>
      <c r="CM155" s="410"/>
      <c r="CN155" s="410"/>
      <c r="CO155" s="410"/>
      <c r="CP155" s="410"/>
      <c r="CQ155" s="410"/>
      <c r="CR155" s="410"/>
      <c r="CS155" s="410"/>
      <c r="CT155" s="410"/>
      <c r="CU155" s="410"/>
    </row>
    <row r="156" spans="1:99">
      <c r="B156" s="410"/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  <c r="Z156" s="410"/>
      <c r="AA156" s="410"/>
      <c r="AB156" s="410"/>
      <c r="AC156" s="410"/>
      <c r="AD156" s="410"/>
      <c r="AE156" s="410"/>
      <c r="AF156" s="410"/>
      <c r="AG156" s="410"/>
      <c r="AH156" s="410"/>
      <c r="AI156" s="410"/>
      <c r="AJ156" s="410"/>
      <c r="AK156" s="410"/>
      <c r="AL156" s="410"/>
      <c r="AM156" s="410"/>
      <c r="AN156" s="410"/>
      <c r="AO156" s="410"/>
      <c r="AP156" s="410"/>
      <c r="AQ156" s="410"/>
      <c r="AR156" s="410"/>
      <c r="AS156" s="410"/>
      <c r="AT156" s="410"/>
      <c r="AU156" s="410"/>
      <c r="AV156" s="410"/>
      <c r="AW156" s="410"/>
      <c r="AX156" s="410"/>
      <c r="AY156" s="410"/>
      <c r="AZ156" s="410"/>
      <c r="BA156" s="410"/>
      <c r="BB156" s="410"/>
      <c r="BC156" s="410"/>
      <c r="BD156" s="410"/>
      <c r="BE156" s="410"/>
      <c r="BF156" s="410"/>
      <c r="BG156" s="410"/>
      <c r="BH156" s="410"/>
      <c r="BI156" s="410"/>
      <c r="BJ156" s="410"/>
      <c r="BK156" s="410"/>
      <c r="BL156" s="410"/>
      <c r="BM156" s="410"/>
      <c r="BN156" s="410"/>
      <c r="BO156" s="410"/>
      <c r="BP156" s="410"/>
      <c r="BQ156" s="410"/>
      <c r="BR156" s="410"/>
      <c r="BS156" s="410"/>
      <c r="BT156" s="410"/>
      <c r="BU156" s="410"/>
      <c r="BV156" s="410"/>
      <c r="BW156" s="410"/>
      <c r="BX156" s="410"/>
      <c r="BY156" s="410"/>
      <c r="BZ156" s="410"/>
      <c r="CA156" s="410"/>
      <c r="CB156" s="410"/>
      <c r="CC156" s="410"/>
      <c r="CD156" s="410"/>
      <c r="CE156" s="410"/>
      <c r="CF156" s="410"/>
      <c r="CG156" s="410"/>
      <c r="CH156" s="410"/>
      <c r="CI156" s="410"/>
      <c r="CJ156" s="410"/>
      <c r="CK156" s="410"/>
      <c r="CL156" s="410"/>
      <c r="CM156" s="410"/>
      <c r="CN156" s="410"/>
      <c r="CO156" s="410"/>
      <c r="CP156" s="410"/>
      <c r="CQ156" s="410"/>
      <c r="CR156" s="410"/>
      <c r="CS156" s="410"/>
      <c r="CT156" s="410"/>
      <c r="CU156" s="410"/>
    </row>
    <row r="157" spans="1:99" s="411" customFormat="1">
      <c r="A157" s="409"/>
      <c r="B157" s="768" t="s">
        <v>664</v>
      </c>
      <c r="C157" s="768"/>
      <c r="D157" s="768"/>
      <c r="E157" s="768"/>
      <c r="F157" s="768"/>
      <c r="G157" s="768"/>
      <c r="H157" s="768"/>
      <c r="I157" s="768"/>
      <c r="J157" s="768"/>
      <c r="K157" s="768"/>
      <c r="L157" s="768"/>
      <c r="M157" s="768"/>
      <c r="N157" s="768"/>
      <c r="O157" s="768"/>
      <c r="P157" s="768"/>
      <c r="Q157" s="768"/>
      <c r="R157" s="768"/>
      <c r="S157" s="768"/>
      <c r="T157" s="768"/>
      <c r="U157" s="768"/>
      <c r="V157" s="768"/>
      <c r="W157" s="768"/>
      <c r="X157" s="768"/>
      <c r="Y157" s="410"/>
      <c r="Z157" s="410"/>
      <c r="AA157" s="410"/>
      <c r="AB157" s="410"/>
      <c r="AC157" s="410"/>
      <c r="AD157" s="410"/>
      <c r="AE157" s="410"/>
      <c r="AF157" s="410"/>
      <c r="AG157" s="410"/>
      <c r="AH157" s="410"/>
      <c r="AI157" s="410"/>
      <c r="AJ157" s="410"/>
      <c r="AK157" s="410"/>
      <c r="AL157" s="410"/>
      <c r="AM157" s="410"/>
      <c r="AN157" s="410"/>
      <c r="AO157" s="410"/>
      <c r="AP157" s="410"/>
      <c r="AQ157" s="410"/>
      <c r="AR157" s="410"/>
      <c r="AS157" s="410"/>
      <c r="AT157" s="410"/>
      <c r="AU157" s="410"/>
      <c r="AV157" s="410"/>
      <c r="AW157" s="410"/>
      <c r="AX157" s="410"/>
      <c r="AY157" s="410"/>
      <c r="AZ157" s="410"/>
      <c r="BA157" s="410"/>
      <c r="BB157" s="410"/>
      <c r="BC157" s="410"/>
      <c r="BD157" s="410"/>
      <c r="BE157" s="410"/>
      <c r="BF157" s="410"/>
      <c r="BG157" s="410"/>
      <c r="BH157" s="410"/>
      <c r="BI157" s="410"/>
      <c r="BJ157" s="410"/>
      <c r="BK157" s="410"/>
      <c r="BL157" s="410"/>
      <c r="BM157" s="410"/>
      <c r="BN157" s="410"/>
      <c r="BO157" s="410"/>
      <c r="BP157" s="410"/>
      <c r="BQ157" s="410"/>
      <c r="BR157" s="410"/>
      <c r="BS157" s="410"/>
      <c r="BT157" s="410"/>
      <c r="BU157" s="410"/>
      <c r="BV157" s="410"/>
      <c r="BW157" s="410"/>
      <c r="BX157" s="410"/>
      <c r="BY157" s="410"/>
      <c r="BZ157" s="410"/>
      <c r="CA157" s="410"/>
      <c r="CB157" s="410"/>
      <c r="CC157" s="410"/>
      <c r="CD157" s="410"/>
      <c r="CE157" s="410"/>
      <c r="CF157" s="410"/>
      <c r="CG157" s="410"/>
      <c r="CH157" s="410"/>
      <c r="CI157" s="410"/>
      <c r="CJ157" s="410"/>
      <c r="CK157" s="410"/>
      <c r="CL157" s="410"/>
      <c r="CM157" s="410"/>
      <c r="CN157" s="410"/>
      <c r="CO157" s="410"/>
      <c r="CP157" s="410"/>
      <c r="CQ157" s="410"/>
      <c r="CR157" s="410"/>
      <c r="CS157" s="410"/>
      <c r="CT157" s="410"/>
      <c r="CU157" s="410"/>
    </row>
    <row r="158" spans="1:99" s="411" customFormat="1">
      <c r="A158" s="409"/>
      <c r="B158" s="768"/>
      <c r="C158" s="768"/>
      <c r="D158" s="768"/>
      <c r="E158" s="768"/>
      <c r="F158" s="768"/>
      <c r="G158" s="768"/>
      <c r="H158" s="768"/>
      <c r="I158" s="768"/>
      <c r="J158" s="768"/>
      <c r="K158" s="768"/>
      <c r="L158" s="768"/>
      <c r="M158" s="768"/>
      <c r="N158" s="768"/>
      <c r="O158" s="768"/>
      <c r="P158" s="768"/>
      <c r="Q158" s="768"/>
      <c r="R158" s="768"/>
      <c r="S158" s="768"/>
      <c r="T158" s="768"/>
      <c r="U158" s="768"/>
      <c r="V158" s="768"/>
      <c r="W158" s="768"/>
      <c r="X158" s="768"/>
      <c r="Y158" s="410"/>
      <c r="Z158" s="410"/>
      <c r="AA158" s="410"/>
      <c r="AB158" s="410"/>
      <c r="AC158" s="410"/>
      <c r="AD158" s="410"/>
      <c r="AE158" s="410"/>
      <c r="AF158" s="410"/>
      <c r="AG158" s="410"/>
      <c r="AH158" s="410"/>
      <c r="AI158" s="410"/>
      <c r="AJ158" s="410"/>
      <c r="AK158" s="410"/>
      <c r="AL158" s="410"/>
      <c r="AM158" s="410"/>
      <c r="AN158" s="410"/>
      <c r="AO158" s="410"/>
      <c r="AP158" s="410"/>
      <c r="AQ158" s="410"/>
      <c r="AR158" s="410"/>
      <c r="AS158" s="410"/>
      <c r="AT158" s="410"/>
      <c r="AU158" s="410"/>
      <c r="AV158" s="410"/>
      <c r="AW158" s="410"/>
      <c r="AX158" s="410"/>
      <c r="AY158" s="410"/>
      <c r="AZ158" s="410"/>
      <c r="BA158" s="410"/>
      <c r="BB158" s="410"/>
      <c r="BC158" s="410"/>
      <c r="BD158" s="410"/>
      <c r="BE158" s="410"/>
      <c r="BF158" s="410"/>
      <c r="BG158" s="410"/>
      <c r="BH158" s="410"/>
      <c r="BI158" s="410"/>
      <c r="BJ158" s="410"/>
      <c r="BK158" s="410"/>
      <c r="BL158" s="410"/>
      <c r="BM158" s="410"/>
      <c r="BN158" s="410"/>
      <c r="BO158" s="410"/>
      <c r="BP158" s="410"/>
      <c r="BQ158" s="410"/>
      <c r="BR158" s="410"/>
      <c r="BS158" s="410"/>
      <c r="BT158" s="410"/>
      <c r="BU158" s="410"/>
      <c r="BV158" s="410"/>
      <c r="BW158" s="410"/>
      <c r="BX158" s="410"/>
      <c r="BY158" s="410"/>
      <c r="BZ158" s="410"/>
      <c r="CA158" s="410"/>
      <c r="CB158" s="410"/>
      <c r="CC158" s="410"/>
      <c r="CD158" s="410"/>
      <c r="CE158" s="410"/>
      <c r="CF158" s="410"/>
      <c r="CG158" s="410"/>
      <c r="CH158" s="410"/>
      <c r="CI158" s="410"/>
      <c r="CJ158" s="410"/>
      <c r="CK158" s="410"/>
      <c r="CL158" s="410"/>
      <c r="CM158" s="410"/>
      <c r="CN158" s="410"/>
      <c r="CO158" s="410"/>
      <c r="CP158" s="410"/>
      <c r="CQ158" s="410"/>
      <c r="CR158" s="410"/>
      <c r="CS158" s="410"/>
      <c r="CT158" s="410"/>
      <c r="CU158" s="410"/>
    </row>
    <row r="159" spans="1:99">
      <c r="B159" s="769" t="s">
        <v>665</v>
      </c>
      <c r="C159" s="769"/>
      <c r="D159" s="769"/>
      <c r="E159" s="769"/>
      <c r="F159" s="769"/>
      <c r="G159" s="769"/>
      <c r="H159" s="769"/>
      <c r="I159" s="769"/>
      <c r="J159" s="769"/>
      <c r="K159" s="769"/>
      <c r="L159" s="769"/>
      <c r="M159" s="743" t="s">
        <v>666</v>
      </c>
      <c r="N159" s="743"/>
      <c r="O159" s="743"/>
      <c r="P159" s="743"/>
      <c r="Q159" s="743"/>
      <c r="R159" s="743"/>
      <c r="S159" s="743" t="s">
        <v>667</v>
      </c>
      <c r="T159" s="743"/>
      <c r="U159" s="743"/>
      <c r="V159" s="743"/>
      <c r="W159" s="743"/>
      <c r="X159" s="743"/>
      <c r="Y159" s="410"/>
      <c r="Z159" s="410"/>
      <c r="AA159" s="410"/>
      <c r="AB159" s="410"/>
      <c r="AC159" s="410"/>
      <c r="AD159" s="410"/>
      <c r="AE159" s="410"/>
      <c r="AF159" s="410"/>
      <c r="AG159" s="410"/>
      <c r="AH159" s="410"/>
      <c r="AI159" s="410"/>
      <c r="AJ159" s="410"/>
      <c r="AK159" s="410"/>
      <c r="AL159" s="410"/>
      <c r="AM159" s="410"/>
      <c r="AN159" s="410"/>
      <c r="AO159" s="410"/>
      <c r="AP159" s="410"/>
      <c r="AQ159" s="410"/>
      <c r="AR159" s="410"/>
      <c r="AS159" s="410"/>
      <c r="AT159" s="410"/>
      <c r="AU159" s="410"/>
      <c r="AV159" s="410"/>
      <c r="AW159" s="410"/>
      <c r="AX159" s="410"/>
      <c r="AY159" s="410"/>
      <c r="AZ159" s="410"/>
      <c r="BA159" s="410"/>
      <c r="BB159" s="410"/>
      <c r="BC159" s="410"/>
      <c r="BD159" s="410"/>
      <c r="BE159" s="410"/>
      <c r="BF159" s="410"/>
      <c r="BG159" s="410"/>
      <c r="BH159" s="410"/>
      <c r="BI159" s="410"/>
      <c r="BJ159" s="410"/>
      <c r="BK159" s="410"/>
      <c r="BL159" s="410"/>
      <c r="BM159" s="410"/>
      <c r="BN159" s="410"/>
      <c r="BO159" s="410"/>
      <c r="BP159" s="410"/>
      <c r="BQ159" s="410"/>
      <c r="BR159" s="410"/>
      <c r="BS159" s="410"/>
      <c r="BT159" s="410"/>
      <c r="BU159" s="410"/>
      <c r="BV159" s="410"/>
      <c r="BW159" s="410"/>
      <c r="BX159" s="410"/>
      <c r="BY159" s="410"/>
      <c r="BZ159" s="410"/>
      <c r="CA159" s="410"/>
      <c r="CB159" s="410"/>
      <c r="CC159" s="410"/>
      <c r="CD159" s="410"/>
      <c r="CE159" s="410"/>
      <c r="CF159" s="410"/>
      <c r="CG159" s="410"/>
      <c r="CH159" s="410"/>
      <c r="CI159" s="410"/>
      <c r="CJ159" s="410"/>
      <c r="CK159" s="410"/>
      <c r="CL159" s="410"/>
      <c r="CM159" s="410"/>
      <c r="CN159" s="410"/>
      <c r="CO159" s="410"/>
      <c r="CP159" s="410"/>
      <c r="CQ159" s="410"/>
      <c r="CR159" s="410"/>
      <c r="CS159" s="410"/>
      <c r="CT159" s="410"/>
      <c r="CU159" s="410"/>
    </row>
    <row r="160" spans="1:99" ht="14.25">
      <c r="B160" s="413" t="s">
        <v>668</v>
      </c>
      <c r="C160" s="414"/>
      <c r="D160" s="414"/>
      <c r="E160" s="414"/>
      <c r="F160" s="414"/>
      <c r="G160" s="414"/>
      <c r="H160" s="414"/>
      <c r="I160" s="414"/>
      <c r="J160" s="414"/>
      <c r="K160" s="414"/>
      <c r="L160" s="415"/>
      <c r="M160" s="593">
        <v>461</v>
      </c>
      <c r="N160" s="720"/>
      <c r="O160" s="721"/>
      <c r="P160" s="721"/>
      <c r="Q160" s="722"/>
      <c r="R160" s="462" t="s">
        <v>2</v>
      </c>
      <c r="S160" s="593">
        <v>492</v>
      </c>
      <c r="T160" s="720"/>
      <c r="U160" s="721"/>
      <c r="V160" s="721"/>
      <c r="W160" s="722"/>
      <c r="X160" s="462" t="s">
        <v>2</v>
      </c>
      <c r="Y160" s="410"/>
      <c r="Z160" s="410"/>
      <c r="AA160" s="410"/>
      <c r="AB160" s="410"/>
      <c r="AC160" s="410"/>
      <c r="AD160" s="410"/>
      <c r="AE160" s="410"/>
      <c r="AF160" s="410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410"/>
      <c r="AR160" s="410"/>
      <c r="AS160" s="410"/>
      <c r="AT160" s="410"/>
      <c r="AU160" s="410"/>
      <c r="AV160" s="410"/>
      <c r="AW160" s="410"/>
      <c r="AX160" s="410"/>
      <c r="AY160" s="410"/>
      <c r="AZ160" s="410"/>
      <c r="BA160" s="410"/>
      <c r="BB160" s="410"/>
      <c r="BC160" s="410"/>
      <c r="BD160" s="410"/>
      <c r="BE160" s="410"/>
      <c r="BF160" s="410"/>
      <c r="BG160" s="410"/>
      <c r="BH160" s="410"/>
      <c r="BI160" s="410"/>
      <c r="BJ160" s="410"/>
      <c r="BK160" s="410"/>
      <c r="BL160" s="410"/>
      <c r="BM160" s="410"/>
      <c r="BN160" s="410"/>
      <c r="BO160" s="410"/>
      <c r="BP160" s="410"/>
      <c r="BQ160" s="410"/>
      <c r="BR160" s="410"/>
      <c r="BS160" s="410"/>
      <c r="BT160" s="410"/>
      <c r="BU160" s="410"/>
      <c r="BV160" s="410"/>
      <c r="BW160" s="410"/>
      <c r="BX160" s="410"/>
      <c r="BY160" s="410"/>
      <c r="BZ160" s="410"/>
      <c r="CA160" s="410"/>
      <c r="CB160" s="410"/>
      <c r="CC160" s="410"/>
      <c r="CD160" s="410"/>
      <c r="CE160" s="410"/>
      <c r="CF160" s="410"/>
      <c r="CG160" s="410"/>
      <c r="CH160" s="410"/>
      <c r="CI160" s="410"/>
      <c r="CJ160" s="410"/>
      <c r="CK160" s="410"/>
      <c r="CL160" s="410"/>
      <c r="CM160" s="410"/>
      <c r="CN160" s="410"/>
      <c r="CO160" s="410"/>
      <c r="CP160" s="410"/>
      <c r="CQ160" s="410"/>
      <c r="CR160" s="410"/>
      <c r="CS160" s="410"/>
      <c r="CT160" s="410"/>
      <c r="CU160" s="410"/>
    </row>
    <row r="161" spans="1:99" ht="15">
      <c r="B161" s="413" t="s">
        <v>669</v>
      </c>
      <c r="C161" s="414"/>
      <c r="D161" s="414"/>
      <c r="E161" s="414"/>
      <c r="F161" s="414"/>
      <c r="G161" s="414"/>
      <c r="H161" s="414"/>
      <c r="I161" s="414"/>
      <c r="J161" s="414"/>
      <c r="K161" s="414"/>
      <c r="L161" s="415"/>
      <c r="M161" s="593">
        <v>545</v>
      </c>
      <c r="N161" s="720"/>
      <c r="O161" s="721"/>
      <c r="P161" s="721"/>
      <c r="Q161" s="722"/>
      <c r="R161" s="462" t="s">
        <v>2</v>
      </c>
      <c r="S161" s="500"/>
      <c r="T161" s="501"/>
      <c r="U161" s="502"/>
      <c r="V161" s="502"/>
      <c r="W161" s="503"/>
      <c r="X161" s="504"/>
      <c r="Y161" s="410"/>
      <c r="Z161" s="410"/>
      <c r="AA161" s="410"/>
      <c r="AB161" s="410"/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410"/>
      <c r="AR161" s="410"/>
      <c r="AS161" s="410"/>
      <c r="AT161" s="410"/>
      <c r="AU161" s="410"/>
      <c r="AV161" s="410"/>
      <c r="AW161" s="410"/>
      <c r="AX161" s="410"/>
      <c r="AY161" s="410"/>
      <c r="AZ161" s="410"/>
      <c r="BA161" s="410"/>
      <c r="BB161" s="410"/>
      <c r="BC161" s="410"/>
      <c r="BD161" s="410"/>
      <c r="BE161" s="410"/>
      <c r="BF161" s="410"/>
      <c r="BG161" s="410"/>
      <c r="BH161" s="410"/>
      <c r="BI161" s="410"/>
      <c r="BJ161" s="410"/>
      <c r="BK161" s="410"/>
      <c r="BL161" s="410"/>
      <c r="BM161" s="410"/>
      <c r="BN161" s="410"/>
      <c r="BO161" s="410"/>
      <c r="BP161" s="410"/>
      <c r="BQ161" s="410"/>
      <c r="BR161" s="410"/>
      <c r="BS161" s="410"/>
      <c r="BT161" s="410"/>
      <c r="BU161" s="410"/>
      <c r="BV161" s="410"/>
      <c r="BW161" s="410"/>
      <c r="BX161" s="410"/>
      <c r="BY161" s="410"/>
      <c r="BZ161" s="410"/>
      <c r="CA161" s="410"/>
      <c r="CB161" s="410"/>
      <c r="CC161" s="410"/>
      <c r="CD161" s="410"/>
      <c r="CE161" s="410"/>
      <c r="CF161" s="410"/>
      <c r="CG161" s="410"/>
      <c r="CH161" s="410"/>
      <c r="CI161" s="410"/>
      <c r="CJ161" s="410"/>
      <c r="CK161" s="410"/>
      <c r="CL161" s="410"/>
      <c r="CM161" s="410"/>
      <c r="CN161" s="410"/>
      <c r="CO161" s="410"/>
      <c r="CP161" s="410"/>
      <c r="CQ161" s="410"/>
      <c r="CR161" s="410"/>
      <c r="CS161" s="410"/>
      <c r="CT161" s="410"/>
      <c r="CU161" s="410"/>
    </row>
    <row r="162" spans="1:99" ht="15">
      <c r="B162" s="413" t="s">
        <v>670</v>
      </c>
      <c r="C162" s="414"/>
      <c r="D162" s="414"/>
      <c r="E162" s="414"/>
      <c r="F162" s="414"/>
      <c r="G162" s="414"/>
      <c r="H162" s="414"/>
      <c r="I162" s="414"/>
      <c r="J162" s="414"/>
      <c r="K162" s="414"/>
      <c r="L162" s="415"/>
      <c r="M162" s="593">
        <v>1650</v>
      </c>
      <c r="N162" s="720"/>
      <c r="O162" s="721"/>
      <c r="P162" s="721"/>
      <c r="Q162" s="722"/>
      <c r="R162" s="462" t="s">
        <v>2</v>
      </c>
      <c r="S162" s="500"/>
      <c r="T162" s="501"/>
      <c r="U162" s="502"/>
      <c r="V162" s="502"/>
      <c r="W162" s="503"/>
      <c r="X162" s="504"/>
      <c r="Y162" s="410"/>
      <c r="Z162" s="410"/>
      <c r="AA162" s="410"/>
      <c r="AB162" s="410"/>
      <c r="AC162" s="410"/>
      <c r="AD162" s="410"/>
      <c r="AE162" s="410"/>
      <c r="AF162" s="410"/>
      <c r="AG162" s="410"/>
      <c r="AH162" s="410"/>
      <c r="AI162" s="410"/>
      <c r="AJ162" s="410"/>
      <c r="AK162" s="410"/>
      <c r="AL162" s="410"/>
      <c r="AM162" s="410"/>
      <c r="AN162" s="410"/>
      <c r="AO162" s="410"/>
      <c r="AP162" s="410"/>
      <c r="AQ162" s="410"/>
      <c r="AR162" s="410"/>
      <c r="AS162" s="410"/>
      <c r="AT162" s="410"/>
      <c r="AU162" s="410"/>
      <c r="AV162" s="410"/>
      <c r="AW162" s="410"/>
      <c r="AX162" s="410"/>
      <c r="AY162" s="410"/>
      <c r="AZ162" s="410"/>
      <c r="BA162" s="410"/>
      <c r="BB162" s="410"/>
      <c r="BC162" s="410"/>
      <c r="BD162" s="410"/>
      <c r="BE162" s="410"/>
      <c r="BF162" s="410"/>
      <c r="BG162" s="410"/>
      <c r="BH162" s="410"/>
      <c r="BI162" s="410"/>
      <c r="BJ162" s="410"/>
      <c r="BK162" s="410"/>
      <c r="BL162" s="410"/>
      <c r="BM162" s="410"/>
      <c r="BN162" s="410"/>
      <c r="BO162" s="410"/>
      <c r="BP162" s="410"/>
      <c r="BQ162" s="410"/>
      <c r="BR162" s="410"/>
      <c r="BS162" s="410"/>
      <c r="BT162" s="410"/>
      <c r="BU162" s="410"/>
      <c r="BV162" s="410"/>
      <c r="BW162" s="410"/>
      <c r="BX162" s="410"/>
      <c r="BY162" s="410"/>
      <c r="BZ162" s="410"/>
      <c r="CA162" s="410"/>
      <c r="CB162" s="410"/>
      <c r="CC162" s="410"/>
      <c r="CD162" s="410"/>
      <c r="CE162" s="410"/>
      <c r="CF162" s="410"/>
      <c r="CG162" s="410"/>
      <c r="CH162" s="410"/>
      <c r="CI162" s="410"/>
      <c r="CJ162" s="410"/>
      <c r="CK162" s="410"/>
      <c r="CL162" s="410"/>
      <c r="CM162" s="410"/>
      <c r="CN162" s="410"/>
      <c r="CO162" s="410"/>
      <c r="CP162" s="410"/>
      <c r="CQ162" s="410"/>
      <c r="CR162" s="410"/>
      <c r="CS162" s="410"/>
      <c r="CT162" s="410"/>
      <c r="CU162" s="410"/>
    </row>
    <row r="163" spans="1:99" ht="15">
      <c r="B163" s="413" t="s">
        <v>671</v>
      </c>
      <c r="C163" s="414"/>
      <c r="D163" s="414"/>
      <c r="E163" s="414"/>
      <c r="F163" s="414"/>
      <c r="G163" s="414"/>
      <c r="H163" s="414"/>
      <c r="I163" s="414"/>
      <c r="J163" s="414"/>
      <c r="K163" s="414"/>
      <c r="L163" s="415"/>
      <c r="M163" s="593">
        <v>856</v>
      </c>
      <c r="N163" s="720"/>
      <c r="O163" s="721"/>
      <c r="P163" s="721"/>
      <c r="Q163" s="722"/>
      <c r="R163" s="462" t="s">
        <v>2</v>
      </c>
      <c r="S163" s="500"/>
      <c r="T163" s="501"/>
      <c r="U163" s="502"/>
      <c r="V163" s="502"/>
      <c r="W163" s="503"/>
      <c r="X163" s="504"/>
      <c r="Y163" s="410"/>
      <c r="Z163" s="410"/>
      <c r="AA163" s="410"/>
      <c r="AB163" s="410"/>
      <c r="AC163" s="410"/>
      <c r="AD163" s="410"/>
      <c r="AE163" s="410"/>
      <c r="AF163" s="410"/>
      <c r="AG163" s="410"/>
      <c r="AH163" s="410"/>
      <c r="AI163" s="410"/>
      <c r="AJ163" s="410"/>
      <c r="AK163" s="410"/>
      <c r="AL163" s="410"/>
      <c r="AM163" s="410"/>
      <c r="AN163" s="410"/>
      <c r="AO163" s="410"/>
      <c r="AP163" s="410"/>
      <c r="AQ163" s="410"/>
      <c r="AR163" s="410"/>
      <c r="AS163" s="410"/>
      <c r="AT163" s="410"/>
      <c r="AU163" s="410"/>
      <c r="AV163" s="410"/>
      <c r="AW163" s="410"/>
      <c r="AX163" s="410"/>
      <c r="AY163" s="410"/>
      <c r="AZ163" s="410"/>
      <c r="BA163" s="410"/>
      <c r="BB163" s="410"/>
      <c r="BC163" s="410"/>
      <c r="BD163" s="410"/>
      <c r="BE163" s="410"/>
      <c r="BF163" s="410"/>
      <c r="BG163" s="410"/>
      <c r="BH163" s="410"/>
      <c r="BI163" s="410"/>
      <c r="BJ163" s="410"/>
      <c r="BK163" s="410"/>
      <c r="BL163" s="410"/>
      <c r="BM163" s="410"/>
      <c r="BN163" s="410"/>
      <c r="BO163" s="410"/>
      <c r="BP163" s="410"/>
      <c r="BQ163" s="410"/>
      <c r="BR163" s="410"/>
      <c r="BS163" s="410"/>
      <c r="BT163" s="410"/>
      <c r="BU163" s="410"/>
      <c r="BV163" s="410"/>
      <c r="BW163" s="410"/>
      <c r="BX163" s="410"/>
      <c r="BY163" s="410"/>
      <c r="BZ163" s="410"/>
      <c r="CA163" s="410"/>
      <c r="CB163" s="410"/>
      <c r="CC163" s="410"/>
      <c r="CD163" s="410"/>
      <c r="CE163" s="410"/>
      <c r="CF163" s="410"/>
      <c r="CG163" s="410"/>
      <c r="CH163" s="410"/>
      <c r="CI163" s="410"/>
      <c r="CJ163" s="410"/>
      <c r="CK163" s="410"/>
      <c r="CL163" s="410"/>
      <c r="CM163" s="410"/>
      <c r="CN163" s="410"/>
      <c r="CO163" s="410"/>
      <c r="CP163" s="410"/>
      <c r="CQ163" s="410"/>
      <c r="CR163" s="410"/>
      <c r="CS163" s="410"/>
      <c r="CT163" s="410"/>
      <c r="CU163" s="410"/>
    </row>
    <row r="164" spans="1:99" ht="14.25">
      <c r="B164" s="413" t="s">
        <v>672</v>
      </c>
      <c r="C164" s="414"/>
      <c r="D164" s="414"/>
      <c r="E164" s="414"/>
      <c r="F164" s="414"/>
      <c r="G164" s="414"/>
      <c r="H164" s="414"/>
      <c r="I164" s="414"/>
      <c r="J164" s="414"/>
      <c r="K164" s="414"/>
      <c r="L164" s="415"/>
      <c r="M164" s="593">
        <v>547</v>
      </c>
      <c r="N164" s="720">
        <f>+SUM($N$160:$Q$163)</f>
        <v>0</v>
      </c>
      <c r="O164" s="721"/>
      <c r="P164" s="721"/>
      <c r="Q164" s="722"/>
      <c r="R164" s="505" t="s">
        <v>4</v>
      </c>
      <c r="S164" s="500"/>
      <c r="T164" s="506"/>
      <c r="U164" s="507"/>
      <c r="V164" s="507"/>
      <c r="W164" s="508"/>
      <c r="X164" s="504"/>
      <c r="Y164" s="410"/>
      <c r="Z164" s="410"/>
      <c r="AA164" s="410"/>
      <c r="AB164" s="410"/>
      <c r="AC164" s="410"/>
      <c r="AD164" s="410"/>
      <c r="AE164" s="410"/>
      <c r="AF164" s="410"/>
      <c r="AG164" s="410"/>
      <c r="AH164" s="410"/>
      <c r="AI164" s="410"/>
      <c r="AJ164" s="410"/>
      <c r="AK164" s="410"/>
      <c r="AL164" s="410"/>
      <c r="AM164" s="410"/>
      <c r="AN164" s="410"/>
      <c r="AO164" s="410"/>
      <c r="AP164" s="410"/>
      <c r="AQ164" s="410"/>
      <c r="AR164" s="410"/>
      <c r="AS164" s="410"/>
      <c r="AT164" s="410"/>
      <c r="AU164" s="410"/>
      <c r="AV164" s="410"/>
      <c r="AW164" s="410"/>
      <c r="AX164" s="410"/>
      <c r="AY164" s="410"/>
      <c r="AZ164" s="410"/>
      <c r="BA164" s="410"/>
      <c r="BB164" s="410"/>
      <c r="BC164" s="410"/>
      <c r="BD164" s="410"/>
      <c r="BE164" s="410"/>
      <c r="BF164" s="410"/>
      <c r="BG164" s="410"/>
      <c r="BH164" s="410"/>
      <c r="BI164" s="410"/>
      <c r="BJ164" s="410"/>
      <c r="BK164" s="410"/>
      <c r="BL164" s="410"/>
      <c r="BM164" s="410"/>
      <c r="BN164" s="410"/>
      <c r="BO164" s="410"/>
      <c r="BP164" s="410"/>
      <c r="BQ164" s="410"/>
      <c r="BR164" s="410"/>
      <c r="BS164" s="410"/>
      <c r="BT164" s="410"/>
      <c r="BU164" s="410"/>
      <c r="BV164" s="410"/>
      <c r="BW164" s="410"/>
      <c r="BX164" s="410"/>
      <c r="BY164" s="410"/>
      <c r="BZ164" s="410"/>
      <c r="CA164" s="410"/>
      <c r="CB164" s="410"/>
      <c r="CC164" s="410"/>
      <c r="CD164" s="410"/>
      <c r="CE164" s="410"/>
      <c r="CF164" s="410"/>
      <c r="CG164" s="410"/>
      <c r="CH164" s="410"/>
      <c r="CI164" s="410"/>
      <c r="CJ164" s="410"/>
      <c r="CK164" s="410"/>
      <c r="CL164" s="410"/>
      <c r="CM164" s="410"/>
      <c r="CN164" s="410"/>
      <c r="CO164" s="410"/>
      <c r="CP164" s="410"/>
      <c r="CQ164" s="410"/>
      <c r="CR164" s="410"/>
      <c r="CS164" s="410"/>
      <c r="CT164" s="410"/>
      <c r="CU164" s="410"/>
    </row>
    <row r="165" spans="1:99" ht="14.25">
      <c r="B165" s="413" t="s">
        <v>673</v>
      </c>
      <c r="C165" s="414"/>
      <c r="D165" s="414"/>
      <c r="E165" s="414"/>
      <c r="F165" s="414"/>
      <c r="G165" s="414"/>
      <c r="H165" s="414"/>
      <c r="I165" s="414"/>
      <c r="J165" s="414"/>
      <c r="K165" s="414"/>
      <c r="L165" s="415"/>
      <c r="M165" s="593">
        <v>617</v>
      </c>
      <c r="N165" s="720"/>
      <c r="O165" s="721"/>
      <c r="P165" s="721"/>
      <c r="Q165" s="722"/>
      <c r="R165" s="462" t="s">
        <v>2</v>
      </c>
      <c r="S165" s="500"/>
      <c r="T165" s="506"/>
      <c r="U165" s="507"/>
      <c r="V165" s="507"/>
      <c r="W165" s="508"/>
      <c r="X165" s="504"/>
      <c r="Y165" s="410"/>
      <c r="Z165" s="410"/>
      <c r="AA165" s="410"/>
      <c r="AB165" s="410"/>
      <c r="AC165" s="410"/>
      <c r="AD165" s="410"/>
      <c r="AE165" s="410"/>
      <c r="AF165" s="410"/>
      <c r="AG165" s="410"/>
      <c r="AH165" s="410"/>
      <c r="AI165" s="410"/>
      <c r="AJ165" s="410"/>
      <c r="AK165" s="410"/>
      <c r="AL165" s="410"/>
      <c r="AM165" s="410"/>
      <c r="AN165" s="410"/>
      <c r="AO165" s="410"/>
      <c r="AP165" s="410"/>
      <c r="AQ165" s="410"/>
      <c r="AR165" s="410"/>
      <c r="AS165" s="410"/>
      <c r="AT165" s="410"/>
      <c r="AU165" s="410"/>
      <c r="AV165" s="410"/>
      <c r="AW165" s="410"/>
      <c r="AX165" s="410"/>
      <c r="AY165" s="410"/>
      <c r="AZ165" s="410"/>
      <c r="BA165" s="410"/>
      <c r="BB165" s="410"/>
      <c r="BC165" s="410"/>
      <c r="BD165" s="410"/>
      <c r="BE165" s="410"/>
      <c r="BF165" s="410"/>
      <c r="BG165" s="410"/>
      <c r="BH165" s="410"/>
      <c r="BI165" s="410"/>
      <c r="BJ165" s="410"/>
      <c r="BK165" s="410"/>
      <c r="BL165" s="410"/>
      <c r="BM165" s="410"/>
      <c r="BN165" s="410"/>
      <c r="BO165" s="410"/>
      <c r="BP165" s="410"/>
      <c r="BQ165" s="410"/>
      <c r="BR165" s="410"/>
      <c r="BS165" s="410"/>
      <c r="BT165" s="410"/>
      <c r="BU165" s="410"/>
      <c r="BV165" s="410"/>
      <c r="BW165" s="410"/>
      <c r="BX165" s="410"/>
      <c r="BY165" s="410"/>
      <c r="BZ165" s="410"/>
      <c r="CA165" s="410"/>
      <c r="CB165" s="410"/>
      <c r="CC165" s="410"/>
      <c r="CD165" s="410"/>
      <c r="CE165" s="410"/>
      <c r="CF165" s="410"/>
      <c r="CG165" s="410"/>
      <c r="CH165" s="410"/>
      <c r="CI165" s="410"/>
      <c r="CJ165" s="410"/>
      <c r="CK165" s="410"/>
      <c r="CL165" s="410"/>
      <c r="CM165" s="410"/>
      <c r="CN165" s="410"/>
      <c r="CO165" s="410"/>
      <c r="CP165" s="410"/>
      <c r="CQ165" s="410"/>
      <c r="CR165" s="410"/>
      <c r="CS165" s="410"/>
      <c r="CT165" s="410"/>
      <c r="CU165" s="410"/>
    </row>
    <row r="166" spans="1:99" ht="14.25">
      <c r="B166" s="413" t="s">
        <v>674</v>
      </c>
      <c r="C166" s="414"/>
      <c r="D166" s="414"/>
      <c r="E166" s="414"/>
      <c r="F166" s="414"/>
      <c r="G166" s="414"/>
      <c r="H166" s="414"/>
      <c r="I166" s="414"/>
      <c r="J166" s="414"/>
      <c r="K166" s="414"/>
      <c r="L166" s="415"/>
      <c r="M166" s="593">
        <v>770</v>
      </c>
      <c r="N166" s="720"/>
      <c r="O166" s="721"/>
      <c r="P166" s="721"/>
      <c r="Q166" s="722"/>
      <c r="R166" s="509" t="s">
        <v>3</v>
      </c>
      <c r="S166" s="500"/>
      <c r="T166" s="506"/>
      <c r="U166" s="507"/>
      <c r="V166" s="507"/>
      <c r="W166" s="508"/>
      <c r="X166" s="504"/>
      <c r="Y166" s="410"/>
      <c r="Z166" s="410"/>
      <c r="AA166" s="410"/>
      <c r="AB166" s="410"/>
      <c r="AC166" s="410"/>
      <c r="AD166" s="410"/>
      <c r="AE166" s="410"/>
      <c r="AF166" s="410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410"/>
      <c r="AR166" s="410"/>
      <c r="AS166" s="410"/>
      <c r="AT166" s="410"/>
      <c r="AU166" s="410"/>
      <c r="AV166" s="410"/>
      <c r="AW166" s="410"/>
      <c r="AX166" s="410"/>
      <c r="AY166" s="410"/>
      <c r="AZ166" s="410"/>
      <c r="BA166" s="410"/>
      <c r="BB166" s="410"/>
      <c r="BC166" s="410"/>
      <c r="BD166" s="410"/>
      <c r="BE166" s="410"/>
      <c r="BF166" s="410"/>
      <c r="BG166" s="410"/>
      <c r="BH166" s="410"/>
      <c r="BI166" s="410"/>
      <c r="BJ166" s="410"/>
      <c r="BK166" s="410"/>
      <c r="BL166" s="410"/>
      <c r="BM166" s="410"/>
      <c r="BN166" s="410"/>
      <c r="BO166" s="410"/>
      <c r="BP166" s="410"/>
      <c r="BQ166" s="410"/>
      <c r="BR166" s="410"/>
      <c r="BS166" s="410"/>
      <c r="BT166" s="410"/>
      <c r="BU166" s="410"/>
      <c r="BV166" s="410"/>
      <c r="BW166" s="410"/>
      <c r="BX166" s="410"/>
      <c r="BY166" s="410"/>
      <c r="BZ166" s="410"/>
      <c r="CA166" s="410"/>
      <c r="CB166" s="410"/>
      <c r="CC166" s="410"/>
      <c r="CD166" s="410"/>
      <c r="CE166" s="410"/>
      <c r="CF166" s="410"/>
      <c r="CG166" s="410"/>
      <c r="CH166" s="410"/>
      <c r="CI166" s="410"/>
      <c r="CJ166" s="410"/>
      <c r="CK166" s="410"/>
      <c r="CL166" s="410"/>
      <c r="CM166" s="410"/>
      <c r="CN166" s="410"/>
      <c r="CO166" s="410"/>
      <c r="CP166" s="410"/>
      <c r="CQ166" s="410"/>
      <c r="CR166" s="410"/>
      <c r="CS166" s="410"/>
      <c r="CT166" s="410"/>
      <c r="CU166" s="410"/>
    </row>
    <row r="167" spans="1:99" ht="14.25">
      <c r="B167" s="413" t="s">
        <v>675</v>
      </c>
      <c r="C167" s="414"/>
      <c r="D167" s="414"/>
      <c r="E167" s="414"/>
      <c r="F167" s="414"/>
      <c r="G167" s="414"/>
      <c r="H167" s="414"/>
      <c r="I167" s="414"/>
      <c r="J167" s="414"/>
      <c r="K167" s="414"/>
      <c r="L167" s="415"/>
      <c r="M167" s="593">
        <v>872</v>
      </c>
      <c r="N167" s="720"/>
      <c r="O167" s="721"/>
      <c r="P167" s="721"/>
      <c r="Q167" s="722"/>
      <c r="R167" s="509" t="s">
        <v>3</v>
      </c>
      <c r="S167" s="500"/>
      <c r="T167" s="506"/>
      <c r="U167" s="507"/>
      <c r="V167" s="507"/>
      <c r="W167" s="508"/>
      <c r="X167" s="504"/>
      <c r="Y167" s="410"/>
      <c r="Z167" s="410"/>
      <c r="AA167" s="410"/>
      <c r="AB167" s="410"/>
      <c r="AC167" s="410"/>
      <c r="AD167" s="410"/>
      <c r="AE167" s="410"/>
      <c r="AF167" s="410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  <c r="AY167" s="410"/>
      <c r="AZ167" s="410"/>
      <c r="BA167" s="410"/>
      <c r="BB167" s="410"/>
      <c r="BC167" s="410"/>
      <c r="BD167" s="410"/>
      <c r="BE167" s="410"/>
      <c r="BF167" s="410"/>
      <c r="BG167" s="410"/>
      <c r="BH167" s="410"/>
      <c r="BI167" s="410"/>
      <c r="BJ167" s="410"/>
      <c r="BK167" s="410"/>
      <c r="BL167" s="410"/>
      <c r="BM167" s="410"/>
      <c r="BN167" s="410"/>
      <c r="BO167" s="410"/>
      <c r="BP167" s="410"/>
      <c r="BQ167" s="410"/>
      <c r="BR167" s="410"/>
      <c r="BS167" s="410"/>
      <c r="BT167" s="410"/>
      <c r="BU167" s="410"/>
      <c r="BV167" s="410"/>
      <c r="BW167" s="410"/>
      <c r="BX167" s="410"/>
      <c r="BY167" s="410"/>
      <c r="BZ167" s="410"/>
      <c r="CA167" s="410"/>
      <c r="CB167" s="410"/>
      <c r="CC167" s="410"/>
      <c r="CD167" s="410"/>
      <c r="CE167" s="410"/>
      <c r="CF167" s="410"/>
      <c r="CG167" s="410"/>
      <c r="CH167" s="410"/>
      <c r="CI167" s="410"/>
      <c r="CJ167" s="410"/>
      <c r="CK167" s="410"/>
      <c r="CL167" s="410"/>
      <c r="CM167" s="410"/>
      <c r="CN167" s="410"/>
      <c r="CO167" s="410"/>
      <c r="CP167" s="410"/>
      <c r="CQ167" s="410"/>
      <c r="CR167" s="410"/>
      <c r="CS167" s="410"/>
      <c r="CT167" s="410"/>
      <c r="CU167" s="410"/>
    </row>
    <row r="168" spans="1:99" ht="14.25">
      <c r="B168" s="413" t="s">
        <v>676</v>
      </c>
      <c r="C168" s="414"/>
      <c r="D168" s="414"/>
      <c r="E168" s="414"/>
      <c r="F168" s="414"/>
      <c r="G168" s="414"/>
      <c r="H168" s="414"/>
      <c r="I168" s="414"/>
      <c r="J168" s="414"/>
      <c r="K168" s="414"/>
      <c r="L168" s="415"/>
      <c r="M168" s="593">
        <v>465</v>
      </c>
      <c r="N168" s="720"/>
      <c r="O168" s="721"/>
      <c r="P168" s="721"/>
      <c r="Q168" s="722"/>
      <c r="R168" s="509" t="s">
        <v>3</v>
      </c>
      <c r="S168" s="500"/>
      <c r="T168" s="506"/>
      <c r="U168" s="507"/>
      <c r="V168" s="507"/>
      <c r="W168" s="508"/>
      <c r="X168" s="504"/>
      <c r="Y168" s="410"/>
      <c r="Z168" s="410"/>
      <c r="AA168" s="410"/>
      <c r="AB168" s="410"/>
      <c r="AC168" s="410"/>
      <c r="AD168" s="410"/>
      <c r="AE168" s="410"/>
      <c r="AF168" s="410"/>
      <c r="AG168" s="410"/>
      <c r="AH168" s="410"/>
      <c r="AI168" s="410"/>
      <c r="AJ168" s="410"/>
      <c r="AK168" s="410"/>
      <c r="AL168" s="410"/>
      <c r="AM168" s="410"/>
      <c r="AN168" s="410"/>
      <c r="AO168" s="410"/>
      <c r="AP168" s="410"/>
      <c r="AQ168" s="410"/>
      <c r="AR168" s="410"/>
      <c r="AS168" s="410"/>
      <c r="AT168" s="410"/>
      <c r="AU168" s="410"/>
      <c r="AV168" s="410"/>
      <c r="AW168" s="410"/>
      <c r="AX168" s="410"/>
      <c r="AY168" s="410"/>
      <c r="AZ168" s="410"/>
      <c r="BA168" s="410"/>
      <c r="BB168" s="410"/>
      <c r="BC168" s="410"/>
      <c r="BD168" s="410"/>
      <c r="BE168" s="410"/>
      <c r="BF168" s="410"/>
      <c r="BG168" s="410"/>
      <c r="BH168" s="410"/>
      <c r="BI168" s="410"/>
      <c r="BJ168" s="410"/>
      <c r="BK168" s="410"/>
      <c r="BL168" s="410"/>
      <c r="BM168" s="410"/>
      <c r="BN168" s="410"/>
      <c r="BO168" s="410"/>
      <c r="BP168" s="410"/>
      <c r="BQ168" s="410"/>
      <c r="BR168" s="410"/>
      <c r="BS168" s="410"/>
      <c r="BT168" s="410"/>
      <c r="BU168" s="410"/>
      <c r="BV168" s="410"/>
      <c r="BW168" s="410"/>
      <c r="BX168" s="410"/>
      <c r="BY168" s="410"/>
      <c r="BZ168" s="410"/>
      <c r="CA168" s="410"/>
      <c r="CB168" s="410"/>
      <c r="CC168" s="410"/>
      <c r="CD168" s="410"/>
      <c r="CE168" s="410"/>
      <c r="CF168" s="410"/>
      <c r="CG168" s="410"/>
      <c r="CH168" s="410"/>
      <c r="CI168" s="410"/>
      <c r="CJ168" s="410"/>
      <c r="CK168" s="410"/>
      <c r="CL168" s="410"/>
      <c r="CM168" s="410"/>
      <c r="CN168" s="410"/>
      <c r="CO168" s="410"/>
      <c r="CP168" s="410"/>
      <c r="CQ168" s="410"/>
      <c r="CR168" s="410"/>
      <c r="CS168" s="410"/>
      <c r="CT168" s="410"/>
      <c r="CU168" s="410"/>
    </row>
    <row r="169" spans="1:99" ht="14.25">
      <c r="B169" s="413" t="s">
        <v>677</v>
      </c>
      <c r="C169" s="414"/>
      <c r="D169" s="414"/>
      <c r="E169" s="414"/>
      <c r="F169" s="414"/>
      <c r="G169" s="414"/>
      <c r="H169" s="414"/>
      <c r="I169" s="414"/>
      <c r="J169" s="414"/>
      <c r="K169" s="414"/>
      <c r="L169" s="415"/>
      <c r="M169" s="589">
        <v>494</v>
      </c>
      <c r="N169" s="720"/>
      <c r="O169" s="721"/>
      <c r="P169" s="721"/>
      <c r="Q169" s="722"/>
      <c r="R169" s="509" t="s">
        <v>3</v>
      </c>
      <c r="S169" s="500"/>
      <c r="T169" s="506"/>
      <c r="U169" s="507"/>
      <c r="V169" s="507"/>
      <c r="W169" s="508"/>
      <c r="X169" s="504"/>
      <c r="Y169" s="410"/>
      <c r="Z169" s="410"/>
      <c r="AA169" s="410"/>
      <c r="AB169" s="410"/>
      <c r="AC169" s="410"/>
      <c r="AD169" s="410"/>
      <c r="AE169" s="410"/>
      <c r="AF169" s="410"/>
      <c r="AG169" s="410"/>
      <c r="AH169" s="410"/>
      <c r="AI169" s="410"/>
      <c r="AJ169" s="410"/>
      <c r="AK169" s="410"/>
      <c r="AL169" s="410"/>
      <c r="AM169" s="410"/>
      <c r="AN169" s="410"/>
      <c r="AO169" s="410"/>
      <c r="AP169" s="410"/>
      <c r="AQ169" s="410"/>
      <c r="AR169" s="410"/>
      <c r="AS169" s="410"/>
      <c r="AT169" s="410"/>
      <c r="AU169" s="410"/>
      <c r="AV169" s="410"/>
      <c r="AW169" s="410"/>
      <c r="AX169" s="410"/>
      <c r="AY169" s="410"/>
      <c r="AZ169" s="410"/>
      <c r="BA169" s="410"/>
      <c r="BB169" s="410"/>
      <c r="BC169" s="410"/>
      <c r="BD169" s="410"/>
      <c r="BE169" s="410"/>
      <c r="BF169" s="410"/>
      <c r="BG169" s="410"/>
      <c r="BH169" s="410"/>
      <c r="BI169" s="410"/>
      <c r="BJ169" s="410"/>
      <c r="BK169" s="410"/>
      <c r="BL169" s="410"/>
      <c r="BM169" s="410"/>
      <c r="BN169" s="410"/>
      <c r="BO169" s="410"/>
      <c r="BP169" s="410"/>
      <c r="BQ169" s="410"/>
      <c r="BR169" s="410"/>
      <c r="BS169" s="410"/>
      <c r="BT169" s="410"/>
      <c r="BU169" s="410"/>
      <c r="BV169" s="410"/>
      <c r="BW169" s="410"/>
      <c r="BX169" s="410"/>
      <c r="BY169" s="410"/>
      <c r="BZ169" s="410"/>
      <c r="CA169" s="410"/>
      <c r="CB169" s="410"/>
      <c r="CC169" s="410"/>
      <c r="CD169" s="410"/>
      <c r="CE169" s="410"/>
      <c r="CF169" s="410"/>
      <c r="CG169" s="410"/>
      <c r="CH169" s="410"/>
      <c r="CI169" s="410"/>
      <c r="CJ169" s="410"/>
      <c r="CK169" s="410"/>
      <c r="CL169" s="410"/>
      <c r="CM169" s="410"/>
      <c r="CN169" s="410"/>
      <c r="CO169" s="410"/>
      <c r="CP169" s="410"/>
      <c r="CQ169" s="410"/>
      <c r="CR169" s="410"/>
      <c r="CS169" s="410"/>
      <c r="CT169" s="410"/>
      <c r="CU169" s="410"/>
    </row>
    <row r="170" spans="1:99" ht="14.25">
      <c r="B170" s="413" t="s">
        <v>678</v>
      </c>
      <c r="C170" s="414"/>
      <c r="D170" s="414"/>
      <c r="E170" s="414"/>
      <c r="F170" s="414"/>
      <c r="G170" s="414"/>
      <c r="H170" s="414"/>
      <c r="I170" s="414"/>
      <c r="J170" s="414"/>
      <c r="K170" s="414"/>
      <c r="L170" s="415"/>
      <c r="M170" s="593">
        <v>850</v>
      </c>
      <c r="N170" s="720"/>
      <c r="O170" s="721"/>
      <c r="P170" s="721"/>
      <c r="Q170" s="722"/>
      <c r="R170" s="509" t="s">
        <v>3</v>
      </c>
      <c r="S170" s="500"/>
      <c r="T170" s="506"/>
      <c r="U170" s="507"/>
      <c r="V170" s="507"/>
      <c r="W170" s="508"/>
      <c r="X170" s="504"/>
      <c r="Y170" s="410"/>
      <c r="Z170" s="410"/>
      <c r="AA170" s="410"/>
      <c r="AB170" s="410"/>
      <c r="AC170" s="410"/>
      <c r="AD170" s="410"/>
      <c r="AE170" s="410"/>
      <c r="AF170" s="410"/>
      <c r="AG170" s="410"/>
      <c r="AH170" s="410"/>
      <c r="AI170" s="410"/>
      <c r="AJ170" s="410"/>
      <c r="AK170" s="410"/>
      <c r="AL170" s="410"/>
      <c r="AM170" s="410"/>
      <c r="AN170" s="410"/>
      <c r="AO170" s="410"/>
      <c r="AP170" s="410"/>
      <c r="AQ170" s="410"/>
      <c r="AR170" s="410"/>
      <c r="AS170" s="410"/>
      <c r="AT170" s="410"/>
      <c r="AU170" s="410"/>
      <c r="AV170" s="410"/>
      <c r="AW170" s="410"/>
      <c r="AX170" s="410"/>
      <c r="AY170" s="410"/>
      <c r="AZ170" s="410"/>
      <c r="BA170" s="410"/>
      <c r="BB170" s="410"/>
      <c r="BC170" s="410"/>
      <c r="BD170" s="410"/>
      <c r="BE170" s="410"/>
      <c r="BF170" s="410"/>
      <c r="BG170" s="410"/>
      <c r="BH170" s="410"/>
      <c r="BI170" s="410"/>
      <c r="BJ170" s="410"/>
      <c r="BK170" s="410"/>
      <c r="BL170" s="410"/>
      <c r="BM170" s="410"/>
      <c r="BN170" s="410"/>
      <c r="BO170" s="410"/>
      <c r="BP170" s="410"/>
      <c r="BQ170" s="410"/>
      <c r="BR170" s="410"/>
      <c r="BS170" s="410"/>
      <c r="BT170" s="410"/>
      <c r="BU170" s="410"/>
      <c r="BV170" s="410"/>
      <c r="BW170" s="410"/>
      <c r="BX170" s="410"/>
      <c r="BY170" s="410"/>
      <c r="BZ170" s="410"/>
      <c r="CA170" s="410"/>
      <c r="CB170" s="410"/>
      <c r="CC170" s="410"/>
      <c r="CD170" s="410"/>
      <c r="CE170" s="410"/>
      <c r="CF170" s="410"/>
      <c r="CG170" s="410"/>
      <c r="CH170" s="410"/>
      <c r="CI170" s="410"/>
      <c r="CJ170" s="410"/>
      <c r="CK170" s="410"/>
      <c r="CL170" s="410"/>
      <c r="CM170" s="410"/>
      <c r="CN170" s="410"/>
      <c r="CO170" s="410"/>
      <c r="CP170" s="410"/>
      <c r="CQ170" s="410"/>
      <c r="CR170" s="410"/>
      <c r="CS170" s="410"/>
      <c r="CT170" s="410"/>
      <c r="CU170" s="410"/>
    </row>
    <row r="171" spans="1:99" ht="14.25">
      <c r="B171" s="413" t="s">
        <v>679</v>
      </c>
      <c r="C171" s="414"/>
      <c r="D171" s="414"/>
      <c r="E171" s="414"/>
      <c r="F171" s="414"/>
      <c r="G171" s="414"/>
      <c r="H171" s="414"/>
      <c r="I171" s="414"/>
      <c r="J171" s="414"/>
      <c r="K171" s="414"/>
      <c r="L171" s="415"/>
      <c r="M171" s="593">
        <v>467</v>
      </c>
      <c r="N171" s="720">
        <f>+$N$164+$N$165-SUM($N$166:$Q$170)</f>
        <v>0</v>
      </c>
      <c r="O171" s="721"/>
      <c r="P171" s="721"/>
      <c r="Q171" s="722"/>
      <c r="R171" s="505" t="s">
        <v>4</v>
      </c>
      <c r="S171" s="500"/>
      <c r="T171" s="506"/>
      <c r="U171" s="507"/>
      <c r="V171" s="507"/>
      <c r="W171" s="508"/>
      <c r="X171" s="504"/>
      <c r="Y171" s="410"/>
      <c r="Z171" s="410"/>
      <c r="AA171" s="410"/>
      <c r="AB171" s="410"/>
      <c r="AC171" s="410"/>
      <c r="AD171" s="410"/>
      <c r="AE171" s="410"/>
      <c r="AF171" s="410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410"/>
      <c r="AQ171" s="410"/>
      <c r="AR171" s="410"/>
      <c r="AS171" s="410"/>
      <c r="AT171" s="410"/>
      <c r="AU171" s="410"/>
      <c r="AV171" s="410"/>
      <c r="AW171" s="410"/>
      <c r="AX171" s="410"/>
      <c r="AY171" s="410"/>
      <c r="AZ171" s="410"/>
      <c r="BA171" s="410"/>
      <c r="BB171" s="410"/>
      <c r="BC171" s="410"/>
      <c r="BD171" s="410"/>
      <c r="BE171" s="410"/>
      <c r="BF171" s="410"/>
      <c r="BG171" s="410"/>
      <c r="BH171" s="410"/>
      <c r="BI171" s="410"/>
      <c r="BJ171" s="410"/>
      <c r="BK171" s="410"/>
      <c r="BL171" s="410"/>
      <c r="BM171" s="410"/>
      <c r="BN171" s="410"/>
      <c r="BO171" s="410"/>
      <c r="BP171" s="410"/>
      <c r="BQ171" s="410"/>
      <c r="BR171" s="410"/>
      <c r="BS171" s="410"/>
      <c r="BT171" s="410"/>
      <c r="BU171" s="410"/>
      <c r="BV171" s="410"/>
      <c r="BW171" s="410"/>
      <c r="BX171" s="410"/>
      <c r="BY171" s="410"/>
      <c r="BZ171" s="410"/>
      <c r="CA171" s="410"/>
      <c r="CB171" s="410"/>
      <c r="CC171" s="410"/>
      <c r="CD171" s="410"/>
      <c r="CE171" s="410"/>
      <c r="CF171" s="410"/>
      <c r="CG171" s="410"/>
      <c r="CH171" s="410"/>
      <c r="CI171" s="410"/>
      <c r="CJ171" s="410"/>
      <c r="CK171" s="410"/>
      <c r="CL171" s="410"/>
      <c r="CM171" s="410"/>
      <c r="CN171" s="410"/>
      <c r="CO171" s="410"/>
      <c r="CP171" s="410"/>
      <c r="CQ171" s="410"/>
      <c r="CR171" s="410"/>
      <c r="CS171" s="410"/>
      <c r="CT171" s="410"/>
      <c r="CU171" s="410"/>
    </row>
    <row r="172" spans="1:99" ht="14.25">
      <c r="B172" s="413" t="s">
        <v>680</v>
      </c>
      <c r="C172" s="414"/>
      <c r="D172" s="414"/>
      <c r="E172" s="414"/>
      <c r="F172" s="414"/>
      <c r="G172" s="414"/>
      <c r="H172" s="414"/>
      <c r="I172" s="414"/>
      <c r="J172" s="414"/>
      <c r="K172" s="414"/>
      <c r="L172" s="415"/>
      <c r="M172" s="593">
        <v>479</v>
      </c>
      <c r="N172" s="720"/>
      <c r="O172" s="721"/>
      <c r="P172" s="721"/>
      <c r="Q172" s="722"/>
      <c r="R172" s="462" t="s">
        <v>2</v>
      </c>
      <c r="S172" s="510">
        <v>491</v>
      </c>
      <c r="T172" s="720"/>
      <c r="U172" s="721"/>
      <c r="V172" s="721"/>
      <c r="W172" s="722"/>
      <c r="X172" s="462" t="s">
        <v>2</v>
      </c>
      <c r="Y172" s="410"/>
      <c r="Z172" s="410"/>
      <c r="AA172" s="410"/>
      <c r="AB172" s="410"/>
      <c r="AC172" s="410"/>
      <c r="AD172" s="410"/>
      <c r="AE172" s="410"/>
      <c r="AF172" s="410"/>
      <c r="AG172" s="410"/>
      <c r="AH172" s="410"/>
      <c r="AI172" s="410"/>
      <c r="AJ172" s="410"/>
      <c r="AK172" s="410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0"/>
      <c r="AX172" s="410"/>
      <c r="AY172" s="410"/>
      <c r="AZ172" s="410"/>
      <c r="BA172" s="410"/>
      <c r="BB172" s="410"/>
      <c r="BC172" s="410"/>
      <c r="BD172" s="410"/>
      <c r="BE172" s="410"/>
      <c r="BF172" s="410"/>
      <c r="BG172" s="410"/>
      <c r="BH172" s="410"/>
      <c r="BI172" s="410"/>
      <c r="BJ172" s="410"/>
      <c r="BK172" s="410"/>
      <c r="BL172" s="410"/>
      <c r="BM172" s="410"/>
      <c r="BN172" s="410"/>
      <c r="BO172" s="410"/>
      <c r="BP172" s="410"/>
      <c r="BQ172" s="410"/>
      <c r="BR172" s="410"/>
      <c r="BS172" s="410"/>
      <c r="BT172" s="410"/>
      <c r="BU172" s="410"/>
      <c r="BV172" s="410"/>
      <c r="BW172" s="410"/>
      <c r="BX172" s="410"/>
      <c r="BY172" s="410"/>
      <c r="BZ172" s="410"/>
      <c r="CA172" s="410"/>
      <c r="CB172" s="410"/>
      <c r="CC172" s="410"/>
      <c r="CD172" s="410"/>
      <c r="CE172" s="410"/>
      <c r="CF172" s="410"/>
      <c r="CG172" s="410"/>
      <c r="CH172" s="410"/>
      <c r="CI172" s="410"/>
      <c r="CJ172" s="410"/>
      <c r="CK172" s="410"/>
      <c r="CL172" s="410"/>
      <c r="CM172" s="410"/>
      <c r="CN172" s="410"/>
      <c r="CO172" s="410"/>
      <c r="CP172" s="410"/>
      <c r="CQ172" s="410"/>
      <c r="CR172" s="410"/>
      <c r="CS172" s="410"/>
      <c r="CT172" s="410"/>
      <c r="CU172" s="410"/>
    </row>
    <row r="173" spans="1:99" ht="14.25">
      <c r="B173" s="413" t="s">
        <v>681</v>
      </c>
      <c r="C173" s="414"/>
      <c r="D173" s="414"/>
      <c r="E173" s="414"/>
      <c r="F173" s="414"/>
      <c r="G173" s="414"/>
      <c r="H173" s="414"/>
      <c r="I173" s="414"/>
      <c r="J173" s="414"/>
      <c r="K173" s="414"/>
      <c r="L173" s="415"/>
      <c r="M173" s="593">
        <v>618</v>
      </c>
      <c r="N173" s="720">
        <f>+$N$171+$N$172</f>
        <v>0</v>
      </c>
      <c r="O173" s="721"/>
      <c r="P173" s="721"/>
      <c r="Q173" s="722"/>
      <c r="R173" s="505" t="s">
        <v>4</v>
      </c>
      <c r="S173" s="510">
        <v>619</v>
      </c>
      <c r="T173" s="720">
        <f>+$T$160+$T$172</f>
        <v>0</v>
      </c>
      <c r="U173" s="721"/>
      <c r="V173" s="721"/>
      <c r="W173" s="722"/>
      <c r="X173" s="505" t="s">
        <v>4</v>
      </c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  <c r="AJ173" s="410"/>
      <c r="AK173" s="410"/>
      <c r="AL173" s="410"/>
      <c r="AM173" s="410"/>
      <c r="AN173" s="410"/>
      <c r="AO173" s="410"/>
      <c r="AP173" s="410"/>
      <c r="AQ173" s="410"/>
      <c r="AR173" s="410"/>
      <c r="AS173" s="410"/>
      <c r="AT173" s="410"/>
      <c r="AU173" s="410"/>
      <c r="AV173" s="410"/>
      <c r="AW173" s="410"/>
      <c r="AX173" s="410"/>
      <c r="AY173" s="410"/>
      <c r="AZ173" s="410"/>
      <c r="BA173" s="410"/>
      <c r="BB173" s="410"/>
      <c r="BC173" s="410"/>
      <c r="BD173" s="410"/>
      <c r="BE173" s="410"/>
      <c r="BF173" s="410"/>
      <c r="BG173" s="410"/>
      <c r="BH173" s="410"/>
      <c r="BI173" s="410"/>
      <c r="BJ173" s="410"/>
      <c r="BK173" s="410"/>
      <c r="BL173" s="410"/>
      <c r="BM173" s="410"/>
      <c r="BN173" s="410"/>
      <c r="BO173" s="410"/>
      <c r="BP173" s="410"/>
      <c r="BQ173" s="410"/>
      <c r="BR173" s="410"/>
      <c r="BS173" s="410"/>
      <c r="BT173" s="410"/>
      <c r="BU173" s="410"/>
      <c r="BV173" s="410"/>
      <c r="BW173" s="410"/>
      <c r="BX173" s="410"/>
      <c r="BY173" s="410"/>
      <c r="BZ173" s="410"/>
      <c r="CA173" s="410"/>
      <c r="CB173" s="410"/>
      <c r="CC173" s="410"/>
      <c r="CD173" s="410"/>
      <c r="CE173" s="410"/>
      <c r="CF173" s="410"/>
      <c r="CG173" s="410"/>
      <c r="CH173" s="410"/>
      <c r="CI173" s="410"/>
      <c r="CJ173" s="410"/>
      <c r="CK173" s="410"/>
      <c r="CL173" s="410"/>
      <c r="CM173" s="410"/>
      <c r="CN173" s="410"/>
      <c r="CO173" s="410"/>
      <c r="CP173" s="410"/>
      <c r="CQ173" s="410"/>
      <c r="CR173" s="410"/>
      <c r="CS173" s="410"/>
      <c r="CT173" s="410"/>
      <c r="CU173" s="410"/>
    </row>
    <row r="174" spans="1:99" ht="14.25">
      <c r="B174" s="413" t="s">
        <v>682</v>
      </c>
      <c r="C174" s="414"/>
      <c r="D174" s="414"/>
      <c r="E174" s="414"/>
      <c r="F174" s="414"/>
      <c r="G174" s="414"/>
      <c r="H174" s="414"/>
      <c r="I174" s="414"/>
      <c r="J174" s="414"/>
      <c r="K174" s="414"/>
      <c r="L174" s="415"/>
      <c r="M174" s="593">
        <v>896</v>
      </c>
      <c r="N174" s="511"/>
      <c r="O174" s="512"/>
      <c r="P174" s="512"/>
      <c r="Q174" s="513"/>
      <c r="R174" s="514"/>
      <c r="S174" s="515"/>
      <c r="T174" s="515"/>
      <c r="U174" s="515"/>
      <c r="V174" s="515"/>
      <c r="W174" s="515"/>
      <c r="X174" s="516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  <c r="AJ174" s="410"/>
      <c r="AK174" s="410"/>
      <c r="AL174" s="410"/>
      <c r="AM174" s="410"/>
      <c r="AN174" s="410"/>
      <c r="AO174" s="410"/>
      <c r="AP174" s="410"/>
      <c r="AQ174" s="410"/>
      <c r="AR174" s="410"/>
      <c r="AS174" s="410"/>
      <c r="AT174" s="410"/>
      <c r="AU174" s="410"/>
      <c r="AV174" s="410"/>
      <c r="AW174" s="410"/>
      <c r="AX174" s="410"/>
      <c r="AY174" s="410"/>
      <c r="AZ174" s="410"/>
      <c r="BA174" s="410"/>
      <c r="BB174" s="410"/>
      <c r="BC174" s="410"/>
      <c r="BD174" s="410"/>
      <c r="BE174" s="410"/>
      <c r="BF174" s="410"/>
      <c r="BG174" s="410"/>
      <c r="BH174" s="410"/>
      <c r="BI174" s="410"/>
      <c r="BJ174" s="410"/>
      <c r="BK174" s="410"/>
      <c r="BL174" s="410"/>
      <c r="BM174" s="410"/>
      <c r="BN174" s="410"/>
      <c r="BO174" s="410"/>
      <c r="BP174" s="410"/>
      <c r="BQ174" s="410"/>
      <c r="BR174" s="410"/>
      <c r="BS174" s="410"/>
      <c r="BT174" s="410"/>
      <c r="BU174" s="410"/>
      <c r="BV174" s="410"/>
      <c r="BW174" s="410"/>
      <c r="BX174" s="410"/>
      <c r="BY174" s="410"/>
      <c r="BZ174" s="410"/>
      <c r="CA174" s="410"/>
      <c r="CB174" s="410"/>
      <c r="CC174" s="410"/>
      <c r="CD174" s="410"/>
      <c r="CE174" s="410"/>
      <c r="CF174" s="410"/>
      <c r="CG174" s="410"/>
      <c r="CH174" s="410"/>
      <c r="CI174" s="410"/>
      <c r="CJ174" s="410"/>
      <c r="CK174" s="410"/>
      <c r="CL174" s="410"/>
      <c r="CM174" s="410"/>
      <c r="CN174" s="410"/>
      <c r="CO174" s="410"/>
      <c r="CP174" s="410"/>
      <c r="CQ174" s="410"/>
      <c r="CR174" s="410"/>
      <c r="CS174" s="410"/>
      <c r="CT174" s="410"/>
      <c r="CU174" s="410"/>
    </row>
    <row r="175" spans="1:99" s="411" customFormat="1">
      <c r="A175" s="409"/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410"/>
      <c r="T175" s="410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410"/>
      <c r="AG175" s="410"/>
      <c r="AH175" s="410"/>
      <c r="AI175" s="410"/>
      <c r="AJ175" s="410"/>
      <c r="AK175" s="410"/>
      <c r="AL175" s="410"/>
      <c r="AM175" s="410"/>
      <c r="AN175" s="410"/>
      <c r="AO175" s="410"/>
      <c r="AP175" s="410"/>
      <c r="AQ175" s="410"/>
      <c r="AR175" s="410"/>
      <c r="AS175" s="410"/>
      <c r="AT175" s="410"/>
      <c r="AU175" s="410"/>
      <c r="AV175" s="410"/>
      <c r="AW175" s="410"/>
      <c r="AX175" s="410"/>
      <c r="AY175" s="410"/>
      <c r="AZ175" s="410"/>
      <c r="BA175" s="410"/>
      <c r="BB175" s="410"/>
      <c r="BC175" s="410"/>
      <c r="BD175" s="410"/>
      <c r="BE175" s="410"/>
      <c r="BF175" s="410"/>
      <c r="BG175" s="410"/>
      <c r="BH175" s="410"/>
      <c r="BI175" s="410"/>
      <c r="BJ175" s="410"/>
      <c r="BK175" s="410"/>
      <c r="BL175" s="410"/>
      <c r="BM175" s="410"/>
      <c r="BN175" s="410"/>
      <c r="BO175" s="410"/>
      <c r="BP175" s="410"/>
      <c r="BQ175" s="410"/>
      <c r="BR175" s="410"/>
      <c r="BS175" s="410"/>
      <c r="BT175" s="410"/>
      <c r="BU175" s="410"/>
      <c r="BV175" s="410"/>
      <c r="BW175" s="410"/>
      <c r="BX175" s="410"/>
      <c r="BY175" s="410"/>
      <c r="BZ175" s="410"/>
      <c r="CA175" s="410"/>
      <c r="CB175" s="410"/>
      <c r="CC175" s="410"/>
      <c r="CD175" s="410"/>
      <c r="CE175" s="410"/>
      <c r="CF175" s="410"/>
      <c r="CG175" s="410"/>
      <c r="CH175" s="410"/>
      <c r="CI175" s="410"/>
      <c r="CJ175" s="410"/>
      <c r="CK175" s="410"/>
      <c r="CL175" s="410"/>
      <c r="CM175" s="410"/>
      <c r="CN175" s="410"/>
      <c r="CO175" s="410"/>
      <c r="CP175" s="410"/>
      <c r="CQ175" s="410"/>
      <c r="CR175" s="410"/>
      <c r="CS175" s="410"/>
      <c r="CT175" s="410"/>
      <c r="CU175" s="410"/>
    </row>
    <row r="176" spans="1:99" s="411" customFormat="1">
      <c r="A176" s="409"/>
      <c r="B176" s="779" t="s">
        <v>683</v>
      </c>
      <c r="C176" s="780"/>
      <c r="D176" s="780"/>
      <c r="E176" s="780"/>
      <c r="F176" s="780"/>
      <c r="G176" s="780"/>
      <c r="H176" s="780"/>
      <c r="I176" s="780"/>
      <c r="J176" s="780"/>
      <c r="K176" s="780"/>
      <c r="L176" s="780"/>
      <c r="M176" s="780"/>
      <c r="N176" s="780"/>
      <c r="O176" s="780"/>
      <c r="P176" s="780"/>
      <c r="Q176" s="780"/>
      <c r="R176" s="781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  <c r="AJ176" s="410"/>
      <c r="AK176" s="410"/>
      <c r="AL176" s="410"/>
      <c r="AM176" s="410"/>
      <c r="AN176" s="410"/>
      <c r="AO176" s="410"/>
      <c r="AP176" s="410"/>
      <c r="AQ176" s="410"/>
      <c r="AR176" s="410"/>
      <c r="AS176" s="410"/>
      <c r="AT176" s="410"/>
      <c r="AU176" s="410"/>
      <c r="AV176" s="410"/>
      <c r="AW176" s="410"/>
      <c r="AX176" s="410"/>
      <c r="AY176" s="410"/>
      <c r="AZ176" s="410"/>
      <c r="BA176" s="410"/>
      <c r="BB176" s="410"/>
      <c r="BC176" s="410"/>
      <c r="BD176" s="410"/>
      <c r="BE176" s="410"/>
      <c r="BF176" s="410"/>
      <c r="BG176" s="410"/>
      <c r="BH176" s="410"/>
      <c r="BI176" s="410"/>
      <c r="BJ176" s="410"/>
      <c r="BK176" s="410"/>
      <c r="BL176" s="410"/>
      <c r="BM176" s="410"/>
      <c r="BN176" s="410"/>
      <c r="BO176" s="410"/>
      <c r="BP176" s="410"/>
      <c r="BQ176" s="410"/>
      <c r="BR176" s="410"/>
      <c r="BS176" s="410"/>
      <c r="BT176" s="410"/>
      <c r="BU176" s="410"/>
      <c r="BV176" s="410"/>
      <c r="BW176" s="410"/>
      <c r="BX176" s="410"/>
      <c r="BY176" s="410"/>
      <c r="BZ176" s="410"/>
      <c r="CA176" s="410"/>
      <c r="CB176" s="410"/>
      <c r="CC176" s="410"/>
      <c r="CD176" s="410"/>
      <c r="CE176" s="410"/>
      <c r="CF176" s="410"/>
      <c r="CG176" s="410"/>
      <c r="CH176" s="410"/>
      <c r="CI176" s="410"/>
      <c r="CJ176" s="410"/>
      <c r="CK176" s="410"/>
      <c r="CL176" s="410"/>
      <c r="CM176" s="410"/>
      <c r="CN176" s="410"/>
      <c r="CO176" s="410"/>
      <c r="CP176" s="410"/>
      <c r="CQ176" s="410"/>
      <c r="CR176" s="410"/>
      <c r="CS176" s="410"/>
      <c r="CT176" s="410"/>
      <c r="CU176" s="410"/>
    </row>
    <row r="177" spans="1:99" s="411" customFormat="1">
      <c r="A177" s="409"/>
      <c r="B177" s="782"/>
      <c r="C177" s="783"/>
      <c r="D177" s="783"/>
      <c r="E177" s="783"/>
      <c r="F177" s="783"/>
      <c r="G177" s="783"/>
      <c r="H177" s="783"/>
      <c r="I177" s="783"/>
      <c r="J177" s="783"/>
      <c r="K177" s="783"/>
      <c r="L177" s="783"/>
      <c r="M177" s="783"/>
      <c r="N177" s="783"/>
      <c r="O177" s="783"/>
      <c r="P177" s="783"/>
      <c r="Q177" s="783"/>
      <c r="R177" s="784"/>
      <c r="S177" s="410"/>
      <c r="T177" s="410"/>
      <c r="U177" s="410"/>
      <c r="V177" s="410"/>
      <c r="W177" s="410"/>
      <c r="X177" s="410"/>
      <c r="Y177" s="410"/>
      <c r="Z177" s="410"/>
      <c r="AA177" s="410"/>
      <c r="AB177" s="410"/>
      <c r="AC177" s="410"/>
      <c r="AD177" s="410"/>
      <c r="AE177" s="410"/>
      <c r="AF177" s="410"/>
      <c r="AG177" s="410"/>
      <c r="AH177" s="410"/>
      <c r="AI177" s="410"/>
      <c r="AJ177" s="410"/>
      <c r="AK177" s="410"/>
      <c r="AL177" s="410"/>
      <c r="AM177" s="410"/>
      <c r="AN177" s="410"/>
      <c r="AO177" s="410"/>
      <c r="AP177" s="410"/>
      <c r="AQ177" s="410"/>
      <c r="AR177" s="410"/>
      <c r="AS177" s="410"/>
      <c r="AT177" s="410"/>
      <c r="AU177" s="410"/>
      <c r="AV177" s="410"/>
      <c r="AW177" s="410"/>
      <c r="AX177" s="410"/>
      <c r="AY177" s="410"/>
      <c r="AZ177" s="410"/>
      <c r="BA177" s="410"/>
      <c r="BB177" s="410"/>
      <c r="BC177" s="410"/>
      <c r="BD177" s="410"/>
      <c r="BE177" s="410"/>
      <c r="BF177" s="410"/>
      <c r="BG177" s="410"/>
      <c r="BH177" s="410"/>
      <c r="BI177" s="410"/>
      <c r="BJ177" s="410"/>
      <c r="BK177" s="410"/>
      <c r="BL177" s="410"/>
      <c r="BM177" s="410"/>
      <c r="BN177" s="410"/>
      <c r="BO177" s="410"/>
      <c r="BP177" s="410"/>
      <c r="BQ177" s="410"/>
      <c r="BR177" s="410"/>
      <c r="BS177" s="410"/>
      <c r="BT177" s="410"/>
      <c r="BU177" s="410"/>
      <c r="BV177" s="410"/>
      <c r="BW177" s="410"/>
      <c r="BX177" s="410"/>
      <c r="BY177" s="410"/>
      <c r="BZ177" s="410"/>
      <c r="CA177" s="410"/>
      <c r="CB177" s="410"/>
      <c r="CC177" s="410"/>
      <c r="CD177" s="410"/>
      <c r="CE177" s="410"/>
      <c r="CF177" s="410"/>
      <c r="CG177" s="410"/>
      <c r="CH177" s="410"/>
      <c r="CI177" s="410"/>
      <c r="CJ177" s="410"/>
      <c r="CK177" s="410"/>
      <c r="CL177" s="410"/>
      <c r="CM177" s="410"/>
      <c r="CN177" s="410"/>
      <c r="CO177" s="410"/>
      <c r="CP177" s="410"/>
      <c r="CQ177" s="410"/>
      <c r="CR177" s="410"/>
      <c r="CS177" s="410"/>
      <c r="CT177" s="410"/>
      <c r="CU177" s="410"/>
    </row>
    <row r="178" spans="1:99" ht="14.25">
      <c r="B178" s="413" t="s">
        <v>684</v>
      </c>
      <c r="C178" s="414"/>
      <c r="D178" s="414"/>
      <c r="E178" s="414"/>
      <c r="F178" s="414"/>
      <c r="G178" s="414"/>
      <c r="H178" s="414"/>
      <c r="I178" s="414"/>
      <c r="J178" s="414"/>
      <c r="K178" s="414"/>
      <c r="L178" s="415"/>
      <c r="M178" s="593">
        <v>1055</v>
      </c>
      <c r="N178" s="720"/>
      <c r="O178" s="721"/>
      <c r="P178" s="721"/>
      <c r="Q178" s="722"/>
      <c r="R178" s="462" t="s">
        <v>2</v>
      </c>
      <c r="S178" s="410"/>
      <c r="T178" s="410"/>
      <c r="U178" s="410"/>
      <c r="V178" s="410"/>
      <c r="W178" s="410"/>
      <c r="X178" s="410"/>
      <c r="Y178" s="410"/>
      <c r="Z178" s="410"/>
      <c r="AA178" s="410"/>
      <c r="AB178" s="410"/>
      <c r="AC178" s="410"/>
      <c r="AD178" s="410"/>
      <c r="AE178" s="410"/>
      <c r="AF178" s="410"/>
      <c r="AG178" s="410"/>
      <c r="AH178" s="410"/>
      <c r="AI178" s="410"/>
      <c r="AJ178" s="410"/>
      <c r="AK178" s="410"/>
      <c r="AL178" s="410"/>
      <c r="AM178" s="410"/>
      <c r="AN178" s="410"/>
      <c r="AO178" s="410"/>
      <c r="AP178" s="410"/>
      <c r="AQ178" s="410"/>
      <c r="AR178" s="410"/>
      <c r="AS178" s="410"/>
      <c r="AT178" s="410"/>
      <c r="AU178" s="410"/>
      <c r="AV178" s="410"/>
      <c r="AW178" s="410"/>
      <c r="AX178" s="410"/>
      <c r="AY178" s="410"/>
      <c r="AZ178" s="410"/>
      <c r="BA178" s="410"/>
      <c r="BB178" s="410"/>
      <c r="BC178" s="410"/>
      <c r="BD178" s="410"/>
      <c r="BE178" s="410"/>
      <c r="BF178" s="410"/>
      <c r="BG178" s="410"/>
      <c r="BH178" s="410"/>
      <c r="BI178" s="410"/>
      <c r="BJ178" s="410"/>
      <c r="BK178" s="410"/>
      <c r="BL178" s="410"/>
      <c r="BM178" s="410"/>
      <c r="BN178" s="410"/>
      <c r="BO178" s="410"/>
      <c r="BP178" s="410"/>
      <c r="BQ178" s="410"/>
      <c r="BR178" s="410"/>
      <c r="BS178" s="410"/>
      <c r="BT178" s="410"/>
      <c r="BU178" s="410"/>
      <c r="BV178" s="410"/>
      <c r="BW178" s="410"/>
      <c r="BX178" s="410"/>
      <c r="BY178" s="410"/>
      <c r="BZ178" s="410"/>
      <c r="CA178" s="410"/>
      <c r="CB178" s="410"/>
      <c r="CC178" s="410"/>
      <c r="CD178" s="410"/>
      <c r="CE178" s="410"/>
      <c r="CF178" s="410"/>
      <c r="CG178" s="410"/>
      <c r="CH178" s="410"/>
      <c r="CI178" s="410"/>
      <c r="CJ178" s="410"/>
      <c r="CK178" s="410"/>
      <c r="CL178" s="410"/>
      <c r="CM178" s="410"/>
      <c r="CN178" s="410"/>
      <c r="CO178" s="410"/>
      <c r="CP178" s="410"/>
      <c r="CQ178" s="410"/>
      <c r="CR178" s="410"/>
      <c r="CS178" s="410"/>
      <c r="CT178" s="410"/>
      <c r="CU178" s="410"/>
    </row>
    <row r="179" spans="1:99" ht="14.25">
      <c r="B179" s="413" t="s">
        <v>685</v>
      </c>
      <c r="C179" s="414"/>
      <c r="D179" s="414"/>
      <c r="E179" s="414"/>
      <c r="F179" s="414"/>
      <c r="G179" s="414"/>
      <c r="H179" s="414"/>
      <c r="I179" s="414"/>
      <c r="J179" s="414"/>
      <c r="K179" s="414"/>
      <c r="L179" s="415"/>
      <c r="M179" s="593">
        <v>1056</v>
      </c>
      <c r="N179" s="720"/>
      <c r="O179" s="721"/>
      <c r="P179" s="721"/>
      <c r="Q179" s="722"/>
      <c r="R179" s="462" t="s">
        <v>3</v>
      </c>
      <c r="S179" s="410"/>
      <c r="T179" s="410"/>
      <c r="U179" s="410"/>
      <c r="V179" s="410"/>
      <c r="W179" s="410"/>
      <c r="X179" s="410"/>
      <c r="Y179" s="410"/>
      <c r="Z179" s="410"/>
      <c r="AA179" s="410"/>
      <c r="AB179" s="410"/>
      <c r="AC179" s="410"/>
      <c r="AD179" s="410"/>
      <c r="AE179" s="410"/>
      <c r="AF179" s="410"/>
      <c r="AG179" s="410"/>
      <c r="AH179" s="410"/>
      <c r="AI179" s="410"/>
      <c r="AJ179" s="410"/>
      <c r="AK179" s="410"/>
      <c r="AL179" s="410"/>
      <c r="AM179" s="410"/>
      <c r="AN179" s="410"/>
      <c r="AO179" s="410"/>
      <c r="AP179" s="410"/>
      <c r="AQ179" s="410"/>
      <c r="AR179" s="410"/>
      <c r="AS179" s="410"/>
      <c r="AT179" s="410"/>
      <c r="AU179" s="410"/>
      <c r="AV179" s="410"/>
      <c r="AW179" s="410"/>
      <c r="AX179" s="410"/>
      <c r="AY179" s="410"/>
      <c r="AZ179" s="410"/>
      <c r="BA179" s="410"/>
      <c r="BB179" s="410"/>
      <c r="BC179" s="410"/>
      <c r="BD179" s="410"/>
      <c r="BE179" s="410"/>
      <c r="BF179" s="410"/>
      <c r="BG179" s="410"/>
      <c r="BH179" s="410"/>
      <c r="BI179" s="410"/>
      <c r="BJ179" s="410"/>
      <c r="BK179" s="410"/>
      <c r="BL179" s="410"/>
      <c r="BM179" s="410"/>
      <c r="BN179" s="410"/>
      <c r="BO179" s="410"/>
      <c r="BP179" s="410"/>
      <c r="BQ179" s="410"/>
      <c r="BR179" s="410"/>
      <c r="BS179" s="410"/>
      <c r="BT179" s="410"/>
      <c r="BU179" s="410"/>
      <c r="BV179" s="410"/>
      <c r="BW179" s="410"/>
      <c r="BX179" s="410"/>
      <c r="BY179" s="410"/>
      <c r="BZ179" s="410"/>
      <c r="CA179" s="410"/>
      <c r="CB179" s="410"/>
      <c r="CC179" s="410"/>
      <c r="CD179" s="410"/>
      <c r="CE179" s="410"/>
      <c r="CF179" s="410"/>
      <c r="CG179" s="410"/>
      <c r="CH179" s="410"/>
      <c r="CI179" s="410"/>
      <c r="CJ179" s="410"/>
      <c r="CK179" s="410"/>
      <c r="CL179" s="410"/>
      <c r="CM179" s="410"/>
      <c r="CN179" s="410"/>
      <c r="CO179" s="410"/>
      <c r="CP179" s="410"/>
      <c r="CQ179" s="410"/>
      <c r="CR179" s="410"/>
      <c r="CS179" s="410"/>
      <c r="CT179" s="410"/>
      <c r="CU179" s="410"/>
    </row>
    <row r="180" spans="1:99" ht="14.25">
      <c r="B180" s="413" t="s">
        <v>686</v>
      </c>
      <c r="C180" s="414"/>
      <c r="D180" s="414"/>
      <c r="E180" s="414"/>
      <c r="F180" s="414"/>
      <c r="G180" s="414"/>
      <c r="H180" s="414"/>
      <c r="I180" s="414"/>
      <c r="J180" s="414"/>
      <c r="K180" s="414"/>
      <c r="L180" s="415"/>
      <c r="M180" s="593">
        <v>1057</v>
      </c>
      <c r="N180" s="720"/>
      <c r="O180" s="721"/>
      <c r="P180" s="721"/>
      <c r="Q180" s="722"/>
      <c r="R180" s="462" t="s">
        <v>3</v>
      </c>
      <c r="S180" s="410"/>
      <c r="T180" s="410"/>
      <c r="U180" s="410"/>
      <c r="V180" s="410"/>
      <c r="W180" s="410"/>
      <c r="X180" s="410"/>
      <c r="Y180" s="410"/>
      <c r="Z180" s="410"/>
      <c r="AA180" s="410"/>
      <c r="AB180" s="410"/>
      <c r="AC180" s="410"/>
      <c r="AD180" s="410"/>
      <c r="AE180" s="410"/>
      <c r="AF180" s="410"/>
      <c r="AG180" s="410"/>
      <c r="AH180" s="410"/>
      <c r="AI180" s="410"/>
      <c r="AJ180" s="410"/>
      <c r="AK180" s="410"/>
      <c r="AL180" s="410"/>
      <c r="AM180" s="410"/>
      <c r="AN180" s="410"/>
      <c r="AO180" s="410"/>
      <c r="AP180" s="410"/>
      <c r="AQ180" s="410"/>
      <c r="AR180" s="410"/>
      <c r="AS180" s="410"/>
      <c r="AT180" s="410"/>
      <c r="AU180" s="410"/>
      <c r="AV180" s="410"/>
      <c r="AW180" s="410"/>
      <c r="AX180" s="410"/>
      <c r="AY180" s="410"/>
      <c r="AZ180" s="410"/>
      <c r="BA180" s="410"/>
      <c r="BB180" s="410"/>
      <c r="BC180" s="410"/>
      <c r="BD180" s="410"/>
      <c r="BE180" s="410"/>
      <c r="BF180" s="410"/>
      <c r="BG180" s="410"/>
      <c r="BH180" s="410"/>
      <c r="BI180" s="410"/>
      <c r="BJ180" s="410"/>
      <c r="BK180" s="410"/>
      <c r="BL180" s="410"/>
      <c r="BM180" s="410"/>
      <c r="BN180" s="410"/>
      <c r="BO180" s="410"/>
      <c r="BP180" s="410"/>
      <c r="BQ180" s="410"/>
      <c r="BR180" s="410"/>
      <c r="BS180" s="410"/>
      <c r="BT180" s="410"/>
      <c r="BU180" s="410"/>
      <c r="BV180" s="410"/>
      <c r="BW180" s="410"/>
      <c r="BX180" s="410"/>
      <c r="BY180" s="410"/>
      <c r="BZ180" s="410"/>
      <c r="CA180" s="410"/>
      <c r="CB180" s="410"/>
      <c r="CC180" s="410"/>
      <c r="CD180" s="410"/>
      <c r="CE180" s="410"/>
      <c r="CF180" s="410"/>
      <c r="CG180" s="410"/>
      <c r="CH180" s="410"/>
      <c r="CI180" s="410"/>
      <c r="CJ180" s="410"/>
      <c r="CK180" s="410"/>
      <c r="CL180" s="410"/>
      <c r="CM180" s="410"/>
      <c r="CN180" s="410"/>
      <c r="CO180" s="410"/>
      <c r="CP180" s="410"/>
      <c r="CQ180" s="410"/>
      <c r="CR180" s="410"/>
      <c r="CS180" s="410"/>
      <c r="CT180" s="410"/>
      <c r="CU180" s="410"/>
    </row>
    <row r="181" spans="1:99" ht="14.25">
      <c r="B181" s="413" t="s">
        <v>687</v>
      </c>
      <c r="C181" s="414"/>
      <c r="D181" s="414"/>
      <c r="E181" s="414"/>
      <c r="F181" s="414"/>
      <c r="G181" s="414"/>
      <c r="H181" s="414"/>
      <c r="I181" s="414"/>
      <c r="J181" s="414"/>
      <c r="K181" s="414"/>
      <c r="L181" s="415"/>
      <c r="M181" s="593">
        <v>1058</v>
      </c>
      <c r="N181" s="720">
        <f>+$N$178-$N$179-N180</f>
        <v>0</v>
      </c>
      <c r="O181" s="721"/>
      <c r="P181" s="721"/>
      <c r="Q181" s="722"/>
      <c r="R181" s="418" t="s">
        <v>4</v>
      </c>
      <c r="S181" s="410"/>
      <c r="T181" s="410"/>
      <c r="U181" s="410"/>
      <c r="V181" s="410"/>
      <c r="W181" s="410"/>
      <c r="X181" s="410"/>
      <c r="Y181" s="410"/>
      <c r="Z181" s="410"/>
      <c r="AA181" s="410"/>
      <c r="AB181" s="410"/>
      <c r="AC181" s="410"/>
      <c r="AD181" s="410"/>
      <c r="AE181" s="410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410"/>
      <c r="AR181" s="410"/>
      <c r="AS181" s="410"/>
      <c r="AT181" s="410"/>
      <c r="AU181" s="410"/>
      <c r="AV181" s="410"/>
      <c r="AW181" s="410"/>
      <c r="AX181" s="410"/>
      <c r="AY181" s="410"/>
      <c r="AZ181" s="410"/>
      <c r="BA181" s="410"/>
      <c r="BB181" s="410"/>
      <c r="BC181" s="410"/>
      <c r="BD181" s="410"/>
      <c r="BE181" s="410"/>
      <c r="BF181" s="410"/>
      <c r="BG181" s="410"/>
      <c r="BH181" s="410"/>
      <c r="BI181" s="410"/>
      <c r="BJ181" s="410"/>
      <c r="BK181" s="410"/>
      <c r="BL181" s="410"/>
      <c r="BM181" s="410"/>
      <c r="BN181" s="410"/>
      <c r="BO181" s="410"/>
      <c r="BP181" s="410"/>
      <c r="BQ181" s="410"/>
      <c r="BR181" s="410"/>
      <c r="BS181" s="410"/>
      <c r="BT181" s="410"/>
      <c r="BU181" s="410"/>
      <c r="BV181" s="410"/>
      <c r="BW181" s="410"/>
      <c r="BX181" s="410"/>
      <c r="BY181" s="410"/>
      <c r="BZ181" s="410"/>
      <c r="CA181" s="410"/>
      <c r="CB181" s="410"/>
      <c r="CC181" s="410"/>
      <c r="CD181" s="410"/>
      <c r="CE181" s="410"/>
      <c r="CF181" s="410"/>
      <c r="CG181" s="410"/>
      <c r="CH181" s="410"/>
      <c r="CI181" s="410"/>
      <c r="CJ181" s="410"/>
      <c r="CK181" s="410"/>
      <c r="CL181" s="410"/>
      <c r="CM181" s="410"/>
      <c r="CN181" s="410"/>
      <c r="CO181" s="410"/>
      <c r="CP181" s="410"/>
      <c r="CQ181" s="410"/>
      <c r="CR181" s="410"/>
      <c r="CS181" s="410"/>
      <c r="CT181" s="410"/>
      <c r="CU181" s="410"/>
    </row>
    <row r="182" spans="1:99" ht="14.25">
      <c r="B182" s="413" t="s">
        <v>688</v>
      </c>
      <c r="C182" s="414"/>
      <c r="D182" s="414"/>
      <c r="E182" s="414"/>
      <c r="F182" s="414"/>
      <c r="G182" s="414"/>
      <c r="H182" s="414"/>
      <c r="I182" s="414"/>
      <c r="J182" s="414"/>
      <c r="K182" s="414"/>
      <c r="L182" s="415"/>
      <c r="M182" s="593">
        <v>1060</v>
      </c>
      <c r="N182" s="720"/>
      <c r="O182" s="721"/>
      <c r="P182" s="721"/>
      <c r="Q182" s="722"/>
      <c r="R182" s="418" t="s">
        <v>3</v>
      </c>
      <c r="S182" s="410"/>
      <c r="T182" s="410"/>
      <c r="U182" s="410"/>
      <c r="V182" s="410"/>
      <c r="W182" s="410"/>
      <c r="X182" s="410"/>
      <c r="Y182" s="410"/>
      <c r="Z182" s="410"/>
      <c r="AA182" s="410"/>
      <c r="AB182" s="410"/>
      <c r="AC182" s="410"/>
      <c r="AD182" s="410"/>
      <c r="AE182" s="410"/>
      <c r="AF182" s="410"/>
      <c r="AG182" s="410"/>
      <c r="AH182" s="410"/>
      <c r="AI182" s="410"/>
      <c r="AJ182" s="410"/>
      <c r="AK182" s="410"/>
      <c r="AL182" s="410"/>
      <c r="AM182" s="410"/>
      <c r="AN182" s="410"/>
      <c r="AO182" s="410"/>
      <c r="AP182" s="410"/>
      <c r="AQ182" s="410"/>
      <c r="AR182" s="410"/>
      <c r="AS182" s="410"/>
      <c r="AT182" s="410"/>
      <c r="AU182" s="410"/>
      <c r="AV182" s="410"/>
      <c r="AW182" s="410"/>
      <c r="AX182" s="410"/>
      <c r="AY182" s="410"/>
      <c r="AZ182" s="410"/>
      <c r="BA182" s="410"/>
      <c r="BB182" s="410"/>
      <c r="BC182" s="410"/>
      <c r="BD182" s="410"/>
      <c r="BE182" s="410"/>
      <c r="BF182" s="410"/>
      <c r="BG182" s="410"/>
      <c r="BH182" s="410"/>
      <c r="BI182" s="410"/>
      <c r="BJ182" s="410"/>
      <c r="BK182" s="410"/>
      <c r="BL182" s="410"/>
      <c r="BM182" s="410"/>
      <c r="BN182" s="410"/>
      <c r="BO182" s="410"/>
      <c r="BP182" s="410"/>
      <c r="BQ182" s="410"/>
      <c r="BR182" s="410"/>
      <c r="BS182" s="410"/>
      <c r="BT182" s="410"/>
      <c r="BU182" s="410"/>
      <c r="BV182" s="410"/>
      <c r="BW182" s="410"/>
      <c r="BX182" s="410"/>
      <c r="BY182" s="410"/>
      <c r="BZ182" s="410"/>
      <c r="CA182" s="410"/>
      <c r="CB182" s="410"/>
      <c r="CC182" s="410"/>
      <c r="CD182" s="410"/>
      <c r="CE182" s="410"/>
      <c r="CF182" s="410"/>
      <c r="CG182" s="410"/>
      <c r="CH182" s="410"/>
      <c r="CI182" s="410"/>
      <c r="CJ182" s="410"/>
      <c r="CK182" s="410"/>
      <c r="CL182" s="410"/>
      <c r="CM182" s="410"/>
      <c r="CN182" s="410"/>
      <c r="CO182" s="410"/>
      <c r="CP182" s="410"/>
      <c r="CQ182" s="410"/>
      <c r="CR182" s="410"/>
      <c r="CS182" s="410"/>
      <c r="CT182" s="410"/>
      <c r="CU182" s="410"/>
    </row>
    <row r="183" spans="1:99" ht="14.25">
      <c r="B183" s="413" t="s">
        <v>689</v>
      </c>
      <c r="C183" s="414"/>
      <c r="D183" s="414"/>
      <c r="E183" s="414"/>
      <c r="F183" s="414"/>
      <c r="G183" s="414"/>
      <c r="H183" s="414"/>
      <c r="I183" s="414"/>
      <c r="J183" s="414"/>
      <c r="K183" s="414"/>
      <c r="L183" s="415"/>
      <c r="M183" s="593">
        <v>1061</v>
      </c>
      <c r="N183" s="720">
        <f>+$N$181-$N$182</f>
        <v>0</v>
      </c>
      <c r="O183" s="721"/>
      <c r="P183" s="721"/>
      <c r="Q183" s="722"/>
      <c r="R183" s="462" t="s">
        <v>4</v>
      </c>
      <c r="S183" s="410"/>
      <c r="T183" s="410"/>
      <c r="U183" s="410"/>
      <c r="V183" s="410"/>
      <c r="W183" s="410"/>
      <c r="X183" s="410"/>
      <c r="Y183" s="410"/>
      <c r="Z183" s="410"/>
      <c r="AA183" s="410"/>
      <c r="AB183" s="410"/>
      <c r="AC183" s="410"/>
      <c r="AD183" s="410"/>
      <c r="AE183" s="410"/>
      <c r="AF183" s="410"/>
      <c r="AG183" s="410"/>
      <c r="AH183" s="410"/>
      <c r="AI183" s="410"/>
      <c r="AJ183" s="410"/>
      <c r="AK183" s="410"/>
      <c r="AL183" s="410"/>
      <c r="AM183" s="410"/>
      <c r="AN183" s="410"/>
      <c r="AO183" s="410"/>
      <c r="AP183" s="410"/>
      <c r="AQ183" s="410"/>
      <c r="AR183" s="410"/>
      <c r="AS183" s="410"/>
      <c r="AT183" s="410"/>
      <c r="AU183" s="410"/>
      <c r="AV183" s="410"/>
      <c r="AW183" s="410"/>
      <c r="AX183" s="410"/>
      <c r="AY183" s="410"/>
      <c r="AZ183" s="410"/>
      <c r="BA183" s="410"/>
      <c r="BB183" s="410"/>
      <c r="BC183" s="410"/>
      <c r="BD183" s="410"/>
      <c r="BE183" s="410"/>
      <c r="BF183" s="410"/>
      <c r="BG183" s="410"/>
      <c r="BH183" s="410"/>
      <c r="BI183" s="410"/>
      <c r="BJ183" s="410"/>
      <c r="BK183" s="410"/>
      <c r="BL183" s="410"/>
      <c r="BM183" s="410"/>
      <c r="BN183" s="410"/>
      <c r="BO183" s="410"/>
      <c r="BP183" s="410"/>
      <c r="BQ183" s="410"/>
      <c r="BR183" s="410"/>
      <c r="BS183" s="410"/>
      <c r="BT183" s="410"/>
      <c r="BU183" s="410"/>
      <c r="BV183" s="410"/>
      <c r="BW183" s="410"/>
      <c r="BX183" s="410"/>
      <c r="BY183" s="410"/>
      <c r="BZ183" s="410"/>
      <c r="CA183" s="410"/>
      <c r="CB183" s="410"/>
      <c r="CC183" s="410"/>
      <c r="CD183" s="410"/>
      <c r="CE183" s="410"/>
      <c r="CF183" s="410"/>
      <c r="CG183" s="410"/>
      <c r="CH183" s="410"/>
      <c r="CI183" s="410"/>
      <c r="CJ183" s="410"/>
      <c r="CK183" s="410"/>
      <c r="CL183" s="410"/>
      <c r="CM183" s="410"/>
      <c r="CN183" s="410"/>
      <c r="CO183" s="410"/>
      <c r="CP183" s="410"/>
      <c r="CQ183" s="410"/>
      <c r="CR183" s="410"/>
      <c r="CS183" s="410"/>
      <c r="CT183" s="410"/>
      <c r="CU183" s="410"/>
    </row>
    <row r="184" spans="1:99" ht="14.25">
      <c r="B184" s="413" t="s">
        <v>690</v>
      </c>
      <c r="C184" s="414"/>
      <c r="D184" s="414"/>
      <c r="E184" s="414"/>
      <c r="F184" s="414"/>
      <c r="G184" s="414"/>
      <c r="H184" s="414"/>
      <c r="I184" s="414"/>
      <c r="J184" s="414"/>
      <c r="K184" s="414"/>
      <c r="L184" s="415"/>
      <c r="M184" s="593">
        <v>1062</v>
      </c>
      <c r="N184" s="720">
        <f>+N183</f>
        <v>0</v>
      </c>
      <c r="O184" s="721"/>
      <c r="P184" s="721"/>
      <c r="Q184" s="722"/>
      <c r="R184" s="462" t="s">
        <v>4</v>
      </c>
      <c r="S184" s="410"/>
      <c r="T184" s="410"/>
      <c r="U184" s="410"/>
      <c r="V184" s="410"/>
      <c r="W184" s="410"/>
      <c r="X184" s="410"/>
      <c r="Y184" s="410"/>
      <c r="Z184" s="410"/>
      <c r="AA184" s="410"/>
      <c r="AB184" s="410"/>
      <c r="AC184" s="410"/>
      <c r="AD184" s="410"/>
      <c r="AE184" s="410"/>
      <c r="AF184" s="410"/>
      <c r="AG184" s="410"/>
      <c r="AH184" s="410"/>
      <c r="AI184" s="410"/>
      <c r="AJ184" s="410"/>
      <c r="AK184" s="410"/>
      <c r="AL184" s="410"/>
      <c r="AM184" s="410"/>
      <c r="AN184" s="410"/>
      <c r="AO184" s="410"/>
      <c r="AP184" s="410"/>
      <c r="AQ184" s="410"/>
      <c r="AR184" s="410"/>
      <c r="AS184" s="410"/>
      <c r="AT184" s="410"/>
      <c r="AU184" s="410"/>
      <c r="AV184" s="410"/>
      <c r="AW184" s="410"/>
      <c r="AX184" s="410"/>
      <c r="AY184" s="410"/>
      <c r="AZ184" s="410"/>
      <c r="BA184" s="410"/>
      <c r="BB184" s="410"/>
      <c r="BC184" s="410"/>
      <c r="BD184" s="410"/>
      <c r="BE184" s="410"/>
      <c r="BF184" s="410"/>
      <c r="BG184" s="410"/>
      <c r="BH184" s="410"/>
      <c r="BI184" s="410"/>
      <c r="BJ184" s="410"/>
      <c r="BK184" s="410"/>
      <c r="BL184" s="410"/>
      <c r="BM184" s="410"/>
      <c r="BN184" s="410"/>
      <c r="BO184" s="410"/>
      <c r="BP184" s="410"/>
      <c r="BQ184" s="410"/>
      <c r="BR184" s="410"/>
      <c r="BS184" s="410"/>
      <c r="BT184" s="410"/>
      <c r="BU184" s="410"/>
      <c r="BV184" s="410"/>
      <c r="BW184" s="410"/>
      <c r="BX184" s="410"/>
      <c r="BY184" s="410"/>
      <c r="BZ184" s="410"/>
      <c r="CA184" s="410"/>
      <c r="CB184" s="410"/>
      <c r="CC184" s="410"/>
      <c r="CD184" s="410"/>
      <c r="CE184" s="410"/>
      <c r="CF184" s="410"/>
      <c r="CG184" s="410"/>
      <c r="CH184" s="410"/>
      <c r="CI184" s="410"/>
      <c r="CJ184" s="410"/>
      <c r="CK184" s="410"/>
      <c r="CL184" s="410"/>
      <c r="CM184" s="410"/>
      <c r="CN184" s="410"/>
      <c r="CO184" s="410"/>
      <c r="CP184" s="410"/>
      <c r="CQ184" s="410"/>
      <c r="CR184" s="410"/>
      <c r="CS184" s="410"/>
      <c r="CT184" s="410"/>
      <c r="CU184" s="410"/>
    </row>
    <row r="185" spans="1:99" ht="14.25">
      <c r="B185" s="413" t="s">
        <v>691</v>
      </c>
      <c r="C185" s="414"/>
      <c r="D185" s="414"/>
      <c r="E185" s="414"/>
      <c r="F185" s="414"/>
      <c r="G185" s="414"/>
      <c r="H185" s="414"/>
      <c r="I185" s="414"/>
      <c r="J185" s="414"/>
      <c r="K185" s="414"/>
      <c r="L185" s="415"/>
      <c r="M185" s="593">
        <v>1099</v>
      </c>
      <c r="N185" s="720"/>
      <c r="O185" s="721"/>
      <c r="P185" s="721"/>
      <c r="Q185" s="722"/>
      <c r="R185" s="518"/>
      <c r="S185" s="410"/>
      <c r="T185" s="410"/>
      <c r="U185" s="410"/>
      <c r="V185" s="410"/>
      <c r="W185" s="410"/>
      <c r="X185" s="410"/>
      <c r="Y185" s="410"/>
      <c r="Z185" s="410"/>
      <c r="AA185" s="410"/>
      <c r="AB185" s="410"/>
      <c r="AC185" s="410"/>
      <c r="AD185" s="410"/>
      <c r="AE185" s="410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410"/>
      <c r="AR185" s="410"/>
      <c r="AS185" s="410"/>
      <c r="AT185" s="410"/>
      <c r="AU185" s="410"/>
      <c r="AV185" s="410"/>
      <c r="AW185" s="410"/>
      <c r="AX185" s="410"/>
      <c r="AY185" s="410"/>
      <c r="AZ185" s="410"/>
      <c r="BA185" s="410"/>
      <c r="BB185" s="410"/>
      <c r="BC185" s="410"/>
      <c r="BD185" s="410"/>
      <c r="BE185" s="410"/>
      <c r="BF185" s="410"/>
      <c r="BG185" s="410"/>
      <c r="BH185" s="410"/>
      <c r="BI185" s="410"/>
      <c r="BJ185" s="410"/>
      <c r="BK185" s="410"/>
      <c r="BL185" s="410"/>
      <c r="BM185" s="410"/>
      <c r="BN185" s="410"/>
      <c r="BO185" s="410"/>
      <c r="BP185" s="410"/>
      <c r="BQ185" s="410"/>
      <c r="BR185" s="410"/>
      <c r="BS185" s="410"/>
      <c r="BT185" s="410"/>
      <c r="BU185" s="410"/>
      <c r="BV185" s="410"/>
      <c r="BW185" s="410"/>
      <c r="BX185" s="410"/>
      <c r="BY185" s="410"/>
      <c r="BZ185" s="410"/>
      <c r="CA185" s="410"/>
      <c r="CB185" s="410"/>
      <c r="CC185" s="410"/>
      <c r="CD185" s="410"/>
      <c r="CE185" s="410"/>
      <c r="CF185" s="410"/>
      <c r="CG185" s="410"/>
      <c r="CH185" s="410"/>
      <c r="CI185" s="410"/>
      <c r="CJ185" s="410"/>
      <c r="CK185" s="410"/>
      <c r="CL185" s="410"/>
      <c r="CM185" s="410"/>
      <c r="CN185" s="410"/>
      <c r="CO185" s="410"/>
      <c r="CP185" s="410"/>
      <c r="CQ185" s="410"/>
      <c r="CR185" s="410"/>
      <c r="CS185" s="410"/>
      <c r="CT185" s="410"/>
      <c r="CU185" s="410"/>
    </row>
    <row r="186" spans="1:99" ht="14.25">
      <c r="B186" s="432" t="s">
        <v>692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4"/>
      <c r="M186" s="425">
        <v>1847</v>
      </c>
      <c r="N186" s="724"/>
      <c r="O186" s="725"/>
      <c r="P186" s="725"/>
      <c r="Q186" s="726"/>
      <c r="R186" s="518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410"/>
      <c r="AR186" s="410"/>
      <c r="AS186" s="410"/>
      <c r="AT186" s="410"/>
      <c r="AU186" s="410"/>
      <c r="AV186" s="410"/>
      <c r="AW186" s="410"/>
      <c r="AX186" s="410"/>
      <c r="AY186" s="410"/>
      <c r="AZ186" s="410"/>
      <c r="BA186" s="410"/>
      <c r="BB186" s="410"/>
      <c r="BC186" s="410"/>
      <c r="BD186" s="410"/>
      <c r="BE186" s="410"/>
      <c r="BF186" s="410"/>
      <c r="BG186" s="410"/>
      <c r="BH186" s="410"/>
      <c r="BI186" s="410"/>
      <c r="BJ186" s="410"/>
      <c r="BK186" s="410"/>
      <c r="BL186" s="410"/>
      <c r="BM186" s="410"/>
      <c r="BN186" s="410"/>
      <c r="BO186" s="410"/>
      <c r="BP186" s="410"/>
      <c r="BQ186" s="410"/>
      <c r="BR186" s="410"/>
      <c r="BS186" s="410"/>
      <c r="BT186" s="410"/>
      <c r="BU186" s="410"/>
      <c r="BV186" s="410"/>
      <c r="BW186" s="410"/>
      <c r="BX186" s="410"/>
      <c r="BY186" s="410"/>
      <c r="BZ186" s="410"/>
      <c r="CA186" s="410"/>
      <c r="CB186" s="410"/>
      <c r="CC186" s="410"/>
      <c r="CD186" s="410"/>
      <c r="CE186" s="410"/>
      <c r="CF186" s="410"/>
      <c r="CG186" s="410"/>
      <c r="CH186" s="410"/>
      <c r="CI186" s="410"/>
      <c r="CJ186" s="410"/>
      <c r="CK186" s="410"/>
      <c r="CL186" s="410"/>
      <c r="CM186" s="410"/>
      <c r="CN186" s="410"/>
      <c r="CO186" s="410"/>
      <c r="CP186" s="410"/>
      <c r="CQ186" s="410"/>
      <c r="CR186" s="410"/>
      <c r="CS186" s="410"/>
      <c r="CT186" s="410"/>
      <c r="CU186" s="410"/>
    </row>
    <row r="187" spans="1:99" ht="14.25">
      <c r="B187" s="413" t="s">
        <v>693</v>
      </c>
      <c r="C187" s="414"/>
      <c r="D187" s="414"/>
      <c r="E187" s="414"/>
      <c r="F187" s="414"/>
      <c r="G187" s="414"/>
      <c r="H187" s="414"/>
      <c r="I187" s="414"/>
      <c r="J187" s="414"/>
      <c r="K187" s="414"/>
      <c r="L187" s="415"/>
      <c r="M187" s="593">
        <v>1100</v>
      </c>
      <c r="N187" s="720"/>
      <c r="O187" s="721"/>
      <c r="P187" s="721"/>
      <c r="Q187" s="722"/>
      <c r="R187" s="518"/>
      <c r="S187" s="410"/>
      <c r="T187" s="410"/>
      <c r="U187" s="410"/>
      <c r="V187" s="410"/>
      <c r="W187" s="410"/>
      <c r="X187" s="410"/>
      <c r="Y187" s="410"/>
      <c r="Z187" s="410"/>
      <c r="AA187" s="410"/>
      <c r="AB187" s="410"/>
      <c r="AC187" s="410"/>
      <c r="AD187" s="410"/>
      <c r="AE187" s="410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410"/>
      <c r="AR187" s="410"/>
      <c r="AS187" s="410"/>
      <c r="AT187" s="410"/>
      <c r="AU187" s="410"/>
      <c r="AV187" s="410"/>
      <c r="AW187" s="410"/>
      <c r="AX187" s="410"/>
      <c r="AY187" s="410"/>
      <c r="AZ187" s="410"/>
      <c r="BA187" s="410"/>
      <c r="BB187" s="410"/>
      <c r="BC187" s="410"/>
      <c r="BD187" s="410"/>
      <c r="BE187" s="410"/>
      <c r="BF187" s="410"/>
      <c r="BG187" s="410"/>
      <c r="BH187" s="410"/>
      <c r="BI187" s="410"/>
      <c r="BJ187" s="410"/>
      <c r="BK187" s="410"/>
      <c r="BL187" s="410"/>
      <c r="BM187" s="410"/>
      <c r="BN187" s="410"/>
      <c r="BO187" s="410"/>
      <c r="BP187" s="410"/>
      <c r="BQ187" s="410"/>
      <c r="BR187" s="410"/>
      <c r="BS187" s="410"/>
      <c r="BT187" s="410"/>
      <c r="BU187" s="410"/>
      <c r="BV187" s="410"/>
      <c r="BW187" s="410"/>
      <c r="BX187" s="410"/>
      <c r="BY187" s="410"/>
      <c r="BZ187" s="410"/>
      <c r="CA187" s="410"/>
      <c r="CB187" s="410"/>
      <c r="CC187" s="410"/>
      <c r="CD187" s="410"/>
      <c r="CE187" s="410"/>
      <c r="CF187" s="410"/>
      <c r="CG187" s="410"/>
      <c r="CH187" s="410"/>
      <c r="CI187" s="410"/>
      <c r="CJ187" s="410"/>
      <c r="CK187" s="410"/>
      <c r="CL187" s="410"/>
      <c r="CM187" s="410"/>
      <c r="CN187" s="410"/>
      <c r="CO187" s="410"/>
      <c r="CP187" s="410"/>
      <c r="CQ187" s="410"/>
      <c r="CR187" s="410"/>
      <c r="CS187" s="410"/>
      <c r="CT187" s="410"/>
      <c r="CU187" s="410"/>
    </row>
    <row r="188" spans="1:99" ht="14.25">
      <c r="B188" s="413" t="s">
        <v>694</v>
      </c>
      <c r="C188" s="414"/>
      <c r="D188" s="414"/>
      <c r="E188" s="414"/>
      <c r="F188" s="414"/>
      <c r="G188" s="414"/>
      <c r="H188" s="414"/>
      <c r="I188" s="414"/>
      <c r="J188" s="414"/>
      <c r="K188" s="414"/>
      <c r="L188" s="415"/>
      <c r="M188" s="593">
        <v>1114</v>
      </c>
      <c r="N188" s="720"/>
      <c r="O188" s="721"/>
      <c r="P188" s="721"/>
      <c r="Q188" s="722"/>
      <c r="R188" s="518"/>
      <c r="S188" s="410"/>
      <c r="T188" s="410"/>
      <c r="U188" s="410"/>
      <c r="V188" s="410"/>
      <c r="W188" s="410"/>
      <c r="X188" s="410"/>
      <c r="Y188" s="410"/>
      <c r="Z188" s="410"/>
      <c r="AA188" s="410"/>
      <c r="AB188" s="410"/>
      <c r="AC188" s="410"/>
      <c r="AD188" s="410"/>
      <c r="AE188" s="410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410"/>
      <c r="AR188" s="410"/>
      <c r="AS188" s="410"/>
      <c r="AT188" s="410"/>
      <c r="AU188" s="410"/>
      <c r="AV188" s="410"/>
      <c r="AW188" s="410"/>
      <c r="AX188" s="410"/>
      <c r="AY188" s="410"/>
      <c r="AZ188" s="410"/>
      <c r="BA188" s="410"/>
      <c r="BB188" s="410"/>
      <c r="BC188" s="410"/>
      <c r="BD188" s="410"/>
      <c r="BE188" s="410"/>
      <c r="BF188" s="410"/>
      <c r="BG188" s="410"/>
      <c r="BH188" s="410"/>
      <c r="BI188" s="410"/>
      <c r="BJ188" s="410"/>
      <c r="BK188" s="410"/>
      <c r="BL188" s="410"/>
      <c r="BM188" s="410"/>
      <c r="BN188" s="410"/>
      <c r="BO188" s="410"/>
      <c r="BP188" s="410"/>
      <c r="BQ188" s="410"/>
      <c r="BR188" s="410"/>
      <c r="BS188" s="410"/>
      <c r="BT188" s="410"/>
      <c r="BU188" s="410"/>
      <c r="BV188" s="410"/>
      <c r="BW188" s="410"/>
      <c r="BX188" s="410"/>
      <c r="BY188" s="410"/>
      <c r="BZ188" s="410"/>
      <c r="CA188" s="410"/>
      <c r="CB188" s="410"/>
      <c r="CC188" s="410"/>
      <c r="CD188" s="410"/>
      <c r="CE188" s="410"/>
      <c r="CF188" s="410"/>
      <c r="CG188" s="410"/>
      <c r="CH188" s="410"/>
      <c r="CI188" s="410"/>
      <c r="CJ188" s="410"/>
      <c r="CK188" s="410"/>
      <c r="CL188" s="410"/>
      <c r="CM188" s="410"/>
      <c r="CN188" s="410"/>
      <c r="CO188" s="410"/>
      <c r="CP188" s="410"/>
      <c r="CQ188" s="410"/>
      <c r="CR188" s="410"/>
      <c r="CS188" s="410"/>
      <c r="CT188" s="410"/>
      <c r="CU188" s="410"/>
    </row>
    <row r="189" spans="1:99">
      <c r="B189" s="785" t="s">
        <v>695</v>
      </c>
      <c r="C189" s="786"/>
      <c r="D189" s="786"/>
      <c r="E189" s="786"/>
      <c r="F189" s="786"/>
      <c r="G189" s="786"/>
      <c r="H189" s="786"/>
      <c r="I189" s="786"/>
      <c r="J189" s="786"/>
      <c r="K189" s="786"/>
      <c r="L189" s="786"/>
      <c r="M189" s="786"/>
      <c r="N189" s="786"/>
      <c r="O189" s="786"/>
      <c r="P189" s="786"/>
      <c r="Q189" s="786"/>
      <c r="R189" s="787"/>
      <c r="S189" s="410"/>
      <c r="T189" s="410"/>
      <c r="U189" s="410"/>
      <c r="V189" s="410"/>
      <c r="W189" s="410"/>
      <c r="X189" s="410"/>
      <c r="Y189" s="410"/>
      <c r="Z189" s="410"/>
      <c r="AA189" s="410"/>
      <c r="AB189" s="410"/>
      <c r="AC189" s="410"/>
      <c r="AD189" s="410"/>
      <c r="AE189" s="410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410"/>
      <c r="AR189" s="410"/>
      <c r="AS189" s="410"/>
      <c r="AT189" s="410"/>
      <c r="AU189" s="410"/>
      <c r="AV189" s="410"/>
      <c r="AW189" s="410"/>
      <c r="AX189" s="410"/>
      <c r="AY189" s="410"/>
      <c r="AZ189" s="410"/>
      <c r="BA189" s="410"/>
      <c r="BB189" s="410"/>
      <c r="BC189" s="410"/>
      <c r="BD189" s="410"/>
      <c r="BE189" s="410"/>
      <c r="BF189" s="410"/>
      <c r="BG189" s="410"/>
      <c r="BH189" s="410"/>
      <c r="BI189" s="410"/>
      <c r="BJ189" s="410"/>
      <c r="BK189" s="410"/>
      <c r="BL189" s="410"/>
      <c r="BM189" s="410"/>
      <c r="BN189" s="410"/>
      <c r="BO189" s="410"/>
      <c r="BP189" s="410"/>
      <c r="BQ189" s="410"/>
      <c r="BR189" s="410"/>
      <c r="BS189" s="410"/>
      <c r="BT189" s="410"/>
      <c r="BU189" s="410"/>
      <c r="BV189" s="410"/>
      <c r="BW189" s="410"/>
      <c r="BX189" s="410"/>
      <c r="BY189" s="410"/>
      <c r="BZ189" s="410"/>
      <c r="CA189" s="410"/>
      <c r="CB189" s="410"/>
      <c r="CC189" s="410"/>
      <c r="CD189" s="410"/>
      <c r="CE189" s="410"/>
      <c r="CF189" s="410"/>
      <c r="CG189" s="410"/>
      <c r="CH189" s="410"/>
      <c r="CI189" s="410"/>
      <c r="CJ189" s="410"/>
      <c r="CK189" s="410"/>
      <c r="CL189" s="410"/>
      <c r="CM189" s="410"/>
      <c r="CN189" s="410"/>
      <c r="CO189" s="410"/>
      <c r="CP189" s="410"/>
      <c r="CQ189" s="410"/>
      <c r="CR189" s="410"/>
      <c r="CS189" s="410"/>
      <c r="CT189" s="410"/>
      <c r="CU189" s="410"/>
    </row>
    <row r="190" spans="1:99" ht="14.25">
      <c r="B190" s="413" t="s">
        <v>696</v>
      </c>
      <c r="C190" s="414"/>
      <c r="D190" s="414"/>
      <c r="E190" s="414"/>
      <c r="F190" s="414"/>
      <c r="G190" s="414"/>
      <c r="H190" s="414"/>
      <c r="I190" s="414"/>
      <c r="J190" s="414"/>
      <c r="K190" s="414"/>
      <c r="L190" s="415"/>
      <c r="M190" s="593">
        <v>1063</v>
      </c>
      <c r="N190" s="720"/>
      <c r="O190" s="721"/>
      <c r="P190" s="721"/>
      <c r="Q190" s="722"/>
      <c r="R190" s="518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410"/>
      <c r="AR190" s="410"/>
      <c r="AS190" s="410"/>
      <c r="AT190" s="410"/>
      <c r="AU190" s="410"/>
      <c r="AV190" s="410"/>
      <c r="AW190" s="410"/>
      <c r="AX190" s="410"/>
      <c r="AY190" s="410"/>
      <c r="AZ190" s="410"/>
      <c r="BA190" s="410"/>
      <c r="BB190" s="410"/>
      <c r="BC190" s="410"/>
      <c r="BD190" s="410"/>
      <c r="BE190" s="410"/>
      <c r="BF190" s="410"/>
      <c r="BG190" s="410"/>
      <c r="BH190" s="410"/>
      <c r="BI190" s="410"/>
      <c r="BJ190" s="410"/>
      <c r="BK190" s="410"/>
      <c r="BL190" s="410"/>
      <c r="BM190" s="410"/>
      <c r="BN190" s="410"/>
      <c r="BO190" s="410"/>
      <c r="BP190" s="410"/>
      <c r="BQ190" s="410"/>
      <c r="BR190" s="410"/>
      <c r="BS190" s="410"/>
      <c r="BT190" s="410"/>
      <c r="BU190" s="410"/>
      <c r="BV190" s="410"/>
      <c r="BW190" s="410"/>
      <c r="BX190" s="410"/>
      <c r="BY190" s="410"/>
      <c r="BZ190" s="410"/>
      <c r="CA190" s="410"/>
      <c r="CB190" s="410"/>
      <c r="CC190" s="410"/>
      <c r="CD190" s="410"/>
      <c r="CE190" s="410"/>
      <c r="CF190" s="410"/>
      <c r="CG190" s="410"/>
      <c r="CH190" s="410"/>
      <c r="CI190" s="410"/>
      <c r="CJ190" s="410"/>
      <c r="CK190" s="410"/>
      <c r="CL190" s="410"/>
      <c r="CM190" s="410"/>
      <c r="CN190" s="410"/>
      <c r="CO190" s="410"/>
      <c r="CP190" s="410"/>
      <c r="CQ190" s="410"/>
      <c r="CR190" s="410"/>
      <c r="CS190" s="410"/>
      <c r="CT190" s="410"/>
      <c r="CU190" s="410"/>
    </row>
    <row r="191" spans="1:99" ht="14.25">
      <c r="B191" s="437" t="s">
        <v>697</v>
      </c>
      <c r="C191" s="437"/>
      <c r="D191" s="437"/>
      <c r="E191" s="437"/>
      <c r="F191" s="437"/>
      <c r="G191" s="437"/>
      <c r="H191" s="437"/>
      <c r="I191" s="437"/>
      <c r="J191" s="437"/>
      <c r="K191" s="437"/>
      <c r="L191" s="437"/>
      <c r="M191" s="593">
        <v>1064</v>
      </c>
      <c r="N191" s="720"/>
      <c r="O191" s="721"/>
      <c r="P191" s="721"/>
      <c r="Q191" s="722"/>
      <c r="R191" s="518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410"/>
      <c r="AR191" s="410"/>
      <c r="AS191" s="410"/>
      <c r="AT191" s="410"/>
      <c r="AU191" s="410"/>
      <c r="AV191" s="410"/>
      <c r="AW191" s="410"/>
      <c r="AX191" s="410"/>
      <c r="AY191" s="410"/>
      <c r="AZ191" s="410"/>
      <c r="BA191" s="410"/>
      <c r="BB191" s="410"/>
      <c r="BC191" s="410"/>
      <c r="BD191" s="410"/>
      <c r="BE191" s="410"/>
      <c r="BF191" s="410"/>
      <c r="BG191" s="410"/>
      <c r="BH191" s="410"/>
      <c r="BI191" s="410"/>
      <c r="BJ191" s="410"/>
      <c r="BK191" s="410"/>
      <c r="BL191" s="410"/>
      <c r="BM191" s="410"/>
      <c r="BN191" s="410"/>
      <c r="BO191" s="410"/>
      <c r="BP191" s="410"/>
      <c r="BQ191" s="410"/>
      <c r="BR191" s="410"/>
      <c r="BS191" s="410"/>
      <c r="BT191" s="410"/>
      <c r="BU191" s="410"/>
      <c r="BV191" s="410"/>
      <c r="BW191" s="410"/>
      <c r="BX191" s="410"/>
      <c r="BY191" s="410"/>
      <c r="BZ191" s="410"/>
      <c r="CA191" s="410"/>
      <c r="CB191" s="410"/>
      <c r="CC191" s="410"/>
      <c r="CD191" s="410"/>
      <c r="CE191" s="410"/>
      <c r="CF191" s="410"/>
      <c r="CG191" s="410"/>
      <c r="CH191" s="410"/>
      <c r="CI191" s="410"/>
      <c r="CJ191" s="410"/>
      <c r="CK191" s="410"/>
      <c r="CL191" s="410"/>
      <c r="CM191" s="410"/>
      <c r="CN191" s="410"/>
      <c r="CO191" s="410"/>
      <c r="CP191" s="410"/>
      <c r="CQ191" s="410"/>
      <c r="CR191" s="410"/>
      <c r="CS191" s="410"/>
      <c r="CT191" s="410"/>
      <c r="CU191" s="410"/>
    </row>
    <row r="192" spans="1:99" ht="14.25">
      <c r="B192" s="437" t="s">
        <v>698</v>
      </c>
      <c r="C192" s="437"/>
      <c r="D192" s="437"/>
      <c r="E192" s="437"/>
      <c r="F192" s="437"/>
      <c r="G192" s="437"/>
      <c r="H192" s="437"/>
      <c r="I192" s="437"/>
      <c r="J192" s="437"/>
      <c r="K192" s="437"/>
      <c r="L192" s="437"/>
      <c r="M192" s="593">
        <v>1065</v>
      </c>
      <c r="N192" s="720"/>
      <c r="O192" s="721"/>
      <c r="P192" s="721"/>
      <c r="Q192" s="722"/>
      <c r="R192" s="518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410"/>
      <c r="AR192" s="410"/>
      <c r="AS192" s="410"/>
      <c r="AT192" s="410"/>
      <c r="AU192" s="410"/>
      <c r="AV192" s="410"/>
      <c r="AW192" s="410"/>
      <c r="AX192" s="410"/>
      <c r="AY192" s="410"/>
      <c r="AZ192" s="410"/>
      <c r="BA192" s="410"/>
      <c r="BB192" s="410"/>
      <c r="BC192" s="410"/>
      <c r="BD192" s="410"/>
      <c r="BE192" s="410"/>
      <c r="BF192" s="410"/>
      <c r="BG192" s="410"/>
      <c r="BH192" s="410"/>
      <c r="BI192" s="410"/>
      <c r="BJ192" s="410"/>
      <c r="BK192" s="410"/>
      <c r="BL192" s="410"/>
      <c r="BM192" s="410"/>
      <c r="BN192" s="410"/>
      <c r="BO192" s="410"/>
      <c r="BP192" s="410"/>
      <c r="BQ192" s="410"/>
      <c r="BR192" s="410"/>
      <c r="BS192" s="410"/>
      <c r="BT192" s="410"/>
      <c r="BU192" s="410"/>
      <c r="BV192" s="410"/>
      <c r="BW192" s="410"/>
      <c r="BX192" s="410"/>
      <c r="BY192" s="410"/>
      <c r="BZ192" s="410"/>
      <c r="CA192" s="410"/>
      <c r="CB192" s="410"/>
      <c r="CC192" s="410"/>
      <c r="CD192" s="410"/>
      <c r="CE192" s="410"/>
      <c r="CF192" s="410"/>
      <c r="CG192" s="410"/>
      <c r="CH192" s="410"/>
      <c r="CI192" s="410"/>
    </row>
    <row r="193" spans="1:80"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410"/>
      <c r="AR193" s="410"/>
      <c r="AS193" s="410"/>
      <c r="AT193" s="410"/>
      <c r="AU193" s="410"/>
      <c r="AV193" s="410"/>
      <c r="AW193" s="410"/>
      <c r="AX193" s="410"/>
      <c r="AY193" s="410"/>
      <c r="AZ193" s="410"/>
      <c r="BA193" s="410"/>
      <c r="BB193" s="410"/>
      <c r="BC193" s="410"/>
      <c r="BD193" s="410"/>
      <c r="BE193" s="410"/>
      <c r="BF193" s="410"/>
      <c r="BG193" s="410"/>
      <c r="BH193" s="410"/>
      <c r="BI193" s="410"/>
      <c r="BJ193" s="410"/>
      <c r="BK193" s="410"/>
      <c r="BL193" s="410"/>
      <c r="BM193" s="410"/>
      <c r="BN193" s="410"/>
      <c r="BO193" s="410"/>
      <c r="BP193" s="410"/>
      <c r="BQ193" s="410"/>
      <c r="BR193" s="410"/>
      <c r="BS193" s="410"/>
      <c r="BT193" s="410"/>
      <c r="BU193" s="410"/>
      <c r="BV193" s="410"/>
    </row>
    <row r="194" spans="1:80" s="411" customFormat="1">
      <c r="A194" s="409"/>
      <c r="B194" s="779" t="s">
        <v>699</v>
      </c>
      <c r="C194" s="780"/>
      <c r="D194" s="780"/>
      <c r="E194" s="780"/>
      <c r="F194" s="780"/>
      <c r="G194" s="780"/>
      <c r="H194" s="780"/>
      <c r="I194" s="780"/>
      <c r="J194" s="780"/>
      <c r="K194" s="780"/>
      <c r="L194" s="780"/>
      <c r="M194" s="780"/>
      <c r="N194" s="781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410"/>
      <c r="AA194" s="410"/>
      <c r="AB194" s="410"/>
      <c r="AC194" s="410"/>
      <c r="AD194" s="410"/>
      <c r="AE194" s="410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410"/>
      <c r="AR194" s="410"/>
      <c r="AS194" s="410"/>
      <c r="AT194" s="410"/>
      <c r="AU194" s="410"/>
      <c r="AV194" s="410"/>
      <c r="AW194" s="410"/>
      <c r="AX194" s="410"/>
      <c r="AY194" s="410"/>
      <c r="AZ194" s="410"/>
      <c r="BA194" s="410"/>
      <c r="BB194" s="410"/>
      <c r="BC194" s="410"/>
      <c r="BD194" s="410"/>
      <c r="BE194" s="410"/>
      <c r="BF194" s="410"/>
      <c r="BG194" s="410"/>
      <c r="BH194" s="410"/>
      <c r="BI194" s="410"/>
      <c r="BJ194" s="410"/>
      <c r="BK194" s="410"/>
      <c r="BL194" s="410"/>
      <c r="BM194" s="410"/>
      <c r="BN194" s="410"/>
      <c r="BO194" s="410"/>
      <c r="BP194" s="410"/>
      <c r="BQ194" s="410"/>
      <c r="BR194" s="410"/>
      <c r="BS194" s="410"/>
      <c r="BT194" s="410"/>
      <c r="BU194" s="410"/>
      <c r="BV194" s="410"/>
    </row>
    <row r="195" spans="1:80" s="411" customFormat="1">
      <c r="A195" s="409"/>
      <c r="B195" s="782"/>
      <c r="C195" s="783"/>
      <c r="D195" s="783"/>
      <c r="E195" s="783"/>
      <c r="F195" s="783"/>
      <c r="G195" s="783"/>
      <c r="H195" s="783"/>
      <c r="I195" s="783"/>
      <c r="J195" s="783"/>
      <c r="K195" s="783"/>
      <c r="L195" s="783"/>
      <c r="M195" s="783"/>
      <c r="N195" s="784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  <c r="AD195" s="410"/>
      <c r="AE195" s="410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410"/>
      <c r="AR195" s="410"/>
      <c r="AS195" s="410"/>
      <c r="AT195" s="410"/>
      <c r="AU195" s="410"/>
      <c r="AV195" s="410"/>
      <c r="AW195" s="410"/>
      <c r="AX195" s="410"/>
      <c r="AY195" s="410"/>
      <c r="AZ195" s="410"/>
      <c r="BA195" s="410"/>
      <c r="BB195" s="410"/>
      <c r="BC195" s="410"/>
      <c r="BD195" s="410"/>
      <c r="BE195" s="410"/>
      <c r="BF195" s="410"/>
      <c r="BG195" s="410"/>
      <c r="BH195" s="410"/>
      <c r="BI195" s="410"/>
      <c r="BJ195" s="410"/>
      <c r="BK195" s="410"/>
      <c r="BL195" s="410"/>
      <c r="BM195" s="410"/>
      <c r="BN195" s="410"/>
      <c r="BO195" s="410"/>
      <c r="BP195" s="410"/>
      <c r="BQ195" s="410"/>
      <c r="BR195" s="410"/>
      <c r="BS195" s="410"/>
      <c r="BT195" s="410"/>
      <c r="BU195" s="410"/>
      <c r="BV195" s="410"/>
    </row>
    <row r="196" spans="1:80" ht="14.25">
      <c r="B196" s="450" t="s">
        <v>700</v>
      </c>
      <c r="C196" s="451"/>
      <c r="D196" s="451"/>
      <c r="E196" s="451"/>
      <c r="F196" s="451"/>
      <c r="G196" s="451"/>
      <c r="H196" s="451"/>
      <c r="I196" s="593">
        <v>701</v>
      </c>
      <c r="J196" s="720"/>
      <c r="K196" s="721"/>
      <c r="L196" s="721"/>
      <c r="M196" s="722"/>
      <c r="N196" s="462" t="s">
        <v>2</v>
      </c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410"/>
      <c r="AR196" s="410"/>
      <c r="AS196" s="410"/>
      <c r="AT196" s="410"/>
      <c r="AU196" s="410"/>
      <c r="AV196" s="410"/>
      <c r="AW196" s="410"/>
      <c r="AX196" s="410"/>
      <c r="AY196" s="410"/>
      <c r="AZ196" s="410"/>
      <c r="BA196" s="410"/>
      <c r="BB196" s="410"/>
      <c r="BC196" s="410"/>
      <c r="BD196" s="410"/>
      <c r="BE196" s="410"/>
      <c r="BF196" s="410"/>
      <c r="BG196" s="410"/>
      <c r="BH196" s="410"/>
      <c r="BI196" s="410"/>
      <c r="BJ196" s="410"/>
      <c r="BK196" s="410"/>
      <c r="BL196" s="410"/>
      <c r="BM196" s="410"/>
      <c r="BN196" s="410"/>
      <c r="BO196" s="410"/>
      <c r="BP196" s="410"/>
      <c r="BQ196" s="410"/>
      <c r="BR196" s="410"/>
      <c r="BS196" s="410"/>
      <c r="BT196" s="410"/>
      <c r="BU196" s="410"/>
      <c r="BV196" s="410"/>
    </row>
    <row r="197" spans="1:80" ht="14.25">
      <c r="B197" s="450" t="s">
        <v>701</v>
      </c>
      <c r="C197" s="451"/>
      <c r="D197" s="451"/>
      <c r="E197" s="451"/>
      <c r="F197" s="451"/>
      <c r="G197" s="451"/>
      <c r="H197" s="451"/>
      <c r="I197" s="593">
        <v>702</v>
      </c>
      <c r="J197" s="720"/>
      <c r="K197" s="721"/>
      <c r="L197" s="721"/>
      <c r="M197" s="722"/>
      <c r="N197" s="462" t="s">
        <v>3</v>
      </c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410"/>
      <c r="AR197" s="410"/>
      <c r="AS197" s="410"/>
      <c r="AT197" s="410"/>
      <c r="AU197" s="410"/>
      <c r="AV197" s="410"/>
      <c r="AW197" s="410"/>
      <c r="AX197" s="410"/>
      <c r="AY197" s="410"/>
      <c r="AZ197" s="410"/>
      <c r="BA197" s="410"/>
      <c r="BB197" s="410"/>
      <c r="BC197" s="410"/>
      <c r="BD197" s="410"/>
      <c r="BE197" s="410"/>
      <c r="BF197" s="410"/>
      <c r="BG197" s="410"/>
      <c r="BH197" s="410"/>
      <c r="BI197" s="410"/>
      <c r="BJ197" s="410"/>
      <c r="BK197" s="410"/>
      <c r="BL197" s="410"/>
      <c r="BM197" s="410"/>
      <c r="BN197" s="410"/>
      <c r="BO197" s="410"/>
      <c r="BP197" s="410"/>
      <c r="BQ197" s="410"/>
      <c r="BR197" s="410"/>
      <c r="BS197" s="410"/>
      <c r="BT197" s="410"/>
      <c r="BU197" s="410"/>
      <c r="BV197" s="410"/>
    </row>
    <row r="198" spans="1:80" ht="14.25">
      <c r="B198" s="450" t="s">
        <v>702</v>
      </c>
      <c r="C198" s="451"/>
      <c r="D198" s="451"/>
      <c r="E198" s="451"/>
      <c r="F198" s="451"/>
      <c r="G198" s="451"/>
      <c r="H198" s="451"/>
      <c r="I198" s="593">
        <v>703</v>
      </c>
      <c r="J198" s="720">
        <f>+$J$196-$J$197</f>
        <v>0</v>
      </c>
      <c r="K198" s="721"/>
      <c r="L198" s="721"/>
      <c r="M198" s="722"/>
      <c r="N198" s="462" t="s">
        <v>4</v>
      </c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410"/>
      <c r="AR198" s="410"/>
      <c r="AS198" s="410"/>
      <c r="AT198" s="410"/>
      <c r="AU198" s="410"/>
      <c r="AV198" s="410"/>
      <c r="AW198" s="410"/>
      <c r="AX198" s="410"/>
      <c r="AY198" s="410"/>
      <c r="AZ198" s="410"/>
      <c r="BA198" s="410"/>
      <c r="BB198" s="410"/>
      <c r="BC198" s="410"/>
      <c r="BD198" s="410"/>
      <c r="BE198" s="410"/>
      <c r="BF198" s="410"/>
      <c r="BG198" s="410"/>
      <c r="BH198" s="410"/>
      <c r="BI198" s="410"/>
      <c r="BJ198" s="410"/>
      <c r="BK198" s="410"/>
      <c r="BL198" s="410"/>
      <c r="BM198" s="410"/>
      <c r="BN198" s="410"/>
      <c r="BO198" s="410"/>
      <c r="BP198" s="410"/>
      <c r="BQ198" s="410"/>
      <c r="BR198" s="410"/>
      <c r="BS198" s="410"/>
      <c r="BT198" s="410"/>
      <c r="BU198" s="410"/>
      <c r="BV198" s="410"/>
    </row>
    <row r="199" spans="1:80" ht="14.25">
      <c r="B199" s="450" t="s">
        <v>703</v>
      </c>
      <c r="C199" s="451"/>
      <c r="D199" s="451"/>
      <c r="E199" s="451"/>
      <c r="F199" s="451"/>
      <c r="G199" s="451"/>
      <c r="H199" s="451"/>
      <c r="I199" s="593">
        <v>704</v>
      </c>
      <c r="J199" s="720"/>
      <c r="K199" s="721"/>
      <c r="L199" s="721"/>
      <c r="M199" s="722"/>
      <c r="N199" s="462" t="s">
        <v>2</v>
      </c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  <c r="AZ199" s="410"/>
      <c r="BA199" s="410"/>
      <c r="BB199" s="410"/>
      <c r="BC199" s="410"/>
      <c r="BD199" s="410"/>
      <c r="BE199" s="410"/>
      <c r="BF199" s="410"/>
      <c r="BG199" s="410"/>
      <c r="BH199" s="410"/>
      <c r="BI199" s="410"/>
      <c r="BJ199" s="410"/>
      <c r="BK199" s="410"/>
      <c r="BL199" s="410"/>
      <c r="BM199" s="410"/>
      <c r="BN199" s="410"/>
      <c r="BO199" s="410"/>
      <c r="BP199" s="410"/>
      <c r="BQ199" s="410"/>
      <c r="BR199" s="410"/>
      <c r="BS199" s="410"/>
      <c r="BT199" s="410"/>
      <c r="BU199" s="410"/>
      <c r="BV199" s="410"/>
    </row>
    <row r="200" spans="1:80" ht="14.25">
      <c r="B200" s="450" t="s">
        <v>704</v>
      </c>
      <c r="C200" s="451"/>
      <c r="D200" s="451"/>
      <c r="E200" s="451"/>
      <c r="F200" s="451"/>
      <c r="G200" s="451"/>
      <c r="H200" s="451"/>
      <c r="I200" s="593">
        <v>930</v>
      </c>
      <c r="J200" s="720"/>
      <c r="K200" s="721"/>
      <c r="L200" s="721"/>
      <c r="M200" s="722"/>
      <c r="N200" s="462" t="s">
        <v>3</v>
      </c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410"/>
      <c r="AA200" s="410"/>
      <c r="AB200" s="410"/>
      <c r="AC200" s="410"/>
      <c r="AD200" s="410"/>
      <c r="AE200" s="410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  <c r="AZ200" s="410"/>
      <c r="BA200" s="410"/>
      <c r="BB200" s="410"/>
      <c r="BC200" s="410"/>
      <c r="BD200" s="410"/>
      <c r="BE200" s="410"/>
      <c r="BF200" s="410"/>
      <c r="BG200" s="410"/>
      <c r="BH200" s="410"/>
      <c r="BI200" s="410"/>
      <c r="BJ200" s="410"/>
      <c r="BK200" s="410"/>
      <c r="BL200" s="410"/>
      <c r="BM200" s="410"/>
      <c r="BN200" s="410"/>
      <c r="BO200" s="410"/>
      <c r="BP200" s="410"/>
      <c r="BQ200" s="410"/>
      <c r="BR200" s="410"/>
      <c r="BS200" s="410"/>
      <c r="BT200" s="410"/>
      <c r="BU200" s="410"/>
      <c r="BV200" s="410"/>
    </row>
    <row r="201" spans="1:80" ht="14.25">
      <c r="B201" s="413" t="s">
        <v>705</v>
      </c>
      <c r="C201" s="414"/>
      <c r="D201" s="414"/>
      <c r="E201" s="414"/>
      <c r="F201" s="414"/>
      <c r="G201" s="414"/>
      <c r="H201" s="414"/>
      <c r="I201" s="593">
        <v>705</v>
      </c>
      <c r="J201" s="720">
        <f>+$J$198+$J$199-$J$200</f>
        <v>0</v>
      </c>
      <c r="K201" s="721"/>
      <c r="L201" s="721"/>
      <c r="M201" s="722"/>
      <c r="N201" s="462" t="s">
        <v>4</v>
      </c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410"/>
      <c r="AA201" s="410"/>
      <c r="AB201" s="410"/>
      <c r="AC201" s="410"/>
      <c r="AD201" s="410"/>
      <c r="AE201" s="410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  <c r="AZ201" s="410"/>
      <c r="BA201" s="410"/>
      <c r="BB201" s="410"/>
      <c r="BC201" s="410"/>
      <c r="BD201" s="410"/>
      <c r="BE201" s="410"/>
      <c r="BF201" s="410"/>
      <c r="BG201" s="410"/>
      <c r="BH201" s="410"/>
      <c r="BI201" s="410"/>
      <c r="BJ201" s="410"/>
      <c r="BK201" s="410"/>
      <c r="BL201" s="410"/>
      <c r="BM201" s="410"/>
      <c r="BN201" s="410"/>
      <c r="BO201" s="410"/>
      <c r="BP201" s="410"/>
      <c r="BQ201" s="410"/>
      <c r="BR201" s="410"/>
      <c r="BS201" s="410"/>
      <c r="BT201" s="410"/>
      <c r="BU201" s="410"/>
      <c r="BV201" s="410"/>
    </row>
    <row r="202" spans="1:80"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  <c r="AZ202" s="410"/>
      <c r="BA202" s="410"/>
      <c r="BB202" s="410"/>
      <c r="BC202" s="410"/>
      <c r="BD202" s="410"/>
      <c r="BE202" s="410"/>
      <c r="BF202" s="410"/>
      <c r="BG202" s="410"/>
      <c r="BH202" s="410"/>
      <c r="BI202" s="410"/>
      <c r="BJ202" s="410"/>
      <c r="BK202" s="410"/>
      <c r="BL202" s="410"/>
      <c r="BM202" s="410"/>
      <c r="BN202" s="410"/>
      <c r="BO202" s="410"/>
      <c r="BP202" s="410"/>
      <c r="BQ202" s="410"/>
      <c r="BR202" s="410"/>
      <c r="BS202" s="410"/>
      <c r="BT202" s="410"/>
      <c r="BU202" s="410"/>
      <c r="BV202" s="410"/>
      <c r="BW202" s="410"/>
      <c r="BX202" s="410"/>
      <c r="BY202" s="410"/>
      <c r="BZ202" s="410"/>
      <c r="CA202" s="410"/>
      <c r="CB202" s="410"/>
    </row>
    <row r="203" spans="1:80" s="411" customFormat="1">
      <c r="A203" s="409"/>
      <c r="B203" s="779" t="s">
        <v>706</v>
      </c>
      <c r="C203" s="780"/>
      <c r="D203" s="780"/>
      <c r="E203" s="780"/>
      <c r="F203" s="780"/>
      <c r="G203" s="780"/>
      <c r="H203" s="780"/>
      <c r="I203" s="780"/>
      <c r="J203" s="780"/>
      <c r="K203" s="780"/>
      <c r="L203" s="780"/>
      <c r="M203" s="780"/>
      <c r="N203" s="780"/>
      <c r="O203" s="780"/>
      <c r="P203" s="780"/>
      <c r="Q203" s="780"/>
      <c r="R203" s="781"/>
      <c r="S203" s="410"/>
      <c r="T203" s="410"/>
      <c r="U203" s="410"/>
      <c r="V203" s="410"/>
      <c r="W203" s="410"/>
      <c r="X203" s="410"/>
      <c r="Y203" s="410"/>
      <c r="Z203" s="410"/>
      <c r="AA203" s="410"/>
      <c r="AB203" s="410"/>
      <c r="AC203" s="410"/>
      <c r="AD203" s="410"/>
      <c r="AE203" s="410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  <c r="AZ203" s="410"/>
      <c r="BA203" s="410"/>
      <c r="BB203" s="410"/>
      <c r="BC203" s="410"/>
      <c r="BD203" s="410"/>
      <c r="BE203" s="410"/>
      <c r="BF203" s="410"/>
      <c r="BG203" s="410"/>
      <c r="BH203" s="410"/>
      <c r="BI203" s="410"/>
      <c r="BJ203" s="410"/>
      <c r="BK203" s="410"/>
      <c r="BL203" s="410"/>
      <c r="BM203" s="410"/>
      <c r="BN203" s="410"/>
      <c r="BO203" s="410"/>
      <c r="BP203" s="410"/>
      <c r="BQ203" s="410"/>
      <c r="BR203" s="410"/>
      <c r="BS203" s="410"/>
      <c r="BT203" s="410"/>
      <c r="BU203" s="410"/>
      <c r="BV203" s="410"/>
      <c r="BW203" s="410"/>
      <c r="BX203" s="410"/>
      <c r="BY203" s="410"/>
      <c r="BZ203" s="410"/>
      <c r="CA203" s="410"/>
      <c r="CB203" s="410"/>
    </row>
    <row r="204" spans="1:80" s="411" customFormat="1">
      <c r="A204" s="409"/>
      <c r="B204" s="788"/>
      <c r="C204" s="789"/>
      <c r="D204" s="789"/>
      <c r="E204" s="789"/>
      <c r="F204" s="789"/>
      <c r="G204" s="789"/>
      <c r="H204" s="789"/>
      <c r="I204" s="789"/>
      <c r="J204" s="789"/>
      <c r="K204" s="789"/>
      <c r="L204" s="789"/>
      <c r="M204" s="789"/>
      <c r="N204" s="789"/>
      <c r="O204" s="789"/>
      <c r="P204" s="789"/>
      <c r="Q204" s="789"/>
      <c r="R204" s="790"/>
      <c r="S204" s="410"/>
      <c r="T204" s="410"/>
      <c r="U204" s="410"/>
      <c r="V204" s="410"/>
      <c r="W204" s="410"/>
      <c r="X204" s="410"/>
      <c r="Y204" s="410"/>
      <c r="Z204" s="410"/>
      <c r="AA204" s="410"/>
      <c r="AB204" s="410"/>
      <c r="AC204" s="410"/>
      <c r="AD204" s="410"/>
      <c r="AE204" s="410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  <c r="AZ204" s="410"/>
      <c r="BA204" s="410"/>
      <c r="BB204" s="410"/>
      <c r="BC204" s="410"/>
      <c r="BD204" s="410"/>
      <c r="BE204" s="410"/>
      <c r="BF204" s="410"/>
      <c r="BG204" s="410"/>
      <c r="BH204" s="410"/>
      <c r="BI204" s="410"/>
      <c r="BJ204" s="410"/>
      <c r="BK204" s="410"/>
      <c r="BL204" s="410"/>
      <c r="BM204" s="410"/>
      <c r="BN204" s="410"/>
      <c r="BO204" s="410"/>
      <c r="BP204" s="410"/>
      <c r="BQ204" s="410"/>
      <c r="BR204" s="410"/>
      <c r="BS204" s="410"/>
      <c r="BT204" s="410"/>
      <c r="BU204" s="410"/>
      <c r="BV204" s="410"/>
      <c r="BW204" s="410"/>
      <c r="BX204" s="410"/>
      <c r="BY204" s="410"/>
      <c r="BZ204" s="410"/>
      <c r="CA204" s="410"/>
      <c r="CB204" s="410"/>
    </row>
    <row r="205" spans="1:80">
      <c r="B205" s="731" t="s">
        <v>707</v>
      </c>
      <c r="C205" s="743" t="s">
        <v>708</v>
      </c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 t="s">
        <v>709</v>
      </c>
      <c r="O205" s="743"/>
      <c r="P205" s="743"/>
      <c r="Q205" s="743"/>
      <c r="R205" s="743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  <c r="AZ205" s="410"/>
      <c r="BA205" s="410"/>
      <c r="BB205" s="410"/>
      <c r="BC205" s="410"/>
      <c r="BD205" s="410"/>
      <c r="BE205" s="410"/>
      <c r="BF205" s="410"/>
      <c r="BG205" s="410"/>
      <c r="BH205" s="410"/>
      <c r="BI205" s="410"/>
      <c r="BJ205" s="410"/>
      <c r="BK205" s="410"/>
      <c r="BL205" s="410"/>
      <c r="BM205" s="410"/>
      <c r="BN205" s="410"/>
      <c r="BO205" s="410"/>
      <c r="BP205" s="410"/>
      <c r="BQ205" s="410"/>
      <c r="BR205" s="410"/>
      <c r="BS205" s="410"/>
      <c r="BT205" s="410"/>
      <c r="BU205" s="410"/>
      <c r="BV205" s="410"/>
      <c r="BW205" s="410"/>
      <c r="BX205" s="410"/>
      <c r="BY205" s="410"/>
      <c r="BZ205" s="410"/>
      <c r="CA205" s="410"/>
      <c r="CB205" s="410"/>
    </row>
    <row r="206" spans="1:80" ht="14.25">
      <c r="B206" s="731"/>
      <c r="C206" s="413" t="s">
        <v>710</v>
      </c>
      <c r="D206" s="414"/>
      <c r="E206" s="414"/>
      <c r="F206" s="414"/>
      <c r="G206" s="414"/>
      <c r="H206" s="414"/>
      <c r="I206" s="414"/>
      <c r="J206" s="414"/>
      <c r="K206" s="414"/>
      <c r="L206" s="414"/>
      <c r="M206" s="415"/>
      <c r="N206" s="593">
        <v>1070</v>
      </c>
      <c r="O206" s="720"/>
      <c r="P206" s="721"/>
      <c r="Q206" s="721"/>
      <c r="R206" s="722"/>
      <c r="S206" s="410"/>
      <c r="T206" s="410"/>
      <c r="U206" s="410"/>
      <c r="V206" s="410"/>
      <c r="W206" s="410"/>
      <c r="X206" s="410"/>
      <c r="Y206" s="410"/>
      <c r="Z206" s="410"/>
      <c r="AA206" s="410"/>
      <c r="AB206" s="410"/>
      <c r="AC206" s="410"/>
      <c r="AD206" s="410"/>
      <c r="AE206" s="410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  <c r="AZ206" s="410"/>
      <c r="BA206" s="410"/>
      <c r="BB206" s="410"/>
      <c r="BC206" s="410"/>
      <c r="BD206" s="410"/>
      <c r="BE206" s="410"/>
      <c r="BF206" s="410"/>
      <c r="BG206" s="410"/>
      <c r="BH206" s="410"/>
      <c r="BI206" s="410"/>
      <c r="BJ206" s="410"/>
      <c r="BK206" s="410"/>
      <c r="BL206" s="410"/>
      <c r="BM206" s="410"/>
      <c r="BN206" s="410"/>
      <c r="BO206" s="410"/>
      <c r="BP206" s="410"/>
      <c r="BQ206" s="410"/>
      <c r="BR206" s="410"/>
      <c r="BS206" s="410"/>
      <c r="BT206" s="410"/>
      <c r="BU206" s="410"/>
      <c r="BV206" s="410"/>
      <c r="BW206" s="410"/>
      <c r="BX206" s="410"/>
      <c r="BY206" s="410"/>
      <c r="BZ206" s="410"/>
      <c r="CA206" s="410"/>
      <c r="CB206" s="410"/>
    </row>
    <row r="207" spans="1:80" ht="14.25">
      <c r="B207" s="731"/>
      <c r="C207" s="413" t="s">
        <v>711</v>
      </c>
      <c r="D207" s="414"/>
      <c r="E207" s="414"/>
      <c r="F207" s="414"/>
      <c r="G207" s="414"/>
      <c r="H207" s="414"/>
      <c r="I207" s="414"/>
      <c r="J207" s="414"/>
      <c r="K207" s="414"/>
      <c r="L207" s="414"/>
      <c r="M207" s="415"/>
      <c r="N207" s="593">
        <v>1074</v>
      </c>
      <c r="O207" s="720"/>
      <c r="P207" s="721"/>
      <c r="Q207" s="721"/>
      <c r="R207" s="722"/>
      <c r="S207" s="410"/>
      <c r="T207" s="410"/>
      <c r="U207" s="410"/>
      <c r="V207" s="410"/>
      <c r="W207" s="410"/>
      <c r="X207" s="410"/>
      <c r="Y207" s="410"/>
      <c r="Z207" s="410"/>
      <c r="AA207" s="410"/>
      <c r="AB207" s="410"/>
      <c r="AC207" s="410"/>
      <c r="AD207" s="410"/>
      <c r="AE207" s="410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  <c r="AZ207" s="410"/>
      <c r="BA207" s="410"/>
      <c r="BB207" s="410"/>
      <c r="BC207" s="410"/>
      <c r="BD207" s="410"/>
      <c r="BE207" s="410"/>
      <c r="BF207" s="410"/>
      <c r="BG207" s="410"/>
      <c r="BH207" s="410"/>
      <c r="BI207" s="410"/>
      <c r="BJ207" s="410"/>
      <c r="BK207" s="410"/>
      <c r="BL207" s="410"/>
      <c r="BM207" s="410"/>
      <c r="BN207" s="410"/>
      <c r="BO207" s="410"/>
      <c r="BP207" s="410"/>
      <c r="BQ207" s="410"/>
      <c r="BR207" s="410"/>
      <c r="BS207" s="410"/>
      <c r="BT207" s="410"/>
      <c r="BU207" s="410"/>
      <c r="BV207" s="410"/>
      <c r="BW207" s="410"/>
      <c r="BX207" s="410"/>
      <c r="BY207" s="410"/>
      <c r="BZ207" s="410"/>
      <c r="CA207" s="410"/>
      <c r="CB207" s="410"/>
    </row>
    <row r="208" spans="1:80" ht="12.75" customHeight="1">
      <c r="B208" s="731" t="s">
        <v>712</v>
      </c>
      <c r="C208" s="785" t="s">
        <v>708</v>
      </c>
      <c r="D208" s="786"/>
      <c r="E208" s="786"/>
      <c r="F208" s="786"/>
      <c r="G208" s="786"/>
      <c r="H208" s="786"/>
      <c r="I208" s="786"/>
      <c r="J208" s="786"/>
      <c r="K208" s="786"/>
      <c r="L208" s="786"/>
      <c r="M208" s="787"/>
      <c r="N208" s="743" t="s">
        <v>709</v>
      </c>
      <c r="O208" s="743"/>
      <c r="P208" s="743"/>
      <c r="Q208" s="743"/>
      <c r="R208" s="743"/>
      <c r="S208" s="410"/>
      <c r="T208" s="410"/>
      <c r="U208" s="410"/>
      <c r="V208" s="410"/>
      <c r="W208" s="410"/>
      <c r="X208" s="410"/>
      <c r="Y208" s="410"/>
      <c r="Z208" s="410"/>
      <c r="AA208" s="410"/>
      <c r="AB208" s="410"/>
      <c r="AC208" s="410"/>
      <c r="AD208" s="410"/>
      <c r="AE208" s="410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  <c r="AZ208" s="410"/>
      <c r="BA208" s="410"/>
      <c r="BB208" s="410"/>
      <c r="BC208" s="410"/>
      <c r="BD208" s="410"/>
      <c r="BE208" s="410"/>
      <c r="BF208" s="410"/>
      <c r="BG208" s="410"/>
      <c r="BH208" s="410"/>
      <c r="BI208" s="410"/>
      <c r="BJ208" s="410"/>
      <c r="BK208" s="410"/>
      <c r="BL208" s="410"/>
      <c r="BM208" s="410"/>
      <c r="BN208" s="410"/>
      <c r="BO208" s="410"/>
      <c r="BP208" s="410"/>
      <c r="BQ208" s="410"/>
      <c r="BR208" s="410"/>
      <c r="BS208" s="410"/>
      <c r="BT208" s="410"/>
      <c r="BU208" s="410"/>
      <c r="BV208" s="410"/>
      <c r="BW208" s="410"/>
      <c r="BX208" s="410"/>
      <c r="BY208" s="410"/>
      <c r="BZ208" s="410"/>
      <c r="CA208" s="410"/>
      <c r="CB208" s="410"/>
    </row>
    <row r="209" spans="1:80" ht="14.25">
      <c r="B209" s="731"/>
      <c r="C209" s="413" t="s">
        <v>710</v>
      </c>
      <c r="D209" s="414"/>
      <c r="E209" s="414"/>
      <c r="F209" s="414"/>
      <c r="G209" s="414"/>
      <c r="H209" s="414"/>
      <c r="I209" s="414"/>
      <c r="J209" s="414"/>
      <c r="K209" s="414"/>
      <c r="L209" s="414"/>
      <c r="M209" s="415"/>
      <c r="N209" s="593">
        <v>1079</v>
      </c>
      <c r="O209" s="720"/>
      <c r="P209" s="721"/>
      <c r="Q209" s="721"/>
      <c r="R209" s="722"/>
      <c r="S209" s="410"/>
      <c r="T209" s="410"/>
      <c r="U209" s="410"/>
      <c r="V209" s="410"/>
      <c r="W209" s="410"/>
      <c r="X209" s="410"/>
      <c r="Y209" s="410"/>
      <c r="Z209" s="410"/>
      <c r="AA209" s="410"/>
      <c r="AB209" s="410"/>
      <c r="AC209" s="410"/>
      <c r="AD209" s="410"/>
      <c r="AE209" s="410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  <c r="AZ209" s="410"/>
      <c r="BA209" s="410"/>
      <c r="BB209" s="410"/>
      <c r="BC209" s="410"/>
      <c r="BD209" s="410"/>
      <c r="BE209" s="410"/>
      <c r="BF209" s="410"/>
      <c r="BG209" s="410"/>
      <c r="BH209" s="410"/>
      <c r="BI209" s="410"/>
      <c r="BJ209" s="410"/>
      <c r="BK209" s="410"/>
      <c r="BL209" s="410"/>
      <c r="BM209" s="410"/>
      <c r="BN209" s="410"/>
      <c r="BO209" s="410"/>
      <c r="BP209" s="410"/>
      <c r="BQ209" s="410"/>
      <c r="BR209" s="410"/>
      <c r="BS209" s="410"/>
      <c r="BT209" s="410"/>
      <c r="BU209" s="410"/>
      <c r="BV209" s="410"/>
      <c r="BW209" s="410"/>
      <c r="BX209" s="410"/>
      <c r="BY209" s="410"/>
      <c r="BZ209" s="410"/>
      <c r="CA209" s="410"/>
      <c r="CB209" s="410"/>
    </row>
    <row r="210" spans="1:80" ht="14.25">
      <c r="B210" s="731"/>
      <c r="C210" s="413" t="s">
        <v>711</v>
      </c>
      <c r="D210" s="414"/>
      <c r="E210" s="414"/>
      <c r="F210" s="414"/>
      <c r="G210" s="414"/>
      <c r="H210" s="414"/>
      <c r="I210" s="414"/>
      <c r="J210" s="414"/>
      <c r="K210" s="414"/>
      <c r="L210" s="414"/>
      <c r="M210" s="415"/>
      <c r="N210" s="593">
        <v>1083</v>
      </c>
      <c r="O210" s="720"/>
      <c r="P210" s="721"/>
      <c r="Q210" s="721"/>
      <c r="R210" s="722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  <c r="AZ210" s="410"/>
      <c r="BA210" s="410"/>
      <c r="BB210" s="410"/>
      <c r="BC210" s="410"/>
      <c r="BD210" s="410"/>
      <c r="BE210" s="410"/>
      <c r="BF210" s="410"/>
      <c r="BG210" s="410"/>
      <c r="BH210" s="410"/>
      <c r="BI210" s="410"/>
      <c r="BJ210" s="410"/>
      <c r="BK210" s="410"/>
      <c r="BL210" s="410"/>
      <c r="BM210" s="410"/>
      <c r="BN210" s="410"/>
      <c r="BO210" s="410"/>
      <c r="BP210" s="410"/>
      <c r="BQ210" s="410"/>
      <c r="BR210" s="410"/>
      <c r="BS210" s="410"/>
      <c r="BT210" s="410"/>
      <c r="BU210" s="410"/>
      <c r="BV210" s="410"/>
      <c r="BW210" s="410"/>
      <c r="BX210" s="410"/>
      <c r="BY210" s="410"/>
      <c r="BZ210" s="410"/>
      <c r="CA210" s="410"/>
      <c r="CB210" s="410"/>
    </row>
    <row r="211" spans="1:80" ht="12.75" customHeight="1">
      <c r="B211" s="731" t="s">
        <v>713</v>
      </c>
      <c r="C211" s="785" t="s">
        <v>708</v>
      </c>
      <c r="D211" s="786"/>
      <c r="E211" s="786"/>
      <c r="F211" s="786"/>
      <c r="G211" s="786"/>
      <c r="H211" s="786"/>
      <c r="I211" s="786"/>
      <c r="J211" s="786"/>
      <c r="K211" s="786"/>
      <c r="L211" s="786"/>
      <c r="M211" s="787"/>
      <c r="N211" s="743" t="s">
        <v>709</v>
      </c>
      <c r="O211" s="743"/>
      <c r="P211" s="743"/>
      <c r="Q211" s="743"/>
      <c r="R211" s="743"/>
      <c r="S211" s="410"/>
      <c r="T211" s="410"/>
      <c r="U211" s="410"/>
      <c r="V211" s="410"/>
      <c r="W211" s="410"/>
      <c r="X211" s="410"/>
      <c r="Y211" s="410"/>
      <c r="Z211" s="410"/>
      <c r="AA211" s="410"/>
      <c r="AB211" s="410"/>
      <c r="AC211" s="410"/>
      <c r="AD211" s="410"/>
      <c r="AE211" s="410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  <c r="AZ211" s="410"/>
      <c r="BA211" s="410"/>
      <c r="BB211" s="410"/>
      <c r="BC211" s="410"/>
      <c r="BD211" s="410"/>
      <c r="BE211" s="410"/>
      <c r="BF211" s="410"/>
      <c r="BG211" s="410"/>
      <c r="BH211" s="410"/>
      <c r="BI211" s="410"/>
      <c r="BJ211" s="410"/>
      <c r="BK211" s="410"/>
      <c r="BL211" s="410"/>
      <c r="BM211" s="410"/>
      <c r="BN211" s="410"/>
      <c r="BO211" s="410"/>
      <c r="BP211" s="410"/>
      <c r="BQ211" s="410"/>
      <c r="BR211" s="410"/>
      <c r="BS211" s="410"/>
      <c r="BT211" s="410"/>
      <c r="BU211" s="410"/>
      <c r="BV211" s="410"/>
      <c r="BW211" s="410"/>
      <c r="BX211" s="410"/>
      <c r="BY211" s="410"/>
      <c r="BZ211" s="410"/>
      <c r="CA211" s="410"/>
      <c r="CB211" s="410"/>
    </row>
    <row r="212" spans="1:80" ht="14.25">
      <c r="B212" s="731"/>
      <c r="C212" s="413" t="s">
        <v>710</v>
      </c>
      <c r="D212" s="414"/>
      <c r="E212" s="414"/>
      <c r="F212" s="414"/>
      <c r="G212" s="414"/>
      <c r="H212" s="414"/>
      <c r="I212" s="414"/>
      <c r="J212" s="414"/>
      <c r="K212" s="414"/>
      <c r="L212" s="414"/>
      <c r="M212" s="415"/>
      <c r="N212" s="593">
        <v>1087</v>
      </c>
      <c r="O212" s="720"/>
      <c r="P212" s="721"/>
      <c r="Q212" s="721"/>
      <c r="R212" s="722"/>
      <c r="S212" s="410"/>
      <c r="T212" s="410"/>
      <c r="U212" s="410"/>
      <c r="V212" s="410"/>
      <c r="W212" s="410"/>
      <c r="X212" s="410"/>
      <c r="Y212" s="410"/>
      <c r="Z212" s="410"/>
      <c r="AA212" s="410"/>
      <c r="AB212" s="410"/>
      <c r="AC212" s="410"/>
      <c r="AD212" s="410"/>
      <c r="AE212" s="410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  <c r="AZ212" s="410"/>
      <c r="BA212" s="410"/>
      <c r="BB212" s="410"/>
      <c r="BC212" s="410"/>
      <c r="BD212" s="410"/>
      <c r="BE212" s="410"/>
      <c r="BF212" s="410"/>
      <c r="BG212" s="410"/>
      <c r="BH212" s="410"/>
      <c r="BI212" s="410"/>
      <c r="BJ212" s="410"/>
      <c r="BK212" s="410"/>
      <c r="BL212" s="410"/>
      <c r="BM212" s="410"/>
      <c r="BN212" s="410"/>
      <c r="BO212" s="410"/>
      <c r="BP212" s="410"/>
      <c r="BQ212" s="410"/>
      <c r="BR212" s="410"/>
      <c r="BS212" s="410"/>
      <c r="BT212" s="410"/>
      <c r="BU212" s="410"/>
      <c r="BV212" s="410"/>
      <c r="BW212" s="410"/>
      <c r="BX212" s="410"/>
      <c r="BY212" s="410"/>
      <c r="BZ212" s="410"/>
      <c r="CA212" s="410"/>
      <c r="CB212" s="410"/>
    </row>
    <row r="213" spans="1:80" ht="14.25">
      <c r="B213" s="731"/>
      <c r="C213" s="413" t="s">
        <v>711</v>
      </c>
      <c r="D213" s="414"/>
      <c r="E213" s="414"/>
      <c r="F213" s="414"/>
      <c r="G213" s="414"/>
      <c r="H213" s="414"/>
      <c r="I213" s="414"/>
      <c r="J213" s="414"/>
      <c r="K213" s="414"/>
      <c r="L213" s="414"/>
      <c r="M213" s="415"/>
      <c r="N213" s="593">
        <v>1131</v>
      </c>
      <c r="O213" s="720"/>
      <c r="P213" s="721"/>
      <c r="Q213" s="721"/>
      <c r="R213" s="722"/>
      <c r="S213" s="410"/>
      <c r="T213" s="410"/>
      <c r="U213" s="410"/>
      <c r="V213" s="410"/>
      <c r="W213" s="410"/>
      <c r="X213" s="410"/>
      <c r="Y213" s="410"/>
      <c r="Z213" s="410"/>
      <c r="AA213" s="410"/>
      <c r="AB213" s="410"/>
      <c r="AC213" s="410"/>
      <c r="AD213" s="410"/>
      <c r="AE213" s="410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  <c r="AZ213" s="410"/>
      <c r="BA213" s="410"/>
      <c r="BB213" s="410"/>
      <c r="BC213" s="410"/>
      <c r="BD213" s="410"/>
      <c r="BE213" s="410"/>
      <c r="BF213" s="410"/>
      <c r="BG213" s="410"/>
      <c r="BH213" s="410"/>
      <c r="BI213" s="410"/>
      <c r="BJ213" s="410"/>
      <c r="BK213" s="410"/>
      <c r="BL213" s="410"/>
      <c r="BM213" s="410"/>
      <c r="BN213" s="410"/>
      <c r="BO213" s="410"/>
      <c r="BP213" s="410"/>
      <c r="BQ213" s="410"/>
      <c r="BR213" s="410"/>
      <c r="BS213" s="410"/>
      <c r="BT213" s="410"/>
      <c r="BU213" s="410"/>
      <c r="BV213" s="410"/>
      <c r="BW213" s="410"/>
      <c r="BX213" s="410"/>
      <c r="BY213" s="410"/>
      <c r="BZ213" s="410"/>
      <c r="CA213" s="410"/>
      <c r="CB213" s="410"/>
    </row>
    <row r="214" spans="1:80" ht="12.75" customHeight="1">
      <c r="B214" s="731" t="s">
        <v>714</v>
      </c>
      <c r="C214" s="785" t="s">
        <v>715</v>
      </c>
      <c r="D214" s="786"/>
      <c r="E214" s="786"/>
      <c r="F214" s="786"/>
      <c r="G214" s="786"/>
      <c r="H214" s="786"/>
      <c r="I214" s="786"/>
      <c r="J214" s="786"/>
      <c r="K214" s="786"/>
      <c r="L214" s="786"/>
      <c r="M214" s="787"/>
      <c r="N214" s="743" t="s">
        <v>709</v>
      </c>
      <c r="O214" s="743"/>
      <c r="P214" s="743"/>
      <c r="Q214" s="743"/>
      <c r="R214" s="743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  <c r="AZ214" s="410"/>
      <c r="BA214" s="410"/>
      <c r="BB214" s="410"/>
      <c r="BC214" s="410"/>
      <c r="BD214" s="410"/>
      <c r="BE214" s="410"/>
      <c r="BF214" s="410"/>
      <c r="BG214" s="410"/>
      <c r="BH214" s="410"/>
      <c r="BI214" s="410"/>
      <c r="BJ214" s="410"/>
      <c r="BK214" s="410"/>
      <c r="BL214" s="410"/>
      <c r="BM214" s="410"/>
      <c r="BN214" s="410"/>
      <c r="BO214" s="410"/>
      <c r="BP214" s="410"/>
      <c r="BQ214" s="410"/>
      <c r="BR214" s="410"/>
      <c r="BS214" s="410"/>
      <c r="BT214" s="410"/>
      <c r="BU214" s="410"/>
      <c r="BV214" s="410"/>
      <c r="BW214" s="410"/>
      <c r="BX214" s="410"/>
      <c r="BY214" s="410"/>
      <c r="BZ214" s="410"/>
      <c r="CA214" s="410"/>
      <c r="CB214" s="410"/>
    </row>
    <row r="215" spans="1:80" ht="14.25">
      <c r="B215" s="731"/>
      <c r="C215" s="413" t="s">
        <v>707</v>
      </c>
      <c r="D215" s="414"/>
      <c r="E215" s="414"/>
      <c r="F215" s="414"/>
      <c r="G215" s="414"/>
      <c r="H215" s="414"/>
      <c r="I215" s="414"/>
      <c r="J215" s="414"/>
      <c r="K215" s="414"/>
      <c r="L215" s="414"/>
      <c r="M215" s="415"/>
      <c r="N215" s="593">
        <v>1809</v>
      </c>
      <c r="O215" s="720"/>
      <c r="P215" s="721"/>
      <c r="Q215" s="721"/>
      <c r="R215" s="722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  <c r="AZ215" s="410"/>
      <c r="BA215" s="410"/>
      <c r="BB215" s="410"/>
      <c r="BC215" s="410"/>
      <c r="BD215" s="410"/>
      <c r="BE215" s="410"/>
      <c r="BF215" s="410"/>
      <c r="BG215" s="410"/>
      <c r="BH215" s="410"/>
      <c r="BI215" s="410"/>
      <c r="BJ215" s="410"/>
      <c r="BK215" s="410"/>
      <c r="BL215" s="410"/>
      <c r="BM215" s="410"/>
      <c r="BN215" s="410"/>
      <c r="BO215" s="410"/>
      <c r="BP215" s="410"/>
      <c r="BQ215" s="410"/>
      <c r="BR215" s="410"/>
      <c r="BS215" s="410"/>
      <c r="BT215" s="410"/>
      <c r="BU215" s="410"/>
      <c r="BV215" s="410"/>
      <c r="BW215" s="410"/>
      <c r="BX215" s="410"/>
      <c r="BY215" s="410"/>
      <c r="BZ215" s="410"/>
      <c r="CA215" s="410"/>
      <c r="CB215" s="410"/>
    </row>
    <row r="216" spans="1:80" ht="14.25">
      <c r="B216" s="731"/>
      <c r="C216" s="413" t="s">
        <v>716</v>
      </c>
      <c r="D216" s="414"/>
      <c r="E216" s="414"/>
      <c r="F216" s="414"/>
      <c r="G216" s="414"/>
      <c r="H216" s="414"/>
      <c r="I216" s="414"/>
      <c r="J216" s="414"/>
      <c r="K216" s="414"/>
      <c r="L216" s="414"/>
      <c r="M216" s="415"/>
      <c r="N216" s="593">
        <v>1813</v>
      </c>
      <c r="O216" s="720"/>
      <c r="P216" s="721"/>
      <c r="Q216" s="721"/>
      <c r="R216" s="722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  <c r="AZ216" s="410"/>
      <c r="BA216" s="410"/>
      <c r="BB216" s="410"/>
      <c r="BC216" s="410"/>
      <c r="BD216" s="410"/>
      <c r="BE216" s="410"/>
      <c r="BF216" s="410"/>
      <c r="BG216" s="410"/>
      <c r="BH216" s="410"/>
      <c r="BI216" s="410"/>
      <c r="BJ216" s="410"/>
      <c r="BK216" s="410"/>
      <c r="BL216" s="410"/>
      <c r="BM216" s="410"/>
      <c r="BN216" s="410"/>
      <c r="BO216" s="410"/>
      <c r="BP216" s="410"/>
      <c r="BQ216" s="410"/>
      <c r="BR216" s="410"/>
      <c r="BS216" s="410"/>
      <c r="BT216" s="410"/>
      <c r="BU216" s="410"/>
      <c r="BV216" s="410"/>
      <c r="BW216" s="410"/>
      <c r="BX216" s="410"/>
      <c r="BY216" s="410"/>
      <c r="BZ216" s="410"/>
      <c r="CA216" s="410"/>
      <c r="CB216" s="410"/>
    </row>
    <row r="217" spans="1:80" ht="14.25">
      <c r="B217" s="731"/>
      <c r="C217" s="413" t="s">
        <v>717</v>
      </c>
      <c r="D217" s="414"/>
      <c r="E217" s="414"/>
      <c r="F217" s="414"/>
      <c r="G217" s="414"/>
      <c r="H217" s="414"/>
      <c r="I217" s="414"/>
      <c r="J217" s="414"/>
      <c r="K217" s="414"/>
      <c r="L217" s="414"/>
      <c r="M217" s="415"/>
      <c r="N217" s="593">
        <v>1814</v>
      </c>
      <c r="O217" s="720"/>
      <c r="P217" s="721"/>
      <c r="Q217" s="721"/>
      <c r="R217" s="722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  <c r="AZ217" s="410"/>
      <c r="BA217" s="410"/>
      <c r="BB217" s="410"/>
      <c r="BC217" s="410"/>
      <c r="BD217" s="410"/>
      <c r="BE217" s="410"/>
      <c r="BF217" s="410"/>
      <c r="BG217" s="410"/>
      <c r="BH217" s="410"/>
      <c r="BI217" s="410"/>
      <c r="BJ217" s="410"/>
      <c r="BK217" s="410"/>
      <c r="BL217" s="410"/>
      <c r="BM217" s="410"/>
      <c r="BN217" s="410"/>
      <c r="BO217" s="410"/>
      <c r="BP217" s="410"/>
      <c r="BQ217" s="410"/>
      <c r="BR217" s="410"/>
      <c r="BS217" s="410"/>
      <c r="BT217" s="410"/>
      <c r="BU217" s="410"/>
      <c r="BV217" s="410"/>
      <c r="BW217" s="410"/>
      <c r="BX217" s="410"/>
      <c r="BY217" s="410"/>
      <c r="BZ217" s="410"/>
      <c r="CA217" s="410"/>
      <c r="CB217" s="410"/>
    </row>
    <row r="218" spans="1:80" ht="14.25">
      <c r="B218" s="731"/>
      <c r="C218" s="413" t="s">
        <v>718</v>
      </c>
      <c r="D218" s="414"/>
      <c r="E218" s="414"/>
      <c r="F218" s="414"/>
      <c r="G218" s="414"/>
      <c r="H218" s="414"/>
      <c r="I218" s="414"/>
      <c r="J218" s="414"/>
      <c r="K218" s="414"/>
      <c r="L218" s="414"/>
      <c r="M218" s="415"/>
      <c r="N218" s="593">
        <v>1815</v>
      </c>
      <c r="O218" s="720"/>
      <c r="P218" s="721"/>
      <c r="Q218" s="721"/>
      <c r="R218" s="722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  <c r="AZ218" s="410"/>
      <c r="BA218" s="410"/>
      <c r="BB218" s="410"/>
      <c r="BC218" s="410"/>
      <c r="BD218" s="410"/>
      <c r="BE218" s="410"/>
      <c r="BF218" s="410"/>
      <c r="BG218" s="410"/>
      <c r="BH218" s="410"/>
      <c r="BI218" s="410"/>
      <c r="BJ218" s="410"/>
      <c r="BK218" s="410"/>
      <c r="BL218" s="410"/>
      <c r="BM218" s="410"/>
      <c r="BN218" s="410"/>
      <c r="BO218" s="410"/>
      <c r="BP218" s="410"/>
      <c r="BQ218" s="410"/>
      <c r="BR218" s="410"/>
      <c r="BS218" s="410"/>
      <c r="BT218" s="410"/>
      <c r="BU218" s="410"/>
      <c r="BV218" s="410"/>
      <c r="BW218" s="410"/>
      <c r="BX218" s="410"/>
      <c r="BY218" s="410"/>
      <c r="BZ218" s="410"/>
      <c r="CA218" s="410"/>
      <c r="CB218" s="410"/>
    </row>
    <row r="219" spans="1:80" ht="14.25">
      <c r="B219" s="731"/>
      <c r="C219" s="413" t="s">
        <v>719</v>
      </c>
      <c r="D219" s="414"/>
      <c r="E219" s="414"/>
      <c r="F219" s="414"/>
      <c r="G219" s="414"/>
      <c r="H219" s="414"/>
      <c r="I219" s="414"/>
      <c r="J219" s="414"/>
      <c r="K219" s="414"/>
      <c r="L219" s="414"/>
      <c r="M219" s="415"/>
      <c r="N219" s="593">
        <v>1816</v>
      </c>
      <c r="O219" s="720"/>
      <c r="P219" s="721"/>
      <c r="Q219" s="721"/>
      <c r="R219" s="722"/>
      <c r="S219" s="410"/>
      <c r="T219" s="410"/>
      <c r="U219" s="410"/>
      <c r="V219" s="410"/>
      <c r="W219" s="410"/>
      <c r="X219" s="410"/>
      <c r="Y219" s="410"/>
      <c r="Z219" s="410"/>
      <c r="AA219" s="410"/>
      <c r="AB219" s="410"/>
      <c r="AC219" s="410"/>
      <c r="AD219" s="410"/>
      <c r="AE219" s="410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  <c r="AZ219" s="410"/>
      <c r="BA219" s="410"/>
      <c r="BB219" s="410"/>
      <c r="BC219" s="410"/>
      <c r="BD219" s="410"/>
      <c r="BE219" s="410"/>
      <c r="BF219" s="410"/>
      <c r="BG219" s="410"/>
      <c r="BH219" s="410"/>
      <c r="BI219" s="410"/>
      <c r="BJ219" s="410"/>
      <c r="BK219" s="410"/>
      <c r="BL219" s="410"/>
      <c r="BM219" s="410"/>
      <c r="BN219" s="410"/>
      <c r="BO219" s="410"/>
      <c r="BP219" s="410"/>
      <c r="BQ219" s="410"/>
      <c r="BR219" s="410"/>
      <c r="BS219" s="410"/>
      <c r="BT219" s="410"/>
      <c r="BU219" s="410"/>
      <c r="BV219" s="410"/>
      <c r="BW219" s="410"/>
      <c r="BX219" s="410"/>
      <c r="BY219" s="410"/>
      <c r="BZ219" s="410"/>
      <c r="CA219" s="410"/>
      <c r="CB219" s="410"/>
    </row>
    <row r="220" spans="1:80" s="411" customFormat="1">
      <c r="A220" s="409"/>
      <c r="B220" s="519"/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7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  <c r="AZ220" s="410"/>
      <c r="BA220" s="410"/>
      <c r="BB220" s="410"/>
      <c r="BC220" s="410"/>
      <c r="BD220" s="410"/>
      <c r="BE220" s="410"/>
      <c r="BF220" s="410"/>
      <c r="BG220" s="410"/>
      <c r="BH220" s="410"/>
      <c r="BI220" s="410"/>
      <c r="BJ220" s="410"/>
      <c r="BK220" s="410"/>
      <c r="BL220" s="410"/>
      <c r="BM220" s="410"/>
      <c r="BN220" s="410"/>
      <c r="BO220" s="410"/>
      <c r="BP220" s="410"/>
      <c r="BQ220" s="410"/>
      <c r="BR220" s="410"/>
      <c r="BS220" s="410"/>
      <c r="BT220" s="410"/>
      <c r="BU220" s="410"/>
      <c r="BV220" s="410"/>
      <c r="BW220" s="410"/>
      <c r="BX220" s="410"/>
      <c r="BY220" s="410"/>
      <c r="BZ220" s="410"/>
      <c r="CA220" s="410"/>
      <c r="CB220" s="410"/>
    </row>
    <row r="221" spans="1:80" s="411" customFormat="1">
      <c r="A221" s="409"/>
      <c r="B221" s="779" t="s">
        <v>720</v>
      </c>
      <c r="C221" s="780"/>
      <c r="D221" s="780"/>
      <c r="E221" s="780"/>
      <c r="F221" s="780"/>
      <c r="G221" s="780"/>
      <c r="H221" s="780"/>
      <c r="I221" s="780"/>
      <c r="J221" s="780"/>
      <c r="K221" s="780"/>
      <c r="L221" s="780"/>
      <c r="M221" s="780"/>
      <c r="N221" s="781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  <c r="AZ221" s="410"/>
      <c r="BA221" s="410"/>
      <c r="BB221" s="410"/>
      <c r="BC221" s="410"/>
      <c r="BD221" s="410"/>
      <c r="BE221" s="410"/>
      <c r="BF221" s="410"/>
      <c r="BG221" s="410"/>
      <c r="BH221" s="410"/>
      <c r="BI221" s="410"/>
      <c r="BJ221" s="410"/>
      <c r="BK221" s="410"/>
      <c r="BL221" s="410"/>
      <c r="BM221" s="410"/>
      <c r="BN221" s="410"/>
      <c r="BO221" s="410"/>
      <c r="BP221" s="410"/>
      <c r="BQ221" s="410"/>
      <c r="BR221" s="410"/>
      <c r="BS221" s="410"/>
      <c r="BT221" s="410"/>
      <c r="BU221" s="410"/>
      <c r="BV221" s="410"/>
      <c r="BW221" s="410"/>
      <c r="BX221" s="410"/>
      <c r="BY221" s="410"/>
      <c r="BZ221" s="410"/>
      <c r="CA221" s="410"/>
      <c r="CB221" s="410"/>
    </row>
    <row r="222" spans="1:80" s="411" customFormat="1">
      <c r="A222" s="409"/>
      <c r="B222" s="782"/>
      <c r="C222" s="783"/>
      <c r="D222" s="783"/>
      <c r="E222" s="783"/>
      <c r="F222" s="783"/>
      <c r="G222" s="783"/>
      <c r="H222" s="783"/>
      <c r="I222" s="783"/>
      <c r="J222" s="783"/>
      <c r="K222" s="783"/>
      <c r="L222" s="783"/>
      <c r="M222" s="783"/>
      <c r="N222" s="784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  <c r="AZ222" s="410"/>
      <c r="BA222" s="410"/>
      <c r="BB222" s="410"/>
      <c r="BC222" s="410"/>
      <c r="BD222" s="410"/>
      <c r="BE222" s="410"/>
      <c r="BF222" s="410"/>
      <c r="BG222" s="410"/>
      <c r="BH222" s="410"/>
      <c r="BI222" s="410"/>
      <c r="BJ222" s="410"/>
      <c r="BK222" s="410"/>
      <c r="BL222" s="410"/>
      <c r="BM222" s="410"/>
      <c r="BN222" s="410"/>
      <c r="BO222" s="410"/>
      <c r="BP222" s="410"/>
      <c r="BQ222" s="410"/>
      <c r="BR222" s="410"/>
      <c r="BS222" s="410"/>
      <c r="BT222" s="410"/>
      <c r="BU222" s="410"/>
      <c r="BV222" s="410"/>
      <c r="BW222" s="410"/>
      <c r="BX222" s="410"/>
      <c r="BY222" s="410"/>
      <c r="BZ222" s="410"/>
      <c r="CA222" s="410"/>
      <c r="CB222" s="410"/>
    </row>
    <row r="223" spans="1:80" ht="14.25">
      <c r="B223" s="491" t="s">
        <v>721</v>
      </c>
      <c r="C223" s="492"/>
      <c r="D223" s="492"/>
      <c r="E223" s="492"/>
      <c r="F223" s="492"/>
      <c r="G223" s="492"/>
      <c r="H223" s="492"/>
      <c r="I223" s="520">
        <v>1651</v>
      </c>
      <c r="J223" s="720"/>
      <c r="K223" s="721"/>
      <c r="L223" s="721"/>
      <c r="M223" s="722"/>
      <c r="N223" s="462" t="s">
        <v>2</v>
      </c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410"/>
      <c r="AA223" s="410"/>
      <c r="AB223" s="410"/>
      <c r="AC223" s="410"/>
      <c r="AD223" s="410"/>
      <c r="AE223" s="410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  <c r="AZ223" s="410"/>
      <c r="BA223" s="410"/>
      <c r="BB223" s="410"/>
      <c r="BC223" s="410"/>
      <c r="BD223" s="410"/>
      <c r="BE223" s="410"/>
      <c r="BF223" s="410"/>
      <c r="BG223" s="410"/>
      <c r="BH223" s="410"/>
      <c r="BI223" s="410"/>
      <c r="BJ223" s="410"/>
      <c r="BK223" s="410"/>
      <c r="BL223" s="410"/>
      <c r="BM223" s="410"/>
      <c r="BN223" s="410"/>
      <c r="BO223" s="410"/>
      <c r="BP223" s="410"/>
      <c r="BQ223" s="410"/>
      <c r="BR223" s="410"/>
      <c r="BS223" s="410"/>
      <c r="BT223" s="410"/>
      <c r="BU223" s="410"/>
      <c r="BV223" s="410"/>
      <c r="BW223" s="410"/>
      <c r="BX223" s="410"/>
      <c r="BY223" s="410"/>
      <c r="BZ223" s="410"/>
      <c r="CA223" s="410"/>
      <c r="CB223" s="410"/>
    </row>
    <row r="224" spans="1:80" ht="14.25">
      <c r="B224" s="491" t="s">
        <v>722</v>
      </c>
      <c r="C224" s="492"/>
      <c r="D224" s="492"/>
      <c r="E224" s="492"/>
      <c r="F224" s="492"/>
      <c r="G224" s="492"/>
      <c r="H224" s="492"/>
      <c r="I224" s="521">
        <v>1652</v>
      </c>
      <c r="J224" s="720"/>
      <c r="K224" s="721"/>
      <c r="L224" s="721"/>
      <c r="M224" s="722"/>
      <c r="N224" s="462" t="s">
        <v>2</v>
      </c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410"/>
      <c r="AA224" s="410"/>
      <c r="AB224" s="410"/>
      <c r="AC224" s="410"/>
      <c r="AD224" s="410"/>
      <c r="AE224" s="410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  <c r="AZ224" s="410"/>
      <c r="BA224" s="410"/>
      <c r="BB224" s="410"/>
      <c r="BC224" s="410"/>
      <c r="BD224" s="410"/>
      <c r="BE224" s="410"/>
      <c r="BF224" s="410"/>
      <c r="BG224" s="410"/>
      <c r="BH224" s="410"/>
      <c r="BI224" s="410"/>
      <c r="BJ224" s="410"/>
    </row>
    <row r="225" spans="1:75" ht="14.25">
      <c r="B225" s="491" t="s">
        <v>723</v>
      </c>
      <c r="C225" s="492"/>
      <c r="D225" s="492"/>
      <c r="E225" s="492"/>
      <c r="F225" s="492"/>
      <c r="G225" s="492"/>
      <c r="H225" s="492"/>
      <c r="I225" s="521">
        <v>1653</v>
      </c>
      <c r="J225" s="720"/>
      <c r="K225" s="721"/>
      <c r="L225" s="721"/>
      <c r="M225" s="722"/>
      <c r="N225" s="462" t="s">
        <v>3</v>
      </c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410"/>
      <c r="AA225" s="410"/>
      <c r="AB225" s="410"/>
      <c r="AC225" s="410"/>
      <c r="AD225" s="410"/>
      <c r="AE225" s="410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  <c r="AZ225" s="410"/>
      <c r="BA225" s="410"/>
      <c r="BB225" s="410"/>
      <c r="BC225" s="410"/>
      <c r="BD225" s="410"/>
      <c r="BE225" s="410"/>
      <c r="BF225" s="410"/>
      <c r="BG225" s="410"/>
      <c r="BH225" s="410"/>
      <c r="BI225" s="410"/>
      <c r="BJ225" s="410"/>
    </row>
    <row r="226" spans="1:75" ht="14.25">
      <c r="B226" s="491" t="s">
        <v>724</v>
      </c>
      <c r="C226" s="492"/>
      <c r="D226" s="492"/>
      <c r="E226" s="492"/>
      <c r="F226" s="492"/>
      <c r="G226" s="492"/>
      <c r="H226" s="492"/>
      <c r="I226" s="521">
        <v>1654</v>
      </c>
      <c r="J226" s="720">
        <f>+$J$223+$J$224-$J$225</f>
        <v>0</v>
      </c>
      <c r="K226" s="721"/>
      <c r="L226" s="721"/>
      <c r="M226" s="722"/>
      <c r="N226" s="462" t="s">
        <v>4</v>
      </c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410"/>
      <c r="AA226" s="410"/>
      <c r="AB226" s="410"/>
      <c r="AC226" s="410"/>
      <c r="AD226" s="410"/>
      <c r="AE226" s="410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  <c r="AZ226" s="410"/>
      <c r="BA226" s="410"/>
      <c r="BB226" s="410"/>
      <c r="BC226" s="410"/>
      <c r="BD226" s="410"/>
      <c r="BE226" s="410"/>
      <c r="BF226" s="410"/>
      <c r="BG226" s="410"/>
      <c r="BH226" s="410"/>
      <c r="BI226" s="410"/>
      <c r="BJ226" s="410"/>
    </row>
    <row r="227" spans="1:75" s="411" customFormat="1">
      <c r="A227" s="409"/>
      <c r="B227" s="517"/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  <c r="AZ227" s="410"/>
      <c r="BA227" s="410"/>
      <c r="BB227" s="410"/>
      <c r="BC227" s="410"/>
      <c r="BD227" s="410"/>
      <c r="BE227" s="410"/>
      <c r="BF227" s="410"/>
      <c r="BG227" s="410"/>
      <c r="BH227" s="410"/>
      <c r="BI227" s="410"/>
      <c r="BJ227" s="410"/>
    </row>
    <row r="228" spans="1:75" s="411" customFormat="1">
      <c r="A228" s="409"/>
      <c r="B228" s="779" t="s">
        <v>8</v>
      </c>
      <c r="C228" s="780"/>
      <c r="D228" s="780"/>
      <c r="E228" s="780"/>
      <c r="F228" s="780"/>
      <c r="G228" s="780"/>
      <c r="H228" s="780"/>
      <c r="I228" s="780"/>
      <c r="J228" s="780"/>
      <c r="K228" s="780"/>
      <c r="L228" s="780"/>
      <c r="M228" s="780"/>
      <c r="N228" s="780"/>
      <c r="O228" s="780"/>
      <c r="P228" s="780"/>
      <c r="Q228" s="780"/>
      <c r="R228" s="781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  <c r="AZ228" s="410"/>
      <c r="BA228" s="410"/>
      <c r="BB228" s="410"/>
      <c r="BC228" s="410"/>
      <c r="BD228" s="410"/>
      <c r="BE228" s="410"/>
      <c r="BF228" s="410"/>
      <c r="BG228" s="410"/>
      <c r="BH228" s="410"/>
      <c r="BI228" s="410"/>
      <c r="BJ228" s="410"/>
      <c r="BK228" s="410"/>
      <c r="BL228" s="410"/>
      <c r="BM228" s="410"/>
      <c r="BN228" s="410"/>
      <c r="BO228" s="410"/>
      <c r="BP228" s="410"/>
      <c r="BQ228" s="410"/>
      <c r="BR228" s="410"/>
      <c r="BS228" s="410"/>
      <c r="BT228" s="410"/>
      <c r="BU228" s="410"/>
      <c r="BV228" s="410"/>
      <c r="BW228" s="410"/>
    </row>
    <row r="229" spans="1:75" s="411" customFormat="1">
      <c r="A229" s="409"/>
      <c r="B229" s="782"/>
      <c r="C229" s="783"/>
      <c r="D229" s="783"/>
      <c r="E229" s="783"/>
      <c r="F229" s="783"/>
      <c r="G229" s="783"/>
      <c r="H229" s="783"/>
      <c r="I229" s="783"/>
      <c r="J229" s="783"/>
      <c r="K229" s="783"/>
      <c r="L229" s="783"/>
      <c r="M229" s="783"/>
      <c r="N229" s="783"/>
      <c r="O229" s="783"/>
      <c r="P229" s="783"/>
      <c r="Q229" s="783"/>
      <c r="R229" s="784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  <c r="AZ229" s="410"/>
      <c r="BA229" s="410"/>
      <c r="BB229" s="410"/>
      <c r="BC229" s="410"/>
      <c r="BD229" s="410"/>
      <c r="BE229" s="410"/>
      <c r="BF229" s="410"/>
      <c r="BG229" s="410"/>
      <c r="BH229" s="410"/>
      <c r="BI229" s="410"/>
      <c r="BJ229" s="410"/>
      <c r="BK229" s="410"/>
      <c r="BL229" s="410"/>
      <c r="BM229" s="410"/>
      <c r="BN229" s="410"/>
      <c r="BO229" s="410"/>
      <c r="BP229" s="410"/>
      <c r="BQ229" s="410"/>
      <c r="BR229" s="410"/>
      <c r="BS229" s="410"/>
      <c r="BT229" s="410"/>
      <c r="BU229" s="410"/>
      <c r="BV229" s="410"/>
      <c r="BW229" s="410"/>
    </row>
    <row r="230" spans="1:75" ht="14.25">
      <c r="B230" s="731" t="s">
        <v>725</v>
      </c>
      <c r="C230" s="491" t="s">
        <v>9</v>
      </c>
      <c r="D230" s="492"/>
      <c r="E230" s="492"/>
      <c r="F230" s="492"/>
      <c r="G230" s="492"/>
      <c r="H230" s="492"/>
      <c r="I230" s="492"/>
      <c r="J230" s="492"/>
      <c r="K230" s="492"/>
      <c r="L230" s="492"/>
      <c r="M230" s="493"/>
      <c r="N230" s="521">
        <v>783</v>
      </c>
      <c r="O230" s="720"/>
      <c r="P230" s="721"/>
      <c r="Q230" s="721"/>
      <c r="R230" s="722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  <c r="AZ230" s="410"/>
      <c r="BA230" s="410"/>
      <c r="BB230" s="410"/>
      <c r="BC230" s="410"/>
      <c r="BD230" s="410"/>
      <c r="BE230" s="410"/>
      <c r="BF230" s="410"/>
      <c r="BG230" s="410"/>
      <c r="BH230" s="410"/>
      <c r="BI230" s="410"/>
      <c r="BJ230" s="410"/>
      <c r="BK230" s="410"/>
      <c r="BL230" s="410"/>
      <c r="BM230" s="410"/>
      <c r="BN230" s="410"/>
      <c r="BO230" s="410"/>
      <c r="BP230" s="410"/>
      <c r="BQ230" s="410"/>
      <c r="BR230" s="410"/>
      <c r="BS230" s="410"/>
      <c r="BT230" s="410"/>
      <c r="BU230" s="410"/>
      <c r="BV230" s="410"/>
      <c r="BW230" s="410"/>
    </row>
    <row r="231" spans="1:75" ht="14.25">
      <c r="B231" s="731"/>
      <c r="C231" s="491" t="s">
        <v>726</v>
      </c>
      <c r="D231" s="492"/>
      <c r="E231" s="492"/>
      <c r="F231" s="492"/>
      <c r="G231" s="492"/>
      <c r="H231" s="492"/>
      <c r="I231" s="492"/>
      <c r="J231" s="492"/>
      <c r="K231" s="492"/>
      <c r="L231" s="492"/>
      <c r="M231" s="493"/>
      <c r="N231" s="521">
        <v>976</v>
      </c>
      <c r="O231" s="720"/>
      <c r="P231" s="721"/>
      <c r="Q231" s="721"/>
      <c r="R231" s="722"/>
      <c r="S231" s="410"/>
      <c r="T231" s="410"/>
      <c r="U231" s="410"/>
      <c r="V231" s="410"/>
      <c r="W231" s="410"/>
      <c r="X231" s="410"/>
      <c r="Y231" s="410"/>
      <c r="Z231" s="410"/>
      <c r="AA231" s="410"/>
      <c r="AB231" s="410"/>
      <c r="AC231" s="410"/>
      <c r="AD231" s="410"/>
      <c r="AE231" s="410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  <c r="AZ231" s="410"/>
      <c r="BA231" s="410"/>
      <c r="BB231" s="410"/>
      <c r="BC231" s="410"/>
      <c r="BD231" s="410"/>
      <c r="BE231" s="410"/>
      <c r="BF231" s="410"/>
      <c r="BG231" s="410"/>
      <c r="BH231" s="410"/>
      <c r="BI231" s="410"/>
      <c r="BJ231" s="410"/>
      <c r="BK231" s="410"/>
      <c r="BL231" s="410"/>
      <c r="BM231" s="410"/>
      <c r="BN231" s="410"/>
      <c r="BO231" s="410"/>
      <c r="BP231" s="410"/>
      <c r="BQ231" s="410"/>
      <c r="BR231" s="410"/>
      <c r="BS231" s="410"/>
      <c r="BT231" s="410"/>
      <c r="BU231" s="410"/>
      <c r="BV231" s="410"/>
      <c r="BW231" s="410"/>
    </row>
    <row r="232" spans="1:75" ht="14.25">
      <c r="B232" s="731"/>
      <c r="C232" s="491" t="s">
        <v>727</v>
      </c>
      <c r="D232" s="492"/>
      <c r="E232" s="492"/>
      <c r="F232" s="492"/>
      <c r="G232" s="492"/>
      <c r="H232" s="492"/>
      <c r="I232" s="492"/>
      <c r="J232" s="492"/>
      <c r="K232" s="492"/>
      <c r="L232" s="492"/>
      <c r="M232" s="493"/>
      <c r="N232" s="521">
        <v>978</v>
      </c>
      <c r="O232" s="720"/>
      <c r="P232" s="721"/>
      <c r="Q232" s="721"/>
      <c r="R232" s="722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  <c r="AZ232" s="410"/>
      <c r="BA232" s="410"/>
      <c r="BB232" s="410"/>
      <c r="BC232" s="410"/>
      <c r="BD232" s="410"/>
      <c r="BE232" s="410"/>
      <c r="BF232" s="410"/>
      <c r="BG232" s="410"/>
      <c r="BH232" s="410"/>
      <c r="BI232" s="410"/>
      <c r="BJ232" s="410"/>
      <c r="BK232" s="410"/>
      <c r="BL232" s="410"/>
      <c r="BM232" s="410"/>
      <c r="BN232" s="410"/>
      <c r="BO232" s="410"/>
      <c r="BP232" s="410"/>
      <c r="BQ232" s="410"/>
      <c r="BR232" s="410"/>
      <c r="BS232" s="410"/>
      <c r="BT232" s="410"/>
      <c r="BU232" s="410"/>
      <c r="BV232" s="410"/>
      <c r="BW232" s="410"/>
    </row>
    <row r="233" spans="1:75" ht="14.25">
      <c r="B233" s="731"/>
      <c r="C233" s="491" t="s">
        <v>10</v>
      </c>
      <c r="D233" s="492"/>
      <c r="E233" s="492"/>
      <c r="F233" s="492"/>
      <c r="G233" s="492"/>
      <c r="H233" s="492"/>
      <c r="I233" s="492"/>
      <c r="J233" s="492"/>
      <c r="K233" s="492"/>
      <c r="L233" s="492"/>
      <c r="M233" s="493"/>
      <c r="N233" s="521">
        <v>1020</v>
      </c>
      <c r="O233" s="720"/>
      <c r="P233" s="721"/>
      <c r="Q233" s="721"/>
      <c r="R233" s="722"/>
      <c r="S233" s="410"/>
      <c r="T233" s="410"/>
      <c r="U233" s="410"/>
      <c r="V233" s="410"/>
      <c r="W233" s="410"/>
      <c r="X233" s="410"/>
      <c r="Y233" s="410"/>
      <c r="Z233" s="410"/>
      <c r="AA233" s="410"/>
      <c r="AB233" s="410"/>
      <c r="AC233" s="410"/>
      <c r="AD233" s="410"/>
      <c r="AE233" s="410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  <c r="AZ233" s="410"/>
      <c r="BA233" s="410"/>
      <c r="BB233" s="410"/>
      <c r="BC233" s="410"/>
      <c r="BD233" s="410"/>
      <c r="BE233" s="410"/>
      <c r="BF233" s="410"/>
      <c r="BG233" s="410"/>
      <c r="BH233" s="410"/>
      <c r="BI233" s="410"/>
      <c r="BJ233" s="410"/>
      <c r="BK233" s="410"/>
      <c r="BL233" s="410"/>
      <c r="BM233" s="410"/>
      <c r="BN233" s="410"/>
      <c r="BO233" s="410"/>
      <c r="BP233" s="410"/>
      <c r="BQ233" s="410"/>
      <c r="BR233" s="410"/>
      <c r="BS233" s="410"/>
      <c r="BT233" s="410"/>
      <c r="BU233" s="410"/>
      <c r="BV233" s="410"/>
      <c r="BW233" s="410"/>
    </row>
    <row r="234" spans="1:75" ht="14.25">
      <c r="B234" s="731"/>
      <c r="C234" s="491" t="s">
        <v>11</v>
      </c>
      <c r="D234" s="492"/>
      <c r="E234" s="492"/>
      <c r="F234" s="492"/>
      <c r="G234" s="492"/>
      <c r="H234" s="492"/>
      <c r="I234" s="492"/>
      <c r="J234" s="492"/>
      <c r="K234" s="492"/>
      <c r="L234" s="492"/>
      <c r="M234" s="493"/>
      <c r="N234" s="521">
        <v>1019</v>
      </c>
      <c r="O234" s="720"/>
      <c r="P234" s="721"/>
      <c r="Q234" s="721"/>
      <c r="R234" s="722"/>
      <c r="S234" s="410"/>
      <c r="T234" s="410"/>
      <c r="U234" s="410"/>
      <c r="V234" s="410"/>
      <c r="W234" s="410"/>
      <c r="X234" s="410"/>
      <c r="Y234" s="410"/>
      <c r="Z234" s="410"/>
      <c r="AA234" s="410"/>
      <c r="AB234" s="410"/>
      <c r="AC234" s="410"/>
      <c r="AD234" s="410"/>
      <c r="AE234" s="410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  <c r="AZ234" s="410"/>
      <c r="BA234" s="410"/>
      <c r="BB234" s="410"/>
      <c r="BC234" s="410"/>
      <c r="BD234" s="410"/>
      <c r="BE234" s="410"/>
      <c r="BF234" s="410"/>
      <c r="BG234" s="410"/>
      <c r="BH234" s="410"/>
      <c r="BI234" s="410"/>
      <c r="BJ234" s="410"/>
      <c r="BK234" s="410"/>
      <c r="BL234" s="410"/>
      <c r="BM234" s="410"/>
      <c r="BN234" s="410"/>
      <c r="BO234" s="410"/>
      <c r="BP234" s="410"/>
      <c r="BQ234" s="410"/>
      <c r="BR234" s="410"/>
      <c r="BS234" s="410"/>
      <c r="BT234" s="410"/>
      <c r="BU234" s="410"/>
      <c r="BV234" s="410"/>
      <c r="BW234" s="410"/>
    </row>
    <row r="235" spans="1:75" ht="14.25">
      <c r="B235" s="731"/>
      <c r="C235" s="491" t="s">
        <v>728</v>
      </c>
      <c r="D235" s="492"/>
      <c r="E235" s="492"/>
      <c r="F235" s="492"/>
      <c r="G235" s="492"/>
      <c r="H235" s="492"/>
      <c r="I235" s="492"/>
      <c r="J235" s="492"/>
      <c r="K235" s="492"/>
      <c r="L235" s="492"/>
      <c r="M235" s="493"/>
      <c r="N235" s="521">
        <v>974</v>
      </c>
      <c r="O235" s="720"/>
      <c r="P235" s="721"/>
      <c r="Q235" s="721"/>
      <c r="R235" s="722"/>
      <c r="S235" s="410"/>
      <c r="T235" s="410"/>
      <c r="U235" s="410"/>
      <c r="V235" s="410"/>
      <c r="W235" s="410"/>
      <c r="X235" s="410"/>
      <c r="Y235" s="410"/>
      <c r="Z235" s="410"/>
      <c r="AA235" s="410"/>
      <c r="AB235" s="410"/>
      <c r="AC235" s="410"/>
      <c r="AD235" s="410"/>
      <c r="AE235" s="410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  <c r="AZ235" s="410"/>
      <c r="BA235" s="410"/>
      <c r="BB235" s="410"/>
      <c r="BC235" s="410"/>
      <c r="BD235" s="410"/>
      <c r="BE235" s="410"/>
      <c r="BF235" s="410"/>
      <c r="BG235" s="410"/>
      <c r="BH235" s="410"/>
      <c r="BI235" s="410"/>
      <c r="BJ235" s="410"/>
      <c r="BK235" s="410"/>
      <c r="BL235" s="410"/>
      <c r="BM235" s="410"/>
      <c r="BN235" s="410"/>
      <c r="BO235" s="410"/>
      <c r="BP235" s="410"/>
      <c r="BQ235" s="410"/>
      <c r="BR235" s="410"/>
      <c r="BS235" s="410"/>
      <c r="BT235" s="410"/>
      <c r="BU235" s="410"/>
      <c r="BV235" s="410"/>
      <c r="BW235" s="410"/>
    </row>
    <row r="236" spans="1:75" ht="14.25">
      <c r="B236" s="732" t="s">
        <v>729</v>
      </c>
      <c r="C236" s="491" t="s">
        <v>12</v>
      </c>
      <c r="D236" s="492"/>
      <c r="E236" s="492"/>
      <c r="F236" s="492"/>
      <c r="G236" s="492"/>
      <c r="H236" s="492"/>
      <c r="I236" s="492"/>
      <c r="J236" s="492"/>
      <c r="K236" s="492"/>
      <c r="L236" s="492"/>
      <c r="M236" s="493"/>
      <c r="N236" s="521">
        <v>122</v>
      </c>
      <c r="O236" s="720"/>
      <c r="P236" s="721"/>
      <c r="Q236" s="721"/>
      <c r="R236" s="722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  <c r="AZ236" s="410"/>
      <c r="BA236" s="410"/>
      <c r="BB236" s="410"/>
      <c r="BC236" s="410"/>
      <c r="BD236" s="410"/>
      <c r="BE236" s="410"/>
      <c r="BF236" s="410"/>
      <c r="BG236" s="410"/>
      <c r="BH236" s="410"/>
      <c r="BI236" s="410"/>
      <c r="BJ236" s="410"/>
      <c r="BK236" s="410"/>
      <c r="BL236" s="410"/>
      <c r="BM236" s="410"/>
      <c r="BN236" s="410"/>
      <c r="BO236" s="410"/>
      <c r="BP236" s="410"/>
      <c r="BQ236" s="410"/>
      <c r="BR236" s="410"/>
      <c r="BS236" s="410"/>
      <c r="BT236" s="410"/>
      <c r="BU236" s="410"/>
      <c r="BV236" s="410"/>
      <c r="BW236" s="410"/>
    </row>
    <row r="237" spans="1:75" ht="14.25">
      <c r="B237" s="732"/>
      <c r="C237" s="491" t="s">
        <v>13</v>
      </c>
      <c r="D237" s="492"/>
      <c r="E237" s="492"/>
      <c r="F237" s="492"/>
      <c r="G237" s="492"/>
      <c r="H237" s="492"/>
      <c r="I237" s="492"/>
      <c r="J237" s="492"/>
      <c r="K237" s="492"/>
      <c r="L237" s="492"/>
      <c r="M237" s="493"/>
      <c r="N237" s="521">
        <v>123</v>
      </c>
      <c r="O237" s="720"/>
      <c r="P237" s="721"/>
      <c r="Q237" s="721"/>
      <c r="R237" s="722"/>
      <c r="S237" s="410"/>
      <c r="T237" s="410"/>
      <c r="U237" s="410"/>
      <c r="V237" s="410"/>
      <c r="W237" s="410"/>
      <c r="X237" s="410"/>
      <c r="Y237" s="410"/>
      <c r="Z237" s="410"/>
      <c r="AA237" s="410"/>
      <c r="AB237" s="410"/>
      <c r="AC237" s="410"/>
      <c r="AD237" s="410"/>
      <c r="AE237" s="410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  <c r="AZ237" s="410"/>
      <c r="BA237" s="410"/>
      <c r="BB237" s="410"/>
      <c r="BC237" s="410"/>
      <c r="BD237" s="410"/>
      <c r="BE237" s="410"/>
      <c r="BF237" s="410"/>
      <c r="BG237" s="410"/>
      <c r="BH237" s="410"/>
      <c r="BI237" s="410"/>
      <c r="BJ237" s="410"/>
      <c r="BK237" s="410"/>
      <c r="BL237" s="410"/>
      <c r="BM237" s="410"/>
      <c r="BN237" s="410"/>
      <c r="BO237" s="410"/>
      <c r="BP237" s="410"/>
      <c r="BQ237" s="410"/>
      <c r="BR237" s="410"/>
      <c r="BS237" s="410"/>
      <c r="BT237" s="410"/>
      <c r="BU237" s="410"/>
      <c r="BV237" s="410"/>
      <c r="BW237" s="410"/>
    </row>
    <row r="238" spans="1:75" ht="14.25">
      <c r="B238" s="732"/>
      <c r="C238" s="491" t="s">
        <v>14</v>
      </c>
      <c r="D238" s="492"/>
      <c r="E238" s="492"/>
      <c r="F238" s="492"/>
      <c r="G238" s="492"/>
      <c r="H238" s="492"/>
      <c r="I238" s="492"/>
      <c r="J238" s="492"/>
      <c r="K238" s="492"/>
      <c r="L238" s="492"/>
      <c r="M238" s="493"/>
      <c r="N238" s="521">
        <v>101</v>
      </c>
      <c r="O238" s="720"/>
      <c r="P238" s="721"/>
      <c r="Q238" s="721"/>
      <c r="R238" s="722"/>
      <c r="S238" s="410"/>
      <c r="T238" s="410"/>
      <c r="U238" s="410"/>
      <c r="V238" s="410"/>
      <c r="W238" s="410"/>
      <c r="X238" s="410"/>
      <c r="Y238" s="410"/>
      <c r="Z238" s="410"/>
      <c r="AA238" s="410"/>
      <c r="AB238" s="410"/>
      <c r="AC238" s="410"/>
      <c r="AD238" s="410"/>
      <c r="AE238" s="410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  <c r="AZ238" s="410"/>
      <c r="BA238" s="410"/>
      <c r="BB238" s="410"/>
      <c r="BC238" s="410"/>
      <c r="BD238" s="410"/>
      <c r="BE238" s="410"/>
      <c r="BF238" s="410"/>
      <c r="BG238" s="410"/>
      <c r="BH238" s="410"/>
      <c r="BI238" s="410"/>
      <c r="BJ238" s="410"/>
      <c r="BK238" s="410"/>
      <c r="BL238" s="410"/>
      <c r="BM238" s="410"/>
      <c r="BN238" s="410"/>
      <c r="BO238" s="410"/>
      <c r="BP238" s="410"/>
      <c r="BQ238" s="410"/>
      <c r="BR238" s="410"/>
      <c r="BS238" s="410"/>
      <c r="BT238" s="410"/>
      <c r="BU238" s="410"/>
      <c r="BV238" s="410"/>
      <c r="BW238" s="410"/>
    </row>
    <row r="239" spans="1:75" ht="14.25">
      <c r="B239" s="732"/>
      <c r="C239" s="491" t="s">
        <v>15</v>
      </c>
      <c r="D239" s="492"/>
      <c r="E239" s="492"/>
      <c r="F239" s="492"/>
      <c r="G239" s="492"/>
      <c r="H239" s="492"/>
      <c r="I239" s="492"/>
      <c r="J239" s="492"/>
      <c r="K239" s="492"/>
      <c r="L239" s="492"/>
      <c r="M239" s="493"/>
      <c r="N239" s="521">
        <v>102</v>
      </c>
      <c r="O239" s="720"/>
      <c r="P239" s="721"/>
      <c r="Q239" s="721"/>
      <c r="R239" s="722"/>
      <c r="S239" s="410"/>
      <c r="T239" s="410"/>
      <c r="U239" s="410"/>
      <c r="V239" s="410"/>
      <c r="W239" s="410"/>
      <c r="X239" s="410"/>
      <c r="Y239" s="410"/>
      <c r="Z239" s="410"/>
      <c r="AA239" s="410"/>
      <c r="AB239" s="410"/>
      <c r="AC239" s="410"/>
      <c r="AD239" s="410"/>
      <c r="AE239" s="410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  <c r="AZ239" s="410"/>
      <c r="BA239" s="410"/>
      <c r="BB239" s="410"/>
      <c r="BC239" s="410"/>
      <c r="BD239" s="410"/>
      <c r="BE239" s="410"/>
      <c r="BF239" s="410"/>
      <c r="BG239" s="410"/>
      <c r="BH239" s="410"/>
      <c r="BI239" s="410"/>
      <c r="BJ239" s="410"/>
      <c r="BK239" s="410"/>
      <c r="BL239" s="410"/>
      <c r="BM239" s="410"/>
      <c r="BN239" s="410"/>
      <c r="BO239" s="410"/>
      <c r="BP239" s="410"/>
      <c r="BQ239" s="410"/>
      <c r="BR239" s="410"/>
      <c r="BS239" s="410"/>
      <c r="BT239" s="410"/>
      <c r="BU239" s="410"/>
      <c r="BV239" s="410"/>
      <c r="BW239" s="410"/>
    </row>
    <row r="240" spans="1:75" ht="14.25">
      <c r="B240" s="732"/>
      <c r="C240" s="491" t="s">
        <v>16</v>
      </c>
      <c r="D240" s="492"/>
      <c r="E240" s="492"/>
      <c r="F240" s="492"/>
      <c r="G240" s="492"/>
      <c r="H240" s="492"/>
      <c r="I240" s="492"/>
      <c r="J240" s="492"/>
      <c r="K240" s="492"/>
      <c r="L240" s="492"/>
      <c r="M240" s="493"/>
      <c r="N240" s="521">
        <v>784</v>
      </c>
      <c r="O240" s="720"/>
      <c r="P240" s="721"/>
      <c r="Q240" s="721"/>
      <c r="R240" s="722"/>
      <c r="S240" s="410"/>
      <c r="T240" s="410"/>
      <c r="U240" s="410"/>
      <c r="V240" s="410"/>
      <c r="W240" s="410"/>
      <c r="X240" s="410"/>
      <c r="Y240" s="410"/>
      <c r="Z240" s="410"/>
      <c r="AA240" s="410"/>
      <c r="AB240" s="410"/>
      <c r="AC240" s="410"/>
      <c r="AD240" s="410"/>
      <c r="AE240" s="410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  <c r="AZ240" s="410"/>
      <c r="BA240" s="410"/>
      <c r="BB240" s="410"/>
      <c r="BC240" s="410"/>
      <c r="BD240" s="410"/>
      <c r="BE240" s="410"/>
      <c r="BF240" s="410"/>
      <c r="BG240" s="410"/>
      <c r="BH240" s="410"/>
      <c r="BI240" s="410"/>
      <c r="BJ240" s="410"/>
      <c r="BK240" s="410"/>
      <c r="BL240" s="410"/>
      <c r="BM240" s="410"/>
      <c r="BN240" s="410"/>
      <c r="BO240" s="410"/>
      <c r="BP240" s="410"/>
      <c r="BQ240" s="410"/>
      <c r="BR240" s="410"/>
      <c r="BS240" s="410"/>
      <c r="BT240" s="410"/>
      <c r="BU240" s="410"/>
      <c r="BV240" s="410"/>
      <c r="BW240" s="410"/>
    </row>
    <row r="241" spans="2:75" ht="14.25">
      <c r="B241" s="732"/>
      <c r="C241" s="491" t="s">
        <v>17</v>
      </c>
      <c r="D241" s="492"/>
      <c r="E241" s="492"/>
      <c r="F241" s="492"/>
      <c r="G241" s="492"/>
      <c r="H241" s="492"/>
      <c r="I241" s="492"/>
      <c r="J241" s="492"/>
      <c r="K241" s="492"/>
      <c r="L241" s="492"/>
      <c r="M241" s="493"/>
      <c r="N241" s="521">
        <v>129</v>
      </c>
      <c r="O241" s="720"/>
      <c r="P241" s="721"/>
      <c r="Q241" s="721"/>
      <c r="R241" s="722"/>
      <c r="S241" s="410"/>
      <c r="T241" s="410"/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  <c r="AZ241" s="410"/>
      <c r="BA241" s="410"/>
      <c r="BB241" s="410"/>
      <c r="BC241" s="410"/>
      <c r="BD241" s="410"/>
      <c r="BE241" s="410"/>
      <c r="BF241" s="410"/>
      <c r="BG241" s="410"/>
      <c r="BH241" s="410"/>
      <c r="BI241" s="410"/>
      <c r="BJ241" s="410"/>
      <c r="BK241" s="410"/>
      <c r="BL241" s="410"/>
      <c r="BM241" s="410"/>
      <c r="BN241" s="410"/>
      <c r="BO241" s="410"/>
      <c r="BP241" s="410"/>
      <c r="BQ241" s="410"/>
      <c r="BR241" s="410"/>
      <c r="BS241" s="410"/>
      <c r="BT241" s="410"/>
      <c r="BU241" s="410"/>
      <c r="BV241" s="410"/>
      <c r="BW241" s="410"/>
    </row>
    <row r="242" spans="2:75" ht="14.25">
      <c r="B242" s="732"/>
      <c r="C242" s="491" t="s">
        <v>18</v>
      </c>
      <c r="D242" s="492"/>
      <c r="E242" s="492"/>
      <c r="F242" s="492"/>
      <c r="G242" s="492"/>
      <c r="H242" s="492"/>
      <c r="I242" s="492"/>
      <c r="J242" s="492"/>
      <c r="K242" s="492"/>
      <c r="L242" s="492"/>
      <c r="M242" s="493"/>
      <c r="N242" s="521">
        <v>648</v>
      </c>
      <c r="O242" s="720"/>
      <c r="P242" s="721"/>
      <c r="Q242" s="721"/>
      <c r="R242" s="722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  <c r="AZ242" s="410"/>
      <c r="BA242" s="410"/>
      <c r="BB242" s="410"/>
      <c r="BC242" s="410"/>
      <c r="BD242" s="410"/>
      <c r="BE242" s="410"/>
      <c r="BF242" s="410"/>
      <c r="BG242" s="410"/>
      <c r="BH242" s="410"/>
      <c r="BI242" s="410"/>
      <c r="BJ242" s="410"/>
      <c r="BK242" s="410"/>
      <c r="BL242" s="410"/>
      <c r="BM242" s="410"/>
      <c r="BN242" s="410"/>
      <c r="BO242" s="410"/>
      <c r="BP242" s="410"/>
      <c r="BQ242" s="410"/>
      <c r="BR242" s="410"/>
      <c r="BS242" s="410"/>
      <c r="BT242" s="410"/>
      <c r="BU242" s="410"/>
      <c r="BV242" s="410"/>
      <c r="BW242" s="410"/>
    </row>
    <row r="243" spans="2:75" ht="14.25">
      <c r="B243" s="732"/>
      <c r="C243" s="491" t="s">
        <v>19</v>
      </c>
      <c r="D243" s="492"/>
      <c r="E243" s="492"/>
      <c r="F243" s="492"/>
      <c r="G243" s="492"/>
      <c r="H243" s="492"/>
      <c r="I243" s="492"/>
      <c r="J243" s="492"/>
      <c r="K243" s="492"/>
      <c r="L243" s="492"/>
      <c r="M243" s="493"/>
      <c r="N243" s="521">
        <v>647</v>
      </c>
      <c r="O243" s="720"/>
      <c r="P243" s="721"/>
      <c r="Q243" s="721"/>
      <c r="R243" s="722"/>
      <c r="S243" s="410"/>
      <c r="T243" s="410"/>
      <c r="U243" s="410"/>
      <c r="V243" s="410"/>
      <c r="W243" s="410"/>
      <c r="X243" s="410"/>
      <c r="Y243" s="410"/>
      <c r="Z243" s="410"/>
      <c r="AA243" s="410"/>
      <c r="AB243" s="410"/>
      <c r="AC243" s="410"/>
      <c r="AD243" s="410"/>
      <c r="AE243" s="410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  <c r="AZ243" s="410"/>
      <c r="BA243" s="410"/>
      <c r="BB243" s="410"/>
      <c r="BC243" s="410"/>
      <c r="BD243" s="410"/>
      <c r="BE243" s="410"/>
      <c r="BF243" s="410"/>
      <c r="BG243" s="410"/>
      <c r="BH243" s="410"/>
      <c r="BI243" s="410"/>
      <c r="BJ243" s="410"/>
      <c r="BK243" s="410"/>
      <c r="BL243" s="410"/>
      <c r="BM243" s="410"/>
      <c r="BN243" s="410"/>
      <c r="BO243" s="410"/>
      <c r="BP243" s="410"/>
      <c r="BQ243" s="410"/>
      <c r="BR243" s="410"/>
      <c r="BS243" s="410"/>
      <c r="BT243" s="410"/>
      <c r="BU243" s="410"/>
      <c r="BV243" s="410"/>
      <c r="BW243" s="410"/>
    </row>
    <row r="244" spans="2:75" ht="14.25">
      <c r="B244" s="732"/>
      <c r="C244" s="491" t="s">
        <v>20</v>
      </c>
      <c r="D244" s="492"/>
      <c r="E244" s="492"/>
      <c r="F244" s="492"/>
      <c r="G244" s="492"/>
      <c r="H244" s="492"/>
      <c r="I244" s="492"/>
      <c r="J244" s="492"/>
      <c r="K244" s="492"/>
      <c r="L244" s="492"/>
      <c r="M244" s="493"/>
      <c r="N244" s="521">
        <v>1003</v>
      </c>
      <c r="O244" s="720"/>
      <c r="P244" s="721"/>
      <c r="Q244" s="721"/>
      <c r="R244" s="722"/>
      <c r="S244" s="410"/>
      <c r="T244" s="410"/>
      <c r="U244" s="410"/>
      <c r="V244" s="410"/>
      <c r="W244" s="410"/>
      <c r="X244" s="410"/>
      <c r="Y244" s="410"/>
      <c r="Z244" s="410"/>
      <c r="AA244" s="410"/>
      <c r="AB244" s="410"/>
      <c r="AC244" s="410"/>
      <c r="AD244" s="410"/>
      <c r="AE244" s="410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  <c r="AZ244" s="410"/>
      <c r="BA244" s="410"/>
      <c r="BB244" s="410"/>
      <c r="BC244" s="410"/>
      <c r="BD244" s="410"/>
      <c r="BE244" s="410"/>
      <c r="BF244" s="410"/>
      <c r="BG244" s="410"/>
      <c r="BH244" s="410"/>
      <c r="BI244" s="410"/>
      <c r="BJ244" s="410"/>
      <c r="BK244" s="410"/>
      <c r="BL244" s="410"/>
      <c r="BM244" s="410"/>
      <c r="BN244" s="410"/>
      <c r="BO244" s="410"/>
      <c r="BP244" s="410"/>
      <c r="BQ244" s="410"/>
      <c r="BR244" s="410"/>
      <c r="BS244" s="410"/>
      <c r="BT244" s="410"/>
      <c r="BU244" s="410"/>
      <c r="BV244" s="410"/>
      <c r="BW244" s="410"/>
    </row>
    <row r="245" spans="2:75" ht="14.25">
      <c r="B245" s="732"/>
      <c r="C245" s="491" t="s">
        <v>21</v>
      </c>
      <c r="D245" s="492"/>
      <c r="E245" s="492"/>
      <c r="F245" s="492"/>
      <c r="G245" s="492"/>
      <c r="H245" s="492"/>
      <c r="I245" s="492"/>
      <c r="J245" s="492"/>
      <c r="K245" s="492"/>
      <c r="L245" s="492"/>
      <c r="M245" s="493"/>
      <c r="N245" s="521">
        <v>1004</v>
      </c>
      <c r="O245" s="720"/>
      <c r="P245" s="721"/>
      <c r="Q245" s="721"/>
      <c r="R245" s="722"/>
      <c r="S245" s="410"/>
      <c r="T245" s="410"/>
      <c r="U245" s="410"/>
      <c r="V245" s="410"/>
      <c r="W245" s="410"/>
      <c r="X245" s="410"/>
      <c r="Y245" s="410"/>
      <c r="Z245" s="410"/>
      <c r="AA245" s="410"/>
      <c r="AB245" s="410"/>
      <c r="AC245" s="410"/>
      <c r="AD245" s="410"/>
      <c r="AE245" s="410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  <c r="AZ245" s="410"/>
      <c r="BA245" s="410"/>
      <c r="BB245" s="410"/>
      <c r="BC245" s="410"/>
      <c r="BD245" s="410"/>
      <c r="BE245" s="410"/>
      <c r="BF245" s="410"/>
      <c r="BG245" s="410"/>
      <c r="BH245" s="410"/>
      <c r="BI245" s="410"/>
      <c r="BJ245" s="410"/>
      <c r="BK245" s="410"/>
      <c r="BL245" s="410"/>
      <c r="BM245" s="410"/>
      <c r="BN245" s="410"/>
      <c r="BO245" s="410"/>
      <c r="BP245" s="410"/>
      <c r="BQ245" s="410"/>
      <c r="BR245" s="410"/>
      <c r="BS245" s="410"/>
      <c r="BT245" s="410"/>
      <c r="BU245" s="410"/>
      <c r="BV245" s="410"/>
      <c r="BW245" s="410"/>
    </row>
    <row r="246" spans="2:75" ht="14.25">
      <c r="B246" s="732"/>
      <c r="C246" s="491" t="s">
        <v>22</v>
      </c>
      <c r="D246" s="492"/>
      <c r="E246" s="492"/>
      <c r="F246" s="492"/>
      <c r="G246" s="492"/>
      <c r="H246" s="492"/>
      <c r="I246" s="492"/>
      <c r="J246" s="492"/>
      <c r="K246" s="492"/>
      <c r="L246" s="492"/>
      <c r="M246" s="493"/>
      <c r="N246" s="521">
        <v>843</v>
      </c>
      <c r="O246" s="720"/>
      <c r="P246" s="721"/>
      <c r="Q246" s="721"/>
      <c r="R246" s="722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  <c r="AZ246" s="410"/>
      <c r="BA246" s="410"/>
      <c r="BB246" s="410"/>
      <c r="BC246" s="410"/>
      <c r="BD246" s="410"/>
      <c r="BE246" s="410"/>
      <c r="BF246" s="410"/>
      <c r="BG246" s="410"/>
      <c r="BH246" s="410"/>
      <c r="BI246" s="410"/>
      <c r="BJ246" s="410"/>
      <c r="BK246" s="410"/>
      <c r="BL246" s="410"/>
      <c r="BM246" s="410"/>
      <c r="BN246" s="410"/>
      <c r="BO246" s="410"/>
      <c r="BP246" s="410"/>
      <c r="BQ246" s="410"/>
      <c r="BR246" s="410"/>
      <c r="BS246" s="410"/>
      <c r="BT246" s="410"/>
      <c r="BU246" s="410"/>
      <c r="BV246" s="410"/>
      <c r="BW246" s="410"/>
    </row>
    <row r="247" spans="2:75" ht="14.25">
      <c r="B247" s="732" t="s">
        <v>730</v>
      </c>
      <c r="C247" s="491" t="s">
        <v>731</v>
      </c>
      <c r="D247" s="492"/>
      <c r="E247" s="492"/>
      <c r="F247" s="492"/>
      <c r="G247" s="492"/>
      <c r="H247" s="492"/>
      <c r="I247" s="492"/>
      <c r="J247" s="492"/>
      <c r="K247" s="492"/>
      <c r="L247" s="492"/>
      <c r="M247" s="493"/>
      <c r="N247" s="521">
        <v>1005</v>
      </c>
      <c r="O247" s="720"/>
      <c r="P247" s="721"/>
      <c r="Q247" s="721"/>
      <c r="R247" s="722"/>
      <c r="S247" s="410"/>
      <c r="T247" s="410"/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  <c r="AZ247" s="410"/>
      <c r="BA247" s="410"/>
      <c r="BB247" s="410"/>
      <c r="BC247" s="410"/>
      <c r="BD247" s="410"/>
      <c r="BE247" s="410"/>
      <c r="BF247" s="410"/>
      <c r="BG247" s="410"/>
      <c r="BH247" s="410"/>
      <c r="BI247" s="410"/>
      <c r="BJ247" s="410"/>
      <c r="BK247" s="410"/>
      <c r="BL247" s="410"/>
      <c r="BM247" s="410"/>
      <c r="BN247" s="410"/>
      <c r="BO247" s="410"/>
      <c r="BP247" s="410"/>
      <c r="BQ247" s="410"/>
      <c r="BR247" s="410"/>
      <c r="BS247" s="410"/>
      <c r="BT247" s="410"/>
      <c r="BU247" s="410"/>
      <c r="BV247" s="410"/>
      <c r="BW247" s="410"/>
    </row>
    <row r="248" spans="2:75" ht="14.25">
      <c r="B248" s="732"/>
      <c r="C248" s="491" t="s">
        <v>23</v>
      </c>
      <c r="D248" s="492"/>
      <c r="E248" s="492"/>
      <c r="F248" s="492"/>
      <c r="G248" s="492"/>
      <c r="H248" s="492"/>
      <c r="I248" s="492"/>
      <c r="J248" s="492"/>
      <c r="K248" s="492"/>
      <c r="L248" s="492"/>
      <c r="M248" s="493"/>
      <c r="N248" s="521">
        <v>975</v>
      </c>
      <c r="O248" s="720"/>
      <c r="P248" s="721"/>
      <c r="Q248" s="721"/>
      <c r="R248" s="722"/>
      <c r="S248" s="410"/>
      <c r="T248" s="410"/>
      <c r="U248" s="410"/>
      <c r="V248" s="410"/>
      <c r="W248" s="410"/>
      <c r="X248" s="410"/>
      <c r="Y248" s="410"/>
      <c r="Z248" s="410"/>
      <c r="AA248" s="410"/>
      <c r="AB248" s="410"/>
      <c r="AC248" s="410"/>
      <c r="AD248" s="410"/>
      <c r="AE248" s="410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  <c r="AZ248" s="410"/>
      <c r="BA248" s="410"/>
      <c r="BB248" s="410"/>
      <c r="BC248" s="410"/>
      <c r="BD248" s="410"/>
      <c r="BE248" s="410"/>
      <c r="BF248" s="410"/>
      <c r="BG248" s="410"/>
      <c r="BH248" s="410"/>
      <c r="BI248" s="410"/>
      <c r="BJ248" s="410"/>
      <c r="BK248" s="410"/>
      <c r="BL248" s="410"/>
      <c r="BM248" s="410"/>
      <c r="BN248" s="410"/>
      <c r="BO248" s="410"/>
      <c r="BP248" s="410"/>
      <c r="BQ248" s="410"/>
      <c r="BR248" s="410"/>
      <c r="BS248" s="410"/>
      <c r="BT248" s="410"/>
      <c r="BU248" s="410"/>
      <c r="BV248" s="410"/>
      <c r="BW248" s="410"/>
    </row>
    <row r="249" spans="2:75" ht="14.25">
      <c r="B249" s="732"/>
      <c r="C249" s="491" t="s">
        <v>732</v>
      </c>
      <c r="D249" s="492"/>
      <c r="E249" s="492"/>
      <c r="F249" s="492"/>
      <c r="G249" s="492"/>
      <c r="H249" s="492"/>
      <c r="I249" s="492"/>
      <c r="J249" s="492"/>
      <c r="K249" s="492"/>
      <c r="L249" s="492"/>
      <c r="M249" s="493"/>
      <c r="N249" s="521">
        <v>1021</v>
      </c>
      <c r="O249" s="720"/>
      <c r="P249" s="721"/>
      <c r="Q249" s="721"/>
      <c r="R249" s="722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  <c r="AZ249" s="410"/>
      <c r="BA249" s="410"/>
      <c r="BB249" s="410"/>
      <c r="BC249" s="410"/>
      <c r="BD249" s="410"/>
      <c r="BE249" s="410"/>
      <c r="BF249" s="410"/>
      <c r="BG249" s="410"/>
      <c r="BH249" s="410"/>
      <c r="BI249" s="410"/>
      <c r="BJ249" s="410"/>
      <c r="BK249" s="410"/>
      <c r="BL249" s="410"/>
      <c r="BM249" s="410"/>
      <c r="BN249" s="410"/>
      <c r="BO249" s="410"/>
      <c r="BP249" s="410"/>
      <c r="BQ249" s="410"/>
      <c r="BR249" s="410"/>
      <c r="BS249" s="410"/>
      <c r="BT249" s="410"/>
      <c r="BU249" s="410"/>
      <c r="BV249" s="410"/>
      <c r="BW249" s="410"/>
    </row>
    <row r="250" spans="2:75" ht="14.25">
      <c r="B250" s="732"/>
      <c r="C250" s="491" t="s">
        <v>733</v>
      </c>
      <c r="D250" s="492"/>
      <c r="E250" s="492"/>
      <c r="F250" s="492"/>
      <c r="G250" s="492"/>
      <c r="H250" s="492"/>
      <c r="I250" s="492"/>
      <c r="J250" s="492"/>
      <c r="K250" s="492"/>
      <c r="L250" s="492"/>
      <c r="M250" s="493"/>
      <c r="N250" s="521">
        <v>1191</v>
      </c>
      <c r="O250" s="720"/>
      <c r="P250" s="721"/>
      <c r="Q250" s="721"/>
      <c r="R250" s="722"/>
      <c r="S250" s="410"/>
      <c r="T250" s="410"/>
      <c r="U250" s="410"/>
      <c r="V250" s="410"/>
      <c r="W250" s="410"/>
      <c r="X250" s="410"/>
      <c r="Y250" s="410"/>
      <c r="Z250" s="410"/>
      <c r="AA250" s="410"/>
      <c r="AB250" s="410"/>
      <c r="AC250" s="410"/>
      <c r="AD250" s="410"/>
      <c r="AE250" s="410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  <c r="AZ250" s="410"/>
      <c r="BA250" s="410"/>
      <c r="BB250" s="410"/>
      <c r="BC250" s="410"/>
      <c r="BD250" s="410"/>
      <c r="BE250" s="410"/>
      <c r="BF250" s="410"/>
      <c r="BG250" s="410"/>
      <c r="BH250" s="410"/>
      <c r="BI250" s="410"/>
      <c r="BJ250" s="410"/>
      <c r="BK250" s="410"/>
      <c r="BL250" s="410"/>
      <c r="BM250" s="410"/>
      <c r="BN250" s="410"/>
      <c r="BO250" s="410"/>
      <c r="BP250" s="410"/>
      <c r="BQ250" s="410"/>
      <c r="BR250" s="410"/>
      <c r="BS250" s="410"/>
      <c r="BT250" s="410"/>
      <c r="BU250" s="410"/>
      <c r="BV250" s="410"/>
      <c r="BW250" s="410"/>
    </row>
    <row r="251" spans="2:75" ht="14.25">
      <c r="B251" s="732"/>
      <c r="C251" s="491" t="s">
        <v>247</v>
      </c>
      <c r="D251" s="492"/>
      <c r="E251" s="492"/>
      <c r="F251" s="492"/>
      <c r="G251" s="492"/>
      <c r="H251" s="492"/>
      <c r="I251" s="492"/>
      <c r="J251" s="492"/>
      <c r="K251" s="492"/>
      <c r="L251" s="492"/>
      <c r="M251" s="493"/>
      <c r="N251" s="521">
        <v>1192</v>
      </c>
      <c r="O251" s="720"/>
      <c r="P251" s="721"/>
      <c r="Q251" s="721"/>
      <c r="R251" s="722"/>
      <c r="S251" s="410"/>
      <c r="T251" s="410"/>
      <c r="U251" s="410"/>
      <c r="V251" s="410"/>
      <c r="W251" s="410"/>
      <c r="X251" s="410"/>
      <c r="Y251" s="410"/>
      <c r="Z251" s="410"/>
      <c r="AA251" s="410"/>
      <c r="AB251" s="410"/>
      <c r="AC251" s="410"/>
      <c r="AD251" s="410"/>
      <c r="AE251" s="410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  <c r="AZ251" s="410"/>
      <c r="BA251" s="410"/>
      <c r="BB251" s="410"/>
      <c r="BC251" s="410"/>
      <c r="BD251" s="410"/>
      <c r="BE251" s="410"/>
      <c r="BF251" s="410"/>
      <c r="BG251" s="410"/>
      <c r="BH251" s="410"/>
      <c r="BI251" s="410"/>
      <c r="BJ251" s="410"/>
      <c r="BK251" s="410"/>
      <c r="BL251" s="410"/>
      <c r="BM251" s="410"/>
      <c r="BN251" s="410"/>
      <c r="BO251" s="410"/>
      <c r="BP251" s="410"/>
      <c r="BQ251" s="410"/>
      <c r="BR251" s="410"/>
      <c r="BS251" s="410"/>
      <c r="BT251" s="410"/>
      <c r="BU251" s="410"/>
      <c r="BV251" s="410"/>
      <c r="BW251" s="410"/>
    </row>
    <row r="252" spans="2:75" ht="14.25">
      <c r="B252" s="732"/>
      <c r="C252" s="491" t="s">
        <v>734</v>
      </c>
      <c r="D252" s="492"/>
      <c r="E252" s="492"/>
      <c r="F252" s="492"/>
      <c r="G252" s="492"/>
      <c r="H252" s="492"/>
      <c r="I252" s="492"/>
      <c r="J252" s="492"/>
      <c r="K252" s="492"/>
      <c r="L252" s="492"/>
      <c r="M252" s="493"/>
      <c r="N252" s="521">
        <v>1193</v>
      </c>
      <c r="O252" s="720"/>
      <c r="P252" s="721"/>
      <c r="Q252" s="721"/>
      <c r="R252" s="722"/>
      <c r="S252" s="410"/>
      <c r="T252" s="410"/>
      <c r="U252" s="410"/>
      <c r="V252" s="410"/>
      <c r="W252" s="410"/>
      <c r="X252" s="410"/>
      <c r="Y252" s="410"/>
      <c r="Z252" s="410"/>
      <c r="AA252" s="410"/>
      <c r="AB252" s="410"/>
      <c r="AC252" s="410"/>
      <c r="AD252" s="410"/>
      <c r="AE252" s="410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  <c r="AZ252" s="410"/>
      <c r="BA252" s="410"/>
      <c r="BB252" s="410"/>
      <c r="BC252" s="410"/>
      <c r="BD252" s="410"/>
      <c r="BE252" s="410"/>
      <c r="BF252" s="410"/>
      <c r="BG252" s="410"/>
      <c r="BH252" s="410"/>
      <c r="BI252" s="410"/>
      <c r="BJ252" s="410"/>
      <c r="BK252" s="410"/>
      <c r="BL252" s="410"/>
      <c r="BM252" s="410"/>
      <c r="BN252" s="410"/>
      <c r="BO252" s="410"/>
      <c r="BP252" s="410"/>
      <c r="BQ252" s="410"/>
      <c r="BR252" s="410"/>
      <c r="BS252" s="410"/>
      <c r="BT252" s="410"/>
      <c r="BU252" s="410"/>
      <c r="BV252" s="410"/>
      <c r="BW252" s="410"/>
    </row>
    <row r="253" spans="2:75" ht="14.25">
      <c r="B253" s="732"/>
      <c r="C253" s="491" t="s">
        <v>24</v>
      </c>
      <c r="D253" s="492"/>
      <c r="E253" s="492"/>
      <c r="F253" s="492"/>
      <c r="G253" s="492"/>
      <c r="H253" s="492"/>
      <c r="I253" s="492"/>
      <c r="J253" s="492"/>
      <c r="K253" s="492"/>
      <c r="L253" s="492"/>
      <c r="M253" s="493"/>
      <c r="N253" s="521">
        <v>1194</v>
      </c>
      <c r="O253" s="720"/>
      <c r="P253" s="721"/>
      <c r="Q253" s="721"/>
      <c r="R253" s="722"/>
      <c r="S253" s="410"/>
      <c r="T253" s="410"/>
      <c r="U253" s="410"/>
      <c r="V253" s="410"/>
      <c r="W253" s="410"/>
      <c r="X253" s="410"/>
      <c r="Y253" s="410"/>
      <c r="Z253" s="410"/>
      <c r="AA253" s="410"/>
      <c r="AB253" s="410"/>
      <c r="AC253" s="410"/>
      <c r="AD253" s="410"/>
      <c r="AE253" s="410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  <c r="AZ253" s="410"/>
      <c r="BA253" s="410"/>
      <c r="BB253" s="410"/>
      <c r="BC253" s="410"/>
      <c r="BD253" s="410"/>
      <c r="BE253" s="410"/>
      <c r="BF253" s="410"/>
      <c r="BG253" s="410"/>
      <c r="BH253" s="410"/>
      <c r="BI253" s="410"/>
      <c r="BJ253" s="410"/>
      <c r="BK253" s="410"/>
      <c r="BL253" s="410"/>
      <c r="BM253" s="410"/>
      <c r="BN253" s="410"/>
      <c r="BO253" s="410"/>
      <c r="BP253" s="410"/>
      <c r="BQ253" s="410"/>
      <c r="BR253" s="410"/>
      <c r="BS253" s="410"/>
      <c r="BT253" s="410"/>
      <c r="BU253" s="410"/>
      <c r="BV253" s="410"/>
      <c r="BW253" s="410"/>
    </row>
    <row r="254" spans="2:75" ht="14.25">
      <c r="B254" s="732"/>
      <c r="C254" s="491" t="s">
        <v>735</v>
      </c>
      <c r="D254" s="492"/>
      <c r="E254" s="492"/>
      <c r="F254" s="492"/>
      <c r="G254" s="492"/>
      <c r="H254" s="492"/>
      <c r="I254" s="492"/>
      <c r="J254" s="492"/>
      <c r="K254" s="492"/>
      <c r="L254" s="492"/>
      <c r="M254" s="493"/>
      <c r="N254" s="521">
        <v>1782</v>
      </c>
      <c r="O254" s="720"/>
      <c r="P254" s="721"/>
      <c r="Q254" s="721"/>
      <c r="R254" s="722"/>
      <c r="S254" s="410"/>
      <c r="T254" s="410"/>
      <c r="U254" s="410"/>
      <c r="V254" s="410"/>
      <c r="W254" s="410"/>
      <c r="X254" s="410"/>
      <c r="Y254" s="410"/>
      <c r="Z254" s="410"/>
      <c r="AA254" s="410"/>
      <c r="AB254" s="410"/>
      <c r="AC254" s="410"/>
      <c r="AD254" s="410"/>
      <c r="AE254" s="410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  <c r="AZ254" s="410"/>
      <c r="BA254" s="410"/>
      <c r="BB254" s="410"/>
      <c r="BC254" s="410"/>
      <c r="BD254" s="410"/>
      <c r="BE254" s="410"/>
      <c r="BF254" s="410"/>
      <c r="BG254" s="410"/>
      <c r="BH254" s="410"/>
      <c r="BI254" s="410"/>
      <c r="BJ254" s="410"/>
      <c r="BK254" s="410"/>
      <c r="BL254" s="410"/>
      <c r="BM254" s="410"/>
      <c r="BN254" s="410"/>
      <c r="BO254" s="410"/>
      <c r="BP254" s="410"/>
      <c r="BQ254" s="410"/>
      <c r="BR254" s="410"/>
      <c r="BS254" s="410"/>
      <c r="BT254" s="410"/>
      <c r="BU254" s="410"/>
      <c r="BV254" s="410"/>
      <c r="BW254" s="410"/>
    </row>
    <row r="255" spans="2:75" ht="14.25">
      <c r="B255" s="732"/>
      <c r="C255" s="491" t="s">
        <v>736</v>
      </c>
      <c r="D255" s="492"/>
      <c r="E255" s="492"/>
      <c r="F255" s="492"/>
      <c r="G255" s="492"/>
      <c r="H255" s="492"/>
      <c r="I255" s="492"/>
      <c r="J255" s="492"/>
      <c r="K255" s="492"/>
      <c r="L255" s="492"/>
      <c r="M255" s="493"/>
      <c r="N255" s="521">
        <v>1783</v>
      </c>
      <c r="O255" s="720"/>
      <c r="P255" s="721"/>
      <c r="Q255" s="721"/>
      <c r="R255" s="722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  <c r="AZ255" s="410"/>
      <c r="BA255" s="410"/>
      <c r="BB255" s="410"/>
      <c r="BC255" s="410"/>
      <c r="BD255" s="410"/>
      <c r="BE255" s="410"/>
      <c r="BF255" s="410"/>
      <c r="BG255" s="410"/>
      <c r="BH255" s="410"/>
      <c r="BI255" s="410"/>
      <c r="BJ255" s="410"/>
      <c r="BK255" s="410"/>
      <c r="BL255" s="410"/>
      <c r="BM255" s="410"/>
      <c r="BN255" s="410"/>
      <c r="BO255" s="410"/>
      <c r="BP255" s="410"/>
      <c r="BQ255" s="410"/>
      <c r="BR255" s="410"/>
      <c r="BS255" s="410"/>
      <c r="BT255" s="410"/>
      <c r="BU255" s="410"/>
      <c r="BV255" s="410"/>
      <c r="BW255" s="410"/>
    </row>
    <row r="256" spans="2:75" ht="14.25">
      <c r="B256" s="732" t="s">
        <v>25</v>
      </c>
      <c r="C256" s="491" t="s">
        <v>26</v>
      </c>
      <c r="D256" s="492"/>
      <c r="E256" s="492"/>
      <c r="F256" s="492"/>
      <c r="G256" s="492"/>
      <c r="H256" s="492"/>
      <c r="I256" s="492"/>
      <c r="J256" s="492"/>
      <c r="K256" s="492"/>
      <c r="L256" s="492"/>
      <c r="M256" s="493"/>
      <c r="N256" s="521">
        <v>1195</v>
      </c>
      <c r="O256" s="720"/>
      <c r="P256" s="721"/>
      <c r="Q256" s="721"/>
      <c r="R256" s="722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  <c r="AZ256" s="410"/>
      <c r="BA256" s="410"/>
      <c r="BB256" s="410"/>
      <c r="BC256" s="410"/>
      <c r="BD256" s="410"/>
      <c r="BE256" s="410"/>
      <c r="BF256" s="410"/>
      <c r="BG256" s="410"/>
      <c r="BH256" s="410"/>
      <c r="BI256" s="410"/>
      <c r="BJ256" s="410"/>
      <c r="BK256" s="410"/>
      <c r="BL256" s="410"/>
      <c r="BM256" s="410"/>
      <c r="BN256" s="410"/>
      <c r="BO256" s="410"/>
      <c r="BP256" s="410"/>
      <c r="BQ256" s="410"/>
      <c r="BR256" s="410"/>
      <c r="BS256" s="410"/>
      <c r="BT256" s="410"/>
      <c r="BU256" s="410"/>
      <c r="BV256" s="410"/>
      <c r="BW256" s="410"/>
    </row>
    <row r="257" spans="1:79" ht="14.25">
      <c r="B257" s="732"/>
      <c r="C257" s="491" t="s">
        <v>27</v>
      </c>
      <c r="D257" s="492"/>
      <c r="E257" s="492"/>
      <c r="F257" s="492"/>
      <c r="G257" s="492"/>
      <c r="H257" s="492"/>
      <c r="I257" s="492"/>
      <c r="J257" s="492"/>
      <c r="K257" s="492"/>
      <c r="L257" s="492"/>
      <c r="M257" s="493"/>
      <c r="N257" s="521">
        <v>1691</v>
      </c>
      <c r="O257" s="720"/>
      <c r="P257" s="721"/>
      <c r="Q257" s="721"/>
      <c r="R257" s="722"/>
      <c r="S257" s="410"/>
      <c r="T257" s="410"/>
      <c r="U257" s="410"/>
      <c r="V257" s="410"/>
      <c r="W257" s="410"/>
      <c r="X257" s="410"/>
      <c r="Y257" s="410"/>
      <c r="Z257" s="410"/>
      <c r="AA257" s="410"/>
      <c r="AB257" s="410"/>
      <c r="AC257" s="410"/>
      <c r="AD257" s="410"/>
      <c r="AE257" s="410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  <c r="AZ257" s="410"/>
      <c r="BA257" s="410"/>
      <c r="BB257" s="410"/>
      <c r="BC257" s="410"/>
      <c r="BD257" s="410"/>
      <c r="BE257" s="410"/>
      <c r="BF257" s="410"/>
      <c r="BG257" s="410"/>
      <c r="BH257" s="410"/>
      <c r="BI257" s="410"/>
      <c r="BJ257" s="410"/>
      <c r="BK257" s="410"/>
      <c r="BL257" s="410"/>
      <c r="BM257" s="410"/>
      <c r="BN257" s="410"/>
      <c r="BO257" s="410"/>
      <c r="BP257" s="410"/>
      <c r="BQ257" s="410"/>
      <c r="BR257" s="410"/>
      <c r="BS257" s="410"/>
      <c r="BT257" s="410"/>
      <c r="BU257" s="410"/>
      <c r="BV257" s="410"/>
      <c r="BW257" s="410"/>
    </row>
    <row r="258" spans="1:79" ht="14.25">
      <c r="B258" s="732"/>
      <c r="C258" s="491" t="s">
        <v>28</v>
      </c>
      <c r="D258" s="492"/>
      <c r="E258" s="492"/>
      <c r="F258" s="492"/>
      <c r="G258" s="492"/>
      <c r="H258" s="492"/>
      <c r="I258" s="492"/>
      <c r="J258" s="492"/>
      <c r="K258" s="492"/>
      <c r="L258" s="492"/>
      <c r="M258" s="493"/>
      <c r="N258" s="521">
        <v>1196</v>
      </c>
      <c r="O258" s="720"/>
      <c r="P258" s="721"/>
      <c r="Q258" s="721"/>
      <c r="R258" s="722"/>
      <c r="S258" s="410"/>
      <c r="T258" s="410"/>
      <c r="U258" s="410"/>
      <c r="V258" s="410"/>
      <c r="W258" s="410"/>
      <c r="X258" s="410"/>
      <c r="Y258" s="410"/>
      <c r="Z258" s="410"/>
      <c r="AA258" s="410"/>
      <c r="AB258" s="410"/>
      <c r="AC258" s="410"/>
      <c r="AD258" s="410"/>
      <c r="AE258" s="410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  <c r="AZ258" s="410"/>
      <c r="BA258" s="410"/>
      <c r="BB258" s="410"/>
      <c r="BC258" s="410"/>
      <c r="BD258" s="410"/>
      <c r="BE258" s="410"/>
      <c r="BF258" s="410"/>
      <c r="BG258" s="410"/>
      <c r="BH258" s="410"/>
      <c r="BI258" s="410"/>
      <c r="BJ258" s="410"/>
      <c r="BK258" s="410"/>
      <c r="BL258" s="410"/>
      <c r="BM258" s="410"/>
      <c r="BN258" s="410"/>
      <c r="BO258" s="410"/>
      <c r="BP258" s="410"/>
      <c r="BQ258" s="410"/>
      <c r="BR258" s="410"/>
      <c r="BS258" s="410"/>
      <c r="BT258" s="410"/>
      <c r="BU258" s="410"/>
      <c r="BV258" s="410"/>
      <c r="BW258" s="410"/>
    </row>
    <row r="259" spans="1:79" ht="14.25">
      <c r="B259" s="732"/>
      <c r="C259" s="491" t="s">
        <v>29</v>
      </c>
      <c r="D259" s="492"/>
      <c r="E259" s="492"/>
      <c r="F259" s="492"/>
      <c r="G259" s="492"/>
      <c r="H259" s="492"/>
      <c r="I259" s="492"/>
      <c r="J259" s="492"/>
      <c r="K259" s="492"/>
      <c r="L259" s="492"/>
      <c r="M259" s="493"/>
      <c r="N259" s="521">
        <v>1197</v>
      </c>
      <c r="O259" s="720"/>
      <c r="P259" s="721"/>
      <c r="Q259" s="721"/>
      <c r="R259" s="722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  <c r="AZ259" s="410"/>
      <c r="BA259" s="410"/>
      <c r="BB259" s="410"/>
      <c r="BC259" s="410"/>
      <c r="BD259" s="410"/>
      <c r="BE259" s="410"/>
      <c r="BF259" s="410"/>
      <c r="BG259" s="410"/>
      <c r="BH259" s="410"/>
      <c r="BI259" s="410"/>
      <c r="BJ259" s="410"/>
      <c r="BK259" s="410"/>
      <c r="BL259" s="410"/>
      <c r="BM259" s="410"/>
      <c r="BN259" s="410"/>
      <c r="BO259" s="410"/>
      <c r="BP259" s="410"/>
      <c r="BQ259" s="410"/>
      <c r="BR259" s="410"/>
      <c r="BS259" s="410"/>
      <c r="BT259" s="410"/>
      <c r="BU259" s="410"/>
      <c r="BV259" s="410"/>
      <c r="BW259" s="410"/>
    </row>
    <row r="260" spans="1:79" ht="14.25">
      <c r="B260" s="732"/>
      <c r="C260" s="491" t="s">
        <v>30</v>
      </c>
      <c r="D260" s="492"/>
      <c r="E260" s="492"/>
      <c r="F260" s="492"/>
      <c r="G260" s="492"/>
      <c r="H260" s="492"/>
      <c r="I260" s="492"/>
      <c r="J260" s="492"/>
      <c r="K260" s="492"/>
      <c r="L260" s="492"/>
      <c r="M260" s="493"/>
      <c r="N260" s="521">
        <v>238</v>
      </c>
      <c r="O260" s="720"/>
      <c r="P260" s="721"/>
      <c r="Q260" s="721"/>
      <c r="R260" s="722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  <c r="AZ260" s="410"/>
      <c r="BA260" s="410"/>
      <c r="BB260" s="410"/>
      <c r="BC260" s="410"/>
      <c r="BD260" s="410"/>
      <c r="BE260" s="410"/>
      <c r="BF260" s="410"/>
      <c r="BG260" s="410"/>
      <c r="BH260" s="410"/>
      <c r="BI260" s="410"/>
      <c r="BJ260" s="410"/>
      <c r="BK260" s="410"/>
      <c r="BL260" s="410"/>
      <c r="BM260" s="410"/>
      <c r="BN260" s="410"/>
      <c r="BO260" s="410"/>
      <c r="BP260" s="410"/>
      <c r="BQ260" s="410"/>
      <c r="BR260" s="410"/>
      <c r="BS260" s="410"/>
      <c r="BT260" s="410"/>
      <c r="BU260" s="410"/>
      <c r="BV260" s="410"/>
      <c r="BW260" s="410"/>
    </row>
    <row r="261" spans="1:79" ht="14.25">
      <c r="B261" s="732"/>
      <c r="C261" s="491" t="s">
        <v>31</v>
      </c>
      <c r="D261" s="492"/>
      <c r="E261" s="492"/>
      <c r="F261" s="492"/>
      <c r="G261" s="492"/>
      <c r="H261" s="492"/>
      <c r="I261" s="492"/>
      <c r="J261" s="492"/>
      <c r="K261" s="492"/>
      <c r="L261" s="492"/>
      <c r="M261" s="493"/>
      <c r="N261" s="521">
        <v>1586</v>
      </c>
      <c r="O261" s="720"/>
      <c r="P261" s="721"/>
      <c r="Q261" s="721"/>
      <c r="R261" s="722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  <c r="AZ261" s="410"/>
      <c r="BA261" s="410"/>
      <c r="BB261" s="410"/>
      <c r="BC261" s="410"/>
      <c r="BD261" s="410"/>
      <c r="BE261" s="410"/>
      <c r="BF261" s="410"/>
      <c r="BG261" s="410"/>
      <c r="BH261" s="410"/>
      <c r="BI261" s="410"/>
      <c r="BJ261" s="410"/>
      <c r="BK261" s="410"/>
      <c r="BL261" s="410"/>
      <c r="BM261" s="410"/>
      <c r="BN261" s="410"/>
      <c r="BO261" s="410"/>
      <c r="BP261" s="410"/>
      <c r="BQ261" s="410"/>
      <c r="BR261" s="410"/>
      <c r="BS261" s="410"/>
      <c r="BT261" s="410"/>
      <c r="BU261" s="410"/>
      <c r="BV261" s="410"/>
      <c r="BW261" s="410"/>
    </row>
    <row r="262" spans="1:79" ht="14.25">
      <c r="B262" s="778" t="s">
        <v>737</v>
      </c>
      <c r="C262" s="491" t="s">
        <v>738</v>
      </c>
      <c r="D262" s="492"/>
      <c r="E262" s="492"/>
      <c r="F262" s="492"/>
      <c r="G262" s="492"/>
      <c r="H262" s="492"/>
      <c r="I262" s="492"/>
      <c r="J262" s="492"/>
      <c r="K262" s="492"/>
      <c r="L262" s="492"/>
      <c r="M262" s="493"/>
      <c r="N262" s="521">
        <v>1823</v>
      </c>
      <c r="O262" s="720"/>
      <c r="P262" s="721"/>
      <c r="Q262" s="721"/>
      <c r="R262" s="722"/>
      <c r="S262" s="410"/>
      <c r="T262" s="410"/>
      <c r="U262" s="410"/>
      <c r="V262" s="410"/>
      <c r="W262" s="410"/>
      <c r="X262" s="410"/>
      <c r="Y262" s="410"/>
      <c r="Z262" s="410"/>
      <c r="AA262" s="410"/>
      <c r="AB262" s="410"/>
      <c r="AC262" s="410"/>
      <c r="AD262" s="410"/>
      <c r="AE262" s="410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  <c r="AZ262" s="410"/>
      <c r="BA262" s="410"/>
      <c r="BB262" s="410"/>
      <c r="BC262" s="410"/>
      <c r="BD262" s="410"/>
      <c r="BE262" s="410"/>
      <c r="BF262" s="410"/>
      <c r="BG262" s="410"/>
      <c r="BH262" s="410"/>
      <c r="BI262" s="410"/>
      <c r="BJ262" s="410"/>
      <c r="BK262" s="410"/>
      <c r="BL262" s="410"/>
      <c r="BM262" s="410"/>
      <c r="BN262" s="410"/>
      <c r="BO262" s="410"/>
      <c r="BP262" s="410"/>
      <c r="BQ262" s="410"/>
      <c r="BR262" s="410"/>
      <c r="BS262" s="410"/>
      <c r="BT262" s="410"/>
      <c r="BU262" s="410"/>
      <c r="BV262" s="410"/>
      <c r="BW262" s="410"/>
    </row>
    <row r="263" spans="1:79" ht="14.25">
      <c r="B263" s="778"/>
      <c r="C263" s="491" t="s">
        <v>739</v>
      </c>
      <c r="D263" s="492"/>
      <c r="E263" s="492"/>
      <c r="F263" s="492"/>
      <c r="G263" s="492"/>
      <c r="H263" s="492"/>
      <c r="I263" s="492"/>
      <c r="J263" s="492"/>
      <c r="K263" s="492"/>
      <c r="L263" s="492"/>
      <c r="M263" s="493"/>
      <c r="N263" s="521">
        <v>1824</v>
      </c>
      <c r="O263" s="720"/>
      <c r="P263" s="721"/>
      <c r="Q263" s="721"/>
      <c r="R263" s="722"/>
      <c r="S263" s="410"/>
      <c r="T263" s="410"/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  <c r="AZ263" s="410"/>
      <c r="BA263" s="410"/>
      <c r="BB263" s="410"/>
      <c r="BC263" s="410"/>
      <c r="BD263" s="410"/>
      <c r="BE263" s="410"/>
      <c r="BF263" s="410"/>
      <c r="BG263" s="410"/>
      <c r="BH263" s="410"/>
      <c r="BI263" s="410"/>
      <c r="BJ263" s="410"/>
      <c r="BK263" s="410"/>
      <c r="BL263" s="410"/>
      <c r="BM263" s="410"/>
      <c r="BN263" s="410"/>
      <c r="BO263" s="410"/>
      <c r="BP263" s="410"/>
      <c r="BQ263" s="410"/>
      <c r="BR263" s="410"/>
      <c r="BS263" s="410"/>
      <c r="BT263" s="410"/>
      <c r="BU263" s="410"/>
      <c r="BV263" s="410"/>
      <c r="BW263" s="410"/>
    </row>
    <row r="264" spans="1:79" ht="14.25">
      <c r="B264" s="778"/>
      <c r="C264" s="491" t="s">
        <v>740</v>
      </c>
      <c r="D264" s="492"/>
      <c r="E264" s="492"/>
      <c r="F264" s="492"/>
      <c r="G264" s="492"/>
      <c r="H264" s="492"/>
      <c r="I264" s="492"/>
      <c r="J264" s="492"/>
      <c r="K264" s="492"/>
      <c r="L264" s="492"/>
      <c r="M264" s="493"/>
      <c r="N264" s="521">
        <v>1825</v>
      </c>
      <c r="O264" s="720"/>
      <c r="P264" s="721"/>
      <c r="Q264" s="721"/>
      <c r="R264" s="722"/>
      <c r="S264" s="410"/>
      <c r="T264" s="410"/>
      <c r="U264" s="410"/>
      <c r="V264" s="410"/>
      <c r="W264" s="410"/>
      <c r="X264" s="410"/>
      <c r="Y264" s="410"/>
      <c r="Z264" s="410"/>
      <c r="AA264" s="410"/>
      <c r="AB264" s="410"/>
      <c r="AC264" s="410"/>
      <c r="AD264" s="410"/>
      <c r="AE264" s="410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  <c r="AZ264" s="410"/>
      <c r="BA264" s="410"/>
      <c r="BB264" s="410"/>
      <c r="BC264" s="410"/>
      <c r="BD264" s="410"/>
      <c r="BE264" s="410"/>
      <c r="BF264" s="410"/>
      <c r="BG264" s="410"/>
      <c r="BH264" s="410"/>
      <c r="BI264" s="410"/>
      <c r="BJ264" s="410"/>
      <c r="BK264" s="410"/>
      <c r="BL264" s="410"/>
      <c r="BM264" s="410"/>
      <c r="BN264" s="410"/>
      <c r="BO264" s="410"/>
      <c r="BP264" s="410"/>
      <c r="BQ264" s="410"/>
      <c r="BR264" s="410"/>
      <c r="BS264" s="410"/>
      <c r="BT264" s="410"/>
      <c r="BU264" s="410"/>
      <c r="BV264" s="410"/>
      <c r="BW264" s="410"/>
    </row>
    <row r="265" spans="1:79" ht="14.25">
      <c r="B265" s="778"/>
      <c r="C265" s="491" t="s">
        <v>741</v>
      </c>
      <c r="D265" s="492"/>
      <c r="E265" s="492"/>
      <c r="F265" s="492"/>
      <c r="G265" s="492"/>
      <c r="H265" s="492"/>
      <c r="I265" s="492"/>
      <c r="J265" s="492"/>
      <c r="K265" s="492"/>
      <c r="L265" s="492"/>
      <c r="M265" s="493"/>
      <c r="N265" s="521">
        <v>1826</v>
      </c>
      <c r="O265" s="720"/>
      <c r="P265" s="721"/>
      <c r="Q265" s="721"/>
      <c r="R265" s="722"/>
      <c r="S265" s="410"/>
      <c r="T265" s="410"/>
      <c r="U265" s="410"/>
      <c r="V265" s="410"/>
      <c r="W265" s="410"/>
      <c r="X265" s="410"/>
      <c r="Y265" s="410"/>
      <c r="Z265" s="410"/>
      <c r="AA265" s="410"/>
      <c r="AB265" s="410"/>
      <c r="AC265" s="410"/>
      <c r="AD265" s="410"/>
      <c r="AE265" s="410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  <c r="AZ265" s="410"/>
      <c r="BA265" s="410"/>
      <c r="BB265" s="410"/>
      <c r="BC265" s="410"/>
      <c r="BD265" s="410"/>
      <c r="BE265" s="410"/>
      <c r="BF265" s="410"/>
      <c r="BG265" s="410"/>
      <c r="BH265" s="410"/>
      <c r="BI265" s="410"/>
      <c r="BJ265" s="410"/>
      <c r="BK265" s="410"/>
      <c r="BL265" s="410"/>
      <c r="BM265" s="410"/>
      <c r="BN265" s="410"/>
      <c r="BO265" s="410"/>
      <c r="BP265" s="410"/>
      <c r="BQ265" s="410"/>
      <c r="BR265" s="410"/>
      <c r="BS265" s="410"/>
      <c r="BT265" s="410"/>
      <c r="BU265" s="410"/>
      <c r="BV265" s="410"/>
      <c r="BW265" s="410"/>
    </row>
    <row r="266" spans="1:79" s="411" customFormat="1">
      <c r="A266" s="409"/>
      <c r="B266" s="517"/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410"/>
      <c r="T266" s="410"/>
      <c r="U266" s="410"/>
      <c r="V266" s="410"/>
      <c r="W266" s="410"/>
      <c r="X266" s="410"/>
      <c r="Y266" s="410"/>
      <c r="Z266" s="410"/>
      <c r="AA266" s="410"/>
      <c r="AB266" s="410"/>
      <c r="AC266" s="410"/>
      <c r="AD266" s="410"/>
      <c r="AE266" s="410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  <c r="AZ266" s="410"/>
      <c r="BA266" s="410"/>
      <c r="BB266" s="410"/>
      <c r="BC266" s="410"/>
      <c r="BD266" s="410"/>
      <c r="BE266" s="410"/>
      <c r="BF266" s="410"/>
      <c r="BG266" s="410"/>
      <c r="BH266" s="410"/>
      <c r="BI266" s="410"/>
      <c r="BJ266" s="410"/>
      <c r="BK266" s="410"/>
      <c r="BL266" s="410"/>
      <c r="BM266" s="410"/>
      <c r="BN266" s="410"/>
      <c r="BO266" s="410"/>
      <c r="BP266" s="410"/>
      <c r="BQ266" s="410"/>
      <c r="BR266" s="410"/>
      <c r="BS266" s="410"/>
      <c r="BT266" s="410"/>
      <c r="BU266" s="410"/>
      <c r="BV266" s="410"/>
      <c r="BW266" s="410"/>
      <c r="BX266" s="410"/>
      <c r="BY266" s="410"/>
      <c r="BZ266" s="410"/>
      <c r="CA266" s="410"/>
    </row>
    <row r="267" spans="1:79" s="411" customFormat="1">
      <c r="A267" s="409"/>
      <c r="B267" s="791" t="s">
        <v>742</v>
      </c>
      <c r="C267" s="791"/>
      <c r="D267" s="791"/>
      <c r="E267" s="791"/>
      <c r="F267" s="791"/>
      <c r="G267" s="791"/>
      <c r="H267" s="791"/>
      <c r="I267" s="791"/>
      <c r="J267" s="791"/>
      <c r="K267" s="791"/>
      <c r="L267" s="791"/>
      <c r="M267" s="791"/>
      <c r="N267" s="791"/>
      <c r="O267" s="791"/>
      <c r="P267" s="791"/>
      <c r="Q267" s="791"/>
      <c r="R267" s="791"/>
      <c r="S267" s="791"/>
      <c r="T267" s="791"/>
      <c r="U267" s="791"/>
      <c r="V267" s="791"/>
      <c r="W267" s="791"/>
      <c r="X267" s="791"/>
      <c r="Y267" s="791"/>
      <c r="Z267" s="791"/>
      <c r="AA267" s="791"/>
      <c r="AB267" s="791"/>
      <c r="AC267" s="791"/>
      <c r="AD267" s="791"/>
      <c r="AE267" s="791"/>
      <c r="AF267" s="791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  <c r="AZ267" s="410"/>
      <c r="BA267" s="410"/>
      <c r="BB267" s="410"/>
      <c r="BC267" s="410"/>
      <c r="BD267" s="410"/>
      <c r="BE267" s="410"/>
      <c r="BF267" s="410"/>
      <c r="BG267" s="410"/>
      <c r="BH267" s="410"/>
      <c r="BI267" s="410"/>
      <c r="BJ267" s="410"/>
      <c r="BK267" s="410"/>
      <c r="BL267" s="410"/>
      <c r="BM267" s="410"/>
      <c r="BN267" s="410"/>
      <c r="BO267" s="410"/>
      <c r="BP267" s="410"/>
      <c r="BQ267" s="410"/>
      <c r="BR267" s="410"/>
      <c r="BS267" s="410"/>
      <c r="BT267" s="410"/>
      <c r="BU267" s="410"/>
      <c r="BV267" s="410"/>
      <c r="BW267" s="410"/>
      <c r="BX267" s="410"/>
      <c r="BY267" s="410"/>
      <c r="BZ267" s="410"/>
      <c r="CA267" s="410"/>
    </row>
    <row r="268" spans="1:79" s="411" customFormat="1">
      <c r="A268" s="409"/>
      <c r="B268" s="791"/>
      <c r="C268" s="791"/>
      <c r="D268" s="791"/>
      <c r="E268" s="791"/>
      <c r="F268" s="791"/>
      <c r="G268" s="791"/>
      <c r="H268" s="791"/>
      <c r="I268" s="791"/>
      <c r="J268" s="791"/>
      <c r="K268" s="791"/>
      <c r="L268" s="791"/>
      <c r="M268" s="791"/>
      <c r="N268" s="791"/>
      <c r="O268" s="791"/>
      <c r="P268" s="791"/>
      <c r="Q268" s="791"/>
      <c r="R268" s="791"/>
      <c r="S268" s="791"/>
      <c r="T268" s="791"/>
      <c r="U268" s="791"/>
      <c r="V268" s="791"/>
      <c r="W268" s="791"/>
      <c r="X268" s="791"/>
      <c r="Y268" s="791"/>
      <c r="Z268" s="791"/>
      <c r="AA268" s="791"/>
      <c r="AB268" s="791"/>
      <c r="AC268" s="791"/>
      <c r="AD268" s="791"/>
      <c r="AE268" s="791"/>
      <c r="AF268" s="791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  <c r="AZ268" s="410"/>
      <c r="BA268" s="410"/>
      <c r="BB268" s="410"/>
      <c r="BC268" s="410"/>
      <c r="BD268" s="410"/>
      <c r="BE268" s="410"/>
      <c r="BF268" s="410"/>
      <c r="BG268" s="410"/>
      <c r="BH268" s="410"/>
      <c r="BI268" s="410"/>
      <c r="BJ268" s="410"/>
      <c r="BK268" s="410"/>
      <c r="BL268" s="410"/>
      <c r="BM268" s="410"/>
      <c r="BN268" s="410"/>
      <c r="BO268" s="410"/>
      <c r="BP268" s="410"/>
      <c r="BQ268" s="410"/>
      <c r="BR268" s="410"/>
      <c r="BS268" s="410"/>
      <c r="BT268" s="410"/>
      <c r="BU268" s="410"/>
      <c r="BV268" s="410"/>
      <c r="BW268" s="410"/>
      <c r="BX268" s="410"/>
      <c r="BY268" s="410"/>
      <c r="BZ268" s="410"/>
      <c r="CA268" s="410"/>
    </row>
    <row r="269" spans="1:79">
      <c r="B269" s="792" t="s">
        <v>743</v>
      </c>
      <c r="C269" s="792"/>
      <c r="D269" s="792"/>
      <c r="E269" s="792"/>
      <c r="F269" s="792"/>
      <c r="G269" s="792"/>
      <c r="H269" s="792"/>
      <c r="I269" s="792"/>
      <c r="J269" s="792"/>
      <c r="K269" s="792"/>
      <c r="L269" s="792" t="s">
        <v>744</v>
      </c>
      <c r="M269" s="792"/>
      <c r="N269" s="792"/>
      <c r="O269" s="792"/>
      <c r="P269" s="792"/>
      <c r="Q269" s="792" t="s">
        <v>745</v>
      </c>
      <c r="R269" s="792"/>
      <c r="S269" s="792"/>
      <c r="T269" s="792"/>
      <c r="U269" s="792"/>
      <c r="V269" s="792" t="s">
        <v>746</v>
      </c>
      <c r="W269" s="792"/>
      <c r="X269" s="792"/>
      <c r="Y269" s="792"/>
      <c r="Z269" s="792"/>
      <c r="AA269" s="792"/>
      <c r="AB269" s="792"/>
      <c r="AC269" s="792"/>
      <c r="AD269" s="792"/>
      <c r="AE269" s="792"/>
      <c r="AF269" s="792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  <c r="AZ269" s="410"/>
      <c r="BA269" s="410"/>
      <c r="BB269" s="410"/>
      <c r="BC269" s="410"/>
      <c r="BD269" s="410"/>
      <c r="BE269" s="410"/>
      <c r="BF269" s="410"/>
      <c r="BG269" s="410"/>
      <c r="BH269" s="410"/>
      <c r="BI269" s="410"/>
      <c r="BJ269" s="410"/>
      <c r="BK269" s="410"/>
      <c r="BL269" s="410"/>
      <c r="BM269" s="410"/>
      <c r="BN269" s="410"/>
      <c r="BO269" s="410"/>
      <c r="BP269" s="410"/>
      <c r="BQ269" s="410"/>
      <c r="BR269" s="410"/>
      <c r="BS269" s="410"/>
      <c r="BT269" s="410"/>
      <c r="BU269" s="410"/>
      <c r="BV269" s="410"/>
      <c r="BW269" s="410"/>
      <c r="BX269" s="410"/>
      <c r="BY269" s="410"/>
      <c r="BZ269" s="410"/>
      <c r="CA269" s="410"/>
    </row>
    <row r="270" spans="1:79">
      <c r="B270" s="792"/>
      <c r="C270" s="792"/>
      <c r="D270" s="792"/>
      <c r="E270" s="792"/>
      <c r="F270" s="792"/>
      <c r="G270" s="792"/>
      <c r="H270" s="792"/>
      <c r="I270" s="792"/>
      <c r="J270" s="792"/>
      <c r="K270" s="792"/>
      <c r="L270" s="792"/>
      <c r="M270" s="792"/>
      <c r="N270" s="792"/>
      <c r="O270" s="792"/>
      <c r="P270" s="792"/>
      <c r="Q270" s="792"/>
      <c r="R270" s="792"/>
      <c r="S270" s="792"/>
      <c r="T270" s="792"/>
      <c r="U270" s="792"/>
      <c r="V270" s="793" t="s">
        <v>32</v>
      </c>
      <c r="W270" s="793"/>
      <c r="X270" s="793"/>
      <c r="Y270" s="793"/>
      <c r="Z270" s="793"/>
      <c r="AA270" s="793" t="s">
        <v>747</v>
      </c>
      <c r="AB270" s="793"/>
      <c r="AC270" s="793"/>
      <c r="AD270" s="793"/>
      <c r="AE270" s="793"/>
      <c r="AF270" s="522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  <c r="AZ270" s="410"/>
      <c r="BA270" s="410"/>
      <c r="BB270" s="410"/>
      <c r="BC270" s="410"/>
      <c r="BD270" s="410"/>
      <c r="BE270" s="410"/>
      <c r="BF270" s="410"/>
      <c r="BG270" s="410"/>
      <c r="BH270" s="410"/>
      <c r="BI270" s="410"/>
      <c r="BJ270" s="410"/>
      <c r="BK270" s="410"/>
      <c r="BL270" s="410"/>
      <c r="BM270" s="410"/>
      <c r="BN270" s="410"/>
      <c r="BO270" s="410"/>
      <c r="BP270" s="410"/>
      <c r="BQ270" s="410"/>
      <c r="BR270" s="410"/>
      <c r="BS270" s="410"/>
      <c r="BT270" s="410"/>
      <c r="BU270" s="410"/>
      <c r="BV270" s="410"/>
      <c r="BW270" s="410"/>
      <c r="BX270" s="410"/>
      <c r="BY270" s="410"/>
      <c r="BZ270" s="410"/>
      <c r="CA270" s="410"/>
    </row>
    <row r="271" spans="1:79" ht="14.25">
      <c r="B271" s="523" t="s">
        <v>748</v>
      </c>
      <c r="C271" s="524"/>
      <c r="D271" s="524"/>
      <c r="E271" s="524"/>
      <c r="F271" s="524"/>
      <c r="G271" s="524"/>
      <c r="H271" s="524"/>
      <c r="I271" s="524"/>
      <c r="J271" s="524"/>
      <c r="K271" s="525"/>
      <c r="L271" s="588">
        <v>1358</v>
      </c>
      <c r="M271" s="720"/>
      <c r="N271" s="721"/>
      <c r="O271" s="721"/>
      <c r="P271" s="722"/>
      <c r="Q271" s="588">
        <v>1359</v>
      </c>
      <c r="R271" s="720"/>
      <c r="S271" s="721"/>
      <c r="T271" s="721"/>
      <c r="U271" s="722"/>
      <c r="V271" s="588">
        <v>1360</v>
      </c>
      <c r="W271" s="720"/>
      <c r="X271" s="721"/>
      <c r="Y271" s="721"/>
      <c r="Z271" s="722"/>
      <c r="AA271" s="588">
        <v>1361</v>
      </c>
      <c r="AB271" s="720"/>
      <c r="AC271" s="721"/>
      <c r="AD271" s="721"/>
      <c r="AE271" s="722"/>
      <c r="AF271" s="527" t="s">
        <v>2</v>
      </c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  <c r="AZ271" s="410"/>
      <c r="BA271" s="410"/>
      <c r="BB271" s="410"/>
      <c r="BC271" s="410"/>
      <c r="BD271" s="410"/>
      <c r="BE271" s="410"/>
      <c r="BF271" s="410"/>
      <c r="BG271" s="410"/>
      <c r="BH271" s="410"/>
      <c r="BI271" s="410"/>
      <c r="BJ271" s="410"/>
      <c r="BK271" s="410"/>
      <c r="BL271" s="410"/>
      <c r="BM271" s="410"/>
      <c r="BN271" s="410"/>
      <c r="BO271" s="410"/>
      <c r="BP271" s="410"/>
      <c r="BQ271" s="410"/>
      <c r="BR271" s="410"/>
      <c r="BS271" s="410"/>
      <c r="BT271" s="410"/>
      <c r="BU271" s="410"/>
      <c r="BV271" s="410"/>
      <c r="BW271" s="410"/>
      <c r="BX271" s="410"/>
      <c r="BY271" s="410"/>
      <c r="BZ271" s="410"/>
      <c r="CA271" s="410"/>
    </row>
    <row r="272" spans="1:79" ht="14.25">
      <c r="B272" s="523" t="s">
        <v>749</v>
      </c>
      <c r="C272" s="524"/>
      <c r="D272" s="524"/>
      <c r="E272" s="524"/>
      <c r="F272" s="524"/>
      <c r="G272" s="524"/>
      <c r="H272" s="524"/>
      <c r="I272" s="524"/>
      <c r="J272" s="524"/>
      <c r="K272" s="525"/>
      <c r="L272" s="588">
        <v>1184</v>
      </c>
      <c r="M272" s="720"/>
      <c r="N272" s="721"/>
      <c r="O272" s="721"/>
      <c r="P272" s="722"/>
      <c r="Q272" s="588">
        <v>1362</v>
      </c>
      <c r="R272" s="720"/>
      <c r="S272" s="721"/>
      <c r="T272" s="721"/>
      <c r="U272" s="722"/>
      <c r="V272" s="588">
        <v>1363</v>
      </c>
      <c r="W272" s="720"/>
      <c r="X272" s="721"/>
      <c r="Y272" s="721"/>
      <c r="Z272" s="722"/>
      <c r="AA272" s="588">
        <v>1364</v>
      </c>
      <c r="AB272" s="720"/>
      <c r="AC272" s="721"/>
      <c r="AD272" s="721"/>
      <c r="AE272" s="722"/>
      <c r="AF272" s="527" t="s">
        <v>3</v>
      </c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  <c r="AZ272" s="410"/>
      <c r="BA272" s="410"/>
      <c r="BB272" s="410"/>
      <c r="BC272" s="410"/>
      <c r="BD272" s="410"/>
      <c r="BE272" s="410"/>
      <c r="BF272" s="410"/>
      <c r="BG272" s="410"/>
      <c r="BH272" s="410"/>
      <c r="BI272" s="410"/>
      <c r="BJ272" s="410"/>
      <c r="BK272" s="410"/>
      <c r="BL272" s="410"/>
      <c r="BM272" s="410"/>
      <c r="BN272" s="410"/>
      <c r="BO272" s="410"/>
      <c r="BP272" s="410"/>
      <c r="BQ272" s="410"/>
      <c r="BR272" s="410"/>
      <c r="BS272" s="410"/>
      <c r="BT272" s="410"/>
      <c r="BU272" s="410"/>
      <c r="BV272" s="410"/>
      <c r="BW272" s="410"/>
      <c r="BX272" s="410"/>
      <c r="BY272" s="410"/>
      <c r="BZ272" s="410"/>
      <c r="CA272" s="410"/>
    </row>
    <row r="273" spans="1:85" ht="14.25">
      <c r="B273" s="523" t="s">
        <v>750</v>
      </c>
      <c r="C273" s="524"/>
      <c r="D273" s="524"/>
      <c r="E273" s="524"/>
      <c r="F273" s="524"/>
      <c r="G273" s="524"/>
      <c r="H273" s="524"/>
      <c r="I273" s="524"/>
      <c r="J273" s="524"/>
      <c r="K273" s="525"/>
      <c r="L273" s="588">
        <v>1365</v>
      </c>
      <c r="M273" s="720"/>
      <c r="N273" s="721"/>
      <c r="O273" s="721"/>
      <c r="P273" s="722"/>
      <c r="Q273" s="588">
        <v>1366</v>
      </c>
      <c r="R273" s="720"/>
      <c r="S273" s="721"/>
      <c r="T273" s="721"/>
      <c r="U273" s="722"/>
      <c r="V273" s="588">
        <v>1367</v>
      </c>
      <c r="W273" s="720"/>
      <c r="X273" s="721"/>
      <c r="Y273" s="721"/>
      <c r="Z273" s="722"/>
      <c r="AA273" s="528"/>
      <c r="AB273" s="529"/>
      <c r="AC273" s="529"/>
      <c r="AD273" s="529"/>
      <c r="AE273" s="530"/>
      <c r="AF273" s="527" t="s">
        <v>2</v>
      </c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  <c r="AZ273" s="410"/>
      <c r="BA273" s="410"/>
      <c r="BB273" s="410"/>
      <c r="BC273" s="410"/>
      <c r="BD273" s="410"/>
      <c r="BE273" s="410"/>
      <c r="BF273" s="410"/>
      <c r="BG273" s="410"/>
      <c r="BH273" s="410"/>
      <c r="BI273" s="410"/>
      <c r="BJ273" s="410"/>
      <c r="BK273" s="410"/>
      <c r="BL273" s="410"/>
      <c r="BM273" s="410"/>
      <c r="BN273" s="410"/>
      <c r="BO273" s="410"/>
      <c r="BP273" s="410"/>
      <c r="BQ273" s="410"/>
      <c r="BR273" s="410"/>
      <c r="BS273" s="410"/>
      <c r="BT273" s="410"/>
      <c r="BU273" s="410"/>
      <c r="BV273" s="410"/>
      <c r="BW273" s="410"/>
      <c r="BX273" s="410"/>
      <c r="BY273" s="410"/>
      <c r="BZ273" s="410"/>
      <c r="CA273" s="410"/>
    </row>
    <row r="274" spans="1:85" ht="14.25">
      <c r="B274" s="523" t="s">
        <v>749</v>
      </c>
      <c r="C274" s="524"/>
      <c r="D274" s="524"/>
      <c r="E274" s="524"/>
      <c r="F274" s="524"/>
      <c r="G274" s="524"/>
      <c r="H274" s="524"/>
      <c r="I274" s="524"/>
      <c r="J274" s="524"/>
      <c r="K274" s="525"/>
      <c r="L274" s="588">
        <v>1185</v>
      </c>
      <c r="M274" s="720"/>
      <c r="N274" s="721"/>
      <c r="O274" s="721"/>
      <c r="P274" s="722"/>
      <c r="Q274" s="588">
        <v>1369</v>
      </c>
      <c r="R274" s="720"/>
      <c r="S274" s="721"/>
      <c r="T274" s="721"/>
      <c r="U274" s="722"/>
      <c r="V274" s="588">
        <v>1370</v>
      </c>
      <c r="W274" s="720"/>
      <c r="X274" s="721"/>
      <c r="Y274" s="721"/>
      <c r="Z274" s="722"/>
      <c r="AA274" s="528"/>
      <c r="AB274" s="529"/>
      <c r="AC274" s="529"/>
      <c r="AD274" s="529"/>
      <c r="AE274" s="530"/>
      <c r="AF274" s="527" t="s">
        <v>3</v>
      </c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  <c r="AZ274" s="410"/>
      <c r="BA274" s="410"/>
      <c r="BB274" s="410"/>
      <c r="BC274" s="410"/>
      <c r="BD274" s="410"/>
      <c r="BE274" s="410"/>
      <c r="BF274" s="410"/>
      <c r="BG274" s="410"/>
      <c r="BH274" s="410"/>
      <c r="BI274" s="410"/>
      <c r="BJ274" s="410"/>
      <c r="BK274" s="410"/>
      <c r="BL274" s="410"/>
      <c r="BM274" s="410"/>
      <c r="BN274" s="410"/>
      <c r="BO274" s="410"/>
      <c r="BP274" s="410"/>
      <c r="BQ274" s="410"/>
      <c r="BR274" s="410"/>
      <c r="BS274" s="410"/>
      <c r="BT274" s="410"/>
      <c r="BU274" s="410"/>
      <c r="BV274" s="410"/>
      <c r="BW274" s="410"/>
      <c r="BX274" s="410"/>
      <c r="BY274" s="410"/>
      <c r="BZ274" s="410"/>
      <c r="CA274" s="410"/>
    </row>
    <row r="275" spans="1:85" ht="14.25">
      <c r="B275" s="523" t="s">
        <v>751</v>
      </c>
      <c r="C275" s="524"/>
      <c r="D275" s="524"/>
      <c r="E275" s="524"/>
      <c r="F275" s="524"/>
      <c r="G275" s="524"/>
      <c r="H275" s="524"/>
      <c r="I275" s="524"/>
      <c r="J275" s="524"/>
      <c r="K275" s="525"/>
      <c r="L275" s="588">
        <v>1096</v>
      </c>
      <c r="M275" s="720">
        <f>+$M$271-$M$272+$M$273-$M$274</f>
        <v>0</v>
      </c>
      <c r="N275" s="721"/>
      <c r="O275" s="721"/>
      <c r="P275" s="722"/>
      <c r="Q275" s="588">
        <v>1097</v>
      </c>
      <c r="R275" s="720">
        <f>+$R$271-$R$272+$R$273-$R$274</f>
        <v>0</v>
      </c>
      <c r="S275" s="721"/>
      <c r="T275" s="721"/>
      <c r="U275" s="722"/>
      <c r="V275" s="588">
        <v>1106</v>
      </c>
      <c r="W275" s="720">
        <f>+$W$271-$W$272+$W$273-$W$274</f>
        <v>0</v>
      </c>
      <c r="X275" s="721"/>
      <c r="Y275" s="721"/>
      <c r="Z275" s="722"/>
      <c r="AA275" s="590">
        <v>1372</v>
      </c>
      <c r="AB275" s="720">
        <f>+$AB$271-$AB$272</f>
        <v>0</v>
      </c>
      <c r="AC275" s="721"/>
      <c r="AD275" s="721"/>
      <c r="AE275" s="722"/>
      <c r="AF275" s="527" t="s">
        <v>4</v>
      </c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  <c r="AZ275" s="410"/>
      <c r="BA275" s="410"/>
      <c r="BB275" s="410"/>
      <c r="BC275" s="410"/>
      <c r="BD275" s="410"/>
      <c r="BE275" s="410"/>
      <c r="BF275" s="410"/>
      <c r="BG275" s="410"/>
      <c r="BH275" s="410"/>
      <c r="BI275" s="410"/>
      <c r="BJ275" s="410"/>
      <c r="BK275" s="410"/>
      <c r="BL275" s="410"/>
      <c r="BM275" s="410"/>
      <c r="BN275" s="410"/>
      <c r="BO275" s="410"/>
      <c r="BP275" s="410"/>
      <c r="BQ275" s="410"/>
      <c r="BR275" s="410"/>
      <c r="BS275" s="410"/>
      <c r="BT275" s="410"/>
      <c r="BU275" s="410"/>
      <c r="BV275" s="410"/>
      <c r="BW275" s="410"/>
      <c r="BX275" s="410"/>
      <c r="BY275" s="410"/>
      <c r="BZ275" s="410"/>
      <c r="CA275" s="410"/>
    </row>
    <row r="276" spans="1:85" s="411" customFormat="1">
      <c r="A276" s="409"/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  <c r="AZ276" s="410"/>
      <c r="BA276" s="410"/>
      <c r="BB276" s="410"/>
      <c r="BC276" s="410"/>
      <c r="BD276" s="410"/>
      <c r="BE276" s="410"/>
      <c r="BF276" s="410"/>
      <c r="BG276" s="410"/>
      <c r="BH276" s="410"/>
      <c r="BI276" s="410"/>
      <c r="BJ276" s="410"/>
      <c r="BK276" s="410"/>
      <c r="BL276" s="410"/>
      <c r="BM276" s="410"/>
      <c r="BN276" s="410"/>
      <c r="BO276" s="410"/>
      <c r="BP276" s="410"/>
      <c r="BQ276" s="410"/>
      <c r="BR276" s="410"/>
      <c r="BS276" s="410"/>
      <c r="BT276" s="410"/>
      <c r="BU276" s="410"/>
      <c r="BV276" s="410"/>
      <c r="BW276" s="410"/>
      <c r="BX276" s="410"/>
      <c r="BY276" s="410"/>
      <c r="BZ276" s="410"/>
      <c r="CA276" s="410"/>
      <c r="CB276" s="410"/>
      <c r="CC276" s="410"/>
      <c r="CD276" s="410"/>
      <c r="CE276" s="410"/>
      <c r="CF276" s="410"/>
      <c r="CG276" s="410"/>
    </row>
    <row r="277" spans="1:85" s="411" customFormat="1">
      <c r="A277" s="409"/>
      <c r="B277" s="794" t="s">
        <v>752</v>
      </c>
      <c r="C277" s="794"/>
      <c r="D277" s="794"/>
      <c r="E277" s="79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  <c r="AZ277" s="410"/>
      <c r="BA277" s="410"/>
      <c r="BB277" s="410"/>
      <c r="BC277" s="410"/>
      <c r="BD277" s="410"/>
      <c r="BE277" s="410"/>
      <c r="BF277" s="410"/>
      <c r="BG277" s="410"/>
      <c r="BH277" s="410"/>
      <c r="BI277" s="410"/>
      <c r="BJ277" s="410"/>
      <c r="BK277" s="410"/>
      <c r="BL277" s="410"/>
      <c r="BM277" s="410"/>
      <c r="BN277" s="410"/>
      <c r="BO277" s="410"/>
      <c r="BP277" s="410"/>
      <c r="BQ277" s="410"/>
      <c r="BR277" s="410"/>
      <c r="BS277" s="410"/>
      <c r="BT277" s="410"/>
      <c r="BU277" s="410"/>
      <c r="BV277" s="410"/>
      <c r="BW277" s="410"/>
      <c r="BX277" s="410"/>
      <c r="BY277" s="410"/>
      <c r="BZ277" s="410"/>
      <c r="CA277" s="410"/>
      <c r="CB277" s="410"/>
      <c r="CC277" s="410"/>
      <c r="CD277" s="410"/>
      <c r="CE277" s="410"/>
      <c r="CF277" s="410"/>
      <c r="CG277" s="410"/>
    </row>
    <row r="278" spans="1:85" s="411" customFormat="1">
      <c r="A278" s="409"/>
      <c r="B278" s="794"/>
      <c r="C278" s="794"/>
      <c r="D278" s="794"/>
      <c r="E278" s="794"/>
      <c r="F278" s="794"/>
      <c r="G278" s="794"/>
      <c r="H278" s="794"/>
      <c r="I278" s="794"/>
      <c r="J278" s="794"/>
      <c r="K278" s="794"/>
      <c r="L278" s="794"/>
      <c r="M278" s="794"/>
      <c r="N278" s="794"/>
      <c r="O278" s="794"/>
      <c r="P278" s="794"/>
      <c r="Q278" s="794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  <c r="AZ278" s="410"/>
      <c r="BA278" s="410"/>
      <c r="BB278" s="410"/>
      <c r="BC278" s="410"/>
      <c r="BD278" s="410"/>
      <c r="BE278" s="410"/>
      <c r="BF278" s="410"/>
      <c r="BG278" s="410"/>
      <c r="BH278" s="410"/>
      <c r="BI278" s="410"/>
      <c r="BJ278" s="410"/>
      <c r="BK278" s="410"/>
      <c r="BL278" s="410"/>
      <c r="BM278" s="410"/>
      <c r="BN278" s="410"/>
      <c r="BO278" s="410"/>
      <c r="BP278" s="410"/>
      <c r="BQ278" s="410"/>
      <c r="BR278" s="410"/>
      <c r="BS278" s="410"/>
      <c r="BT278" s="410"/>
      <c r="BU278" s="410"/>
      <c r="BV278" s="410"/>
      <c r="BW278" s="410"/>
      <c r="BX278" s="410"/>
      <c r="BY278" s="410"/>
      <c r="BZ278" s="410"/>
      <c r="CA278" s="410"/>
      <c r="CB278" s="410"/>
      <c r="CC278" s="410"/>
      <c r="CD278" s="410"/>
      <c r="CE278" s="410"/>
      <c r="CF278" s="410"/>
      <c r="CG278" s="410"/>
    </row>
    <row r="279" spans="1:85" s="461" customFormat="1">
      <c r="A279" s="455"/>
      <c r="B279" s="795" t="s">
        <v>753</v>
      </c>
      <c r="C279" s="796" t="s">
        <v>743</v>
      </c>
      <c r="D279" s="796"/>
      <c r="E279" s="796"/>
      <c r="F279" s="796"/>
      <c r="G279" s="796"/>
      <c r="H279" s="796"/>
      <c r="I279" s="796"/>
      <c r="J279" s="796"/>
      <c r="K279" s="796"/>
      <c r="L279" s="796"/>
      <c r="M279" s="796"/>
      <c r="N279" s="796"/>
      <c r="O279" s="796"/>
      <c r="P279" s="796"/>
      <c r="Q279" s="792" t="s">
        <v>754</v>
      </c>
      <c r="R279" s="792"/>
      <c r="S279" s="792"/>
      <c r="T279" s="792"/>
      <c r="U279" s="792"/>
      <c r="V279" s="792" t="s">
        <v>755</v>
      </c>
      <c r="W279" s="792"/>
      <c r="X279" s="792"/>
      <c r="Y279" s="792"/>
      <c r="Z279" s="792"/>
      <c r="AA279" s="792" t="s">
        <v>756</v>
      </c>
      <c r="AB279" s="792"/>
      <c r="AC279" s="792"/>
      <c r="AD279" s="792"/>
      <c r="AE279" s="792"/>
      <c r="AF279" s="460"/>
      <c r="AG279" s="460"/>
      <c r="AH279" s="460"/>
      <c r="AI279" s="460"/>
      <c r="AJ279" s="460"/>
      <c r="AK279" s="460"/>
      <c r="AL279" s="460"/>
      <c r="AM279" s="460"/>
      <c r="AN279" s="460"/>
      <c r="AO279" s="460"/>
      <c r="AP279" s="460"/>
      <c r="AQ279" s="460"/>
      <c r="AR279" s="460"/>
      <c r="AS279" s="460"/>
      <c r="AT279" s="460"/>
      <c r="AU279" s="460"/>
      <c r="AV279" s="460"/>
      <c r="AW279" s="460"/>
      <c r="AX279" s="460"/>
      <c r="AY279" s="460"/>
      <c r="AZ279" s="460"/>
      <c r="BA279" s="460"/>
      <c r="BB279" s="460"/>
      <c r="BC279" s="460"/>
      <c r="BD279" s="460"/>
      <c r="BE279" s="460"/>
      <c r="BF279" s="460"/>
      <c r="BG279" s="460"/>
      <c r="BH279" s="460"/>
      <c r="BI279" s="460"/>
      <c r="BJ279" s="460"/>
      <c r="BK279" s="460"/>
      <c r="BL279" s="460"/>
      <c r="BM279" s="460"/>
      <c r="BN279" s="460"/>
      <c r="BO279" s="460"/>
      <c r="BP279" s="460"/>
      <c r="BQ279" s="460"/>
      <c r="BR279" s="460"/>
      <c r="BS279" s="460"/>
      <c r="BT279" s="460"/>
      <c r="BU279" s="460"/>
      <c r="BV279" s="460"/>
      <c r="BW279" s="460"/>
      <c r="BX279" s="460"/>
      <c r="BY279" s="460"/>
      <c r="BZ279" s="460"/>
      <c r="CA279" s="460"/>
      <c r="CB279" s="460"/>
      <c r="CC279" s="460"/>
      <c r="CD279" s="460"/>
      <c r="CE279" s="460"/>
      <c r="CF279" s="460"/>
      <c r="CG279" s="460"/>
    </row>
    <row r="280" spans="1:85" ht="14.25">
      <c r="B280" s="795"/>
      <c r="C280" s="491" t="s">
        <v>757</v>
      </c>
      <c r="D280" s="492"/>
      <c r="E280" s="492"/>
      <c r="F280" s="492"/>
      <c r="G280" s="492"/>
      <c r="H280" s="492"/>
      <c r="I280" s="492"/>
      <c r="J280" s="492"/>
      <c r="K280" s="492"/>
      <c r="L280" s="492"/>
      <c r="M280" s="492"/>
      <c r="N280" s="492"/>
      <c r="O280" s="492"/>
      <c r="P280" s="493"/>
      <c r="Q280" s="588">
        <v>994</v>
      </c>
      <c r="R280" s="720"/>
      <c r="S280" s="721"/>
      <c r="T280" s="721"/>
      <c r="U280" s="722"/>
      <c r="V280" s="588">
        <v>876</v>
      </c>
      <c r="W280" s="720"/>
      <c r="X280" s="721"/>
      <c r="Y280" s="721"/>
      <c r="Z280" s="722"/>
      <c r="AA280" s="588">
        <v>898</v>
      </c>
      <c r="AB280" s="720"/>
      <c r="AC280" s="721"/>
      <c r="AD280" s="721"/>
      <c r="AE280" s="722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  <c r="AZ280" s="410"/>
      <c r="BA280" s="410"/>
      <c r="BB280" s="410"/>
      <c r="BC280" s="410"/>
      <c r="BD280" s="410"/>
      <c r="BE280" s="410"/>
      <c r="BF280" s="410"/>
      <c r="BG280" s="410"/>
      <c r="BH280" s="410"/>
      <c r="BI280" s="410"/>
      <c r="BJ280" s="410"/>
      <c r="BK280" s="410"/>
      <c r="BL280" s="410"/>
      <c r="BM280" s="410"/>
      <c r="BN280" s="410"/>
      <c r="BO280" s="410"/>
      <c r="BP280" s="410"/>
      <c r="BQ280" s="410"/>
      <c r="BR280" s="410"/>
      <c r="BS280" s="410"/>
      <c r="BT280" s="410"/>
      <c r="BU280" s="410"/>
      <c r="BV280" s="410"/>
      <c r="BW280" s="410"/>
      <c r="BX280" s="410"/>
      <c r="BY280" s="410"/>
      <c r="BZ280" s="410"/>
      <c r="CA280" s="410"/>
      <c r="CB280" s="410"/>
      <c r="CC280" s="410"/>
      <c r="CD280" s="410"/>
      <c r="CE280" s="410"/>
      <c r="CF280" s="410"/>
      <c r="CG280" s="410"/>
    </row>
    <row r="281" spans="1:85" ht="14.25">
      <c r="B281" s="795"/>
      <c r="C281" s="491" t="s">
        <v>758</v>
      </c>
      <c r="D281" s="492"/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3"/>
      <c r="Q281" s="588">
        <v>986</v>
      </c>
      <c r="R281" s="720"/>
      <c r="S281" s="721"/>
      <c r="T281" s="721"/>
      <c r="U281" s="722"/>
      <c r="V281" s="588">
        <v>990</v>
      </c>
      <c r="W281" s="720"/>
      <c r="X281" s="721"/>
      <c r="Y281" s="721"/>
      <c r="Z281" s="722"/>
      <c r="AA281" s="588">
        <v>373</v>
      </c>
      <c r="AB281" s="720"/>
      <c r="AC281" s="721"/>
      <c r="AD281" s="721"/>
      <c r="AE281" s="722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  <c r="AZ281" s="410"/>
      <c r="BA281" s="410"/>
      <c r="BB281" s="410"/>
      <c r="BC281" s="410"/>
      <c r="BD281" s="410"/>
      <c r="BE281" s="410"/>
      <c r="BF281" s="410"/>
      <c r="BG281" s="410"/>
      <c r="BH281" s="410"/>
      <c r="BI281" s="410"/>
      <c r="BJ281" s="410"/>
      <c r="BK281" s="410"/>
      <c r="BL281" s="410"/>
      <c r="BM281" s="410"/>
      <c r="BN281" s="410"/>
      <c r="BO281" s="410"/>
      <c r="BP281" s="410"/>
      <c r="BQ281" s="410"/>
      <c r="BR281" s="410"/>
      <c r="BS281" s="410"/>
      <c r="BT281" s="410"/>
      <c r="BU281" s="410"/>
      <c r="BV281" s="410"/>
      <c r="BW281" s="410"/>
      <c r="BX281" s="410"/>
      <c r="BY281" s="410"/>
      <c r="BZ281" s="410"/>
      <c r="CA281" s="410"/>
      <c r="CB281" s="410"/>
      <c r="CC281" s="410"/>
      <c r="CD281" s="410"/>
      <c r="CE281" s="410"/>
      <c r="CF281" s="410"/>
      <c r="CG281" s="410"/>
    </row>
    <row r="282" spans="1:85" ht="14.25">
      <c r="B282" s="795"/>
      <c r="C282" s="491" t="s">
        <v>759</v>
      </c>
      <c r="D282" s="492"/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3"/>
      <c r="Q282" s="588">
        <v>987</v>
      </c>
      <c r="R282" s="720"/>
      <c r="S282" s="721"/>
      <c r="T282" s="721"/>
      <c r="U282" s="722"/>
      <c r="V282" s="588">
        <v>991</v>
      </c>
      <c r="W282" s="720"/>
      <c r="X282" s="721"/>
      <c r="Y282" s="721"/>
      <c r="Z282" s="722"/>
      <c r="AA282" s="588">
        <v>382</v>
      </c>
      <c r="AB282" s="720"/>
      <c r="AC282" s="721"/>
      <c r="AD282" s="721"/>
      <c r="AE282" s="722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  <c r="AZ282" s="410"/>
      <c r="BA282" s="410"/>
      <c r="BB282" s="410"/>
      <c r="BC282" s="410"/>
      <c r="BD282" s="410"/>
      <c r="BE282" s="410"/>
      <c r="BF282" s="410"/>
      <c r="BG282" s="410"/>
      <c r="BH282" s="410"/>
      <c r="BI282" s="410"/>
      <c r="BJ282" s="410"/>
      <c r="BK282" s="410"/>
      <c r="BL282" s="410"/>
      <c r="BM282" s="410"/>
      <c r="BN282" s="410"/>
      <c r="BO282" s="410"/>
      <c r="BP282" s="410"/>
      <c r="BQ282" s="410"/>
      <c r="BR282" s="410"/>
      <c r="BS282" s="410"/>
      <c r="BT282" s="410"/>
      <c r="BU282" s="410"/>
      <c r="BV282" s="410"/>
      <c r="BW282" s="410"/>
      <c r="BX282" s="410"/>
      <c r="BY282" s="410"/>
      <c r="BZ282" s="410"/>
      <c r="CA282" s="410"/>
      <c r="CB282" s="410"/>
      <c r="CC282" s="410"/>
      <c r="CD282" s="410"/>
      <c r="CE282" s="410"/>
      <c r="CF282" s="410"/>
      <c r="CG282" s="410"/>
    </row>
    <row r="283" spans="1:85" ht="14.25">
      <c r="B283" s="795"/>
      <c r="C283" s="491" t="s">
        <v>760</v>
      </c>
      <c r="D283" s="492"/>
      <c r="E283" s="492"/>
      <c r="F283" s="492"/>
      <c r="G283" s="492"/>
      <c r="H283" s="492"/>
      <c r="I283" s="492"/>
      <c r="J283" s="492"/>
      <c r="K283" s="492"/>
      <c r="L283" s="492"/>
      <c r="M283" s="492"/>
      <c r="N283" s="492"/>
      <c r="O283" s="492"/>
      <c r="P283" s="493"/>
      <c r="Q283" s="588">
        <v>988</v>
      </c>
      <c r="R283" s="720"/>
      <c r="S283" s="721"/>
      <c r="T283" s="721"/>
      <c r="U283" s="722"/>
      <c r="V283" s="588">
        <v>1001</v>
      </c>
      <c r="W283" s="720"/>
      <c r="X283" s="721"/>
      <c r="Y283" s="721"/>
      <c r="Z283" s="722"/>
      <c r="AA283" s="588">
        <v>761</v>
      </c>
      <c r="AB283" s="720"/>
      <c r="AC283" s="721"/>
      <c r="AD283" s="721"/>
      <c r="AE283" s="722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  <c r="AZ283" s="410"/>
      <c r="BA283" s="410"/>
      <c r="BB283" s="410"/>
      <c r="BC283" s="410"/>
      <c r="BD283" s="410"/>
      <c r="BE283" s="410"/>
      <c r="BF283" s="410"/>
      <c r="BG283" s="410"/>
      <c r="BH283" s="410"/>
      <c r="BI283" s="410"/>
      <c r="BJ283" s="410"/>
      <c r="BK283" s="410"/>
      <c r="BL283" s="410"/>
      <c r="BM283" s="410"/>
      <c r="BN283" s="410"/>
      <c r="BO283" s="410"/>
      <c r="BP283" s="410"/>
      <c r="BQ283" s="410"/>
      <c r="BR283" s="410"/>
      <c r="BS283" s="410"/>
      <c r="BT283" s="410"/>
      <c r="BU283" s="410"/>
      <c r="BV283" s="410"/>
      <c r="BW283" s="410"/>
      <c r="BX283" s="410"/>
      <c r="BY283" s="410"/>
      <c r="BZ283" s="410"/>
      <c r="CA283" s="410"/>
      <c r="CB283" s="410"/>
      <c r="CC283" s="410"/>
      <c r="CD283" s="410"/>
      <c r="CE283" s="410"/>
      <c r="CF283" s="410"/>
      <c r="CG283" s="410"/>
    </row>
    <row r="284" spans="1:85" ht="14.25">
      <c r="B284" s="795"/>
      <c r="C284" s="491" t="s">
        <v>761</v>
      </c>
      <c r="D284" s="492"/>
      <c r="E284" s="492"/>
      <c r="F284" s="492"/>
      <c r="G284" s="492"/>
      <c r="H284" s="492"/>
      <c r="I284" s="492"/>
      <c r="J284" s="492"/>
      <c r="K284" s="492"/>
      <c r="L284" s="492"/>
      <c r="M284" s="492"/>
      <c r="N284" s="492"/>
      <c r="O284" s="492"/>
      <c r="P284" s="493"/>
      <c r="Q284" s="588">
        <v>792</v>
      </c>
      <c r="R284" s="720"/>
      <c r="S284" s="721"/>
      <c r="T284" s="721"/>
      <c r="U284" s="722"/>
      <c r="V284" s="588">
        <v>794</v>
      </c>
      <c r="W284" s="720"/>
      <c r="X284" s="721"/>
      <c r="Y284" s="721"/>
      <c r="Z284" s="722"/>
      <c r="AA284" s="588">
        <v>773</v>
      </c>
      <c r="AB284" s="720"/>
      <c r="AC284" s="721"/>
      <c r="AD284" s="721"/>
      <c r="AE284" s="722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  <c r="AZ284" s="410"/>
      <c r="BA284" s="410"/>
      <c r="BB284" s="410"/>
      <c r="BC284" s="410"/>
      <c r="BD284" s="410"/>
      <c r="BE284" s="410"/>
      <c r="BF284" s="410"/>
      <c r="BG284" s="410"/>
      <c r="BH284" s="410"/>
      <c r="BI284" s="410"/>
      <c r="BJ284" s="410"/>
      <c r="BK284" s="410"/>
      <c r="BL284" s="410"/>
      <c r="BM284" s="410"/>
      <c r="BN284" s="410"/>
      <c r="BO284" s="410"/>
      <c r="BP284" s="410"/>
      <c r="BQ284" s="410"/>
      <c r="BR284" s="410"/>
      <c r="BS284" s="410"/>
      <c r="BT284" s="410"/>
      <c r="BU284" s="410"/>
      <c r="BV284" s="410"/>
      <c r="BW284" s="410"/>
      <c r="BX284" s="410"/>
      <c r="BY284" s="410"/>
      <c r="BZ284" s="410"/>
      <c r="CA284" s="410"/>
      <c r="CB284" s="410"/>
      <c r="CC284" s="410"/>
      <c r="CD284" s="410"/>
      <c r="CE284" s="410"/>
      <c r="CF284" s="410"/>
      <c r="CG284" s="410"/>
    </row>
    <row r="285" spans="1:85" ht="14.25">
      <c r="B285" s="795"/>
      <c r="C285" s="491" t="s">
        <v>762</v>
      </c>
      <c r="D285" s="492"/>
      <c r="E285" s="492"/>
      <c r="F285" s="492"/>
      <c r="G285" s="492"/>
      <c r="H285" s="492"/>
      <c r="I285" s="492"/>
      <c r="J285" s="492"/>
      <c r="K285" s="492"/>
      <c r="L285" s="492"/>
      <c r="M285" s="492"/>
      <c r="N285" s="492"/>
      <c r="O285" s="492"/>
      <c r="P285" s="493"/>
      <c r="Q285" s="491"/>
      <c r="R285" s="492"/>
      <c r="S285" s="492"/>
      <c r="T285" s="492"/>
      <c r="U285" s="493"/>
      <c r="V285" s="491"/>
      <c r="W285" s="492"/>
      <c r="X285" s="492"/>
      <c r="Y285" s="492"/>
      <c r="Z285" s="493"/>
      <c r="AA285" s="588">
        <v>365</v>
      </c>
      <c r="AB285" s="720"/>
      <c r="AC285" s="721"/>
      <c r="AD285" s="721"/>
      <c r="AE285" s="722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  <c r="AZ285" s="410"/>
      <c r="BA285" s="410"/>
      <c r="BB285" s="410"/>
      <c r="BC285" s="410"/>
      <c r="BD285" s="410"/>
      <c r="BE285" s="410"/>
      <c r="BF285" s="410"/>
      <c r="BG285" s="410"/>
      <c r="BH285" s="410"/>
      <c r="BI285" s="410"/>
      <c r="BJ285" s="410"/>
      <c r="BK285" s="410"/>
      <c r="BL285" s="410"/>
      <c r="BM285" s="410"/>
      <c r="BN285" s="410"/>
      <c r="BO285" s="410"/>
      <c r="BP285" s="410"/>
      <c r="BQ285" s="410"/>
      <c r="BR285" s="410"/>
      <c r="BS285" s="410"/>
      <c r="BT285" s="410"/>
      <c r="BU285" s="410"/>
      <c r="BV285" s="410"/>
      <c r="BW285" s="410"/>
      <c r="BX285" s="410"/>
      <c r="BY285" s="410"/>
      <c r="BZ285" s="410"/>
      <c r="CA285" s="410"/>
      <c r="CB285" s="410"/>
      <c r="CC285" s="410"/>
      <c r="CD285" s="410"/>
      <c r="CE285" s="410"/>
      <c r="CF285" s="410"/>
      <c r="CG285" s="410"/>
    </row>
    <row r="286" spans="1:85" ht="14.25">
      <c r="B286" s="795"/>
      <c r="C286" s="491" t="s">
        <v>763</v>
      </c>
      <c r="D286" s="492"/>
      <c r="E286" s="492"/>
      <c r="F286" s="492"/>
      <c r="G286" s="492"/>
      <c r="H286" s="492"/>
      <c r="I286" s="492"/>
      <c r="J286" s="492"/>
      <c r="K286" s="492"/>
      <c r="L286" s="492"/>
      <c r="M286" s="492"/>
      <c r="N286" s="492"/>
      <c r="O286" s="492"/>
      <c r="P286" s="493"/>
      <c r="Q286" s="491"/>
      <c r="R286" s="492"/>
      <c r="S286" s="492"/>
      <c r="T286" s="492"/>
      <c r="U286" s="493"/>
      <c r="V286" s="491"/>
      <c r="W286" s="492"/>
      <c r="X286" s="492"/>
      <c r="Y286" s="492"/>
      <c r="Z286" s="493"/>
      <c r="AA286" s="588">
        <v>366</v>
      </c>
      <c r="AB286" s="720"/>
      <c r="AC286" s="721"/>
      <c r="AD286" s="721"/>
      <c r="AE286" s="722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  <c r="AZ286" s="410"/>
      <c r="BA286" s="410"/>
      <c r="BB286" s="410"/>
      <c r="BC286" s="410"/>
      <c r="BD286" s="410"/>
      <c r="BE286" s="410"/>
      <c r="BF286" s="410"/>
      <c r="BG286" s="410"/>
      <c r="BH286" s="410"/>
      <c r="BI286" s="410"/>
      <c r="BJ286" s="410"/>
      <c r="BK286" s="410"/>
      <c r="BL286" s="410"/>
      <c r="BM286" s="410"/>
      <c r="BN286" s="410"/>
      <c r="BO286" s="410"/>
      <c r="BP286" s="410"/>
      <c r="BQ286" s="410"/>
      <c r="BR286" s="410"/>
      <c r="BS286" s="410"/>
      <c r="BT286" s="410"/>
      <c r="BU286" s="410"/>
      <c r="BV286" s="410"/>
      <c r="BW286" s="410"/>
      <c r="BX286" s="410"/>
      <c r="BY286" s="410"/>
      <c r="BZ286" s="410"/>
      <c r="CA286" s="410"/>
      <c r="CB286" s="410"/>
      <c r="CC286" s="410"/>
      <c r="CD286" s="410"/>
      <c r="CE286" s="410"/>
      <c r="CF286" s="410"/>
      <c r="CG286" s="410"/>
    </row>
    <row r="287" spans="1:85" ht="14.25">
      <c r="B287" s="795"/>
      <c r="C287" s="491" t="s">
        <v>764</v>
      </c>
      <c r="D287" s="492"/>
      <c r="E287" s="492"/>
      <c r="F287" s="492"/>
      <c r="G287" s="492"/>
      <c r="H287" s="492"/>
      <c r="I287" s="492"/>
      <c r="J287" s="492"/>
      <c r="K287" s="492"/>
      <c r="L287" s="492"/>
      <c r="M287" s="492"/>
      <c r="N287" s="492"/>
      <c r="O287" s="492"/>
      <c r="P287" s="493"/>
      <c r="Q287" s="491"/>
      <c r="R287" s="492"/>
      <c r="S287" s="492"/>
      <c r="T287" s="492"/>
      <c r="U287" s="493"/>
      <c r="V287" s="491"/>
      <c r="W287" s="492"/>
      <c r="X287" s="492"/>
      <c r="Y287" s="492"/>
      <c r="Z287" s="493"/>
      <c r="AA287" s="588">
        <v>392</v>
      </c>
      <c r="AB287" s="720"/>
      <c r="AC287" s="721"/>
      <c r="AD287" s="721"/>
      <c r="AE287" s="722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  <c r="AZ287" s="410"/>
      <c r="BA287" s="410"/>
      <c r="BB287" s="410"/>
      <c r="BC287" s="410"/>
      <c r="BD287" s="410"/>
      <c r="BE287" s="410"/>
      <c r="BF287" s="410"/>
      <c r="BG287" s="410"/>
      <c r="BH287" s="410"/>
      <c r="BI287" s="410"/>
      <c r="BJ287" s="410"/>
      <c r="BK287" s="410"/>
      <c r="BL287" s="410"/>
      <c r="BM287" s="410"/>
      <c r="BN287" s="410"/>
      <c r="BO287" s="410"/>
      <c r="BP287" s="410"/>
      <c r="BQ287" s="410"/>
      <c r="BR287" s="410"/>
      <c r="BS287" s="410"/>
      <c r="BT287" s="410"/>
      <c r="BU287" s="410"/>
      <c r="BV287" s="410"/>
      <c r="BW287" s="410"/>
      <c r="BX287" s="410"/>
      <c r="BY287" s="410"/>
      <c r="BZ287" s="410"/>
      <c r="CA287" s="410"/>
      <c r="CB287" s="410"/>
      <c r="CC287" s="410"/>
      <c r="CD287" s="410"/>
      <c r="CE287" s="410"/>
      <c r="CF287" s="410"/>
      <c r="CG287" s="410"/>
    </row>
    <row r="288" spans="1:85" ht="14.25">
      <c r="B288" s="795"/>
      <c r="C288" s="491" t="s">
        <v>765</v>
      </c>
      <c r="D288" s="492"/>
      <c r="E288" s="492"/>
      <c r="F288" s="492"/>
      <c r="G288" s="492"/>
      <c r="H288" s="492"/>
      <c r="I288" s="492"/>
      <c r="J288" s="492"/>
      <c r="K288" s="492"/>
      <c r="L288" s="492"/>
      <c r="M288" s="492"/>
      <c r="N288" s="492"/>
      <c r="O288" s="492"/>
      <c r="P288" s="493"/>
      <c r="Q288" s="491"/>
      <c r="R288" s="492"/>
      <c r="S288" s="492"/>
      <c r="T288" s="492"/>
      <c r="U288" s="493"/>
      <c r="V288" s="491"/>
      <c r="W288" s="492"/>
      <c r="X288" s="492"/>
      <c r="Y288" s="492"/>
      <c r="Z288" s="493"/>
      <c r="AA288" s="588">
        <v>1153</v>
      </c>
      <c r="AB288" s="720"/>
      <c r="AC288" s="721"/>
      <c r="AD288" s="721"/>
      <c r="AE288" s="722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  <c r="AZ288" s="410"/>
      <c r="BA288" s="410"/>
      <c r="BB288" s="410"/>
      <c r="BC288" s="410"/>
      <c r="BD288" s="410"/>
      <c r="BE288" s="410"/>
      <c r="BF288" s="410"/>
      <c r="BG288" s="410"/>
      <c r="BH288" s="410"/>
      <c r="BI288" s="410"/>
      <c r="BJ288" s="410"/>
      <c r="BK288" s="410"/>
      <c r="BL288" s="410"/>
      <c r="BM288" s="410"/>
      <c r="BN288" s="410"/>
      <c r="BO288" s="410"/>
      <c r="BP288" s="410"/>
      <c r="BQ288" s="410"/>
      <c r="BR288" s="410"/>
      <c r="BS288" s="410"/>
      <c r="BT288" s="410"/>
      <c r="BU288" s="410"/>
      <c r="BV288" s="410"/>
      <c r="BW288" s="410"/>
      <c r="BX288" s="410"/>
      <c r="BY288" s="410"/>
      <c r="BZ288" s="410"/>
      <c r="CA288" s="410"/>
      <c r="CB288" s="410"/>
      <c r="CC288" s="410"/>
      <c r="CD288" s="410"/>
      <c r="CE288" s="410"/>
      <c r="CF288" s="410"/>
      <c r="CG288" s="410"/>
    </row>
    <row r="289" spans="1:85" ht="14.25">
      <c r="B289" s="795"/>
      <c r="C289" s="491" t="s">
        <v>766</v>
      </c>
      <c r="D289" s="492"/>
      <c r="E289" s="492"/>
      <c r="F289" s="492"/>
      <c r="G289" s="492"/>
      <c r="H289" s="492"/>
      <c r="I289" s="492"/>
      <c r="J289" s="492"/>
      <c r="K289" s="492"/>
      <c r="L289" s="492"/>
      <c r="M289" s="492"/>
      <c r="N289" s="492"/>
      <c r="O289" s="492"/>
      <c r="P289" s="493"/>
      <c r="Q289" s="491"/>
      <c r="R289" s="492"/>
      <c r="S289" s="492"/>
      <c r="T289" s="492"/>
      <c r="U289" s="493"/>
      <c r="V289" s="491"/>
      <c r="W289" s="492"/>
      <c r="X289" s="492"/>
      <c r="Y289" s="492"/>
      <c r="Z289" s="493"/>
      <c r="AA289" s="588">
        <v>984</v>
      </c>
      <c r="AB289" s="720"/>
      <c r="AC289" s="721"/>
      <c r="AD289" s="721"/>
      <c r="AE289" s="722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  <c r="AZ289" s="410"/>
      <c r="BA289" s="410"/>
      <c r="BB289" s="410"/>
      <c r="BC289" s="410"/>
      <c r="BD289" s="410"/>
      <c r="BE289" s="410"/>
      <c r="BF289" s="410"/>
      <c r="BG289" s="410"/>
      <c r="BH289" s="410"/>
      <c r="BI289" s="410"/>
      <c r="BJ289" s="410"/>
      <c r="BK289" s="410"/>
      <c r="BL289" s="410"/>
      <c r="BM289" s="410"/>
      <c r="BN289" s="410"/>
      <c r="BO289" s="410"/>
      <c r="BP289" s="410"/>
      <c r="BQ289" s="410"/>
      <c r="BR289" s="410"/>
      <c r="BS289" s="410"/>
      <c r="BT289" s="410"/>
      <c r="BU289" s="410"/>
      <c r="BV289" s="410"/>
      <c r="BW289" s="410"/>
      <c r="BX289" s="410"/>
      <c r="BY289" s="410"/>
      <c r="BZ289" s="410"/>
      <c r="CA289" s="410"/>
      <c r="CB289" s="410"/>
      <c r="CC289" s="410"/>
      <c r="CD289" s="410"/>
      <c r="CE289" s="410"/>
      <c r="CF289" s="410"/>
      <c r="CG289" s="410"/>
    </row>
    <row r="290" spans="1:85" ht="14.25">
      <c r="B290" s="795" t="s">
        <v>767</v>
      </c>
      <c r="C290" s="437" t="s">
        <v>768</v>
      </c>
      <c r="D290" s="437"/>
      <c r="E290" s="437"/>
      <c r="F290" s="437"/>
      <c r="G290" s="437"/>
      <c r="H290" s="437"/>
      <c r="I290" s="437"/>
      <c r="J290" s="437"/>
      <c r="K290" s="437"/>
      <c r="L290" s="437"/>
      <c r="M290" s="437"/>
      <c r="N290" s="437"/>
      <c r="O290" s="437"/>
      <c r="P290" s="437"/>
      <c r="Q290" s="491"/>
      <c r="R290" s="492"/>
      <c r="S290" s="492"/>
      <c r="T290" s="492"/>
      <c r="U290" s="493"/>
      <c r="V290" s="491"/>
      <c r="W290" s="492"/>
      <c r="X290" s="492"/>
      <c r="Y290" s="492"/>
      <c r="Z290" s="493"/>
      <c r="AA290" s="588">
        <v>839</v>
      </c>
      <c r="AB290" s="720"/>
      <c r="AC290" s="721"/>
      <c r="AD290" s="721"/>
      <c r="AE290" s="722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  <c r="AZ290" s="410"/>
      <c r="BA290" s="410"/>
      <c r="BB290" s="410"/>
      <c r="BC290" s="410"/>
      <c r="BD290" s="410"/>
      <c r="BE290" s="410"/>
      <c r="BF290" s="410"/>
      <c r="BG290" s="410"/>
      <c r="BH290" s="410"/>
      <c r="BI290" s="410"/>
      <c r="BJ290" s="410"/>
      <c r="BK290" s="410"/>
      <c r="BL290" s="410"/>
      <c r="BM290" s="410"/>
      <c r="BN290" s="410"/>
      <c r="BO290" s="410"/>
      <c r="BP290" s="410"/>
      <c r="BQ290" s="410"/>
      <c r="BR290" s="410"/>
      <c r="BS290" s="410"/>
      <c r="BT290" s="410"/>
      <c r="BU290" s="410"/>
      <c r="BV290" s="410"/>
      <c r="BW290" s="410"/>
      <c r="BX290" s="410"/>
      <c r="BY290" s="410"/>
      <c r="BZ290" s="410"/>
      <c r="CA290" s="410"/>
      <c r="CB290" s="410"/>
      <c r="CC290" s="410"/>
      <c r="CD290" s="410"/>
      <c r="CE290" s="410"/>
      <c r="CF290" s="410"/>
      <c r="CG290" s="410"/>
    </row>
    <row r="291" spans="1:85" ht="14.25">
      <c r="B291" s="795"/>
      <c r="C291" s="491" t="s">
        <v>769</v>
      </c>
      <c r="D291" s="492"/>
      <c r="E291" s="492"/>
      <c r="F291" s="492"/>
      <c r="G291" s="492"/>
      <c r="H291" s="492"/>
      <c r="I291" s="492"/>
      <c r="J291" s="492"/>
      <c r="K291" s="492"/>
      <c r="L291" s="492"/>
      <c r="M291" s="492"/>
      <c r="N291" s="492"/>
      <c r="O291" s="492"/>
      <c r="P291" s="493"/>
      <c r="Q291" s="588">
        <v>989</v>
      </c>
      <c r="R291" s="720"/>
      <c r="S291" s="721"/>
      <c r="T291" s="721"/>
      <c r="U291" s="722"/>
      <c r="V291" s="588">
        <v>993</v>
      </c>
      <c r="W291" s="720"/>
      <c r="X291" s="721"/>
      <c r="Y291" s="721"/>
      <c r="Z291" s="722"/>
      <c r="AA291" s="588">
        <v>384</v>
      </c>
      <c r="AB291" s="720"/>
      <c r="AC291" s="721"/>
      <c r="AD291" s="721"/>
      <c r="AE291" s="722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  <c r="AZ291" s="410"/>
      <c r="BA291" s="410"/>
      <c r="BB291" s="410"/>
      <c r="BC291" s="410"/>
      <c r="BD291" s="410"/>
      <c r="BE291" s="410"/>
      <c r="BF291" s="410"/>
      <c r="BG291" s="410"/>
      <c r="BH291" s="410"/>
      <c r="BI291" s="410"/>
      <c r="BJ291" s="410"/>
      <c r="BK291" s="410"/>
      <c r="BL291" s="410"/>
      <c r="BM291" s="410"/>
      <c r="BN291" s="410"/>
      <c r="BO291" s="410"/>
      <c r="BP291" s="410"/>
      <c r="BQ291" s="410"/>
      <c r="BR291" s="410"/>
      <c r="BS291" s="410"/>
      <c r="BT291" s="410"/>
      <c r="BU291" s="410"/>
      <c r="BV291" s="410"/>
      <c r="BW291" s="410"/>
      <c r="BX291" s="410"/>
      <c r="BY291" s="410"/>
      <c r="BZ291" s="410"/>
      <c r="CA291" s="410"/>
      <c r="CB291" s="410"/>
      <c r="CC291" s="410"/>
      <c r="CD291" s="410"/>
      <c r="CE291" s="410"/>
      <c r="CF291" s="410"/>
      <c r="CG291" s="410"/>
    </row>
    <row r="292" spans="1:85" ht="14.25">
      <c r="B292" s="795"/>
      <c r="C292" s="491" t="s">
        <v>770</v>
      </c>
      <c r="D292" s="492"/>
      <c r="E292" s="492"/>
      <c r="F292" s="492"/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3"/>
      <c r="V292" s="588">
        <v>815</v>
      </c>
      <c r="W292" s="720"/>
      <c r="X292" s="721"/>
      <c r="Y292" s="721"/>
      <c r="Z292" s="722"/>
      <c r="AA292" s="588">
        <v>390</v>
      </c>
      <c r="AB292" s="720"/>
      <c r="AC292" s="721"/>
      <c r="AD292" s="721"/>
      <c r="AE292" s="722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  <c r="AZ292" s="410"/>
      <c r="BA292" s="410"/>
      <c r="BB292" s="410"/>
      <c r="BC292" s="410"/>
      <c r="BD292" s="410"/>
      <c r="BE292" s="410"/>
      <c r="BF292" s="410"/>
      <c r="BG292" s="410"/>
      <c r="BH292" s="410"/>
      <c r="BI292" s="410"/>
      <c r="BJ292" s="410"/>
      <c r="BK292" s="410"/>
      <c r="BL292" s="410"/>
      <c r="BM292" s="410"/>
      <c r="BN292" s="410"/>
      <c r="BO292" s="410"/>
      <c r="BP292" s="410"/>
      <c r="BQ292" s="410"/>
      <c r="BR292" s="410"/>
      <c r="BS292" s="410"/>
      <c r="BT292" s="410"/>
      <c r="BU292" s="410"/>
      <c r="BV292" s="410"/>
      <c r="BW292" s="410"/>
      <c r="BX292" s="410"/>
      <c r="BY292" s="410"/>
      <c r="BZ292" s="410"/>
      <c r="CA292" s="410"/>
      <c r="CB292" s="410"/>
      <c r="CC292" s="410"/>
      <c r="CD292" s="410"/>
      <c r="CE292" s="410"/>
      <c r="CF292" s="410"/>
      <c r="CG292" s="410"/>
    </row>
    <row r="293" spans="1:85" ht="14.25">
      <c r="B293" s="795"/>
      <c r="C293" s="491" t="s">
        <v>771</v>
      </c>
      <c r="D293" s="492"/>
      <c r="E293" s="492"/>
      <c r="F293" s="492"/>
      <c r="G293" s="492"/>
      <c r="H293" s="492"/>
      <c r="I293" s="492"/>
      <c r="J293" s="492"/>
      <c r="K293" s="492"/>
      <c r="L293" s="492"/>
      <c r="M293" s="492"/>
      <c r="N293" s="492"/>
      <c r="O293" s="492"/>
      <c r="P293" s="492"/>
      <c r="Q293" s="492"/>
      <c r="R293" s="492"/>
      <c r="S293" s="492"/>
      <c r="T293" s="492"/>
      <c r="U293" s="493"/>
      <c r="V293" s="588">
        <v>741</v>
      </c>
      <c r="W293" s="720"/>
      <c r="X293" s="721"/>
      <c r="Y293" s="721"/>
      <c r="Z293" s="722"/>
      <c r="AA293" s="588">
        <v>742</v>
      </c>
      <c r="AB293" s="720"/>
      <c r="AC293" s="721"/>
      <c r="AD293" s="721"/>
      <c r="AE293" s="722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  <c r="AZ293" s="410"/>
      <c r="BA293" s="410"/>
      <c r="BB293" s="410"/>
      <c r="BC293" s="410"/>
      <c r="BD293" s="410"/>
      <c r="BE293" s="410"/>
      <c r="BF293" s="410"/>
      <c r="BG293" s="410"/>
      <c r="BH293" s="410"/>
      <c r="BI293" s="410"/>
      <c r="BJ293" s="410"/>
      <c r="BK293" s="410"/>
      <c r="BL293" s="410"/>
      <c r="BM293" s="410"/>
      <c r="BN293" s="410"/>
      <c r="BO293" s="410"/>
      <c r="BP293" s="410"/>
      <c r="BQ293" s="410"/>
      <c r="BR293" s="410"/>
      <c r="BS293" s="410"/>
      <c r="BT293" s="410"/>
      <c r="BU293" s="410"/>
      <c r="BV293" s="410"/>
      <c r="BW293" s="410"/>
      <c r="BX293" s="410"/>
      <c r="BY293" s="410"/>
      <c r="BZ293" s="410"/>
      <c r="CA293" s="410"/>
      <c r="CB293" s="410"/>
      <c r="CC293" s="410"/>
      <c r="CD293" s="410"/>
      <c r="CE293" s="410"/>
      <c r="CF293" s="410"/>
      <c r="CG293" s="410"/>
    </row>
    <row r="294" spans="1:85" ht="14.25">
      <c r="B294" s="795"/>
      <c r="C294" s="491" t="s">
        <v>772</v>
      </c>
      <c r="D294" s="492"/>
      <c r="E294" s="492"/>
      <c r="F294" s="492"/>
      <c r="G294" s="492"/>
      <c r="H294" s="492"/>
      <c r="I294" s="492"/>
      <c r="J294" s="492"/>
      <c r="K294" s="492"/>
      <c r="L294" s="492"/>
      <c r="M294" s="492"/>
      <c r="N294" s="492"/>
      <c r="O294" s="492"/>
      <c r="P294" s="492"/>
      <c r="Q294" s="492"/>
      <c r="R294" s="492"/>
      <c r="S294" s="492"/>
      <c r="T294" s="492"/>
      <c r="U294" s="492"/>
      <c r="V294" s="492"/>
      <c r="W294" s="492"/>
      <c r="X294" s="492"/>
      <c r="Y294" s="492"/>
      <c r="Z294" s="493"/>
      <c r="AA294" s="588">
        <v>841</v>
      </c>
      <c r="AB294" s="720"/>
      <c r="AC294" s="721"/>
      <c r="AD294" s="721"/>
      <c r="AE294" s="722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  <c r="AZ294" s="410"/>
      <c r="BA294" s="410"/>
      <c r="BB294" s="410"/>
      <c r="BC294" s="410"/>
      <c r="BD294" s="410"/>
      <c r="BE294" s="410"/>
      <c r="BF294" s="410"/>
      <c r="BG294" s="410"/>
      <c r="BH294" s="410"/>
      <c r="BI294" s="410"/>
      <c r="BJ294" s="410"/>
      <c r="BK294" s="410"/>
      <c r="BL294" s="410"/>
      <c r="BM294" s="410"/>
      <c r="BN294" s="410"/>
      <c r="BO294" s="410"/>
      <c r="BP294" s="410"/>
      <c r="BQ294" s="410"/>
      <c r="BR294" s="410"/>
      <c r="BS294" s="410"/>
      <c r="BT294" s="410"/>
      <c r="BU294" s="410"/>
      <c r="BV294" s="410"/>
      <c r="BW294" s="410"/>
      <c r="BX294" s="410"/>
      <c r="BY294" s="410"/>
      <c r="BZ294" s="410"/>
      <c r="CA294" s="410"/>
      <c r="CB294" s="410"/>
      <c r="CC294" s="410"/>
      <c r="CD294" s="410"/>
      <c r="CE294" s="410"/>
      <c r="CF294" s="410"/>
      <c r="CG294" s="410"/>
    </row>
    <row r="295" spans="1:85" ht="14.25">
      <c r="B295" s="795"/>
      <c r="C295" s="491" t="s">
        <v>773</v>
      </c>
      <c r="D295" s="492"/>
      <c r="E295" s="492"/>
      <c r="F295" s="492"/>
      <c r="G295" s="492"/>
      <c r="H295" s="492"/>
      <c r="I295" s="492"/>
      <c r="J295" s="492"/>
      <c r="K295" s="492"/>
      <c r="L295" s="492"/>
      <c r="M295" s="492"/>
      <c r="N295" s="492"/>
      <c r="O295" s="492"/>
      <c r="P295" s="492"/>
      <c r="Q295" s="492"/>
      <c r="R295" s="492"/>
      <c r="S295" s="492"/>
      <c r="T295" s="492"/>
      <c r="U295" s="492"/>
      <c r="V295" s="492"/>
      <c r="W295" s="492"/>
      <c r="X295" s="492"/>
      <c r="Y295" s="492"/>
      <c r="Z295" s="493"/>
      <c r="AA295" s="588">
        <v>855</v>
      </c>
      <c r="AB295" s="720"/>
      <c r="AC295" s="721"/>
      <c r="AD295" s="721"/>
      <c r="AE295" s="722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  <c r="AZ295" s="410"/>
      <c r="BA295" s="410"/>
      <c r="BB295" s="410"/>
      <c r="BC295" s="410"/>
      <c r="BD295" s="410"/>
      <c r="BE295" s="410"/>
      <c r="BF295" s="410"/>
      <c r="BG295" s="410"/>
      <c r="BH295" s="410"/>
      <c r="BI295" s="410"/>
      <c r="BJ295" s="410"/>
      <c r="BK295" s="410"/>
      <c r="BL295" s="410"/>
      <c r="BM295" s="410"/>
      <c r="BN295" s="410"/>
      <c r="BO295" s="410"/>
      <c r="BP295" s="410"/>
      <c r="BQ295" s="410"/>
      <c r="BR295" s="410"/>
      <c r="BS295" s="410"/>
      <c r="BT295" s="410"/>
      <c r="BU295" s="410"/>
      <c r="BV295" s="410"/>
      <c r="BW295" s="410"/>
      <c r="BX295" s="410"/>
      <c r="BY295" s="410"/>
      <c r="BZ295" s="410"/>
      <c r="CA295" s="410"/>
      <c r="CB295" s="410"/>
      <c r="CC295" s="410"/>
      <c r="CD295" s="410"/>
      <c r="CE295" s="410"/>
      <c r="CF295" s="410"/>
      <c r="CG295" s="410"/>
    </row>
    <row r="296" spans="1:85" ht="14.25" customHeight="1">
      <c r="B296" s="591" t="s">
        <v>774</v>
      </c>
      <c r="C296" s="533" t="s">
        <v>775</v>
      </c>
      <c r="D296" s="533"/>
      <c r="E296" s="533"/>
      <c r="F296" s="533"/>
      <c r="G296" s="590">
        <v>828</v>
      </c>
      <c r="H296" s="720"/>
      <c r="I296" s="721"/>
      <c r="J296" s="721"/>
      <c r="K296" s="722"/>
      <c r="L296" s="533" t="s">
        <v>776</v>
      </c>
      <c r="M296" s="534"/>
      <c r="N296" s="534"/>
      <c r="O296" s="534"/>
      <c r="P296" s="534"/>
      <c r="Q296" s="588">
        <v>830</v>
      </c>
      <c r="R296" s="720"/>
      <c r="S296" s="721"/>
      <c r="T296" s="721"/>
      <c r="U296" s="722"/>
      <c r="V296" s="533" t="s">
        <v>777</v>
      </c>
      <c r="W296" s="534"/>
      <c r="X296" s="534"/>
      <c r="Y296" s="534"/>
      <c r="Z296" s="534"/>
      <c r="AA296" s="588">
        <v>829</v>
      </c>
      <c r="AB296" s="720"/>
      <c r="AC296" s="721"/>
      <c r="AD296" s="721"/>
      <c r="AE296" s="722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  <c r="AZ296" s="410"/>
      <c r="BA296" s="410"/>
      <c r="BB296" s="410"/>
      <c r="BC296" s="410"/>
      <c r="BD296" s="410"/>
      <c r="BE296" s="410"/>
      <c r="BF296" s="410"/>
      <c r="BG296" s="410"/>
      <c r="BH296" s="410"/>
      <c r="BI296" s="410"/>
      <c r="BJ296" s="410"/>
      <c r="BK296" s="410"/>
      <c r="BL296" s="410"/>
      <c r="BM296" s="410"/>
      <c r="BN296" s="410"/>
      <c r="BO296" s="410"/>
      <c r="BP296" s="410"/>
      <c r="BQ296" s="410"/>
      <c r="BR296" s="410"/>
      <c r="BS296" s="410"/>
      <c r="BT296" s="410"/>
      <c r="BU296" s="410"/>
      <c r="BV296" s="410"/>
      <c r="BW296" s="410"/>
      <c r="BX296" s="410"/>
      <c r="BY296" s="410"/>
      <c r="BZ296" s="410"/>
      <c r="CA296" s="410"/>
      <c r="CB296" s="410"/>
      <c r="CC296" s="410"/>
      <c r="CD296" s="410"/>
      <c r="CE296" s="410"/>
      <c r="CF296" s="410"/>
      <c r="CG296" s="410"/>
    </row>
    <row r="297" spans="1:85" s="461" customFormat="1">
      <c r="A297" s="455"/>
      <c r="B297" s="798" t="s">
        <v>778</v>
      </c>
      <c r="C297" s="796" t="s">
        <v>743</v>
      </c>
      <c r="D297" s="796"/>
      <c r="E297" s="796"/>
      <c r="F297" s="796"/>
      <c r="G297" s="796"/>
      <c r="H297" s="796"/>
      <c r="I297" s="796"/>
      <c r="J297" s="796"/>
      <c r="K297" s="796"/>
      <c r="L297" s="796"/>
      <c r="M297" s="796"/>
      <c r="N297" s="796"/>
      <c r="O297" s="796"/>
      <c r="P297" s="796"/>
      <c r="Q297" s="792" t="s">
        <v>754</v>
      </c>
      <c r="R297" s="792"/>
      <c r="S297" s="792"/>
      <c r="T297" s="792"/>
      <c r="U297" s="792"/>
      <c r="V297" s="792" t="s">
        <v>755</v>
      </c>
      <c r="W297" s="792"/>
      <c r="X297" s="792"/>
      <c r="Y297" s="792"/>
      <c r="Z297" s="792"/>
      <c r="AA297" s="456"/>
      <c r="AB297" s="457"/>
      <c r="AC297" s="457"/>
      <c r="AD297" s="457"/>
      <c r="AE297" s="459"/>
      <c r="AF297" s="460"/>
      <c r="AG297" s="460"/>
      <c r="AH297" s="460"/>
      <c r="AI297" s="460"/>
      <c r="AJ297" s="460"/>
      <c r="AK297" s="460"/>
      <c r="AL297" s="460"/>
      <c r="AM297" s="460"/>
      <c r="AN297" s="460"/>
      <c r="AO297" s="460"/>
      <c r="AP297" s="460"/>
      <c r="AQ297" s="460"/>
      <c r="AR297" s="460"/>
      <c r="AS297" s="460"/>
      <c r="AT297" s="460"/>
      <c r="AU297" s="460"/>
      <c r="AV297" s="460"/>
      <c r="AW297" s="460"/>
      <c r="AX297" s="460"/>
      <c r="AY297" s="460"/>
      <c r="AZ297" s="460"/>
      <c r="BA297" s="460"/>
      <c r="BB297" s="460"/>
      <c r="BC297" s="460"/>
      <c r="BD297" s="460"/>
      <c r="BE297" s="460"/>
      <c r="BF297" s="460"/>
      <c r="BG297" s="460"/>
      <c r="BH297" s="460"/>
      <c r="BI297" s="460"/>
      <c r="BJ297" s="460"/>
      <c r="BK297" s="460"/>
      <c r="BL297" s="460"/>
      <c r="BM297" s="460"/>
      <c r="BN297" s="460"/>
      <c r="BO297" s="460"/>
      <c r="BP297" s="460"/>
      <c r="BQ297" s="460"/>
      <c r="BR297" s="460"/>
      <c r="BS297" s="460"/>
      <c r="BT297" s="460"/>
      <c r="BU297" s="460"/>
      <c r="BV297" s="460"/>
      <c r="BW297" s="460"/>
      <c r="BX297" s="460"/>
      <c r="BY297" s="460"/>
      <c r="BZ297" s="460"/>
      <c r="CA297" s="460"/>
      <c r="CB297" s="460"/>
      <c r="CC297" s="460"/>
      <c r="CD297" s="460"/>
      <c r="CE297" s="460"/>
      <c r="CF297" s="460"/>
      <c r="CG297" s="460"/>
    </row>
    <row r="298" spans="1:85" ht="14.25">
      <c r="B298" s="798"/>
      <c r="C298" s="491" t="s">
        <v>779</v>
      </c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  <c r="P298" s="493"/>
      <c r="Q298" s="588">
        <v>772</v>
      </c>
      <c r="R298" s="720"/>
      <c r="S298" s="721"/>
      <c r="T298" s="721"/>
      <c r="U298" s="722"/>
      <c r="V298" s="588">
        <v>811</v>
      </c>
      <c r="W298" s="720"/>
      <c r="X298" s="721"/>
      <c r="Y298" s="721"/>
      <c r="Z298" s="722"/>
      <c r="AA298" s="413"/>
      <c r="AB298" s="414"/>
      <c r="AC298" s="414"/>
      <c r="AD298" s="414"/>
      <c r="AE298" s="415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  <c r="AZ298" s="410"/>
      <c r="BA298" s="410"/>
      <c r="BB298" s="410"/>
      <c r="BC298" s="410"/>
      <c r="BD298" s="410"/>
      <c r="BE298" s="410"/>
      <c r="BF298" s="410"/>
      <c r="BG298" s="410"/>
      <c r="BH298" s="410"/>
      <c r="BI298" s="410"/>
      <c r="BJ298" s="410"/>
      <c r="BK298" s="410"/>
      <c r="BL298" s="410"/>
      <c r="BM298" s="410"/>
      <c r="BN298" s="410"/>
      <c r="BO298" s="410"/>
      <c r="BP298" s="410"/>
      <c r="BQ298" s="410"/>
      <c r="BR298" s="410"/>
      <c r="BS298" s="410"/>
      <c r="BT298" s="410"/>
      <c r="BU298" s="410"/>
      <c r="BV298" s="410"/>
      <c r="BW298" s="410"/>
      <c r="BX298" s="410"/>
      <c r="BY298" s="410"/>
      <c r="BZ298" s="410"/>
      <c r="CA298" s="410"/>
      <c r="CB298" s="410"/>
      <c r="CC298" s="410"/>
      <c r="CD298" s="410"/>
      <c r="CE298" s="410"/>
      <c r="CF298" s="410"/>
      <c r="CG298" s="410"/>
    </row>
    <row r="299" spans="1:85" ht="14.25">
      <c r="B299" s="798"/>
      <c r="C299" s="491" t="s">
        <v>780</v>
      </c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  <c r="P299" s="493"/>
      <c r="Q299" s="588">
        <v>873</v>
      </c>
      <c r="R299" s="720"/>
      <c r="S299" s="721"/>
      <c r="T299" s="721"/>
      <c r="U299" s="722"/>
      <c r="V299" s="588">
        <v>1002</v>
      </c>
      <c r="W299" s="720"/>
      <c r="X299" s="721"/>
      <c r="Y299" s="721"/>
      <c r="Z299" s="722"/>
      <c r="AA299" s="413"/>
      <c r="AB299" s="414"/>
      <c r="AC299" s="414"/>
      <c r="AD299" s="414"/>
      <c r="AE299" s="415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  <c r="AZ299" s="410"/>
      <c r="BA299" s="410"/>
      <c r="BB299" s="410"/>
      <c r="BC299" s="410"/>
      <c r="BD299" s="410"/>
      <c r="BE299" s="410"/>
      <c r="BF299" s="410"/>
      <c r="BG299" s="410"/>
      <c r="BH299" s="410"/>
      <c r="BI299" s="410"/>
      <c r="BJ299" s="410"/>
      <c r="BK299" s="410"/>
      <c r="BL299" s="410"/>
      <c r="BM299" s="410"/>
      <c r="BN299" s="410"/>
      <c r="BO299" s="410"/>
      <c r="BP299" s="410"/>
      <c r="BQ299" s="410"/>
      <c r="BR299" s="410"/>
      <c r="BS299" s="410"/>
      <c r="BT299" s="410"/>
      <c r="BU299" s="410"/>
      <c r="BV299" s="410"/>
      <c r="BW299" s="410"/>
      <c r="BX299" s="410"/>
      <c r="BY299" s="410"/>
      <c r="BZ299" s="410"/>
      <c r="CA299" s="410"/>
      <c r="CB299" s="410"/>
      <c r="CC299" s="410"/>
      <c r="CD299" s="410"/>
      <c r="CE299" s="410"/>
      <c r="CF299" s="410"/>
      <c r="CG299" s="410"/>
    </row>
    <row r="300" spans="1:85" ht="14.25">
      <c r="B300" s="798"/>
      <c r="C300" s="491" t="s">
        <v>781</v>
      </c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  <c r="P300" s="493"/>
      <c r="Q300" s="588">
        <v>1120</v>
      </c>
      <c r="R300" s="720"/>
      <c r="S300" s="721"/>
      <c r="T300" s="721"/>
      <c r="U300" s="722"/>
      <c r="V300" s="588">
        <v>1121</v>
      </c>
      <c r="W300" s="720"/>
      <c r="X300" s="721"/>
      <c r="Y300" s="721"/>
      <c r="Z300" s="722"/>
      <c r="AA300" s="413"/>
      <c r="AB300" s="414"/>
      <c r="AC300" s="414"/>
      <c r="AD300" s="414"/>
      <c r="AE300" s="415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  <c r="AZ300" s="410"/>
      <c r="BA300" s="410"/>
      <c r="BB300" s="410"/>
      <c r="BC300" s="410"/>
      <c r="BD300" s="410"/>
      <c r="BE300" s="410"/>
      <c r="BF300" s="410"/>
      <c r="BG300" s="410"/>
      <c r="BH300" s="410"/>
      <c r="BI300" s="410"/>
      <c r="BJ300" s="410"/>
      <c r="BK300" s="410"/>
      <c r="BL300" s="410"/>
      <c r="BM300" s="410"/>
      <c r="BN300" s="410"/>
      <c r="BO300" s="410"/>
      <c r="BP300" s="410"/>
      <c r="BQ300" s="410"/>
      <c r="BR300" s="410"/>
      <c r="BS300" s="410"/>
      <c r="BT300" s="410"/>
      <c r="BU300" s="410"/>
      <c r="BV300" s="410"/>
      <c r="BW300" s="410"/>
      <c r="BX300" s="410"/>
      <c r="BY300" s="410"/>
      <c r="BZ300" s="410"/>
      <c r="CA300" s="410"/>
      <c r="CB300" s="410"/>
      <c r="CC300" s="410"/>
      <c r="CD300" s="410"/>
      <c r="CE300" s="410"/>
      <c r="CF300" s="410"/>
      <c r="CG300" s="410"/>
    </row>
    <row r="301" spans="1:85" ht="14.25">
      <c r="B301" s="798"/>
      <c r="C301" s="491" t="s">
        <v>782</v>
      </c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P301" s="493"/>
      <c r="Q301" s="588">
        <v>1122</v>
      </c>
      <c r="R301" s="720"/>
      <c r="S301" s="721"/>
      <c r="T301" s="721"/>
      <c r="U301" s="722"/>
      <c r="V301" s="588">
        <v>1124</v>
      </c>
      <c r="W301" s="720"/>
      <c r="X301" s="721"/>
      <c r="Y301" s="721"/>
      <c r="Z301" s="722"/>
      <c r="AA301" s="413"/>
      <c r="AB301" s="414"/>
      <c r="AC301" s="414"/>
      <c r="AD301" s="414"/>
      <c r="AE301" s="415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  <c r="AZ301" s="410"/>
      <c r="BA301" s="410"/>
      <c r="BB301" s="410"/>
      <c r="BC301" s="410"/>
      <c r="BD301" s="410"/>
      <c r="BE301" s="410"/>
      <c r="BF301" s="410"/>
      <c r="BG301" s="410"/>
      <c r="BH301" s="410"/>
      <c r="BI301" s="410"/>
      <c r="BJ301" s="410"/>
      <c r="BK301" s="410"/>
      <c r="BL301" s="410"/>
      <c r="BM301" s="410"/>
      <c r="BN301" s="410"/>
      <c r="BO301" s="410"/>
      <c r="BP301" s="410"/>
      <c r="BQ301" s="410"/>
      <c r="BR301" s="410"/>
      <c r="BS301" s="410"/>
      <c r="BT301" s="410"/>
      <c r="BU301" s="410"/>
      <c r="BV301" s="410"/>
      <c r="BW301" s="410"/>
      <c r="BX301" s="410"/>
      <c r="BY301" s="410"/>
      <c r="BZ301" s="410"/>
      <c r="CA301" s="410"/>
      <c r="CB301" s="410"/>
      <c r="CC301" s="410"/>
      <c r="CD301" s="410"/>
      <c r="CE301" s="410"/>
      <c r="CF301" s="410"/>
      <c r="CG301" s="410"/>
    </row>
    <row r="302" spans="1:85" ht="14.25">
      <c r="B302" s="798"/>
      <c r="C302" s="491" t="s">
        <v>783</v>
      </c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  <c r="P302" s="493"/>
      <c r="Q302" s="588">
        <v>1838</v>
      </c>
      <c r="R302" s="720"/>
      <c r="S302" s="721"/>
      <c r="T302" s="721"/>
      <c r="U302" s="722"/>
      <c r="V302" s="588">
        <v>1839</v>
      </c>
      <c r="W302" s="720"/>
      <c r="X302" s="721"/>
      <c r="Y302" s="721"/>
      <c r="Z302" s="722"/>
      <c r="AA302" s="413"/>
      <c r="AB302" s="414"/>
      <c r="AC302" s="414"/>
      <c r="AD302" s="414"/>
      <c r="AE302" s="415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  <c r="AZ302" s="410"/>
      <c r="BA302" s="410"/>
      <c r="BB302" s="410"/>
      <c r="BC302" s="410"/>
      <c r="BD302" s="410"/>
      <c r="BE302" s="410"/>
      <c r="BF302" s="410"/>
      <c r="BG302" s="410"/>
      <c r="BH302" s="410"/>
      <c r="BI302" s="410"/>
      <c r="BJ302" s="410"/>
      <c r="BK302" s="410"/>
      <c r="BL302" s="410"/>
      <c r="BM302" s="410"/>
      <c r="BN302" s="410"/>
      <c r="BO302" s="410"/>
      <c r="BP302" s="410"/>
      <c r="BQ302" s="410"/>
      <c r="BR302" s="410"/>
      <c r="BS302" s="410"/>
      <c r="BT302" s="410"/>
      <c r="BU302" s="410"/>
      <c r="BV302" s="410"/>
      <c r="BW302" s="410"/>
      <c r="BX302" s="410"/>
      <c r="BY302" s="410"/>
      <c r="BZ302" s="410"/>
      <c r="CA302" s="410"/>
      <c r="CB302" s="410"/>
      <c r="CC302" s="410"/>
      <c r="CD302" s="410"/>
      <c r="CE302" s="410"/>
      <c r="CF302" s="410"/>
      <c r="CG302" s="410"/>
    </row>
    <row r="303" spans="1:85" ht="14.25">
      <c r="B303" s="798"/>
      <c r="C303" s="491" t="s">
        <v>784</v>
      </c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  <c r="P303" s="493"/>
      <c r="Q303" s="588">
        <v>1775</v>
      </c>
      <c r="R303" s="720"/>
      <c r="S303" s="721"/>
      <c r="T303" s="721"/>
      <c r="U303" s="722"/>
      <c r="V303" s="413"/>
      <c r="W303" s="414"/>
      <c r="X303" s="414"/>
      <c r="Y303" s="414"/>
      <c r="Z303" s="415"/>
      <c r="AA303" s="413"/>
      <c r="AB303" s="414"/>
      <c r="AC303" s="414"/>
      <c r="AD303" s="414"/>
      <c r="AE303" s="415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  <c r="AZ303" s="410"/>
      <c r="BA303" s="410"/>
      <c r="BB303" s="410"/>
      <c r="BC303" s="410"/>
      <c r="BD303" s="410"/>
      <c r="BE303" s="410"/>
      <c r="BF303" s="410"/>
      <c r="BG303" s="410"/>
      <c r="BH303" s="410"/>
      <c r="BI303" s="410"/>
      <c r="BJ303" s="410"/>
      <c r="BK303" s="410"/>
      <c r="BL303" s="410"/>
      <c r="BM303" s="410"/>
      <c r="BN303" s="410"/>
      <c r="BO303" s="410"/>
      <c r="BP303" s="410"/>
      <c r="BQ303" s="410"/>
      <c r="BR303" s="410"/>
      <c r="BS303" s="410"/>
      <c r="BT303" s="410"/>
      <c r="BU303" s="410"/>
      <c r="BV303" s="410"/>
      <c r="BW303" s="410"/>
      <c r="BX303" s="410"/>
      <c r="BY303" s="410"/>
      <c r="BZ303" s="410"/>
      <c r="CA303" s="410"/>
      <c r="CB303" s="410"/>
      <c r="CC303" s="410"/>
      <c r="CD303" s="410"/>
      <c r="CE303" s="410"/>
      <c r="CF303" s="410"/>
      <c r="CG303" s="410"/>
    </row>
    <row r="304" spans="1:85" ht="14.25">
      <c r="B304" s="798"/>
      <c r="C304" s="535" t="s">
        <v>785</v>
      </c>
      <c r="D304" s="536"/>
      <c r="E304" s="536"/>
      <c r="F304" s="536"/>
      <c r="G304" s="536"/>
      <c r="H304" s="536"/>
      <c r="I304" s="536"/>
      <c r="J304" s="536"/>
      <c r="K304" s="536"/>
      <c r="L304" s="536"/>
      <c r="M304" s="536"/>
      <c r="N304" s="536"/>
      <c r="O304" s="536"/>
      <c r="P304" s="537"/>
      <c r="Q304" s="538">
        <v>1911</v>
      </c>
      <c r="R304" s="724"/>
      <c r="S304" s="725"/>
      <c r="T304" s="725"/>
      <c r="U304" s="726"/>
      <c r="V304" s="432"/>
      <c r="W304" s="433"/>
      <c r="X304" s="433"/>
      <c r="Y304" s="433"/>
      <c r="Z304" s="434"/>
      <c r="AA304" s="432"/>
      <c r="AB304" s="433"/>
      <c r="AC304" s="433"/>
      <c r="AD304" s="433"/>
      <c r="AE304" s="434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  <c r="AZ304" s="410"/>
      <c r="BA304" s="410"/>
      <c r="BB304" s="410"/>
      <c r="BC304" s="410"/>
      <c r="BD304" s="410"/>
      <c r="BE304" s="410"/>
      <c r="BF304" s="410"/>
      <c r="BG304" s="410"/>
      <c r="BH304" s="410"/>
      <c r="BI304" s="410"/>
      <c r="BJ304" s="410"/>
      <c r="BK304" s="410"/>
      <c r="BL304" s="410"/>
      <c r="BM304" s="410"/>
      <c r="BN304" s="410"/>
      <c r="BO304" s="410"/>
      <c r="BP304" s="410"/>
      <c r="BQ304" s="410"/>
      <c r="BR304" s="410"/>
      <c r="BS304" s="410"/>
      <c r="BT304" s="410"/>
      <c r="BU304" s="410"/>
      <c r="BV304" s="410"/>
      <c r="BW304" s="410"/>
      <c r="BX304" s="410"/>
      <c r="BY304" s="410"/>
      <c r="BZ304" s="410"/>
      <c r="CA304" s="410"/>
      <c r="CB304" s="410"/>
      <c r="CC304" s="410"/>
      <c r="CD304" s="410"/>
      <c r="CE304" s="410"/>
      <c r="CF304" s="410"/>
      <c r="CG304" s="410"/>
    </row>
    <row r="305" spans="1:92" s="461" customFormat="1">
      <c r="A305" s="455"/>
      <c r="B305" s="797" t="s">
        <v>786</v>
      </c>
      <c r="C305" s="797"/>
      <c r="D305" s="797"/>
      <c r="E305" s="797"/>
      <c r="F305" s="797"/>
      <c r="G305" s="797"/>
      <c r="H305" s="797"/>
      <c r="I305" s="797"/>
      <c r="J305" s="797"/>
      <c r="K305" s="797"/>
      <c r="L305" s="797"/>
      <c r="M305" s="797"/>
      <c r="N305" s="797"/>
      <c r="O305" s="797"/>
      <c r="P305" s="797"/>
      <c r="Q305" s="792" t="s">
        <v>787</v>
      </c>
      <c r="R305" s="792"/>
      <c r="S305" s="792"/>
      <c r="T305" s="792"/>
      <c r="U305" s="792"/>
      <c r="V305" s="743" t="s">
        <v>788</v>
      </c>
      <c r="W305" s="743"/>
      <c r="X305" s="743"/>
      <c r="Y305" s="743"/>
      <c r="Z305" s="743"/>
      <c r="AA305" s="792" t="s">
        <v>724</v>
      </c>
      <c r="AB305" s="792"/>
      <c r="AC305" s="792"/>
      <c r="AD305" s="792"/>
      <c r="AE305" s="792"/>
      <c r="AF305" s="460"/>
      <c r="AG305" s="460"/>
      <c r="AH305" s="460"/>
      <c r="AI305" s="460"/>
      <c r="AJ305" s="460"/>
      <c r="AK305" s="460"/>
      <c r="AL305" s="460"/>
      <c r="AM305" s="460"/>
      <c r="AN305" s="460"/>
      <c r="AO305" s="460"/>
      <c r="AP305" s="460"/>
      <c r="AQ305" s="460"/>
      <c r="AR305" s="460"/>
      <c r="AS305" s="460"/>
      <c r="AT305" s="460"/>
      <c r="AU305" s="460"/>
      <c r="AV305" s="460"/>
      <c r="AW305" s="460"/>
      <c r="AX305" s="460"/>
      <c r="AY305" s="460"/>
      <c r="AZ305" s="460"/>
      <c r="BA305" s="460"/>
      <c r="BB305" s="460"/>
      <c r="BC305" s="460"/>
      <c r="BD305" s="460"/>
      <c r="BE305" s="460"/>
      <c r="BF305" s="460"/>
      <c r="BG305" s="460"/>
      <c r="BH305" s="460"/>
      <c r="BI305" s="460"/>
      <c r="BJ305" s="460"/>
      <c r="BK305" s="460"/>
      <c r="BL305" s="460"/>
      <c r="BM305" s="460"/>
      <c r="BN305" s="460"/>
      <c r="BO305" s="460"/>
      <c r="BP305" s="460"/>
      <c r="BQ305" s="460"/>
      <c r="BR305" s="460"/>
      <c r="BS305" s="460"/>
      <c r="BT305" s="460"/>
      <c r="BU305" s="460"/>
      <c r="BV305" s="460"/>
      <c r="BW305" s="460"/>
      <c r="BX305" s="460"/>
      <c r="BY305" s="460"/>
      <c r="BZ305" s="460"/>
      <c r="CA305" s="460"/>
      <c r="CB305" s="460"/>
      <c r="CC305" s="460"/>
      <c r="CD305" s="460"/>
      <c r="CE305" s="460"/>
      <c r="CF305" s="460"/>
      <c r="CG305" s="460"/>
    </row>
    <row r="306" spans="1:92" ht="14.25">
      <c r="B306" s="797"/>
      <c r="C306" s="797"/>
      <c r="D306" s="797"/>
      <c r="E306" s="797"/>
      <c r="F306" s="797"/>
      <c r="G306" s="797"/>
      <c r="H306" s="797"/>
      <c r="I306" s="797"/>
      <c r="J306" s="797"/>
      <c r="K306" s="797"/>
      <c r="L306" s="797"/>
      <c r="M306" s="797"/>
      <c r="N306" s="797"/>
      <c r="O306" s="797"/>
      <c r="P306" s="797"/>
      <c r="Q306" s="588">
        <v>999</v>
      </c>
      <c r="R306" s="720"/>
      <c r="S306" s="721"/>
      <c r="T306" s="721"/>
      <c r="U306" s="722"/>
      <c r="V306" s="588">
        <v>998</v>
      </c>
      <c r="W306" s="720"/>
      <c r="X306" s="721"/>
      <c r="Y306" s="721"/>
      <c r="Z306" s="722"/>
      <c r="AA306" s="588">
        <v>953</v>
      </c>
      <c r="AB306" s="720"/>
      <c r="AC306" s="721"/>
      <c r="AD306" s="721"/>
      <c r="AE306" s="722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  <c r="AZ306" s="410"/>
      <c r="BA306" s="410"/>
      <c r="BB306" s="410"/>
      <c r="BC306" s="410"/>
      <c r="BD306" s="410"/>
      <c r="BE306" s="410"/>
      <c r="BF306" s="410"/>
      <c r="BG306" s="410"/>
      <c r="BH306" s="410"/>
      <c r="BI306" s="410"/>
      <c r="BJ306" s="410"/>
      <c r="BK306" s="410"/>
      <c r="BL306" s="410"/>
      <c r="BM306" s="410"/>
      <c r="BN306" s="410"/>
      <c r="BO306" s="410"/>
      <c r="BP306" s="410"/>
      <c r="BQ306" s="410"/>
      <c r="BR306" s="410"/>
      <c r="BS306" s="410"/>
      <c r="BT306" s="410"/>
      <c r="BU306" s="410"/>
      <c r="BV306" s="410"/>
      <c r="BW306" s="410"/>
      <c r="BX306" s="410"/>
      <c r="BY306" s="410"/>
      <c r="BZ306" s="410"/>
      <c r="CA306" s="410"/>
      <c r="CB306" s="410"/>
      <c r="CC306" s="410"/>
      <c r="CD306" s="410"/>
      <c r="CE306" s="410"/>
      <c r="CF306" s="410"/>
      <c r="CG306" s="410"/>
    </row>
    <row r="307" spans="1:92" s="411" customFormat="1">
      <c r="A307" s="409"/>
      <c r="B307" s="517"/>
      <c r="C307" s="517"/>
      <c r="D307" s="517"/>
      <c r="E307" s="517"/>
      <c r="F307" s="517"/>
      <c r="G307" s="517"/>
      <c r="H307" s="517"/>
      <c r="I307" s="517"/>
      <c r="J307" s="517"/>
      <c r="K307" s="517"/>
      <c r="L307" s="517"/>
      <c r="M307" s="517"/>
      <c r="N307" s="517"/>
      <c r="O307" s="517"/>
      <c r="P307" s="517"/>
      <c r="Q307" s="517"/>
      <c r="R307" s="517"/>
      <c r="S307" s="410"/>
      <c r="T307" s="410"/>
      <c r="U307" s="410"/>
      <c r="V307" s="410"/>
      <c r="W307" s="410"/>
      <c r="X307" s="410"/>
      <c r="Y307" s="410"/>
      <c r="Z307" s="410"/>
      <c r="AA307" s="410"/>
      <c r="AB307" s="410"/>
      <c r="AC307" s="410"/>
      <c r="AD307" s="410"/>
      <c r="AE307" s="410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  <c r="AZ307" s="410"/>
      <c r="BA307" s="410"/>
      <c r="BB307" s="410"/>
      <c r="BC307" s="410"/>
      <c r="BD307" s="410"/>
      <c r="BE307" s="410"/>
      <c r="BF307" s="410"/>
      <c r="BG307" s="410"/>
      <c r="BH307" s="410"/>
      <c r="BI307" s="410"/>
      <c r="BJ307" s="410"/>
      <c r="BK307" s="410"/>
      <c r="BL307" s="410"/>
      <c r="BM307" s="410"/>
      <c r="BN307" s="410"/>
      <c r="BO307" s="410"/>
      <c r="BP307" s="410"/>
      <c r="BQ307" s="410"/>
      <c r="BR307" s="410"/>
      <c r="BS307" s="410"/>
      <c r="BT307" s="410"/>
      <c r="BU307" s="410"/>
      <c r="BV307" s="410"/>
      <c r="BW307" s="410"/>
      <c r="BX307" s="410"/>
      <c r="BY307" s="410"/>
      <c r="BZ307" s="410"/>
      <c r="CA307" s="410"/>
      <c r="CB307" s="410"/>
      <c r="CC307" s="410"/>
      <c r="CD307" s="410"/>
      <c r="CE307" s="410"/>
      <c r="CF307" s="410"/>
      <c r="CG307" s="410"/>
      <c r="CH307" s="410"/>
      <c r="CI307" s="410"/>
      <c r="CJ307" s="410"/>
      <c r="CK307" s="410"/>
      <c r="CL307" s="410"/>
      <c r="CM307" s="410"/>
      <c r="CN307" s="410"/>
    </row>
    <row r="308" spans="1:92" s="411" customFormat="1">
      <c r="A308" s="409"/>
      <c r="B308" s="791" t="s">
        <v>789</v>
      </c>
      <c r="C308" s="791"/>
      <c r="D308" s="791"/>
      <c r="E308" s="791"/>
      <c r="F308" s="791"/>
      <c r="G308" s="791"/>
      <c r="H308" s="791"/>
      <c r="I308" s="791"/>
      <c r="J308" s="791"/>
      <c r="K308" s="791"/>
      <c r="L308" s="791"/>
      <c r="M308" s="791"/>
      <c r="N308" s="791"/>
      <c r="O308" s="791"/>
      <c r="P308" s="791"/>
      <c r="Q308" s="791"/>
      <c r="R308" s="791"/>
      <c r="S308" s="410"/>
      <c r="T308" s="410"/>
      <c r="U308" s="410"/>
      <c r="V308" s="410"/>
      <c r="W308" s="410"/>
      <c r="X308" s="410"/>
      <c r="Y308" s="410"/>
      <c r="Z308" s="410"/>
      <c r="AA308" s="410"/>
      <c r="AB308" s="410"/>
      <c r="AC308" s="410"/>
      <c r="AD308" s="410"/>
      <c r="AE308" s="410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  <c r="AZ308" s="410"/>
      <c r="BA308" s="410"/>
      <c r="BB308" s="410"/>
      <c r="BC308" s="410"/>
      <c r="BD308" s="410"/>
      <c r="BE308" s="410"/>
      <c r="BF308" s="410"/>
      <c r="BG308" s="410"/>
      <c r="BH308" s="410"/>
      <c r="BI308" s="410"/>
      <c r="BJ308" s="410"/>
      <c r="BK308" s="410"/>
      <c r="BL308" s="410"/>
      <c r="BM308" s="410"/>
      <c r="BN308" s="410"/>
      <c r="BO308" s="410"/>
      <c r="BP308" s="410"/>
      <c r="BQ308" s="410"/>
      <c r="BR308" s="410"/>
      <c r="BS308" s="410"/>
      <c r="BT308" s="410"/>
      <c r="BU308" s="410"/>
      <c r="BV308" s="410"/>
      <c r="BW308" s="410"/>
      <c r="BX308" s="410"/>
      <c r="BY308" s="410"/>
      <c r="BZ308" s="410"/>
      <c r="CA308" s="410"/>
      <c r="CB308" s="410"/>
      <c r="CC308" s="410"/>
      <c r="CD308" s="410"/>
      <c r="CE308" s="410"/>
      <c r="CF308" s="410"/>
      <c r="CG308" s="410"/>
      <c r="CH308" s="410"/>
      <c r="CI308" s="410"/>
      <c r="CJ308" s="410"/>
      <c r="CK308" s="410"/>
      <c r="CL308" s="410"/>
      <c r="CM308" s="410"/>
      <c r="CN308" s="410"/>
    </row>
    <row r="309" spans="1:92" s="411" customFormat="1">
      <c r="A309" s="409"/>
      <c r="B309" s="791"/>
      <c r="C309" s="791"/>
      <c r="D309" s="791"/>
      <c r="E309" s="791"/>
      <c r="F309" s="791"/>
      <c r="G309" s="791"/>
      <c r="H309" s="791"/>
      <c r="I309" s="791"/>
      <c r="J309" s="791"/>
      <c r="K309" s="791"/>
      <c r="L309" s="791"/>
      <c r="M309" s="791"/>
      <c r="N309" s="791"/>
      <c r="O309" s="791"/>
      <c r="P309" s="791"/>
      <c r="Q309" s="791"/>
      <c r="R309" s="791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  <c r="AZ309" s="410"/>
      <c r="BA309" s="410"/>
      <c r="BB309" s="410"/>
      <c r="BC309" s="410"/>
      <c r="BD309" s="410"/>
      <c r="BE309" s="410"/>
      <c r="BF309" s="410"/>
      <c r="BG309" s="410"/>
      <c r="BH309" s="410"/>
      <c r="BI309" s="410"/>
      <c r="BJ309" s="410"/>
      <c r="BK309" s="410"/>
      <c r="BL309" s="410"/>
      <c r="BM309" s="410"/>
      <c r="BN309" s="410"/>
      <c r="BO309" s="410"/>
      <c r="BP309" s="410"/>
      <c r="BQ309" s="410"/>
      <c r="BR309" s="410"/>
      <c r="BS309" s="410"/>
      <c r="BT309" s="410"/>
      <c r="BU309" s="410"/>
      <c r="BV309" s="410"/>
      <c r="BW309" s="410"/>
      <c r="BX309" s="410"/>
      <c r="BY309" s="410"/>
      <c r="BZ309" s="410"/>
      <c r="CA309" s="410"/>
      <c r="CB309" s="410"/>
      <c r="CC309" s="410"/>
      <c r="CD309" s="410"/>
      <c r="CE309" s="410"/>
      <c r="CF309" s="410"/>
      <c r="CG309" s="410"/>
      <c r="CH309" s="410"/>
      <c r="CI309" s="410"/>
      <c r="CJ309" s="410"/>
      <c r="CK309" s="410"/>
      <c r="CL309" s="410"/>
      <c r="CM309" s="410"/>
      <c r="CN309" s="410"/>
    </row>
    <row r="310" spans="1:92" ht="14.25">
      <c r="B310" s="496" t="s">
        <v>790</v>
      </c>
      <c r="C310" s="497"/>
      <c r="D310" s="497"/>
      <c r="E310" s="497"/>
      <c r="F310" s="497"/>
      <c r="G310" s="497"/>
      <c r="H310" s="497"/>
      <c r="I310" s="497"/>
      <c r="J310" s="497"/>
      <c r="K310" s="497"/>
      <c r="L310" s="498"/>
      <c r="M310" s="521">
        <v>1160</v>
      </c>
      <c r="N310" s="720"/>
      <c r="O310" s="721"/>
      <c r="P310" s="721"/>
      <c r="Q310" s="722"/>
      <c r="R310" s="527" t="s">
        <v>2</v>
      </c>
      <c r="S310" s="410"/>
      <c r="T310" s="410"/>
      <c r="U310" s="410"/>
      <c r="V310" s="410"/>
      <c r="W310" s="410"/>
      <c r="X310" s="410"/>
      <c r="Y310" s="410"/>
      <c r="Z310" s="410"/>
      <c r="AA310" s="410"/>
      <c r="AB310" s="410"/>
      <c r="AC310" s="410"/>
      <c r="AD310" s="410"/>
      <c r="AE310" s="410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  <c r="AZ310" s="410"/>
      <c r="BA310" s="410"/>
      <c r="BB310" s="410"/>
      <c r="BC310" s="410"/>
      <c r="BD310" s="410"/>
      <c r="BE310" s="410"/>
      <c r="BF310" s="410"/>
      <c r="BG310" s="410"/>
      <c r="BH310" s="410"/>
      <c r="BI310" s="410"/>
      <c r="BJ310" s="410"/>
      <c r="BK310" s="410"/>
      <c r="BL310" s="410"/>
      <c r="BM310" s="410"/>
      <c r="BN310" s="410"/>
      <c r="BO310" s="410"/>
      <c r="BP310" s="410"/>
      <c r="BQ310" s="410"/>
      <c r="BR310" s="410"/>
      <c r="BS310" s="410"/>
      <c r="BT310" s="410"/>
      <c r="BU310" s="410"/>
      <c r="BV310" s="410"/>
      <c r="BW310" s="410"/>
      <c r="BX310" s="410"/>
      <c r="BY310" s="410"/>
      <c r="BZ310" s="410"/>
      <c r="CA310" s="410"/>
      <c r="CB310" s="410"/>
      <c r="CC310" s="410"/>
      <c r="CD310" s="410"/>
      <c r="CE310" s="410"/>
      <c r="CF310" s="410"/>
      <c r="CG310" s="410"/>
      <c r="CH310" s="410"/>
      <c r="CI310" s="410"/>
      <c r="CJ310" s="410"/>
      <c r="CK310" s="410"/>
      <c r="CL310" s="410"/>
      <c r="CM310" s="410"/>
      <c r="CN310" s="410"/>
    </row>
    <row r="311" spans="1:92" ht="14.25">
      <c r="B311" s="496" t="s">
        <v>791</v>
      </c>
      <c r="C311" s="497"/>
      <c r="D311" s="497"/>
      <c r="E311" s="497"/>
      <c r="F311" s="497"/>
      <c r="G311" s="497"/>
      <c r="H311" s="497"/>
      <c r="I311" s="497"/>
      <c r="J311" s="497"/>
      <c r="K311" s="497"/>
      <c r="L311" s="498"/>
      <c r="M311" s="521">
        <v>1163</v>
      </c>
      <c r="N311" s="720"/>
      <c r="O311" s="721"/>
      <c r="P311" s="721"/>
      <c r="Q311" s="722"/>
      <c r="R311" s="527" t="s">
        <v>3</v>
      </c>
      <c r="S311" s="410"/>
      <c r="T311" s="410"/>
      <c r="U311" s="410"/>
      <c r="V311" s="410"/>
      <c r="W311" s="410"/>
      <c r="X311" s="410"/>
      <c r="Y311" s="410"/>
      <c r="Z311" s="410"/>
      <c r="AA311" s="410"/>
      <c r="AB311" s="410"/>
      <c r="AC311" s="410"/>
      <c r="AD311" s="410"/>
      <c r="AE311" s="410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  <c r="AZ311" s="410"/>
      <c r="BA311" s="410"/>
      <c r="BB311" s="410"/>
      <c r="BC311" s="410"/>
      <c r="BD311" s="410"/>
      <c r="BE311" s="410"/>
      <c r="BF311" s="410"/>
      <c r="BG311" s="410"/>
      <c r="BH311" s="410"/>
      <c r="BI311" s="410"/>
      <c r="BJ311" s="410"/>
      <c r="BK311" s="410"/>
      <c r="BL311" s="410"/>
      <c r="BM311" s="410"/>
      <c r="BN311" s="410"/>
      <c r="BO311" s="410"/>
      <c r="BP311" s="410"/>
      <c r="BQ311" s="410"/>
      <c r="BR311" s="410"/>
      <c r="BS311" s="410"/>
      <c r="BT311" s="410"/>
      <c r="BU311" s="410"/>
      <c r="BV311" s="410"/>
      <c r="BW311" s="410"/>
      <c r="BX311" s="410"/>
      <c r="BY311" s="410"/>
      <c r="BZ311" s="410"/>
      <c r="CA311" s="410"/>
      <c r="CB311" s="410"/>
      <c r="CC311" s="410"/>
      <c r="CD311" s="410"/>
      <c r="CE311" s="410"/>
      <c r="CF311" s="410"/>
      <c r="CG311" s="410"/>
      <c r="CH311" s="410"/>
      <c r="CI311" s="410"/>
      <c r="CJ311" s="410"/>
      <c r="CK311" s="410"/>
      <c r="CL311" s="410"/>
      <c r="CM311" s="410"/>
      <c r="CN311" s="410"/>
    </row>
    <row r="312" spans="1:92" ht="14.25">
      <c r="B312" s="496" t="s">
        <v>792</v>
      </c>
      <c r="C312" s="497"/>
      <c r="D312" s="497"/>
      <c r="E312" s="497"/>
      <c r="F312" s="497"/>
      <c r="G312" s="497"/>
      <c r="H312" s="497"/>
      <c r="I312" s="497"/>
      <c r="J312" s="497"/>
      <c r="K312" s="497"/>
      <c r="L312" s="498"/>
      <c r="M312" s="521">
        <v>1164</v>
      </c>
      <c r="N312" s="720"/>
      <c r="O312" s="721"/>
      <c r="P312" s="721"/>
      <c r="Q312" s="722"/>
      <c r="R312" s="527" t="s">
        <v>3</v>
      </c>
      <c r="S312" s="410"/>
      <c r="T312" s="410"/>
      <c r="U312" s="410"/>
      <c r="V312" s="410"/>
      <c r="W312" s="410"/>
      <c r="X312" s="410"/>
      <c r="Y312" s="410"/>
      <c r="Z312" s="410"/>
      <c r="AA312" s="410"/>
      <c r="AB312" s="410"/>
      <c r="AC312" s="410"/>
      <c r="AD312" s="410"/>
      <c r="AE312" s="410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  <c r="AZ312" s="410"/>
      <c r="BA312" s="410"/>
      <c r="BB312" s="410"/>
      <c r="BC312" s="410"/>
      <c r="BD312" s="410"/>
      <c r="BE312" s="410"/>
      <c r="BF312" s="410"/>
      <c r="BG312" s="410"/>
      <c r="BH312" s="410"/>
      <c r="BI312" s="410"/>
      <c r="BJ312" s="410"/>
      <c r="BK312" s="410"/>
      <c r="BL312" s="410"/>
      <c r="BM312" s="410"/>
      <c r="BN312" s="410"/>
      <c r="BO312" s="410"/>
      <c r="BP312" s="410"/>
      <c r="BQ312" s="410"/>
      <c r="BR312" s="410"/>
      <c r="BS312" s="410"/>
      <c r="BT312" s="410"/>
      <c r="BU312" s="410"/>
      <c r="BV312" s="410"/>
      <c r="BW312" s="410"/>
      <c r="BX312" s="410"/>
      <c r="BY312" s="410"/>
      <c r="BZ312" s="410"/>
      <c r="CA312" s="410"/>
      <c r="CB312" s="410"/>
      <c r="CC312" s="410"/>
      <c r="CD312" s="410"/>
      <c r="CE312" s="410"/>
      <c r="CF312" s="410"/>
      <c r="CG312" s="410"/>
      <c r="CH312" s="410"/>
      <c r="CI312" s="410"/>
      <c r="CJ312" s="410"/>
      <c r="CK312" s="410"/>
      <c r="CL312" s="410"/>
      <c r="CM312" s="410"/>
      <c r="CN312" s="410"/>
    </row>
    <row r="313" spans="1:92" ht="14.25">
      <c r="B313" s="496" t="s">
        <v>793</v>
      </c>
      <c r="C313" s="497"/>
      <c r="D313" s="497"/>
      <c r="E313" s="497"/>
      <c r="F313" s="497"/>
      <c r="G313" s="497"/>
      <c r="H313" s="497"/>
      <c r="I313" s="497"/>
      <c r="J313" s="497"/>
      <c r="K313" s="497"/>
      <c r="L313" s="498"/>
      <c r="M313" s="521">
        <v>1166</v>
      </c>
      <c r="N313" s="720"/>
      <c r="O313" s="721"/>
      <c r="P313" s="721"/>
      <c r="Q313" s="722"/>
      <c r="R313" s="527" t="s">
        <v>2</v>
      </c>
      <c r="S313" s="410"/>
      <c r="T313" s="410"/>
      <c r="U313" s="410"/>
      <c r="V313" s="410"/>
      <c r="W313" s="410"/>
      <c r="X313" s="410"/>
      <c r="Y313" s="410"/>
      <c r="Z313" s="410"/>
      <c r="AA313" s="410"/>
      <c r="AB313" s="410"/>
      <c r="AC313" s="410"/>
      <c r="AD313" s="410"/>
      <c r="AE313" s="410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  <c r="AZ313" s="410"/>
      <c r="BA313" s="410"/>
      <c r="BB313" s="410"/>
      <c r="BC313" s="410"/>
      <c r="BD313" s="410"/>
      <c r="BE313" s="410"/>
      <c r="BF313" s="410"/>
      <c r="BG313" s="410"/>
      <c r="BH313" s="410"/>
      <c r="BI313" s="410"/>
      <c r="BJ313" s="410"/>
      <c r="BK313" s="410"/>
      <c r="BL313" s="410"/>
      <c r="BM313" s="410"/>
      <c r="BN313" s="410"/>
      <c r="BO313" s="410"/>
      <c r="BP313" s="410"/>
      <c r="BQ313" s="410"/>
      <c r="BR313" s="410"/>
      <c r="BS313" s="410"/>
      <c r="BT313" s="410"/>
      <c r="BU313" s="410"/>
      <c r="BV313" s="410"/>
      <c r="BW313" s="410"/>
      <c r="BX313" s="410"/>
      <c r="BY313" s="410"/>
      <c r="BZ313" s="410"/>
      <c r="CA313" s="410"/>
      <c r="CB313" s="410"/>
      <c r="CC313" s="410"/>
      <c r="CD313" s="410"/>
      <c r="CE313" s="410"/>
      <c r="CF313" s="410"/>
      <c r="CG313" s="410"/>
      <c r="CH313" s="410"/>
      <c r="CI313" s="410"/>
      <c r="CJ313" s="410"/>
      <c r="CK313" s="410"/>
      <c r="CL313" s="410"/>
      <c r="CM313" s="410"/>
      <c r="CN313" s="410"/>
    </row>
    <row r="314" spans="1:92" ht="14.25">
      <c r="B314" s="496" t="s">
        <v>794</v>
      </c>
      <c r="C314" s="497"/>
      <c r="D314" s="497"/>
      <c r="E314" s="497"/>
      <c r="F314" s="497"/>
      <c r="G314" s="497"/>
      <c r="H314" s="497"/>
      <c r="I314" s="497"/>
      <c r="J314" s="497"/>
      <c r="K314" s="497"/>
      <c r="L314" s="498"/>
      <c r="M314" s="521">
        <v>1168</v>
      </c>
      <c r="N314" s="720">
        <f>+$N$310-$N$311-$N$312+N313</f>
        <v>0</v>
      </c>
      <c r="O314" s="721"/>
      <c r="P314" s="721"/>
      <c r="Q314" s="722"/>
      <c r="R314" s="527" t="s">
        <v>4</v>
      </c>
      <c r="S314" s="410"/>
      <c r="T314" s="410"/>
      <c r="U314" s="410"/>
      <c r="V314" s="410"/>
      <c r="W314" s="410"/>
      <c r="X314" s="410"/>
      <c r="Y314" s="410"/>
      <c r="Z314" s="410"/>
      <c r="AA314" s="410"/>
      <c r="AB314" s="410"/>
      <c r="AC314" s="410"/>
      <c r="AD314" s="410"/>
      <c r="AE314" s="410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  <c r="AZ314" s="410"/>
      <c r="BA314" s="410"/>
      <c r="BB314" s="410"/>
      <c r="BC314" s="410"/>
      <c r="BD314" s="410"/>
      <c r="BE314" s="410"/>
      <c r="BF314" s="410"/>
      <c r="BG314" s="410"/>
      <c r="BH314" s="410"/>
      <c r="BI314" s="410"/>
      <c r="BJ314" s="410"/>
      <c r="BK314" s="410"/>
      <c r="BL314" s="410"/>
      <c r="BM314" s="410"/>
      <c r="BN314" s="410"/>
      <c r="BO314" s="410"/>
      <c r="BP314" s="410"/>
      <c r="BQ314" s="410"/>
      <c r="BR314" s="410"/>
      <c r="BS314" s="410"/>
      <c r="BT314" s="410"/>
      <c r="BU314" s="410"/>
      <c r="BV314" s="410"/>
      <c r="BW314" s="410"/>
      <c r="BX314" s="410"/>
      <c r="BY314" s="410"/>
      <c r="BZ314" s="410"/>
      <c r="CA314" s="410"/>
      <c r="CB314" s="410"/>
      <c r="CC314" s="410"/>
      <c r="CD314" s="410"/>
      <c r="CE314" s="410"/>
      <c r="CF314" s="410"/>
      <c r="CG314" s="410"/>
      <c r="CH314" s="410"/>
      <c r="CI314" s="410"/>
      <c r="CJ314" s="410"/>
      <c r="CK314" s="410"/>
      <c r="CL314" s="410"/>
      <c r="CM314" s="410"/>
      <c r="CN314" s="410"/>
    </row>
    <row r="315" spans="1:92" ht="14.25">
      <c r="B315" s="496" t="s">
        <v>795</v>
      </c>
      <c r="C315" s="497"/>
      <c r="D315" s="497"/>
      <c r="E315" s="497"/>
      <c r="F315" s="497"/>
      <c r="G315" s="497"/>
      <c r="H315" s="497"/>
      <c r="I315" s="497"/>
      <c r="J315" s="497"/>
      <c r="K315" s="497"/>
      <c r="L315" s="498"/>
      <c r="M315" s="521">
        <v>1169</v>
      </c>
      <c r="N315" s="720">
        <v>0</v>
      </c>
      <c r="O315" s="721"/>
      <c r="P315" s="721"/>
      <c r="Q315" s="722"/>
      <c r="R315" s="527" t="s">
        <v>4</v>
      </c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  <c r="AZ315" s="410"/>
      <c r="BA315" s="410"/>
      <c r="BB315" s="410"/>
      <c r="BC315" s="410"/>
      <c r="BD315" s="410"/>
      <c r="BE315" s="410"/>
      <c r="BF315" s="410"/>
      <c r="BG315" s="410"/>
      <c r="BH315" s="410"/>
      <c r="BI315" s="410"/>
      <c r="BJ315" s="410"/>
      <c r="BK315" s="410"/>
      <c r="BL315" s="410"/>
      <c r="BM315" s="410"/>
      <c r="BN315" s="410"/>
      <c r="BO315" s="410"/>
      <c r="BP315" s="410"/>
      <c r="BQ315" s="410"/>
      <c r="BR315" s="410"/>
      <c r="BS315" s="410"/>
      <c r="BT315" s="410"/>
      <c r="BU315" s="410"/>
      <c r="BV315" s="410"/>
      <c r="BW315" s="410"/>
      <c r="BX315" s="410"/>
      <c r="BY315" s="410"/>
      <c r="BZ315" s="410"/>
      <c r="CA315" s="410"/>
      <c r="CB315" s="410"/>
      <c r="CC315" s="410"/>
      <c r="CD315" s="410"/>
      <c r="CE315" s="410"/>
      <c r="CF315" s="410"/>
      <c r="CG315" s="410"/>
      <c r="CH315" s="410"/>
      <c r="CI315" s="410"/>
      <c r="CJ315" s="410"/>
      <c r="CK315" s="410"/>
      <c r="CL315" s="410"/>
      <c r="CM315" s="410"/>
      <c r="CN315" s="410"/>
    </row>
    <row r="316" spans="1:92" ht="14.25">
      <c r="B316" s="496" t="s">
        <v>796</v>
      </c>
      <c r="C316" s="497"/>
      <c r="D316" s="497"/>
      <c r="E316" s="497"/>
      <c r="F316" s="497"/>
      <c r="G316" s="497"/>
      <c r="H316" s="497"/>
      <c r="I316" s="497"/>
      <c r="J316" s="497"/>
      <c r="K316" s="497"/>
      <c r="L316" s="498"/>
      <c r="M316" s="521">
        <v>1170</v>
      </c>
      <c r="N316" s="720">
        <v>0</v>
      </c>
      <c r="O316" s="721"/>
      <c r="P316" s="721"/>
      <c r="Q316" s="722"/>
      <c r="R316" s="527" t="s">
        <v>4</v>
      </c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  <c r="AZ316" s="410"/>
      <c r="BA316" s="410"/>
      <c r="BB316" s="410"/>
      <c r="BC316" s="410"/>
      <c r="BD316" s="410"/>
      <c r="BE316" s="410"/>
      <c r="BF316" s="410"/>
      <c r="BG316" s="410"/>
      <c r="BH316" s="410"/>
      <c r="BI316" s="410"/>
      <c r="BJ316" s="410"/>
      <c r="BK316" s="410"/>
      <c r="BL316" s="410"/>
      <c r="BM316" s="410"/>
      <c r="BN316" s="410"/>
      <c r="BO316" s="410"/>
      <c r="BP316" s="410"/>
      <c r="BQ316" s="410"/>
      <c r="BR316" s="410"/>
      <c r="BS316" s="410"/>
      <c r="BT316" s="410"/>
      <c r="BU316" s="410"/>
      <c r="BV316" s="410"/>
      <c r="BW316" s="410"/>
      <c r="BX316" s="410"/>
      <c r="BY316" s="410"/>
      <c r="BZ316" s="410"/>
      <c r="CA316" s="410"/>
      <c r="CB316" s="410"/>
      <c r="CC316" s="410"/>
      <c r="CD316" s="410"/>
      <c r="CE316" s="410"/>
      <c r="CF316" s="410"/>
      <c r="CG316" s="410"/>
      <c r="CH316" s="410"/>
      <c r="CI316" s="410"/>
      <c r="CJ316" s="410"/>
      <c r="CK316" s="410"/>
      <c r="CL316" s="410"/>
      <c r="CM316" s="410"/>
      <c r="CN316" s="410"/>
    </row>
    <row r="317" spans="1:92" ht="14.25">
      <c r="B317" s="496" t="s">
        <v>797</v>
      </c>
      <c r="C317" s="497"/>
      <c r="D317" s="497"/>
      <c r="E317" s="497"/>
      <c r="F317" s="497"/>
      <c r="G317" s="497"/>
      <c r="H317" s="497"/>
      <c r="I317" s="497"/>
      <c r="J317" s="497"/>
      <c r="K317" s="497"/>
      <c r="L317" s="498"/>
      <c r="M317" s="521">
        <v>1171</v>
      </c>
      <c r="N317" s="720"/>
      <c r="O317" s="721"/>
      <c r="P317" s="721"/>
      <c r="Q317" s="722"/>
      <c r="R317" s="527" t="s">
        <v>2</v>
      </c>
      <c r="S317" s="410"/>
      <c r="T317" s="410"/>
      <c r="U317" s="410"/>
      <c r="V317" s="410"/>
      <c r="W317" s="410"/>
      <c r="X317" s="410"/>
      <c r="Y317" s="410"/>
      <c r="Z317" s="410"/>
      <c r="AA317" s="410"/>
      <c r="AB317" s="410"/>
      <c r="AC317" s="410"/>
      <c r="AD317" s="410"/>
      <c r="AE317" s="410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  <c r="AZ317" s="410"/>
      <c r="BA317" s="410"/>
      <c r="BB317" s="410"/>
      <c r="BC317" s="410"/>
      <c r="BD317" s="410"/>
      <c r="BE317" s="410"/>
      <c r="BF317" s="410"/>
      <c r="BG317" s="410"/>
      <c r="BH317" s="410"/>
      <c r="BI317" s="410"/>
      <c r="BJ317" s="410"/>
      <c r="BK317" s="410"/>
      <c r="BL317" s="410"/>
      <c r="BM317" s="410"/>
      <c r="BN317" s="410"/>
      <c r="BO317" s="410"/>
      <c r="BP317" s="410"/>
      <c r="BQ317" s="410"/>
      <c r="BR317" s="410"/>
      <c r="BS317" s="410"/>
      <c r="BT317" s="410"/>
      <c r="BU317" s="410"/>
      <c r="BV317" s="410"/>
      <c r="BW317" s="410"/>
      <c r="BX317" s="410"/>
      <c r="BY317" s="410"/>
      <c r="BZ317" s="410"/>
      <c r="CA317" s="410"/>
      <c r="CB317" s="410"/>
      <c r="CC317" s="410"/>
      <c r="CD317" s="410"/>
      <c r="CE317" s="410"/>
      <c r="CF317" s="410"/>
      <c r="CG317" s="410"/>
      <c r="CH317" s="410"/>
      <c r="CI317" s="410"/>
      <c r="CJ317" s="410"/>
      <c r="CK317" s="410"/>
      <c r="CL317" s="410"/>
      <c r="CM317" s="410"/>
      <c r="CN317" s="410"/>
    </row>
    <row r="318" spans="1:92" ht="14.25">
      <c r="B318" s="496" t="s">
        <v>798</v>
      </c>
      <c r="C318" s="497"/>
      <c r="D318" s="497"/>
      <c r="E318" s="497"/>
      <c r="F318" s="497"/>
      <c r="G318" s="497"/>
      <c r="H318" s="497"/>
      <c r="I318" s="497"/>
      <c r="J318" s="497"/>
      <c r="K318" s="497"/>
      <c r="L318" s="498"/>
      <c r="M318" s="521">
        <v>1172</v>
      </c>
      <c r="N318" s="720"/>
      <c r="O318" s="721"/>
      <c r="P318" s="721"/>
      <c r="Q318" s="722"/>
      <c r="R318" s="527" t="s">
        <v>3</v>
      </c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  <c r="AZ318" s="410"/>
      <c r="BA318" s="410"/>
      <c r="BB318" s="410"/>
      <c r="BC318" s="410"/>
      <c r="BD318" s="410"/>
      <c r="BE318" s="410"/>
      <c r="BF318" s="410"/>
      <c r="BG318" s="410"/>
      <c r="BH318" s="410"/>
      <c r="BI318" s="410"/>
      <c r="BJ318" s="410"/>
      <c r="BK318" s="410"/>
      <c r="BL318" s="410"/>
      <c r="BM318" s="410"/>
      <c r="BN318" s="410"/>
      <c r="BO318" s="410"/>
      <c r="BP318" s="410"/>
      <c r="BQ318" s="410"/>
      <c r="BR318" s="410"/>
      <c r="BS318" s="410"/>
      <c r="BT318" s="410"/>
      <c r="BU318" s="410"/>
      <c r="BV318" s="410"/>
      <c r="BW318" s="410"/>
      <c r="BX318" s="410"/>
      <c r="BY318" s="410"/>
      <c r="BZ318" s="410"/>
      <c r="CA318" s="410"/>
      <c r="CB318" s="410"/>
      <c r="CC318" s="410"/>
      <c r="CD318" s="410"/>
      <c r="CE318" s="410"/>
      <c r="CF318" s="410"/>
      <c r="CG318" s="410"/>
      <c r="CH318" s="410"/>
      <c r="CI318" s="410"/>
      <c r="CJ318" s="410"/>
      <c r="CK318" s="410"/>
      <c r="CL318" s="410"/>
      <c r="CM318" s="410"/>
      <c r="CN318" s="410"/>
    </row>
    <row r="319" spans="1:92" ht="14.25">
      <c r="B319" s="496" t="s">
        <v>799</v>
      </c>
      <c r="C319" s="497"/>
      <c r="D319" s="497"/>
      <c r="E319" s="497"/>
      <c r="F319" s="497"/>
      <c r="G319" s="497"/>
      <c r="H319" s="497"/>
      <c r="I319" s="497"/>
      <c r="J319" s="497"/>
      <c r="K319" s="497"/>
      <c r="L319" s="498"/>
      <c r="M319" s="521">
        <v>1173</v>
      </c>
      <c r="N319" s="720"/>
      <c r="O319" s="721"/>
      <c r="P319" s="721"/>
      <c r="Q319" s="722"/>
      <c r="R319" s="527" t="s">
        <v>2</v>
      </c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  <c r="AZ319" s="410"/>
      <c r="BA319" s="410"/>
      <c r="BB319" s="410"/>
      <c r="BC319" s="410"/>
      <c r="BD319" s="410"/>
      <c r="BE319" s="410"/>
      <c r="BF319" s="410"/>
      <c r="BG319" s="410"/>
      <c r="BH319" s="410"/>
      <c r="BI319" s="410"/>
      <c r="BJ319" s="410"/>
      <c r="BK319" s="410"/>
      <c r="BL319" s="410"/>
      <c r="BM319" s="410"/>
      <c r="BN319" s="410"/>
      <c r="BO319" s="410"/>
      <c r="BP319" s="410"/>
      <c r="BQ319" s="410"/>
      <c r="BR319" s="410"/>
      <c r="BS319" s="410"/>
      <c r="BT319" s="410"/>
      <c r="BU319" s="410"/>
      <c r="BV319" s="410"/>
      <c r="BW319" s="410"/>
      <c r="BX319" s="410"/>
      <c r="BY319" s="410"/>
      <c r="BZ319" s="410"/>
      <c r="CA319" s="410"/>
      <c r="CB319" s="410"/>
      <c r="CC319" s="410"/>
      <c r="CD319" s="410"/>
      <c r="CE319" s="410"/>
      <c r="CF319" s="410"/>
      <c r="CG319" s="410"/>
      <c r="CH319" s="410"/>
      <c r="CI319" s="410"/>
      <c r="CJ319" s="410"/>
      <c r="CK319" s="410"/>
      <c r="CL319" s="410"/>
      <c r="CM319" s="410"/>
      <c r="CN319" s="410"/>
    </row>
    <row r="320" spans="1:92" ht="14.25">
      <c r="B320" s="491" t="s">
        <v>800</v>
      </c>
      <c r="C320" s="492"/>
      <c r="D320" s="492"/>
      <c r="E320" s="492"/>
      <c r="F320" s="492"/>
      <c r="G320" s="492"/>
      <c r="H320" s="492"/>
      <c r="I320" s="492"/>
      <c r="J320" s="492"/>
      <c r="K320" s="492"/>
      <c r="L320" s="493"/>
      <c r="M320" s="521">
        <v>1174</v>
      </c>
      <c r="N320" s="720">
        <f>+$N$317-$N$318+$N$319</f>
        <v>0</v>
      </c>
      <c r="O320" s="721"/>
      <c r="P320" s="721"/>
      <c r="Q320" s="722"/>
      <c r="R320" s="527" t="s">
        <v>4</v>
      </c>
      <c r="S320" s="410"/>
      <c r="T320" s="410"/>
      <c r="U320" s="410"/>
      <c r="V320" s="410"/>
      <c r="W320" s="410"/>
      <c r="X320" s="410"/>
      <c r="Y320" s="410"/>
      <c r="Z320" s="410"/>
      <c r="AA320" s="410"/>
      <c r="AB320" s="410"/>
      <c r="AC320" s="410"/>
      <c r="AD320" s="410"/>
      <c r="AE320" s="410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  <c r="AZ320" s="410"/>
      <c r="BA320" s="410"/>
      <c r="BB320" s="410"/>
      <c r="BC320" s="410"/>
      <c r="BD320" s="410"/>
      <c r="BE320" s="410"/>
      <c r="BF320" s="410"/>
      <c r="BG320" s="410"/>
      <c r="BH320" s="410"/>
      <c r="BI320" s="410"/>
      <c r="BJ320" s="410"/>
      <c r="BK320" s="410"/>
      <c r="BL320" s="410"/>
      <c r="BM320" s="410"/>
      <c r="BN320" s="410"/>
      <c r="BO320" s="410"/>
      <c r="BP320" s="410"/>
      <c r="BQ320" s="410"/>
      <c r="BR320" s="410"/>
      <c r="BS320" s="410"/>
      <c r="BT320" s="410"/>
      <c r="BU320" s="410"/>
      <c r="BV320" s="410"/>
      <c r="BW320" s="410"/>
      <c r="BX320" s="410"/>
      <c r="BY320" s="410"/>
      <c r="BZ320" s="410"/>
      <c r="CA320" s="410"/>
      <c r="CB320" s="410"/>
      <c r="CC320" s="410"/>
      <c r="CD320" s="410"/>
      <c r="CE320" s="410"/>
      <c r="CF320" s="410"/>
      <c r="CG320" s="410"/>
      <c r="CH320" s="410"/>
      <c r="CI320" s="410"/>
      <c r="CJ320" s="410"/>
      <c r="CK320" s="410"/>
      <c r="CL320" s="410"/>
      <c r="CM320" s="410"/>
      <c r="CN320" s="410"/>
    </row>
    <row r="321" spans="1:92" s="411" customFormat="1">
      <c r="A321" s="409"/>
      <c r="B321" s="517"/>
      <c r="C321" s="517"/>
      <c r="D321" s="517"/>
      <c r="E321" s="517"/>
      <c r="F321" s="517"/>
      <c r="G321" s="517"/>
      <c r="H321" s="517"/>
      <c r="I321" s="517"/>
      <c r="J321" s="517"/>
      <c r="K321" s="517"/>
      <c r="L321" s="517"/>
      <c r="M321" s="517"/>
      <c r="N321" s="517"/>
      <c r="P321" s="517"/>
      <c r="Q321" s="517"/>
      <c r="R321" s="517"/>
      <c r="S321" s="410"/>
      <c r="T321" s="410"/>
      <c r="U321" s="410"/>
      <c r="V321" s="410"/>
      <c r="W321" s="410"/>
      <c r="X321" s="410"/>
      <c r="Y321" s="410"/>
      <c r="Z321" s="410"/>
      <c r="AA321" s="410"/>
      <c r="AB321" s="410"/>
      <c r="AC321" s="410"/>
      <c r="AD321" s="410"/>
      <c r="AE321" s="410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  <c r="AZ321" s="410"/>
      <c r="BA321" s="410"/>
      <c r="BB321" s="410"/>
      <c r="BC321" s="410"/>
      <c r="BD321" s="410"/>
      <c r="BE321" s="410"/>
      <c r="BF321" s="410"/>
      <c r="BG321" s="410"/>
      <c r="BH321" s="410"/>
      <c r="BI321" s="410"/>
      <c r="BJ321" s="410"/>
      <c r="BK321" s="410"/>
      <c r="BL321" s="410"/>
      <c r="BM321" s="410"/>
      <c r="BN321" s="410"/>
      <c r="BO321" s="410"/>
      <c r="BP321" s="410"/>
      <c r="BQ321" s="410"/>
      <c r="BR321" s="410"/>
      <c r="BS321" s="410"/>
      <c r="BT321" s="410"/>
      <c r="BU321" s="410"/>
      <c r="BV321" s="410"/>
      <c r="BW321" s="410"/>
      <c r="BX321" s="410"/>
      <c r="BY321" s="410"/>
      <c r="BZ321" s="410"/>
      <c r="CA321" s="410"/>
      <c r="CB321" s="410"/>
      <c r="CC321" s="410"/>
      <c r="CD321" s="410"/>
      <c r="CE321" s="410"/>
      <c r="CF321" s="410"/>
      <c r="CG321" s="410"/>
      <c r="CH321" s="410"/>
      <c r="CI321" s="410"/>
      <c r="CJ321" s="410"/>
      <c r="CK321" s="410"/>
      <c r="CL321" s="410"/>
      <c r="CM321" s="410"/>
      <c r="CN321" s="410"/>
    </row>
    <row r="322" spans="1:92" s="411" customFormat="1">
      <c r="A322" s="409"/>
      <c r="B322" s="791" t="s">
        <v>801</v>
      </c>
      <c r="C322" s="791"/>
      <c r="D322" s="791"/>
      <c r="E322" s="791"/>
      <c r="F322" s="791"/>
      <c r="G322" s="791"/>
      <c r="H322" s="791"/>
      <c r="I322" s="791"/>
      <c r="J322" s="791"/>
      <c r="K322" s="791"/>
      <c r="L322" s="791"/>
      <c r="M322" s="791"/>
      <c r="N322" s="791"/>
      <c r="O322" s="791"/>
      <c r="P322" s="791"/>
      <c r="Q322" s="791"/>
      <c r="R322" s="791"/>
      <c r="S322" s="410"/>
      <c r="T322" s="410"/>
      <c r="U322" s="410"/>
      <c r="V322" s="410"/>
      <c r="W322" s="410"/>
      <c r="X322" s="410"/>
      <c r="Y322" s="410"/>
      <c r="Z322" s="410"/>
      <c r="AA322" s="410"/>
      <c r="AB322" s="410"/>
      <c r="AC322" s="410"/>
      <c r="AD322" s="410"/>
      <c r="AE322" s="410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  <c r="AZ322" s="410"/>
      <c r="BA322" s="410"/>
      <c r="BB322" s="410"/>
      <c r="BC322" s="410"/>
      <c r="BD322" s="410"/>
      <c r="BE322" s="410"/>
      <c r="BF322" s="410"/>
      <c r="BG322" s="410"/>
      <c r="BH322" s="410"/>
      <c r="BI322" s="410"/>
      <c r="BJ322" s="410"/>
      <c r="BK322" s="410"/>
      <c r="BL322" s="410"/>
      <c r="BM322" s="410"/>
      <c r="BN322" s="410"/>
      <c r="BO322" s="410"/>
      <c r="BP322" s="410"/>
      <c r="BQ322" s="410"/>
      <c r="BR322" s="410"/>
      <c r="BS322" s="410"/>
      <c r="BT322" s="410"/>
      <c r="BU322" s="410"/>
      <c r="BV322" s="410"/>
      <c r="BW322" s="410"/>
      <c r="BX322" s="410"/>
      <c r="BY322" s="410"/>
      <c r="BZ322" s="410"/>
      <c r="CA322" s="410"/>
      <c r="CB322" s="410"/>
      <c r="CC322" s="410"/>
      <c r="CD322" s="410"/>
      <c r="CE322" s="410"/>
      <c r="CF322" s="410"/>
      <c r="CG322" s="410"/>
      <c r="CH322" s="410"/>
      <c r="CI322" s="410"/>
      <c r="CJ322" s="410"/>
      <c r="CK322" s="410"/>
      <c r="CL322" s="410"/>
      <c r="CM322" s="410"/>
      <c r="CN322" s="410"/>
    </row>
    <row r="323" spans="1:92" s="411" customFormat="1">
      <c r="A323" s="409"/>
      <c r="B323" s="791"/>
      <c r="C323" s="791"/>
      <c r="D323" s="791"/>
      <c r="E323" s="791"/>
      <c r="F323" s="791"/>
      <c r="G323" s="791"/>
      <c r="H323" s="791"/>
      <c r="I323" s="791"/>
      <c r="J323" s="791"/>
      <c r="K323" s="791"/>
      <c r="L323" s="791"/>
      <c r="M323" s="791"/>
      <c r="N323" s="791"/>
      <c r="O323" s="791"/>
      <c r="P323" s="791"/>
      <c r="Q323" s="791"/>
      <c r="R323" s="791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  <c r="AZ323" s="410"/>
      <c r="BA323" s="410"/>
      <c r="BB323" s="410"/>
      <c r="BC323" s="410"/>
      <c r="BD323" s="410"/>
      <c r="BE323" s="410"/>
      <c r="BF323" s="410"/>
      <c r="BG323" s="410"/>
      <c r="BH323" s="410"/>
      <c r="BI323" s="410"/>
      <c r="BJ323" s="410"/>
      <c r="BK323" s="410"/>
      <c r="BL323" s="410"/>
      <c r="BM323" s="410"/>
      <c r="BN323" s="410"/>
      <c r="BO323" s="410"/>
      <c r="BP323" s="410"/>
      <c r="BQ323" s="410"/>
      <c r="BR323" s="410"/>
      <c r="BS323" s="410"/>
      <c r="BT323" s="410"/>
      <c r="BU323" s="410"/>
      <c r="BV323" s="410"/>
      <c r="BW323" s="410"/>
      <c r="BX323" s="410"/>
      <c r="BY323" s="410"/>
      <c r="BZ323" s="410"/>
      <c r="CA323" s="410"/>
      <c r="CB323" s="410"/>
      <c r="CC323" s="410"/>
      <c r="CD323" s="410"/>
      <c r="CE323" s="410"/>
      <c r="CF323" s="410"/>
      <c r="CG323" s="410"/>
      <c r="CH323" s="410"/>
      <c r="CI323" s="410"/>
      <c r="CJ323" s="410"/>
      <c r="CK323" s="410"/>
      <c r="CL323" s="410"/>
      <c r="CM323" s="410"/>
      <c r="CN323" s="410"/>
    </row>
    <row r="324" spans="1:92" ht="15">
      <c r="B324" s="491" t="s">
        <v>802</v>
      </c>
      <c r="C324" s="492"/>
      <c r="D324" s="492"/>
      <c r="E324" s="492"/>
      <c r="F324" s="492"/>
      <c r="G324" s="492"/>
      <c r="H324" s="492"/>
      <c r="I324" s="492"/>
      <c r="J324" s="492"/>
      <c r="K324" s="492"/>
      <c r="L324" s="493"/>
      <c r="M324" s="521">
        <v>940</v>
      </c>
      <c r="N324" s="720"/>
      <c r="O324" s="721"/>
      <c r="P324" s="721"/>
      <c r="Q324" s="722"/>
      <c r="R324" s="539"/>
      <c r="S324" s="410"/>
      <c r="T324" s="410"/>
      <c r="U324" s="410"/>
      <c r="V324" s="410"/>
      <c r="W324" s="410"/>
      <c r="X324" s="410"/>
      <c r="Y324" s="410"/>
      <c r="Z324" s="410"/>
      <c r="AA324" s="410"/>
      <c r="AB324" s="410"/>
      <c r="AC324" s="410"/>
      <c r="AD324" s="410"/>
      <c r="AE324" s="410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  <c r="AZ324" s="410"/>
      <c r="BA324" s="410"/>
      <c r="BB324" s="410"/>
      <c r="BC324" s="410"/>
      <c r="BD324" s="410"/>
      <c r="BE324" s="410"/>
      <c r="BF324" s="410"/>
      <c r="BG324" s="410"/>
      <c r="BH324" s="410"/>
      <c r="BI324" s="410"/>
      <c r="BJ324" s="410"/>
      <c r="BK324" s="410"/>
      <c r="BL324" s="410"/>
      <c r="BM324" s="410"/>
      <c r="BN324" s="410"/>
      <c r="BO324" s="410"/>
      <c r="BP324" s="410"/>
      <c r="BQ324" s="410"/>
      <c r="BR324" s="410"/>
      <c r="BS324" s="410"/>
      <c r="BT324" s="410"/>
      <c r="BU324" s="410"/>
      <c r="BV324" s="410"/>
      <c r="BW324" s="410"/>
      <c r="BX324" s="410"/>
      <c r="BY324" s="410"/>
      <c r="BZ324" s="410"/>
      <c r="CA324" s="410"/>
      <c r="CB324" s="410"/>
      <c r="CC324" s="410"/>
      <c r="CD324" s="410"/>
      <c r="CE324" s="410"/>
      <c r="CF324" s="410"/>
      <c r="CG324" s="410"/>
      <c r="CH324" s="410"/>
      <c r="CI324" s="410"/>
      <c r="CJ324" s="410"/>
      <c r="CK324" s="410"/>
      <c r="CL324" s="410"/>
      <c r="CM324" s="410"/>
      <c r="CN324" s="410"/>
    </row>
    <row r="325" spans="1:92" ht="14.25">
      <c r="B325" s="491" t="s">
        <v>803</v>
      </c>
      <c r="C325" s="492"/>
      <c r="D325" s="492"/>
      <c r="E325" s="492"/>
      <c r="F325" s="492"/>
      <c r="G325" s="492"/>
      <c r="H325" s="492"/>
      <c r="I325" s="492"/>
      <c r="J325" s="492"/>
      <c r="K325" s="492"/>
      <c r="L325" s="493"/>
      <c r="M325" s="521">
        <v>938</v>
      </c>
      <c r="N325" s="720"/>
      <c r="O325" s="721"/>
      <c r="P325" s="721"/>
      <c r="Q325" s="722"/>
      <c r="R325" s="527" t="s">
        <v>2</v>
      </c>
      <c r="S325" s="410"/>
      <c r="T325" s="410"/>
      <c r="U325" s="410"/>
      <c r="V325" s="410"/>
      <c r="W325" s="410"/>
      <c r="X325" s="410"/>
      <c r="Y325" s="410"/>
      <c r="Z325" s="410"/>
      <c r="AA325" s="410"/>
      <c r="AB325" s="410"/>
      <c r="AC325" s="410"/>
      <c r="AD325" s="410"/>
      <c r="AE325" s="410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  <c r="AZ325" s="410"/>
      <c r="BA325" s="410"/>
      <c r="BB325" s="410"/>
      <c r="BC325" s="410"/>
      <c r="BD325" s="410"/>
      <c r="BE325" s="410"/>
      <c r="BF325" s="410"/>
      <c r="BG325" s="410"/>
      <c r="BH325" s="410"/>
      <c r="BI325" s="410"/>
      <c r="BJ325" s="410"/>
      <c r="BK325" s="410"/>
      <c r="BL325" s="410"/>
      <c r="BM325" s="410"/>
      <c r="BN325" s="410"/>
      <c r="BO325" s="410"/>
      <c r="BP325" s="410"/>
      <c r="BQ325" s="410"/>
      <c r="BR325" s="410"/>
      <c r="BS325" s="410"/>
      <c r="BT325" s="410"/>
      <c r="BU325" s="410"/>
      <c r="BV325" s="410"/>
      <c r="BW325" s="410"/>
      <c r="BX325" s="410"/>
      <c r="BY325" s="410"/>
      <c r="BZ325" s="410"/>
      <c r="CA325" s="410"/>
      <c r="CB325" s="410"/>
      <c r="CC325" s="410"/>
      <c r="CD325" s="410"/>
      <c r="CE325" s="410"/>
      <c r="CF325" s="410"/>
      <c r="CG325" s="410"/>
      <c r="CH325" s="410"/>
      <c r="CI325" s="410"/>
      <c r="CJ325" s="410"/>
      <c r="CK325" s="410"/>
      <c r="CL325" s="410"/>
      <c r="CM325" s="410"/>
      <c r="CN325" s="410"/>
    </row>
    <row r="326" spans="1:92" ht="14.25">
      <c r="B326" s="491" t="s">
        <v>804</v>
      </c>
      <c r="C326" s="492"/>
      <c r="D326" s="492"/>
      <c r="E326" s="492"/>
      <c r="F326" s="492"/>
      <c r="G326" s="492"/>
      <c r="H326" s="492"/>
      <c r="I326" s="492"/>
      <c r="J326" s="492"/>
      <c r="K326" s="492"/>
      <c r="L326" s="493"/>
      <c r="M326" s="521">
        <v>949</v>
      </c>
      <c r="N326" s="720"/>
      <c r="O326" s="721"/>
      <c r="P326" s="721"/>
      <c r="Q326" s="722"/>
      <c r="R326" s="527" t="s">
        <v>2</v>
      </c>
      <c r="S326" s="410"/>
      <c r="T326" s="410"/>
      <c r="U326" s="410"/>
      <c r="V326" s="410"/>
      <c r="W326" s="410"/>
      <c r="X326" s="410"/>
      <c r="Y326" s="410"/>
      <c r="Z326" s="410"/>
      <c r="AA326" s="410"/>
      <c r="AB326" s="410"/>
      <c r="AC326" s="410"/>
      <c r="AD326" s="410"/>
      <c r="AE326" s="410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  <c r="AZ326" s="410"/>
      <c r="BA326" s="410"/>
      <c r="BB326" s="410"/>
      <c r="BC326" s="410"/>
      <c r="BD326" s="410"/>
      <c r="BE326" s="410"/>
      <c r="BF326" s="410"/>
      <c r="BG326" s="410"/>
      <c r="BH326" s="410"/>
      <c r="BI326" s="410"/>
      <c r="BJ326" s="410"/>
      <c r="BK326" s="410"/>
      <c r="BL326" s="410"/>
      <c r="BM326" s="410"/>
      <c r="BN326" s="410"/>
      <c r="BO326" s="410"/>
      <c r="BP326" s="410"/>
      <c r="BQ326" s="410"/>
      <c r="BR326" s="410"/>
      <c r="BS326" s="410"/>
      <c r="BT326" s="410"/>
      <c r="BU326" s="410"/>
      <c r="BV326" s="410"/>
      <c r="BW326" s="410"/>
      <c r="BX326" s="410"/>
      <c r="BY326" s="410"/>
      <c r="BZ326" s="410"/>
      <c r="CA326" s="410"/>
      <c r="CB326" s="410"/>
      <c r="CC326" s="410"/>
      <c r="CD326" s="410"/>
      <c r="CE326" s="410"/>
      <c r="CF326" s="410"/>
      <c r="CG326" s="410"/>
      <c r="CH326" s="410"/>
      <c r="CI326" s="410"/>
      <c r="CJ326" s="410"/>
      <c r="CK326" s="410"/>
      <c r="CL326" s="410"/>
      <c r="CM326" s="410"/>
      <c r="CN326" s="410"/>
    </row>
    <row r="327" spans="1:92" ht="14.25">
      <c r="B327" s="491" t="s">
        <v>805</v>
      </c>
      <c r="C327" s="492"/>
      <c r="D327" s="492"/>
      <c r="E327" s="492"/>
      <c r="F327" s="492"/>
      <c r="G327" s="492"/>
      <c r="H327" s="492"/>
      <c r="I327" s="492"/>
      <c r="J327" s="492"/>
      <c r="K327" s="492"/>
      <c r="L327" s="493"/>
      <c r="M327" s="521">
        <v>950</v>
      </c>
      <c r="N327" s="720"/>
      <c r="O327" s="721"/>
      <c r="P327" s="721"/>
      <c r="Q327" s="722"/>
      <c r="R327" s="527" t="s">
        <v>3</v>
      </c>
      <c r="S327" s="410"/>
      <c r="T327" s="410"/>
      <c r="U327" s="410"/>
      <c r="V327" s="410"/>
      <c r="W327" s="410"/>
      <c r="X327" s="410"/>
      <c r="Y327" s="410"/>
      <c r="Z327" s="410"/>
      <c r="AA327" s="410"/>
      <c r="AB327" s="410"/>
      <c r="AC327" s="410"/>
      <c r="AD327" s="410"/>
      <c r="AE327" s="410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  <c r="AZ327" s="410"/>
      <c r="BA327" s="410"/>
      <c r="BB327" s="410"/>
      <c r="BC327" s="410"/>
      <c r="BD327" s="410"/>
      <c r="BE327" s="410"/>
      <c r="BF327" s="410"/>
      <c r="BG327" s="410"/>
      <c r="BH327" s="410"/>
      <c r="BI327" s="410"/>
      <c r="BJ327" s="410"/>
      <c r="BK327" s="410"/>
      <c r="BL327" s="410"/>
      <c r="BM327" s="410"/>
      <c r="BN327" s="410"/>
      <c r="BO327" s="410"/>
      <c r="BP327" s="410"/>
      <c r="BQ327" s="410"/>
      <c r="BR327" s="410"/>
      <c r="BS327" s="410"/>
      <c r="BT327" s="410"/>
      <c r="BU327" s="410"/>
      <c r="BV327" s="410"/>
      <c r="BW327" s="410"/>
      <c r="BX327" s="410"/>
      <c r="BY327" s="410"/>
      <c r="BZ327" s="410"/>
      <c r="CA327" s="410"/>
      <c r="CB327" s="410"/>
      <c r="CC327" s="410"/>
      <c r="CD327" s="410"/>
      <c r="CE327" s="410"/>
      <c r="CF327" s="410"/>
      <c r="CG327" s="410"/>
      <c r="CH327" s="410"/>
      <c r="CI327" s="410"/>
      <c r="CJ327" s="410"/>
      <c r="CK327" s="410"/>
      <c r="CL327" s="410"/>
      <c r="CM327" s="410"/>
      <c r="CN327" s="410"/>
    </row>
    <row r="328" spans="1:92" ht="14.25">
      <c r="B328" s="491" t="s">
        <v>806</v>
      </c>
      <c r="C328" s="492"/>
      <c r="D328" s="492"/>
      <c r="E328" s="492"/>
      <c r="F328" s="492"/>
      <c r="G328" s="492"/>
      <c r="H328" s="492"/>
      <c r="I328" s="492"/>
      <c r="J328" s="492"/>
      <c r="K328" s="492"/>
      <c r="L328" s="493"/>
      <c r="M328" s="521">
        <v>1066</v>
      </c>
      <c r="N328" s="720">
        <f>+$N$325+$N$326-$N$327</f>
        <v>0</v>
      </c>
      <c r="O328" s="721"/>
      <c r="P328" s="721"/>
      <c r="Q328" s="722"/>
      <c r="R328" s="527" t="s">
        <v>4</v>
      </c>
      <c r="S328" s="410"/>
      <c r="T328" s="410"/>
      <c r="U328" s="410"/>
      <c r="V328" s="410"/>
      <c r="W328" s="410"/>
      <c r="X328" s="410"/>
      <c r="Y328" s="410"/>
      <c r="Z328" s="410"/>
      <c r="AA328" s="410"/>
      <c r="AB328" s="410"/>
      <c r="AC328" s="410"/>
      <c r="AD328" s="410"/>
      <c r="AE328" s="410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  <c r="AZ328" s="410"/>
      <c r="BA328" s="410"/>
      <c r="BB328" s="410"/>
      <c r="BC328" s="410"/>
      <c r="BD328" s="410"/>
      <c r="BE328" s="410"/>
      <c r="BF328" s="410"/>
      <c r="BG328" s="410"/>
      <c r="BH328" s="410"/>
      <c r="BI328" s="410"/>
      <c r="BJ328" s="410"/>
      <c r="BK328" s="410"/>
      <c r="BL328" s="410"/>
      <c r="BM328" s="410"/>
      <c r="BN328" s="410"/>
      <c r="BO328" s="410"/>
      <c r="BP328" s="410"/>
      <c r="BQ328" s="410"/>
      <c r="BR328" s="410"/>
      <c r="BS328" s="410"/>
      <c r="BT328" s="410"/>
      <c r="BU328" s="410"/>
      <c r="BV328" s="410"/>
      <c r="BW328" s="410"/>
      <c r="BX328" s="410"/>
      <c r="BY328" s="410"/>
      <c r="BZ328" s="410"/>
      <c r="CA328" s="410"/>
      <c r="CB328" s="410"/>
      <c r="CC328" s="410"/>
      <c r="CD328" s="410"/>
      <c r="CE328" s="410"/>
      <c r="CF328" s="410"/>
      <c r="CG328" s="410"/>
      <c r="CH328" s="410"/>
      <c r="CI328" s="410"/>
      <c r="CJ328" s="410"/>
      <c r="CK328" s="410"/>
      <c r="CL328" s="410"/>
      <c r="CM328" s="410"/>
      <c r="CN328" s="410"/>
    </row>
    <row r="329" spans="1:92"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410"/>
      <c r="AA329" s="410"/>
      <c r="AB329" s="410"/>
      <c r="AC329" s="410"/>
      <c r="AD329" s="410"/>
      <c r="AE329" s="410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  <c r="AZ329" s="410"/>
      <c r="BA329" s="410"/>
      <c r="BB329" s="410"/>
      <c r="BC329" s="410"/>
      <c r="BD329" s="410"/>
      <c r="BE329" s="410"/>
      <c r="BF329" s="410"/>
      <c r="BG329" s="410"/>
      <c r="BH329" s="410"/>
      <c r="BI329" s="410"/>
      <c r="BJ329" s="410"/>
      <c r="BK329" s="410"/>
      <c r="BL329" s="410"/>
      <c r="BM329" s="410"/>
      <c r="BN329" s="410"/>
      <c r="BO329" s="410"/>
      <c r="BP329" s="410"/>
      <c r="BQ329" s="410"/>
      <c r="BR329" s="410"/>
      <c r="BS329" s="410"/>
      <c r="BT329" s="410"/>
      <c r="BU329" s="410"/>
      <c r="BV329" s="410"/>
      <c r="BW329" s="410"/>
      <c r="BX329" s="410"/>
      <c r="BY329" s="410"/>
      <c r="BZ329" s="410"/>
      <c r="CA329" s="410"/>
      <c r="CB329" s="410"/>
      <c r="CC329" s="410"/>
      <c r="CD329" s="410"/>
      <c r="CE329" s="410"/>
      <c r="CF329" s="410"/>
      <c r="CG329" s="410"/>
      <c r="CH329" s="410"/>
      <c r="CI329" s="410"/>
      <c r="CJ329" s="410"/>
      <c r="CK329" s="410"/>
      <c r="CL329" s="410"/>
      <c r="CM329" s="410"/>
      <c r="CN329" s="410"/>
    </row>
    <row r="330" spans="1:92" s="411" customFormat="1">
      <c r="A330" s="409"/>
      <c r="B330" s="768" t="s">
        <v>807</v>
      </c>
      <c r="C330" s="768"/>
      <c r="D330" s="768"/>
      <c r="E330" s="768"/>
      <c r="F330" s="768"/>
      <c r="G330" s="768"/>
      <c r="H330" s="768"/>
      <c r="I330" s="768"/>
      <c r="J330" s="768"/>
      <c r="K330" s="768"/>
      <c r="L330" s="768"/>
      <c r="M330" s="768"/>
      <c r="N330" s="768"/>
      <c r="O330" s="768"/>
      <c r="P330" s="768"/>
      <c r="Q330" s="768"/>
      <c r="R330" s="768"/>
      <c r="S330" s="410"/>
      <c r="T330" s="410"/>
      <c r="U330" s="410"/>
      <c r="V330" s="410"/>
      <c r="W330" s="410"/>
      <c r="X330" s="410"/>
      <c r="Y330" s="410"/>
      <c r="Z330" s="410"/>
      <c r="AA330" s="410"/>
      <c r="AB330" s="410"/>
      <c r="AC330" s="410"/>
      <c r="AD330" s="410"/>
      <c r="AE330" s="410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  <c r="AZ330" s="410"/>
      <c r="BA330" s="410"/>
      <c r="BB330" s="410"/>
      <c r="BC330" s="410"/>
      <c r="BD330" s="410"/>
      <c r="BE330" s="410"/>
      <c r="BF330" s="410"/>
      <c r="BG330" s="410"/>
      <c r="BH330" s="410"/>
      <c r="BI330" s="410"/>
      <c r="BJ330" s="410"/>
      <c r="BK330" s="410"/>
      <c r="BL330" s="410"/>
      <c r="BM330" s="410"/>
      <c r="BN330" s="410"/>
      <c r="BO330" s="410"/>
      <c r="BP330" s="410"/>
      <c r="BQ330" s="410"/>
      <c r="BR330" s="410"/>
      <c r="BS330" s="410"/>
      <c r="BT330" s="410"/>
      <c r="BU330" s="410"/>
      <c r="BV330" s="410"/>
      <c r="BW330" s="410"/>
      <c r="BX330" s="410"/>
      <c r="BY330" s="410"/>
      <c r="BZ330" s="410"/>
      <c r="CA330" s="410"/>
      <c r="CB330" s="410"/>
      <c r="CC330" s="410"/>
      <c r="CD330" s="410"/>
      <c r="CE330" s="410"/>
      <c r="CF330" s="410"/>
      <c r="CG330" s="410"/>
      <c r="CH330" s="410"/>
      <c r="CI330" s="410"/>
      <c r="CJ330" s="410"/>
      <c r="CK330" s="410"/>
      <c r="CL330" s="410"/>
      <c r="CM330" s="410"/>
      <c r="CN330" s="410"/>
    </row>
    <row r="331" spans="1:92" s="411" customFormat="1">
      <c r="A331" s="409"/>
      <c r="B331" s="768"/>
      <c r="C331" s="768"/>
      <c r="D331" s="768"/>
      <c r="E331" s="768"/>
      <c r="F331" s="768"/>
      <c r="G331" s="768"/>
      <c r="H331" s="768"/>
      <c r="I331" s="768"/>
      <c r="J331" s="768"/>
      <c r="K331" s="768"/>
      <c r="L331" s="768"/>
      <c r="M331" s="768"/>
      <c r="N331" s="768"/>
      <c r="O331" s="768"/>
      <c r="P331" s="768"/>
      <c r="Q331" s="768"/>
      <c r="R331" s="768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  <c r="AZ331" s="410"/>
      <c r="BA331" s="410"/>
      <c r="BB331" s="410"/>
      <c r="BC331" s="410"/>
      <c r="BD331" s="410"/>
      <c r="BE331" s="410"/>
      <c r="BF331" s="410"/>
      <c r="BG331" s="410"/>
      <c r="BH331" s="410"/>
      <c r="BI331" s="410"/>
      <c r="BJ331" s="410"/>
      <c r="BK331" s="410"/>
      <c r="BL331" s="410"/>
      <c r="BM331" s="410"/>
      <c r="BN331" s="410"/>
      <c r="BO331" s="410"/>
      <c r="BP331" s="410"/>
      <c r="BQ331" s="410"/>
      <c r="BR331" s="410"/>
      <c r="BS331" s="410"/>
      <c r="BT331" s="410"/>
      <c r="BU331" s="410"/>
      <c r="BV331" s="410"/>
      <c r="BW331" s="410"/>
      <c r="BX331" s="410"/>
      <c r="BY331" s="410"/>
      <c r="BZ331" s="410"/>
      <c r="CA331" s="410"/>
      <c r="CB331" s="410"/>
      <c r="CC331" s="410"/>
      <c r="CD331" s="410"/>
      <c r="CE331" s="410"/>
      <c r="CF331" s="410"/>
      <c r="CG331" s="410"/>
      <c r="CH331" s="410"/>
      <c r="CI331" s="410"/>
      <c r="CJ331" s="410"/>
      <c r="CK331" s="410"/>
      <c r="CL331" s="410"/>
      <c r="CM331" s="410"/>
      <c r="CN331" s="410"/>
    </row>
    <row r="332" spans="1:92" ht="14.25">
      <c r="B332" s="499" t="s">
        <v>808</v>
      </c>
      <c r="C332" s="499"/>
      <c r="D332" s="499"/>
      <c r="E332" s="499"/>
      <c r="F332" s="499"/>
      <c r="G332" s="499"/>
      <c r="H332" s="499"/>
      <c r="I332" s="499"/>
      <c r="J332" s="499"/>
      <c r="K332" s="499"/>
      <c r="L332" s="499"/>
      <c r="M332" s="540">
        <v>884</v>
      </c>
      <c r="N332" s="720"/>
      <c r="O332" s="721"/>
      <c r="P332" s="721"/>
      <c r="Q332" s="722"/>
      <c r="R332" s="541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  <c r="AZ332" s="410"/>
      <c r="BA332" s="410"/>
      <c r="BB332" s="410"/>
      <c r="BC332" s="410"/>
      <c r="BD332" s="410"/>
      <c r="BE332" s="410"/>
      <c r="BF332" s="410"/>
      <c r="BG332" s="410"/>
      <c r="BH332" s="410"/>
      <c r="BI332" s="410"/>
      <c r="BJ332" s="410"/>
      <c r="BK332" s="410"/>
      <c r="BL332" s="410"/>
      <c r="BM332" s="410"/>
      <c r="BN332" s="410"/>
      <c r="BO332" s="410"/>
      <c r="BP332" s="410"/>
      <c r="BQ332" s="410"/>
      <c r="BR332" s="410"/>
      <c r="BS332" s="410"/>
      <c r="BT332" s="410"/>
      <c r="BU332" s="410"/>
      <c r="BV332" s="410"/>
      <c r="BW332" s="410"/>
      <c r="BX332" s="410"/>
      <c r="BY332" s="410"/>
      <c r="BZ332" s="410"/>
      <c r="CA332" s="410"/>
      <c r="CB332" s="410"/>
      <c r="CC332" s="410"/>
      <c r="CD332" s="410"/>
      <c r="CE332" s="410"/>
      <c r="CF332" s="410"/>
      <c r="CG332" s="410"/>
      <c r="CH332" s="410"/>
      <c r="CI332" s="410"/>
      <c r="CJ332" s="410"/>
      <c r="CK332" s="410"/>
      <c r="CL332" s="410"/>
      <c r="CM332" s="410"/>
      <c r="CN332" s="410"/>
    </row>
    <row r="333" spans="1:92" ht="14.25">
      <c r="B333" s="499" t="s">
        <v>809</v>
      </c>
      <c r="C333" s="499"/>
      <c r="D333" s="499"/>
      <c r="E333" s="499"/>
      <c r="F333" s="499"/>
      <c r="G333" s="499"/>
      <c r="H333" s="499"/>
      <c r="I333" s="499"/>
      <c r="J333" s="499"/>
      <c r="K333" s="499"/>
      <c r="L333" s="499"/>
      <c r="M333" s="540">
        <v>885</v>
      </c>
      <c r="N333" s="720"/>
      <c r="O333" s="721"/>
      <c r="P333" s="721"/>
      <c r="Q333" s="722"/>
      <c r="R333" s="541"/>
      <c r="S333" s="410"/>
      <c r="T333" s="410"/>
      <c r="U333" s="410"/>
      <c r="V333" s="410"/>
      <c r="W333" s="410"/>
      <c r="X333" s="410"/>
      <c r="Y333" s="410"/>
      <c r="Z333" s="410"/>
      <c r="AA333" s="410"/>
      <c r="AB333" s="410"/>
      <c r="AC333" s="410"/>
      <c r="AD333" s="410"/>
      <c r="AE333" s="410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  <c r="AZ333" s="410"/>
      <c r="BA333" s="410"/>
      <c r="BB333" s="410"/>
      <c r="BC333" s="410"/>
      <c r="BD333" s="410"/>
      <c r="BE333" s="410"/>
      <c r="BF333" s="410"/>
      <c r="BG333" s="410"/>
      <c r="BH333" s="410"/>
      <c r="BI333" s="410"/>
      <c r="BJ333" s="410"/>
      <c r="BK333" s="410"/>
      <c r="BL333" s="410"/>
      <c r="BM333" s="410"/>
      <c r="BN333" s="410"/>
      <c r="BO333" s="410"/>
      <c r="BP333" s="410"/>
      <c r="BQ333" s="410"/>
      <c r="BR333" s="410"/>
      <c r="BS333" s="410"/>
      <c r="BT333" s="410"/>
      <c r="BU333" s="410"/>
      <c r="BV333" s="410"/>
      <c r="BW333" s="410"/>
      <c r="BX333" s="410"/>
      <c r="BY333" s="410"/>
      <c r="BZ333" s="410"/>
      <c r="CA333" s="410"/>
      <c r="CB333" s="410"/>
      <c r="CC333" s="410"/>
      <c r="CD333" s="410"/>
      <c r="CE333" s="410"/>
      <c r="CF333" s="410"/>
      <c r="CG333" s="410"/>
      <c r="CH333" s="410"/>
      <c r="CI333" s="410"/>
      <c r="CJ333" s="410"/>
      <c r="CK333" s="410"/>
      <c r="CL333" s="410"/>
      <c r="CM333" s="410"/>
      <c r="CN333" s="410"/>
    </row>
    <row r="334" spans="1:92" ht="14.25">
      <c r="B334" s="499" t="s">
        <v>810</v>
      </c>
      <c r="C334" s="499"/>
      <c r="D334" s="499"/>
      <c r="E334" s="499"/>
      <c r="F334" s="499"/>
      <c r="G334" s="499"/>
      <c r="H334" s="499"/>
      <c r="I334" s="499"/>
      <c r="J334" s="499"/>
      <c r="K334" s="499"/>
      <c r="L334" s="499"/>
      <c r="M334" s="540">
        <v>886</v>
      </c>
      <c r="N334" s="720"/>
      <c r="O334" s="721"/>
      <c r="P334" s="721"/>
      <c r="Q334" s="722"/>
      <c r="R334" s="541"/>
      <c r="S334" s="410"/>
      <c r="T334" s="410"/>
      <c r="U334" s="410"/>
      <c r="V334" s="410"/>
      <c r="W334" s="410"/>
      <c r="X334" s="410"/>
      <c r="Y334" s="410"/>
      <c r="Z334" s="410"/>
      <c r="AA334" s="410"/>
      <c r="AB334" s="410"/>
      <c r="AC334" s="410"/>
      <c r="AD334" s="410"/>
      <c r="AE334" s="410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  <c r="AZ334" s="410"/>
      <c r="BA334" s="410"/>
      <c r="BB334" s="410"/>
      <c r="BC334" s="410"/>
      <c r="BD334" s="410"/>
      <c r="BE334" s="410"/>
      <c r="BF334" s="410"/>
      <c r="BG334" s="410"/>
      <c r="BH334" s="410"/>
      <c r="BI334" s="410"/>
      <c r="BJ334" s="410"/>
      <c r="BK334" s="410"/>
      <c r="BL334" s="410"/>
      <c r="BM334" s="410"/>
      <c r="BN334" s="410"/>
      <c r="BO334" s="410"/>
      <c r="BP334" s="410"/>
      <c r="BQ334" s="410"/>
      <c r="BR334" s="410"/>
      <c r="BS334" s="410"/>
      <c r="BT334" s="410"/>
      <c r="BU334" s="410"/>
      <c r="BV334" s="410"/>
      <c r="BW334" s="410"/>
      <c r="BX334" s="410"/>
      <c r="BY334" s="410"/>
      <c r="BZ334" s="410"/>
      <c r="CA334" s="410"/>
      <c r="CB334" s="410"/>
      <c r="CC334" s="410"/>
      <c r="CD334" s="410"/>
      <c r="CE334" s="410"/>
      <c r="CF334" s="410"/>
      <c r="CG334" s="410"/>
      <c r="CH334" s="410"/>
      <c r="CI334" s="410"/>
      <c r="CJ334" s="410"/>
      <c r="CK334" s="410"/>
      <c r="CL334" s="410"/>
      <c r="CM334" s="410"/>
      <c r="CN334" s="410"/>
    </row>
    <row r="335" spans="1:92" ht="14.25">
      <c r="B335" s="499" t="s">
        <v>811</v>
      </c>
      <c r="C335" s="499"/>
      <c r="D335" s="499"/>
      <c r="E335" s="499"/>
      <c r="F335" s="499"/>
      <c r="G335" s="499"/>
      <c r="H335" s="499"/>
      <c r="I335" s="499"/>
      <c r="J335" s="499"/>
      <c r="K335" s="499"/>
      <c r="L335" s="499"/>
      <c r="M335" s="540">
        <v>985</v>
      </c>
      <c r="N335" s="720"/>
      <c r="O335" s="721"/>
      <c r="P335" s="721"/>
      <c r="Q335" s="722"/>
      <c r="R335" s="541"/>
      <c r="S335" s="410"/>
      <c r="T335" s="410"/>
      <c r="U335" s="410"/>
      <c r="V335" s="410"/>
      <c r="W335" s="410"/>
      <c r="X335" s="410"/>
      <c r="Y335" s="410"/>
      <c r="Z335" s="410"/>
      <c r="AA335" s="410"/>
      <c r="AB335" s="410"/>
      <c r="AC335" s="410"/>
      <c r="AD335" s="410"/>
      <c r="AE335" s="410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  <c r="AZ335" s="410"/>
      <c r="BA335" s="410"/>
      <c r="BB335" s="410"/>
      <c r="BC335" s="410"/>
      <c r="BD335" s="410"/>
      <c r="BE335" s="410"/>
      <c r="BF335" s="410"/>
      <c r="BG335" s="410"/>
      <c r="BH335" s="410"/>
      <c r="BI335" s="410"/>
      <c r="BJ335" s="410"/>
      <c r="BK335" s="410"/>
      <c r="BL335" s="410"/>
      <c r="BM335" s="410"/>
      <c r="BN335" s="410"/>
      <c r="BO335" s="410"/>
      <c r="BP335" s="410"/>
      <c r="BQ335" s="410"/>
      <c r="BR335" s="410"/>
      <c r="BS335" s="410"/>
      <c r="BT335" s="410"/>
      <c r="BU335" s="410"/>
      <c r="BV335" s="410"/>
      <c r="BW335" s="410"/>
      <c r="BX335" s="410"/>
      <c r="BY335" s="410"/>
      <c r="BZ335" s="410"/>
      <c r="CA335" s="410"/>
      <c r="CB335" s="410"/>
      <c r="CC335" s="410"/>
      <c r="CD335" s="410"/>
      <c r="CE335" s="410"/>
      <c r="CF335" s="410"/>
      <c r="CG335" s="410"/>
      <c r="CH335" s="410"/>
      <c r="CI335" s="410"/>
      <c r="CJ335" s="410"/>
      <c r="CK335" s="410"/>
      <c r="CL335" s="410"/>
      <c r="CM335" s="410"/>
      <c r="CN335" s="410"/>
    </row>
    <row r="336" spans="1:92" ht="14.25">
      <c r="B336" s="491" t="s">
        <v>812</v>
      </c>
      <c r="C336" s="492"/>
      <c r="D336" s="492"/>
      <c r="E336" s="492"/>
      <c r="F336" s="492"/>
      <c r="G336" s="492"/>
      <c r="H336" s="492"/>
      <c r="I336" s="492"/>
      <c r="J336" s="492"/>
      <c r="K336" s="492"/>
      <c r="L336" s="493"/>
      <c r="M336" s="540">
        <v>887</v>
      </c>
      <c r="N336" s="720"/>
      <c r="O336" s="721"/>
      <c r="P336" s="721"/>
      <c r="Q336" s="722"/>
      <c r="R336" s="541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  <c r="AZ336" s="410"/>
      <c r="BA336" s="410"/>
      <c r="BB336" s="410"/>
      <c r="BC336" s="410"/>
      <c r="BD336" s="410"/>
      <c r="BE336" s="410"/>
      <c r="BF336" s="410"/>
      <c r="BG336" s="410"/>
      <c r="BH336" s="410"/>
      <c r="BI336" s="410"/>
      <c r="BJ336" s="410"/>
      <c r="BK336" s="410"/>
      <c r="BL336" s="410"/>
      <c r="BM336" s="410"/>
      <c r="BN336" s="410"/>
      <c r="BO336" s="410"/>
      <c r="BP336" s="410"/>
      <c r="BQ336" s="410"/>
      <c r="BR336" s="410"/>
      <c r="BS336" s="410"/>
      <c r="BT336" s="410"/>
      <c r="BU336" s="410"/>
      <c r="BV336" s="410"/>
      <c r="BW336" s="410"/>
      <c r="BX336" s="410"/>
      <c r="BY336" s="410"/>
      <c r="BZ336" s="410"/>
      <c r="CA336" s="410"/>
      <c r="CB336" s="410"/>
      <c r="CC336" s="410"/>
      <c r="CD336" s="410"/>
      <c r="CE336" s="410"/>
      <c r="CF336" s="410"/>
      <c r="CG336" s="410"/>
      <c r="CH336" s="410"/>
      <c r="CI336" s="410"/>
      <c r="CJ336" s="410"/>
      <c r="CK336" s="410"/>
      <c r="CL336" s="410"/>
      <c r="CM336" s="410"/>
      <c r="CN336" s="410"/>
    </row>
    <row r="337" spans="1:92" s="411" customFormat="1">
      <c r="A337" s="409"/>
      <c r="B337" s="517"/>
      <c r="C337" s="517"/>
      <c r="D337" s="517"/>
      <c r="E337" s="517"/>
      <c r="F337" s="517"/>
      <c r="G337" s="517"/>
      <c r="H337" s="517"/>
      <c r="I337" s="517"/>
      <c r="J337" s="517"/>
      <c r="K337" s="517"/>
      <c r="L337" s="517"/>
      <c r="M337" s="517"/>
      <c r="N337" s="517"/>
      <c r="O337" s="517"/>
      <c r="P337" s="517"/>
      <c r="Q337" s="517"/>
      <c r="R337" s="517"/>
      <c r="S337" s="410"/>
      <c r="T337" s="410"/>
      <c r="U337" s="410"/>
      <c r="V337" s="410"/>
      <c r="W337" s="410"/>
      <c r="X337" s="410"/>
      <c r="Y337" s="410"/>
      <c r="Z337" s="410"/>
      <c r="AA337" s="410"/>
      <c r="AB337" s="410"/>
      <c r="AC337" s="410"/>
      <c r="AD337" s="410"/>
      <c r="AE337" s="410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  <c r="AZ337" s="410"/>
      <c r="BA337" s="410"/>
      <c r="BB337" s="410"/>
      <c r="BC337" s="410"/>
      <c r="BD337" s="410"/>
      <c r="BE337" s="410"/>
      <c r="BF337" s="410"/>
      <c r="BG337" s="410"/>
      <c r="BH337" s="410"/>
      <c r="BI337" s="410"/>
      <c r="BJ337" s="410"/>
      <c r="BK337" s="410"/>
      <c r="BL337" s="410"/>
      <c r="BM337" s="410"/>
      <c r="BN337" s="410"/>
      <c r="BO337" s="410"/>
      <c r="BP337" s="410"/>
      <c r="BQ337" s="410"/>
      <c r="BR337" s="410"/>
      <c r="BS337" s="410"/>
      <c r="BT337" s="410"/>
      <c r="BU337" s="410"/>
      <c r="BV337" s="410"/>
      <c r="BW337" s="410"/>
      <c r="BX337" s="410"/>
      <c r="BY337" s="410"/>
      <c r="BZ337" s="410"/>
      <c r="CA337" s="410"/>
      <c r="CB337" s="410"/>
      <c r="CC337" s="410"/>
      <c r="CD337" s="410"/>
      <c r="CE337" s="410"/>
      <c r="CF337" s="410"/>
      <c r="CG337" s="410"/>
      <c r="CH337" s="410"/>
      <c r="CI337" s="410"/>
      <c r="CJ337" s="410"/>
      <c r="CK337" s="410"/>
      <c r="CL337" s="410"/>
      <c r="CM337" s="410"/>
      <c r="CN337" s="410"/>
    </row>
    <row r="338" spans="1:92" s="411" customFormat="1">
      <c r="A338" s="409"/>
      <c r="B338" s="791" t="s">
        <v>813</v>
      </c>
      <c r="C338" s="791"/>
      <c r="D338" s="791"/>
      <c r="E338" s="791"/>
      <c r="F338" s="791"/>
      <c r="G338" s="791"/>
      <c r="H338" s="791"/>
      <c r="I338" s="791"/>
      <c r="J338" s="791"/>
      <c r="K338" s="791"/>
      <c r="L338" s="791"/>
      <c r="M338" s="791"/>
      <c r="N338" s="791"/>
      <c r="O338" s="791"/>
      <c r="P338" s="791"/>
      <c r="Q338" s="791"/>
      <c r="R338" s="791"/>
      <c r="S338" s="410"/>
      <c r="T338" s="410"/>
      <c r="U338" s="410"/>
      <c r="V338" s="410"/>
      <c r="W338" s="410"/>
      <c r="X338" s="410"/>
      <c r="Y338" s="410"/>
      <c r="Z338" s="410"/>
      <c r="AA338" s="410"/>
      <c r="AB338" s="410"/>
      <c r="AC338" s="410"/>
      <c r="AD338" s="410"/>
      <c r="AE338" s="410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  <c r="AZ338" s="410"/>
      <c r="BA338" s="410"/>
      <c r="BB338" s="410"/>
      <c r="BC338" s="410"/>
      <c r="BD338" s="410"/>
      <c r="BE338" s="410"/>
      <c r="BF338" s="410"/>
      <c r="BG338" s="410"/>
      <c r="BH338" s="410"/>
      <c r="BI338" s="410"/>
      <c r="BJ338" s="410"/>
      <c r="BK338" s="410"/>
      <c r="BL338" s="410"/>
      <c r="BM338" s="410"/>
      <c r="BN338" s="410"/>
      <c r="BO338" s="410"/>
      <c r="BP338" s="410"/>
      <c r="BQ338" s="410"/>
      <c r="BR338" s="410"/>
      <c r="BS338" s="410"/>
      <c r="BT338" s="410"/>
      <c r="BU338" s="410"/>
      <c r="BV338" s="410"/>
      <c r="BW338" s="410"/>
      <c r="BX338" s="410"/>
      <c r="BY338" s="410"/>
      <c r="BZ338" s="410"/>
      <c r="CA338" s="410"/>
      <c r="CB338" s="410"/>
      <c r="CC338" s="410"/>
      <c r="CD338" s="410"/>
      <c r="CE338" s="410"/>
      <c r="CF338" s="410"/>
      <c r="CG338" s="410"/>
      <c r="CH338" s="410"/>
      <c r="CI338" s="410"/>
      <c r="CJ338" s="410"/>
      <c r="CK338" s="410"/>
      <c r="CL338" s="410"/>
      <c r="CM338" s="410"/>
      <c r="CN338" s="410"/>
    </row>
    <row r="339" spans="1:92" s="411" customFormat="1">
      <c r="A339" s="409"/>
      <c r="B339" s="791"/>
      <c r="C339" s="791"/>
      <c r="D339" s="791"/>
      <c r="E339" s="791"/>
      <c r="F339" s="791"/>
      <c r="G339" s="791"/>
      <c r="H339" s="791"/>
      <c r="I339" s="791"/>
      <c r="J339" s="791"/>
      <c r="K339" s="791"/>
      <c r="L339" s="791"/>
      <c r="M339" s="791"/>
      <c r="N339" s="791"/>
      <c r="O339" s="791"/>
      <c r="P339" s="791"/>
      <c r="Q339" s="791"/>
      <c r="R339" s="791"/>
      <c r="S339" s="410"/>
      <c r="T339" s="410"/>
      <c r="U339" s="410"/>
      <c r="V339" s="410"/>
      <c r="W339" s="410"/>
      <c r="X339" s="410"/>
      <c r="Y339" s="410"/>
      <c r="Z339" s="410"/>
      <c r="AA339" s="410"/>
      <c r="AB339" s="410"/>
      <c r="AC339" s="410"/>
      <c r="AD339" s="410"/>
      <c r="AE339" s="410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  <c r="AZ339" s="410"/>
      <c r="BA339" s="410"/>
      <c r="BB339" s="410"/>
      <c r="BC339" s="410"/>
      <c r="BD339" s="410"/>
      <c r="BE339" s="410"/>
      <c r="BF339" s="410"/>
      <c r="BG339" s="410"/>
      <c r="BH339" s="410"/>
      <c r="BI339" s="410"/>
      <c r="BJ339" s="410"/>
      <c r="BK339" s="410"/>
      <c r="BL339" s="410"/>
      <c r="BM339" s="410"/>
      <c r="BN339" s="410"/>
      <c r="BO339" s="410"/>
      <c r="BP339" s="410"/>
      <c r="BQ339" s="410"/>
      <c r="BR339" s="410"/>
      <c r="BS339" s="410"/>
      <c r="BT339" s="410"/>
      <c r="BU339" s="410"/>
      <c r="BV339" s="410"/>
      <c r="BW339" s="410"/>
      <c r="BX339" s="410"/>
      <c r="BY339" s="410"/>
      <c r="BZ339" s="410"/>
      <c r="CA339" s="410"/>
      <c r="CB339" s="410"/>
      <c r="CC339" s="410"/>
      <c r="CD339" s="410"/>
      <c r="CE339" s="410"/>
      <c r="CF339" s="410"/>
      <c r="CG339" s="410"/>
      <c r="CH339" s="410"/>
      <c r="CI339" s="410"/>
      <c r="CJ339" s="410"/>
      <c r="CK339" s="410"/>
      <c r="CL339" s="410"/>
      <c r="CM339" s="410"/>
      <c r="CN339" s="410"/>
    </row>
    <row r="340" spans="1:92" ht="14.25">
      <c r="B340" s="799" t="s">
        <v>814</v>
      </c>
      <c r="C340" s="496" t="s">
        <v>34</v>
      </c>
      <c r="D340" s="497"/>
      <c r="E340" s="497"/>
      <c r="F340" s="497"/>
      <c r="G340" s="497"/>
      <c r="H340" s="497"/>
      <c r="I340" s="497"/>
      <c r="J340" s="497"/>
      <c r="K340" s="497"/>
      <c r="L340" s="498"/>
      <c r="M340" s="520">
        <v>1657</v>
      </c>
      <c r="N340" s="720"/>
      <c r="O340" s="721"/>
      <c r="P340" s="721"/>
      <c r="Q340" s="722"/>
      <c r="R340" s="542" t="s">
        <v>2</v>
      </c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  <c r="AZ340" s="410"/>
      <c r="BA340" s="410"/>
      <c r="BB340" s="410"/>
      <c r="BC340" s="410"/>
      <c r="BD340" s="410"/>
      <c r="BE340" s="410"/>
      <c r="BF340" s="410"/>
      <c r="BG340" s="410"/>
      <c r="BH340" s="410"/>
      <c r="BI340" s="410"/>
      <c r="BJ340" s="410"/>
      <c r="BK340" s="410"/>
      <c r="BL340" s="410"/>
      <c r="BM340" s="410"/>
      <c r="BN340" s="410"/>
      <c r="BO340" s="410"/>
      <c r="BP340" s="410"/>
      <c r="BQ340" s="410"/>
      <c r="BR340" s="410"/>
      <c r="BS340" s="410"/>
      <c r="BT340" s="410"/>
      <c r="BU340" s="410"/>
      <c r="BV340" s="410"/>
      <c r="BW340" s="410"/>
      <c r="BX340" s="410"/>
      <c r="BY340" s="410"/>
      <c r="BZ340" s="410"/>
      <c r="CA340" s="410"/>
      <c r="CB340" s="410"/>
      <c r="CC340" s="410"/>
      <c r="CD340" s="410"/>
      <c r="CE340" s="410"/>
      <c r="CF340" s="410"/>
      <c r="CG340" s="410"/>
      <c r="CH340" s="410"/>
      <c r="CI340" s="410"/>
      <c r="CJ340" s="410"/>
      <c r="CK340" s="410"/>
      <c r="CL340" s="410"/>
      <c r="CM340" s="410"/>
      <c r="CN340" s="410"/>
    </row>
    <row r="341" spans="1:92" ht="14.25">
      <c r="B341" s="800"/>
      <c r="C341" s="496" t="s">
        <v>35</v>
      </c>
      <c r="D341" s="497"/>
      <c r="E341" s="497"/>
      <c r="F341" s="497"/>
      <c r="G341" s="497"/>
      <c r="H341" s="497"/>
      <c r="I341" s="497"/>
      <c r="J341" s="497"/>
      <c r="K341" s="497"/>
      <c r="L341" s="498"/>
      <c r="M341" s="521">
        <v>1658</v>
      </c>
      <c r="N341" s="720"/>
      <c r="O341" s="721"/>
      <c r="P341" s="721"/>
      <c r="Q341" s="722"/>
      <c r="R341" s="543" t="s">
        <v>2</v>
      </c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  <c r="AZ341" s="410"/>
      <c r="BA341" s="410"/>
      <c r="BB341" s="410"/>
      <c r="BC341" s="410"/>
      <c r="BD341" s="410"/>
      <c r="BE341" s="410"/>
      <c r="BF341" s="410"/>
      <c r="BG341" s="410"/>
      <c r="BH341" s="410"/>
      <c r="BI341" s="410"/>
      <c r="BJ341" s="410"/>
      <c r="BK341" s="410"/>
      <c r="BL341" s="410"/>
      <c r="BM341" s="410"/>
      <c r="BN341" s="410"/>
      <c r="BO341" s="410"/>
      <c r="BP341" s="410"/>
      <c r="BQ341" s="410"/>
      <c r="BR341" s="410"/>
      <c r="BS341" s="410"/>
      <c r="BT341" s="410"/>
      <c r="BU341" s="410"/>
      <c r="BV341" s="410"/>
      <c r="BW341" s="410"/>
      <c r="BX341" s="410"/>
      <c r="BY341" s="410"/>
      <c r="BZ341" s="410"/>
      <c r="CA341" s="410"/>
      <c r="CB341" s="410"/>
      <c r="CC341" s="410"/>
      <c r="CD341" s="410"/>
      <c r="CE341" s="410"/>
      <c r="CF341" s="410"/>
      <c r="CG341" s="410"/>
      <c r="CH341" s="410"/>
      <c r="CI341" s="410"/>
      <c r="CJ341" s="410"/>
      <c r="CK341" s="410"/>
      <c r="CL341" s="410"/>
      <c r="CM341" s="410"/>
      <c r="CN341" s="410"/>
    </row>
    <row r="342" spans="1:92" ht="14.25">
      <c r="B342" s="800"/>
      <c r="C342" s="496" t="s">
        <v>36</v>
      </c>
      <c r="D342" s="497"/>
      <c r="E342" s="497"/>
      <c r="F342" s="497"/>
      <c r="G342" s="497"/>
      <c r="H342" s="497"/>
      <c r="I342" s="497"/>
      <c r="J342" s="497"/>
      <c r="K342" s="497"/>
      <c r="L342" s="498"/>
      <c r="M342" s="521">
        <v>1659</v>
      </c>
      <c r="N342" s="720"/>
      <c r="O342" s="721"/>
      <c r="P342" s="721"/>
      <c r="Q342" s="722"/>
      <c r="R342" s="543" t="s">
        <v>2</v>
      </c>
      <c r="S342" s="410"/>
      <c r="T342" s="410"/>
      <c r="U342" s="410"/>
      <c r="V342" s="410"/>
      <c r="W342" s="410"/>
      <c r="X342" s="410"/>
      <c r="Y342" s="410"/>
      <c r="Z342" s="410"/>
      <c r="AA342" s="410"/>
      <c r="AB342" s="410"/>
      <c r="AC342" s="410"/>
      <c r="AD342" s="410"/>
      <c r="AE342" s="410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  <c r="AZ342" s="410"/>
      <c r="BA342" s="410"/>
      <c r="BB342" s="410"/>
      <c r="BC342" s="410"/>
      <c r="BD342" s="410"/>
      <c r="BE342" s="410"/>
      <c r="BF342" s="410"/>
      <c r="BG342" s="410"/>
      <c r="BH342" s="410"/>
      <c r="BI342" s="410"/>
      <c r="BJ342" s="410"/>
      <c r="BK342" s="410"/>
      <c r="BL342" s="410"/>
      <c r="BM342" s="410"/>
      <c r="BN342" s="410"/>
      <c r="BO342" s="410"/>
      <c r="BP342" s="410"/>
      <c r="BQ342" s="410"/>
      <c r="BR342" s="410"/>
      <c r="BS342" s="410"/>
      <c r="BT342" s="410"/>
      <c r="BU342" s="410"/>
      <c r="BV342" s="410"/>
      <c r="BW342" s="410"/>
      <c r="BX342" s="410"/>
      <c r="BY342" s="410"/>
      <c r="BZ342" s="410"/>
      <c r="CA342" s="410"/>
      <c r="CB342" s="410"/>
      <c r="CC342" s="410"/>
      <c r="CD342" s="410"/>
      <c r="CE342" s="410"/>
      <c r="CF342" s="410"/>
      <c r="CG342" s="410"/>
      <c r="CH342" s="410"/>
      <c r="CI342" s="410"/>
      <c r="CJ342" s="410"/>
      <c r="CK342" s="410"/>
      <c r="CL342" s="410"/>
      <c r="CM342" s="410"/>
      <c r="CN342" s="410"/>
    </row>
    <row r="343" spans="1:92" ht="14.25">
      <c r="B343" s="800"/>
      <c r="C343" s="496" t="s">
        <v>37</v>
      </c>
      <c r="D343" s="497"/>
      <c r="E343" s="497"/>
      <c r="F343" s="497"/>
      <c r="G343" s="497"/>
      <c r="H343" s="497"/>
      <c r="I343" s="497"/>
      <c r="J343" s="497"/>
      <c r="K343" s="497"/>
      <c r="L343" s="498"/>
      <c r="M343" s="521">
        <v>1660</v>
      </c>
      <c r="N343" s="720"/>
      <c r="O343" s="721"/>
      <c r="P343" s="721"/>
      <c r="Q343" s="722"/>
      <c r="R343" s="543" t="s">
        <v>2</v>
      </c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  <c r="AZ343" s="410"/>
      <c r="BA343" s="410"/>
      <c r="BB343" s="410"/>
      <c r="BC343" s="410"/>
      <c r="BD343" s="410"/>
      <c r="BE343" s="410"/>
      <c r="BF343" s="410"/>
      <c r="BG343" s="410"/>
      <c r="BH343" s="410"/>
      <c r="BI343" s="410"/>
      <c r="BJ343" s="410"/>
      <c r="BK343" s="410"/>
      <c r="BL343" s="410"/>
      <c r="BM343" s="410"/>
      <c r="BN343" s="410"/>
      <c r="BO343" s="410"/>
      <c r="BP343" s="410"/>
      <c r="BQ343" s="410"/>
      <c r="BR343" s="410"/>
      <c r="BS343" s="410"/>
      <c r="BT343" s="410"/>
      <c r="BU343" s="410"/>
      <c r="BV343" s="410"/>
      <c r="BW343" s="410"/>
      <c r="BX343" s="410"/>
      <c r="BY343" s="410"/>
      <c r="BZ343" s="410"/>
      <c r="CA343" s="410"/>
      <c r="CB343" s="410"/>
      <c r="CC343" s="410"/>
      <c r="CD343" s="410"/>
      <c r="CE343" s="410"/>
      <c r="CF343" s="410"/>
      <c r="CG343" s="410"/>
      <c r="CH343" s="410"/>
      <c r="CI343" s="410"/>
      <c r="CJ343" s="410"/>
      <c r="CK343" s="410"/>
      <c r="CL343" s="410"/>
      <c r="CM343" s="410"/>
      <c r="CN343" s="410"/>
    </row>
    <row r="344" spans="1:92" ht="14.25">
      <c r="B344" s="800"/>
      <c r="C344" s="496" t="s">
        <v>38</v>
      </c>
      <c r="D344" s="497"/>
      <c r="E344" s="497"/>
      <c r="F344" s="497"/>
      <c r="G344" s="497"/>
      <c r="H344" s="497"/>
      <c r="I344" s="497"/>
      <c r="J344" s="497"/>
      <c r="K344" s="497"/>
      <c r="L344" s="498"/>
      <c r="M344" s="521">
        <v>1661</v>
      </c>
      <c r="N344" s="720"/>
      <c r="O344" s="721"/>
      <c r="P344" s="721"/>
      <c r="Q344" s="722"/>
      <c r="R344" s="543" t="s">
        <v>3</v>
      </c>
      <c r="S344" s="410"/>
      <c r="T344" s="410"/>
      <c r="U344" s="410"/>
      <c r="V344" s="410"/>
      <c r="W344" s="410"/>
      <c r="X344" s="410"/>
      <c r="Y344" s="410"/>
      <c r="Z344" s="410"/>
      <c r="AA344" s="410"/>
      <c r="AB344" s="410"/>
      <c r="AC344" s="410"/>
      <c r="AD344" s="410"/>
      <c r="AE344" s="410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  <c r="AZ344" s="410"/>
      <c r="BA344" s="410"/>
      <c r="BB344" s="410"/>
      <c r="BC344" s="410"/>
      <c r="BD344" s="410"/>
      <c r="BE344" s="410"/>
      <c r="BF344" s="410"/>
      <c r="BG344" s="410"/>
      <c r="BH344" s="410"/>
      <c r="BI344" s="410"/>
      <c r="BJ344" s="410"/>
      <c r="BK344" s="410"/>
      <c r="BL344" s="410"/>
      <c r="BM344" s="410"/>
      <c r="BN344" s="410"/>
      <c r="BO344" s="410"/>
      <c r="BP344" s="410"/>
      <c r="BQ344" s="410"/>
      <c r="BR344" s="410"/>
      <c r="BS344" s="410"/>
      <c r="BT344" s="410"/>
      <c r="BU344" s="410"/>
      <c r="BV344" s="410"/>
      <c r="BW344" s="410"/>
      <c r="BX344" s="410"/>
      <c r="BY344" s="410"/>
      <c r="BZ344" s="410"/>
      <c r="CA344" s="410"/>
      <c r="CB344" s="410"/>
      <c r="CC344" s="410"/>
      <c r="CD344" s="410"/>
      <c r="CE344" s="410"/>
      <c r="CF344" s="410"/>
      <c r="CG344" s="410"/>
      <c r="CH344" s="410"/>
      <c r="CI344" s="410"/>
      <c r="CJ344" s="410"/>
      <c r="CK344" s="410"/>
      <c r="CL344" s="410"/>
      <c r="CM344" s="410"/>
      <c r="CN344" s="410"/>
    </row>
    <row r="345" spans="1:92" ht="14.25">
      <c r="B345" s="800"/>
      <c r="C345" s="496" t="s">
        <v>39</v>
      </c>
      <c r="D345" s="497"/>
      <c r="E345" s="497"/>
      <c r="F345" s="497"/>
      <c r="G345" s="497"/>
      <c r="H345" s="497"/>
      <c r="I345" s="497"/>
      <c r="J345" s="497"/>
      <c r="K345" s="497"/>
      <c r="L345" s="498"/>
      <c r="M345" s="521">
        <v>1662</v>
      </c>
      <c r="N345" s="720"/>
      <c r="O345" s="721"/>
      <c r="P345" s="721"/>
      <c r="Q345" s="722"/>
      <c r="R345" s="543" t="s">
        <v>3</v>
      </c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  <c r="AZ345" s="410"/>
      <c r="BA345" s="410"/>
      <c r="BB345" s="410"/>
      <c r="BC345" s="410"/>
      <c r="BD345" s="410"/>
      <c r="BE345" s="410"/>
      <c r="BF345" s="410"/>
      <c r="BG345" s="410"/>
      <c r="BH345" s="410"/>
      <c r="BI345" s="410"/>
      <c r="BJ345" s="410"/>
      <c r="BK345" s="410"/>
      <c r="BL345" s="410"/>
      <c r="BM345" s="410"/>
      <c r="BN345" s="410"/>
      <c r="BO345" s="410"/>
      <c r="BP345" s="410"/>
      <c r="BQ345" s="410"/>
      <c r="BR345" s="410"/>
      <c r="BS345" s="410"/>
      <c r="BT345" s="410"/>
      <c r="BU345" s="410"/>
      <c r="BV345" s="410"/>
      <c r="BW345" s="410"/>
      <c r="BX345" s="410"/>
      <c r="BY345" s="410"/>
      <c r="BZ345" s="410"/>
      <c r="CA345" s="410"/>
      <c r="CB345" s="410"/>
      <c r="CC345" s="410"/>
      <c r="CD345" s="410"/>
      <c r="CE345" s="410"/>
      <c r="CF345" s="410"/>
      <c r="CG345" s="410"/>
      <c r="CH345" s="410"/>
      <c r="CI345" s="410"/>
      <c r="CJ345" s="410"/>
      <c r="CK345" s="410"/>
      <c r="CL345" s="410"/>
      <c r="CM345" s="410"/>
      <c r="CN345" s="410"/>
    </row>
    <row r="346" spans="1:92" ht="14.25">
      <c r="B346" s="800"/>
      <c r="C346" s="496" t="s">
        <v>40</v>
      </c>
      <c r="D346" s="497"/>
      <c r="E346" s="497"/>
      <c r="F346" s="497"/>
      <c r="G346" s="497"/>
      <c r="H346" s="497"/>
      <c r="I346" s="497"/>
      <c r="J346" s="497"/>
      <c r="K346" s="497"/>
      <c r="L346" s="498"/>
      <c r="M346" s="521">
        <v>1140</v>
      </c>
      <c r="N346" s="720"/>
      <c r="O346" s="721"/>
      <c r="P346" s="721"/>
      <c r="Q346" s="722"/>
      <c r="R346" s="543" t="s">
        <v>3</v>
      </c>
      <c r="S346" s="410"/>
      <c r="T346" s="410"/>
      <c r="U346" s="410"/>
      <c r="V346" s="410"/>
      <c r="W346" s="410"/>
      <c r="X346" s="410"/>
      <c r="Y346" s="410"/>
      <c r="Z346" s="410"/>
      <c r="AA346" s="410"/>
      <c r="AB346" s="410"/>
      <c r="AC346" s="410"/>
      <c r="AD346" s="410"/>
      <c r="AE346" s="410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  <c r="AZ346" s="410"/>
      <c r="BA346" s="410"/>
      <c r="BB346" s="410"/>
      <c r="BC346" s="410"/>
      <c r="BD346" s="410"/>
      <c r="BE346" s="410"/>
      <c r="BF346" s="410"/>
      <c r="BG346" s="410"/>
      <c r="BH346" s="410"/>
      <c r="BI346" s="410"/>
      <c r="BJ346" s="410"/>
      <c r="BK346" s="410"/>
      <c r="BL346" s="410"/>
      <c r="BM346" s="410"/>
      <c r="BN346" s="410"/>
      <c r="BO346" s="410"/>
      <c r="BP346" s="410"/>
      <c r="BQ346" s="410"/>
      <c r="BR346" s="410"/>
      <c r="BS346" s="410"/>
      <c r="BT346" s="410"/>
      <c r="BU346" s="410"/>
      <c r="BV346" s="410"/>
      <c r="BW346" s="410"/>
      <c r="BX346" s="410"/>
      <c r="BY346" s="410"/>
      <c r="BZ346" s="410"/>
      <c r="CA346" s="410"/>
      <c r="CB346" s="410"/>
      <c r="CC346" s="410"/>
      <c r="CD346" s="410"/>
      <c r="CE346" s="410"/>
      <c r="CF346" s="410"/>
      <c r="CG346" s="410"/>
      <c r="CH346" s="410"/>
      <c r="CI346" s="410"/>
      <c r="CJ346" s="410"/>
      <c r="CK346" s="410"/>
      <c r="CL346" s="410"/>
      <c r="CM346" s="410"/>
      <c r="CN346" s="410"/>
    </row>
    <row r="347" spans="1:92" ht="14.25">
      <c r="B347" s="800"/>
      <c r="C347" s="496" t="s">
        <v>41</v>
      </c>
      <c r="D347" s="497"/>
      <c r="E347" s="497"/>
      <c r="F347" s="497"/>
      <c r="G347" s="497"/>
      <c r="H347" s="497"/>
      <c r="I347" s="497"/>
      <c r="J347" s="497"/>
      <c r="K347" s="497"/>
      <c r="L347" s="498"/>
      <c r="M347" s="521">
        <v>1663</v>
      </c>
      <c r="N347" s="720"/>
      <c r="O347" s="721"/>
      <c r="P347" s="721"/>
      <c r="Q347" s="722"/>
      <c r="R347" s="543" t="s">
        <v>3</v>
      </c>
      <c r="S347" s="410"/>
      <c r="T347" s="410"/>
      <c r="U347" s="410"/>
      <c r="V347" s="410"/>
      <c r="W347" s="410"/>
      <c r="X347" s="410"/>
      <c r="Y347" s="410"/>
      <c r="Z347" s="410"/>
      <c r="AA347" s="410"/>
      <c r="AB347" s="410"/>
      <c r="AC347" s="410"/>
      <c r="AD347" s="410"/>
      <c r="AE347" s="410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  <c r="AZ347" s="410"/>
      <c r="BA347" s="410"/>
      <c r="BB347" s="410"/>
      <c r="BC347" s="410"/>
      <c r="BD347" s="410"/>
      <c r="BE347" s="410"/>
      <c r="BF347" s="410"/>
      <c r="BG347" s="410"/>
      <c r="BH347" s="410"/>
      <c r="BI347" s="410"/>
      <c r="BJ347" s="410"/>
      <c r="BK347" s="410"/>
      <c r="BL347" s="410"/>
      <c r="BM347" s="410"/>
      <c r="BN347" s="410"/>
      <c r="BO347" s="410"/>
      <c r="BP347" s="410"/>
      <c r="BQ347" s="410"/>
      <c r="BR347" s="410"/>
      <c r="BS347" s="410"/>
      <c r="BT347" s="410"/>
      <c r="BU347" s="410"/>
      <c r="BV347" s="410"/>
      <c r="BW347" s="410"/>
      <c r="BX347" s="410"/>
      <c r="BY347" s="410"/>
      <c r="BZ347" s="410"/>
      <c r="CA347" s="410"/>
      <c r="CB347" s="410"/>
      <c r="CC347" s="410"/>
      <c r="CD347" s="410"/>
      <c r="CE347" s="410"/>
      <c r="CF347" s="410"/>
      <c r="CG347" s="410"/>
      <c r="CH347" s="410"/>
      <c r="CI347" s="410"/>
      <c r="CJ347" s="410"/>
      <c r="CK347" s="410"/>
      <c r="CL347" s="410"/>
      <c r="CM347" s="410"/>
      <c r="CN347" s="410"/>
    </row>
    <row r="348" spans="1:92" ht="14.25">
      <c r="B348" s="800"/>
      <c r="C348" s="496" t="s">
        <v>42</v>
      </c>
      <c r="D348" s="497"/>
      <c r="E348" s="497"/>
      <c r="F348" s="497"/>
      <c r="G348" s="497"/>
      <c r="H348" s="497"/>
      <c r="I348" s="497"/>
      <c r="J348" s="497"/>
      <c r="K348" s="497"/>
      <c r="L348" s="498"/>
      <c r="M348" s="521">
        <v>1664</v>
      </c>
      <c r="N348" s="720"/>
      <c r="O348" s="721"/>
      <c r="P348" s="721"/>
      <c r="Q348" s="722"/>
      <c r="R348" s="543" t="s">
        <v>3</v>
      </c>
      <c r="S348" s="410"/>
      <c r="T348" s="410"/>
      <c r="U348" s="410"/>
      <c r="V348" s="410"/>
      <c r="W348" s="410"/>
      <c r="X348" s="410"/>
      <c r="Y348" s="410"/>
      <c r="Z348" s="410"/>
      <c r="AA348" s="410"/>
      <c r="AB348" s="410"/>
      <c r="AC348" s="410"/>
      <c r="AD348" s="410"/>
      <c r="AE348" s="410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  <c r="AZ348" s="410"/>
      <c r="BA348" s="410"/>
      <c r="BB348" s="410"/>
      <c r="BC348" s="410"/>
      <c r="BD348" s="410"/>
      <c r="BE348" s="410"/>
      <c r="BF348" s="410"/>
      <c r="BG348" s="410"/>
      <c r="BH348" s="410"/>
      <c r="BI348" s="410"/>
      <c r="BJ348" s="410"/>
      <c r="BK348" s="410"/>
      <c r="BL348" s="410"/>
      <c r="BM348" s="410"/>
      <c r="BN348" s="410"/>
      <c r="BO348" s="410"/>
      <c r="BP348" s="410"/>
      <c r="BQ348" s="410"/>
      <c r="BR348" s="410"/>
      <c r="BS348" s="410"/>
      <c r="BT348" s="410"/>
      <c r="BU348" s="410"/>
      <c r="BV348" s="410"/>
      <c r="BW348" s="410"/>
      <c r="BX348" s="410"/>
      <c r="BY348" s="410"/>
      <c r="BZ348" s="410"/>
      <c r="CA348" s="410"/>
      <c r="CB348" s="410"/>
      <c r="CC348" s="410"/>
      <c r="CD348" s="410"/>
      <c r="CE348" s="410"/>
      <c r="CF348" s="410"/>
      <c r="CG348" s="410"/>
      <c r="CH348" s="410"/>
      <c r="CI348" s="410"/>
      <c r="CJ348" s="410"/>
      <c r="CK348" s="410"/>
      <c r="CL348" s="410"/>
      <c r="CM348" s="410"/>
      <c r="CN348" s="410"/>
    </row>
    <row r="349" spans="1:92" ht="14.25">
      <c r="B349" s="800"/>
      <c r="C349" s="496" t="s">
        <v>43</v>
      </c>
      <c r="D349" s="497"/>
      <c r="E349" s="497"/>
      <c r="F349" s="497"/>
      <c r="G349" s="497"/>
      <c r="H349" s="497"/>
      <c r="I349" s="497"/>
      <c r="J349" s="497"/>
      <c r="K349" s="497"/>
      <c r="L349" s="498"/>
      <c r="M349" s="521">
        <v>1665</v>
      </c>
      <c r="N349" s="720"/>
      <c r="O349" s="721"/>
      <c r="P349" s="721"/>
      <c r="Q349" s="722"/>
      <c r="R349" s="543" t="s">
        <v>3</v>
      </c>
      <c r="S349" s="410"/>
      <c r="T349" s="410"/>
      <c r="U349" s="410"/>
      <c r="V349" s="410"/>
      <c r="W349" s="410"/>
      <c r="X349" s="410"/>
      <c r="Y349" s="410"/>
      <c r="Z349" s="410"/>
      <c r="AA349" s="410"/>
      <c r="AB349" s="410"/>
      <c r="AC349" s="410"/>
      <c r="AD349" s="410"/>
      <c r="AE349" s="410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  <c r="AZ349" s="410"/>
      <c r="BA349" s="410"/>
      <c r="BB349" s="410"/>
      <c r="BC349" s="410"/>
      <c r="BD349" s="410"/>
      <c r="BE349" s="410"/>
      <c r="BF349" s="410"/>
      <c r="BG349" s="410"/>
      <c r="BH349" s="410"/>
      <c r="BI349" s="410"/>
      <c r="BJ349" s="410"/>
      <c r="BK349" s="410"/>
      <c r="BL349" s="410"/>
      <c r="BM349" s="410"/>
      <c r="BN349" s="410"/>
      <c r="BO349" s="410"/>
      <c r="BP349" s="410"/>
      <c r="BQ349" s="410"/>
      <c r="BR349" s="410"/>
      <c r="BS349" s="410"/>
      <c r="BT349" s="410"/>
      <c r="BU349" s="410"/>
      <c r="BV349" s="410"/>
      <c r="BW349" s="410"/>
      <c r="BX349" s="410"/>
      <c r="BY349" s="410"/>
      <c r="BZ349" s="410"/>
      <c r="CA349" s="410"/>
      <c r="CB349" s="410"/>
      <c r="CC349" s="410"/>
      <c r="CD349" s="410"/>
      <c r="CE349" s="410"/>
      <c r="CF349" s="410"/>
      <c r="CG349" s="410"/>
      <c r="CH349" s="410"/>
      <c r="CI349" s="410"/>
      <c r="CJ349" s="410"/>
      <c r="CK349" s="410"/>
      <c r="CL349" s="410"/>
      <c r="CM349" s="410"/>
      <c r="CN349" s="410"/>
    </row>
    <row r="350" spans="1:92" ht="14.25">
      <c r="B350" s="800"/>
      <c r="C350" s="496" t="s">
        <v>44</v>
      </c>
      <c r="D350" s="497"/>
      <c r="E350" s="497"/>
      <c r="F350" s="497"/>
      <c r="G350" s="497"/>
      <c r="H350" s="497"/>
      <c r="I350" s="497"/>
      <c r="J350" s="497"/>
      <c r="K350" s="497"/>
      <c r="L350" s="498"/>
      <c r="M350" s="521">
        <v>1666</v>
      </c>
      <c r="N350" s="720"/>
      <c r="O350" s="721"/>
      <c r="P350" s="721"/>
      <c r="Q350" s="722"/>
      <c r="R350" s="543" t="s">
        <v>3</v>
      </c>
      <c r="S350" s="410"/>
      <c r="T350" s="410"/>
      <c r="U350" s="410"/>
      <c r="V350" s="410"/>
      <c r="W350" s="410"/>
      <c r="X350" s="410"/>
      <c r="Y350" s="410"/>
      <c r="Z350" s="410"/>
      <c r="AA350" s="410"/>
      <c r="AB350" s="410"/>
      <c r="AC350" s="410"/>
      <c r="AD350" s="410"/>
      <c r="AE350" s="410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  <c r="AZ350" s="410"/>
      <c r="BA350" s="410"/>
      <c r="BB350" s="410"/>
      <c r="BC350" s="410"/>
      <c r="BD350" s="410"/>
      <c r="BE350" s="410"/>
      <c r="BF350" s="410"/>
      <c r="BG350" s="410"/>
      <c r="BH350" s="410"/>
      <c r="BI350" s="410"/>
      <c r="BJ350" s="410"/>
      <c r="BK350" s="410"/>
      <c r="BL350" s="410"/>
      <c r="BM350" s="410"/>
      <c r="BN350" s="410"/>
      <c r="BO350" s="410"/>
      <c r="BP350" s="410"/>
      <c r="BQ350" s="410"/>
      <c r="BR350" s="410"/>
      <c r="BS350" s="410"/>
      <c r="BT350" s="410"/>
      <c r="BU350" s="410"/>
      <c r="BV350" s="410"/>
      <c r="BW350" s="410"/>
      <c r="BX350" s="410"/>
      <c r="BY350" s="410"/>
      <c r="BZ350" s="410"/>
      <c r="CA350" s="410"/>
      <c r="CB350" s="410"/>
      <c r="CC350" s="410"/>
      <c r="CD350" s="410"/>
      <c r="CE350" s="410"/>
      <c r="CF350" s="410"/>
      <c r="CG350" s="410"/>
      <c r="CH350" s="410"/>
      <c r="CI350" s="410"/>
      <c r="CJ350" s="410"/>
      <c r="CK350" s="410"/>
      <c r="CL350" s="410"/>
      <c r="CM350" s="410"/>
      <c r="CN350" s="410"/>
    </row>
    <row r="351" spans="1:92" ht="14.25">
      <c r="B351" s="800"/>
      <c r="C351" s="496" t="s">
        <v>815</v>
      </c>
      <c r="D351" s="497"/>
      <c r="E351" s="497"/>
      <c r="F351" s="497"/>
      <c r="G351" s="497"/>
      <c r="H351" s="497"/>
      <c r="I351" s="497"/>
      <c r="J351" s="497"/>
      <c r="K351" s="497"/>
      <c r="L351" s="498"/>
      <c r="M351" s="521">
        <v>1667</v>
      </c>
      <c r="N351" s="720"/>
      <c r="O351" s="721"/>
      <c r="P351" s="721"/>
      <c r="Q351" s="722"/>
      <c r="R351" s="543" t="s">
        <v>3</v>
      </c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  <c r="AZ351" s="410"/>
      <c r="BA351" s="410"/>
      <c r="BB351" s="410"/>
      <c r="BC351" s="410"/>
      <c r="BD351" s="410"/>
      <c r="BE351" s="410"/>
      <c r="BF351" s="410"/>
      <c r="BG351" s="410"/>
      <c r="BH351" s="410"/>
      <c r="BI351" s="410"/>
      <c r="BJ351" s="410"/>
      <c r="BK351" s="410"/>
      <c r="BL351" s="410"/>
      <c r="BM351" s="410"/>
      <c r="BN351" s="410"/>
      <c r="BO351" s="410"/>
      <c r="BP351" s="410"/>
      <c r="BQ351" s="410"/>
      <c r="BR351" s="410"/>
      <c r="BS351" s="410"/>
      <c r="BT351" s="410"/>
      <c r="BU351" s="410"/>
      <c r="BV351" s="410"/>
      <c r="BW351" s="410"/>
      <c r="BX351" s="410"/>
      <c r="BY351" s="410"/>
      <c r="BZ351" s="410"/>
      <c r="CA351" s="410"/>
      <c r="CB351" s="410"/>
      <c r="CC351" s="410"/>
      <c r="CD351" s="410"/>
      <c r="CE351" s="410"/>
      <c r="CF351" s="410"/>
      <c r="CG351" s="410"/>
      <c r="CH351" s="410"/>
      <c r="CI351" s="410"/>
      <c r="CJ351" s="410"/>
      <c r="CK351" s="410"/>
      <c r="CL351" s="410"/>
      <c r="CM351" s="410"/>
      <c r="CN351" s="410"/>
    </row>
    <row r="352" spans="1:92" ht="14.25">
      <c r="B352" s="800"/>
      <c r="C352" s="496" t="s">
        <v>816</v>
      </c>
      <c r="D352" s="497"/>
      <c r="E352" s="497"/>
      <c r="F352" s="497"/>
      <c r="G352" s="497"/>
      <c r="H352" s="497"/>
      <c r="I352" s="497"/>
      <c r="J352" s="497"/>
      <c r="K352" s="497"/>
      <c r="L352" s="498"/>
      <c r="M352" s="521">
        <v>1668</v>
      </c>
      <c r="N352" s="720"/>
      <c r="O352" s="721"/>
      <c r="P352" s="721"/>
      <c r="Q352" s="722"/>
      <c r="R352" s="543" t="s">
        <v>3</v>
      </c>
      <c r="S352" s="410"/>
      <c r="T352" s="410"/>
      <c r="U352" s="410"/>
      <c r="V352" s="410"/>
      <c r="W352" s="410"/>
      <c r="X352" s="410"/>
      <c r="Y352" s="410"/>
      <c r="Z352" s="410"/>
      <c r="AA352" s="410"/>
      <c r="AB352" s="410"/>
      <c r="AC352" s="410"/>
      <c r="AD352" s="410"/>
      <c r="AE352" s="410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  <c r="AZ352" s="410"/>
      <c r="BA352" s="410"/>
      <c r="BB352" s="410"/>
      <c r="BC352" s="410"/>
      <c r="BD352" s="410"/>
      <c r="BE352" s="410"/>
      <c r="BF352" s="410"/>
      <c r="BG352" s="410"/>
      <c r="BH352" s="410"/>
      <c r="BI352" s="410"/>
      <c r="BJ352" s="410"/>
      <c r="BK352" s="410"/>
      <c r="BL352" s="410"/>
      <c r="BM352" s="410"/>
      <c r="BN352" s="410"/>
      <c r="BO352" s="410"/>
      <c r="BP352" s="410"/>
      <c r="BQ352" s="410"/>
      <c r="BR352" s="410"/>
      <c r="BS352" s="410"/>
      <c r="BT352" s="410"/>
      <c r="BU352" s="410"/>
      <c r="BV352" s="410"/>
      <c r="BW352" s="410"/>
      <c r="BX352" s="410"/>
      <c r="BY352" s="410"/>
      <c r="BZ352" s="410"/>
      <c r="CA352" s="410"/>
      <c r="CB352" s="410"/>
      <c r="CC352" s="410"/>
      <c r="CD352" s="410"/>
      <c r="CE352" s="410"/>
      <c r="CF352" s="410"/>
      <c r="CG352" s="410"/>
      <c r="CH352" s="410"/>
      <c r="CI352" s="410"/>
      <c r="CJ352" s="410"/>
      <c r="CK352" s="410"/>
      <c r="CL352" s="410"/>
      <c r="CM352" s="410"/>
      <c r="CN352" s="410"/>
    </row>
    <row r="353" spans="2:92" ht="14.25">
      <c r="B353" s="800"/>
      <c r="C353" s="496" t="s">
        <v>45</v>
      </c>
      <c r="D353" s="497"/>
      <c r="E353" s="497"/>
      <c r="F353" s="497"/>
      <c r="G353" s="497"/>
      <c r="H353" s="497"/>
      <c r="I353" s="497"/>
      <c r="J353" s="497"/>
      <c r="K353" s="497"/>
      <c r="L353" s="498"/>
      <c r="M353" s="521">
        <v>1141</v>
      </c>
      <c r="N353" s="720"/>
      <c r="O353" s="721"/>
      <c r="P353" s="721"/>
      <c r="Q353" s="722"/>
      <c r="R353" s="543" t="s">
        <v>3</v>
      </c>
      <c r="S353" s="410"/>
      <c r="T353" s="410"/>
      <c r="U353" s="410"/>
      <c r="V353" s="410"/>
      <c r="W353" s="410"/>
      <c r="X353" s="410"/>
      <c r="Y353" s="410"/>
      <c r="Z353" s="410"/>
      <c r="AA353" s="410"/>
      <c r="AB353" s="410"/>
      <c r="AC353" s="410"/>
      <c r="AD353" s="410"/>
      <c r="AE353" s="410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  <c r="AZ353" s="410"/>
      <c r="BA353" s="410"/>
      <c r="BB353" s="410"/>
      <c r="BC353" s="410"/>
      <c r="BD353" s="410"/>
      <c r="BE353" s="410"/>
      <c r="BF353" s="410"/>
      <c r="BG353" s="410"/>
      <c r="BH353" s="410"/>
      <c r="BI353" s="410"/>
      <c r="BJ353" s="410"/>
      <c r="BK353" s="410"/>
      <c r="BL353" s="410"/>
      <c r="BM353" s="410"/>
      <c r="BN353" s="410"/>
      <c r="BO353" s="410"/>
      <c r="BP353" s="410"/>
      <c r="BQ353" s="410"/>
      <c r="BR353" s="410"/>
      <c r="BS353" s="410"/>
      <c r="BT353" s="410"/>
      <c r="BU353" s="410"/>
      <c r="BV353" s="410"/>
      <c r="BW353" s="410"/>
      <c r="BX353" s="410"/>
      <c r="BY353" s="410"/>
      <c r="BZ353" s="410"/>
      <c r="CA353" s="410"/>
      <c r="CB353" s="410"/>
      <c r="CC353" s="410"/>
      <c r="CD353" s="410"/>
      <c r="CE353" s="410"/>
      <c r="CF353" s="410"/>
      <c r="CG353" s="410"/>
      <c r="CH353" s="410"/>
      <c r="CI353" s="410"/>
      <c r="CJ353" s="410"/>
      <c r="CK353" s="410"/>
      <c r="CL353" s="410"/>
      <c r="CM353" s="410"/>
      <c r="CN353" s="410"/>
    </row>
    <row r="354" spans="2:92" ht="14.25">
      <c r="B354" s="800"/>
      <c r="C354" s="496" t="s">
        <v>46</v>
      </c>
      <c r="D354" s="497"/>
      <c r="E354" s="497"/>
      <c r="F354" s="497"/>
      <c r="G354" s="497"/>
      <c r="H354" s="497"/>
      <c r="I354" s="497"/>
      <c r="J354" s="497"/>
      <c r="K354" s="497"/>
      <c r="L354" s="498"/>
      <c r="M354" s="521">
        <v>1142</v>
      </c>
      <c r="N354" s="720"/>
      <c r="O354" s="721"/>
      <c r="P354" s="721"/>
      <c r="Q354" s="722"/>
      <c r="R354" s="543" t="s">
        <v>3</v>
      </c>
      <c r="S354" s="410"/>
      <c r="T354" s="410"/>
      <c r="U354" s="410"/>
      <c r="V354" s="410"/>
      <c r="W354" s="410"/>
      <c r="X354" s="410"/>
      <c r="Y354" s="410"/>
      <c r="Z354" s="410"/>
      <c r="AA354" s="410"/>
      <c r="AB354" s="410"/>
      <c r="AC354" s="410"/>
      <c r="AD354" s="410"/>
      <c r="AE354" s="410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  <c r="AZ354" s="410"/>
      <c r="BA354" s="410"/>
      <c r="BB354" s="410"/>
      <c r="BC354" s="410"/>
      <c r="BD354" s="410"/>
      <c r="BE354" s="410"/>
      <c r="BF354" s="410"/>
      <c r="BG354" s="410"/>
      <c r="BH354" s="410"/>
      <c r="BI354" s="410"/>
      <c r="BJ354" s="410"/>
      <c r="BK354" s="410"/>
      <c r="BL354" s="410"/>
      <c r="BM354" s="410"/>
      <c r="BN354" s="410"/>
      <c r="BO354" s="410"/>
      <c r="BP354" s="410"/>
      <c r="BQ354" s="410"/>
      <c r="BR354" s="410"/>
      <c r="BS354" s="410"/>
      <c r="BT354" s="410"/>
      <c r="BU354" s="410"/>
      <c r="BV354" s="410"/>
      <c r="BW354" s="410"/>
      <c r="BX354" s="410"/>
      <c r="BY354" s="410"/>
      <c r="BZ354" s="410"/>
      <c r="CA354" s="410"/>
      <c r="CB354" s="410"/>
      <c r="CC354" s="410"/>
      <c r="CD354" s="410"/>
      <c r="CE354" s="410"/>
      <c r="CF354" s="410"/>
      <c r="CG354" s="410"/>
      <c r="CH354" s="410"/>
      <c r="CI354" s="410"/>
      <c r="CJ354" s="410"/>
      <c r="CK354" s="410"/>
      <c r="CL354" s="410"/>
      <c r="CM354" s="410"/>
      <c r="CN354" s="410"/>
    </row>
    <row r="355" spans="2:92" ht="14.25">
      <c r="B355" s="800"/>
      <c r="C355" s="496" t="s">
        <v>47</v>
      </c>
      <c r="D355" s="497"/>
      <c r="E355" s="497"/>
      <c r="F355" s="497"/>
      <c r="G355" s="497"/>
      <c r="H355" s="497"/>
      <c r="I355" s="497"/>
      <c r="J355" s="497"/>
      <c r="K355" s="497"/>
      <c r="L355" s="498"/>
      <c r="M355" s="521">
        <v>1669</v>
      </c>
      <c r="N355" s="720"/>
      <c r="O355" s="721"/>
      <c r="P355" s="721"/>
      <c r="Q355" s="722"/>
      <c r="R355" s="543" t="s">
        <v>3</v>
      </c>
      <c r="S355" s="410"/>
      <c r="T355" s="410"/>
      <c r="U355" s="410"/>
      <c r="V355" s="410"/>
      <c r="W355" s="410"/>
      <c r="X355" s="410"/>
      <c r="Y355" s="410"/>
      <c r="Z355" s="410"/>
      <c r="AA355" s="410"/>
      <c r="AB355" s="410"/>
      <c r="AC355" s="410"/>
      <c r="AD355" s="410"/>
      <c r="AE355" s="410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  <c r="AZ355" s="410"/>
      <c r="BA355" s="410"/>
      <c r="BB355" s="410"/>
      <c r="BC355" s="410"/>
      <c r="BD355" s="410"/>
      <c r="BE355" s="410"/>
      <c r="BF355" s="410"/>
      <c r="BG355" s="410"/>
      <c r="BH355" s="410"/>
      <c r="BI355" s="410"/>
      <c r="BJ355" s="410"/>
      <c r="BK355" s="410"/>
      <c r="BL355" s="410"/>
      <c r="BM355" s="410"/>
      <c r="BN355" s="410"/>
      <c r="BO355" s="410"/>
      <c r="BP355" s="410"/>
      <c r="BQ355" s="410"/>
      <c r="BR355" s="410"/>
      <c r="BS355" s="410"/>
      <c r="BT355" s="410"/>
      <c r="BU355" s="410"/>
      <c r="BV355" s="410"/>
      <c r="BW355" s="410"/>
      <c r="BX355" s="410"/>
      <c r="BY355" s="410"/>
      <c r="BZ355" s="410"/>
      <c r="CA355" s="410"/>
      <c r="CB355" s="410"/>
      <c r="CC355" s="410"/>
      <c r="CD355" s="410"/>
      <c r="CE355" s="410"/>
      <c r="CF355" s="410"/>
      <c r="CG355" s="410"/>
      <c r="CH355" s="410"/>
      <c r="CI355" s="410"/>
      <c r="CJ355" s="410"/>
      <c r="CK355" s="410"/>
      <c r="CL355" s="410"/>
      <c r="CM355" s="410"/>
      <c r="CN355" s="410"/>
    </row>
    <row r="356" spans="2:92" ht="14.25">
      <c r="B356" s="800"/>
      <c r="C356" s="496" t="s">
        <v>48</v>
      </c>
      <c r="D356" s="497"/>
      <c r="E356" s="497"/>
      <c r="F356" s="497"/>
      <c r="G356" s="497"/>
      <c r="H356" s="497"/>
      <c r="I356" s="497"/>
      <c r="J356" s="497"/>
      <c r="K356" s="497"/>
      <c r="L356" s="498"/>
      <c r="M356" s="521">
        <v>1670</v>
      </c>
      <c r="N356" s="720"/>
      <c r="O356" s="721"/>
      <c r="P356" s="721"/>
      <c r="Q356" s="722"/>
      <c r="R356" s="543" t="s">
        <v>3</v>
      </c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  <c r="AZ356" s="410"/>
      <c r="BA356" s="410"/>
      <c r="BB356" s="410"/>
      <c r="BC356" s="410"/>
      <c r="BD356" s="410"/>
      <c r="BE356" s="410"/>
      <c r="BF356" s="410"/>
      <c r="BG356" s="410"/>
      <c r="BH356" s="410"/>
      <c r="BI356" s="410"/>
      <c r="BJ356" s="410"/>
      <c r="BK356" s="410"/>
      <c r="BL356" s="410"/>
      <c r="BM356" s="410"/>
      <c r="BN356" s="410"/>
      <c r="BO356" s="410"/>
      <c r="BP356" s="410"/>
      <c r="BQ356" s="410"/>
      <c r="BR356" s="410"/>
      <c r="BS356" s="410"/>
      <c r="BT356" s="410"/>
      <c r="BU356" s="410"/>
      <c r="BV356" s="410"/>
      <c r="BW356" s="410"/>
      <c r="BX356" s="410"/>
      <c r="BY356" s="410"/>
      <c r="BZ356" s="410"/>
      <c r="CA356" s="410"/>
      <c r="CB356" s="410"/>
      <c r="CC356" s="410"/>
      <c r="CD356" s="410"/>
      <c r="CE356" s="410"/>
      <c r="CF356" s="410"/>
      <c r="CG356" s="410"/>
      <c r="CH356" s="410"/>
      <c r="CI356" s="410"/>
      <c r="CJ356" s="410"/>
      <c r="CK356" s="410"/>
      <c r="CL356" s="410"/>
      <c r="CM356" s="410"/>
      <c r="CN356" s="410"/>
    </row>
    <row r="357" spans="2:92" ht="14.25">
      <c r="B357" s="800"/>
      <c r="C357" s="496" t="s">
        <v>49</v>
      </c>
      <c r="D357" s="497"/>
      <c r="E357" s="497"/>
      <c r="F357" s="497"/>
      <c r="G357" s="497"/>
      <c r="H357" s="497"/>
      <c r="I357" s="497"/>
      <c r="J357" s="497"/>
      <c r="K357" s="497"/>
      <c r="L357" s="498"/>
      <c r="M357" s="521">
        <v>1671</v>
      </c>
      <c r="N357" s="720"/>
      <c r="O357" s="721"/>
      <c r="P357" s="721"/>
      <c r="Q357" s="722"/>
      <c r="R357" s="543" t="s">
        <v>3</v>
      </c>
      <c r="S357" s="410"/>
      <c r="T357" s="410"/>
      <c r="U357" s="410"/>
      <c r="V357" s="410"/>
      <c r="W357" s="410"/>
      <c r="X357" s="410"/>
      <c r="Y357" s="410"/>
      <c r="Z357" s="410"/>
      <c r="AA357" s="410"/>
      <c r="AB357" s="410"/>
      <c r="AC357" s="410"/>
      <c r="AD357" s="410"/>
      <c r="AE357" s="410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  <c r="AZ357" s="410"/>
      <c r="BA357" s="410"/>
      <c r="BB357" s="410"/>
      <c r="BC357" s="410"/>
      <c r="BD357" s="410"/>
      <c r="BE357" s="410"/>
      <c r="BF357" s="410"/>
      <c r="BG357" s="410"/>
      <c r="BH357" s="410"/>
      <c r="BI357" s="410"/>
      <c r="BJ357" s="410"/>
      <c r="BK357" s="410"/>
      <c r="BL357" s="410"/>
      <c r="BM357" s="410"/>
      <c r="BN357" s="410"/>
      <c r="BO357" s="410"/>
      <c r="BP357" s="410"/>
      <c r="BQ357" s="410"/>
      <c r="BR357" s="410"/>
      <c r="BS357" s="410"/>
      <c r="BT357" s="410"/>
      <c r="BU357" s="410"/>
      <c r="BV357" s="410"/>
      <c r="BW357" s="410"/>
      <c r="BX357" s="410"/>
      <c r="BY357" s="410"/>
      <c r="BZ357" s="410"/>
      <c r="CA357" s="410"/>
      <c r="CB357" s="410"/>
      <c r="CC357" s="410"/>
      <c r="CD357" s="410"/>
      <c r="CE357" s="410"/>
      <c r="CF357" s="410"/>
      <c r="CG357" s="410"/>
      <c r="CH357" s="410"/>
      <c r="CI357" s="410"/>
      <c r="CJ357" s="410"/>
      <c r="CK357" s="410"/>
      <c r="CL357" s="410"/>
      <c r="CM357" s="410"/>
      <c r="CN357" s="410"/>
    </row>
    <row r="358" spans="2:92" ht="14.25">
      <c r="B358" s="800"/>
      <c r="C358" s="496" t="s">
        <v>814</v>
      </c>
      <c r="D358" s="497"/>
      <c r="E358" s="497"/>
      <c r="F358" s="497"/>
      <c r="G358" s="497"/>
      <c r="H358" s="497"/>
      <c r="I358" s="497"/>
      <c r="J358" s="497"/>
      <c r="K358" s="497"/>
      <c r="L358" s="498"/>
      <c r="M358" s="521">
        <v>1672</v>
      </c>
      <c r="N358" s="720">
        <f>+SUM($N$340:$Q$343)-SUM($N$344:$Q$357)</f>
        <v>0</v>
      </c>
      <c r="O358" s="721"/>
      <c r="P358" s="721"/>
      <c r="Q358" s="722"/>
      <c r="R358" s="477" t="s">
        <v>4</v>
      </c>
      <c r="S358" s="410"/>
      <c r="T358" s="410"/>
      <c r="U358" s="410"/>
      <c r="V358" s="410"/>
      <c r="W358" s="410"/>
      <c r="X358" s="410"/>
      <c r="Y358" s="410"/>
      <c r="Z358" s="410"/>
      <c r="AA358" s="410"/>
      <c r="AB358" s="410"/>
      <c r="AC358" s="410"/>
      <c r="AD358" s="410"/>
      <c r="AE358" s="410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  <c r="AZ358" s="410"/>
      <c r="BA358" s="410"/>
      <c r="BB358" s="410"/>
      <c r="BC358" s="410"/>
      <c r="BD358" s="410"/>
      <c r="BE358" s="410"/>
      <c r="BF358" s="410"/>
      <c r="BG358" s="410"/>
      <c r="BH358" s="410"/>
      <c r="BI358" s="410"/>
      <c r="BJ358" s="410"/>
      <c r="BK358" s="410"/>
      <c r="BL358" s="410"/>
      <c r="BM358" s="410"/>
      <c r="BN358" s="410"/>
      <c r="BO358" s="410"/>
      <c r="BP358" s="410"/>
      <c r="BQ358" s="410"/>
      <c r="BR358" s="410"/>
      <c r="BS358" s="410"/>
      <c r="BT358" s="410"/>
      <c r="BU358" s="410"/>
      <c r="BV358" s="410"/>
      <c r="BW358" s="410"/>
      <c r="BX358" s="410"/>
      <c r="BY358" s="410"/>
      <c r="BZ358" s="410"/>
      <c r="CA358" s="410"/>
      <c r="CB358" s="410"/>
      <c r="CC358" s="410"/>
      <c r="CD358" s="410"/>
      <c r="CE358" s="410"/>
      <c r="CF358" s="410"/>
      <c r="CG358" s="410"/>
      <c r="CH358" s="410"/>
      <c r="CI358" s="410"/>
      <c r="CJ358" s="410"/>
      <c r="CK358" s="410"/>
      <c r="CL358" s="410"/>
      <c r="CM358" s="410"/>
      <c r="CN358" s="410"/>
    </row>
    <row r="359" spans="2:92" ht="14.25">
      <c r="B359" s="800" t="s">
        <v>817</v>
      </c>
      <c r="C359" s="496" t="s">
        <v>50</v>
      </c>
      <c r="D359" s="497"/>
      <c r="E359" s="497"/>
      <c r="F359" s="497"/>
      <c r="G359" s="497"/>
      <c r="H359" s="497"/>
      <c r="I359" s="497"/>
      <c r="J359" s="497"/>
      <c r="K359" s="497"/>
      <c r="L359" s="498"/>
      <c r="M359" s="521">
        <v>1673</v>
      </c>
      <c r="N359" s="720"/>
      <c r="O359" s="721"/>
      <c r="P359" s="721"/>
      <c r="Q359" s="722"/>
      <c r="R359" s="477" t="s">
        <v>3</v>
      </c>
      <c r="S359" s="410"/>
      <c r="T359" s="410"/>
      <c r="U359" s="410"/>
      <c r="V359" s="410"/>
      <c r="W359" s="410"/>
      <c r="X359" s="410"/>
      <c r="Y359" s="410"/>
      <c r="Z359" s="410"/>
      <c r="AA359" s="410"/>
      <c r="AB359" s="410"/>
      <c r="AC359" s="410"/>
      <c r="AD359" s="410"/>
      <c r="AE359" s="410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  <c r="AZ359" s="410"/>
      <c r="BA359" s="410"/>
      <c r="BB359" s="410"/>
      <c r="BC359" s="410"/>
      <c r="BD359" s="410"/>
      <c r="BE359" s="410"/>
      <c r="BF359" s="410"/>
      <c r="BG359" s="410"/>
      <c r="BH359" s="410"/>
      <c r="BI359" s="410"/>
      <c r="BJ359" s="410"/>
      <c r="BK359" s="410"/>
      <c r="BL359" s="410"/>
      <c r="BM359" s="410"/>
      <c r="BN359" s="410"/>
      <c r="BO359" s="410"/>
      <c r="BP359" s="410"/>
      <c r="BQ359" s="410"/>
      <c r="BR359" s="410"/>
      <c r="BS359" s="410"/>
      <c r="BT359" s="410"/>
      <c r="BU359" s="410"/>
      <c r="BV359" s="410"/>
      <c r="BW359" s="410"/>
      <c r="BX359" s="410"/>
      <c r="BY359" s="410"/>
      <c r="BZ359" s="410"/>
      <c r="CA359" s="410"/>
      <c r="CB359" s="410"/>
      <c r="CC359" s="410"/>
      <c r="CD359" s="410"/>
      <c r="CE359" s="410"/>
      <c r="CF359" s="410"/>
      <c r="CG359" s="410"/>
      <c r="CH359" s="410"/>
      <c r="CI359" s="410"/>
      <c r="CJ359" s="410"/>
      <c r="CK359" s="410"/>
      <c r="CL359" s="410"/>
      <c r="CM359" s="410"/>
      <c r="CN359" s="410"/>
    </row>
    <row r="360" spans="2:92" ht="14.25">
      <c r="B360" s="800"/>
      <c r="C360" s="496" t="s">
        <v>51</v>
      </c>
      <c r="D360" s="497"/>
      <c r="E360" s="497"/>
      <c r="F360" s="497"/>
      <c r="G360" s="497"/>
      <c r="H360" s="497"/>
      <c r="I360" s="497"/>
      <c r="J360" s="497"/>
      <c r="K360" s="497"/>
      <c r="L360" s="498"/>
      <c r="M360" s="521">
        <v>1674</v>
      </c>
      <c r="N360" s="720"/>
      <c r="O360" s="721"/>
      <c r="P360" s="721"/>
      <c r="Q360" s="722"/>
      <c r="R360" s="477" t="s">
        <v>2</v>
      </c>
      <c r="S360" s="410"/>
      <c r="T360" s="410"/>
      <c r="U360" s="410"/>
      <c r="V360" s="410"/>
      <c r="W360" s="410"/>
      <c r="X360" s="410"/>
      <c r="Y360" s="410"/>
      <c r="Z360" s="410"/>
      <c r="AA360" s="410"/>
      <c r="AB360" s="410"/>
      <c r="AC360" s="410"/>
      <c r="AD360" s="410"/>
      <c r="AE360" s="410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  <c r="AZ360" s="410"/>
      <c r="BA360" s="410"/>
      <c r="BB360" s="410"/>
      <c r="BC360" s="410"/>
      <c r="BD360" s="410"/>
      <c r="BE360" s="410"/>
      <c r="BF360" s="410"/>
      <c r="BG360" s="410"/>
      <c r="BH360" s="410"/>
      <c r="BI360" s="410"/>
      <c r="BJ360" s="410"/>
      <c r="BK360" s="410"/>
      <c r="BL360" s="410"/>
      <c r="BM360" s="410"/>
      <c r="BN360" s="410"/>
      <c r="BO360" s="410"/>
      <c r="BP360" s="410"/>
      <c r="BQ360" s="410"/>
      <c r="BR360" s="410"/>
      <c r="BS360" s="410"/>
      <c r="BT360" s="410"/>
      <c r="BU360" s="410"/>
      <c r="BV360" s="410"/>
      <c r="BW360" s="410"/>
      <c r="BX360" s="410"/>
      <c r="BY360" s="410"/>
      <c r="BZ360" s="410"/>
      <c r="CA360" s="410"/>
      <c r="CB360" s="410"/>
      <c r="CC360" s="410"/>
      <c r="CD360" s="410"/>
      <c r="CE360" s="410"/>
      <c r="CF360" s="410"/>
      <c r="CG360" s="410"/>
      <c r="CH360" s="410"/>
      <c r="CI360" s="410"/>
      <c r="CJ360" s="410"/>
      <c r="CK360" s="410"/>
      <c r="CL360" s="410"/>
      <c r="CM360" s="410"/>
      <c r="CN360" s="410"/>
    </row>
    <row r="361" spans="2:92" ht="14.25">
      <c r="B361" s="800"/>
      <c r="C361" s="496" t="s">
        <v>818</v>
      </c>
      <c r="D361" s="497"/>
      <c r="E361" s="497"/>
      <c r="F361" s="497"/>
      <c r="G361" s="497"/>
      <c r="H361" s="497"/>
      <c r="I361" s="497"/>
      <c r="J361" s="497"/>
      <c r="K361" s="497"/>
      <c r="L361" s="498"/>
      <c r="M361" s="521">
        <v>1144</v>
      </c>
      <c r="N361" s="720"/>
      <c r="O361" s="721"/>
      <c r="P361" s="721"/>
      <c r="Q361" s="722"/>
      <c r="R361" s="477" t="s">
        <v>2</v>
      </c>
      <c r="S361" s="410"/>
      <c r="T361" s="410"/>
      <c r="U361" s="410"/>
      <c r="V361" s="410"/>
      <c r="W361" s="410"/>
      <c r="X361" s="410"/>
      <c r="Y361" s="410"/>
      <c r="Z361" s="410"/>
      <c r="AA361" s="410"/>
      <c r="AB361" s="410"/>
      <c r="AC361" s="410"/>
      <c r="AD361" s="410"/>
      <c r="AE361" s="410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  <c r="AZ361" s="410"/>
      <c r="BA361" s="410"/>
      <c r="BB361" s="410"/>
      <c r="BC361" s="410"/>
      <c r="BD361" s="410"/>
      <c r="BE361" s="410"/>
      <c r="BF361" s="410"/>
      <c r="BG361" s="410"/>
      <c r="BH361" s="410"/>
      <c r="BI361" s="410"/>
      <c r="BJ361" s="410"/>
      <c r="BK361" s="410"/>
      <c r="BL361" s="410"/>
      <c r="BM361" s="410"/>
      <c r="BN361" s="410"/>
      <c r="BO361" s="410"/>
      <c r="BP361" s="410"/>
      <c r="BQ361" s="410"/>
      <c r="BR361" s="410"/>
      <c r="BS361" s="410"/>
      <c r="BT361" s="410"/>
      <c r="BU361" s="410"/>
      <c r="BV361" s="410"/>
      <c r="BW361" s="410"/>
      <c r="BX361" s="410"/>
      <c r="BY361" s="410"/>
      <c r="BZ361" s="410"/>
      <c r="CA361" s="410"/>
      <c r="CB361" s="410"/>
      <c r="CC361" s="410"/>
      <c r="CD361" s="410"/>
      <c r="CE361" s="410"/>
      <c r="CF361" s="410"/>
      <c r="CG361" s="410"/>
      <c r="CH361" s="410"/>
      <c r="CI361" s="410"/>
      <c r="CJ361" s="410"/>
      <c r="CK361" s="410"/>
      <c r="CL361" s="410"/>
      <c r="CM361" s="410"/>
      <c r="CN361" s="410"/>
    </row>
    <row r="362" spans="2:92" ht="14.25">
      <c r="B362" s="800"/>
      <c r="C362" s="496" t="s">
        <v>41</v>
      </c>
      <c r="D362" s="497"/>
      <c r="E362" s="497"/>
      <c r="F362" s="497"/>
      <c r="G362" s="497"/>
      <c r="H362" s="497"/>
      <c r="I362" s="497"/>
      <c r="J362" s="497"/>
      <c r="K362" s="497"/>
      <c r="L362" s="498"/>
      <c r="M362" s="521">
        <v>1675</v>
      </c>
      <c r="N362" s="720"/>
      <c r="O362" s="721"/>
      <c r="P362" s="721"/>
      <c r="Q362" s="722"/>
      <c r="R362" s="477" t="s">
        <v>2</v>
      </c>
      <c r="S362" s="410"/>
      <c r="T362" s="410"/>
      <c r="U362" s="410"/>
      <c r="V362" s="410"/>
      <c r="W362" s="410"/>
      <c r="X362" s="410"/>
      <c r="Y362" s="410"/>
      <c r="Z362" s="410"/>
      <c r="AA362" s="410"/>
      <c r="AB362" s="410"/>
      <c r="AC362" s="410"/>
      <c r="AD362" s="410"/>
      <c r="AE362" s="410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  <c r="AZ362" s="410"/>
      <c r="BA362" s="410"/>
      <c r="BB362" s="410"/>
      <c r="BC362" s="410"/>
      <c r="BD362" s="410"/>
      <c r="BE362" s="410"/>
      <c r="BF362" s="410"/>
      <c r="BG362" s="410"/>
      <c r="BH362" s="410"/>
      <c r="BI362" s="410"/>
      <c r="BJ362" s="410"/>
      <c r="BK362" s="410"/>
      <c r="BL362" s="410"/>
      <c r="BM362" s="410"/>
      <c r="BN362" s="410"/>
      <c r="BO362" s="410"/>
      <c r="BP362" s="410"/>
      <c r="BQ362" s="410"/>
      <c r="BR362" s="410"/>
      <c r="BS362" s="410"/>
      <c r="BT362" s="410"/>
      <c r="BU362" s="410"/>
      <c r="BV362" s="410"/>
      <c r="BW362" s="410"/>
      <c r="BX362" s="410"/>
      <c r="BY362" s="410"/>
      <c r="BZ362" s="410"/>
      <c r="CA362" s="410"/>
      <c r="CB362" s="410"/>
      <c r="CC362" s="410"/>
      <c r="CD362" s="410"/>
      <c r="CE362" s="410"/>
      <c r="CF362" s="410"/>
      <c r="CG362" s="410"/>
      <c r="CH362" s="410"/>
      <c r="CI362" s="410"/>
      <c r="CJ362" s="410"/>
      <c r="CK362" s="410"/>
      <c r="CL362" s="410"/>
      <c r="CM362" s="410"/>
      <c r="CN362" s="410"/>
    </row>
    <row r="363" spans="2:92" ht="14.25">
      <c r="B363" s="800"/>
      <c r="C363" s="496" t="s">
        <v>53</v>
      </c>
      <c r="D363" s="497"/>
      <c r="E363" s="497"/>
      <c r="F363" s="497"/>
      <c r="G363" s="497"/>
      <c r="H363" s="497"/>
      <c r="I363" s="497"/>
      <c r="J363" s="497"/>
      <c r="K363" s="497"/>
      <c r="L363" s="498"/>
      <c r="M363" s="521">
        <v>1175</v>
      </c>
      <c r="N363" s="720"/>
      <c r="O363" s="721"/>
      <c r="P363" s="721"/>
      <c r="Q363" s="722"/>
      <c r="R363" s="477" t="s">
        <v>2</v>
      </c>
      <c r="S363" s="410"/>
      <c r="T363" s="410"/>
      <c r="U363" s="410"/>
      <c r="V363" s="410"/>
      <c r="W363" s="410"/>
      <c r="X363" s="410"/>
      <c r="Y363" s="410"/>
      <c r="Z363" s="410"/>
      <c r="AA363" s="410"/>
      <c r="AB363" s="410"/>
      <c r="AC363" s="410"/>
      <c r="AD363" s="410"/>
      <c r="AE363" s="410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  <c r="AZ363" s="410"/>
      <c r="BA363" s="410"/>
      <c r="BB363" s="410"/>
      <c r="BC363" s="410"/>
      <c r="BD363" s="410"/>
      <c r="BE363" s="410"/>
      <c r="BF363" s="410"/>
      <c r="BG363" s="410"/>
      <c r="BH363" s="410"/>
      <c r="BI363" s="410"/>
      <c r="BJ363" s="410"/>
      <c r="BK363" s="410"/>
      <c r="BL363" s="410"/>
      <c r="BM363" s="410"/>
      <c r="BN363" s="410"/>
      <c r="BO363" s="410"/>
      <c r="BP363" s="410"/>
      <c r="BQ363" s="410"/>
      <c r="BR363" s="410"/>
      <c r="BS363" s="410"/>
      <c r="BT363" s="410"/>
      <c r="BU363" s="410"/>
      <c r="BV363" s="410"/>
      <c r="BW363" s="410"/>
      <c r="BX363" s="410"/>
      <c r="BY363" s="410"/>
      <c r="BZ363" s="410"/>
      <c r="CA363" s="410"/>
      <c r="CB363" s="410"/>
      <c r="CC363" s="410"/>
      <c r="CD363" s="410"/>
      <c r="CE363" s="410"/>
      <c r="CF363" s="410"/>
      <c r="CG363" s="410"/>
      <c r="CH363" s="410"/>
      <c r="CI363" s="410"/>
      <c r="CJ363" s="410"/>
      <c r="CK363" s="410"/>
      <c r="CL363" s="410"/>
      <c r="CM363" s="410"/>
      <c r="CN363" s="410"/>
    </row>
    <row r="364" spans="2:92" ht="14.25">
      <c r="B364" s="800"/>
      <c r="C364" s="496" t="s">
        <v>54</v>
      </c>
      <c r="D364" s="497"/>
      <c r="E364" s="497"/>
      <c r="F364" s="497"/>
      <c r="G364" s="497"/>
      <c r="H364" s="497"/>
      <c r="I364" s="497"/>
      <c r="J364" s="497"/>
      <c r="K364" s="497"/>
      <c r="L364" s="498"/>
      <c r="M364" s="521">
        <v>1676</v>
      </c>
      <c r="N364" s="720"/>
      <c r="O364" s="721"/>
      <c r="P364" s="721"/>
      <c r="Q364" s="722"/>
      <c r="R364" s="477" t="s">
        <v>2</v>
      </c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  <c r="AZ364" s="410"/>
      <c r="BA364" s="410"/>
      <c r="BB364" s="410"/>
      <c r="BC364" s="410"/>
      <c r="BD364" s="410"/>
      <c r="BE364" s="410"/>
      <c r="BF364" s="410"/>
      <c r="BG364" s="410"/>
      <c r="BH364" s="410"/>
      <c r="BI364" s="410"/>
      <c r="BJ364" s="410"/>
      <c r="BK364" s="410"/>
      <c r="BL364" s="410"/>
      <c r="BM364" s="410"/>
      <c r="BN364" s="410"/>
      <c r="BO364" s="410"/>
      <c r="BP364" s="410"/>
      <c r="BQ364" s="410"/>
      <c r="BR364" s="410"/>
      <c r="BS364" s="410"/>
      <c r="BT364" s="410"/>
      <c r="BU364" s="410"/>
      <c r="BV364" s="410"/>
      <c r="BW364" s="410"/>
      <c r="BX364" s="410"/>
      <c r="BY364" s="410"/>
      <c r="BZ364" s="410"/>
      <c r="CA364" s="410"/>
      <c r="CB364" s="410"/>
      <c r="CC364" s="410"/>
      <c r="CD364" s="410"/>
      <c r="CE364" s="410"/>
      <c r="CF364" s="410"/>
      <c r="CG364" s="410"/>
      <c r="CH364" s="410"/>
      <c r="CI364" s="410"/>
      <c r="CJ364" s="410"/>
      <c r="CK364" s="410"/>
      <c r="CL364" s="410"/>
      <c r="CM364" s="410"/>
      <c r="CN364" s="410"/>
    </row>
    <row r="365" spans="2:92" ht="14.25">
      <c r="B365" s="800"/>
      <c r="C365" s="496" t="s">
        <v>55</v>
      </c>
      <c r="D365" s="497"/>
      <c r="E365" s="497"/>
      <c r="F365" s="497"/>
      <c r="G365" s="497"/>
      <c r="H365" s="497"/>
      <c r="I365" s="497"/>
      <c r="J365" s="497"/>
      <c r="K365" s="497"/>
      <c r="L365" s="498"/>
      <c r="M365" s="521">
        <v>1677</v>
      </c>
      <c r="N365" s="720"/>
      <c r="O365" s="721"/>
      <c r="P365" s="721"/>
      <c r="Q365" s="722"/>
      <c r="R365" s="477" t="s">
        <v>2</v>
      </c>
      <c r="S365" s="410"/>
      <c r="T365" s="410"/>
      <c r="U365" s="410"/>
      <c r="V365" s="410"/>
      <c r="W365" s="410"/>
      <c r="X365" s="410"/>
      <c r="Y365" s="410"/>
      <c r="Z365" s="410"/>
      <c r="AA365" s="410"/>
      <c r="AB365" s="410"/>
      <c r="AC365" s="410"/>
      <c r="AD365" s="410"/>
      <c r="AE365" s="410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  <c r="AZ365" s="410"/>
      <c r="BA365" s="410"/>
      <c r="BB365" s="410"/>
      <c r="BC365" s="410"/>
      <c r="BD365" s="410"/>
      <c r="BE365" s="410"/>
      <c r="BF365" s="410"/>
      <c r="BG365" s="410"/>
      <c r="BH365" s="410"/>
      <c r="BI365" s="410"/>
      <c r="BJ365" s="410"/>
      <c r="BK365" s="410"/>
      <c r="BL365" s="410"/>
      <c r="BM365" s="410"/>
      <c r="BN365" s="410"/>
      <c r="BO365" s="410"/>
      <c r="BP365" s="410"/>
      <c r="BQ365" s="410"/>
      <c r="BR365" s="410"/>
      <c r="BS365" s="410"/>
      <c r="BT365" s="410"/>
      <c r="BU365" s="410"/>
      <c r="BV365" s="410"/>
      <c r="BW365" s="410"/>
      <c r="BX365" s="410"/>
      <c r="BY365" s="410"/>
      <c r="BZ365" s="410"/>
      <c r="CA365" s="410"/>
      <c r="CB365" s="410"/>
      <c r="CC365" s="410"/>
      <c r="CD365" s="410"/>
      <c r="CE365" s="410"/>
      <c r="CF365" s="410"/>
      <c r="CG365" s="410"/>
      <c r="CH365" s="410"/>
      <c r="CI365" s="410"/>
      <c r="CJ365" s="410"/>
      <c r="CK365" s="410"/>
      <c r="CL365" s="410"/>
      <c r="CM365" s="410"/>
      <c r="CN365" s="410"/>
    </row>
    <row r="366" spans="2:92" ht="14.25">
      <c r="B366" s="800"/>
      <c r="C366" s="496" t="s">
        <v>56</v>
      </c>
      <c r="D366" s="497"/>
      <c r="E366" s="497"/>
      <c r="F366" s="497"/>
      <c r="G366" s="497"/>
      <c r="H366" s="497"/>
      <c r="I366" s="497"/>
      <c r="J366" s="497"/>
      <c r="K366" s="497"/>
      <c r="L366" s="498"/>
      <c r="M366" s="521">
        <v>1678</v>
      </c>
      <c r="N366" s="720"/>
      <c r="O366" s="721"/>
      <c r="P366" s="721"/>
      <c r="Q366" s="722"/>
      <c r="R366" s="477" t="s">
        <v>2</v>
      </c>
      <c r="S366" s="410"/>
      <c r="T366" s="410"/>
      <c r="U366" s="410"/>
      <c r="V366" s="410"/>
      <c r="W366" s="410"/>
      <c r="X366" s="410"/>
      <c r="Y366" s="410"/>
      <c r="Z366" s="410"/>
      <c r="AA366" s="410"/>
      <c r="AB366" s="410"/>
      <c r="AC366" s="410"/>
      <c r="AD366" s="410"/>
      <c r="AE366" s="410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  <c r="AZ366" s="410"/>
      <c r="BA366" s="410"/>
      <c r="BB366" s="410"/>
      <c r="BC366" s="410"/>
      <c r="BD366" s="410"/>
      <c r="BE366" s="410"/>
      <c r="BF366" s="410"/>
      <c r="BG366" s="410"/>
      <c r="BH366" s="410"/>
      <c r="BI366" s="410"/>
      <c r="BJ366" s="410"/>
      <c r="BK366" s="410"/>
      <c r="BL366" s="410"/>
      <c r="BM366" s="410"/>
      <c r="BN366" s="410"/>
      <c r="BO366" s="410"/>
      <c r="BP366" s="410"/>
      <c r="BQ366" s="410"/>
      <c r="BR366" s="410"/>
      <c r="BS366" s="410"/>
      <c r="BT366" s="410"/>
      <c r="BU366" s="410"/>
      <c r="BV366" s="410"/>
      <c r="BW366" s="410"/>
      <c r="BX366" s="410"/>
      <c r="BY366" s="410"/>
      <c r="BZ366" s="410"/>
      <c r="CA366" s="410"/>
      <c r="CB366" s="410"/>
      <c r="CC366" s="410"/>
      <c r="CD366" s="410"/>
      <c r="CE366" s="410"/>
      <c r="CF366" s="410"/>
      <c r="CG366" s="410"/>
      <c r="CH366" s="410"/>
      <c r="CI366" s="410"/>
      <c r="CJ366" s="410"/>
      <c r="CK366" s="410"/>
      <c r="CL366" s="410"/>
      <c r="CM366" s="410"/>
      <c r="CN366" s="410"/>
    </row>
    <row r="367" spans="2:92" ht="14.25">
      <c r="B367" s="800"/>
      <c r="C367" s="496" t="s">
        <v>57</v>
      </c>
      <c r="D367" s="497"/>
      <c r="E367" s="497"/>
      <c r="F367" s="497"/>
      <c r="G367" s="497"/>
      <c r="H367" s="497"/>
      <c r="I367" s="497"/>
      <c r="J367" s="497"/>
      <c r="K367" s="497"/>
      <c r="L367" s="498"/>
      <c r="M367" s="521">
        <v>1150</v>
      </c>
      <c r="N367" s="720"/>
      <c r="O367" s="721"/>
      <c r="P367" s="721"/>
      <c r="Q367" s="722"/>
      <c r="R367" s="477" t="s">
        <v>2</v>
      </c>
      <c r="S367" s="410"/>
      <c r="T367" s="410"/>
      <c r="U367" s="410"/>
      <c r="V367" s="410"/>
      <c r="W367" s="410"/>
      <c r="X367" s="410"/>
      <c r="Y367" s="410"/>
      <c r="Z367" s="410"/>
      <c r="AA367" s="410"/>
      <c r="AB367" s="410"/>
      <c r="AC367" s="410"/>
      <c r="AD367" s="410"/>
      <c r="AE367" s="410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  <c r="AZ367" s="410"/>
      <c r="BA367" s="410"/>
      <c r="BB367" s="410"/>
      <c r="BC367" s="410"/>
      <c r="BD367" s="410"/>
      <c r="BE367" s="410"/>
      <c r="BF367" s="410"/>
      <c r="BG367" s="410"/>
      <c r="BH367" s="410"/>
      <c r="BI367" s="410"/>
      <c r="BJ367" s="410"/>
      <c r="BK367" s="410"/>
      <c r="BL367" s="410"/>
      <c r="BM367" s="410"/>
      <c r="BN367" s="410"/>
      <c r="BO367" s="410"/>
      <c r="BP367" s="410"/>
      <c r="BQ367" s="410"/>
      <c r="BR367" s="410"/>
      <c r="BS367" s="410"/>
      <c r="BT367" s="410"/>
      <c r="BU367" s="410"/>
      <c r="BV367" s="410"/>
      <c r="BW367" s="410"/>
      <c r="BX367" s="410"/>
      <c r="BY367" s="410"/>
      <c r="BZ367" s="410"/>
      <c r="CA367" s="410"/>
      <c r="CB367" s="410"/>
      <c r="CC367" s="410"/>
      <c r="CD367" s="410"/>
      <c r="CE367" s="410"/>
      <c r="CF367" s="410"/>
      <c r="CG367" s="410"/>
      <c r="CH367" s="410"/>
      <c r="CI367" s="410"/>
      <c r="CJ367" s="410"/>
      <c r="CK367" s="410"/>
      <c r="CL367" s="410"/>
      <c r="CM367" s="410"/>
      <c r="CN367" s="410"/>
    </row>
    <row r="368" spans="2:92" ht="14.25">
      <c r="B368" s="800"/>
      <c r="C368" s="496" t="s">
        <v>819</v>
      </c>
      <c r="D368" s="497"/>
      <c r="E368" s="497"/>
      <c r="F368" s="497"/>
      <c r="G368" s="497"/>
      <c r="H368" s="497"/>
      <c r="I368" s="497"/>
      <c r="J368" s="497"/>
      <c r="K368" s="497"/>
      <c r="L368" s="498"/>
      <c r="M368" s="521">
        <v>1147</v>
      </c>
      <c r="N368" s="720"/>
      <c r="O368" s="721"/>
      <c r="P368" s="721"/>
      <c r="Q368" s="722"/>
      <c r="R368" s="477" t="s">
        <v>2</v>
      </c>
      <c r="S368" s="410"/>
      <c r="T368" s="410"/>
      <c r="U368" s="410"/>
      <c r="V368" s="410"/>
      <c r="W368" s="410"/>
      <c r="X368" s="410"/>
      <c r="Y368" s="410"/>
      <c r="Z368" s="410"/>
      <c r="AA368" s="410"/>
      <c r="AB368" s="410"/>
      <c r="AC368" s="410"/>
      <c r="AD368" s="410"/>
      <c r="AE368" s="410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  <c r="AZ368" s="410"/>
      <c r="BA368" s="410"/>
      <c r="BB368" s="410"/>
      <c r="BC368" s="410"/>
      <c r="BD368" s="410"/>
      <c r="BE368" s="410"/>
      <c r="BF368" s="410"/>
      <c r="BG368" s="410"/>
      <c r="BH368" s="410"/>
      <c r="BI368" s="410"/>
      <c r="BJ368" s="410"/>
      <c r="BK368" s="410"/>
      <c r="BL368" s="410"/>
      <c r="BM368" s="410"/>
      <c r="BN368" s="410"/>
      <c r="BO368" s="410"/>
      <c r="BP368" s="410"/>
      <c r="BQ368" s="410"/>
      <c r="BR368" s="410"/>
      <c r="BS368" s="410"/>
      <c r="BT368" s="410"/>
      <c r="BU368" s="410"/>
      <c r="BV368" s="410"/>
      <c r="BW368" s="410"/>
      <c r="BX368" s="410"/>
      <c r="BY368" s="410"/>
      <c r="BZ368" s="410"/>
      <c r="CA368" s="410"/>
      <c r="CB368" s="410"/>
      <c r="CC368" s="410"/>
      <c r="CD368" s="410"/>
      <c r="CE368" s="410"/>
      <c r="CF368" s="410"/>
      <c r="CG368" s="410"/>
      <c r="CH368" s="410"/>
      <c r="CI368" s="410"/>
      <c r="CJ368" s="410"/>
      <c r="CK368" s="410"/>
      <c r="CL368" s="410"/>
      <c r="CM368" s="410"/>
      <c r="CN368" s="410"/>
    </row>
    <row r="369" spans="2:92" ht="14.25">
      <c r="B369" s="800"/>
      <c r="C369" s="496" t="s">
        <v>820</v>
      </c>
      <c r="D369" s="497"/>
      <c r="E369" s="497"/>
      <c r="F369" s="497"/>
      <c r="G369" s="497"/>
      <c r="H369" s="497"/>
      <c r="I369" s="497"/>
      <c r="J369" s="497"/>
      <c r="K369" s="497"/>
      <c r="L369" s="498"/>
      <c r="M369" s="521">
        <v>1148</v>
      </c>
      <c r="N369" s="720"/>
      <c r="O369" s="721"/>
      <c r="P369" s="721"/>
      <c r="Q369" s="722"/>
      <c r="R369" s="477" t="s">
        <v>2</v>
      </c>
      <c r="S369" s="410"/>
      <c r="T369" s="410"/>
      <c r="U369" s="410"/>
      <c r="V369" s="410"/>
      <c r="W369" s="410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  <c r="AZ369" s="410"/>
      <c r="BA369" s="410"/>
      <c r="BB369" s="410"/>
      <c r="BC369" s="410"/>
      <c r="BD369" s="410"/>
      <c r="BE369" s="410"/>
      <c r="BF369" s="410"/>
      <c r="BG369" s="410"/>
      <c r="BH369" s="410"/>
      <c r="BI369" s="410"/>
      <c r="BJ369" s="410"/>
      <c r="BK369" s="410"/>
      <c r="BL369" s="410"/>
      <c r="BM369" s="410"/>
      <c r="BN369" s="410"/>
      <c r="BO369" s="410"/>
      <c r="BP369" s="410"/>
      <c r="BQ369" s="410"/>
      <c r="BR369" s="410"/>
      <c r="BS369" s="410"/>
      <c r="BT369" s="410"/>
      <c r="BU369" s="410"/>
      <c r="BV369" s="410"/>
      <c r="BW369" s="410"/>
      <c r="BX369" s="410"/>
      <c r="BY369" s="410"/>
      <c r="BZ369" s="410"/>
      <c r="CA369" s="410"/>
      <c r="CB369" s="410"/>
      <c r="CC369" s="410"/>
      <c r="CD369" s="410"/>
      <c r="CE369" s="410"/>
      <c r="CF369" s="410"/>
      <c r="CG369" s="410"/>
      <c r="CH369" s="410"/>
      <c r="CI369" s="410"/>
      <c r="CJ369" s="410"/>
      <c r="CK369" s="410"/>
      <c r="CL369" s="410"/>
      <c r="CM369" s="410"/>
      <c r="CN369" s="410"/>
    </row>
    <row r="370" spans="2:92" ht="14.25">
      <c r="B370" s="800"/>
      <c r="C370" s="496" t="s">
        <v>821</v>
      </c>
      <c r="D370" s="497"/>
      <c r="E370" s="497"/>
      <c r="F370" s="497"/>
      <c r="G370" s="497"/>
      <c r="H370" s="497"/>
      <c r="I370" s="497"/>
      <c r="J370" s="497"/>
      <c r="K370" s="497"/>
      <c r="L370" s="498"/>
      <c r="M370" s="521">
        <v>1149</v>
      </c>
      <c r="N370" s="720"/>
      <c r="O370" s="721"/>
      <c r="P370" s="721"/>
      <c r="Q370" s="722"/>
      <c r="R370" s="477" t="s">
        <v>2</v>
      </c>
      <c r="S370" s="410"/>
      <c r="T370" s="410"/>
      <c r="U370" s="410"/>
      <c r="V370" s="410"/>
      <c r="W370" s="410"/>
      <c r="X370" s="410"/>
      <c r="Y370" s="410"/>
      <c r="Z370" s="410"/>
      <c r="AA370" s="410"/>
      <c r="AB370" s="410"/>
      <c r="AC370" s="410"/>
      <c r="AD370" s="410"/>
      <c r="AE370" s="410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  <c r="AZ370" s="410"/>
      <c r="BA370" s="410"/>
      <c r="BB370" s="410"/>
      <c r="BC370" s="410"/>
      <c r="BD370" s="410"/>
      <c r="BE370" s="410"/>
      <c r="BF370" s="410"/>
      <c r="BG370" s="410"/>
      <c r="BH370" s="410"/>
      <c r="BI370" s="410"/>
      <c r="BJ370" s="410"/>
      <c r="BK370" s="410"/>
      <c r="BL370" s="410"/>
      <c r="BM370" s="410"/>
      <c r="BN370" s="410"/>
      <c r="BO370" s="410"/>
      <c r="BP370" s="410"/>
      <c r="BQ370" s="410"/>
      <c r="BR370" s="410"/>
      <c r="BS370" s="410"/>
      <c r="BT370" s="410"/>
      <c r="BU370" s="410"/>
      <c r="BV370" s="410"/>
      <c r="BW370" s="410"/>
      <c r="BX370" s="410"/>
      <c r="BY370" s="410"/>
      <c r="BZ370" s="410"/>
      <c r="CA370" s="410"/>
      <c r="CB370" s="410"/>
      <c r="CC370" s="410"/>
      <c r="CD370" s="410"/>
      <c r="CE370" s="410"/>
      <c r="CF370" s="410"/>
      <c r="CG370" s="410"/>
      <c r="CH370" s="410"/>
      <c r="CI370" s="410"/>
      <c r="CJ370" s="410"/>
      <c r="CK370" s="410"/>
      <c r="CL370" s="410"/>
      <c r="CM370" s="410"/>
      <c r="CN370" s="410"/>
    </row>
    <row r="371" spans="2:92" ht="14.25">
      <c r="B371" s="800"/>
      <c r="C371" s="496" t="s">
        <v>58</v>
      </c>
      <c r="D371" s="497"/>
      <c r="E371" s="497"/>
      <c r="F371" s="497"/>
      <c r="G371" s="497"/>
      <c r="H371" s="497"/>
      <c r="I371" s="497"/>
      <c r="J371" s="497"/>
      <c r="K371" s="497"/>
      <c r="L371" s="498"/>
      <c r="M371" s="521">
        <v>1151</v>
      </c>
      <c r="N371" s="720"/>
      <c r="O371" s="721"/>
      <c r="P371" s="721"/>
      <c r="Q371" s="722"/>
      <c r="R371" s="477" t="s">
        <v>2</v>
      </c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  <c r="AZ371" s="410"/>
      <c r="BA371" s="410"/>
      <c r="BB371" s="410"/>
      <c r="BC371" s="410"/>
      <c r="BD371" s="410"/>
      <c r="BE371" s="410"/>
      <c r="BF371" s="410"/>
      <c r="BG371" s="410"/>
      <c r="BH371" s="410"/>
      <c r="BI371" s="410"/>
      <c r="BJ371" s="410"/>
      <c r="BK371" s="410"/>
      <c r="BL371" s="410"/>
      <c r="BM371" s="410"/>
      <c r="BN371" s="410"/>
      <c r="BO371" s="410"/>
      <c r="BP371" s="410"/>
      <c r="BQ371" s="410"/>
      <c r="BR371" s="410"/>
      <c r="BS371" s="410"/>
      <c r="BT371" s="410"/>
      <c r="BU371" s="410"/>
      <c r="BV371" s="410"/>
      <c r="BW371" s="410"/>
      <c r="BX371" s="410"/>
      <c r="BY371" s="410"/>
      <c r="BZ371" s="410"/>
      <c r="CA371" s="410"/>
      <c r="CB371" s="410"/>
      <c r="CC371" s="410"/>
      <c r="CD371" s="410"/>
      <c r="CE371" s="410"/>
      <c r="CF371" s="410"/>
      <c r="CG371" s="410"/>
      <c r="CH371" s="410"/>
      <c r="CI371" s="410"/>
      <c r="CJ371" s="410"/>
      <c r="CK371" s="410"/>
      <c r="CL371" s="410"/>
      <c r="CM371" s="410"/>
      <c r="CN371" s="410"/>
    </row>
    <row r="372" spans="2:92" ht="14.25">
      <c r="B372" s="800"/>
      <c r="C372" s="496" t="s">
        <v>219</v>
      </c>
      <c r="D372" s="497"/>
      <c r="E372" s="497"/>
      <c r="F372" s="497"/>
      <c r="G372" s="497"/>
      <c r="H372" s="497"/>
      <c r="I372" s="497"/>
      <c r="J372" s="497"/>
      <c r="K372" s="497"/>
      <c r="L372" s="498"/>
      <c r="M372" s="521">
        <v>1152</v>
      </c>
      <c r="N372" s="720"/>
      <c r="O372" s="721"/>
      <c r="P372" s="721"/>
      <c r="Q372" s="722"/>
      <c r="R372" s="477" t="s">
        <v>3</v>
      </c>
      <c r="S372" s="410"/>
      <c r="T372" s="410"/>
      <c r="U372" s="410"/>
      <c r="V372" s="410"/>
      <c r="W372" s="410"/>
      <c r="X372" s="410"/>
      <c r="Y372" s="410"/>
      <c r="Z372" s="410"/>
      <c r="AA372" s="410"/>
      <c r="AB372" s="410"/>
      <c r="AC372" s="410"/>
      <c r="AD372" s="410"/>
      <c r="AE372" s="410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  <c r="AZ372" s="410"/>
      <c r="BA372" s="410"/>
      <c r="BB372" s="410"/>
      <c r="BC372" s="410"/>
      <c r="BD372" s="410"/>
      <c r="BE372" s="410"/>
      <c r="BF372" s="410"/>
      <c r="BG372" s="410"/>
      <c r="BH372" s="410"/>
      <c r="BI372" s="410"/>
      <c r="BJ372" s="410"/>
      <c r="BK372" s="410"/>
      <c r="BL372" s="410"/>
      <c r="BM372" s="410"/>
      <c r="BN372" s="410"/>
      <c r="BO372" s="410"/>
      <c r="BP372" s="410"/>
      <c r="BQ372" s="410"/>
      <c r="BR372" s="410"/>
      <c r="BS372" s="410"/>
      <c r="BT372" s="410"/>
      <c r="BU372" s="410"/>
      <c r="BV372" s="410"/>
      <c r="BW372" s="410"/>
      <c r="BX372" s="410"/>
      <c r="BY372" s="410"/>
      <c r="BZ372" s="410"/>
      <c r="CA372" s="410"/>
      <c r="CB372" s="410"/>
      <c r="CC372" s="410"/>
      <c r="CD372" s="410"/>
      <c r="CE372" s="410"/>
      <c r="CF372" s="410"/>
      <c r="CG372" s="410"/>
      <c r="CH372" s="410"/>
      <c r="CI372" s="410"/>
      <c r="CJ372" s="410"/>
      <c r="CK372" s="410"/>
      <c r="CL372" s="410"/>
      <c r="CM372" s="410"/>
      <c r="CN372" s="410"/>
    </row>
    <row r="373" spans="2:92" ht="14.25">
      <c r="B373" s="800"/>
      <c r="C373" s="496" t="s">
        <v>822</v>
      </c>
      <c r="D373" s="497"/>
      <c r="E373" s="497"/>
      <c r="F373" s="497"/>
      <c r="G373" s="497"/>
      <c r="H373" s="497"/>
      <c r="I373" s="497"/>
      <c r="J373" s="497"/>
      <c r="K373" s="497"/>
      <c r="L373" s="498"/>
      <c r="M373" s="521">
        <v>1176</v>
      </c>
      <c r="N373" s="720"/>
      <c r="O373" s="721"/>
      <c r="P373" s="721"/>
      <c r="Q373" s="722"/>
      <c r="R373" s="477" t="s">
        <v>3</v>
      </c>
      <c r="S373" s="410"/>
      <c r="T373" s="410"/>
      <c r="U373" s="410"/>
      <c r="V373" s="410"/>
      <c r="W373" s="410"/>
      <c r="X373" s="410"/>
      <c r="Y373" s="410"/>
      <c r="Z373" s="410"/>
      <c r="AA373" s="410"/>
      <c r="AB373" s="410"/>
      <c r="AC373" s="410"/>
      <c r="AD373" s="410"/>
      <c r="AE373" s="410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  <c r="AZ373" s="410"/>
      <c r="BA373" s="410"/>
      <c r="BB373" s="410"/>
      <c r="BC373" s="410"/>
      <c r="BD373" s="410"/>
      <c r="BE373" s="410"/>
      <c r="BF373" s="410"/>
      <c r="BG373" s="410"/>
      <c r="BH373" s="410"/>
      <c r="BI373" s="410"/>
      <c r="BJ373" s="410"/>
      <c r="BK373" s="410"/>
      <c r="BL373" s="410"/>
      <c r="BM373" s="410"/>
      <c r="BN373" s="410"/>
      <c r="BO373" s="410"/>
      <c r="BP373" s="410"/>
      <c r="BQ373" s="410"/>
      <c r="BR373" s="410"/>
      <c r="BS373" s="410"/>
      <c r="BT373" s="410"/>
      <c r="BU373" s="410"/>
      <c r="BV373" s="410"/>
      <c r="BW373" s="410"/>
      <c r="BX373" s="410"/>
      <c r="BY373" s="410"/>
      <c r="BZ373" s="410"/>
      <c r="CA373" s="410"/>
      <c r="CB373" s="410"/>
      <c r="CC373" s="410"/>
      <c r="CD373" s="410"/>
      <c r="CE373" s="410"/>
      <c r="CF373" s="410"/>
      <c r="CG373" s="410"/>
      <c r="CH373" s="410"/>
      <c r="CI373" s="410"/>
      <c r="CJ373" s="410"/>
      <c r="CK373" s="410"/>
      <c r="CL373" s="410"/>
      <c r="CM373" s="410"/>
      <c r="CN373" s="410"/>
    </row>
    <row r="374" spans="2:92" ht="14.25">
      <c r="B374" s="800"/>
      <c r="C374" s="496" t="s">
        <v>59</v>
      </c>
      <c r="D374" s="497"/>
      <c r="E374" s="497"/>
      <c r="F374" s="497"/>
      <c r="G374" s="497"/>
      <c r="H374" s="497"/>
      <c r="I374" s="497"/>
      <c r="J374" s="497"/>
      <c r="K374" s="497"/>
      <c r="L374" s="498"/>
      <c r="M374" s="521">
        <v>1679</v>
      </c>
      <c r="N374" s="720"/>
      <c r="O374" s="721"/>
      <c r="P374" s="721"/>
      <c r="Q374" s="722"/>
      <c r="R374" s="477" t="s">
        <v>3</v>
      </c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410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  <c r="AZ374" s="410"/>
      <c r="BA374" s="410"/>
      <c r="BB374" s="410"/>
      <c r="BC374" s="410"/>
      <c r="BD374" s="410"/>
      <c r="BE374" s="410"/>
      <c r="BF374" s="410"/>
      <c r="BG374" s="410"/>
      <c r="BH374" s="410"/>
      <c r="BI374" s="410"/>
      <c r="BJ374" s="410"/>
      <c r="BK374" s="410"/>
      <c r="BL374" s="410"/>
      <c r="BM374" s="410"/>
      <c r="BN374" s="410"/>
      <c r="BO374" s="410"/>
      <c r="BP374" s="410"/>
      <c r="BQ374" s="410"/>
      <c r="BR374" s="410"/>
      <c r="BS374" s="410"/>
      <c r="BT374" s="410"/>
      <c r="BU374" s="410"/>
      <c r="BV374" s="410"/>
      <c r="BW374" s="410"/>
      <c r="BX374" s="410"/>
      <c r="BY374" s="410"/>
      <c r="BZ374" s="410"/>
      <c r="CA374" s="410"/>
      <c r="CB374" s="410"/>
      <c r="CC374" s="410"/>
      <c r="CD374" s="410"/>
      <c r="CE374" s="410"/>
      <c r="CF374" s="410"/>
      <c r="CG374" s="410"/>
      <c r="CH374" s="410"/>
      <c r="CI374" s="410"/>
      <c r="CJ374" s="410"/>
      <c r="CK374" s="410"/>
      <c r="CL374" s="410"/>
      <c r="CM374" s="410"/>
      <c r="CN374" s="410"/>
    </row>
    <row r="375" spans="2:92" ht="14.25">
      <c r="B375" s="800"/>
      <c r="C375" s="496" t="s">
        <v>60</v>
      </c>
      <c r="D375" s="497"/>
      <c r="E375" s="497"/>
      <c r="F375" s="497"/>
      <c r="G375" s="497"/>
      <c r="H375" s="497"/>
      <c r="I375" s="497"/>
      <c r="J375" s="497"/>
      <c r="K375" s="497"/>
      <c r="L375" s="498"/>
      <c r="M375" s="521">
        <v>1680</v>
      </c>
      <c r="N375" s="720"/>
      <c r="O375" s="721"/>
      <c r="P375" s="721"/>
      <c r="Q375" s="722"/>
      <c r="R375" s="477" t="s">
        <v>3</v>
      </c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  <c r="AZ375" s="410"/>
      <c r="BA375" s="410"/>
      <c r="BB375" s="410"/>
      <c r="BC375" s="410"/>
      <c r="BD375" s="410"/>
      <c r="BE375" s="410"/>
      <c r="BF375" s="410"/>
      <c r="BG375" s="410"/>
      <c r="BH375" s="410"/>
      <c r="BI375" s="410"/>
      <c r="BJ375" s="410"/>
      <c r="BK375" s="410"/>
      <c r="BL375" s="410"/>
      <c r="BM375" s="410"/>
      <c r="BN375" s="410"/>
      <c r="BO375" s="410"/>
      <c r="BP375" s="410"/>
      <c r="BQ375" s="410"/>
      <c r="BR375" s="410"/>
      <c r="BS375" s="410"/>
      <c r="BT375" s="410"/>
      <c r="BU375" s="410"/>
      <c r="BV375" s="410"/>
      <c r="BW375" s="410"/>
      <c r="BX375" s="410"/>
      <c r="BY375" s="410"/>
      <c r="BZ375" s="410"/>
      <c r="CA375" s="410"/>
      <c r="CB375" s="410"/>
      <c r="CC375" s="410"/>
      <c r="CD375" s="410"/>
      <c r="CE375" s="410"/>
      <c r="CF375" s="410"/>
      <c r="CG375" s="410"/>
      <c r="CH375" s="410"/>
      <c r="CI375" s="410"/>
      <c r="CJ375" s="410"/>
      <c r="CK375" s="410"/>
      <c r="CL375" s="410"/>
      <c r="CM375" s="410"/>
      <c r="CN375" s="410"/>
    </row>
    <row r="376" spans="2:92" ht="14.25">
      <c r="B376" s="800"/>
      <c r="C376" s="496" t="s">
        <v>61</v>
      </c>
      <c r="D376" s="497"/>
      <c r="E376" s="497"/>
      <c r="F376" s="497"/>
      <c r="G376" s="497"/>
      <c r="H376" s="497"/>
      <c r="I376" s="497"/>
      <c r="J376" s="497"/>
      <c r="K376" s="497"/>
      <c r="L376" s="498"/>
      <c r="M376" s="521">
        <v>1681</v>
      </c>
      <c r="N376" s="720"/>
      <c r="O376" s="721"/>
      <c r="P376" s="721"/>
      <c r="Q376" s="722"/>
      <c r="R376" s="477" t="s">
        <v>3</v>
      </c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  <c r="AZ376" s="410"/>
      <c r="BA376" s="410"/>
      <c r="BB376" s="410"/>
      <c r="BC376" s="410"/>
      <c r="BD376" s="410"/>
      <c r="BE376" s="410"/>
      <c r="BF376" s="410"/>
      <c r="BG376" s="410"/>
      <c r="BH376" s="410"/>
      <c r="BI376" s="410"/>
      <c r="BJ376" s="410"/>
      <c r="BK376" s="410"/>
      <c r="BL376" s="410"/>
      <c r="BM376" s="410"/>
      <c r="BN376" s="410"/>
      <c r="BO376" s="410"/>
      <c r="BP376" s="410"/>
      <c r="BQ376" s="410"/>
      <c r="BR376" s="410"/>
      <c r="BS376" s="410"/>
      <c r="BT376" s="410"/>
      <c r="BU376" s="410"/>
      <c r="BV376" s="410"/>
      <c r="BW376" s="410"/>
      <c r="BX376" s="410"/>
      <c r="BY376" s="410"/>
      <c r="BZ376" s="410"/>
      <c r="CA376" s="410"/>
      <c r="CB376" s="410"/>
      <c r="CC376" s="410"/>
      <c r="CD376" s="410"/>
      <c r="CE376" s="410"/>
      <c r="CF376" s="410"/>
      <c r="CG376" s="410"/>
      <c r="CH376" s="410"/>
      <c r="CI376" s="410"/>
      <c r="CJ376" s="410"/>
      <c r="CK376" s="410"/>
      <c r="CL376" s="410"/>
      <c r="CM376" s="410"/>
      <c r="CN376" s="410"/>
    </row>
    <row r="377" spans="2:92" ht="14.25">
      <c r="B377" s="800"/>
      <c r="C377" s="496" t="s">
        <v>823</v>
      </c>
      <c r="D377" s="497"/>
      <c r="E377" s="497"/>
      <c r="F377" s="497"/>
      <c r="G377" s="497"/>
      <c r="H377" s="497"/>
      <c r="I377" s="497"/>
      <c r="J377" s="497"/>
      <c r="K377" s="497"/>
      <c r="L377" s="498"/>
      <c r="M377" s="521">
        <v>1682</v>
      </c>
      <c r="N377" s="720"/>
      <c r="O377" s="721"/>
      <c r="P377" s="721"/>
      <c r="Q377" s="722"/>
      <c r="R377" s="477" t="s">
        <v>3</v>
      </c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  <c r="AZ377" s="410"/>
      <c r="BA377" s="410"/>
      <c r="BB377" s="410"/>
      <c r="BC377" s="410"/>
      <c r="BD377" s="410"/>
      <c r="BE377" s="410"/>
      <c r="BF377" s="410"/>
      <c r="BG377" s="410"/>
      <c r="BH377" s="410"/>
      <c r="BI377" s="410"/>
      <c r="BJ377" s="410"/>
      <c r="BK377" s="410"/>
      <c r="BL377" s="410"/>
      <c r="BM377" s="410"/>
      <c r="BN377" s="410"/>
      <c r="BO377" s="410"/>
      <c r="BP377" s="410"/>
      <c r="BQ377" s="410"/>
      <c r="BR377" s="410"/>
      <c r="BS377" s="410"/>
      <c r="BT377" s="410"/>
      <c r="BU377" s="410"/>
      <c r="BV377" s="410"/>
      <c r="BW377" s="410"/>
      <c r="BX377" s="410"/>
      <c r="BY377" s="410"/>
      <c r="BZ377" s="410"/>
      <c r="CA377" s="410"/>
      <c r="CB377" s="410"/>
      <c r="CC377" s="410"/>
      <c r="CD377" s="410"/>
      <c r="CE377" s="410"/>
      <c r="CF377" s="410"/>
      <c r="CG377" s="410"/>
      <c r="CH377" s="410"/>
      <c r="CI377" s="410"/>
      <c r="CJ377" s="410"/>
      <c r="CK377" s="410"/>
      <c r="CL377" s="410"/>
      <c r="CM377" s="410"/>
      <c r="CN377" s="410"/>
    </row>
    <row r="378" spans="2:92" ht="14.25">
      <c r="B378" s="800"/>
      <c r="C378" s="496" t="s">
        <v>824</v>
      </c>
      <c r="D378" s="497"/>
      <c r="E378" s="497"/>
      <c r="F378" s="497"/>
      <c r="G378" s="497"/>
      <c r="H378" s="497"/>
      <c r="I378" s="497"/>
      <c r="J378" s="497"/>
      <c r="K378" s="497"/>
      <c r="L378" s="498"/>
      <c r="M378" s="521">
        <v>1683</v>
      </c>
      <c r="N378" s="720"/>
      <c r="O378" s="721"/>
      <c r="P378" s="721"/>
      <c r="Q378" s="722"/>
      <c r="R378" s="477" t="s">
        <v>3</v>
      </c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  <c r="AZ378" s="410"/>
      <c r="BA378" s="410"/>
      <c r="BB378" s="410"/>
      <c r="BC378" s="410"/>
      <c r="BD378" s="410"/>
      <c r="BE378" s="410"/>
      <c r="BF378" s="410"/>
      <c r="BG378" s="410"/>
      <c r="BH378" s="410"/>
      <c r="BI378" s="410"/>
      <c r="BJ378" s="410"/>
      <c r="BK378" s="410"/>
      <c r="BL378" s="410"/>
      <c r="BM378" s="410"/>
      <c r="BN378" s="410"/>
      <c r="BO378" s="410"/>
      <c r="BP378" s="410"/>
      <c r="BQ378" s="410"/>
      <c r="BR378" s="410"/>
      <c r="BS378" s="410"/>
      <c r="BT378" s="410"/>
      <c r="BU378" s="410"/>
      <c r="BV378" s="410"/>
      <c r="BW378" s="410"/>
      <c r="BX378" s="410"/>
      <c r="BY378" s="410"/>
      <c r="BZ378" s="410"/>
      <c r="CA378" s="410"/>
      <c r="CB378" s="410"/>
      <c r="CC378" s="410"/>
      <c r="CD378" s="410"/>
      <c r="CE378" s="410"/>
      <c r="CF378" s="410"/>
      <c r="CG378" s="410"/>
      <c r="CH378" s="410"/>
      <c r="CI378" s="410"/>
      <c r="CJ378" s="410"/>
      <c r="CK378" s="410"/>
      <c r="CL378" s="410"/>
      <c r="CM378" s="410"/>
      <c r="CN378" s="410"/>
    </row>
    <row r="379" spans="2:92" ht="14.25">
      <c r="B379" s="800"/>
      <c r="C379" s="496" t="s">
        <v>62</v>
      </c>
      <c r="D379" s="497"/>
      <c r="E379" s="497"/>
      <c r="F379" s="497"/>
      <c r="G379" s="497"/>
      <c r="H379" s="497"/>
      <c r="I379" s="497"/>
      <c r="J379" s="497"/>
      <c r="K379" s="497"/>
      <c r="L379" s="498"/>
      <c r="M379" s="521">
        <v>1684</v>
      </c>
      <c r="N379" s="720"/>
      <c r="O379" s="721"/>
      <c r="P379" s="721"/>
      <c r="Q379" s="722"/>
      <c r="R379" s="477" t="s">
        <v>3</v>
      </c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  <c r="AZ379" s="410"/>
      <c r="BA379" s="410"/>
      <c r="BB379" s="410"/>
      <c r="BC379" s="410"/>
      <c r="BD379" s="410"/>
      <c r="BE379" s="410"/>
      <c r="BF379" s="410"/>
      <c r="BG379" s="410"/>
      <c r="BH379" s="410"/>
      <c r="BI379" s="410"/>
      <c r="BJ379" s="410"/>
      <c r="BK379" s="410"/>
      <c r="BL379" s="410"/>
      <c r="BM379" s="410"/>
      <c r="BN379" s="410"/>
      <c r="BO379" s="410"/>
      <c r="BP379" s="410"/>
      <c r="BQ379" s="410"/>
      <c r="BR379" s="410"/>
      <c r="BS379" s="410"/>
      <c r="BT379" s="410"/>
      <c r="BU379" s="410"/>
      <c r="BV379" s="410"/>
      <c r="BW379" s="410"/>
      <c r="BX379" s="410"/>
      <c r="BY379" s="410"/>
      <c r="BZ379" s="410"/>
      <c r="CA379" s="410"/>
      <c r="CB379" s="410"/>
      <c r="CC379" s="410"/>
      <c r="CD379" s="410"/>
      <c r="CE379" s="410"/>
      <c r="CF379" s="410"/>
      <c r="CG379" s="410"/>
      <c r="CH379" s="410"/>
      <c r="CI379" s="410"/>
      <c r="CJ379" s="410"/>
      <c r="CK379" s="410"/>
      <c r="CL379" s="410"/>
      <c r="CM379" s="410"/>
      <c r="CN379" s="410"/>
    </row>
    <row r="380" spans="2:92" ht="14.25">
      <c r="B380" s="800"/>
      <c r="C380" s="496" t="s">
        <v>63</v>
      </c>
      <c r="D380" s="497"/>
      <c r="E380" s="497"/>
      <c r="F380" s="497"/>
      <c r="G380" s="497"/>
      <c r="H380" s="497"/>
      <c r="I380" s="497"/>
      <c r="J380" s="497"/>
      <c r="K380" s="497"/>
      <c r="L380" s="498"/>
      <c r="M380" s="521">
        <v>1685</v>
      </c>
      <c r="N380" s="720"/>
      <c r="O380" s="721"/>
      <c r="P380" s="721"/>
      <c r="Q380" s="722"/>
      <c r="R380" s="477" t="s">
        <v>3</v>
      </c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  <c r="AZ380" s="410"/>
      <c r="BA380" s="410"/>
      <c r="BB380" s="410"/>
      <c r="BC380" s="410"/>
      <c r="BD380" s="410"/>
      <c r="BE380" s="410"/>
      <c r="BF380" s="410"/>
      <c r="BG380" s="410"/>
      <c r="BH380" s="410"/>
      <c r="BI380" s="410"/>
      <c r="BJ380" s="410"/>
      <c r="BK380" s="410"/>
      <c r="BL380" s="410"/>
      <c r="BM380" s="410"/>
      <c r="BN380" s="410"/>
      <c r="BO380" s="410"/>
      <c r="BP380" s="410"/>
      <c r="BQ380" s="410"/>
      <c r="BR380" s="410"/>
      <c r="BS380" s="410"/>
      <c r="BT380" s="410"/>
      <c r="BU380" s="410"/>
      <c r="BV380" s="410"/>
      <c r="BW380" s="410"/>
      <c r="BX380" s="410"/>
      <c r="BY380" s="410"/>
      <c r="BZ380" s="410"/>
      <c r="CA380" s="410"/>
      <c r="CB380" s="410"/>
      <c r="CC380" s="410"/>
      <c r="CD380" s="410"/>
      <c r="CE380" s="410"/>
      <c r="CF380" s="410"/>
      <c r="CG380" s="410"/>
      <c r="CH380" s="410"/>
      <c r="CI380" s="410"/>
      <c r="CJ380" s="410"/>
      <c r="CK380" s="410"/>
      <c r="CL380" s="410"/>
      <c r="CM380" s="410"/>
      <c r="CN380" s="410"/>
    </row>
    <row r="381" spans="2:92" ht="14.25">
      <c r="B381" s="800"/>
      <c r="C381" s="496" t="s">
        <v>64</v>
      </c>
      <c r="D381" s="497"/>
      <c r="E381" s="497"/>
      <c r="F381" s="497"/>
      <c r="G381" s="497"/>
      <c r="H381" s="497"/>
      <c r="I381" s="497"/>
      <c r="J381" s="497"/>
      <c r="K381" s="497"/>
      <c r="L381" s="498"/>
      <c r="M381" s="521">
        <v>1686</v>
      </c>
      <c r="N381" s="720"/>
      <c r="O381" s="721"/>
      <c r="P381" s="721"/>
      <c r="Q381" s="722"/>
      <c r="R381" s="477" t="s">
        <v>3</v>
      </c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  <c r="AZ381" s="410"/>
      <c r="BA381" s="410"/>
      <c r="BB381" s="410"/>
      <c r="BC381" s="410"/>
      <c r="BD381" s="410"/>
      <c r="BE381" s="410"/>
      <c r="BF381" s="410"/>
      <c r="BG381" s="410"/>
      <c r="BH381" s="410"/>
      <c r="BI381" s="410"/>
      <c r="BJ381" s="410"/>
      <c r="BK381" s="410"/>
      <c r="BL381" s="410"/>
      <c r="BM381" s="410"/>
      <c r="BN381" s="410"/>
      <c r="BO381" s="410"/>
      <c r="BP381" s="410"/>
      <c r="BQ381" s="410"/>
      <c r="BR381" s="410"/>
      <c r="BS381" s="410"/>
      <c r="BT381" s="410"/>
      <c r="BU381" s="410"/>
      <c r="BV381" s="410"/>
      <c r="BW381" s="410"/>
      <c r="BX381" s="410"/>
      <c r="BY381" s="410"/>
      <c r="BZ381" s="410"/>
      <c r="CA381" s="410"/>
      <c r="CB381" s="410"/>
      <c r="CC381" s="410"/>
      <c r="CD381" s="410"/>
      <c r="CE381" s="410"/>
      <c r="CF381" s="410"/>
      <c r="CG381" s="410"/>
      <c r="CH381" s="410"/>
      <c r="CI381" s="410"/>
      <c r="CJ381" s="410"/>
      <c r="CK381" s="410"/>
      <c r="CL381" s="410"/>
      <c r="CM381" s="410"/>
      <c r="CN381" s="410"/>
    </row>
    <row r="382" spans="2:92" ht="14.25">
      <c r="B382" s="800"/>
      <c r="C382" s="496" t="s">
        <v>65</v>
      </c>
      <c r="D382" s="497"/>
      <c r="E382" s="497"/>
      <c r="F382" s="497"/>
      <c r="G382" s="497"/>
      <c r="H382" s="497"/>
      <c r="I382" s="497"/>
      <c r="J382" s="497"/>
      <c r="K382" s="497"/>
      <c r="L382" s="498"/>
      <c r="M382" s="521">
        <v>1183</v>
      </c>
      <c r="N382" s="720"/>
      <c r="O382" s="721"/>
      <c r="P382" s="721"/>
      <c r="Q382" s="722"/>
      <c r="R382" s="477" t="s">
        <v>3</v>
      </c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  <c r="AZ382" s="410"/>
      <c r="BA382" s="410"/>
      <c r="BB382" s="410"/>
      <c r="BC382" s="410"/>
      <c r="BD382" s="410"/>
      <c r="BE382" s="410"/>
      <c r="BF382" s="410"/>
      <c r="BG382" s="410"/>
      <c r="BH382" s="410"/>
      <c r="BI382" s="410"/>
      <c r="BJ382" s="410"/>
      <c r="BK382" s="410"/>
      <c r="BL382" s="410"/>
      <c r="BM382" s="410"/>
      <c r="BN382" s="410"/>
      <c r="BO382" s="410"/>
      <c r="BP382" s="410"/>
      <c r="BQ382" s="410"/>
      <c r="BR382" s="410"/>
      <c r="BS382" s="410"/>
      <c r="BT382" s="410"/>
      <c r="BU382" s="410"/>
      <c r="BV382" s="410"/>
      <c r="BW382" s="410"/>
      <c r="BX382" s="410"/>
      <c r="BY382" s="410"/>
      <c r="BZ382" s="410"/>
      <c r="CA382" s="410"/>
      <c r="CB382" s="410"/>
      <c r="CC382" s="410"/>
      <c r="CD382" s="410"/>
      <c r="CE382" s="410"/>
      <c r="CF382" s="410"/>
      <c r="CG382" s="410"/>
      <c r="CH382" s="410"/>
      <c r="CI382" s="410"/>
      <c r="CJ382" s="410"/>
      <c r="CK382" s="410"/>
      <c r="CL382" s="410"/>
      <c r="CM382" s="410"/>
      <c r="CN382" s="410"/>
    </row>
    <row r="383" spans="2:92" ht="14.25">
      <c r="B383" s="800"/>
      <c r="C383" s="496" t="s">
        <v>66</v>
      </c>
      <c r="D383" s="497"/>
      <c r="E383" s="497"/>
      <c r="F383" s="497"/>
      <c r="G383" s="497"/>
      <c r="H383" s="497"/>
      <c r="I383" s="497"/>
      <c r="J383" s="497"/>
      <c r="K383" s="497"/>
      <c r="L383" s="498"/>
      <c r="M383" s="521">
        <v>1687</v>
      </c>
      <c r="N383" s="720"/>
      <c r="O383" s="721"/>
      <c r="P383" s="721"/>
      <c r="Q383" s="722"/>
      <c r="R383" s="477" t="s">
        <v>3</v>
      </c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  <c r="AZ383" s="410"/>
      <c r="BA383" s="410"/>
      <c r="BB383" s="410"/>
      <c r="BC383" s="410"/>
      <c r="BD383" s="410"/>
      <c r="BE383" s="410"/>
      <c r="BF383" s="410"/>
      <c r="BG383" s="410"/>
      <c r="BH383" s="410"/>
      <c r="BI383" s="410"/>
      <c r="BJ383" s="410"/>
      <c r="BK383" s="410"/>
      <c r="BL383" s="410"/>
      <c r="BM383" s="410"/>
      <c r="BN383" s="410"/>
      <c r="BO383" s="410"/>
      <c r="BP383" s="410"/>
      <c r="BQ383" s="410"/>
      <c r="BR383" s="410"/>
      <c r="BS383" s="410"/>
      <c r="BT383" s="410"/>
      <c r="BU383" s="410"/>
      <c r="BV383" s="410"/>
      <c r="BW383" s="410"/>
      <c r="BX383" s="410"/>
      <c r="BY383" s="410"/>
      <c r="BZ383" s="410"/>
      <c r="CA383" s="410"/>
      <c r="CB383" s="410"/>
      <c r="CC383" s="410"/>
      <c r="CD383" s="410"/>
      <c r="CE383" s="410"/>
      <c r="CF383" s="410"/>
      <c r="CG383" s="410"/>
      <c r="CH383" s="410"/>
      <c r="CI383" s="410"/>
      <c r="CJ383" s="410"/>
      <c r="CK383" s="410"/>
      <c r="CL383" s="410"/>
      <c r="CM383" s="410"/>
      <c r="CN383" s="410"/>
    </row>
    <row r="384" spans="2:92" ht="14.25">
      <c r="B384" s="800"/>
      <c r="C384" s="496" t="s">
        <v>67</v>
      </c>
      <c r="D384" s="497"/>
      <c r="E384" s="497"/>
      <c r="F384" s="497"/>
      <c r="G384" s="497"/>
      <c r="H384" s="497"/>
      <c r="I384" s="497"/>
      <c r="J384" s="497"/>
      <c r="K384" s="497"/>
      <c r="L384" s="498"/>
      <c r="M384" s="521">
        <v>1688</v>
      </c>
      <c r="N384" s="720"/>
      <c r="O384" s="721"/>
      <c r="P384" s="721"/>
      <c r="Q384" s="722"/>
      <c r="R384" s="477" t="s">
        <v>3</v>
      </c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  <c r="AZ384" s="410"/>
      <c r="BA384" s="410"/>
      <c r="BB384" s="410"/>
      <c r="BC384" s="410"/>
      <c r="BD384" s="410"/>
      <c r="BE384" s="410"/>
      <c r="BF384" s="410"/>
      <c r="BG384" s="410"/>
      <c r="BH384" s="410"/>
      <c r="BI384" s="410"/>
      <c r="BJ384" s="410"/>
      <c r="BK384" s="410"/>
      <c r="BL384" s="410"/>
      <c r="BM384" s="410"/>
      <c r="BN384" s="410"/>
      <c r="BO384" s="410"/>
      <c r="BP384" s="410"/>
      <c r="BQ384" s="410"/>
      <c r="BR384" s="410"/>
      <c r="BS384" s="410"/>
      <c r="BT384" s="410"/>
      <c r="BU384" s="410"/>
      <c r="BV384" s="410"/>
      <c r="BW384" s="410"/>
      <c r="BX384" s="410"/>
      <c r="BY384" s="410"/>
      <c r="BZ384" s="410"/>
      <c r="CA384" s="410"/>
      <c r="CB384" s="410"/>
      <c r="CC384" s="410"/>
      <c r="CD384" s="410"/>
      <c r="CE384" s="410"/>
      <c r="CF384" s="410"/>
      <c r="CG384" s="410"/>
      <c r="CH384" s="410"/>
      <c r="CI384" s="410"/>
      <c r="CJ384" s="410"/>
      <c r="CK384" s="410"/>
      <c r="CL384" s="410"/>
      <c r="CM384" s="410"/>
      <c r="CN384" s="410"/>
    </row>
    <row r="385" spans="1:92" ht="14.25">
      <c r="B385" s="800"/>
      <c r="C385" s="496" t="s">
        <v>68</v>
      </c>
      <c r="D385" s="497"/>
      <c r="E385" s="497"/>
      <c r="F385" s="497"/>
      <c r="G385" s="497"/>
      <c r="H385" s="497"/>
      <c r="I385" s="497"/>
      <c r="J385" s="497"/>
      <c r="K385" s="497"/>
      <c r="L385" s="498"/>
      <c r="M385" s="521">
        <v>1689</v>
      </c>
      <c r="N385" s="720"/>
      <c r="O385" s="721"/>
      <c r="P385" s="721"/>
      <c r="Q385" s="722"/>
      <c r="R385" s="477" t="s">
        <v>3</v>
      </c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  <c r="AZ385" s="410"/>
      <c r="BA385" s="410"/>
      <c r="BB385" s="410"/>
      <c r="BC385" s="410"/>
      <c r="BD385" s="410"/>
      <c r="BE385" s="410"/>
      <c r="BF385" s="410"/>
      <c r="BG385" s="410"/>
      <c r="BH385" s="410"/>
      <c r="BI385" s="410"/>
      <c r="BJ385" s="410"/>
      <c r="BK385" s="410"/>
      <c r="BL385" s="410"/>
      <c r="BM385" s="410"/>
      <c r="BN385" s="410"/>
      <c r="BO385" s="410"/>
      <c r="BP385" s="410"/>
      <c r="BQ385" s="410"/>
      <c r="BR385" s="410"/>
      <c r="BS385" s="410"/>
      <c r="BT385" s="410"/>
      <c r="BU385" s="410"/>
      <c r="BV385" s="410"/>
      <c r="BW385" s="410"/>
      <c r="BX385" s="410"/>
      <c r="BY385" s="410"/>
      <c r="BZ385" s="410"/>
      <c r="CA385" s="410"/>
      <c r="CB385" s="410"/>
      <c r="CC385" s="410"/>
      <c r="CD385" s="410"/>
      <c r="CE385" s="410"/>
      <c r="CF385" s="410"/>
      <c r="CG385" s="410"/>
      <c r="CH385" s="410"/>
      <c r="CI385" s="410"/>
      <c r="CJ385" s="410"/>
      <c r="CK385" s="410"/>
      <c r="CL385" s="410"/>
      <c r="CM385" s="410"/>
      <c r="CN385" s="410"/>
    </row>
    <row r="386" spans="1:92" ht="14.25">
      <c r="B386" s="800"/>
      <c r="C386" s="496" t="s">
        <v>825</v>
      </c>
      <c r="D386" s="497"/>
      <c r="E386" s="497"/>
      <c r="F386" s="497"/>
      <c r="G386" s="497"/>
      <c r="H386" s="497"/>
      <c r="I386" s="497"/>
      <c r="J386" s="497"/>
      <c r="K386" s="497"/>
      <c r="L386" s="498"/>
      <c r="M386" s="521">
        <v>1728</v>
      </c>
      <c r="N386" s="720">
        <f>+$N$358-$N$359+SUM($N$360:$Q$371)-SUM($N$372:$Q$385)</f>
        <v>0</v>
      </c>
      <c r="O386" s="721"/>
      <c r="P386" s="721"/>
      <c r="Q386" s="722"/>
      <c r="R386" s="477" t="s">
        <v>4</v>
      </c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  <c r="AZ386" s="410"/>
      <c r="BA386" s="410"/>
      <c r="BB386" s="410"/>
      <c r="BC386" s="410"/>
      <c r="BD386" s="410"/>
      <c r="BE386" s="410"/>
      <c r="BF386" s="410"/>
      <c r="BG386" s="410"/>
      <c r="BH386" s="410"/>
      <c r="BI386" s="410"/>
      <c r="BJ386" s="410"/>
      <c r="BK386" s="410"/>
      <c r="BL386" s="410"/>
      <c r="BM386" s="410"/>
      <c r="BN386" s="410"/>
      <c r="BO386" s="410"/>
      <c r="BP386" s="410"/>
      <c r="BQ386" s="410"/>
      <c r="BR386" s="410"/>
      <c r="BS386" s="410"/>
      <c r="BT386" s="410"/>
      <c r="BU386" s="410"/>
      <c r="BV386" s="410"/>
      <c r="BW386" s="410"/>
      <c r="BX386" s="410"/>
      <c r="BY386" s="410"/>
      <c r="BZ386" s="410"/>
      <c r="CA386" s="410"/>
      <c r="CB386" s="410"/>
      <c r="CC386" s="410"/>
      <c r="CD386" s="410"/>
      <c r="CE386" s="410"/>
      <c r="CF386" s="410"/>
      <c r="CG386" s="410"/>
      <c r="CH386" s="410"/>
      <c r="CI386" s="410"/>
      <c r="CJ386" s="410"/>
      <c r="CK386" s="410"/>
      <c r="CL386" s="410"/>
      <c r="CM386" s="410"/>
      <c r="CN386" s="410"/>
    </row>
    <row r="387" spans="1:92" ht="14.25">
      <c r="B387" s="800"/>
      <c r="C387" s="496" t="s">
        <v>95</v>
      </c>
      <c r="D387" s="497"/>
      <c r="E387" s="497"/>
      <c r="F387" s="497"/>
      <c r="G387" s="497"/>
      <c r="H387" s="497"/>
      <c r="I387" s="497"/>
      <c r="J387" s="497"/>
      <c r="K387" s="497"/>
      <c r="L387" s="498"/>
      <c r="M387" s="521">
        <v>1154</v>
      </c>
      <c r="N387" s="720"/>
      <c r="O387" s="721"/>
      <c r="P387" s="721"/>
      <c r="Q387" s="722"/>
      <c r="R387" s="477" t="s">
        <v>3</v>
      </c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  <c r="AZ387" s="410"/>
      <c r="BA387" s="410"/>
      <c r="BB387" s="410"/>
      <c r="BC387" s="410"/>
      <c r="BD387" s="410"/>
      <c r="BE387" s="410"/>
      <c r="BF387" s="410"/>
      <c r="BG387" s="410"/>
      <c r="BH387" s="410"/>
      <c r="BI387" s="410"/>
      <c r="BJ387" s="410"/>
      <c r="BK387" s="410"/>
      <c r="BL387" s="410"/>
      <c r="BM387" s="410"/>
      <c r="BN387" s="410"/>
      <c r="BO387" s="410"/>
      <c r="BP387" s="410"/>
      <c r="BQ387" s="410"/>
      <c r="BR387" s="410"/>
      <c r="BS387" s="410"/>
      <c r="BT387" s="410"/>
      <c r="BU387" s="410"/>
      <c r="BV387" s="410"/>
      <c r="BW387" s="410"/>
      <c r="BX387" s="410"/>
      <c r="BY387" s="410"/>
      <c r="BZ387" s="410"/>
      <c r="CA387" s="410"/>
      <c r="CB387" s="410"/>
      <c r="CC387" s="410"/>
      <c r="CD387" s="410"/>
      <c r="CE387" s="410"/>
      <c r="CF387" s="410"/>
      <c r="CG387" s="410"/>
      <c r="CH387" s="410"/>
      <c r="CI387" s="410"/>
      <c r="CJ387" s="410"/>
      <c r="CK387" s="410"/>
      <c r="CL387" s="410"/>
      <c r="CM387" s="410"/>
      <c r="CN387" s="410"/>
    </row>
    <row r="388" spans="1:92" ht="14.25">
      <c r="B388" s="800"/>
      <c r="C388" s="496" t="s">
        <v>826</v>
      </c>
      <c r="D388" s="497"/>
      <c r="E388" s="497"/>
      <c r="F388" s="497"/>
      <c r="G388" s="497"/>
      <c r="H388" s="497"/>
      <c r="I388" s="497"/>
      <c r="J388" s="497"/>
      <c r="K388" s="497"/>
      <c r="L388" s="498"/>
      <c r="M388" s="521">
        <v>1157</v>
      </c>
      <c r="N388" s="720"/>
      <c r="O388" s="721"/>
      <c r="P388" s="721"/>
      <c r="Q388" s="722"/>
      <c r="R388" s="477" t="s">
        <v>3</v>
      </c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  <c r="AZ388" s="410"/>
      <c r="BA388" s="410"/>
      <c r="BB388" s="410"/>
      <c r="BC388" s="410"/>
      <c r="BD388" s="410"/>
      <c r="BE388" s="410"/>
      <c r="BF388" s="410"/>
      <c r="BG388" s="410"/>
      <c r="BH388" s="410"/>
      <c r="BI388" s="410"/>
      <c r="BJ388" s="410"/>
      <c r="BK388" s="410"/>
      <c r="BL388" s="410"/>
      <c r="BM388" s="410"/>
      <c r="BN388" s="410"/>
      <c r="BO388" s="410"/>
      <c r="BP388" s="410"/>
      <c r="BQ388" s="410"/>
      <c r="BR388" s="410"/>
      <c r="BS388" s="410"/>
      <c r="BT388" s="410"/>
      <c r="BU388" s="410"/>
      <c r="BV388" s="410"/>
      <c r="BW388" s="410"/>
      <c r="BX388" s="410"/>
      <c r="BY388" s="410"/>
      <c r="BZ388" s="410"/>
      <c r="CA388" s="410"/>
      <c r="CB388" s="410"/>
      <c r="CC388" s="410"/>
      <c r="CD388" s="410"/>
      <c r="CE388" s="410"/>
      <c r="CF388" s="410"/>
      <c r="CG388" s="410"/>
      <c r="CH388" s="410"/>
      <c r="CI388" s="410"/>
      <c r="CJ388" s="410"/>
      <c r="CK388" s="410"/>
      <c r="CL388" s="410"/>
      <c r="CM388" s="410"/>
      <c r="CN388" s="410"/>
    </row>
    <row r="389" spans="1:92" ht="14.25">
      <c r="B389" s="800"/>
      <c r="C389" s="496" t="s">
        <v>827</v>
      </c>
      <c r="D389" s="497"/>
      <c r="E389" s="497"/>
      <c r="F389" s="497"/>
      <c r="G389" s="497"/>
      <c r="H389" s="497"/>
      <c r="I389" s="497"/>
      <c r="J389" s="497"/>
      <c r="K389" s="497"/>
      <c r="L389" s="498"/>
      <c r="M389" s="521">
        <v>1690</v>
      </c>
      <c r="N389" s="720">
        <f>+$N$386-$N$387-$N$388</f>
        <v>0</v>
      </c>
      <c r="O389" s="721"/>
      <c r="P389" s="721"/>
      <c r="Q389" s="722"/>
      <c r="R389" s="477" t="s">
        <v>4</v>
      </c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  <c r="AZ389" s="410"/>
      <c r="BA389" s="410"/>
      <c r="BB389" s="410"/>
      <c r="BC389" s="410"/>
      <c r="BD389" s="410"/>
      <c r="BE389" s="410"/>
      <c r="BF389" s="410"/>
      <c r="BG389" s="410"/>
      <c r="BH389" s="410"/>
      <c r="BI389" s="410"/>
      <c r="BJ389" s="410"/>
      <c r="BK389" s="410"/>
      <c r="BL389" s="410"/>
      <c r="BM389" s="410"/>
      <c r="BN389" s="410"/>
      <c r="BO389" s="410"/>
      <c r="BP389" s="410"/>
      <c r="BQ389" s="410"/>
      <c r="BR389" s="410"/>
      <c r="BS389" s="410"/>
      <c r="BT389" s="410"/>
      <c r="BU389" s="410"/>
      <c r="BV389" s="410"/>
      <c r="BW389" s="410"/>
      <c r="BX389" s="410"/>
      <c r="BY389" s="410"/>
      <c r="BZ389" s="410"/>
      <c r="CA389" s="410"/>
      <c r="CB389" s="410"/>
      <c r="CC389" s="410"/>
      <c r="CD389" s="410"/>
      <c r="CE389" s="410"/>
      <c r="CF389" s="410"/>
      <c r="CG389" s="410"/>
      <c r="CH389" s="410"/>
      <c r="CI389" s="410"/>
      <c r="CJ389" s="410"/>
      <c r="CK389" s="410"/>
      <c r="CL389" s="410"/>
      <c r="CM389" s="410"/>
      <c r="CN389" s="410"/>
    </row>
    <row r="390" spans="1:92">
      <c r="B390" s="800"/>
      <c r="C390" s="801" t="s">
        <v>828</v>
      </c>
      <c r="D390" s="802"/>
      <c r="E390" s="802"/>
      <c r="F390" s="802"/>
      <c r="G390" s="802"/>
      <c r="H390" s="802"/>
      <c r="I390" s="802"/>
      <c r="J390" s="802"/>
      <c r="K390" s="802"/>
      <c r="L390" s="802"/>
      <c r="M390" s="802"/>
      <c r="N390" s="802"/>
      <c r="O390" s="802"/>
      <c r="P390" s="802"/>
      <c r="Q390" s="802"/>
      <c r="R390" s="803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  <c r="AZ390" s="410"/>
      <c r="BA390" s="410"/>
      <c r="BB390" s="410"/>
      <c r="BC390" s="410"/>
      <c r="BD390" s="410"/>
      <c r="BE390" s="410"/>
      <c r="BF390" s="410"/>
      <c r="BG390" s="410"/>
      <c r="BH390" s="410"/>
      <c r="BI390" s="410"/>
      <c r="BJ390" s="410"/>
      <c r="BK390" s="410"/>
      <c r="BL390" s="410"/>
      <c r="BM390" s="410"/>
      <c r="BN390" s="410"/>
      <c r="BO390" s="410"/>
      <c r="BP390" s="410"/>
      <c r="BQ390" s="410"/>
      <c r="BR390" s="410"/>
      <c r="BS390" s="410"/>
      <c r="BT390" s="410"/>
      <c r="BU390" s="410"/>
      <c r="BV390" s="410"/>
      <c r="BW390" s="410"/>
      <c r="BX390" s="410"/>
      <c r="BY390" s="410"/>
      <c r="BZ390" s="410"/>
      <c r="CA390" s="410"/>
      <c r="CB390" s="410"/>
      <c r="CC390" s="410"/>
      <c r="CD390" s="410"/>
      <c r="CE390" s="410"/>
      <c r="CF390" s="410"/>
      <c r="CG390" s="410"/>
      <c r="CH390" s="410"/>
      <c r="CI390" s="410"/>
      <c r="CJ390" s="410"/>
      <c r="CK390" s="410"/>
      <c r="CL390" s="410"/>
      <c r="CM390" s="410"/>
      <c r="CN390" s="410"/>
    </row>
    <row r="391" spans="1:92" ht="14.25">
      <c r="B391" s="800"/>
      <c r="C391" s="496" t="s">
        <v>829</v>
      </c>
      <c r="D391" s="497"/>
      <c r="E391" s="497"/>
      <c r="F391" s="497"/>
      <c r="G391" s="497"/>
      <c r="H391" s="497"/>
      <c r="I391" s="497"/>
      <c r="J391" s="497"/>
      <c r="K391" s="497"/>
      <c r="L391" s="498"/>
      <c r="M391" s="521">
        <v>1155</v>
      </c>
      <c r="N391" s="720"/>
      <c r="O391" s="721"/>
      <c r="P391" s="721"/>
      <c r="Q391" s="722"/>
      <c r="R391" s="477" t="s">
        <v>2</v>
      </c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  <c r="AZ391" s="410"/>
      <c r="BA391" s="410"/>
      <c r="BB391" s="410"/>
      <c r="BC391" s="410"/>
      <c r="BD391" s="410"/>
      <c r="BE391" s="410"/>
      <c r="BF391" s="410"/>
      <c r="BG391" s="410"/>
      <c r="BH391" s="410"/>
      <c r="BI391" s="410"/>
      <c r="BJ391" s="410"/>
      <c r="BK391" s="410"/>
      <c r="BL391" s="410"/>
      <c r="BM391" s="410"/>
      <c r="BN391" s="410"/>
      <c r="BO391" s="410"/>
      <c r="BP391" s="410"/>
      <c r="BQ391" s="410"/>
      <c r="BR391" s="410"/>
      <c r="BS391" s="410"/>
      <c r="BT391" s="410"/>
      <c r="BU391" s="410"/>
      <c r="BV391" s="410"/>
      <c r="BW391" s="410"/>
      <c r="BX391" s="410"/>
      <c r="BY391" s="410"/>
      <c r="BZ391" s="410"/>
      <c r="CA391" s="410"/>
      <c r="CB391" s="410"/>
      <c r="CC391" s="410"/>
      <c r="CD391" s="410"/>
      <c r="CE391" s="410"/>
      <c r="CF391" s="410"/>
      <c r="CG391" s="410"/>
      <c r="CH391" s="410"/>
      <c r="CI391" s="410"/>
      <c r="CJ391" s="410"/>
      <c r="CK391" s="410"/>
      <c r="CL391" s="410"/>
      <c r="CM391" s="410"/>
      <c r="CN391" s="410"/>
    </row>
    <row r="392" spans="1:92" ht="14.25">
      <c r="B392" s="800"/>
      <c r="C392" s="496" t="s">
        <v>830</v>
      </c>
      <c r="D392" s="497"/>
      <c r="E392" s="497"/>
      <c r="F392" s="497"/>
      <c r="G392" s="497"/>
      <c r="H392" s="497"/>
      <c r="I392" s="497"/>
      <c r="J392" s="497"/>
      <c r="K392" s="497"/>
      <c r="L392" s="498"/>
      <c r="M392" s="521">
        <v>1156</v>
      </c>
      <c r="N392" s="720"/>
      <c r="O392" s="721"/>
      <c r="P392" s="721"/>
      <c r="Q392" s="722"/>
      <c r="R392" s="477" t="s">
        <v>2</v>
      </c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  <c r="AZ392" s="410"/>
      <c r="BA392" s="410"/>
      <c r="BB392" s="410"/>
      <c r="BC392" s="410"/>
      <c r="BD392" s="410"/>
      <c r="BE392" s="410"/>
      <c r="BF392" s="410"/>
      <c r="BG392" s="410"/>
      <c r="BH392" s="410"/>
      <c r="BI392" s="410"/>
      <c r="BJ392" s="410"/>
      <c r="BK392" s="410"/>
      <c r="BL392" s="410"/>
      <c r="BM392" s="410"/>
      <c r="BN392" s="410"/>
      <c r="BO392" s="410"/>
      <c r="BP392" s="410"/>
      <c r="BQ392" s="410"/>
      <c r="BR392" s="410"/>
      <c r="BS392" s="410"/>
      <c r="BT392" s="410"/>
      <c r="BU392" s="410"/>
      <c r="BV392" s="410"/>
      <c r="BW392" s="410"/>
      <c r="BX392" s="410"/>
      <c r="BY392" s="410"/>
      <c r="BZ392" s="410"/>
      <c r="CA392" s="410"/>
      <c r="CB392" s="410"/>
      <c r="CC392" s="410"/>
      <c r="CD392" s="410"/>
      <c r="CE392" s="410"/>
      <c r="CF392" s="410"/>
      <c r="CG392" s="410"/>
      <c r="CH392" s="410"/>
      <c r="CI392" s="410"/>
      <c r="CJ392" s="410"/>
      <c r="CK392" s="410"/>
      <c r="CL392" s="410"/>
      <c r="CM392" s="410"/>
      <c r="CN392" s="410"/>
    </row>
    <row r="393" spans="1:92" ht="14.25">
      <c r="B393" s="800"/>
      <c r="C393" s="491" t="s">
        <v>831</v>
      </c>
      <c r="D393" s="492"/>
      <c r="E393" s="492"/>
      <c r="F393" s="492"/>
      <c r="G393" s="492"/>
      <c r="H393" s="492"/>
      <c r="I393" s="492"/>
      <c r="J393" s="492"/>
      <c r="K393" s="492"/>
      <c r="L393" s="493"/>
      <c r="M393" s="521">
        <v>1143</v>
      </c>
      <c r="N393" s="720">
        <f>+IF((N389)&lt;0,$N$389+N391+N392,0)</f>
        <v>0</v>
      </c>
      <c r="O393" s="721"/>
      <c r="P393" s="721"/>
      <c r="Q393" s="722"/>
      <c r="R393" s="477" t="s">
        <v>4</v>
      </c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  <c r="AZ393" s="410"/>
      <c r="BA393" s="410"/>
      <c r="BB393" s="410"/>
      <c r="BC393" s="410"/>
      <c r="BD393" s="410"/>
      <c r="BE393" s="410"/>
      <c r="BF393" s="410"/>
      <c r="BG393" s="410"/>
      <c r="BH393" s="410"/>
      <c r="BI393" s="410"/>
      <c r="BJ393" s="410"/>
      <c r="BK393" s="410"/>
      <c r="BL393" s="410"/>
      <c r="BM393" s="410"/>
      <c r="BN393" s="410"/>
      <c r="BO393" s="410"/>
      <c r="BP393" s="410"/>
      <c r="BQ393" s="410"/>
      <c r="BR393" s="410"/>
      <c r="BS393" s="410"/>
      <c r="BT393" s="410"/>
      <c r="BU393" s="410"/>
      <c r="BV393" s="410"/>
      <c r="BW393" s="410"/>
      <c r="BX393" s="410"/>
      <c r="BY393" s="410"/>
      <c r="BZ393" s="410"/>
      <c r="CA393" s="410"/>
      <c r="CB393" s="410"/>
      <c r="CC393" s="410"/>
      <c r="CD393" s="410"/>
      <c r="CE393" s="410"/>
      <c r="CF393" s="410"/>
      <c r="CG393" s="410"/>
      <c r="CH393" s="410"/>
      <c r="CI393" s="410"/>
      <c r="CJ393" s="410"/>
      <c r="CK393" s="410"/>
      <c r="CL393" s="410"/>
      <c r="CM393" s="410"/>
      <c r="CN393" s="410"/>
    </row>
    <row r="394" spans="1:92" s="411" customFormat="1">
      <c r="A394" s="409"/>
      <c r="B394" s="517"/>
      <c r="C394" s="517"/>
      <c r="D394" s="517"/>
      <c r="E394" s="517"/>
      <c r="F394" s="517"/>
      <c r="G394" s="517"/>
      <c r="H394" s="517"/>
      <c r="I394" s="517"/>
      <c r="J394" s="517"/>
      <c r="K394" s="517"/>
      <c r="L394" s="517"/>
      <c r="M394" s="517"/>
      <c r="N394" s="517"/>
      <c r="O394" s="517"/>
      <c r="P394" s="517"/>
      <c r="Q394" s="517"/>
      <c r="R394" s="517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  <c r="AZ394" s="410"/>
      <c r="BA394" s="410"/>
      <c r="BB394" s="410"/>
      <c r="BC394" s="410"/>
      <c r="BD394" s="410"/>
      <c r="BE394" s="410"/>
      <c r="BF394" s="410"/>
      <c r="BG394" s="410"/>
      <c r="BH394" s="410"/>
      <c r="BI394" s="410"/>
      <c r="BJ394" s="410"/>
      <c r="BK394" s="410"/>
      <c r="BL394" s="410"/>
      <c r="BM394" s="410"/>
      <c r="BN394" s="410"/>
      <c r="BO394" s="410"/>
      <c r="BP394" s="410"/>
      <c r="BQ394" s="410"/>
      <c r="BR394" s="410"/>
      <c r="BS394" s="410"/>
      <c r="BT394" s="410"/>
      <c r="BU394" s="410"/>
      <c r="BV394" s="410"/>
      <c r="BW394" s="410"/>
      <c r="BX394" s="410"/>
      <c r="BY394" s="410"/>
      <c r="BZ394" s="410"/>
      <c r="CA394" s="410"/>
      <c r="CB394" s="410"/>
      <c r="CC394" s="410"/>
      <c r="CD394" s="410"/>
      <c r="CE394" s="410"/>
      <c r="CF394" s="410"/>
      <c r="CG394" s="410"/>
      <c r="CH394" s="410"/>
      <c r="CI394" s="410"/>
      <c r="CJ394" s="410"/>
      <c r="CK394" s="410"/>
      <c r="CL394" s="410"/>
      <c r="CM394" s="410"/>
      <c r="CN394" s="410"/>
    </row>
    <row r="395" spans="1:92" s="411" customFormat="1">
      <c r="A395" s="409"/>
      <c r="B395" s="779" t="s">
        <v>832</v>
      </c>
      <c r="C395" s="780"/>
      <c r="D395" s="780"/>
      <c r="E395" s="780"/>
      <c r="F395" s="780"/>
      <c r="G395" s="780"/>
      <c r="H395" s="780"/>
      <c r="I395" s="780"/>
      <c r="J395" s="780"/>
      <c r="K395" s="780"/>
      <c r="L395" s="780"/>
      <c r="M395" s="780"/>
      <c r="N395" s="780"/>
      <c r="O395" s="780"/>
      <c r="P395" s="780"/>
      <c r="Q395" s="780"/>
      <c r="R395" s="781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  <c r="AZ395" s="410"/>
      <c r="BA395" s="410"/>
      <c r="BB395" s="410"/>
      <c r="BC395" s="410"/>
      <c r="BD395" s="410"/>
      <c r="BE395" s="410"/>
      <c r="BF395" s="410"/>
      <c r="BG395" s="410"/>
      <c r="BH395" s="410"/>
      <c r="BI395" s="410"/>
      <c r="BJ395" s="410"/>
      <c r="BK395" s="410"/>
      <c r="BL395" s="410"/>
      <c r="BM395" s="410"/>
      <c r="BN395" s="410"/>
      <c r="BO395" s="410"/>
      <c r="BP395" s="410"/>
      <c r="BQ395" s="410"/>
      <c r="BR395" s="410"/>
      <c r="BS395" s="410"/>
      <c r="BT395" s="410"/>
      <c r="BU395" s="410"/>
      <c r="BV395" s="410"/>
      <c r="BW395" s="410"/>
      <c r="BX395" s="410"/>
      <c r="BY395" s="410"/>
      <c r="BZ395" s="410"/>
      <c r="CA395" s="410"/>
      <c r="CB395" s="410"/>
      <c r="CC395" s="410"/>
      <c r="CD395" s="410"/>
      <c r="CE395" s="410"/>
      <c r="CF395" s="410"/>
      <c r="CG395" s="410"/>
      <c r="CH395" s="410"/>
      <c r="CI395" s="410"/>
      <c r="CJ395" s="410"/>
      <c r="CK395" s="410"/>
      <c r="CL395" s="410"/>
      <c r="CM395" s="410"/>
      <c r="CN395" s="410"/>
    </row>
    <row r="396" spans="1:92" s="411" customFormat="1">
      <c r="A396" s="409"/>
      <c r="B396" s="782"/>
      <c r="C396" s="783"/>
      <c r="D396" s="783"/>
      <c r="E396" s="783"/>
      <c r="F396" s="783"/>
      <c r="G396" s="783"/>
      <c r="H396" s="783"/>
      <c r="I396" s="783"/>
      <c r="J396" s="783"/>
      <c r="K396" s="783"/>
      <c r="L396" s="783"/>
      <c r="M396" s="783"/>
      <c r="N396" s="783"/>
      <c r="O396" s="783"/>
      <c r="P396" s="783"/>
      <c r="Q396" s="783"/>
      <c r="R396" s="784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  <c r="AZ396" s="410"/>
      <c r="BA396" s="410"/>
      <c r="BB396" s="410"/>
      <c r="BC396" s="410"/>
      <c r="BD396" s="410"/>
      <c r="BE396" s="410"/>
      <c r="BF396" s="410"/>
      <c r="BG396" s="410"/>
      <c r="BH396" s="410"/>
      <c r="BI396" s="410"/>
      <c r="BJ396" s="410"/>
      <c r="BK396" s="410"/>
      <c r="BL396" s="410"/>
      <c r="BM396" s="410"/>
      <c r="BN396" s="410"/>
      <c r="BO396" s="410"/>
      <c r="BP396" s="410"/>
      <c r="BQ396" s="410"/>
      <c r="BR396" s="410"/>
      <c r="BS396" s="410"/>
      <c r="BT396" s="410"/>
      <c r="BU396" s="410"/>
      <c r="BV396" s="410"/>
      <c r="BW396" s="410"/>
      <c r="BX396" s="410"/>
      <c r="BY396" s="410"/>
      <c r="BZ396" s="410"/>
      <c r="CA396" s="410"/>
      <c r="CB396" s="410"/>
      <c r="CC396" s="410"/>
      <c r="CD396" s="410"/>
      <c r="CE396" s="410"/>
      <c r="CF396" s="410"/>
      <c r="CG396" s="410"/>
      <c r="CH396" s="410"/>
      <c r="CI396" s="410"/>
      <c r="CJ396" s="410"/>
      <c r="CK396" s="410"/>
      <c r="CL396" s="410"/>
      <c r="CM396" s="410"/>
      <c r="CN396" s="410"/>
    </row>
    <row r="397" spans="1:92" ht="14.25">
      <c r="B397" s="491" t="s">
        <v>833</v>
      </c>
      <c r="C397" s="492"/>
      <c r="D397" s="492"/>
      <c r="E397" s="492"/>
      <c r="F397" s="492"/>
      <c r="G397" s="492"/>
      <c r="H397" s="492"/>
      <c r="I397" s="492"/>
      <c r="J397" s="492"/>
      <c r="K397" s="492"/>
      <c r="L397" s="493"/>
      <c r="M397" s="520">
        <v>1698</v>
      </c>
      <c r="N397" s="720"/>
      <c r="O397" s="721"/>
      <c r="P397" s="721"/>
      <c r="Q397" s="722"/>
      <c r="R397" s="544" t="s">
        <v>2</v>
      </c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  <c r="AZ397" s="410"/>
      <c r="BA397" s="410"/>
      <c r="BB397" s="410"/>
      <c r="BC397" s="410"/>
      <c r="BD397" s="410"/>
      <c r="BE397" s="410"/>
      <c r="BF397" s="410"/>
      <c r="BG397" s="410"/>
      <c r="BH397" s="410"/>
      <c r="BI397" s="410"/>
      <c r="BJ397" s="410"/>
      <c r="BK397" s="410"/>
      <c r="BL397" s="410"/>
      <c r="BM397" s="410"/>
      <c r="BN397" s="410"/>
      <c r="BO397" s="410"/>
      <c r="BP397" s="410"/>
      <c r="BQ397" s="410"/>
      <c r="BR397" s="410"/>
      <c r="BS397" s="410"/>
      <c r="BT397" s="410"/>
      <c r="BU397" s="410"/>
      <c r="BV397" s="410"/>
      <c r="BW397" s="410"/>
      <c r="BX397" s="410"/>
      <c r="BY397" s="410"/>
      <c r="BZ397" s="410"/>
      <c r="CA397" s="410"/>
      <c r="CB397" s="410"/>
      <c r="CC397" s="410"/>
      <c r="CD397" s="410"/>
      <c r="CE397" s="410"/>
      <c r="CF397" s="410"/>
      <c r="CG397" s="410"/>
      <c r="CH397" s="410"/>
      <c r="CI397" s="410"/>
      <c r="CJ397" s="410"/>
      <c r="CK397" s="410"/>
      <c r="CL397" s="410"/>
      <c r="CM397" s="410"/>
      <c r="CN397" s="410"/>
    </row>
    <row r="398" spans="1:92" ht="14.25">
      <c r="B398" s="491" t="s">
        <v>834</v>
      </c>
      <c r="C398" s="492"/>
      <c r="D398" s="492"/>
      <c r="E398" s="492"/>
      <c r="F398" s="492"/>
      <c r="G398" s="492"/>
      <c r="H398" s="492"/>
      <c r="I398" s="492"/>
      <c r="J398" s="492"/>
      <c r="K398" s="492"/>
      <c r="L398" s="493"/>
      <c r="M398" s="521">
        <v>1717</v>
      </c>
      <c r="N398" s="720"/>
      <c r="O398" s="721"/>
      <c r="P398" s="721"/>
      <c r="Q398" s="722"/>
      <c r="R398" s="527" t="s">
        <v>3</v>
      </c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  <c r="AZ398" s="410"/>
      <c r="BA398" s="410"/>
      <c r="BB398" s="410"/>
      <c r="BC398" s="410"/>
      <c r="BD398" s="410"/>
      <c r="BE398" s="410"/>
      <c r="BF398" s="410"/>
      <c r="BG398" s="410"/>
      <c r="BH398" s="410"/>
      <c r="BI398" s="410"/>
      <c r="BJ398" s="410"/>
      <c r="BK398" s="410"/>
      <c r="BL398" s="410"/>
      <c r="BM398" s="410"/>
      <c r="BN398" s="410"/>
      <c r="BO398" s="410"/>
      <c r="BP398" s="410"/>
      <c r="BQ398" s="410"/>
      <c r="BR398" s="410"/>
      <c r="BS398" s="410"/>
      <c r="BT398" s="410"/>
      <c r="BU398" s="410"/>
      <c r="BV398" s="410"/>
      <c r="BW398" s="410"/>
      <c r="BX398" s="410"/>
      <c r="BY398" s="410"/>
      <c r="BZ398" s="410"/>
      <c r="CA398" s="410"/>
      <c r="CB398" s="410"/>
      <c r="CC398" s="410"/>
      <c r="CD398" s="410"/>
      <c r="CE398" s="410"/>
      <c r="CF398" s="410"/>
      <c r="CG398" s="410"/>
      <c r="CH398" s="410"/>
      <c r="CI398" s="410"/>
      <c r="CJ398" s="410"/>
      <c r="CK398" s="410"/>
      <c r="CL398" s="410"/>
      <c r="CM398" s="410"/>
      <c r="CN398" s="410"/>
    </row>
    <row r="399" spans="1:92" ht="14.25">
      <c r="B399" s="491" t="s">
        <v>835</v>
      </c>
      <c r="C399" s="492"/>
      <c r="D399" s="492"/>
      <c r="E399" s="492"/>
      <c r="F399" s="492"/>
      <c r="G399" s="492"/>
      <c r="H399" s="492"/>
      <c r="I399" s="492"/>
      <c r="J399" s="492"/>
      <c r="K399" s="492"/>
      <c r="L399" s="493"/>
      <c r="M399" s="521">
        <v>1692</v>
      </c>
      <c r="N399" s="720"/>
      <c r="O399" s="721"/>
      <c r="P399" s="721"/>
      <c r="Q399" s="722"/>
      <c r="R399" s="527" t="s">
        <v>2</v>
      </c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  <c r="AZ399" s="410"/>
      <c r="BA399" s="410"/>
      <c r="BB399" s="410"/>
      <c r="BC399" s="410"/>
      <c r="BD399" s="410"/>
      <c r="BE399" s="410"/>
      <c r="BF399" s="410"/>
      <c r="BG399" s="410"/>
      <c r="BH399" s="410"/>
      <c r="BI399" s="410"/>
      <c r="BJ399" s="410"/>
      <c r="BK399" s="410"/>
      <c r="BL399" s="410"/>
      <c r="BM399" s="410"/>
      <c r="BN399" s="410"/>
      <c r="BO399" s="410"/>
      <c r="BP399" s="410"/>
      <c r="BQ399" s="410"/>
      <c r="BR399" s="410"/>
      <c r="BS399" s="410"/>
      <c r="BT399" s="410"/>
      <c r="BU399" s="410"/>
      <c r="BV399" s="410"/>
      <c r="BW399" s="410"/>
      <c r="BX399" s="410"/>
      <c r="BY399" s="410"/>
      <c r="BZ399" s="410"/>
      <c r="CA399" s="410"/>
      <c r="CB399" s="410"/>
      <c r="CC399" s="410"/>
      <c r="CD399" s="410"/>
      <c r="CE399" s="410"/>
      <c r="CF399" s="410"/>
      <c r="CG399" s="410"/>
      <c r="CH399" s="410"/>
      <c r="CI399" s="410"/>
      <c r="CJ399" s="410"/>
      <c r="CK399" s="410"/>
      <c r="CL399" s="410"/>
      <c r="CM399" s="410"/>
      <c r="CN399" s="410"/>
    </row>
    <row r="400" spans="1:92" ht="14.25">
      <c r="B400" s="491" t="s">
        <v>836</v>
      </c>
      <c r="C400" s="492"/>
      <c r="D400" s="492"/>
      <c r="E400" s="492"/>
      <c r="F400" s="492"/>
      <c r="G400" s="492"/>
      <c r="H400" s="492"/>
      <c r="I400" s="492"/>
      <c r="J400" s="492"/>
      <c r="K400" s="492"/>
      <c r="L400" s="493"/>
      <c r="M400" s="521">
        <v>1699</v>
      </c>
      <c r="N400" s="720"/>
      <c r="O400" s="721"/>
      <c r="P400" s="721"/>
      <c r="Q400" s="722"/>
      <c r="R400" s="527" t="s">
        <v>2</v>
      </c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  <c r="AZ400" s="410"/>
      <c r="BA400" s="410"/>
      <c r="BB400" s="410"/>
      <c r="BC400" s="410"/>
      <c r="BD400" s="410"/>
      <c r="BE400" s="410"/>
      <c r="BF400" s="410"/>
      <c r="BG400" s="410"/>
      <c r="BH400" s="410"/>
      <c r="BI400" s="410"/>
      <c r="BJ400" s="410"/>
      <c r="BK400" s="410"/>
      <c r="BL400" s="410"/>
      <c r="BM400" s="410"/>
      <c r="BN400" s="410"/>
      <c r="BO400" s="410"/>
      <c r="BP400" s="410"/>
      <c r="BQ400" s="410"/>
      <c r="BR400" s="410"/>
      <c r="BS400" s="410"/>
      <c r="BT400" s="410"/>
      <c r="BU400" s="410"/>
      <c r="BV400" s="410"/>
      <c r="BW400" s="410"/>
      <c r="BX400" s="410"/>
      <c r="BY400" s="410"/>
      <c r="BZ400" s="410"/>
      <c r="CA400" s="410"/>
      <c r="CB400" s="410"/>
      <c r="CC400" s="410"/>
      <c r="CD400" s="410"/>
      <c r="CE400" s="410"/>
      <c r="CF400" s="410"/>
      <c r="CG400" s="410"/>
      <c r="CH400" s="410"/>
      <c r="CI400" s="410"/>
      <c r="CJ400" s="410"/>
      <c r="CK400" s="410"/>
      <c r="CL400" s="410"/>
      <c r="CM400" s="410"/>
      <c r="CN400" s="410"/>
    </row>
    <row r="401" spans="1:92" ht="14.25">
      <c r="B401" s="491" t="s">
        <v>75</v>
      </c>
      <c r="C401" s="492"/>
      <c r="D401" s="492"/>
      <c r="E401" s="492"/>
      <c r="F401" s="492"/>
      <c r="G401" s="492"/>
      <c r="H401" s="492"/>
      <c r="I401" s="492"/>
      <c r="J401" s="492"/>
      <c r="K401" s="492"/>
      <c r="L401" s="493"/>
      <c r="M401" s="521">
        <v>1718</v>
      </c>
      <c r="N401" s="720">
        <f>+IF(($N$397-$N$398+$N$399+$N$400)&gt;0,$N$397-$N$398+$N$399+$N$400,0)</f>
        <v>0</v>
      </c>
      <c r="O401" s="721"/>
      <c r="P401" s="721"/>
      <c r="Q401" s="722"/>
      <c r="R401" s="527" t="s">
        <v>4</v>
      </c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  <c r="AZ401" s="410"/>
      <c r="BA401" s="410"/>
      <c r="BB401" s="410"/>
      <c r="BC401" s="410"/>
      <c r="BD401" s="410"/>
      <c r="BE401" s="410"/>
      <c r="BF401" s="410"/>
      <c r="BG401" s="410"/>
      <c r="BH401" s="410"/>
      <c r="BI401" s="410"/>
      <c r="BJ401" s="410"/>
      <c r="BK401" s="410"/>
      <c r="BL401" s="410"/>
      <c r="BM401" s="410"/>
      <c r="BN401" s="410"/>
      <c r="BO401" s="410"/>
      <c r="BP401" s="410"/>
      <c r="BQ401" s="410"/>
      <c r="BR401" s="410"/>
      <c r="BS401" s="410"/>
      <c r="BT401" s="410"/>
      <c r="BU401" s="410"/>
      <c r="BV401" s="410"/>
      <c r="BW401" s="410"/>
      <c r="BX401" s="410"/>
      <c r="BY401" s="410"/>
      <c r="BZ401" s="410"/>
      <c r="CA401" s="410"/>
      <c r="CB401" s="410"/>
      <c r="CC401" s="410"/>
      <c r="CD401" s="410"/>
      <c r="CE401" s="410"/>
      <c r="CF401" s="410"/>
      <c r="CG401" s="410"/>
      <c r="CH401" s="410"/>
      <c r="CI401" s="410"/>
      <c r="CJ401" s="410"/>
      <c r="CK401" s="410"/>
      <c r="CL401" s="410"/>
      <c r="CM401" s="410"/>
      <c r="CN401" s="410"/>
    </row>
    <row r="402" spans="1:92" ht="14.25">
      <c r="B402" s="491" t="s">
        <v>837</v>
      </c>
      <c r="C402" s="492"/>
      <c r="D402" s="492"/>
      <c r="E402" s="492"/>
      <c r="F402" s="492"/>
      <c r="G402" s="492"/>
      <c r="H402" s="492"/>
      <c r="I402" s="492"/>
      <c r="J402" s="492"/>
      <c r="K402" s="492"/>
      <c r="L402" s="493"/>
      <c r="M402" s="521">
        <v>1693</v>
      </c>
      <c r="N402" s="720"/>
      <c r="O402" s="721"/>
      <c r="P402" s="721"/>
      <c r="Q402" s="722"/>
      <c r="R402" s="527" t="s">
        <v>3</v>
      </c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  <c r="AZ402" s="410"/>
      <c r="BA402" s="410"/>
      <c r="BB402" s="410"/>
      <c r="BC402" s="410"/>
      <c r="BD402" s="410"/>
      <c r="BE402" s="410"/>
      <c r="BF402" s="410"/>
      <c r="BG402" s="410"/>
      <c r="BH402" s="410"/>
      <c r="BI402" s="410"/>
      <c r="BJ402" s="410"/>
      <c r="BK402" s="410"/>
      <c r="BL402" s="410"/>
      <c r="BM402" s="410"/>
      <c r="BN402" s="410"/>
      <c r="BO402" s="410"/>
      <c r="BP402" s="410"/>
      <c r="BQ402" s="410"/>
      <c r="BR402" s="410"/>
      <c r="BS402" s="410"/>
      <c r="BT402" s="410"/>
      <c r="BU402" s="410"/>
      <c r="BV402" s="410"/>
      <c r="BW402" s="410"/>
      <c r="BX402" s="410"/>
      <c r="BY402" s="410"/>
      <c r="BZ402" s="410"/>
      <c r="CA402" s="410"/>
      <c r="CB402" s="410"/>
      <c r="CC402" s="410"/>
      <c r="CD402" s="410"/>
      <c r="CE402" s="410"/>
      <c r="CF402" s="410"/>
      <c r="CG402" s="410"/>
      <c r="CH402" s="410"/>
      <c r="CI402" s="410"/>
      <c r="CJ402" s="410"/>
      <c r="CK402" s="410"/>
      <c r="CL402" s="410"/>
      <c r="CM402" s="410"/>
      <c r="CN402" s="410"/>
    </row>
    <row r="403" spans="1:92" ht="14.25">
      <c r="B403" s="491" t="s">
        <v>77</v>
      </c>
      <c r="C403" s="492"/>
      <c r="D403" s="492"/>
      <c r="E403" s="492"/>
      <c r="F403" s="492"/>
      <c r="G403" s="492"/>
      <c r="H403" s="492"/>
      <c r="I403" s="492"/>
      <c r="J403" s="492"/>
      <c r="K403" s="492"/>
      <c r="L403" s="493"/>
      <c r="M403" s="521">
        <v>844</v>
      </c>
      <c r="N403" s="720"/>
      <c r="O403" s="721"/>
      <c r="P403" s="721"/>
      <c r="Q403" s="722"/>
      <c r="R403" s="527" t="s">
        <v>3</v>
      </c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  <c r="AZ403" s="410"/>
      <c r="BA403" s="410"/>
      <c r="BB403" s="410"/>
      <c r="BC403" s="410"/>
      <c r="BD403" s="410"/>
      <c r="BE403" s="410"/>
      <c r="BF403" s="410"/>
      <c r="BG403" s="410"/>
      <c r="BH403" s="410"/>
      <c r="BI403" s="410"/>
      <c r="BJ403" s="410"/>
      <c r="BK403" s="410"/>
      <c r="BL403" s="410"/>
      <c r="BM403" s="410"/>
      <c r="BN403" s="410"/>
      <c r="BO403" s="410"/>
      <c r="BP403" s="410"/>
      <c r="BQ403" s="410"/>
      <c r="BR403" s="410"/>
      <c r="BS403" s="410"/>
      <c r="BT403" s="410"/>
      <c r="BU403" s="410"/>
      <c r="BV403" s="410"/>
      <c r="BW403" s="410"/>
      <c r="BX403" s="410"/>
      <c r="BY403" s="410"/>
      <c r="BZ403" s="410"/>
      <c r="CA403" s="410"/>
      <c r="CB403" s="410"/>
      <c r="CC403" s="410"/>
      <c r="CD403" s="410"/>
      <c r="CE403" s="410"/>
      <c r="CF403" s="410"/>
      <c r="CG403" s="410"/>
      <c r="CH403" s="410"/>
      <c r="CI403" s="410"/>
      <c r="CJ403" s="410"/>
      <c r="CK403" s="410"/>
      <c r="CL403" s="410"/>
      <c r="CM403" s="410"/>
      <c r="CN403" s="410"/>
    </row>
    <row r="404" spans="1:92" ht="14.25">
      <c r="B404" s="491" t="s">
        <v>78</v>
      </c>
      <c r="C404" s="492"/>
      <c r="D404" s="492"/>
      <c r="E404" s="492"/>
      <c r="F404" s="492"/>
      <c r="G404" s="492"/>
      <c r="H404" s="492"/>
      <c r="I404" s="492"/>
      <c r="J404" s="492"/>
      <c r="K404" s="492"/>
      <c r="L404" s="493"/>
      <c r="M404" s="521">
        <v>982</v>
      </c>
      <c r="N404" s="720"/>
      <c r="O404" s="721"/>
      <c r="P404" s="721"/>
      <c r="Q404" s="722"/>
      <c r="R404" s="527" t="s">
        <v>3</v>
      </c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  <c r="AZ404" s="410"/>
      <c r="BA404" s="410"/>
      <c r="BB404" s="410"/>
      <c r="BC404" s="410"/>
      <c r="BD404" s="410"/>
      <c r="BE404" s="410"/>
      <c r="BF404" s="410"/>
      <c r="BG404" s="410"/>
      <c r="BH404" s="410"/>
      <c r="BI404" s="410"/>
      <c r="BJ404" s="410"/>
      <c r="BK404" s="410"/>
      <c r="BL404" s="410"/>
      <c r="BM404" s="410"/>
      <c r="BN404" s="410"/>
      <c r="BO404" s="410"/>
      <c r="BP404" s="410"/>
      <c r="BQ404" s="410"/>
      <c r="BR404" s="410"/>
      <c r="BS404" s="410"/>
      <c r="BT404" s="410"/>
      <c r="BU404" s="410"/>
      <c r="BV404" s="410"/>
      <c r="BW404" s="410"/>
      <c r="BX404" s="410"/>
      <c r="BY404" s="410"/>
      <c r="BZ404" s="410"/>
      <c r="CA404" s="410"/>
      <c r="CB404" s="410"/>
      <c r="CC404" s="410"/>
      <c r="CD404" s="410"/>
      <c r="CE404" s="410"/>
      <c r="CF404" s="410"/>
      <c r="CG404" s="410"/>
      <c r="CH404" s="410"/>
      <c r="CI404" s="410"/>
      <c r="CJ404" s="410"/>
      <c r="CK404" s="410"/>
      <c r="CL404" s="410"/>
      <c r="CM404" s="410"/>
      <c r="CN404" s="410"/>
    </row>
    <row r="405" spans="1:92" ht="14.25">
      <c r="B405" s="491" t="s">
        <v>79</v>
      </c>
      <c r="C405" s="492"/>
      <c r="D405" s="492"/>
      <c r="E405" s="492"/>
      <c r="F405" s="492"/>
      <c r="G405" s="492"/>
      <c r="H405" s="492"/>
      <c r="I405" s="492"/>
      <c r="J405" s="492"/>
      <c r="K405" s="492"/>
      <c r="L405" s="493"/>
      <c r="M405" s="521">
        <v>1198</v>
      </c>
      <c r="N405" s="720"/>
      <c r="O405" s="721"/>
      <c r="P405" s="721"/>
      <c r="Q405" s="722"/>
      <c r="R405" s="527" t="s">
        <v>3</v>
      </c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  <c r="AZ405" s="410"/>
      <c r="BA405" s="410"/>
      <c r="BB405" s="410"/>
      <c r="BC405" s="410"/>
      <c r="BD405" s="410"/>
      <c r="BE405" s="410"/>
      <c r="BF405" s="410"/>
      <c r="BG405" s="410"/>
      <c r="BH405" s="410"/>
      <c r="BI405" s="410"/>
      <c r="BJ405" s="410"/>
      <c r="BK405" s="410"/>
      <c r="BL405" s="410"/>
      <c r="BM405" s="410"/>
      <c r="BN405" s="410"/>
      <c r="BO405" s="410"/>
      <c r="BP405" s="410"/>
      <c r="BQ405" s="410"/>
      <c r="BR405" s="410"/>
      <c r="BS405" s="410"/>
      <c r="BT405" s="410"/>
      <c r="BU405" s="410"/>
      <c r="BV405" s="410"/>
      <c r="BW405" s="410"/>
      <c r="BX405" s="410"/>
      <c r="BY405" s="410"/>
      <c r="BZ405" s="410"/>
      <c r="CA405" s="410"/>
      <c r="CB405" s="410"/>
      <c r="CC405" s="410"/>
      <c r="CD405" s="410"/>
      <c r="CE405" s="410"/>
      <c r="CF405" s="410"/>
      <c r="CG405" s="410"/>
      <c r="CH405" s="410"/>
      <c r="CI405" s="410"/>
      <c r="CJ405" s="410"/>
      <c r="CK405" s="410"/>
      <c r="CL405" s="410"/>
      <c r="CM405" s="410"/>
      <c r="CN405" s="410"/>
    </row>
    <row r="406" spans="1:92" ht="14.25">
      <c r="B406" s="491" t="s">
        <v>80</v>
      </c>
      <c r="C406" s="492"/>
      <c r="D406" s="492"/>
      <c r="E406" s="492"/>
      <c r="F406" s="492"/>
      <c r="G406" s="492"/>
      <c r="H406" s="492"/>
      <c r="I406" s="492"/>
      <c r="J406" s="492"/>
      <c r="K406" s="492"/>
      <c r="L406" s="493"/>
      <c r="M406" s="521">
        <v>1199</v>
      </c>
      <c r="N406" s="720">
        <f>+IF(($N$401-$N$402-$N$403-$N$404-$N$405)&gt;0,($N$401-$N$402-$N$403-$N$404-$N$405),0)</f>
        <v>0</v>
      </c>
      <c r="O406" s="721"/>
      <c r="P406" s="721"/>
      <c r="Q406" s="722"/>
      <c r="R406" s="477" t="s">
        <v>4</v>
      </c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  <c r="AZ406" s="410"/>
      <c r="BA406" s="410"/>
      <c r="BB406" s="410"/>
      <c r="BC406" s="410"/>
      <c r="BD406" s="410"/>
      <c r="BE406" s="410"/>
      <c r="BF406" s="410"/>
      <c r="BG406" s="410"/>
      <c r="BH406" s="410"/>
      <c r="BI406" s="410"/>
      <c r="BJ406" s="410"/>
      <c r="BK406" s="410"/>
      <c r="BL406" s="410"/>
      <c r="BM406" s="410"/>
      <c r="BN406" s="410"/>
      <c r="BO406" s="410"/>
      <c r="BP406" s="410"/>
      <c r="BQ406" s="410"/>
      <c r="BR406" s="410"/>
      <c r="BS406" s="410"/>
      <c r="BT406" s="410"/>
      <c r="BU406" s="410"/>
      <c r="BV406" s="410"/>
      <c r="BW406" s="410"/>
      <c r="BX406" s="410"/>
      <c r="BY406" s="410"/>
      <c r="BZ406" s="410"/>
      <c r="CA406" s="410"/>
      <c r="CB406" s="410"/>
      <c r="CC406" s="410"/>
      <c r="CD406" s="410"/>
      <c r="CE406" s="410"/>
      <c r="CF406" s="410"/>
      <c r="CG406" s="410"/>
      <c r="CH406" s="410"/>
      <c r="CI406" s="410"/>
      <c r="CJ406" s="410"/>
      <c r="CK406" s="410"/>
      <c r="CL406" s="410"/>
      <c r="CM406" s="410"/>
      <c r="CN406" s="410"/>
    </row>
    <row r="407" spans="1:92" s="411" customFormat="1">
      <c r="A407" s="409"/>
      <c r="B407" s="517"/>
      <c r="C407" s="517"/>
      <c r="D407" s="517"/>
      <c r="E407" s="517"/>
      <c r="F407" s="517"/>
      <c r="G407" s="517"/>
      <c r="H407" s="517"/>
      <c r="I407" s="517"/>
      <c r="J407" s="517"/>
      <c r="K407" s="517"/>
      <c r="L407" s="517"/>
      <c r="M407" s="517"/>
      <c r="N407" s="517"/>
      <c r="O407" s="517"/>
      <c r="P407" s="517"/>
      <c r="Q407" s="517"/>
      <c r="R407" s="517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  <c r="AZ407" s="410"/>
      <c r="BA407" s="410"/>
      <c r="BB407" s="410"/>
      <c r="BC407" s="410"/>
      <c r="BD407" s="410"/>
      <c r="BE407" s="410"/>
      <c r="BF407" s="410"/>
      <c r="BG407" s="410"/>
      <c r="BH407" s="410"/>
      <c r="BI407" s="410"/>
      <c r="BJ407" s="410"/>
      <c r="BK407" s="410"/>
      <c r="BL407" s="410"/>
      <c r="BM407" s="410"/>
      <c r="BN407" s="410"/>
      <c r="BO407" s="410"/>
      <c r="BP407" s="410"/>
      <c r="BQ407" s="410"/>
      <c r="BR407" s="410"/>
      <c r="BS407" s="410"/>
      <c r="BT407" s="410"/>
      <c r="BU407" s="410"/>
      <c r="BV407" s="410"/>
      <c r="BW407" s="410"/>
      <c r="BX407" s="410"/>
      <c r="BY407" s="410"/>
      <c r="BZ407" s="410"/>
      <c r="CA407" s="410"/>
      <c r="CB407" s="410"/>
      <c r="CC407" s="410"/>
      <c r="CD407" s="410"/>
      <c r="CE407" s="410"/>
      <c r="CF407" s="410"/>
      <c r="CG407" s="410"/>
      <c r="CH407" s="410"/>
      <c r="CI407" s="410"/>
      <c r="CJ407" s="410"/>
      <c r="CK407" s="410"/>
      <c r="CL407" s="410"/>
      <c r="CM407" s="410"/>
      <c r="CN407" s="410"/>
    </row>
    <row r="408" spans="1:92" s="411" customFormat="1">
      <c r="A408" s="409"/>
      <c r="B408" s="804" t="s">
        <v>838</v>
      </c>
      <c r="C408" s="805"/>
      <c r="D408" s="805"/>
      <c r="E408" s="805"/>
      <c r="F408" s="805"/>
      <c r="G408" s="805"/>
      <c r="H408" s="805"/>
      <c r="I408" s="805"/>
      <c r="J408" s="805"/>
      <c r="K408" s="805"/>
      <c r="L408" s="805"/>
      <c r="M408" s="805"/>
      <c r="N408" s="805"/>
      <c r="O408" s="805"/>
      <c r="P408" s="805"/>
      <c r="Q408" s="805"/>
      <c r="R408" s="806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  <c r="AZ408" s="410"/>
      <c r="BA408" s="410"/>
      <c r="BB408" s="410"/>
      <c r="BC408" s="410"/>
      <c r="BD408" s="410"/>
      <c r="BE408" s="410"/>
      <c r="BF408" s="410"/>
      <c r="BG408" s="410"/>
      <c r="BH408" s="410"/>
      <c r="BI408" s="410"/>
      <c r="BJ408" s="410"/>
      <c r="BK408" s="410"/>
      <c r="BL408" s="410"/>
      <c r="BM408" s="410"/>
      <c r="BN408" s="410"/>
      <c r="BO408" s="410"/>
      <c r="BP408" s="410"/>
      <c r="BQ408" s="410"/>
      <c r="BR408" s="410"/>
      <c r="BS408" s="410"/>
      <c r="BT408" s="410"/>
      <c r="BU408" s="410"/>
      <c r="BV408" s="410"/>
      <c r="BW408" s="410"/>
      <c r="BX408" s="410"/>
      <c r="BY408" s="410"/>
      <c r="BZ408" s="410"/>
      <c r="CA408" s="410"/>
      <c r="CB408" s="410"/>
      <c r="CC408" s="410"/>
      <c r="CD408" s="410"/>
      <c r="CE408" s="410"/>
      <c r="CF408" s="410"/>
      <c r="CG408" s="410"/>
      <c r="CH408" s="410"/>
      <c r="CI408" s="410"/>
      <c r="CJ408" s="410"/>
      <c r="CK408" s="410"/>
      <c r="CL408" s="410"/>
      <c r="CM408" s="410"/>
      <c r="CN408" s="410"/>
    </row>
    <row r="409" spans="1:92" s="411" customFormat="1">
      <c r="A409" s="409"/>
      <c r="B409" s="807"/>
      <c r="C409" s="808"/>
      <c r="D409" s="808"/>
      <c r="E409" s="808"/>
      <c r="F409" s="808"/>
      <c r="G409" s="808"/>
      <c r="H409" s="808"/>
      <c r="I409" s="808"/>
      <c r="J409" s="808"/>
      <c r="K409" s="808"/>
      <c r="L409" s="808"/>
      <c r="M409" s="808"/>
      <c r="N409" s="808"/>
      <c r="O409" s="808"/>
      <c r="P409" s="808"/>
      <c r="Q409" s="808"/>
      <c r="R409" s="809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  <c r="AZ409" s="410"/>
      <c r="BA409" s="410"/>
      <c r="BB409" s="410"/>
      <c r="BC409" s="410"/>
      <c r="BD409" s="410"/>
      <c r="BE409" s="410"/>
      <c r="BF409" s="410"/>
      <c r="BG409" s="410"/>
      <c r="BH409" s="410"/>
      <c r="BI409" s="410"/>
      <c r="BJ409" s="410"/>
      <c r="BK409" s="410"/>
      <c r="BL409" s="410"/>
      <c r="BM409" s="410"/>
      <c r="BN409" s="410"/>
      <c r="BO409" s="410"/>
      <c r="BP409" s="410"/>
      <c r="BQ409" s="410"/>
      <c r="BR409" s="410"/>
      <c r="BS409" s="410"/>
      <c r="BT409" s="410"/>
      <c r="BU409" s="410"/>
      <c r="BV409" s="410"/>
      <c r="BW409" s="410"/>
      <c r="BX409" s="410"/>
      <c r="BY409" s="410"/>
      <c r="BZ409" s="410"/>
      <c r="CA409" s="410"/>
      <c r="CB409" s="410"/>
      <c r="CC409" s="410"/>
      <c r="CD409" s="410"/>
      <c r="CE409" s="410"/>
      <c r="CF409" s="410"/>
      <c r="CG409" s="410"/>
      <c r="CH409" s="410"/>
      <c r="CI409" s="410"/>
      <c r="CJ409" s="410"/>
      <c r="CK409" s="410"/>
      <c r="CL409" s="410"/>
      <c r="CM409" s="410"/>
      <c r="CN409" s="410"/>
    </row>
    <row r="410" spans="1:92" ht="14.25">
      <c r="B410" s="496" t="s">
        <v>839</v>
      </c>
      <c r="C410" s="497"/>
      <c r="D410" s="497"/>
      <c r="E410" s="497"/>
      <c r="F410" s="497"/>
      <c r="G410" s="497"/>
      <c r="H410" s="497"/>
      <c r="I410" s="497"/>
      <c r="J410" s="497"/>
      <c r="K410" s="497"/>
      <c r="L410" s="498"/>
      <c r="M410" s="520">
        <v>1145</v>
      </c>
      <c r="N410" s="720"/>
      <c r="O410" s="721"/>
      <c r="P410" s="721"/>
      <c r="Q410" s="722"/>
      <c r="R410" s="544" t="s">
        <v>2</v>
      </c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  <c r="AZ410" s="410"/>
      <c r="BA410" s="410"/>
      <c r="BB410" s="410"/>
      <c r="BC410" s="410"/>
      <c r="BD410" s="410"/>
      <c r="BE410" s="410"/>
      <c r="BF410" s="410"/>
      <c r="BG410" s="410"/>
      <c r="BH410" s="410"/>
      <c r="BI410" s="410"/>
      <c r="BJ410" s="410"/>
      <c r="BK410" s="410"/>
      <c r="BL410" s="410"/>
      <c r="BM410" s="410"/>
      <c r="BN410" s="410"/>
      <c r="BO410" s="410"/>
      <c r="BP410" s="410"/>
      <c r="BQ410" s="410"/>
      <c r="BR410" s="410"/>
      <c r="BS410" s="410"/>
      <c r="BT410" s="410"/>
      <c r="BU410" s="410"/>
      <c r="BV410" s="410"/>
      <c r="BW410" s="410"/>
      <c r="BX410" s="410"/>
      <c r="BY410" s="410"/>
      <c r="BZ410" s="410"/>
      <c r="CA410" s="410"/>
      <c r="CB410" s="410"/>
      <c r="CC410" s="410"/>
      <c r="CD410" s="410"/>
      <c r="CE410" s="410"/>
      <c r="CF410" s="410"/>
      <c r="CG410" s="410"/>
      <c r="CH410" s="410"/>
      <c r="CI410" s="410"/>
      <c r="CJ410" s="410"/>
      <c r="CK410" s="410"/>
      <c r="CL410" s="410"/>
      <c r="CM410" s="410"/>
      <c r="CN410" s="410"/>
    </row>
    <row r="411" spans="1:92" ht="14.25">
      <c r="B411" s="496" t="s">
        <v>840</v>
      </c>
      <c r="C411" s="497"/>
      <c r="D411" s="497"/>
      <c r="E411" s="497"/>
      <c r="F411" s="497"/>
      <c r="G411" s="497"/>
      <c r="H411" s="497"/>
      <c r="I411" s="497"/>
      <c r="J411" s="497"/>
      <c r="K411" s="497"/>
      <c r="L411" s="498"/>
      <c r="M411" s="521">
        <v>1146</v>
      </c>
      <c r="N411" s="720"/>
      <c r="O411" s="721"/>
      <c r="P411" s="721"/>
      <c r="Q411" s="722"/>
      <c r="R411" s="527" t="s">
        <v>3</v>
      </c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  <c r="AZ411" s="410"/>
      <c r="BA411" s="410"/>
      <c r="BB411" s="410"/>
      <c r="BC411" s="410"/>
      <c r="BD411" s="410"/>
      <c r="BE411" s="410"/>
      <c r="BF411" s="410"/>
      <c r="BG411" s="410"/>
      <c r="BH411" s="410"/>
      <c r="BI411" s="410"/>
      <c r="BJ411" s="410"/>
      <c r="BK411" s="410"/>
      <c r="BL411" s="410"/>
      <c r="BM411" s="410"/>
      <c r="BN411" s="410"/>
      <c r="BO411" s="410"/>
      <c r="BP411" s="410"/>
      <c r="BQ411" s="410"/>
      <c r="BR411" s="410"/>
      <c r="BS411" s="410"/>
      <c r="BT411" s="410"/>
      <c r="BU411" s="410"/>
      <c r="BV411" s="410"/>
      <c r="BW411" s="410"/>
      <c r="BX411" s="410"/>
      <c r="BY411" s="410"/>
      <c r="BZ411" s="410"/>
      <c r="CA411" s="410"/>
      <c r="CB411" s="410"/>
      <c r="CC411" s="410"/>
      <c r="CD411" s="410"/>
      <c r="CE411" s="410"/>
      <c r="CF411" s="410"/>
      <c r="CG411" s="410"/>
      <c r="CH411" s="410"/>
      <c r="CI411" s="410"/>
      <c r="CJ411" s="410"/>
      <c r="CK411" s="410"/>
      <c r="CL411" s="410"/>
      <c r="CM411" s="410"/>
      <c r="CN411" s="410"/>
    </row>
    <row r="412" spans="1:92" ht="14.25">
      <c r="B412" s="496" t="s">
        <v>84</v>
      </c>
      <c r="C412" s="497"/>
      <c r="D412" s="497"/>
      <c r="E412" s="497"/>
      <c r="F412" s="497"/>
      <c r="G412" s="497"/>
      <c r="H412" s="497"/>
      <c r="I412" s="497"/>
      <c r="J412" s="497"/>
      <c r="K412" s="497"/>
      <c r="L412" s="498"/>
      <c r="M412" s="521">
        <v>1177</v>
      </c>
      <c r="N412" s="720"/>
      <c r="O412" s="721"/>
      <c r="P412" s="721"/>
      <c r="Q412" s="722"/>
      <c r="R412" s="527" t="s">
        <v>2</v>
      </c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  <c r="AZ412" s="410"/>
      <c r="BA412" s="410"/>
      <c r="BB412" s="410"/>
      <c r="BC412" s="410"/>
      <c r="BD412" s="410"/>
      <c r="BE412" s="410"/>
      <c r="BF412" s="410"/>
      <c r="BG412" s="410"/>
      <c r="BH412" s="410"/>
      <c r="BI412" s="410"/>
      <c r="BJ412" s="410"/>
      <c r="BK412" s="410"/>
      <c r="BL412" s="410"/>
      <c r="BM412" s="410"/>
      <c r="BN412" s="410"/>
      <c r="BO412" s="410"/>
      <c r="BP412" s="410"/>
      <c r="BQ412" s="410"/>
      <c r="BR412" s="410"/>
      <c r="BS412" s="410"/>
      <c r="BT412" s="410"/>
      <c r="BU412" s="410"/>
      <c r="BV412" s="410"/>
      <c r="BW412" s="410"/>
      <c r="BX412" s="410"/>
      <c r="BY412" s="410"/>
      <c r="BZ412" s="410"/>
      <c r="CA412" s="410"/>
      <c r="CB412" s="410"/>
      <c r="CC412" s="410"/>
      <c r="CD412" s="410"/>
      <c r="CE412" s="410"/>
      <c r="CF412" s="410"/>
      <c r="CG412" s="410"/>
      <c r="CH412" s="410"/>
      <c r="CI412" s="410"/>
      <c r="CJ412" s="410"/>
      <c r="CK412" s="410"/>
      <c r="CL412" s="410"/>
      <c r="CM412" s="410"/>
      <c r="CN412" s="410"/>
    </row>
    <row r="413" spans="1:92" ht="14.25">
      <c r="B413" s="496" t="s">
        <v>85</v>
      </c>
      <c r="C413" s="497"/>
      <c r="D413" s="497"/>
      <c r="E413" s="497"/>
      <c r="F413" s="497"/>
      <c r="G413" s="497"/>
      <c r="H413" s="497"/>
      <c r="I413" s="497"/>
      <c r="J413" s="497"/>
      <c r="K413" s="497"/>
      <c r="L413" s="498"/>
      <c r="M413" s="521">
        <v>893</v>
      </c>
      <c r="N413" s="720"/>
      <c r="O413" s="721"/>
      <c r="P413" s="721"/>
      <c r="Q413" s="722"/>
      <c r="R413" s="527" t="s">
        <v>2</v>
      </c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  <c r="AZ413" s="410"/>
      <c r="BA413" s="410"/>
      <c r="BB413" s="410"/>
      <c r="BC413" s="410"/>
      <c r="BD413" s="410"/>
      <c r="BE413" s="410"/>
      <c r="BF413" s="410"/>
      <c r="BG413" s="410"/>
      <c r="BH413" s="410"/>
      <c r="BI413" s="410"/>
      <c r="BJ413" s="410"/>
      <c r="BK413" s="410"/>
      <c r="BL413" s="410"/>
      <c r="BM413" s="410"/>
      <c r="BN413" s="410"/>
      <c r="BO413" s="410"/>
      <c r="BP413" s="410"/>
      <c r="BQ413" s="410"/>
      <c r="BR413" s="410"/>
      <c r="BS413" s="410"/>
      <c r="BT413" s="410"/>
      <c r="BU413" s="410"/>
      <c r="BV413" s="410"/>
      <c r="BW413" s="410"/>
      <c r="BX413" s="410"/>
      <c r="BY413" s="410"/>
      <c r="BZ413" s="410"/>
      <c r="CA413" s="410"/>
      <c r="CB413" s="410"/>
      <c r="CC413" s="410"/>
      <c r="CD413" s="410"/>
      <c r="CE413" s="410"/>
      <c r="CF413" s="410"/>
      <c r="CG413" s="410"/>
      <c r="CH413" s="410"/>
      <c r="CI413" s="410"/>
      <c r="CJ413" s="410"/>
      <c r="CK413" s="410"/>
      <c r="CL413" s="410"/>
      <c r="CM413" s="410"/>
      <c r="CN413" s="410"/>
    </row>
    <row r="414" spans="1:92" ht="14.25">
      <c r="B414" s="496" t="s">
        <v>86</v>
      </c>
      <c r="C414" s="497"/>
      <c r="D414" s="497"/>
      <c r="E414" s="497"/>
      <c r="F414" s="497"/>
      <c r="G414" s="497"/>
      <c r="H414" s="497"/>
      <c r="I414" s="497"/>
      <c r="J414" s="497"/>
      <c r="K414" s="497"/>
      <c r="L414" s="498"/>
      <c r="M414" s="521">
        <v>894</v>
      </c>
      <c r="N414" s="720"/>
      <c r="O414" s="721"/>
      <c r="P414" s="721"/>
      <c r="Q414" s="722"/>
      <c r="R414" s="527" t="s">
        <v>3</v>
      </c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  <c r="AZ414" s="410"/>
      <c r="BA414" s="410"/>
      <c r="BB414" s="410"/>
      <c r="BC414" s="410"/>
      <c r="BD414" s="410"/>
      <c r="BE414" s="410"/>
      <c r="BF414" s="410"/>
      <c r="BG414" s="410"/>
      <c r="BH414" s="410"/>
      <c r="BI414" s="410"/>
      <c r="BJ414" s="410"/>
      <c r="BK414" s="410"/>
      <c r="BL414" s="410"/>
      <c r="BM414" s="410"/>
      <c r="BN414" s="410"/>
      <c r="BO414" s="410"/>
      <c r="BP414" s="410"/>
      <c r="BQ414" s="410"/>
      <c r="BR414" s="410"/>
      <c r="BS414" s="410"/>
      <c r="BT414" s="410"/>
      <c r="BU414" s="410"/>
      <c r="BV414" s="410"/>
      <c r="BW414" s="410"/>
      <c r="BX414" s="410"/>
      <c r="BY414" s="410"/>
      <c r="BZ414" s="410"/>
      <c r="CA414" s="410"/>
      <c r="CB414" s="410"/>
      <c r="CC414" s="410"/>
      <c r="CD414" s="410"/>
      <c r="CE414" s="410"/>
      <c r="CF414" s="410"/>
      <c r="CG414" s="410"/>
      <c r="CH414" s="410"/>
      <c r="CI414" s="410"/>
      <c r="CJ414" s="410"/>
      <c r="CK414" s="410"/>
      <c r="CL414" s="410"/>
      <c r="CM414" s="410"/>
      <c r="CN414" s="410"/>
    </row>
    <row r="415" spans="1:92" ht="14.25">
      <c r="B415" s="496" t="s">
        <v>87</v>
      </c>
      <c r="C415" s="497"/>
      <c r="D415" s="497"/>
      <c r="E415" s="497"/>
      <c r="F415" s="497"/>
      <c r="G415" s="497"/>
      <c r="H415" s="497"/>
      <c r="I415" s="497"/>
      <c r="J415" s="497"/>
      <c r="K415" s="497"/>
      <c r="L415" s="498"/>
      <c r="M415" s="521">
        <v>1694</v>
      </c>
      <c r="N415" s="720"/>
      <c r="O415" s="721"/>
      <c r="P415" s="721"/>
      <c r="Q415" s="722"/>
      <c r="R415" s="527" t="s">
        <v>2</v>
      </c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  <c r="AZ415" s="410"/>
      <c r="BA415" s="410"/>
      <c r="BB415" s="410"/>
      <c r="BC415" s="410"/>
      <c r="BD415" s="410"/>
      <c r="BE415" s="410"/>
      <c r="BF415" s="410"/>
      <c r="BG415" s="410"/>
      <c r="BH415" s="410"/>
      <c r="BI415" s="410"/>
      <c r="BJ415" s="410"/>
      <c r="BK415" s="410"/>
      <c r="BL415" s="410"/>
      <c r="BM415" s="410"/>
      <c r="BN415" s="410"/>
      <c r="BO415" s="410"/>
      <c r="BP415" s="410"/>
      <c r="BQ415" s="410"/>
      <c r="BR415" s="410"/>
      <c r="BS415" s="410"/>
      <c r="BT415" s="410"/>
      <c r="BU415" s="410"/>
      <c r="BV415" s="410"/>
      <c r="BW415" s="410"/>
      <c r="BX415" s="410"/>
      <c r="BY415" s="410"/>
      <c r="BZ415" s="410"/>
      <c r="CA415" s="410"/>
      <c r="CB415" s="410"/>
      <c r="CC415" s="410"/>
      <c r="CD415" s="410"/>
      <c r="CE415" s="410"/>
      <c r="CF415" s="410"/>
      <c r="CG415" s="410"/>
      <c r="CH415" s="410"/>
      <c r="CI415" s="410"/>
      <c r="CJ415" s="410"/>
      <c r="CK415" s="410"/>
      <c r="CL415" s="410"/>
      <c r="CM415" s="410"/>
      <c r="CN415" s="410"/>
    </row>
    <row r="416" spans="1:92" ht="14.25">
      <c r="B416" s="496" t="s">
        <v>831</v>
      </c>
      <c r="C416" s="497"/>
      <c r="D416" s="497"/>
      <c r="E416" s="497"/>
      <c r="F416" s="497"/>
      <c r="G416" s="497"/>
      <c r="H416" s="497"/>
      <c r="I416" s="497"/>
      <c r="J416" s="497"/>
      <c r="K416" s="497"/>
      <c r="L416" s="498"/>
      <c r="M416" s="521">
        <v>1695</v>
      </c>
      <c r="N416" s="720"/>
      <c r="O416" s="721"/>
      <c r="P416" s="721"/>
      <c r="Q416" s="722"/>
      <c r="R416" s="527" t="s">
        <v>3</v>
      </c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  <c r="AZ416" s="410"/>
      <c r="BA416" s="410"/>
      <c r="BB416" s="410"/>
      <c r="BC416" s="410"/>
      <c r="BD416" s="410"/>
      <c r="BE416" s="410"/>
      <c r="BF416" s="410"/>
      <c r="BG416" s="410"/>
      <c r="BH416" s="410"/>
      <c r="BI416" s="410"/>
      <c r="BJ416" s="410"/>
      <c r="BK416" s="410"/>
      <c r="BL416" s="410"/>
      <c r="BM416" s="410"/>
      <c r="BN416" s="410"/>
      <c r="BO416" s="410"/>
      <c r="BP416" s="410"/>
      <c r="BQ416" s="410"/>
      <c r="BR416" s="410"/>
      <c r="BS416" s="410"/>
      <c r="BT416" s="410"/>
      <c r="BU416" s="410"/>
      <c r="BV416" s="410"/>
      <c r="BW416" s="410"/>
      <c r="BX416" s="410"/>
      <c r="BY416" s="410"/>
      <c r="BZ416" s="410"/>
      <c r="CA416" s="410"/>
      <c r="CB416" s="410"/>
      <c r="CC416" s="410"/>
      <c r="CD416" s="410"/>
      <c r="CE416" s="410"/>
      <c r="CF416" s="410"/>
      <c r="CG416" s="410"/>
      <c r="CH416" s="410"/>
      <c r="CI416" s="410"/>
      <c r="CJ416" s="410"/>
      <c r="CK416" s="410"/>
      <c r="CL416" s="410"/>
      <c r="CM416" s="410"/>
      <c r="CN416" s="410"/>
    </row>
    <row r="417" spans="2:92" ht="14.25">
      <c r="B417" s="496" t="s">
        <v>68</v>
      </c>
      <c r="C417" s="497"/>
      <c r="D417" s="497"/>
      <c r="E417" s="497"/>
      <c r="F417" s="497"/>
      <c r="G417" s="497"/>
      <c r="H417" s="497"/>
      <c r="I417" s="497"/>
      <c r="J417" s="497"/>
      <c r="K417" s="497"/>
      <c r="L417" s="498"/>
      <c r="M417" s="521">
        <v>1696</v>
      </c>
      <c r="N417" s="720"/>
      <c r="O417" s="721"/>
      <c r="P417" s="721"/>
      <c r="Q417" s="722"/>
      <c r="R417" s="527" t="s">
        <v>2</v>
      </c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  <c r="AZ417" s="410"/>
      <c r="BA417" s="410"/>
      <c r="BB417" s="410"/>
      <c r="BC417" s="410"/>
      <c r="BD417" s="410"/>
      <c r="BE417" s="410"/>
      <c r="BF417" s="410"/>
      <c r="BG417" s="410"/>
      <c r="BH417" s="410"/>
      <c r="BI417" s="410"/>
      <c r="BJ417" s="410"/>
      <c r="BK417" s="410"/>
      <c r="BL417" s="410"/>
      <c r="BM417" s="410"/>
      <c r="BN417" s="410"/>
      <c r="BO417" s="410"/>
      <c r="BP417" s="410"/>
      <c r="BQ417" s="410"/>
      <c r="BR417" s="410"/>
      <c r="BS417" s="410"/>
      <c r="BT417" s="410"/>
      <c r="BU417" s="410"/>
      <c r="BV417" s="410"/>
      <c r="BW417" s="410"/>
      <c r="BX417" s="410"/>
      <c r="BY417" s="410"/>
      <c r="BZ417" s="410"/>
      <c r="CA417" s="410"/>
      <c r="CB417" s="410"/>
      <c r="CC417" s="410"/>
      <c r="CD417" s="410"/>
      <c r="CE417" s="410"/>
      <c r="CF417" s="410"/>
      <c r="CG417" s="410"/>
      <c r="CH417" s="410"/>
      <c r="CI417" s="410"/>
      <c r="CJ417" s="410"/>
      <c r="CK417" s="410"/>
      <c r="CL417" s="410"/>
      <c r="CM417" s="410"/>
      <c r="CN417" s="410"/>
    </row>
    <row r="418" spans="2:92" ht="14.25">
      <c r="B418" s="496" t="s">
        <v>841</v>
      </c>
      <c r="C418" s="497"/>
      <c r="D418" s="497"/>
      <c r="E418" s="497"/>
      <c r="F418" s="497"/>
      <c r="G418" s="497"/>
      <c r="H418" s="497"/>
      <c r="I418" s="497"/>
      <c r="J418" s="497"/>
      <c r="K418" s="497"/>
      <c r="L418" s="498"/>
      <c r="M418" s="521">
        <v>1178</v>
      </c>
      <c r="N418" s="720"/>
      <c r="O418" s="721"/>
      <c r="P418" s="721"/>
      <c r="Q418" s="722"/>
      <c r="R418" s="527" t="s">
        <v>2</v>
      </c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  <c r="AZ418" s="410"/>
      <c r="BA418" s="410"/>
      <c r="BB418" s="410"/>
      <c r="BC418" s="410"/>
      <c r="BD418" s="410"/>
      <c r="BE418" s="410"/>
      <c r="BF418" s="410"/>
      <c r="BG418" s="410"/>
      <c r="BH418" s="410"/>
      <c r="BI418" s="410"/>
      <c r="BJ418" s="410"/>
      <c r="BK418" s="410"/>
      <c r="BL418" s="410"/>
      <c r="BM418" s="410"/>
      <c r="BN418" s="410"/>
      <c r="BO418" s="410"/>
      <c r="BP418" s="410"/>
      <c r="BQ418" s="410"/>
      <c r="BR418" s="410"/>
      <c r="BS418" s="410"/>
      <c r="BT418" s="410"/>
      <c r="BU418" s="410"/>
      <c r="BV418" s="410"/>
      <c r="BW418" s="410"/>
      <c r="BX418" s="410"/>
      <c r="BY418" s="410"/>
      <c r="BZ418" s="410"/>
      <c r="CA418" s="410"/>
      <c r="CB418" s="410"/>
      <c r="CC418" s="410"/>
      <c r="CD418" s="410"/>
      <c r="CE418" s="410"/>
      <c r="CF418" s="410"/>
      <c r="CG418" s="410"/>
      <c r="CH418" s="410"/>
      <c r="CI418" s="410"/>
      <c r="CJ418" s="410"/>
      <c r="CK418" s="410"/>
      <c r="CL418" s="410"/>
      <c r="CM418" s="410"/>
      <c r="CN418" s="410"/>
    </row>
    <row r="419" spans="2:92" ht="14.25">
      <c r="B419" s="496" t="s">
        <v>842</v>
      </c>
      <c r="C419" s="497"/>
      <c r="D419" s="497"/>
      <c r="E419" s="497"/>
      <c r="F419" s="497"/>
      <c r="G419" s="497"/>
      <c r="H419" s="497"/>
      <c r="I419" s="497"/>
      <c r="J419" s="497"/>
      <c r="K419" s="497"/>
      <c r="L419" s="498"/>
      <c r="M419" s="521">
        <v>1179</v>
      </c>
      <c r="N419" s="720"/>
      <c r="O419" s="721"/>
      <c r="P419" s="721"/>
      <c r="Q419" s="722"/>
      <c r="R419" s="527" t="s">
        <v>3</v>
      </c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  <c r="AZ419" s="410"/>
      <c r="BA419" s="410"/>
      <c r="BB419" s="410"/>
      <c r="BC419" s="410"/>
      <c r="BD419" s="410"/>
      <c r="BE419" s="410"/>
      <c r="BF419" s="410"/>
      <c r="BG419" s="410"/>
      <c r="BH419" s="410"/>
      <c r="BI419" s="410"/>
      <c r="BJ419" s="410"/>
      <c r="BK419" s="410"/>
      <c r="BL419" s="410"/>
      <c r="BM419" s="410"/>
      <c r="BN419" s="410"/>
      <c r="BO419" s="410"/>
      <c r="BP419" s="410"/>
      <c r="BQ419" s="410"/>
      <c r="BR419" s="410"/>
      <c r="BS419" s="410"/>
      <c r="BT419" s="410"/>
      <c r="BU419" s="410"/>
      <c r="BV419" s="410"/>
      <c r="BW419" s="410"/>
      <c r="BX419" s="410"/>
      <c r="BY419" s="410"/>
      <c r="BZ419" s="410"/>
      <c r="CA419" s="410"/>
      <c r="CB419" s="410"/>
      <c r="CC419" s="410"/>
      <c r="CD419" s="410"/>
      <c r="CE419" s="410"/>
      <c r="CF419" s="410"/>
      <c r="CG419" s="410"/>
      <c r="CH419" s="410"/>
      <c r="CI419" s="410"/>
      <c r="CJ419" s="410"/>
      <c r="CK419" s="410"/>
      <c r="CL419" s="410"/>
      <c r="CM419" s="410"/>
      <c r="CN419" s="410"/>
    </row>
    <row r="420" spans="2:92" ht="14.25">
      <c r="B420" s="496" t="s">
        <v>90</v>
      </c>
      <c r="C420" s="497"/>
      <c r="D420" s="497"/>
      <c r="E420" s="497"/>
      <c r="F420" s="497"/>
      <c r="G420" s="497"/>
      <c r="H420" s="497"/>
      <c r="I420" s="497"/>
      <c r="J420" s="497"/>
      <c r="K420" s="497"/>
      <c r="L420" s="498"/>
      <c r="M420" s="521">
        <v>1180</v>
      </c>
      <c r="N420" s="720"/>
      <c r="O420" s="721"/>
      <c r="P420" s="721"/>
      <c r="Q420" s="722"/>
      <c r="R420" s="527" t="s">
        <v>2</v>
      </c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  <c r="AZ420" s="410"/>
      <c r="BA420" s="410"/>
      <c r="BB420" s="410"/>
      <c r="BC420" s="410"/>
      <c r="BD420" s="410"/>
      <c r="BE420" s="410"/>
      <c r="BF420" s="410"/>
      <c r="BG420" s="410"/>
      <c r="BH420" s="410"/>
      <c r="BI420" s="410"/>
      <c r="BJ420" s="410"/>
      <c r="BK420" s="410"/>
      <c r="BL420" s="410"/>
      <c r="BM420" s="410"/>
      <c r="BN420" s="410"/>
      <c r="BO420" s="410"/>
      <c r="BP420" s="410"/>
      <c r="BQ420" s="410"/>
      <c r="BR420" s="410"/>
      <c r="BS420" s="410"/>
      <c r="BT420" s="410"/>
      <c r="BU420" s="410"/>
      <c r="BV420" s="410"/>
      <c r="BW420" s="410"/>
      <c r="BX420" s="410"/>
      <c r="BY420" s="410"/>
      <c r="BZ420" s="410"/>
      <c r="CA420" s="410"/>
      <c r="CB420" s="410"/>
      <c r="CC420" s="410"/>
      <c r="CD420" s="410"/>
      <c r="CE420" s="410"/>
      <c r="CF420" s="410"/>
      <c r="CG420" s="410"/>
      <c r="CH420" s="410"/>
      <c r="CI420" s="410"/>
      <c r="CJ420" s="410"/>
      <c r="CK420" s="410"/>
      <c r="CL420" s="410"/>
      <c r="CM420" s="410"/>
      <c r="CN420" s="410"/>
    </row>
    <row r="421" spans="2:92" ht="14.25">
      <c r="B421" s="496" t="s">
        <v>91</v>
      </c>
      <c r="C421" s="497"/>
      <c r="D421" s="497"/>
      <c r="E421" s="497"/>
      <c r="F421" s="497"/>
      <c r="G421" s="497"/>
      <c r="H421" s="497"/>
      <c r="I421" s="497"/>
      <c r="J421" s="497"/>
      <c r="K421" s="497"/>
      <c r="L421" s="498"/>
      <c r="M421" s="521">
        <v>1181</v>
      </c>
      <c r="N421" s="720"/>
      <c r="O421" s="721"/>
      <c r="P421" s="721"/>
      <c r="Q421" s="722"/>
      <c r="R421" s="527" t="s">
        <v>3</v>
      </c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  <c r="AZ421" s="410"/>
      <c r="BA421" s="410"/>
      <c r="BB421" s="410"/>
      <c r="BC421" s="410"/>
      <c r="BD421" s="410"/>
      <c r="BE421" s="410"/>
      <c r="BF421" s="410"/>
      <c r="BG421" s="410"/>
      <c r="BH421" s="410"/>
      <c r="BI421" s="410"/>
      <c r="BJ421" s="410"/>
      <c r="BK421" s="410"/>
      <c r="BL421" s="410"/>
      <c r="BM421" s="410"/>
      <c r="BN421" s="410"/>
      <c r="BO421" s="410"/>
      <c r="BP421" s="410"/>
      <c r="BQ421" s="410"/>
      <c r="BR421" s="410"/>
      <c r="BS421" s="410"/>
      <c r="BT421" s="410"/>
      <c r="BU421" s="410"/>
      <c r="BV421" s="410"/>
      <c r="BW421" s="410"/>
      <c r="BX421" s="410"/>
      <c r="BY421" s="410"/>
      <c r="BZ421" s="410"/>
      <c r="CA421" s="410"/>
      <c r="CB421" s="410"/>
      <c r="CC421" s="410"/>
      <c r="CD421" s="410"/>
      <c r="CE421" s="410"/>
      <c r="CF421" s="410"/>
      <c r="CG421" s="410"/>
      <c r="CH421" s="410"/>
      <c r="CI421" s="410"/>
      <c r="CJ421" s="410"/>
      <c r="CK421" s="410"/>
      <c r="CL421" s="410"/>
      <c r="CM421" s="410"/>
      <c r="CN421" s="410"/>
    </row>
    <row r="422" spans="2:92" ht="14.25">
      <c r="B422" s="496" t="s">
        <v>836</v>
      </c>
      <c r="C422" s="497"/>
      <c r="D422" s="497"/>
      <c r="E422" s="497"/>
      <c r="F422" s="497"/>
      <c r="G422" s="497"/>
      <c r="H422" s="497"/>
      <c r="I422" s="497"/>
      <c r="J422" s="497"/>
      <c r="K422" s="497"/>
      <c r="L422" s="498"/>
      <c r="M422" s="521">
        <v>1182</v>
      </c>
      <c r="N422" s="720"/>
      <c r="O422" s="721"/>
      <c r="P422" s="721"/>
      <c r="Q422" s="722"/>
      <c r="R422" s="527" t="s">
        <v>3</v>
      </c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  <c r="AZ422" s="410"/>
      <c r="BA422" s="410"/>
      <c r="BB422" s="410"/>
      <c r="BC422" s="410"/>
      <c r="BD422" s="410"/>
      <c r="BE422" s="410"/>
      <c r="BF422" s="410"/>
      <c r="BG422" s="410"/>
      <c r="BH422" s="410"/>
      <c r="BI422" s="410"/>
      <c r="BJ422" s="410"/>
      <c r="BK422" s="410"/>
      <c r="BL422" s="410"/>
      <c r="BM422" s="410"/>
      <c r="BN422" s="410"/>
      <c r="BO422" s="410"/>
      <c r="BP422" s="410"/>
      <c r="BQ422" s="410"/>
      <c r="BR422" s="410"/>
      <c r="BS422" s="410"/>
      <c r="BT422" s="410"/>
      <c r="BU422" s="410"/>
      <c r="BV422" s="410"/>
      <c r="BW422" s="410"/>
      <c r="BX422" s="410"/>
      <c r="BY422" s="410"/>
      <c r="BZ422" s="410"/>
      <c r="CA422" s="410"/>
      <c r="CB422" s="410"/>
      <c r="CC422" s="410"/>
      <c r="CD422" s="410"/>
      <c r="CE422" s="410"/>
      <c r="CF422" s="410"/>
      <c r="CG422" s="410"/>
      <c r="CH422" s="410"/>
      <c r="CI422" s="410"/>
      <c r="CJ422" s="410"/>
      <c r="CK422" s="410"/>
      <c r="CL422" s="410"/>
      <c r="CM422" s="410"/>
      <c r="CN422" s="410"/>
    </row>
    <row r="423" spans="2:92" ht="14.25">
      <c r="B423" s="496" t="s">
        <v>818</v>
      </c>
      <c r="C423" s="497"/>
      <c r="D423" s="497"/>
      <c r="E423" s="497"/>
      <c r="F423" s="497"/>
      <c r="G423" s="497"/>
      <c r="H423" s="497"/>
      <c r="I423" s="497"/>
      <c r="J423" s="497"/>
      <c r="K423" s="497"/>
      <c r="L423" s="498"/>
      <c r="M423" s="521">
        <v>1697</v>
      </c>
      <c r="N423" s="720"/>
      <c r="O423" s="721"/>
      <c r="P423" s="721"/>
      <c r="Q423" s="722"/>
      <c r="R423" s="527" t="s">
        <v>3</v>
      </c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  <c r="AZ423" s="410"/>
      <c r="BA423" s="410"/>
      <c r="BB423" s="410"/>
      <c r="BC423" s="410"/>
      <c r="BD423" s="410"/>
      <c r="BE423" s="410"/>
      <c r="BF423" s="410"/>
      <c r="BG423" s="410"/>
      <c r="BH423" s="410"/>
      <c r="BI423" s="410"/>
      <c r="BJ423" s="410"/>
      <c r="BK423" s="410"/>
      <c r="BL423" s="410"/>
      <c r="BM423" s="410"/>
      <c r="BN423" s="410"/>
      <c r="BO423" s="410"/>
      <c r="BP423" s="410"/>
      <c r="BQ423" s="410"/>
      <c r="BR423" s="410"/>
      <c r="BS423" s="410"/>
      <c r="BT423" s="410"/>
      <c r="BU423" s="410"/>
      <c r="BV423" s="410"/>
      <c r="BW423" s="410"/>
      <c r="BX423" s="410"/>
      <c r="BY423" s="410"/>
      <c r="BZ423" s="410"/>
      <c r="CA423" s="410"/>
      <c r="CB423" s="410"/>
      <c r="CC423" s="410"/>
      <c r="CD423" s="410"/>
      <c r="CE423" s="410"/>
      <c r="CF423" s="410"/>
      <c r="CG423" s="410"/>
      <c r="CH423" s="410"/>
      <c r="CI423" s="410"/>
      <c r="CJ423" s="410"/>
      <c r="CK423" s="410"/>
      <c r="CL423" s="410"/>
      <c r="CM423" s="410"/>
      <c r="CN423" s="410"/>
    </row>
    <row r="424" spans="2:92" ht="14.25">
      <c r="B424" s="496" t="s">
        <v>92</v>
      </c>
      <c r="C424" s="497"/>
      <c r="D424" s="497"/>
      <c r="E424" s="497"/>
      <c r="F424" s="497"/>
      <c r="G424" s="497"/>
      <c r="H424" s="497"/>
      <c r="I424" s="497"/>
      <c r="J424" s="497"/>
      <c r="K424" s="497"/>
      <c r="L424" s="498"/>
      <c r="M424" s="521">
        <v>1186</v>
      </c>
      <c r="N424" s="720"/>
      <c r="O424" s="721"/>
      <c r="P424" s="721"/>
      <c r="Q424" s="722"/>
      <c r="R424" s="527" t="s">
        <v>2</v>
      </c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  <c r="AZ424" s="410"/>
      <c r="BA424" s="410"/>
      <c r="BB424" s="410"/>
      <c r="BC424" s="410"/>
      <c r="BD424" s="410"/>
      <c r="BE424" s="410"/>
      <c r="BF424" s="410"/>
      <c r="BG424" s="410"/>
      <c r="BH424" s="410"/>
      <c r="BI424" s="410"/>
      <c r="BJ424" s="410"/>
      <c r="BK424" s="410"/>
      <c r="BL424" s="410"/>
      <c r="BM424" s="410"/>
      <c r="BN424" s="410"/>
      <c r="BO424" s="410"/>
      <c r="BP424" s="410"/>
      <c r="BQ424" s="410"/>
      <c r="BR424" s="410"/>
      <c r="BS424" s="410"/>
      <c r="BT424" s="410"/>
      <c r="BU424" s="410"/>
      <c r="BV424" s="410"/>
      <c r="BW424" s="410"/>
      <c r="BX424" s="410"/>
      <c r="BY424" s="410"/>
      <c r="BZ424" s="410"/>
      <c r="CA424" s="410"/>
      <c r="CB424" s="410"/>
      <c r="CC424" s="410"/>
      <c r="CD424" s="410"/>
      <c r="CE424" s="410"/>
      <c r="CF424" s="410"/>
      <c r="CG424" s="410"/>
      <c r="CH424" s="410"/>
      <c r="CI424" s="410"/>
      <c r="CJ424" s="410"/>
      <c r="CK424" s="410"/>
      <c r="CL424" s="410"/>
      <c r="CM424" s="410"/>
      <c r="CN424" s="410"/>
    </row>
    <row r="425" spans="2:92" ht="14.25">
      <c r="B425" s="496" t="s">
        <v>93</v>
      </c>
      <c r="C425" s="497"/>
      <c r="D425" s="497"/>
      <c r="E425" s="497"/>
      <c r="F425" s="497"/>
      <c r="G425" s="497"/>
      <c r="H425" s="497"/>
      <c r="I425" s="497"/>
      <c r="J425" s="497"/>
      <c r="K425" s="497"/>
      <c r="L425" s="498"/>
      <c r="M425" s="521">
        <v>1187</v>
      </c>
      <c r="N425" s="720"/>
      <c r="O425" s="721"/>
      <c r="P425" s="721"/>
      <c r="Q425" s="722"/>
      <c r="R425" s="527" t="s">
        <v>3</v>
      </c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  <c r="AZ425" s="410"/>
      <c r="BA425" s="410"/>
      <c r="BB425" s="410"/>
      <c r="BC425" s="410"/>
      <c r="BD425" s="410"/>
      <c r="BE425" s="410"/>
      <c r="BF425" s="410"/>
      <c r="BG425" s="410"/>
      <c r="BH425" s="410"/>
      <c r="BI425" s="410"/>
      <c r="BJ425" s="410"/>
      <c r="BK425" s="410"/>
      <c r="BL425" s="410"/>
      <c r="BM425" s="410"/>
      <c r="BN425" s="410"/>
      <c r="BO425" s="410"/>
      <c r="BP425" s="410"/>
      <c r="BQ425" s="410"/>
      <c r="BR425" s="410"/>
      <c r="BS425" s="410"/>
      <c r="BT425" s="410"/>
      <c r="BU425" s="410"/>
      <c r="BV425" s="410"/>
      <c r="BW425" s="410"/>
      <c r="BX425" s="410"/>
      <c r="BY425" s="410"/>
      <c r="BZ425" s="410"/>
      <c r="CA425" s="410"/>
      <c r="CB425" s="410"/>
      <c r="CC425" s="410"/>
      <c r="CD425" s="410"/>
      <c r="CE425" s="410"/>
      <c r="CF425" s="410"/>
      <c r="CG425" s="410"/>
      <c r="CH425" s="410"/>
      <c r="CI425" s="410"/>
      <c r="CJ425" s="410"/>
      <c r="CK425" s="410"/>
      <c r="CL425" s="410"/>
      <c r="CM425" s="410"/>
      <c r="CN425" s="410"/>
    </row>
    <row r="426" spans="2:92" ht="14.25">
      <c r="B426" s="496" t="s">
        <v>57</v>
      </c>
      <c r="C426" s="497"/>
      <c r="D426" s="497"/>
      <c r="E426" s="497"/>
      <c r="F426" s="497"/>
      <c r="G426" s="497"/>
      <c r="H426" s="497"/>
      <c r="I426" s="497"/>
      <c r="J426" s="497"/>
      <c r="K426" s="497"/>
      <c r="L426" s="498"/>
      <c r="M426" s="521">
        <v>1700</v>
      </c>
      <c r="N426" s="720"/>
      <c r="O426" s="721"/>
      <c r="P426" s="721"/>
      <c r="Q426" s="722"/>
      <c r="R426" s="527" t="s">
        <v>3</v>
      </c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  <c r="AZ426" s="410"/>
      <c r="BA426" s="410"/>
      <c r="BB426" s="410"/>
      <c r="BC426" s="410"/>
      <c r="BD426" s="410"/>
      <c r="BE426" s="410"/>
      <c r="BF426" s="410"/>
      <c r="BG426" s="410"/>
      <c r="BH426" s="410"/>
      <c r="BI426" s="410"/>
      <c r="BJ426" s="410"/>
      <c r="BK426" s="410"/>
      <c r="BL426" s="410"/>
      <c r="BM426" s="410"/>
      <c r="BN426" s="410"/>
      <c r="BO426" s="410"/>
      <c r="BP426" s="410"/>
      <c r="BQ426" s="410"/>
      <c r="BR426" s="410"/>
      <c r="BS426" s="410"/>
      <c r="BT426" s="410"/>
      <c r="BU426" s="410"/>
      <c r="BV426" s="410"/>
      <c r="BW426" s="410"/>
      <c r="BX426" s="410"/>
      <c r="BY426" s="410"/>
      <c r="BZ426" s="410"/>
      <c r="CA426" s="410"/>
      <c r="CB426" s="410"/>
      <c r="CC426" s="410"/>
      <c r="CD426" s="410"/>
      <c r="CE426" s="410"/>
      <c r="CF426" s="410"/>
      <c r="CG426" s="410"/>
      <c r="CH426" s="410"/>
      <c r="CI426" s="410"/>
      <c r="CJ426" s="410"/>
      <c r="CK426" s="410"/>
      <c r="CL426" s="410"/>
      <c r="CM426" s="410"/>
      <c r="CN426" s="410"/>
    </row>
    <row r="427" spans="2:92" ht="14.25">
      <c r="B427" s="496" t="s">
        <v>94</v>
      </c>
      <c r="C427" s="497"/>
      <c r="D427" s="497"/>
      <c r="E427" s="497"/>
      <c r="F427" s="497"/>
      <c r="G427" s="497"/>
      <c r="H427" s="497"/>
      <c r="I427" s="497"/>
      <c r="J427" s="497"/>
      <c r="K427" s="497"/>
      <c r="L427" s="498"/>
      <c r="M427" s="521">
        <v>1188</v>
      </c>
      <c r="N427" s="720"/>
      <c r="O427" s="721"/>
      <c r="P427" s="721"/>
      <c r="Q427" s="722"/>
      <c r="R427" s="527" t="s">
        <v>3</v>
      </c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  <c r="AZ427" s="410"/>
      <c r="BA427" s="410"/>
      <c r="BB427" s="410"/>
      <c r="BC427" s="410"/>
      <c r="BD427" s="410"/>
      <c r="BE427" s="410"/>
      <c r="BF427" s="410"/>
      <c r="BG427" s="410"/>
      <c r="BH427" s="410"/>
      <c r="BI427" s="410"/>
      <c r="BJ427" s="410"/>
      <c r="BK427" s="410"/>
      <c r="BL427" s="410"/>
      <c r="BM427" s="410"/>
      <c r="BN427" s="410"/>
      <c r="BO427" s="410"/>
      <c r="BP427" s="410"/>
      <c r="BQ427" s="410"/>
      <c r="BR427" s="410"/>
      <c r="BS427" s="410"/>
      <c r="BT427" s="410"/>
      <c r="BU427" s="410"/>
      <c r="BV427" s="410"/>
      <c r="BW427" s="410"/>
      <c r="BX427" s="410"/>
      <c r="BY427" s="410"/>
      <c r="BZ427" s="410"/>
      <c r="CA427" s="410"/>
      <c r="CB427" s="410"/>
      <c r="CC427" s="410"/>
      <c r="CD427" s="410"/>
      <c r="CE427" s="410"/>
      <c r="CF427" s="410"/>
      <c r="CG427" s="410"/>
      <c r="CH427" s="410"/>
      <c r="CI427" s="410"/>
      <c r="CJ427" s="410"/>
      <c r="CK427" s="410"/>
      <c r="CL427" s="410"/>
      <c r="CM427" s="410"/>
      <c r="CN427" s="410"/>
    </row>
    <row r="428" spans="2:92" ht="14.25">
      <c r="B428" s="496" t="s">
        <v>95</v>
      </c>
      <c r="C428" s="497"/>
      <c r="D428" s="497"/>
      <c r="E428" s="497"/>
      <c r="F428" s="497"/>
      <c r="G428" s="497"/>
      <c r="H428" s="497"/>
      <c r="I428" s="497"/>
      <c r="J428" s="497"/>
      <c r="K428" s="497"/>
      <c r="L428" s="498"/>
      <c r="M428" s="521">
        <v>1701</v>
      </c>
      <c r="N428" s="720"/>
      <c r="O428" s="721"/>
      <c r="P428" s="721"/>
      <c r="Q428" s="722"/>
      <c r="R428" s="527" t="s">
        <v>2</v>
      </c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  <c r="AZ428" s="410"/>
      <c r="BA428" s="410"/>
      <c r="BB428" s="410"/>
      <c r="BC428" s="410"/>
      <c r="BD428" s="410"/>
      <c r="BE428" s="410"/>
      <c r="BF428" s="410"/>
      <c r="BG428" s="410"/>
      <c r="BH428" s="410"/>
      <c r="BI428" s="410"/>
      <c r="BJ428" s="410"/>
      <c r="BK428" s="410"/>
      <c r="BL428" s="410"/>
      <c r="BM428" s="410"/>
      <c r="BN428" s="410"/>
      <c r="BO428" s="410"/>
      <c r="BP428" s="410"/>
      <c r="BQ428" s="410"/>
      <c r="BR428" s="410"/>
      <c r="BS428" s="410"/>
      <c r="BT428" s="410"/>
      <c r="BU428" s="410"/>
      <c r="BV428" s="410"/>
      <c r="BW428" s="410"/>
      <c r="BX428" s="410"/>
      <c r="BY428" s="410"/>
      <c r="BZ428" s="410"/>
      <c r="CA428" s="410"/>
      <c r="CB428" s="410"/>
      <c r="CC428" s="410"/>
      <c r="CD428" s="410"/>
      <c r="CE428" s="410"/>
      <c r="CF428" s="410"/>
      <c r="CG428" s="410"/>
      <c r="CH428" s="410"/>
      <c r="CI428" s="410"/>
      <c r="CJ428" s="410"/>
      <c r="CK428" s="410"/>
      <c r="CL428" s="410"/>
      <c r="CM428" s="410"/>
      <c r="CN428" s="410"/>
    </row>
    <row r="429" spans="2:92" ht="14.25">
      <c r="B429" s="496" t="s">
        <v>96</v>
      </c>
      <c r="C429" s="497"/>
      <c r="D429" s="497"/>
      <c r="E429" s="497"/>
      <c r="F429" s="497"/>
      <c r="G429" s="497"/>
      <c r="H429" s="497"/>
      <c r="I429" s="497"/>
      <c r="J429" s="497"/>
      <c r="K429" s="497"/>
      <c r="L429" s="498"/>
      <c r="M429" s="521">
        <v>1702</v>
      </c>
      <c r="N429" s="720"/>
      <c r="O429" s="721"/>
      <c r="P429" s="721"/>
      <c r="Q429" s="722"/>
      <c r="R429" s="527" t="s">
        <v>2</v>
      </c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  <c r="AZ429" s="410"/>
      <c r="BA429" s="410"/>
      <c r="BB429" s="410"/>
      <c r="BC429" s="410"/>
      <c r="BD429" s="410"/>
      <c r="BE429" s="410"/>
      <c r="BF429" s="410"/>
      <c r="BG429" s="410"/>
      <c r="BH429" s="410"/>
      <c r="BI429" s="410"/>
      <c r="BJ429" s="410"/>
      <c r="BK429" s="410"/>
      <c r="BL429" s="410"/>
      <c r="BM429" s="410"/>
      <c r="BN429" s="410"/>
      <c r="BO429" s="410"/>
      <c r="BP429" s="410"/>
      <c r="BQ429" s="410"/>
      <c r="BR429" s="410"/>
      <c r="BS429" s="410"/>
      <c r="BT429" s="410"/>
      <c r="BU429" s="410"/>
      <c r="BV429" s="410"/>
      <c r="BW429" s="410"/>
      <c r="BX429" s="410"/>
      <c r="BY429" s="410"/>
      <c r="BZ429" s="410"/>
      <c r="CA429" s="410"/>
      <c r="CB429" s="410"/>
      <c r="CC429" s="410"/>
      <c r="CD429" s="410"/>
      <c r="CE429" s="410"/>
      <c r="CF429" s="410"/>
      <c r="CG429" s="410"/>
      <c r="CH429" s="410"/>
      <c r="CI429" s="410"/>
      <c r="CJ429" s="410"/>
      <c r="CK429" s="410"/>
      <c r="CL429" s="410"/>
      <c r="CM429" s="410"/>
      <c r="CN429" s="410"/>
    </row>
    <row r="430" spans="2:92" ht="14.25">
      <c r="B430" s="496" t="s">
        <v>97</v>
      </c>
      <c r="C430" s="497"/>
      <c r="D430" s="497"/>
      <c r="E430" s="497"/>
      <c r="F430" s="497"/>
      <c r="G430" s="497"/>
      <c r="H430" s="497"/>
      <c r="I430" s="497"/>
      <c r="J430" s="497"/>
      <c r="K430" s="497"/>
      <c r="L430" s="498"/>
      <c r="M430" s="521">
        <v>1189</v>
      </c>
      <c r="N430" s="720"/>
      <c r="O430" s="721"/>
      <c r="P430" s="721"/>
      <c r="Q430" s="722"/>
      <c r="R430" s="527" t="s">
        <v>2</v>
      </c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  <c r="AZ430" s="410"/>
      <c r="BA430" s="410"/>
      <c r="BB430" s="410"/>
      <c r="BC430" s="410"/>
      <c r="BD430" s="410"/>
      <c r="BE430" s="410"/>
      <c r="BF430" s="410"/>
      <c r="BG430" s="410"/>
      <c r="BH430" s="410"/>
      <c r="BI430" s="410"/>
      <c r="BJ430" s="410"/>
      <c r="BK430" s="410"/>
      <c r="BL430" s="410"/>
      <c r="BM430" s="410"/>
      <c r="BN430" s="410"/>
      <c r="BO430" s="410"/>
      <c r="BP430" s="410"/>
      <c r="BQ430" s="410"/>
      <c r="BR430" s="410"/>
      <c r="BS430" s="410"/>
      <c r="BT430" s="410"/>
      <c r="BU430" s="410"/>
      <c r="BV430" s="410"/>
      <c r="BW430" s="410"/>
      <c r="BX430" s="410"/>
      <c r="BY430" s="410"/>
      <c r="BZ430" s="410"/>
      <c r="CA430" s="410"/>
      <c r="CB430" s="410"/>
      <c r="CC430" s="410"/>
      <c r="CD430" s="410"/>
      <c r="CE430" s="410"/>
      <c r="CF430" s="410"/>
      <c r="CG430" s="410"/>
      <c r="CH430" s="410"/>
      <c r="CI430" s="410"/>
      <c r="CJ430" s="410"/>
      <c r="CK430" s="410"/>
      <c r="CL430" s="410"/>
      <c r="CM430" s="410"/>
      <c r="CN430" s="410"/>
    </row>
    <row r="431" spans="2:92" ht="14.25">
      <c r="B431" s="496" t="s">
        <v>98</v>
      </c>
      <c r="C431" s="497"/>
      <c r="D431" s="497"/>
      <c r="E431" s="497"/>
      <c r="F431" s="497"/>
      <c r="G431" s="497"/>
      <c r="H431" s="497"/>
      <c r="I431" s="497"/>
      <c r="J431" s="497"/>
      <c r="K431" s="497"/>
      <c r="L431" s="498"/>
      <c r="M431" s="521">
        <v>1190</v>
      </c>
      <c r="N431" s="720"/>
      <c r="O431" s="721"/>
      <c r="P431" s="721"/>
      <c r="Q431" s="722"/>
      <c r="R431" s="527" t="s">
        <v>3</v>
      </c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  <c r="AZ431" s="410"/>
      <c r="BA431" s="410"/>
      <c r="BB431" s="410"/>
      <c r="BC431" s="410"/>
      <c r="BD431" s="410"/>
      <c r="BE431" s="410"/>
      <c r="BF431" s="410"/>
      <c r="BG431" s="410"/>
      <c r="BH431" s="410"/>
      <c r="BI431" s="410"/>
      <c r="BJ431" s="410"/>
      <c r="BK431" s="410"/>
      <c r="BL431" s="410"/>
      <c r="BM431" s="410"/>
      <c r="BN431" s="410"/>
      <c r="BO431" s="410"/>
      <c r="BP431" s="410"/>
      <c r="BQ431" s="410"/>
      <c r="BR431" s="410"/>
      <c r="BS431" s="410"/>
      <c r="BT431" s="410"/>
      <c r="BU431" s="410"/>
      <c r="BV431" s="410"/>
      <c r="BW431" s="410"/>
      <c r="BX431" s="410"/>
      <c r="BY431" s="410"/>
      <c r="BZ431" s="410"/>
      <c r="CA431" s="410"/>
      <c r="CB431" s="410"/>
      <c r="CC431" s="410"/>
      <c r="CD431" s="410"/>
      <c r="CE431" s="410"/>
      <c r="CF431" s="410"/>
      <c r="CG431" s="410"/>
      <c r="CH431" s="410"/>
      <c r="CI431" s="410"/>
      <c r="CJ431" s="410"/>
      <c r="CK431" s="410"/>
      <c r="CL431" s="410"/>
      <c r="CM431" s="410"/>
      <c r="CN431" s="410"/>
    </row>
    <row r="432" spans="2:92" ht="14.25">
      <c r="B432" s="496" t="s">
        <v>843</v>
      </c>
      <c r="C432" s="497"/>
      <c r="D432" s="497"/>
      <c r="E432" s="497"/>
      <c r="F432" s="497"/>
      <c r="G432" s="497"/>
      <c r="H432" s="497"/>
      <c r="I432" s="497"/>
      <c r="J432" s="497"/>
      <c r="K432" s="497"/>
      <c r="L432" s="498"/>
      <c r="M432" s="521">
        <v>645</v>
      </c>
      <c r="N432" s="720">
        <f>+IF(($N$410+$N$412+$N$413+$N$415+$N$417+$N$418+$N$420+$N$424+$N$428+$N$429+$N$430-$N$411-$N$414-$N$416-$N$419-$N$421-$N$422-$N$423-$N$425-$N$426-$N$427-$N$431)&gt;0,$N$410+$N$412+$N$413+$N$415+$N$417+$N$418+$N$420+$N$424+$N$428+$N$429+$N$430-$N$411-$N$414-$N$416-$N$419-$N$421-$N$422-$N$423-$N$425-$N$426-$N$427-$N$431,0)</f>
        <v>0</v>
      </c>
      <c r="O432" s="721"/>
      <c r="P432" s="721"/>
      <c r="Q432" s="722"/>
      <c r="R432" s="477" t="s">
        <v>4</v>
      </c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  <c r="AZ432" s="410"/>
      <c r="BA432" s="410"/>
      <c r="BB432" s="410"/>
      <c r="BC432" s="410"/>
      <c r="BD432" s="410"/>
      <c r="BE432" s="410"/>
      <c r="BF432" s="410"/>
      <c r="BG432" s="410"/>
      <c r="BH432" s="410"/>
      <c r="BI432" s="410"/>
      <c r="BJ432" s="410"/>
      <c r="BK432" s="410"/>
      <c r="BL432" s="410"/>
      <c r="BM432" s="410"/>
      <c r="BN432" s="410"/>
      <c r="BO432" s="410"/>
      <c r="BP432" s="410"/>
      <c r="BQ432" s="410"/>
      <c r="BR432" s="410"/>
      <c r="BS432" s="410"/>
      <c r="BT432" s="410"/>
      <c r="BU432" s="410"/>
      <c r="BV432" s="410"/>
      <c r="BW432" s="410"/>
      <c r="BX432" s="410"/>
      <c r="BY432" s="410"/>
      <c r="BZ432" s="410"/>
      <c r="CA432" s="410"/>
      <c r="CB432" s="410"/>
      <c r="CC432" s="410"/>
      <c r="CD432" s="410"/>
      <c r="CE432" s="410"/>
      <c r="CF432" s="410"/>
      <c r="CG432" s="410"/>
      <c r="CH432" s="410"/>
      <c r="CI432" s="410"/>
      <c r="CJ432" s="410"/>
      <c r="CK432" s="410"/>
      <c r="CL432" s="410"/>
      <c r="CM432" s="410"/>
      <c r="CN432" s="410"/>
    </row>
    <row r="433" spans="1:92" ht="14.25">
      <c r="B433" s="491" t="s">
        <v>844</v>
      </c>
      <c r="C433" s="492"/>
      <c r="D433" s="492"/>
      <c r="E433" s="492"/>
      <c r="F433" s="492"/>
      <c r="G433" s="492"/>
      <c r="H433" s="492"/>
      <c r="I433" s="492"/>
      <c r="J433" s="492"/>
      <c r="K433" s="492"/>
      <c r="L433" s="493"/>
      <c r="M433" s="521">
        <v>646</v>
      </c>
      <c r="N433" s="720">
        <f>-IF(($N$410+$N$412+$N$413+$N$415+$N$417+$N$418+$N$420+$N$424+$N$428+$N$429+$N$430-$N$411-$N$414-$N$416-$N$419-$N$421-$N$422-$N$423-$N$425-$N$426-$N$427-$N$431)&lt;0,$N$410+$N$412+$N$413+$N$415+$N$417+$N$418+$N$420+$N$424+$N$428+$N$429+$N$430-$N$411-$N$414-$N$416-$N$419-$N$421-$N$422-$N$423-$N$425-$N$426-$N$427-$N$431,0)</f>
        <v>0</v>
      </c>
      <c r="O433" s="721"/>
      <c r="P433" s="721"/>
      <c r="Q433" s="722"/>
      <c r="R433" s="527" t="s">
        <v>4</v>
      </c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  <c r="AZ433" s="410"/>
      <c r="BA433" s="410"/>
      <c r="BB433" s="410"/>
      <c r="BC433" s="410"/>
      <c r="BD433" s="410"/>
      <c r="BE433" s="410"/>
      <c r="BF433" s="410"/>
      <c r="BG433" s="410"/>
      <c r="BH433" s="410"/>
      <c r="BI433" s="410"/>
      <c r="BJ433" s="410"/>
      <c r="BK433" s="410"/>
      <c r="BL433" s="410"/>
      <c r="BM433" s="410"/>
      <c r="BN433" s="410"/>
      <c r="BO433" s="410"/>
      <c r="BP433" s="410"/>
      <c r="BQ433" s="410"/>
      <c r="BR433" s="410"/>
      <c r="BS433" s="410"/>
      <c r="BT433" s="410"/>
      <c r="BU433" s="410"/>
      <c r="BV433" s="410"/>
      <c r="BW433" s="410"/>
      <c r="BX433" s="410"/>
      <c r="BY433" s="410"/>
      <c r="BZ433" s="410"/>
      <c r="CA433" s="410"/>
      <c r="CB433" s="410"/>
      <c r="CC433" s="410"/>
      <c r="CD433" s="410"/>
      <c r="CE433" s="410"/>
      <c r="CF433" s="410"/>
      <c r="CG433" s="410"/>
      <c r="CH433" s="410"/>
      <c r="CI433" s="410"/>
      <c r="CJ433" s="410"/>
      <c r="CK433" s="410"/>
      <c r="CL433" s="410"/>
      <c r="CM433" s="410"/>
      <c r="CN433" s="410"/>
    </row>
    <row r="434" spans="1:92" s="411" customFormat="1">
      <c r="A434" s="409"/>
      <c r="B434" s="517"/>
      <c r="C434" s="517"/>
      <c r="D434" s="517"/>
      <c r="E434" s="517"/>
      <c r="F434" s="517"/>
      <c r="G434" s="517"/>
      <c r="H434" s="517"/>
      <c r="I434" s="517"/>
      <c r="J434" s="517"/>
      <c r="K434" s="517"/>
      <c r="L434" s="517"/>
      <c r="M434" s="517"/>
      <c r="N434" s="517"/>
      <c r="O434" s="517"/>
      <c r="P434" s="517"/>
      <c r="Q434" s="517"/>
      <c r="R434" s="517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  <c r="AZ434" s="410"/>
      <c r="BA434" s="410"/>
      <c r="BB434" s="410"/>
      <c r="BC434" s="410"/>
      <c r="BD434" s="410"/>
      <c r="BE434" s="410"/>
      <c r="BF434" s="410"/>
      <c r="BG434" s="410"/>
      <c r="BH434" s="410"/>
      <c r="BI434" s="410"/>
      <c r="BJ434" s="410"/>
      <c r="BK434" s="410"/>
      <c r="BL434" s="410"/>
      <c r="BM434" s="410"/>
      <c r="BN434" s="410"/>
      <c r="BO434" s="410"/>
      <c r="BP434" s="410"/>
      <c r="BQ434" s="410"/>
      <c r="BR434" s="410"/>
      <c r="BS434" s="410"/>
      <c r="BT434" s="410"/>
      <c r="BU434" s="410"/>
      <c r="BV434" s="410"/>
      <c r="BW434" s="410"/>
      <c r="BX434" s="410"/>
      <c r="BY434" s="410"/>
      <c r="BZ434" s="410"/>
      <c r="CA434" s="410"/>
      <c r="CB434" s="410"/>
      <c r="CC434" s="410"/>
      <c r="CD434" s="410"/>
      <c r="CE434" s="410"/>
      <c r="CF434" s="410"/>
      <c r="CG434" s="410"/>
      <c r="CH434" s="410"/>
      <c r="CI434" s="410"/>
      <c r="CJ434" s="410"/>
      <c r="CK434" s="410"/>
      <c r="CL434" s="410"/>
      <c r="CM434" s="410"/>
      <c r="CN434" s="410"/>
    </row>
    <row r="435" spans="1:92" s="411" customFormat="1">
      <c r="A435" s="409"/>
      <c r="B435" s="810" t="s">
        <v>845</v>
      </c>
      <c r="C435" s="811"/>
      <c r="D435" s="811"/>
      <c r="E435" s="811"/>
      <c r="F435" s="811"/>
      <c r="G435" s="811"/>
      <c r="H435" s="811"/>
      <c r="I435" s="811"/>
      <c r="J435" s="811"/>
      <c r="K435" s="811"/>
      <c r="L435" s="811"/>
      <c r="M435" s="811"/>
      <c r="N435" s="811"/>
      <c r="O435" s="811"/>
      <c r="P435" s="811"/>
      <c r="Q435" s="811"/>
      <c r="R435" s="811"/>
      <c r="S435" s="811"/>
      <c r="T435" s="811"/>
      <c r="U435" s="811"/>
      <c r="V435" s="811"/>
      <c r="W435" s="811"/>
      <c r="X435" s="811"/>
      <c r="Y435" s="811"/>
      <c r="Z435" s="811"/>
      <c r="AA435" s="811"/>
      <c r="AB435" s="811"/>
      <c r="AC435" s="811"/>
      <c r="AD435" s="811"/>
      <c r="AE435" s="811"/>
      <c r="AF435" s="811"/>
      <c r="AG435" s="811"/>
      <c r="AH435" s="811"/>
      <c r="AI435" s="811"/>
      <c r="AJ435" s="811"/>
      <c r="AK435" s="811"/>
      <c r="AL435" s="811"/>
      <c r="AM435" s="811"/>
      <c r="AN435" s="811"/>
      <c r="AO435" s="811"/>
      <c r="AP435" s="811"/>
      <c r="AQ435" s="811"/>
      <c r="AR435" s="811"/>
      <c r="AS435" s="811"/>
      <c r="AT435" s="811"/>
      <c r="AU435" s="811"/>
      <c r="AV435" s="811"/>
      <c r="AW435" s="812"/>
      <c r="AX435" s="410"/>
      <c r="AY435" s="410"/>
      <c r="AZ435" s="410"/>
      <c r="BA435" s="410"/>
      <c r="BB435" s="410"/>
      <c r="BC435" s="410"/>
      <c r="BD435" s="410"/>
      <c r="BE435" s="410"/>
      <c r="BF435" s="410"/>
      <c r="BG435" s="410"/>
      <c r="BH435" s="410"/>
      <c r="BI435" s="410"/>
      <c r="BJ435" s="410"/>
      <c r="BK435" s="410"/>
      <c r="BL435" s="410"/>
      <c r="BM435" s="410"/>
      <c r="BN435" s="410"/>
      <c r="BO435" s="410"/>
      <c r="BP435" s="410"/>
      <c r="BQ435" s="410"/>
      <c r="BR435" s="410"/>
      <c r="BS435" s="410"/>
      <c r="BT435" s="410"/>
      <c r="BU435" s="410"/>
      <c r="BV435" s="410"/>
      <c r="BW435" s="410"/>
      <c r="BX435" s="410"/>
    </row>
    <row r="436" spans="1:92" s="411" customFormat="1">
      <c r="A436" s="409"/>
      <c r="B436" s="545"/>
      <c r="C436" s="546"/>
      <c r="D436" s="546"/>
      <c r="E436" s="546"/>
      <c r="F436" s="546"/>
      <c r="G436" s="546"/>
      <c r="H436" s="547"/>
      <c r="I436" s="813" t="s">
        <v>100</v>
      </c>
      <c r="J436" s="814"/>
      <c r="K436" s="814"/>
      <c r="L436" s="814"/>
      <c r="M436" s="815"/>
      <c r="N436" s="813" t="s">
        <v>101</v>
      </c>
      <c r="O436" s="814"/>
      <c r="P436" s="814"/>
      <c r="Q436" s="814"/>
      <c r="R436" s="815"/>
      <c r="S436" s="810" t="s">
        <v>102</v>
      </c>
      <c r="T436" s="811"/>
      <c r="U436" s="811"/>
      <c r="V436" s="811"/>
      <c r="W436" s="811"/>
      <c r="X436" s="811"/>
      <c r="Y436" s="811"/>
      <c r="Z436" s="811"/>
      <c r="AA436" s="811"/>
      <c r="AB436" s="811"/>
      <c r="AC436" s="811"/>
      <c r="AD436" s="811"/>
      <c r="AE436" s="811"/>
      <c r="AF436" s="811"/>
      <c r="AG436" s="811"/>
      <c r="AH436" s="811"/>
      <c r="AI436" s="811"/>
      <c r="AJ436" s="811"/>
      <c r="AK436" s="811"/>
      <c r="AL436" s="811"/>
      <c r="AM436" s="811"/>
      <c r="AN436" s="811"/>
      <c r="AO436" s="811"/>
      <c r="AP436" s="811"/>
      <c r="AQ436" s="812"/>
      <c r="AR436" s="822" t="s">
        <v>103</v>
      </c>
      <c r="AS436" s="823"/>
      <c r="AT436" s="823"/>
      <c r="AU436" s="823"/>
      <c r="AV436" s="824"/>
      <c r="AW436" s="548"/>
      <c r="AX436" s="410"/>
      <c r="AY436" s="410"/>
      <c r="AZ436" s="410"/>
      <c r="BA436" s="410"/>
      <c r="BB436" s="410"/>
      <c r="BC436" s="410"/>
      <c r="BD436" s="410"/>
      <c r="BE436" s="410"/>
      <c r="BF436" s="410"/>
      <c r="BG436" s="410"/>
      <c r="BH436" s="410"/>
      <c r="BI436" s="410"/>
      <c r="BJ436" s="410"/>
      <c r="BK436" s="410"/>
      <c r="BL436" s="410"/>
      <c r="BM436" s="410"/>
      <c r="BN436" s="410"/>
      <c r="BO436" s="410"/>
      <c r="BP436" s="410"/>
      <c r="BQ436" s="410"/>
      <c r="BR436" s="410"/>
      <c r="BS436" s="410"/>
      <c r="BT436" s="410"/>
      <c r="BU436" s="410"/>
      <c r="BV436" s="410"/>
      <c r="BW436" s="410"/>
      <c r="BX436" s="410"/>
    </row>
    <row r="437" spans="1:92" s="411" customFormat="1">
      <c r="A437" s="409"/>
      <c r="B437" s="549"/>
      <c r="C437" s="550"/>
      <c r="D437" s="550"/>
      <c r="E437" s="550"/>
      <c r="F437" s="550"/>
      <c r="G437" s="550"/>
      <c r="H437" s="551"/>
      <c r="I437" s="816"/>
      <c r="J437" s="817"/>
      <c r="K437" s="817"/>
      <c r="L437" s="817"/>
      <c r="M437" s="818"/>
      <c r="N437" s="816"/>
      <c r="O437" s="817"/>
      <c r="P437" s="817"/>
      <c r="Q437" s="817"/>
      <c r="R437" s="818"/>
      <c r="S437" s="810" t="s">
        <v>846</v>
      </c>
      <c r="T437" s="811"/>
      <c r="U437" s="811"/>
      <c r="V437" s="811"/>
      <c r="W437" s="811"/>
      <c r="X437" s="811"/>
      <c r="Y437" s="811"/>
      <c r="Z437" s="811"/>
      <c r="AA437" s="811"/>
      <c r="AB437" s="811"/>
      <c r="AC437" s="811"/>
      <c r="AD437" s="811"/>
      <c r="AE437" s="811"/>
      <c r="AF437" s="811"/>
      <c r="AG437" s="812"/>
      <c r="AH437" s="822" t="s">
        <v>125</v>
      </c>
      <c r="AI437" s="823"/>
      <c r="AJ437" s="823"/>
      <c r="AK437" s="823"/>
      <c r="AL437" s="824"/>
      <c r="AM437" s="822" t="s">
        <v>104</v>
      </c>
      <c r="AN437" s="823"/>
      <c r="AO437" s="823"/>
      <c r="AP437" s="823"/>
      <c r="AQ437" s="824"/>
      <c r="AR437" s="825"/>
      <c r="AS437" s="826"/>
      <c r="AT437" s="826"/>
      <c r="AU437" s="826"/>
      <c r="AV437" s="827"/>
      <c r="AW437" s="552"/>
      <c r="AX437" s="410"/>
      <c r="AY437" s="410"/>
      <c r="AZ437" s="410"/>
      <c r="BA437" s="410"/>
      <c r="BB437" s="410"/>
      <c r="BC437" s="410"/>
      <c r="BD437" s="410"/>
      <c r="BE437" s="410"/>
      <c r="BF437" s="410"/>
      <c r="BG437" s="410"/>
      <c r="BH437" s="410"/>
      <c r="BI437" s="410"/>
      <c r="BJ437" s="410"/>
      <c r="BK437" s="410"/>
      <c r="BL437" s="410"/>
      <c r="BM437" s="410"/>
      <c r="BN437" s="410"/>
      <c r="BO437" s="410"/>
      <c r="BP437" s="410"/>
      <c r="BQ437" s="410"/>
      <c r="BR437" s="410"/>
      <c r="BS437" s="410"/>
      <c r="BT437" s="410"/>
      <c r="BU437" s="410"/>
      <c r="BV437" s="410"/>
      <c r="BW437" s="410"/>
      <c r="BX437" s="410"/>
    </row>
    <row r="438" spans="1:92" s="411" customFormat="1">
      <c r="A438" s="409"/>
      <c r="B438" s="553"/>
      <c r="C438" s="554"/>
      <c r="D438" s="554"/>
      <c r="E438" s="554"/>
      <c r="F438" s="554"/>
      <c r="G438" s="554"/>
      <c r="H438" s="555"/>
      <c r="I438" s="819"/>
      <c r="J438" s="820"/>
      <c r="K438" s="820"/>
      <c r="L438" s="820"/>
      <c r="M438" s="821"/>
      <c r="N438" s="819"/>
      <c r="O438" s="820"/>
      <c r="P438" s="820"/>
      <c r="Q438" s="820"/>
      <c r="R438" s="821"/>
      <c r="S438" s="831" t="s">
        <v>847</v>
      </c>
      <c r="T438" s="832"/>
      <c r="U438" s="832"/>
      <c r="V438" s="832"/>
      <c r="W438" s="833"/>
      <c r="X438" s="810" t="s">
        <v>105</v>
      </c>
      <c r="Y438" s="811"/>
      <c r="Z438" s="811"/>
      <c r="AA438" s="811"/>
      <c r="AB438" s="812"/>
      <c r="AC438" s="810" t="s">
        <v>848</v>
      </c>
      <c r="AD438" s="811"/>
      <c r="AE438" s="811"/>
      <c r="AF438" s="811"/>
      <c r="AG438" s="812"/>
      <c r="AH438" s="828"/>
      <c r="AI438" s="829"/>
      <c r="AJ438" s="829"/>
      <c r="AK438" s="829"/>
      <c r="AL438" s="830"/>
      <c r="AM438" s="828"/>
      <c r="AN438" s="829"/>
      <c r="AO438" s="829"/>
      <c r="AP438" s="829"/>
      <c r="AQ438" s="830"/>
      <c r="AR438" s="828"/>
      <c r="AS438" s="829"/>
      <c r="AT438" s="829"/>
      <c r="AU438" s="829"/>
      <c r="AV438" s="830"/>
      <c r="AW438" s="556"/>
      <c r="AX438" s="410"/>
      <c r="AY438" s="410"/>
      <c r="AZ438" s="410"/>
      <c r="BA438" s="410"/>
      <c r="BB438" s="410"/>
      <c r="BC438" s="410"/>
      <c r="BD438" s="410"/>
      <c r="BE438" s="410"/>
      <c r="BF438" s="410"/>
      <c r="BG438" s="410"/>
      <c r="BH438" s="410"/>
      <c r="BI438" s="410"/>
      <c r="BJ438" s="410"/>
      <c r="BK438" s="410"/>
      <c r="BL438" s="410"/>
      <c r="BM438" s="410"/>
      <c r="BN438" s="410"/>
      <c r="BO438" s="410"/>
      <c r="BP438" s="410"/>
      <c r="BQ438" s="410"/>
      <c r="BR438" s="410"/>
      <c r="BS438" s="410"/>
      <c r="BT438" s="410"/>
      <c r="BU438" s="410"/>
      <c r="BV438" s="410"/>
      <c r="BW438" s="410"/>
      <c r="BX438" s="410"/>
    </row>
    <row r="439" spans="1:92" ht="14.25">
      <c r="B439" s="496" t="s">
        <v>849</v>
      </c>
      <c r="C439" s="497"/>
      <c r="D439" s="497"/>
      <c r="E439" s="497"/>
      <c r="F439" s="497"/>
      <c r="G439" s="497"/>
      <c r="H439" s="498"/>
      <c r="I439" s="521">
        <v>1200</v>
      </c>
      <c r="J439" s="720"/>
      <c r="K439" s="721"/>
      <c r="L439" s="721"/>
      <c r="M439" s="722"/>
      <c r="N439" s="521">
        <v>1211</v>
      </c>
      <c r="O439" s="720"/>
      <c r="P439" s="721"/>
      <c r="Q439" s="721"/>
      <c r="R439" s="722"/>
      <c r="S439" s="521">
        <v>1221</v>
      </c>
      <c r="T439" s="720"/>
      <c r="U439" s="721"/>
      <c r="V439" s="721"/>
      <c r="W439" s="722"/>
      <c r="X439" s="521">
        <v>1730</v>
      </c>
      <c r="Y439" s="720"/>
      <c r="Z439" s="721"/>
      <c r="AA439" s="721"/>
      <c r="AB439" s="722"/>
      <c r="AC439" s="521">
        <v>1731</v>
      </c>
      <c r="AD439" s="720"/>
      <c r="AE439" s="721"/>
      <c r="AF439" s="721"/>
      <c r="AG439" s="722"/>
      <c r="AH439" s="521">
        <v>1234</v>
      </c>
      <c r="AI439" s="720"/>
      <c r="AJ439" s="721"/>
      <c r="AK439" s="721"/>
      <c r="AL439" s="722"/>
      <c r="AM439" s="521">
        <v>1246</v>
      </c>
      <c r="AN439" s="720"/>
      <c r="AO439" s="721"/>
      <c r="AP439" s="721"/>
      <c r="AQ439" s="722"/>
      <c r="AR439" s="521">
        <v>1260</v>
      </c>
      <c r="AS439" s="720"/>
      <c r="AT439" s="721"/>
      <c r="AU439" s="721"/>
      <c r="AV439" s="722"/>
      <c r="AW439" s="557" t="s">
        <v>2</v>
      </c>
      <c r="AX439" s="410"/>
      <c r="AY439" s="410"/>
      <c r="AZ439" s="410"/>
      <c r="BA439" s="410"/>
      <c r="BB439" s="410"/>
      <c r="BC439" s="410"/>
      <c r="BD439" s="410"/>
      <c r="BE439" s="410"/>
      <c r="BF439" s="410"/>
      <c r="BG439" s="410"/>
      <c r="BH439" s="410"/>
      <c r="BI439" s="410"/>
      <c r="BJ439" s="410"/>
      <c r="BK439" s="410"/>
      <c r="BL439" s="410"/>
      <c r="BM439" s="410"/>
      <c r="BN439" s="410"/>
      <c r="BO439" s="410"/>
      <c r="BP439" s="410"/>
      <c r="BQ439" s="410"/>
      <c r="BR439" s="410"/>
      <c r="BS439" s="410"/>
      <c r="BT439" s="410"/>
      <c r="BU439" s="410"/>
      <c r="BV439" s="410"/>
      <c r="BW439" s="410"/>
      <c r="BX439" s="410"/>
    </row>
    <row r="440" spans="1:92" ht="14.25">
      <c r="B440" s="491" t="s">
        <v>850</v>
      </c>
      <c r="C440" s="492"/>
      <c r="D440" s="492"/>
      <c r="E440" s="492"/>
      <c r="F440" s="492"/>
      <c r="G440" s="492"/>
      <c r="H440" s="493"/>
      <c r="I440" s="558"/>
      <c r="J440" s="559"/>
      <c r="K440" s="559"/>
      <c r="L440" s="559"/>
      <c r="M440" s="560"/>
      <c r="N440" s="558"/>
      <c r="O440" s="559"/>
      <c r="P440" s="559"/>
      <c r="Q440" s="559"/>
      <c r="R440" s="560"/>
      <c r="S440" s="561">
        <v>1222</v>
      </c>
      <c r="T440" s="720"/>
      <c r="U440" s="721"/>
      <c r="V440" s="721"/>
      <c r="W440" s="722"/>
      <c r="X440" s="558"/>
      <c r="Y440" s="559"/>
      <c r="Z440" s="559"/>
      <c r="AA440" s="559"/>
      <c r="AB440" s="560"/>
      <c r="AC440" s="521">
        <v>1843</v>
      </c>
      <c r="AD440" s="720"/>
      <c r="AE440" s="721"/>
      <c r="AF440" s="721"/>
      <c r="AG440" s="722"/>
      <c r="AH440" s="521">
        <v>1235</v>
      </c>
      <c r="AI440" s="720"/>
      <c r="AJ440" s="721"/>
      <c r="AK440" s="721"/>
      <c r="AL440" s="722"/>
      <c r="AM440" s="521">
        <v>1247</v>
      </c>
      <c r="AN440" s="720"/>
      <c r="AO440" s="721"/>
      <c r="AP440" s="721"/>
      <c r="AQ440" s="722"/>
      <c r="AR440" s="558"/>
      <c r="AS440" s="559"/>
      <c r="AT440" s="559"/>
      <c r="AU440" s="559"/>
      <c r="AV440" s="560"/>
      <c r="AW440" s="557" t="s">
        <v>3</v>
      </c>
      <c r="AX440" s="410"/>
      <c r="AY440" s="410"/>
      <c r="AZ440" s="410"/>
      <c r="BA440" s="410"/>
      <c r="BB440" s="410"/>
      <c r="BC440" s="410"/>
      <c r="BD440" s="410"/>
      <c r="BE440" s="410"/>
      <c r="BF440" s="410"/>
      <c r="BG440" s="410"/>
      <c r="BH440" s="410"/>
      <c r="BI440" s="410"/>
      <c r="BJ440" s="410"/>
      <c r="BK440" s="410"/>
      <c r="BL440" s="410"/>
      <c r="BM440" s="410"/>
      <c r="BN440" s="410"/>
      <c r="BO440" s="410"/>
      <c r="BP440" s="410"/>
      <c r="BQ440" s="410"/>
      <c r="BR440" s="410"/>
      <c r="BS440" s="410"/>
      <c r="BT440" s="410"/>
      <c r="BU440" s="410"/>
      <c r="BV440" s="410"/>
      <c r="BW440" s="410"/>
      <c r="BX440" s="410"/>
    </row>
    <row r="441" spans="1:92" ht="14.25">
      <c r="B441" s="496" t="s">
        <v>92</v>
      </c>
      <c r="C441" s="497"/>
      <c r="D441" s="497"/>
      <c r="E441" s="497"/>
      <c r="F441" s="497"/>
      <c r="G441" s="497"/>
      <c r="H441" s="498"/>
      <c r="I441" s="521">
        <v>1202</v>
      </c>
      <c r="J441" s="720"/>
      <c r="K441" s="721"/>
      <c r="L441" s="721"/>
      <c r="M441" s="722"/>
      <c r="N441" s="521">
        <v>1212</v>
      </c>
      <c r="O441" s="720"/>
      <c r="P441" s="721"/>
      <c r="Q441" s="721"/>
      <c r="R441" s="722"/>
      <c r="S441" s="521">
        <v>1224</v>
      </c>
      <c r="T441" s="720"/>
      <c r="U441" s="721"/>
      <c r="V441" s="721"/>
      <c r="W441" s="722"/>
      <c r="X441" s="521">
        <v>1733</v>
      </c>
      <c r="Y441" s="720"/>
      <c r="Z441" s="721"/>
      <c r="AA441" s="721"/>
      <c r="AB441" s="722"/>
      <c r="AC441" s="521">
        <v>1734</v>
      </c>
      <c r="AD441" s="720"/>
      <c r="AE441" s="721"/>
      <c r="AF441" s="721"/>
      <c r="AG441" s="722"/>
      <c r="AH441" s="521">
        <v>1236</v>
      </c>
      <c r="AI441" s="720"/>
      <c r="AJ441" s="721"/>
      <c r="AK441" s="721"/>
      <c r="AL441" s="722"/>
      <c r="AM441" s="521">
        <v>1248</v>
      </c>
      <c r="AN441" s="720"/>
      <c r="AO441" s="721"/>
      <c r="AP441" s="721"/>
      <c r="AQ441" s="722"/>
      <c r="AR441" s="521">
        <v>1262</v>
      </c>
      <c r="AS441" s="720"/>
      <c r="AT441" s="721"/>
      <c r="AU441" s="721"/>
      <c r="AV441" s="722"/>
      <c r="AW441" s="557" t="s">
        <v>2</v>
      </c>
      <c r="AX441" s="410"/>
      <c r="AY441" s="410"/>
      <c r="AZ441" s="410"/>
      <c r="BA441" s="410"/>
      <c r="BB441" s="410"/>
      <c r="BC441" s="410"/>
      <c r="BD441" s="410"/>
      <c r="BE441" s="410"/>
      <c r="BF441" s="410"/>
      <c r="BG441" s="410"/>
      <c r="BH441" s="410"/>
      <c r="BI441" s="410"/>
      <c r="BJ441" s="410"/>
      <c r="BK441" s="410"/>
      <c r="BL441" s="410"/>
      <c r="BM441" s="410"/>
      <c r="BN441" s="410"/>
      <c r="BO441" s="410"/>
      <c r="BP441" s="410"/>
      <c r="BQ441" s="410"/>
      <c r="BR441" s="410"/>
      <c r="BS441" s="410"/>
      <c r="BT441" s="410"/>
      <c r="BU441" s="410"/>
      <c r="BV441" s="410"/>
      <c r="BW441" s="410"/>
      <c r="BX441" s="410"/>
    </row>
    <row r="442" spans="1:92" ht="14.25">
      <c r="B442" s="496" t="s">
        <v>93</v>
      </c>
      <c r="C442" s="497"/>
      <c r="D442" s="497"/>
      <c r="E442" s="497"/>
      <c r="F442" s="497"/>
      <c r="G442" s="497"/>
      <c r="H442" s="498"/>
      <c r="I442" s="521">
        <v>1203</v>
      </c>
      <c r="J442" s="720"/>
      <c r="K442" s="721"/>
      <c r="L442" s="721"/>
      <c r="M442" s="722"/>
      <c r="N442" s="521">
        <v>1213</v>
      </c>
      <c r="O442" s="720"/>
      <c r="P442" s="721"/>
      <c r="Q442" s="721"/>
      <c r="R442" s="722"/>
      <c r="S442" s="521">
        <v>1225</v>
      </c>
      <c r="T442" s="720"/>
      <c r="U442" s="721"/>
      <c r="V442" s="721"/>
      <c r="W442" s="722"/>
      <c r="X442" s="521">
        <v>1735</v>
      </c>
      <c r="Y442" s="720"/>
      <c r="Z442" s="721"/>
      <c r="AA442" s="721"/>
      <c r="AB442" s="722"/>
      <c r="AC442" s="521">
        <v>1736</v>
      </c>
      <c r="AD442" s="720"/>
      <c r="AE442" s="721"/>
      <c r="AF442" s="721"/>
      <c r="AG442" s="722"/>
      <c r="AH442" s="521">
        <v>1237</v>
      </c>
      <c r="AI442" s="720"/>
      <c r="AJ442" s="721"/>
      <c r="AK442" s="721"/>
      <c r="AL442" s="722"/>
      <c r="AM442" s="521">
        <v>1249</v>
      </c>
      <c r="AN442" s="720"/>
      <c r="AO442" s="721"/>
      <c r="AP442" s="721"/>
      <c r="AQ442" s="722"/>
      <c r="AR442" s="521">
        <v>1263</v>
      </c>
      <c r="AS442" s="720"/>
      <c r="AT442" s="721"/>
      <c r="AU442" s="721"/>
      <c r="AV442" s="722"/>
      <c r="AW442" s="557" t="s">
        <v>3</v>
      </c>
      <c r="AX442" s="410"/>
      <c r="AY442" s="410"/>
      <c r="AZ442" s="410"/>
      <c r="BA442" s="410"/>
      <c r="BB442" s="410"/>
      <c r="BC442" s="410"/>
      <c r="BD442" s="410"/>
      <c r="BE442" s="410"/>
      <c r="BF442" s="410"/>
      <c r="BG442" s="410"/>
      <c r="BH442" s="410"/>
      <c r="BI442" s="410"/>
      <c r="BJ442" s="410"/>
      <c r="BK442" s="410"/>
      <c r="BL442" s="410"/>
      <c r="BM442" s="410"/>
      <c r="BN442" s="410"/>
      <c r="BO442" s="410"/>
      <c r="BP442" s="410"/>
      <c r="BQ442" s="410"/>
      <c r="BR442" s="410"/>
      <c r="BS442" s="410"/>
      <c r="BT442" s="410"/>
      <c r="BU442" s="410"/>
      <c r="BV442" s="410"/>
      <c r="BW442" s="410"/>
      <c r="BX442" s="410"/>
    </row>
    <row r="443" spans="1:92" ht="14.25">
      <c r="B443" s="496" t="s">
        <v>851</v>
      </c>
      <c r="C443" s="497"/>
      <c r="D443" s="497"/>
      <c r="E443" s="497"/>
      <c r="F443" s="497"/>
      <c r="G443" s="497"/>
      <c r="H443" s="498"/>
      <c r="I443" s="521">
        <v>1204</v>
      </c>
      <c r="J443" s="720"/>
      <c r="K443" s="721"/>
      <c r="L443" s="721"/>
      <c r="M443" s="722"/>
      <c r="N443" s="521">
        <v>1214</v>
      </c>
      <c r="O443" s="720"/>
      <c r="P443" s="721"/>
      <c r="Q443" s="721"/>
      <c r="R443" s="722"/>
      <c r="S443" s="521">
        <v>1226</v>
      </c>
      <c r="T443" s="720"/>
      <c r="U443" s="721"/>
      <c r="V443" s="721"/>
      <c r="W443" s="722"/>
      <c r="X443" s="521">
        <v>1737</v>
      </c>
      <c r="Y443" s="720"/>
      <c r="Z443" s="721"/>
      <c r="AA443" s="721"/>
      <c r="AB443" s="722"/>
      <c r="AC443" s="521">
        <v>1738</v>
      </c>
      <c r="AD443" s="720"/>
      <c r="AE443" s="721"/>
      <c r="AF443" s="721"/>
      <c r="AG443" s="722"/>
      <c r="AH443" s="521">
        <v>1238</v>
      </c>
      <c r="AI443" s="720"/>
      <c r="AJ443" s="721"/>
      <c r="AK443" s="721"/>
      <c r="AL443" s="722"/>
      <c r="AM443" s="521">
        <v>1250</v>
      </c>
      <c r="AN443" s="720"/>
      <c r="AO443" s="721"/>
      <c r="AP443" s="721"/>
      <c r="AQ443" s="722"/>
      <c r="AR443" s="521">
        <v>1264</v>
      </c>
      <c r="AS443" s="720"/>
      <c r="AT443" s="721"/>
      <c r="AU443" s="721"/>
      <c r="AV443" s="722"/>
      <c r="AW443" s="557" t="s">
        <v>3</v>
      </c>
      <c r="AX443" s="410"/>
      <c r="AY443" s="410"/>
      <c r="AZ443" s="410"/>
      <c r="BA443" s="410"/>
      <c r="BB443" s="410"/>
      <c r="BC443" s="410"/>
      <c r="BD443" s="410"/>
      <c r="BE443" s="410"/>
      <c r="BF443" s="410"/>
      <c r="BG443" s="410"/>
      <c r="BH443" s="410"/>
      <c r="BI443" s="410"/>
      <c r="BJ443" s="410"/>
      <c r="BK443" s="410"/>
      <c r="BL443" s="410"/>
      <c r="BM443" s="410"/>
      <c r="BN443" s="410"/>
      <c r="BO443" s="410"/>
      <c r="BP443" s="410"/>
      <c r="BQ443" s="410"/>
      <c r="BR443" s="410"/>
      <c r="BS443" s="410"/>
      <c r="BT443" s="410"/>
      <c r="BU443" s="410"/>
      <c r="BV443" s="410"/>
      <c r="BW443" s="410"/>
      <c r="BX443" s="410"/>
    </row>
    <row r="444" spans="1:92" ht="14.25">
      <c r="B444" s="496" t="s">
        <v>106</v>
      </c>
      <c r="C444" s="497"/>
      <c r="D444" s="497"/>
      <c r="E444" s="497"/>
      <c r="F444" s="497"/>
      <c r="G444" s="497"/>
      <c r="H444" s="498"/>
      <c r="I444" s="521">
        <v>1205</v>
      </c>
      <c r="J444" s="720"/>
      <c r="K444" s="721"/>
      <c r="L444" s="721"/>
      <c r="M444" s="722"/>
      <c r="N444" s="521">
        <v>1215</v>
      </c>
      <c r="O444" s="720"/>
      <c r="P444" s="721"/>
      <c r="Q444" s="721"/>
      <c r="R444" s="722"/>
      <c r="S444" s="558"/>
      <c r="T444" s="559"/>
      <c r="U444" s="559"/>
      <c r="V444" s="559"/>
      <c r="W444" s="560"/>
      <c r="X444" s="558"/>
      <c r="Y444" s="559"/>
      <c r="Z444" s="559"/>
      <c r="AA444" s="559"/>
      <c r="AB444" s="560"/>
      <c r="AC444" s="521">
        <v>1740</v>
      </c>
      <c r="AD444" s="720"/>
      <c r="AE444" s="721"/>
      <c r="AF444" s="721"/>
      <c r="AG444" s="722"/>
      <c r="AH444" s="521">
        <v>1239</v>
      </c>
      <c r="AI444" s="720"/>
      <c r="AJ444" s="721"/>
      <c r="AK444" s="721"/>
      <c r="AL444" s="722"/>
      <c r="AM444" s="521">
        <v>1251</v>
      </c>
      <c r="AN444" s="720"/>
      <c r="AO444" s="721"/>
      <c r="AP444" s="721"/>
      <c r="AQ444" s="722"/>
      <c r="AR444" s="558"/>
      <c r="AS444" s="559"/>
      <c r="AT444" s="559"/>
      <c r="AU444" s="559"/>
      <c r="AV444" s="560"/>
      <c r="AW444" s="557" t="s">
        <v>2</v>
      </c>
      <c r="AX444" s="410"/>
      <c r="AY444" s="410"/>
      <c r="AZ444" s="410"/>
      <c r="BA444" s="410"/>
      <c r="BB444" s="410"/>
      <c r="BC444" s="410"/>
      <c r="BD444" s="410"/>
      <c r="BE444" s="410"/>
      <c r="BF444" s="410"/>
      <c r="BG444" s="410"/>
      <c r="BH444" s="410"/>
      <c r="BI444" s="410"/>
      <c r="BJ444" s="410"/>
      <c r="BK444" s="410"/>
      <c r="BL444" s="410"/>
      <c r="BM444" s="410"/>
      <c r="BN444" s="410"/>
      <c r="BO444" s="410"/>
      <c r="BP444" s="410"/>
      <c r="BQ444" s="410"/>
      <c r="BR444" s="410"/>
      <c r="BS444" s="410"/>
      <c r="BT444" s="410"/>
      <c r="BU444" s="410"/>
      <c r="BV444" s="410"/>
      <c r="BW444" s="410"/>
      <c r="BX444" s="410"/>
    </row>
    <row r="445" spans="1:92" ht="14.25">
      <c r="B445" s="496" t="s">
        <v>107</v>
      </c>
      <c r="C445" s="497"/>
      <c r="D445" s="497"/>
      <c r="E445" s="497"/>
      <c r="F445" s="497"/>
      <c r="G445" s="497"/>
      <c r="H445" s="498"/>
      <c r="I445" s="521">
        <v>1206</v>
      </c>
      <c r="J445" s="720"/>
      <c r="K445" s="721"/>
      <c r="L445" s="721"/>
      <c r="M445" s="722"/>
      <c r="N445" s="521">
        <v>1216</v>
      </c>
      <c r="O445" s="720"/>
      <c r="P445" s="721"/>
      <c r="Q445" s="721"/>
      <c r="R445" s="722"/>
      <c r="S445" s="521">
        <v>1228</v>
      </c>
      <c r="T445" s="720"/>
      <c r="U445" s="721"/>
      <c r="V445" s="721"/>
      <c r="W445" s="722"/>
      <c r="X445" s="521">
        <v>1741</v>
      </c>
      <c r="Y445" s="720"/>
      <c r="Z445" s="721"/>
      <c r="AA445" s="721"/>
      <c r="AB445" s="722"/>
      <c r="AC445" s="521">
        <v>1742</v>
      </c>
      <c r="AD445" s="720"/>
      <c r="AE445" s="721"/>
      <c r="AF445" s="721"/>
      <c r="AG445" s="722"/>
      <c r="AH445" s="521">
        <v>1240</v>
      </c>
      <c r="AI445" s="720"/>
      <c r="AJ445" s="721"/>
      <c r="AK445" s="721"/>
      <c r="AL445" s="722"/>
      <c r="AM445" s="521">
        <v>1252</v>
      </c>
      <c r="AN445" s="720"/>
      <c r="AO445" s="721"/>
      <c r="AP445" s="721"/>
      <c r="AQ445" s="722"/>
      <c r="AR445" s="521">
        <v>1265</v>
      </c>
      <c r="AS445" s="720"/>
      <c r="AT445" s="721"/>
      <c r="AU445" s="721"/>
      <c r="AV445" s="722"/>
      <c r="AW445" s="557" t="s">
        <v>2</v>
      </c>
      <c r="AX445" s="410"/>
      <c r="AY445" s="410"/>
      <c r="AZ445" s="410"/>
      <c r="BA445" s="410"/>
      <c r="BB445" s="410"/>
      <c r="BC445" s="410"/>
      <c r="BD445" s="410"/>
      <c r="BE445" s="410"/>
      <c r="BF445" s="410"/>
      <c r="BG445" s="410"/>
      <c r="BH445" s="410"/>
      <c r="BI445" s="410"/>
      <c r="BJ445" s="410"/>
      <c r="BK445" s="410"/>
      <c r="BL445" s="410"/>
      <c r="BM445" s="410"/>
      <c r="BN445" s="410"/>
      <c r="BO445" s="410"/>
      <c r="BP445" s="410"/>
      <c r="BQ445" s="410"/>
      <c r="BR445" s="410"/>
      <c r="BS445" s="410"/>
      <c r="BT445" s="410"/>
      <c r="BU445" s="410"/>
      <c r="BV445" s="410"/>
      <c r="BW445" s="410"/>
      <c r="BX445" s="410"/>
    </row>
    <row r="446" spans="1:92" ht="14.25">
      <c r="B446" s="496" t="s">
        <v>108</v>
      </c>
      <c r="C446" s="497"/>
      <c r="D446" s="497"/>
      <c r="E446" s="497"/>
      <c r="F446" s="497"/>
      <c r="G446" s="497"/>
      <c r="H446" s="498"/>
      <c r="I446" s="521">
        <v>1207</v>
      </c>
      <c r="J446" s="720"/>
      <c r="K446" s="721"/>
      <c r="L446" s="721"/>
      <c r="M446" s="722"/>
      <c r="N446" s="521">
        <v>1217</v>
      </c>
      <c r="O446" s="720"/>
      <c r="P446" s="721"/>
      <c r="Q446" s="721"/>
      <c r="R446" s="722"/>
      <c r="S446" s="521">
        <v>1229</v>
      </c>
      <c r="T446" s="720"/>
      <c r="U446" s="721"/>
      <c r="V446" s="721"/>
      <c r="W446" s="722"/>
      <c r="X446" s="521">
        <v>1743</v>
      </c>
      <c r="Y446" s="720"/>
      <c r="Z446" s="721"/>
      <c r="AA446" s="721"/>
      <c r="AB446" s="722"/>
      <c r="AC446" s="521">
        <v>1744</v>
      </c>
      <c r="AD446" s="720"/>
      <c r="AE446" s="721"/>
      <c r="AF446" s="721"/>
      <c r="AG446" s="722"/>
      <c r="AH446" s="521">
        <v>1241</v>
      </c>
      <c r="AI446" s="720"/>
      <c r="AJ446" s="721"/>
      <c r="AK446" s="721"/>
      <c r="AL446" s="722"/>
      <c r="AM446" s="521">
        <v>1253</v>
      </c>
      <c r="AN446" s="720"/>
      <c r="AO446" s="721"/>
      <c r="AP446" s="721"/>
      <c r="AQ446" s="722"/>
      <c r="AR446" s="521">
        <v>1266</v>
      </c>
      <c r="AS446" s="720"/>
      <c r="AT446" s="721"/>
      <c r="AU446" s="721"/>
      <c r="AV446" s="722"/>
      <c r="AW446" s="557" t="s">
        <v>3</v>
      </c>
      <c r="AX446" s="410"/>
      <c r="AY446" s="410"/>
      <c r="AZ446" s="410"/>
      <c r="BA446" s="410"/>
      <c r="BB446" s="410"/>
      <c r="BC446" s="410"/>
      <c r="BD446" s="410"/>
      <c r="BE446" s="410"/>
      <c r="BF446" s="410"/>
      <c r="BG446" s="410"/>
      <c r="BH446" s="410"/>
      <c r="BI446" s="410"/>
      <c r="BJ446" s="410"/>
      <c r="BK446" s="410"/>
      <c r="BL446" s="410"/>
      <c r="BM446" s="410"/>
      <c r="BN446" s="410"/>
      <c r="BO446" s="410"/>
      <c r="BP446" s="410"/>
      <c r="BQ446" s="410"/>
      <c r="BR446" s="410"/>
      <c r="BS446" s="410"/>
      <c r="BT446" s="410"/>
      <c r="BU446" s="410"/>
      <c r="BV446" s="410"/>
      <c r="BW446" s="410"/>
      <c r="BX446" s="410"/>
    </row>
    <row r="447" spans="1:92" ht="14.25">
      <c r="B447" s="496" t="s">
        <v>852</v>
      </c>
      <c r="C447" s="497"/>
      <c r="D447" s="497"/>
      <c r="E447" s="497"/>
      <c r="F447" s="497"/>
      <c r="G447" s="497"/>
      <c r="H447" s="498"/>
      <c r="I447" s="521">
        <v>1208</v>
      </c>
      <c r="J447" s="720"/>
      <c r="K447" s="721"/>
      <c r="L447" s="721"/>
      <c r="M447" s="722"/>
      <c r="N447" s="521">
        <v>1218</v>
      </c>
      <c r="O447" s="720"/>
      <c r="P447" s="721"/>
      <c r="Q447" s="721"/>
      <c r="R447" s="722"/>
      <c r="S447" s="521">
        <v>1230</v>
      </c>
      <c r="T447" s="720"/>
      <c r="U447" s="721"/>
      <c r="V447" s="721"/>
      <c r="W447" s="722"/>
      <c r="X447" s="521">
        <v>1745</v>
      </c>
      <c r="Y447" s="720"/>
      <c r="Z447" s="721"/>
      <c r="AA447" s="721"/>
      <c r="AB447" s="722"/>
      <c r="AC447" s="521">
        <v>1746</v>
      </c>
      <c r="AD447" s="720"/>
      <c r="AE447" s="721"/>
      <c r="AF447" s="721"/>
      <c r="AG447" s="722"/>
      <c r="AH447" s="521">
        <v>1242</v>
      </c>
      <c r="AI447" s="720"/>
      <c r="AJ447" s="721"/>
      <c r="AK447" s="721"/>
      <c r="AL447" s="722"/>
      <c r="AM447" s="521">
        <v>1254</v>
      </c>
      <c r="AN447" s="720"/>
      <c r="AO447" s="721"/>
      <c r="AP447" s="721"/>
      <c r="AQ447" s="722"/>
      <c r="AR447" s="521">
        <v>1267</v>
      </c>
      <c r="AS447" s="720"/>
      <c r="AT447" s="721"/>
      <c r="AU447" s="721"/>
      <c r="AV447" s="722"/>
      <c r="AW447" s="557" t="s">
        <v>3</v>
      </c>
      <c r="AX447" s="410"/>
      <c r="AY447" s="410"/>
      <c r="AZ447" s="410"/>
      <c r="BA447" s="410"/>
      <c r="BB447" s="410"/>
      <c r="BC447" s="410"/>
      <c r="BD447" s="410"/>
      <c r="BE447" s="410"/>
      <c r="BF447" s="410"/>
      <c r="BG447" s="410"/>
      <c r="BH447" s="410"/>
      <c r="BI447" s="410"/>
      <c r="BJ447" s="410"/>
      <c r="BK447" s="410"/>
      <c r="BL447" s="410"/>
      <c r="BM447" s="410"/>
      <c r="BN447" s="410"/>
      <c r="BO447" s="410"/>
      <c r="BP447" s="410"/>
      <c r="BQ447" s="410"/>
      <c r="BR447" s="410"/>
      <c r="BS447" s="410"/>
      <c r="BT447" s="410"/>
      <c r="BU447" s="410"/>
      <c r="BV447" s="410"/>
      <c r="BW447" s="410"/>
      <c r="BX447" s="410"/>
    </row>
    <row r="448" spans="1:92" ht="14.25">
      <c r="B448" s="496" t="s">
        <v>207</v>
      </c>
      <c r="C448" s="497"/>
      <c r="D448" s="497"/>
      <c r="E448" s="497"/>
      <c r="F448" s="497"/>
      <c r="G448" s="497"/>
      <c r="H448" s="498"/>
      <c r="I448" s="521">
        <v>1209</v>
      </c>
      <c r="J448" s="720"/>
      <c r="K448" s="721"/>
      <c r="L448" s="721"/>
      <c r="M448" s="722"/>
      <c r="N448" s="521">
        <v>1219</v>
      </c>
      <c r="O448" s="720"/>
      <c r="P448" s="721"/>
      <c r="Q448" s="721"/>
      <c r="R448" s="722"/>
      <c r="S448" s="521">
        <v>1231</v>
      </c>
      <c r="T448" s="720"/>
      <c r="U448" s="721"/>
      <c r="V448" s="721"/>
      <c r="W448" s="722"/>
      <c r="X448" s="521">
        <v>1747</v>
      </c>
      <c r="Y448" s="720"/>
      <c r="Z448" s="721"/>
      <c r="AA448" s="721"/>
      <c r="AB448" s="722"/>
      <c r="AC448" s="521">
        <v>1748</v>
      </c>
      <c r="AD448" s="720"/>
      <c r="AE448" s="721"/>
      <c r="AF448" s="721"/>
      <c r="AG448" s="722"/>
      <c r="AH448" s="521">
        <v>1243</v>
      </c>
      <c r="AI448" s="720"/>
      <c r="AJ448" s="721"/>
      <c r="AK448" s="721"/>
      <c r="AL448" s="722"/>
      <c r="AM448" s="521">
        <v>1255</v>
      </c>
      <c r="AN448" s="720"/>
      <c r="AO448" s="721"/>
      <c r="AP448" s="721"/>
      <c r="AQ448" s="722"/>
      <c r="AR448" s="521">
        <v>1268</v>
      </c>
      <c r="AS448" s="720"/>
      <c r="AT448" s="721"/>
      <c r="AU448" s="721"/>
      <c r="AV448" s="722"/>
      <c r="AW448" s="557" t="s">
        <v>3</v>
      </c>
      <c r="AX448" s="410"/>
      <c r="AY448" s="410"/>
      <c r="AZ448" s="410"/>
      <c r="BA448" s="410"/>
      <c r="BB448" s="410"/>
      <c r="BC448" s="410"/>
      <c r="BD448" s="410"/>
      <c r="BE448" s="410"/>
      <c r="BF448" s="410"/>
      <c r="BG448" s="410"/>
      <c r="BH448" s="410"/>
      <c r="BI448" s="410"/>
      <c r="BJ448" s="410"/>
      <c r="BK448" s="410"/>
      <c r="BL448" s="410"/>
      <c r="BM448" s="410"/>
      <c r="BN448" s="410"/>
      <c r="BO448" s="410"/>
      <c r="BP448" s="410"/>
      <c r="BQ448" s="410"/>
      <c r="BR448" s="410"/>
      <c r="BS448" s="410"/>
      <c r="BT448" s="410"/>
      <c r="BU448" s="410"/>
      <c r="BV448" s="410"/>
      <c r="BW448" s="410"/>
      <c r="BX448" s="410"/>
    </row>
    <row r="449" spans="1:76" ht="14.25">
      <c r="B449" s="496" t="s">
        <v>109</v>
      </c>
      <c r="C449" s="497"/>
      <c r="D449" s="497"/>
      <c r="E449" s="497"/>
      <c r="F449" s="497"/>
      <c r="G449" s="497"/>
      <c r="H449" s="498"/>
      <c r="I449" s="521">
        <v>1210</v>
      </c>
      <c r="J449" s="720">
        <f>+IF(($J$439+$J$441+$J$444+$J$445-$J$440-$J$442-$J$443-$J$446-$J$447-$J$448)&gt;0,$J$439+$J$441+$J$444+$J$445-$J$440-$J$442-$J$443-$J$446-$J$447-$J$448,0)</f>
        <v>0</v>
      </c>
      <c r="K449" s="721"/>
      <c r="L449" s="721"/>
      <c r="M449" s="722"/>
      <c r="N449" s="521">
        <v>1220</v>
      </c>
      <c r="O449" s="720">
        <f>+IF(($O$439+$O$441+$O$444+$O$445-$O$440-$O$442-$O$443-$O$446-$O$447-$O$448)&gt;0,$O$439+$O$441+$O$444+$O$445-$O$440-$O$442-$O$443-$O$446-$O$447-$O$448,0)</f>
        <v>0</v>
      </c>
      <c r="P449" s="721"/>
      <c r="Q449" s="721"/>
      <c r="R449" s="722"/>
      <c r="S449" s="521">
        <v>1232</v>
      </c>
      <c r="T449" s="720">
        <f>+IF(($T$439+$T$441+$T$444+$T$445-$T$440-$T$442-$T$443-$T$446-$T$447-$T$448)&gt;0,$T$439+$T$441+$T$444+$T$445-$T$440-$T$442-$T$443-$T$446-$T$447-$T$448,0)</f>
        <v>0</v>
      </c>
      <c r="U449" s="721"/>
      <c r="V449" s="721"/>
      <c r="W449" s="722"/>
      <c r="X449" s="521">
        <v>1749</v>
      </c>
      <c r="Y449" s="720">
        <f>+IF(($Y$439+$Y$441+$Y$444+$Y$445-$Y$440-$Y$442-$Y$443-$Y$446-$Y$447-$Y$448)&gt;0,$Y$439+$Y$441+$Y$444+$Y$445-$Y$440-$Y$442-$Y$443-$Y$446-$Y$447-$Y$448,0)</f>
        <v>0</v>
      </c>
      <c r="Z449" s="721"/>
      <c r="AA449" s="721"/>
      <c r="AB449" s="722"/>
      <c r="AC449" s="521">
        <v>1750</v>
      </c>
      <c r="AD449" s="720">
        <f>+IF(($AD$439+$AD$441+$AD$444+$AD$445-$AD$440-$AD$442-$AD$443-$AD$446-$AD$447-$AD$448)&gt;0,$AD$439+$AD$441+$AD$444+$AD$445-$AD$440-$AD$442-$AD$443-$AD$446-$AD$447-$AD$448,0)</f>
        <v>0</v>
      </c>
      <c r="AE449" s="721"/>
      <c r="AF449" s="721"/>
      <c r="AG449" s="722"/>
      <c r="AH449" s="521">
        <v>1244</v>
      </c>
      <c r="AI449" s="720">
        <f>+IF(($AI$439+$AI$441+$AI$444+$AI$445-$AI$440-$AI$442-$AI$443-$AI$446-$AI$447-$AI$448)&gt;0,$AI$439+$AI$441+$AI$444+$AI$445-$AI$440-$AI$442-$AI$443-$AI$446-$AI$447-$AI$448,0)</f>
        <v>0</v>
      </c>
      <c r="AJ449" s="721"/>
      <c r="AK449" s="721"/>
      <c r="AL449" s="722"/>
      <c r="AM449" s="521">
        <v>1256</v>
      </c>
      <c r="AN449" s="720">
        <f>+IF(($AN$439+$AN$441+$AN$444+$AN$445-$AN$440-$AN$442-$AN$443-$AN$446-$AN$447-$AN$448)&gt;0,$AN$439+$AN$441+$AN$444+$AN$445-$AN$440-$AN$442-$AN$443-$AN$446-$AN$447-$AN$448,0)</f>
        <v>0</v>
      </c>
      <c r="AO449" s="721"/>
      <c r="AP449" s="721"/>
      <c r="AQ449" s="722"/>
      <c r="AR449" s="521">
        <v>1269</v>
      </c>
      <c r="AS449" s="720">
        <f>+IF(($AS$439+$AS$441+$AS$444+$AS$445-$AS$440-$AS$442-$AS$443-$AS$446-$AS$447-$AS$448)&gt;0,$AS$439+$AS$441+$AS$444+$AS$445-$AS$440-$AS$442-$AS$443-$AS$446-$AS$447-$AS$448,0)</f>
        <v>0</v>
      </c>
      <c r="AT449" s="721"/>
      <c r="AU449" s="721"/>
      <c r="AV449" s="722"/>
      <c r="AW449" s="557" t="s">
        <v>4</v>
      </c>
      <c r="AX449" s="410"/>
      <c r="AY449" s="410"/>
      <c r="AZ449" s="410"/>
      <c r="BA449" s="410"/>
      <c r="BB449" s="410"/>
      <c r="BC449" s="410"/>
      <c r="BD449" s="410"/>
      <c r="BE449" s="410"/>
      <c r="BF449" s="410"/>
      <c r="BG449" s="410"/>
      <c r="BH449" s="410"/>
      <c r="BI449" s="410"/>
      <c r="BJ449" s="410"/>
      <c r="BK449" s="410"/>
      <c r="BL449" s="410"/>
      <c r="BM449" s="410"/>
      <c r="BN449" s="410"/>
      <c r="BO449" s="410"/>
      <c r="BP449" s="410"/>
      <c r="BQ449" s="410"/>
      <c r="BR449" s="410"/>
      <c r="BS449" s="410"/>
      <c r="BT449" s="410"/>
      <c r="BU449" s="410"/>
      <c r="BV449" s="410"/>
      <c r="BW449" s="410"/>
      <c r="BX449" s="410"/>
    </row>
    <row r="450" spans="1:76" ht="14.25">
      <c r="B450" s="491" t="s">
        <v>110</v>
      </c>
      <c r="C450" s="492"/>
      <c r="D450" s="492"/>
      <c r="E450" s="492"/>
      <c r="F450" s="492"/>
      <c r="G450" s="492"/>
      <c r="H450" s="493"/>
      <c r="I450" s="558"/>
      <c r="J450" s="559"/>
      <c r="K450" s="559"/>
      <c r="L450" s="559"/>
      <c r="M450" s="560"/>
      <c r="N450" s="558"/>
      <c r="O450" s="559"/>
      <c r="P450" s="559"/>
      <c r="Q450" s="559"/>
      <c r="R450" s="560"/>
      <c r="S450" s="521">
        <v>1233</v>
      </c>
      <c r="T450" s="720">
        <f>-IF(($T$439+$T$441+$T$444+$T$445-$T$440-$T$442-$T$443-$T$446-$T$447-$T$448)&lt;0,$T$439+$T$441+$T$444+$T$445-$T$440-$T$442-$T$443-$T$446-$T$447-$T$448,0)</f>
        <v>0</v>
      </c>
      <c r="U450" s="721"/>
      <c r="V450" s="721"/>
      <c r="W450" s="722"/>
      <c r="X450" s="558"/>
      <c r="Y450" s="559"/>
      <c r="Z450" s="559"/>
      <c r="AA450" s="559"/>
      <c r="AB450" s="560"/>
      <c r="AC450" s="521">
        <v>1844</v>
      </c>
      <c r="AD450" s="720">
        <f>-IF(($AD$439+$AD$441+$AD$444+$AD$445-$AD$440-$AD$442-$AD$443-$AD$446-$AD$447-$AD$448)&lt;0,$AD$439+$AD$441+$AD$444+$AD$445-$AD$440-$AD$442-$AD$443-$AD$446-$AD$447-$AD$448,0)</f>
        <v>0</v>
      </c>
      <c r="AE450" s="721"/>
      <c r="AF450" s="721"/>
      <c r="AG450" s="722"/>
      <c r="AH450" s="521">
        <v>1245</v>
      </c>
      <c r="AI450" s="720">
        <f>-IF(($AI$439+$AI$441+$AI$444+$AI$445-$AI$440-$AI$442-$AI$443-$AI$446-$AI$447-$AI$448)&lt;0,$AI$439+$AI$441+$AI$444+$AI$445-$AI$440-$AI$442-$AI$443-$AI$446-$AI$447-$AI$448,0)</f>
        <v>0</v>
      </c>
      <c r="AJ450" s="721"/>
      <c r="AK450" s="721"/>
      <c r="AL450" s="722"/>
      <c r="AM450" s="521">
        <v>1257</v>
      </c>
      <c r="AN450" s="720">
        <f>-IF(($AN$439+$AN$441+$AN$444+$AN$445-$AN$440-$AN$442-$AN$443-$AN$446-$AN$447-$AN$448)&lt;0,$AN$439+$AN$441+$AN$444+$AN$445-$AN$440-$AN$442-$AN$443-$AN$446-$AN$447-$AN$448,0)</f>
        <v>0</v>
      </c>
      <c r="AO450" s="721"/>
      <c r="AP450" s="721"/>
      <c r="AQ450" s="722"/>
      <c r="AR450" s="558"/>
      <c r="AS450" s="559"/>
      <c r="AT450" s="559"/>
      <c r="AU450" s="559"/>
      <c r="AV450" s="560"/>
      <c r="AW450" s="557" t="s">
        <v>4</v>
      </c>
      <c r="AX450" s="410"/>
      <c r="AY450" s="410"/>
      <c r="AZ450" s="410"/>
      <c r="BA450" s="410"/>
      <c r="BB450" s="410"/>
      <c r="BC450" s="410"/>
      <c r="BD450" s="410"/>
      <c r="BE450" s="410"/>
      <c r="BF450" s="410"/>
      <c r="BG450" s="410"/>
      <c r="BH450" s="410"/>
      <c r="BI450" s="410"/>
      <c r="BJ450" s="410"/>
      <c r="BK450" s="410"/>
      <c r="BL450" s="410"/>
      <c r="BM450" s="410"/>
      <c r="BN450" s="410"/>
      <c r="BO450" s="410"/>
      <c r="BP450" s="410"/>
      <c r="BQ450" s="410"/>
      <c r="BR450" s="410"/>
      <c r="BS450" s="410"/>
      <c r="BT450" s="410"/>
      <c r="BU450" s="410"/>
      <c r="BV450" s="410"/>
      <c r="BW450" s="410"/>
      <c r="BX450" s="410"/>
    </row>
    <row r="451" spans="1:76" s="411" customFormat="1">
      <c r="A451" s="409"/>
      <c r="B451" s="517"/>
      <c r="C451" s="517"/>
      <c r="D451" s="517"/>
      <c r="E451" s="517"/>
      <c r="F451" s="517"/>
      <c r="G451" s="517"/>
      <c r="H451" s="517"/>
      <c r="I451" s="517"/>
      <c r="J451" s="517"/>
      <c r="K451" s="517"/>
      <c r="L451" s="517"/>
      <c r="M451" s="517"/>
      <c r="N451" s="517"/>
      <c r="O451" s="517"/>
      <c r="P451" s="517"/>
      <c r="Q451" s="517"/>
      <c r="R451" s="517"/>
      <c r="S451" s="517"/>
      <c r="T451" s="517"/>
      <c r="U451" s="517"/>
      <c r="V451" s="517"/>
      <c r="W451" s="517"/>
      <c r="X451" s="517"/>
      <c r="Y451" s="517"/>
      <c r="Z451" s="517"/>
      <c r="AA451" s="517"/>
      <c r="AB451" s="517"/>
      <c r="AC451" s="517"/>
      <c r="AD451" s="517"/>
      <c r="AE451" s="517"/>
      <c r="AF451" s="517"/>
      <c r="AG451" s="517"/>
      <c r="AH451" s="517"/>
      <c r="AI451" s="517"/>
      <c r="AJ451" s="517"/>
      <c r="AK451" s="517"/>
      <c r="AL451" s="517"/>
      <c r="AM451" s="517"/>
      <c r="AN451" s="517"/>
      <c r="AO451" s="517"/>
      <c r="AP451" s="517"/>
      <c r="AQ451" s="517"/>
      <c r="AR451" s="517"/>
      <c r="AS451" s="517"/>
      <c r="AT451" s="517"/>
      <c r="AU451" s="517"/>
      <c r="AV451" s="517"/>
      <c r="AW451" s="517"/>
      <c r="AX451" s="410"/>
      <c r="AY451" s="410"/>
      <c r="AZ451" s="410"/>
      <c r="BA451" s="410"/>
      <c r="BB451" s="410"/>
      <c r="BC451" s="410"/>
      <c r="BD451" s="410"/>
      <c r="BE451" s="410"/>
      <c r="BF451" s="410"/>
      <c r="BG451" s="410"/>
      <c r="BH451" s="410"/>
      <c r="BI451" s="410"/>
      <c r="BJ451" s="410"/>
      <c r="BK451" s="410"/>
      <c r="BL451" s="410"/>
      <c r="BM451" s="410"/>
      <c r="BN451" s="410"/>
      <c r="BO451" s="410"/>
      <c r="BP451" s="410"/>
      <c r="BQ451" s="410"/>
      <c r="BR451" s="410"/>
      <c r="BS451" s="410"/>
      <c r="BT451" s="410"/>
      <c r="BU451" s="410"/>
      <c r="BV451" s="410"/>
      <c r="BW451" s="410"/>
      <c r="BX451" s="410"/>
    </row>
    <row r="452" spans="1:76" s="411" customFormat="1">
      <c r="A452" s="409"/>
      <c r="B452" s="810" t="s">
        <v>853</v>
      </c>
      <c r="C452" s="811"/>
      <c r="D452" s="811"/>
      <c r="E452" s="811"/>
      <c r="F452" s="811"/>
      <c r="G452" s="811"/>
      <c r="H452" s="811"/>
      <c r="I452" s="811"/>
      <c r="J452" s="811"/>
      <c r="K452" s="811"/>
      <c r="L452" s="811"/>
      <c r="M452" s="811"/>
      <c r="N452" s="811"/>
      <c r="O452" s="811"/>
      <c r="P452" s="811"/>
      <c r="Q452" s="811"/>
      <c r="R452" s="811"/>
      <c r="S452" s="811"/>
      <c r="T452" s="811"/>
      <c r="U452" s="811"/>
      <c r="V452" s="811"/>
      <c r="W452" s="811"/>
      <c r="X452" s="811"/>
      <c r="Y452" s="811"/>
      <c r="Z452" s="811"/>
      <c r="AA452" s="811"/>
      <c r="AB452" s="811"/>
      <c r="AC452" s="811"/>
      <c r="AD452" s="811"/>
      <c r="AE452" s="811"/>
      <c r="AF452" s="811"/>
      <c r="AG452" s="811"/>
      <c r="AH452" s="811"/>
      <c r="AI452" s="811"/>
      <c r="AJ452" s="811"/>
      <c r="AK452" s="811"/>
      <c r="AL452" s="811"/>
      <c r="AM452" s="811"/>
      <c r="AN452" s="811"/>
      <c r="AO452" s="811"/>
      <c r="AP452" s="811"/>
      <c r="AQ452" s="811"/>
      <c r="AR452" s="811"/>
      <c r="AS452" s="811"/>
      <c r="AT452" s="811"/>
      <c r="AU452" s="811"/>
      <c r="AV452" s="811"/>
      <c r="AW452" s="812"/>
      <c r="AX452" s="410"/>
      <c r="AY452" s="410"/>
      <c r="AZ452" s="410"/>
      <c r="BA452" s="410"/>
      <c r="BB452" s="410"/>
      <c r="BC452" s="410"/>
      <c r="BD452" s="410"/>
      <c r="BE452" s="410"/>
      <c r="BF452" s="410"/>
      <c r="BG452" s="410"/>
      <c r="BH452" s="410"/>
      <c r="BI452" s="410"/>
      <c r="BJ452" s="410"/>
      <c r="BK452" s="410"/>
      <c r="BL452" s="410"/>
      <c r="BM452" s="410"/>
      <c r="BN452" s="410"/>
      <c r="BO452" s="410"/>
      <c r="BP452" s="410"/>
      <c r="BQ452" s="410"/>
      <c r="BR452" s="410"/>
      <c r="BS452" s="410"/>
      <c r="BT452" s="410"/>
      <c r="BU452" s="410"/>
      <c r="BV452" s="410"/>
      <c r="BW452" s="410"/>
      <c r="BX452" s="410"/>
    </row>
    <row r="453" spans="1:76" s="411" customFormat="1">
      <c r="A453" s="409"/>
      <c r="B453" s="545"/>
      <c r="C453" s="546"/>
      <c r="D453" s="546"/>
      <c r="E453" s="546"/>
      <c r="F453" s="546"/>
      <c r="G453" s="546"/>
      <c r="H453" s="547"/>
      <c r="I453" s="810" t="s">
        <v>111</v>
      </c>
      <c r="J453" s="811"/>
      <c r="K453" s="811"/>
      <c r="L453" s="811"/>
      <c r="M453" s="811"/>
      <c r="N453" s="811"/>
      <c r="O453" s="811"/>
      <c r="P453" s="811"/>
      <c r="Q453" s="811"/>
      <c r="R453" s="811"/>
      <c r="S453" s="811"/>
      <c r="T453" s="811"/>
      <c r="U453" s="811"/>
      <c r="V453" s="811"/>
      <c r="W453" s="811"/>
      <c r="X453" s="811"/>
      <c r="Y453" s="811"/>
      <c r="Z453" s="811"/>
      <c r="AA453" s="811"/>
      <c r="AB453" s="811"/>
      <c r="AC453" s="811"/>
      <c r="AD453" s="811"/>
      <c r="AE453" s="811"/>
      <c r="AF453" s="811"/>
      <c r="AG453" s="812"/>
      <c r="AH453" s="810" t="s">
        <v>112</v>
      </c>
      <c r="AI453" s="811"/>
      <c r="AJ453" s="811"/>
      <c r="AK453" s="811"/>
      <c r="AL453" s="811"/>
      <c r="AM453" s="811"/>
      <c r="AN453" s="811"/>
      <c r="AO453" s="811"/>
      <c r="AP453" s="811"/>
      <c r="AQ453" s="811"/>
      <c r="AR453" s="811"/>
      <c r="AS453" s="811"/>
      <c r="AT453" s="811"/>
      <c r="AU453" s="811"/>
      <c r="AV453" s="812"/>
      <c r="AW453" s="548"/>
      <c r="AX453" s="410"/>
      <c r="AY453" s="410"/>
      <c r="AZ453" s="410"/>
      <c r="BA453" s="410"/>
      <c r="BB453" s="410"/>
      <c r="BC453" s="410"/>
      <c r="BD453" s="410"/>
      <c r="BE453" s="410"/>
      <c r="BF453" s="410"/>
      <c r="BG453" s="410"/>
      <c r="BH453" s="410"/>
      <c r="BI453" s="410"/>
      <c r="BJ453" s="410"/>
      <c r="BK453" s="410"/>
      <c r="BL453" s="410"/>
      <c r="BM453" s="410"/>
      <c r="BN453" s="410"/>
      <c r="BO453" s="410"/>
      <c r="BP453" s="410"/>
      <c r="BQ453" s="410"/>
      <c r="BR453" s="410"/>
      <c r="BS453" s="410"/>
      <c r="BT453" s="410"/>
      <c r="BU453" s="410"/>
      <c r="BV453" s="410"/>
      <c r="BW453" s="410"/>
      <c r="BX453" s="410"/>
    </row>
    <row r="454" spans="1:76" s="411" customFormat="1">
      <c r="A454" s="409"/>
      <c r="B454" s="549"/>
      <c r="C454" s="550"/>
      <c r="D454" s="550"/>
      <c r="E454" s="550"/>
      <c r="F454" s="550"/>
      <c r="G454" s="550"/>
      <c r="H454" s="551"/>
      <c r="I454" s="810" t="s">
        <v>32</v>
      </c>
      <c r="J454" s="811"/>
      <c r="K454" s="811"/>
      <c r="L454" s="811"/>
      <c r="M454" s="811"/>
      <c r="N454" s="811"/>
      <c r="O454" s="811"/>
      <c r="P454" s="811"/>
      <c r="Q454" s="811"/>
      <c r="R454" s="812"/>
      <c r="S454" s="810" t="s">
        <v>113</v>
      </c>
      <c r="T454" s="811"/>
      <c r="U454" s="811"/>
      <c r="V454" s="811"/>
      <c r="W454" s="811"/>
      <c r="X454" s="811"/>
      <c r="Y454" s="811"/>
      <c r="Z454" s="811"/>
      <c r="AA454" s="811"/>
      <c r="AB454" s="812"/>
      <c r="AC454" s="822" t="s">
        <v>114</v>
      </c>
      <c r="AD454" s="823"/>
      <c r="AE454" s="823"/>
      <c r="AF454" s="823"/>
      <c r="AG454" s="824"/>
      <c r="AH454" s="822" t="s">
        <v>115</v>
      </c>
      <c r="AI454" s="823"/>
      <c r="AJ454" s="823"/>
      <c r="AK454" s="823"/>
      <c r="AL454" s="824"/>
      <c r="AM454" s="822" t="s">
        <v>116</v>
      </c>
      <c r="AN454" s="823"/>
      <c r="AO454" s="823"/>
      <c r="AP454" s="823"/>
      <c r="AQ454" s="824"/>
      <c r="AR454" s="822" t="s">
        <v>114</v>
      </c>
      <c r="AS454" s="823"/>
      <c r="AT454" s="823"/>
      <c r="AU454" s="823"/>
      <c r="AV454" s="824"/>
      <c r="AW454" s="552"/>
      <c r="AX454" s="410"/>
      <c r="AY454" s="410"/>
      <c r="AZ454" s="410"/>
      <c r="BA454" s="410"/>
      <c r="BB454" s="410"/>
      <c r="BC454" s="410"/>
      <c r="BD454" s="410"/>
      <c r="BE454" s="410"/>
      <c r="BF454" s="410"/>
      <c r="BG454" s="410"/>
      <c r="BH454" s="410"/>
      <c r="BI454" s="410"/>
      <c r="BJ454" s="410"/>
      <c r="BK454" s="410"/>
      <c r="BL454" s="410"/>
      <c r="BM454" s="410"/>
      <c r="BN454" s="410"/>
      <c r="BO454" s="410"/>
      <c r="BP454" s="410"/>
      <c r="BQ454" s="410"/>
      <c r="BR454" s="410"/>
      <c r="BS454" s="410"/>
      <c r="BT454" s="410"/>
      <c r="BU454" s="410"/>
      <c r="BV454" s="410"/>
      <c r="BW454" s="410"/>
      <c r="BX454" s="410"/>
    </row>
    <row r="455" spans="1:76" s="411" customFormat="1">
      <c r="A455" s="409"/>
      <c r="B455" s="553"/>
      <c r="C455" s="554"/>
      <c r="D455" s="554"/>
      <c r="E455" s="554"/>
      <c r="F455" s="554"/>
      <c r="G455" s="554"/>
      <c r="H455" s="555"/>
      <c r="I455" s="810" t="s">
        <v>115</v>
      </c>
      <c r="J455" s="811"/>
      <c r="K455" s="811"/>
      <c r="L455" s="811"/>
      <c r="M455" s="811"/>
      <c r="N455" s="810" t="s">
        <v>32</v>
      </c>
      <c r="O455" s="811"/>
      <c r="P455" s="811"/>
      <c r="Q455" s="811"/>
      <c r="R455" s="812"/>
      <c r="S455" s="810" t="s">
        <v>115</v>
      </c>
      <c r="T455" s="811"/>
      <c r="U455" s="811"/>
      <c r="V455" s="811"/>
      <c r="W455" s="811"/>
      <c r="X455" s="810" t="s">
        <v>32</v>
      </c>
      <c r="Y455" s="811"/>
      <c r="Z455" s="811"/>
      <c r="AA455" s="811"/>
      <c r="AB455" s="812"/>
      <c r="AC455" s="828"/>
      <c r="AD455" s="829"/>
      <c r="AE455" s="829"/>
      <c r="AF455" s="829"/>
      <c r="AG455" s="830"/>
      <c r="AH455" s="828"/>
      <c r="AI455" s="829"/>
      <c r="AJ455" s="829"/>
      <c r="AK455" s="829"/>
      <c r="AL455" s="830"/>
      <c r="AM455" s="828"/>
      <c r="AN455" s="829"/>
      <c r="AO455" s="829"/>
      <c r="AP455" s="829"/>
      <c r="AQ455" s="830"/>
      <c r="AR455" s="828"/>
      <c r="AS455" s="829"/>
      <c r="AT455" s="829"/>
      <c r="AU455" s="829"/>
      <c r="AV455" s="830"/>
      <c r="AW455" s="556"/>
      <c r="AX455" s="410"/>
      <c r="AY455" s="410"/>
      <c r="AZ455" s="410"/>
      <c r="BA455" s="410"/>
      <c r="BB455" s="410"/>
      <c r="BC455" s="410"/>
      <c r="BD455" s="410"/>
      <c r="BE455" s="410"/>
      <c r="BF455" s="410"/>
      <c r="BG455" s="410"/>
      <c r="BH455" s="410"/>
      <c r="BI455" s="410"/>
      <c r="BJ455" s="410"/>
      <c r="BK455" s="410"/>
      <c r="BL455" s="410"/>
      <c r="BM455" s="410"/>
      <c r="BN455" s="410"/>
      <c r="BO455" s="410"/>
      <c r="BP455" s="410"/>
      <c r="BQ455" s="410"/>
      <c r="BR455" s="410"/>
      <c r="BS455" s="410"/>
      <c r="BT455" s="410"/>
      <c r="BU455" s="410"/>
      <c r="BV455" s="410"/>
      <c r="BW455" s="410"/>
      <c r="BX455" s="410"/>
    </row>
    <row r="456" spans="1:76" ht="14.25">
      <c r="B456" s="491" t="s">
        <v>854</v>
      </c>
      <c r="C456" s="492"/>
      <c r="D456" s="492"/>
      <c r="E456" s="492"/>
      <c r="F456" s="492"/>
      <c r="G456" s="492"/>
      <c r="H456" s="493"/>
      <c r="I456" s="521">
        <v>1270</v>
      </c>
      <c r="J456" s="720"/>
      <c r="K456" s="721"/>
      <c r="L456" s="721"/>
      <c r="M456" s="722"/>
      <c r="N456" s="521">
        <v>1279</v>
      </c>
      <c r="O456" s="720"/>
      <c r="P456" s="721"/>
      <c r="Q456" s="721"/>
      <c r="R456" s="722"/>
      <c r="S456" s="521">
        <v>1288</v>
      </c>
      <c r="T456" s="720"/>
      <c r="U456" s="721"/>
      <c r="V456" s="721"/>
      <c r="W456" s="722"/>
      <c r="X456" s="521">
        <v>1301</v>
      </c>
      <c r="Y456" s="720"/>
      <c r="Z456" s="721"/>
      <c r="AA456" s="721"/>
      <c r="AB456" s="722"/>
      <c r="AC456" s="521">
        <v>1313</v>
      </c>
      <c r="AD456" s="720"/>
      <c r="AE456" s="721"/>
      <c r="AF456" s="721"/>
      <c r="AG456" s="722"/>
      <c r="AH456" s="521">
        <v>1324</v>
      </c>
      <c r="AI456" s="720"/>
      <c r="AJ456" s="721"/>
      <c r="AK456" s="721"/>
      <c r="AL456" s="722"/>
      <c r="AM456" s="521">
        <v>1335</v>
      </c>
      <c r="AN456" s="720"/>
      <c r="AO456" s="721"/>
      <c r="AP456" s="721"/>
      <c r="AQ456" s="722"/>
      <c r="AR456" s="521">
        <v>1346</v>
      </c>
      <c r="AS456" s="720"/>
      <c r="AT456" s="721"/>
      <c r="AU456" s="721"/>
      <c r="AV456" s="722"/>
      <c r="AW456" s="557" t="s">
        <v>2</v>
      </c>
      <c r="AX456" s="410"/>
      <c r="AY456" s="410"/>
      <c r="AZ456" s="410"/>
      <c r="BA456" s="410"/>
      <c r="BB456" s="410"/>
      <c r="BC456" s="410"/>
      <c r="BD456" s="410"/>
      <c r="BE456" s="410"/>
      <c r="BF456" s="410"/>
      <c r="BG456" s="410"/>
      <c r="BH456" s="410"/>
      <c r="BI456" s="410"/>
      <c r="BJ456" s="410"/>
      <c r="BK456" s="410"/>
      <c r="BL456" s="410"/>
      <c r="BM456" s="410"/>
      <c r="BN456" s="410"/>
      <c r="BO456" s="410"/>
      <c r="BP456" s="410"/>
      <c r="BQ456" s="410"/>
      <c r="BR456" s="410"/>
      <c r="BS456" s="410"/>
      <c r="BT456" s="410"/>
      <c r="BU456" s="410"/>
      <c r="BV456" s="410"/>
      <c r="BW456" s="410"/>
      <c r="BX456" s="410"/>
    </row>
    <row r="457" spans="1:76" ht="14.25">
      <c r="B457" s="491" t="s">
        <v>855</v>
      </c>
      <c r="C457" s="492"/>
      <c r="D457" s="492"/>
      <c r="E457" s="492"/>
      <c r="F457" s="492"/>
      <c r="G457" s="492"/>
      <c r="H457" s="493"/>
      <c r="I457" s="521">
        <v>1821</v>
      </c>
      <c r="J457" s="720"/>
      <c r="K457" s="721"/>
      <c r="L457" s="721"/>
      <c r="M457" s="722"/>
      <c r="N457" s="521">
        <v>1822</v>
      </c>
      <c r="O457" s="720"/>
      <c r="P457" s="721"/>
      <c r="Q457" s="721"/>
      <c r="R457" s="722"/>
      <c r="S457" s="521">
        <v>1289</v>
      </c>
      <c r="T457" s="720"/>
      <c r="U457" s="721"/>
      <c r="V457" s="721"/>
      <c r="W457" s="722"/>
      <c r="X457" s="521">
        <v>1302</v>
      </c>
      <c r="Y457" s="720"/>
      <c r="Z457" s="721"/>
      <c r="AA457" s="721"/>
      <c r="AB457" s="722"/>
      <c r="AC457" s="558"/>
      <c r="AD457" s="559"/>
      <c r="AE457" s="559"/>
      <c r="AF457" s="559"/>
      <c r="AG457" s="560"/>
      <c r="AH457" s="558"/>
      <c r="AI457" s="559"/>
      <c r="AJ457" s="559"/>
      <c r="AK457" s="559"/>
      <c r="AL457" s="560"/>
      <c r="AM457" s="558"/>
      <c r="AN457" s="559"/>
      <c r="AO457" s="559"/>
      <c r="AP457" s="559"/>
      <c r="AQ457" s="560"/>
      <c r="AR457" s="558"/>
      <c r="AS457" s="559"/>
      <c r="AT457" s="559"/>
      <c r="AU457" s="559"/>
      <c r="AV457" s="560"/>
      <c r="AW457" s="557" t="s">
        <v>3</v>
      </c>
      <c r="AX457" s="410"/>
      <c r="AY457" s="410"/>
      <c r="AZ457" s="410"/>
      <c r="BA457" s="410"/>
      <c r="BB457" s="410"/>
      <c r="BC457" s="410"/>
      <c r="BD457" s="410"/>
      <c r="BE457" s="410"/>
      <c r="BF457" s="410"/>
      <c r="BG457" s="410"/>
      <c r="BH457" s="410"/>
      <c r="BI457" s="410"/>
      <c r="BJ457" s="410"/>
      <c r="BK457" s="410"/>
      <c r="BL457" s="410"/>
      <c r="BM457" s="410"/>
      <c r="BN457" s="410"/>
      <c r="BO457" s="410"/>
      <c r="BP457" s="410"/>
      <c r="BQ457" s="410"/>
      <c r="BR457" s="410"/>
      <c r="BS457" s="410"/>
      <c r="BT457" s="410"/>
      <c r="BU457" s="410"/>
      <c r="BV457" s="410"/>
      <c r="BW457" s="410"/>
      <c r="BX457" s="410"/>
    </row>
    <row r="458" spans="1:76" ht="14.25">
      <c r="B458" s="491" t="s">
        <v>92</v>
      </c>
      <c r="C458" s="492"/>
      <c r="D458" s="492"/>
      <c r="E458" s="492"/>
      <c r="F458" s="492"/>
      <c r="G458" s="492"/>
      <c r="H458" s="493"/>
      <c r="I458" s="521">
        <v>1271</v>
      </c>
      <c r="J458" s="720"/>
      <c r="K458" s="721"/>
      <c r="L458" s="721"/>
      <c r="M458" s="722"/>
      <c r="N458" s="521">
        <v>1280</v>
      </c>
      <c r="O458" s="720"/>
      <c r="P458" s="721"/>
      <c r="Q458" s="721"/>
      <c r="R458" s="722"/>
      <c r="S458" s="521">
        <v>1290</v>
      </c>
      <c r="T458" s="720"/>
      <c r="U458" s="721"/>
      <c r="V458" s="721"/>
      <c r="W458" s="722"/>
      <c r="X458" s="521">
        <v>1303</v>
      </c>
      <c r="Y458" s="720"/>
      <c r="Z458" s="721"/>
      <c r="AA458" s="721"/>
      <c r="AB458" s="722"/>
      <c r="AC458" s="521">
        <v>1314</v>
      </c>
      <c r="AD458" s="720"/>
      <c r="AE458" s="721"/>
      <c r="AF458" s="721"/>
      <c r="AG458" s="722"/>
      <c r="AH458" s="521">
        <v>1326</v>
      </c>
      <c r="AI458" s="720"/>
      <c r="AJ458" s="721"/>
      <c r="AK458" s="721"/>
      <c r="AL458" s="722"/>
      <c r="AM458" s="521">
        <v>1337</v>
      </c>
      <c r="AN458" s="720"/>
      <c r="AO458" s="721"/>
      <c r="AP458" s="721"/>
      <c r="AQ458" s="722"/>
      <c r="AR458" s="521">
        <v>1347</v>
      </c>
      <c r="AS458" s="720"/>
      <c r="AT458" s="721"/>
      <c r="AU458" s="721"/>
      <c r="AV458" s="722"/>
      <c r="AW458" s="557" t="s">
        <v>2</v>
      </c>
      <c r="AX458" s="410"/>
      <c r="AY458" s="410"/>
      <c r="AZ458" s="410"/>
      <c r="BA458" s="410"/>
      <c r="BB458" s="410"/>
      <c r="BC458" s="410"/>
      <c r="BD458" s="410"/>
      <c r="BE458" s="410"/>
      <c r="BF458" s="410"/>
      <c r="BG458" s="410"/>
      <c r="BH458" s="410"/>
      <c r="BI458" s="410"/>
      <c r="BJ458" s="410"/>
      <c r="BK458" s="410"/>
      <c r="BL458" s="410"/>
      <c r="BM458" s="410"/>
      <c r="BN458" s="410"/>
      <c r="BO458" s="410"/>
      <c r="BP458" s="410"/>
      <c r="BQ458" s="410"/>
      <c r="BR458" s="410"/>
      <c r="BS458" s="410"/>
      <c r="BT458" s="410"/>
      <c r="BU458" s="410"/>
      <c r="BV458" s="410"/>
      <c r="BW458" s="410"/>
      <c r="BX458" s="410"/>
    </row>
    <row r="459" spans="1:76" ht="14.25">
      <c r="B459" s="491" t="s">
        <v>93</v>
      </c>
      <c r="C459" s="492"/>
      <c r="D459" s="492"/>
      <c r="E459" s="492"/>
      <c r="F459" s="492"/>
      <c r="G459" s="492"/>
      <c r="H459" s="493"/>
      <c r="I459" s="521">
        <v>1272</v>
      </c>
      <c r="J459" s="720"/>
      <c r="K459" s="721"/>
      <c r="L459" s="721"/>
      <c r="M459" s="722"/>
      <c r="N459" s="521">
        <v>1281</v>
      </c>
      <c r="O459" s="720"/>
      <c r="P459" s="721"/>
      <c r="Q459" s="721"/>
      <c r="R459" s="722"/>
      <c r="S459" s="521">
        <v>1291</v>
      </c>
      <c r="T459" s="720"/>
      <c r="U459" s="721"/>
      <c r="V459" s="721"/>
      <c r="W459" s="722"/>
      <c r="X459" s="521">
        <v>1304</v>
      </c>
      <c r="Y459" s="720"/>
      <c r="Z459" s="721"/>
      <c r="AA459" s="721"/>
      <c r="AB459" s="722"/>
      <c r="AC459" s="521">
        <v>1315</v>
      </c>
      <c r="AD459" s="720"/>
      <c r="AE459" s="721"/>
      <c r="AF459" s="721"/>
      <c r="AG459" s="722"/>
      <c r="AH459" s="521">
        <v>1327</v>
      </c>
      <c r="AI459" s="720"/>
      <c r="AJ459" s="721"/>
      <c r="AK459" s="721"/>
      <c r="AL459" s="722"/>
      <c r="AM459" s="521">
        <v>1338</v>
      </c>
      <c r="AN459" s="720"/>
      <c r="AO459" s="721"/>
      <c r="AP459" s="721"/>
      <c r="AQ459" s="722"/>
      <c r="AR459" s="521">
        <v>1348</v>
      </c>
      <c r="AS459" s="720"/>
      <c r="AT459" s="721"/>
      <c r="AU459" s="721"/>
      <c r="AV459" s="722"/>
      <c r="AW459" s="557" t="s">
        <v>3</v>
      </c>
      <c r="AX459" s="410"/>
      <c r="AY459" s="410"/>
      <c r="AZ459" s="410"/>
      <c r="BA459" s="410"/>
      <c r="BB459" s="410"/>
      <c r="BC459" s="410"/>
      <c r="BD459" s="410"/>
      <c r="BE459" s="410"/>
      <c r="BF459" s="410"/>
      <c r="BG459" s="410"/>
      <c r="BH459" s="410"/>
      <c r="BI459" s="410"/>
      <c r="BJ459" s="410"/>
      <c r="BK459" s="410"/>
      <c r="BL459" s="410"/>
      <c r="BM459" s="410"/>
      <c r="BN459" s="410"/>
      <c r="BO459" s="410"/>
      <c r="BP459" s="410"/>
      <c r="BQ459" s="410"/>
      <c r="BR459" s="410"/>
      <c r="BS459" s="410"/>
      <c r="BT459" s="410"/>
      <c r="BU459" s="410"/>
      <c r="BV459" s="410"/>
      <c r="BW459" s="410"/>
      <c r="BX459" s="410"/>
    </row>
    <row r="460" spans="1:76" ht="14.25">
      <c r="B460" s="491" t="s">
        <v>856</v>
      </c>
      <c r="C460" s="492"/>
      <c r="D460" s="492"/>
      <c r="E460" s="492"/>
      <c r="F460" s="492"/>
      <c r="G460" s="492"/>
      <c r="H460" s="493"/>
      <c r="I460" s="558"/>
      <c r="J460" s="559"/>
      <c r="K460" s="559"/>
      <c r="L460" s="559"/>
      <c r="M460" s="560"/>
      <c r="N460" s="558"/>
      <c r="O460" s="559"/>
      <c r="P460" s="559"/>
      <c r="Q460" s="559"/>
      <c r="R460" s="560"/>
      <c r="S460" s="521">
        <v>1292</v>
      </c>
      <c r="T460" s="720"/>
      <c r="U460" s="721"/>
      <c r="V460" s="721"/>
      <c r="W460" s="722"/>
      <c r="X460" s="521">
        <v>1305</v>
      </c>
      <c r="Y460" s="720"/>
      <c r="Z460" s="721"/>
      <c r="AA460" s="721"/>
      <c r="AB460" s="722"/>
      <c r="AC460" s="521">
        <v>1316</v>
      </c>
      <c r="AD460" s="720"/>
      <c r="AE460" s="721"/>
      <c r="AF460" s="721"/>
      <c r="AG460" s="722"/>
      <c r="AH460" s="558"/>
      <c r="AI460" s="559"/>
      <c r="AJ460" s="559"/>
      <c r="AK460" s="559"/>
      <c r="AL460" s="560"/>
      <c r="AM460" s="558"/>
      <c r="AN460" s="559"/>
      <c r="AO460" s="559"/>
      <c r="AP460" s="559"/>
      <c r="AQ460" s="560"/>
      <c r="AR460" s="558"/>
      <c r="AS460" s="559"/>
      <c r="AT460" s="559"/>
      <c r="AU460" s="559"/>
      <c r="AV460" s="560"/>
      <c r="AW460" s="557" t="s">
        <v>2</v>
      </c>
      <c r="AX460" s="410"/>
      <c r="AY460" s="410"/>
      <c r="AZ460" s="410"/>
      <c r="BA460" s="410"/>
      <c r="BB460" s="410"/>
      <c r="BC460" s="410"/>
      <c r="BD460" s="410"/>
      <c r="BE460" s="410"/>
      <c r="BF460" s="410"/>
      <c r="BG460" s="410"/>
      <c r="BH460" s="410"/>
      <c r="BI460" s="410"/>
      <c r="BJ460" s="410"/>
      <c r="BK460" s="410"/>
      <c r="BL460" s="410"/>
      <c r="BM460" s="410"/>
      <c r="BN460" s="410"/>
      <c r="BO460" s="410"/>
      <c r="BP460" s="410"/>
      <c r="BQ460" s="410"/>
      <c r="BR460" s="410"/>
      <c r="BS460" s="410"/>
      <c r="BT460" s="410"/>
      <c r="BU460" s="410"/>
      <c r="BV460" s="410"/>
      <c r="BW460" s="410"/>
      <c r="BX460" s="410"/>
    </row>
    <row r="461" spans="1:76" ht="14.25">
      <c r="B461" s="491" t="s">
        <v>857</v>
      </c>
      <c r="C461" s="492"/>
      <c r="D461" s="492"/>
      <c r="E461" s="492"/>
      <c r="F461" s="492"/>
      <c r="G461" s="492"/>
      <c r="H461" s="493"/>
      <c r="I461" s="521">
        <v>1273</v>
      </c>
      <c r="J461" s="720"/>
      <c r="K461" s="721"/>
      <c r="L461" s="721"/>
      <c r="M461" s="722"/>
      <c r="N461" s="521">
        <v>1282</v>
      </c>
      <c r="O461" s="720"/>
      <c r="P461" s="721"/>
      <c r="Q461" s="721"/>
      <c r="R461" s="722"/>
      <c r="S461" s="521">
        <v>1293</v>
      </c>
      <c r="T461" s="720"/>
      <c r="U461" s="721"/>
      <c r="V461" s="721"/>
      <c r="W461" s="722"/>
      <c r="X461" s="521">
        <v>1306</v>
      </c>
      <c r="Y461" s="720"/>
      <c r="Z461" s="721"/>
      <c r="AA461" s="721"/>
      <c r="AB461" s="722"/>
      <c r="AC461" s="521">
        <v>1317</v>
      </c>
      <c r="AD461" s="720"/>
      <c r="AE461" s="721"/>
      <c r="AF461" s="721"/>
      <c r="AG461" s="722"/>
      <c r="AH461" s="521">
        <v>1328</v>
      </c>
      <c r="AI461" s="720"/>
      <c r="AJ461" s="721"/>
      <c r="AK461" s="721"/>
      <c r="AL461" s="722"/>
      <c r="AM461" s="521">
        <v>1339</v>
      </c>
      <c r="AN461" s="720"/>
      <c r="AO461" s="721"/>
      <c r="AP461" s="721"/>
      <c r="AQ461" s="722"/>
      <c r="AR461" s="561">
        <v>1349</v>
      </c>
      <c r="AS461" s="720"/>
      <c r="AT461" s="721"/>
      <c r="AU461" s="721"/>
      <c r="AV461" s="722"/>
      <c r="AW461" s="557" t="s">
        <v>2</v>
      </c>
      <c r="AX461" s="410"/>
      <c r="AY461" s="410"/>
      <c r="AZ461" s="410"/>
      <c r="BA461" s="410"/>
      <c r="BB461" s="410"/>
      <c r="BC461" s="410"/>
      <c r="BD461" s="410"/>
      <c r="BE461" s="410"/>
      <c r="BF461" s="410"/>
      <c r="BG461" s="410"/>
      <c r="BH461" s="410"/>
      <c r="BI461" s="410"/>
      <c r="BJ461" s="410"/>
      <c r="BK461" s="410"/>
      <c r="BL461" s="410"/>
      <c r="BM461" s="410"/>
      <c r="BN461" s="410"/>
      <c r="BO461" s="410"/>
      <c r="BP461" s="410"/>
      <c r="BQ461" s="410"/>
      <c r="BR461" s="410"/>
      <c r="BS461" s="410"/>
      <c r="BT461" s="410"/>
      <c r="BU461" s="410"/>
      <c r="BV461" s="410"/>
      <c r="BW461" s="410"/>
      <c r="BX461" s="410"/>
    </row>
    <row r="462" spans="1:76" ht="14.25">
      <c r="B462" s="491" t="s">
        <v>107</v>
      </c>
      <c r="C462" s="492"/>
      <c r="D462" s="492"/>
      <c r="E462" s="492"/>
      <c r="F462" s="492"/>
      <c r="G462" s="492"/>
      <c r="H462" s="493"/>
      <c r="I462" s="521">
        <v>1274</v>
      </c>
      <c r="J462" s="720"/>
      <c r="K462" s="721"/>
      <c r="L462" s="721"/>
      <c r="M462" s="722"/>
      <c r="N462" s="521">
        <v>1283</v>
      </c>
      <c r="O462" s="720"/>
      <c r="P462" s="721"/>
      <c r="Q462" s="721"/>
      <c r="R462" s="722"/>
      <c r="S462" s="521">
        <v>1294</v>
      </c>
      <c r="T462" s="720"/>
      <c r="U462" s="721"/>
      <c r="V462" s="721"/>
      <c r="W462" s="722"/>
      <c r="X462" s="521">
        <v>1307</v>
      </c>
      <c r="Y462" s="720"/>
      <c r="Z462" s="721"/>
      <c r="AA462" s="721"/>
      <c r="AB462" s="722"/>
      <c r="AC462" s="521">
        <v>1318</v>
      </c>
      <c r="AD462" s="720"/>
      <c r="AE462" s="721"/>
      <c r="AF462" s="721"/>
      <c r="AG462" s="722"/>
      <c r="AH462" s="521">
        <v>1329</v>
      </c>
      <c r="AI462" s="720"/>
      <c r="AJ462" s="721"/>
      <c r="AK462" s="721"/>
      <c r="AL462" s="722"/>
      <c r="AM462" s="521">
        <v>1340</v>
      </c>
      <c r="AN462" s="720"/>
      <c r="AO462" s="721"/>
      <c r="AP462" s="721"/>
      <c r="AQ462" s="722"/>
      <c r="AR462" s="521">
        <v>1350</v>
      </c>
      <c r="AS462" s="720"/>
      <c r="AT462" s="721"/>
      <c r="AU462" s="721"/>
      <c r="AV462" s="722"/>
      <c r="AW462" s="557" t="s">
        <v>2</v>
      </c>
      <c r="AX462" s="410"/>
      <c r="AY462" s="410"/>
      <c r="AZ462" s="410"/>
      <c r="BA462" s="410"/>
      <c r="BB462" s="410"/>
      <c r="BC462" s="410"/>
      <c r="BD462" s="410"/>
      <c r="BE462" s="410"/>
      <c r="BF462" s="410"/>
      <c r="BG462" s="410"/>
      <c r="BH462" s="410"/>
      <c r="BI462" s="410"/>
      <c r="BJ462" s="410"/>
      <c r="BK462" s="410"/>
      <c r="BL462" s="410"/>
      <c r="BM462" s="410"/>
      <c r="BN462" s="410"/>
      <c r="BO462" s="410"/>
      <c r="BP462" s="410"/>
      <c r="BQ462" s="410"/>
      <c r="BR462" s="410"/>
      <c r="BS462" s="410"/>
      <c r="BT462" s="410"/>
      <c r="BU462" s="410"/>
      <c r="BV462" s="410"/>
      <c r="BW462" s="410"/>
      <c r="BX462" s="410"/>
    </row>
    <row r="463" spans="1:76" ht="14.25">
      <c r="B463" s="491" t="s">
        <v>108</v>
      </c>
      <c r="C463" s="492"/>
      <c r="D463" s="492"/>
      <c r="E463" s="492"/>
      <c r="F463" s="492"/>
      <c r="G463" s="492"/>
      <c r="H463" s="493"/>
      <c r="I463" s="521">
        <v>1275</v>
      </c>
      <c r="J463" s="720"/>
      <c r="K463" s="721"/>
      <c r="L463" s="721"/>
      <c r="M463" s="722"/>
      <c r="N463" s="521">
        <v>1284</v>
      </c>
      <c r="O463" s="720"/>
      <c r="P463" s="721"/>
      <c r="Q463" s="721"/>
      <c r="R463" s="722"/>
      <c r="S463" s="521">
        <v>1295</v>
      </c>
      <c r="T463" s="720"/>
      <c r="U463" s="721"/>
      <c r="V463" s="721"/>
      <c r="W463" s="722"/>
      <c r="X463" s="521">
        <v>1308</v>
      </c>
      <c r="Y463" s="720"/>
      <c r="Z463" s="721"/>
      <c r="AA463" s="721"/>
      <c r="AB463" s="722"/>
      <c r="AC463" s="521">
        <v>1319</v>
      </c>
      <c r="AD463" s="720"/>
      <c r="AE463" s="721"/>
      <c r="AF463" s="721"/>
      <c r="AG463" s="722"/>
      <c r="AH463" s="521">
        <v>1330</v>
      </c>
      <c r="AI463" s="720"/>
      <c r="AJ463" s="721"/>
      <c r="AK463" s="721"/>
      <c r="AL463" s="722"/>
      <c r="AM463" s="521">
        <v>1341</v>
      </c>
      <c r="AN463" s="720"/>
      <c r="AO463" s="721"/>
      <c r="AP463" s="721"/>
      <c r="AQ463" s="722"/>
      <c r="AR463" s="521">
        <v>1351</v>
      </c>
      <c r="AS463" s="720"/>
      <c r="AT463" s="721"/>
      <c r="AU463" s="721"/>
      <c r="AV463" s="722"/>
      <c r="AW463" s="557" t="s">
        <v>3</v>
      </c>
      <c r="AX463" s="410"/>
      <c r="AY463" s="410"/>
      <c r="AZ463" s="410"/>
      <c r="BA463" s="410"/>
      <c r="BB463" s="410"/>
      <c r="BC463" s="410"/>
      <c r="BD463" s="410"/>
      <c r="BE463" s="410"/>
      <c r="BF463" s="410"/>
      <c r="BG463" s="410"/>
      <c r="BH463" s="410"/>
      <c r="BI463" s="410"/>
      <c r="BJ463" s="410"/>
      <c r="BK463" s="410"/>
      <c r="BL463" s="410"/>
      <c r="BM463" s="410"/>
      <c r="BN463" s="410"/>
      <c r="BO463" s="410"/>
      <c r="BP463" s="410"/>
      <c r="BQ463" s="410"/>
      <c r="BR463" s="410"/>
      <c r="BS463" s="410"/>
      <c r="BT463" s="410"/>
      <c r="BU463" s="410"/>
      <c r="BV463" s="410"/>
      <c r="BW463" s="410"/>
      <c r="BX463" s="410"/>
    </row>
    <row r="464" spans="1:76" ht="14.25">
      <c r="B464" s="491" t="s">
        <v>858</v>
      </c>
      <c r="C464" s="492"/>
      <c r="D464" s="492"/>
      <c r="E464" s="492"/>
      <c r="F464" s="492"/>
      <c r="G464" s="492"/>
      <c r="H464" s="493"/>
      <c r="I464" s="521">
        <v>1276</v>
      </c>
      <c r="J464" s="720"/>
      <c r="K464" s="721"/>
      <c r="L464" s="721"/>
      <c r="M464" s="722"/>
      <c r="N464" s="521">
        <v>1285</v>
      </c>
      <c r="O464" s="720"/>
      <c r="P464" s="721"/>
      <c r="Q464" s="721"/>
      <c r="R464" s="722"/>
      <c r="S464" s="521">
        <v>1296</v>
      </c>
      <c r="T464" s="720"/>
      <c r="U464" s="721"/>
      <c r="V464" s="721"/>
      <c r="W464" s="722"/>
      <c r="X464" s="521">
        <v>1309</v>
      </c>
      <c r="Y464" s="720"/>
      <c r="Z464" s="721"/>
      <c r="AA464" s="721"/>
      <c r="AB464" s="722"/>
      <c r="AC464" s="521">
        <v>1320</v>
      </c>
      <c r="AD464" s="720"/>
      <c r="AE464" s="721"/>
      <c r="AF464" s="721"/>
      <c r="AG464" s="722"/>
      <c r="AH464" s="521">
        <v>1331</v>
      </c>
      <c r="AI464" s="720"/>
      <c r="AJ464" s="721"/>
      <c r="AK464" s="721"/>
      <c r="AL464" s="722"/>
      <c r="AM464" s="521">
        <v>1342</v>
      </c>
      <c r="AN464" s="720"/>
      <c r="AO464" s="721"/>
      <c r="AP464" s="721"/>
      <c r="AQ464" s="722"/>
      <c r="AR464" s="521">
        <v>1352</v>
      </c>
      <c r="AS464" s="720"/>
      <c r="AT464" s="721"/>
      <c r="AU464" s="721"/>
      <c r="AV464" s="722"/>
      <c r="AW464" s="557" t="s">
        <v>3</v>
      </c>
      <c r="AX464" s="410"/>
      <c r="AY464" s="410"/>
      <c r="AZ464" s="410"/>
      <c r="BA464" s="410"/>
      <c r="BB464" s="410"/>
      <c r="BC464" s="410"/>
      <c r="BD464" s="410"/>
      <c r="BE464" s="410"/>
      <c r="BF464" s="410"/>
      <c r="BG464" s="410"/>
      <c r="BH464" s="410"/>
      <c r="BI464" s="410"/>
      <c r="BJ464" s="410"/>
      <c r="BK464" s="410"/>
      <c r="BL464" s="410"/>
      <c r="BM464" s="410"/>
      <c r="BN464" s="410"/>
      <c r="BO464" s="410"/>
      <c r="BP464" s="410"/>
      <c r="BQ464" s="410"/>
      <c r="BR464" s="410"/>
      <c r="BS464" s="410"/>
      <c r="BT464" s="410"/>
      <c r="BU464" s="410"/>
      <c r="BV464" s="410"/>
      <c r="BW464" s="410"/>
      <c r="BX464" s="410"/>
    </row>
    <row r="465" spans="1:107" ht="14.25">
      <c r="B465" s="491" t="s">
        <v>859</v>
      </c>
      <c r="C465" s="492"/>
      <c r="D465" s="492"/>
      <c r="E465" s="492"/>
      <c r="F465" s="492"/>
      <c r="G465" s="492"/>
      <c r="H465" s="493"/>
      <c r="I465" s="521">
        <v>1277</v>
      </c>
      <c r="J465" s="720"/>
      <c r="K465" s="721"/>
      <c r="L465" s="721"/>
      <c r="M465" s="722"/>
      <c r="N465" s="521">
        <v>1286</v>
      </c>
      <c r="O465" s="720"/>
      <c r="P465" s="721"/>
      <c r="Q465" s="721"/>
      <c r="R465" s="722"/>
      <c r="S465" s="521">
        <v>1297</v>
      </c>
      <c r="T465" s="720"/>
      <c r="U465" s="721"/>
      <c r="V465" s="721"/>
      <c r="W465" s="722"/>
      <c r="X465" s="521">
        <v>1310</v>
      </c>
      <c r="Y465" s="720"/>
      <c r="Z465" s="721"/>
      <c r="AA465" s="721"/>
      <c r="AB465" s="722"/>
      <c r="AC465" s="521">
        <v>1321</v>
      </c>
      <c r="AD465" s="720"/>
      <c r="AE465" s="721"/>
      <c r="AF465" s="721"/>
      <c r="AG465" s="722"/>
      <c r="AH465" s="521">
        <v>1332</v>
      </c>
      <c r="AI465" s="720"/>
      <c r="AJ465" s="721"/>
      <c r="AK465" s="721"/>
      <c r="AL465" s="722"/>
      <c r="AM465" s="521">
        <v>1343</v>
      </c>
      <c r="AN465" s="720"/>
      <c r="AO465" s="721"/>
      <c r="AP465" s="721"/>
      <c r="AQ465" s="722"/>
      <c r="AR465" s="521">
        <v>1353</v>
      </c>
      <c r="AS465" s="720"/>
      <c r="AT465" s="721"/>
      <c r="AU465" s="721"/>
      <c r="AV465" s="722"/>
      <c r="AW465" s="557" t="s">
        <v>3</v>
      </c>
      <c r="AX465" s="410"/>
      <c r="AY465" s="410"/>
      <c r="AZ465" s="410"/>
      <c r="BA465" s="410"/>
      <c r="BB465" s="410"/>
      <c r="BC465" s="410"/>
      <c r="BD465" s="410"/>
      <c r="BE465" s="410"/>
      <c r="BF465" s="410"/>
      <c r="BG465" s="410"/>
      <c r="BH465" s="410"/>
      <c r="BI465" s="410"/>
      <c r="BJ465" s="410"/>
      <c r="BK465" s="410"/>
      <c r="BL465" s="410"/>
      <c r="BM465" s="410"/>
      <c r="BN465" s="410"/>
      <c r="BO465" s="410"/>
      <c r="BP465" s="410"/>
      <c r="BQ465" s="410"/>
      <c r="BR465" s="410"/>
      <c r="BS465" s="410"/>
      <c r="BT465" s="410"/>
      <c r="BU465" s="410"/>
      <c r="BV465" s="410"/>
      <c r="BW465" s="410"/>
      <c r="BX465" s="410"/>
    </row>
    <row r="466" spans="1:107" ht="14.25">
      <c r="B466" s="491" t="s">
        <v>860</v>
      </c>
      <c r="C466" s="492"/>
      <c r="D466" s="492"/>
      <c r="E466" s="492"/>
      <c r="F466" s="492"/>
      <c r="G466" s="492"/>
      <c r="H466" s="493"/>
      <c r="I466" s="558"/>
      <c r="J466" s="559"/>
      <c r="K466" s="559"/>
      <c r="L466" s="559"/>
      <c r="M466" s="560"/>
      <c r="N466" s="558"/>
      <c r="O466" s="559"/>
      <c r="P466" s="559"/>
      <c r="Q466" s="559"/>
      <c r="R466" s="560"/>
      <c r="S466" s="521">
        <v>1298</v>
      </c>
      <c r="T466" s="720"/>
      <c r="U466" s="721"/>
      <c r="V466" s="721"/>
      <c r="W466" s="722"/>
      <c r="X466" s="521">
        <v>1311</v>
      </c>
      <c r="Y466" s="720"/>
      <c r="Z466" s="721"/>
      <c r="AA466" s="721"/>
      <c r="AB466" s="722"/>
      <c r="AC466" s="521">
        <v>1322</v>
      </c>
      <c r="AD466" s="720"/>
      <c r="AE466" s="721"/>
      <c r="AF466" s="721"/>
      <c r="AG466" s="722"/>
      <c r="AH466" s="521">
        <v>1333</v>
      </c>
      <c r="AI466" s="720"/>
      <c r="AJ466" s="721"/>
      <c r="AK466" s="721"/>
      <c r="AL466" s="722"/>
      <c r="AM466" s="521">
        <v>1344</v>
      </c>
      <c r="AN466" s="720"/>
      <c r="AO466" s="721"/>
      <c r="AP466" s="721"/>
      <c r="AQ466" s="722"/>
      <c r="AR466" s="521">
        <v>1354</v>
      </c>
      <c r="AS466" s="720"/>
      <c r="AT466" s="721"/>
      <c r="AU466" s="721"/>
      <c r="AV466" s="722"/>
      <c r="AW466" s="557" t="s">
        <v>3</v>
      </c>
      <c r="AX466" s="410"/>
      <c r="AY466" s="410"/>
      <c r="AZ466" s="410"/>
      <c r="BA466" s="410"/>
      <c r="BB466" s="410"/>
      <c r="BC466" s="410"/>
      <c r="BD466" s="410"/>
      <c r="BE466" s="410"/>
      <c r="BF466" s="410"/>
      <c r="BG466" s="410"/>
      <c r="BH466" s="410"/>
      <c r="BI466" s="410"/>
      <c r="BJ466" s="410"/>
      <c r="BK466" s="410"/>
      <c r="BL466" s="410"/>
      <c r="BM466" s="410"/>
      <c r="BN466" s="410"/>
      <c r="BO466" s="410"/>
      <c r="BP466" s="410"/>
      <c r="BQ466" s="410"/>
      <c r="BR466" s="410"/>
      <c r="BS466" s="410"/>
      <c r="BT466" s="410"/>
      <c r="BU466" s="410"/>
      <c r="BV466" s="410"/>
      <c r="BW466" s="410"/>
      <c r="BX466" s="410"/>
    </row>
    <row r="467" spans="1:107" ht="14.25">
      <c r="B467" s="491" t="s">
        <v>109</v>
      </c>
      <c r="C467" s="492"/>
      <c r="D467" s="492"/>
      <c r="E467" s="492"/>
      <c r="F467" s="492"/>
      <c r="G467" s="492"/>
      <c r="H467" s="493"/>
      <c r="I467" s="521">
        <v>1278</v>
      </c>
      <c r="J467" s="720">
        <f>+IF(($J$456+$J$458+$J$460+$J$461+$J$462-$J$457-$J$459-$J$463-$J$464-$J$465-$J$466)&gt;0,($J$456+$J$458+$J$460+$J$461+$J$462-$J$457-$J$459-$J$463-$J$464-$J$465-$J$466),0)</f>
        <v>0</v>
      </c>
      <c r="K467" s="721"/>
      <c r="L467" s="721"/>
      <c r="M467" s="722"/>
      <c r="N467" s="521">
        <v>1287</v>
      </c>
      <c r="O467" s="720">
        <f>+IF(($O$456+$O$458+$O$460+$O$461+$O$462-$O$457-$O$459-$O$463-$O$464-$O$465-$O$466)&gt;0,($O$456+$O$458+$O$460+$O$461+$O$462-$O$457-$O$459-$O$463-$O$464-$O$465-$O$466),0)</f>
        <v>0</v>
      </c>
      <c r="P467" s="721"/>
      <c r="Q467" s="721"/>
      <c r="R467" s="722"/>
      <c r="S467" s="521">
        <v>1312</v>
      </c>
      <c r="T467" s="720">
        <f>+IF(($T$456+$T$458+$T$460+$T$461+$T$462-$T$457-$T$459-$T$463-$T$464-$T$465-$T$466)&gt;0,($T$456+$T$458+$T$460+$T$461+$T$462-$T$457-$T$459-$T$463-$T$464-$T$465-$T$466),0)</f>
        <v>0</v>
      </c>
      <c r="U467" s="721"/>
      <c r="V467" s="721"/>
      <c r="W467" s="722"/>
      <c r="X467" s="521">
        <v>1300</v>
      </c>
      <c r="Y467" s="720">
        <f>+IF(($Y$456+$Y$458+$Y$460+$Y$461+$Y$462-$Y$457-$Y$459-$Y$463-$Y$464-$Y$465-$Y$466)&gt;0,($Y$456+$Y$458+$Y$460+$Y$461+$Y$462-$Y$457-$Y$459-$Y$463-$Y$464-$Y$465-$Y$466),0)</f>
        <v>0</v>
      </c>
      <c r="Z467" s="721"/>
      <c r="AA467" s="721"/>
      <c r="AB467" s="722"/>
      <c r="AC467" s="521">
        <v>1323</v>
      </c>
      <c r="AD467" s="720">
        <f>+IF(($AD$456+$AD$458+$AD$460+$AD$461+$AD$462-$AD$457-$AD$459-$AD$463-$AD$464-$AD$465-$AD$466)&gt;0,($AD$456+$AD$458+$AD$460+$AD$461+$AD$462-$AD$457-$AD$459-$AD$463-$AD$464-$AD$465-$AD$466),0)</f>
        <v>0</v>
      </c>
      <c r="AE467" s="721"/>
      <c r="AF467" s="721"/>
      <c r="AG467" s="722"/>
      <c r="AH467" s="521">
        <v>1334</v>
      </c>
      <c r="AI467" s="720">
        <f>+IF(($AI$456+$AI$458+$AI$460+$AI$461+$AI$462-$AI$457-$AI$459-$AI$463-$AI$464-$AI$465-$AI$466)&gt;0,($AI$456+$AI$458+$AI$460+$AI$461+$AI$462-$AI$457-$AI$459-$AI$463-$AI$464-$AI$465-$AI$466),0)</f>
        <v>0</v>
      </c>
      <c r="AJ467" s="721"/>
      <c r="AK467" s="721"/>
      <c r="AL467" s="722"/>
      <c r="AM467" s="521">
        <v>1345</v>
      </c>
      <c r="AN467" s="720">
        <f>+IF(($AN$456+$AN$458+$AN$460+$AN$461+$AN$462-$AN$457-$AN$459-$AN$463-$AN$464-$AN$465-$AN$466)&gt;0,($AN$456+$AN$458+$AN$460+$AN$461+$AN$462-$AN$457-$AN$459-$AN$463-$AN$464-$AN$465-$AN$466),0)</f>
        <v>0</v>
      </c>
      <c r="AO467" s="721"/>
      <c r="AP467" s="721"/>
      <c r="AQ467" s="722"/>
      <c r="AR467" s="521">
        <v>1355</v>
      </c>
      <c r="AS467" s="720">
        <f>+IF(($AS$456+$AS$458+$AS$460+$AS$461+$AS$462-$AS$457-$AS$459-$AS$463-$AS$464-$AS$465-$AS$466)&gt;0,($AS$456+$AS$458+$AS$460+$AS$461+$AS$462-$AS$457-$AS$459-$AS$463-$AS$464-$AS$465-$AS$466),0)</f>
        <v>0</v>
      </c>
      <c r="AT467" s="721"/>
      <c r="AU467" s="721"/>
      <c r="AV467" s="722"/>
      <c r="AW467" s="557" t="s">
        <v>4</v>
      </c>
      <c r="AX467" s="410"/>
      <c r="AY467" s="410"/>
      <c r="AZ467" s="410"/>
      <c r="BA467" s="410"/>
      <c r="BB467" s="410"/>
      <c r="BC467" s="410"/>
      <c r="BD467" s="410"/>
      <c r="BE467" s="410"/>
      <c r="BF467" s="410"/>
      <c r="BG467" s="410"/>
      <c r="BH467" s="410"/>
      <c r="BI467" s="410"/>
      <c r="BJ467" s="410"/>
      <c r="BK467" s="410"/>
      <c r="BL467" s="410"/>
      <c r="BM467" s="410"/>
      <c r="BN467" s="410"/>
      <c r="BO467" s="410"/>
      <c r="BP467" s="410"/>
      <c r="BQ467" s="410"/>
      <c r="BR467" s="410"/>
      <c r="BS467" s="410"/>
      <c r="BT467" s="410"/>
      <c r="BU467" s="410"/>
      <c r="BV467" s="410"/>
      <c r="BW467" s="410"/>
      <c r="BX467" s="410"/>
    </row>
    <row r="468" spans="1:107" ht="14.25">
      <c r="B468" s="491" t="s">
        <v>110</v>
      </c>
      <c r="C468" s="492"/>
      <c r="D468" s="492"/>
      <c r="E468" s="492"/>
      <c r="F468" s="492"/>
      <c r="G468" s="492"/>
      <c r="H468" s="493"/>
      <c r="I468" s="521">
        <v>1723</v>
      </c>
      <c r="J468" s="720">
        <f>-IF(($J$456+$J$458+$J$460+$J$461+$J$462-$J$457-$J$459-$J$463-$J$464-$J$465-$J$466)&lt;0,($J$456+$J$458+$J$460+$J$461+$J$462-$J$457-$J$459-$J$463-$J$464-$J$465-$J$466),0)</f>
        <v>0</v>
      </c>
      <c r="K468" s="721"/>
      <c r="L468" s="721"/>
      <c r="M468" s="722"/>
      <c r="N468" s="521">
        <v>1724</v>
      </c>
      <c r="O468" s="720">
        <f>-IF(($O$456+$O$458+$O$460+$O$461+$O$462-$O$457-$O$459-$O$463-$O$464-$O$465-$O$466)&lt;0,($O$456+$O$458+$O$460+$O$461+$O$462-$O$457-$O$459-$O$463-$O$464-$O$465-$O$466),0)</f>
        <v>0</v>
      </c>
      <c r="P468" s="721"/>
      <c r="Q468" s="721"/>
      <c r="R468" s="722"/>
      <c r="S468" s="521">
        <v>1299</v>
      </c>
      <c r="T468" s="720">
        <f>-IF(($T$456+$T$458+$T$460+$T$461+$T$462-$T$457-$T$459-$T$463-$T$464-$T$465-$T$466)&lt;0,($T$456+$T$458+$T$460+$T$461+$T$462-$T$457-$T$459-$T$463-$T$464-$T$465-$T$466),0)</f>
        <v>0</v>
      </c>
      <c r="U468" s="721"/>
      <c r="V468" s="721"/>
      <c r="W468" s="722"/>
      <c r="X468" s="521">
        <v>1373</v>
      </c>
      <c r="Y468" s="720">
        <f>-IF(($Y$456+$Y$458+$Y$460+$Y$461+$Y$462-$Y$457-$Y$459-$Y$463-$Y$464-$Y$465-$Y$466)&lt;0,($Y$456+$Y$458+$Y$460+$Y$461+$Y$462-$Y$457-$Y$459-$Y$463-$Y$464-$Y$465-$Y$466),0)</f>
        <v>0</v>
      </c>
      <c r="Z468" s="721"/>
      <c r="AA468" s="721"/>
      <c r="AB468" s="722"/>
      <c r="AC468" s="558"/>
      <c r="AD468" s="559"/>
      <c r="AE468" s="559"/>
      <c r="AF468" s="559"/>
      <c r="AG468" s="559"/>
      <c r="AH468" s="559"/>
      <c r="AI468" s="559"/>
      <c r="AJ468" s="559"/>
      <c r="AK468" s="559"/>
      <c r="AL468" s="559"/>
      <c r="AM468" s="559"/>
      <c r="AN468" s="559"/>
      <c r="AO468" s="559"/>
      <c r="AP468" s="559"/>
      <c r="AQ468" s="559"/>
      <c r="AR468" s="559"/>
      <c r="AS468" s="559"/>
      <c r="AT468" s="559"/>
      <c r="AU468" s="559"/>
      <c r="AV468" s="560"/>
      <c r="AW468" s="557" t="s">
        <v>4</v>
      </c>
      <c r="AX468" s="410"/>
      <c r="AY468" s="410"/>
      <c r="AZ468" s="410"/>
      <c r="BA468" s="410"/>
      <c r="BB468" s="410"/>
      <c r="BC468" s="410"/>
      <c r="BD468" s="410"/>
      <c r="BE468" s="410"/>
      <c r="BF468" s="410"/>
      <c r="BG468" s="410"/>
      <c r="BH468" s="410"/>
      <c r="BI468" s="410"/>
      <c r="BJ468" s="410"/>
      <c r="BK468" s="410"/>
      <c r="BL468" s="410"/>
      <c r="BM468" s="410"/>
      <c r="BN468" s="410"/>
      <c r="BO468" s="410"/>
      <c r="BP468" s="410"/>
      <c r="BQ468" s="410"/>
      <c r="BR468" s="410"/>
      <c r="BS468" s="410"/>
      <c r="BT468" s="410"/>
      <c r="BU468" s="410"/>
      <c r="BV468" s="410"/>
      <c r="BW468" s="410"/>
      <c r="BX468" s="410"/>
    </row>
    <row r="469" spans="1:107"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  <c r="AZ469" s="410"/>
      <c r="BA469" s="410"/>
      <c r="BB469" s="410"/>
      <c r="BC469" s="410"/>
      <c r="BD469" s="410"/>
      <c r="BE469" s="410"/>
      <c r="BF469" s="410"/>
      <c r="BG469" s="410"/>
      <c r="BH469" s="410"/>
      <c r="BI469" s="410"/>
      <c r="BJ469" s="410"/>
      <c r="BK469" s="410"/>
      <c r="BL469" s="410"/>
      <c r="BM469" s="410"/>
      <c r="BN469" s="410"/>
      <c r="BO469" s="410"/>
      <c r="BP469" s="410"/>
      <c r="BQ469" s="410"/>
      <c r="BR469" s="410"/>
      <c r="BS469" s="410"/>
      <c r="BT469" s="410"/>
      <c r="BU469" s="410"/>
      <c r="BV469" s="410"/>
      <c r="BW469" s="410"/>
      <c r="BX469" s="410"/>
      <c r="BY469" s="410"/>
      <c r="BZ469" s="410"/>
      <c r="CA469" s="410"/>
      <c r="CB469" s="410"/>
      <c r="CC469" s="410"/>
      <c r="CD469" s="410"/>
      <c r="CE469" s="410"/>
      <c r="CF469" s="410"/>
      <c r="CG469" s="410"/>
      <c r="CH469" s="410"/>
      <c r="CI469" s="410"/>
      <c r="CJ469" s="410"/>
      <c r="CK469" s="410"/>
      <c r="CL469" s="410"/>
      <c r="CM469" s="410"/>
      <c r="CN469" s="410"/>
      <c r="CO469" s="410"/>
      <c r="CP469" s="410"/>
      <c r="CQ469" s="410"/>
      <c r="CR469" s="410"/>
      <c r="CS469" s="410"/>
      <c r="CT469" s="410"/>
      <c r="CU469" s="410"/>
      <c r="CV469" s="410"/>
      <c r="CW469" s="410"/>
      <c r="CX469" s="410"/>
      <c r="CY469" s="410"/>
      <c r="CZ469" s="410"/>
      <c r="DA469" s="410"/>
      <c r="DB469" s="410"/>
      <c r="DC469" s="410"/>
    </row>
    <row r="470" spans="1:107">
      <c r="A470" s="409"/>
      <c r="B470" s="779" t="s">
        <v>861</v>
      </c>
      <c r="C470" s="780"/>
      <c r="D470" s="780"/>
      <c r="E470" s="780"/>
      <c r="F470" s="780"/>
      <c r="G470" s="780"/>
      <c r="H470" s="780"/>
      <c r="I470" s="780"/>
      <c r="J470" s="780"/>
      <c r="K470" s="780"/>
      <c r="L470" s="780"/>
      <c r="M470" s="780"/>
      <c r="N470" s="780"/>
      <c r="O470" s="780"/>
      <c r="P470" s="780"/>
      <c r="Q470" s="780"/>
      <c r="R470" s="781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  <c r="AZ470" s="410"/>
      <c r="BA470" s="410"/>
      <c r="BB470" s="410"/>
      <c r="BC470" s="410"/>
      <c r="BD470" s="410"/>
      <c r="BE470" s="410"/>
      <c r="BF470" s="410"/>
      <c r="BG470" s="410"/>
      <c r="BH470" s="410"/>
      <c r="BI470" s="410"/>
      <c r="BJ470" s="410"/>
      <c r="BK470" s="410"/>
      <c r="BL470" s="410"/>
      <c r="BM470" s="410"/>
      <c r="BN470" s="410"/>
      <c r="BO470" s="410"/>
      <c r="BP470" s="410"/>
      <c r="BQ470" s="410"/>
      <c r="BR470" s="410"/>
      <c r="BS470" s="410"/>
      <c r="BT470" s="410"/>
      <c r="BU470" s="410"/>
      <c r="BV470" s="410"/>
      <c r="BW470" s="410"/>
      <c r="BX470" s="410"/>
      <c r="BY470" s="410"/>
      <c r="BZ470" s="410"/>
      <c r="CA470" s="410"/>
      <c r="CB470" s="410"/>
      <c r="CC470" s="410"/>
      <c r="CD470" s="410"/>
      <c r="CE470" s="410"/>
      <c r="CF470" s="410"/>
      <c r="CG470" s="410"/>
      <c r="CH470" s="410"/>
      <c r="CI470" s="410"/>
      <c r="CJ470" s="410"/>
      <c r="CK470" s="410"/>
      <c r="CL470" s="410"/>
      <c r="CM470" s="410"/>
      <c r="CN470" s="410"/>
      <c r="CO470" s="410"/>
      <c r="CP470" s="410"/>
      <c r="CQ470" s="410"/>
      <c r="CR470" s="410"/>
      <c r="CS470" s="410"/>
      <c r="CT470" s="410"/>
      <c r="CU470" s="410"/>
      <c r="CV470" s="410"/>
      <c r="CW470" s="410"/>
      <c r="CX470" s="410"/>
      <c r="CY470" s="410"/>
      <c r="CZ470" s="410"/>
      <c r="DA470" s="410"/>
      <c r="DB470" s="410"/>
      <c r="DC470" s="410"/>
    </row>
    <row r="471" spans="1:107">
      <c r="A471" s="409"/>
      <c r="B471" s="782"/>
      <c r="C471" s="783"/>
      <c r="D471" s="783"/>
      <c r="E471" s="783"/>
      <c r="F471" s="783"/>
      <c r="G471" s="783"/>
      <c r="H471" s="783"/>
      <c r="I471" s="783"/>
      <c r="J471" s="783"/>
      <c r="K471" s="783"/>
      <c r="L471" s="783"/>
      <c r="M471" s="783"/>
      <c r="N471" s="783"/>
      <c r="O471" s="783"/>
      <c r="P471" s="783"/>
      <c r="Q471" s="783"/>
      <c r="R471" s="784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  <c r="AZ471" s="410"/>
      <c r="BA471" s="410"/>
      <c r="BB471" s="410"/>
      <c r="BC471" s="410"/>
      <c r="BD471" s="410"/>
      <c r="BE471" s="410"/>
      <c r="BF471" s="410"/>
      <c r="BG471" s="410"/>
      <c r="BH471" s="410"/>
      <c r="BI471" s="410"/>
      <c r="BJ471" s="410"/>
      <c r="BK471" s="410"/>
      <c r="BL471" s="410"/>
      <c r="BM471" s="410"/>
      <c r="BN471" s="410"/>
      <c r="BO471" s="410"/>
      <c r="BP471" s="410"/>
      <c r="BQ471" s="410"/>
      <c r="BR471" s="410"/>
      <c r="BS471" s="410"/>
      <c r="BT471" s="410"/>
      <c r="BU471" s="410"/>
      <c r="BV471" s="410"/>
      <c r="BW471" s="410"/>
      <c r="BX471" s="410"/>
      <c r="BY471" s="410"/>
      <c r="BZ471" s="410"/>
      <c r="CA471" s="410"/>
      <c r="CB471" s="410"/>
      <c r="CC471" s="410"/>
      <c r="CD471" s="410"/>
      <c r="CE471" s="410"/>
      <c r="CF471" s="410"/>
      <c r="CG471" s="410"/>
      <c r="CH471" s="410"/>
      <c r="CI471" s="410"/>
      <c r="CJ471" s="410"/>
      <c r="CK471" s="410"/>
      <c r="CL471" s="410"/>
      <c r="CM471" s="410"/>
      <c r="CN471" s="410"/>
      <c r="CO471" s="410"/>
      <c r="CP471" s="410"/>
      <c r="CQ471" s="410"/>
      <c r="CR471" s="410"/>
      <c r="CS471" s="410"/>
      <c r="CT471" s="410"/>
      <c r="CU471" s="410"/>
      <c r="CV471" s="410"/>
      <c r="CW471" s="410"/>
      <c r="CX471" s="410"/>
      <c r="CY471" s="410"/>
      <c r="CZ471" s="410"/>
      <c r="DA471" s="410"/>
      <c r="DB471" s="410"/>
      <c r="DC471" s="410"/>
    </row>
    <row r="472" spans="1:107">
      <c r="A472" s="409"/>
      <c r="B472" s="496"/>
      <c r="C472" s="497"/>
      <c r="D472" s="497"/>
      <c r="E472" s="497"/>
      <c r="F472" s="497"/>
      <c r="G472" s="497"/>
      <c r="H472" s="497"/>
      <c r="I472" s="497"/>
      <c r="J472" s="497"/>
      <c r="K472" s="497"/>
      <c r="L472" s="498"/>
      <c r="M472" s="520"/>
      <c r="N472" s="834" t="s">
        <v>862</v>
      </c>
      <c r="O472" s="835"/>
      <c r="P472" s="835"/>
      <c r="Q472" s="836"/>
      <c r="R472" s="542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  <c r="AZ472" s="410"/>
      <c r="BA472" s="410"/>
      <c r="BB472" s="410"/>
      <c r="BC472" s="410"/>
      <c r="BD472" s="410"/>
      <c r="BE472" s="410"/>
      <c r="BF472" s="410"/>
      <c r="BG472" s="410"/>
      <c r="BH472" s="410"/>
      <c r="BI472" s="410"/>
      <c r="BJ472" s="410"/>
      <c r="BK472" s="410"/>
      <c r="BL472" s="410"/>
      <c r="BM472" s="410"/>
      <c r="BN472" s="410"/>
      <c r="BO472" s="410"/>
      <c r="BP472" s="410"/>
      <c r="BQ472" s="410"/>
      <c r="BR472" s="410"/>
      <c r="BS472" s="410"/>
      <c r="BT472" s="410"/>
      <c r="BU472" s="410"/>
      <c r="BV472" s="410"/>
      <c r="BW472" s="410"/>
      <c r="BX472" s="410"/>
      <c r="BY472" s="410"/>
      <c r="BZ472" s="410"/>
      <c r="CA472" s="410"/>
      <c r="CB472" s="410"/>
      <c r="CC472" s="410"/>
      <c r="CD472" s="410"/>
      <c r="CE472" s="410"/>
      <c r="CF472" s="410"/>
      <c r="CG472" s="410"/>
      <c r="CH472" s="410"/>
      <c r="CI472" s="410"/>
      <c r="CJ472" s="410"/>
      <c r="CK472" s="410"/>
      <c r="CL472" s="410"/>
      <c r="CM472" s="410"/>
      <c r="CN472" s="410"/>
      <c r="CO472" s="410"/>
      <c r="CP472" s="410"/>
      <c r="CQ472" s="410"/>
      <c r="CR472" s="410"/>
      <c r="CS472" s="410"/>
      <c r="CT472" s="410"/>
      <c r="CU472" s="410"/>
      <c r="CV472" s="410"/>
      <c r="CW472" s="410"/>
      <c r="CX472" s="410"/>
      <c r="CY472" s="410"/>
      <c r="CZ472" s="410"/>
      <c r="DA472" s="410"/>
      <c r="DB472" s="410"/>
      <c r="DC472" s="410"/>
    </row>
    <row r="473" spans="1:107" ht="14.25">
      <c r="B473" s="491" t="s">
        <v>863</v>
      </c>
      <c r="C473" s="492"/>
      <c r="D473" s="492"/>
      <c r="E473" s="492"/>
      <c r="F473" s="492"/>
      <c r="G473" s="492"/>
      <c r="H473" s="492"/>
      <c r="I473" s="492"/>
      <c r="J473" s="492"/>
      <c r="K473" s="492"/>
      <c r="L473" s="493"/>
      <c r="M473" s="521">
        <v>1400</v>
      </c>
      <c r="N473" s="720"/>
      <c r="O473" s="721"/>
      <c r="P473" s="721"/>
      <c r="Q473" s="722"/>
      <c r="R473" s="543" t="s">
        <v>2</v>
      </c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  <c r="AZ473" s="410"/>
      <c r="BA473" s="410"/>
      <c r="BB473" s="410"/>
      <c r="BC473" s="410"/>
      <c r="BD473" s="410"/>
      <c r="BE473" s="410"/>
      <c r="BF473" s="410"/>
      <c r="BG473" s="410"/>
      <c r="BH473" s="410"/>
      <c r="BI473" s="410"/>
      <c r="BJ473" s="410"/>
      <c r="BK473" s="410"/>
      <c r="BL473" s="410"/>
      <c r="BM473" s="410"/>
      <c r="BN473" s="410"/>
      <c r="BO473" s="410"/>
      <c r="BP473" s="410"/>
      <c r="BQ473" s="410"/>
      <c r="BR473" s="410"/>
      <c r="BS473" s="410"/>
      <c r="BT473" s="410"/>
      <c r="BU473" s="410"/>
      <c r="BV473" s="410"/>
      <c r="BW473" s="410"/>
      <c r="BX473" s="410"/>
      <c r="BY473" s="410"/>
      <c r="BZ473" s="410"/>
      <c r="CA473" s="410"/>
      <c r="CB473" s="410"/>
      <c r="CC473" s="410"/>
      <c r="CD473" s="410"/>
      <c r="CE473" s="410"/>
      <c r="CF473" s="410"/>
      <c r="CG473" s="410"/>
      <c r="CH473" s="410"/>
      <c r="CI473" s="410"/>
      <c r="CJ473" s="410"/>
      <c r="CK473" s="410"/>
      <c r="CL473" s="410"/>
      <c r="CM473" s="410"/>
      <c r="CN473" s="410"/>
      <c r="CO473" s="410"/>
      <c r="CP473" s="410"/>
      <c r="CQ473" s="410"/>
      <c r="CR473" s="410"/>
      <c r="CS473" s="410"/>
      <c r="CT473" s="410"/>
      <c r="CU473" s="410"/>
      <c r="CV473" s="410"/>
      <c r="CW473" s="410"/>
      <c r="CX473" s="410"/>
      <c r="CY473" s="410"/>
      <c r="CZ473" s="410"/>
      <c r="DA473" s="410"/>
      <c r="DB473" s="410"/>
      <c r="DC473" s="410"/>
    </row>
    <row r="474" spans="1:107" ht="14.25">
      <c r="B474" s="491" t="s">
        <v>864</v>
      </c>
      <c r="C474" s="492"/>
      <c r="D474" s="492"/>
      <c r="E474" s="492"/>
      <c r="F474" s="492"/>
      <c r="G474" s="492"/>
      <c r="H474" s="492"/>
      <c r="I474" s="492"/>
      <c r="J474" s="492"/>
      <c r="K474" s="492"/>
      <c r="L474" s="493"/>
      <c r="M474" s="521">
        <v>1817</v>
      </c>
      <c r="N474" s="720"/>
      <c r="O474" s="721"/>
      <c r="P474" s="721"/>
      <c r="Q474" s="722"/>
      <c r="R474" s="543" t="s">
        <v>2</v>
      </c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  <c r="AZ474" s="410"/>
      <c r="BA474" s="410"/>
      <c r="BB474" s="410"/>
      <c r="BC474" s="410"/>
      <c r="BD474" s="410"/>
      <c r="BE474" s="410"/>
      <c r="BF474" s="410"/>
      <c r="BG474" s="410"/>
      <c r="BH474" s="410"/>
      <c r="BI474" s="410"/>
      <c r="BJ474" s="410"/>
      <c r="BK474" s="410"/>
      <c r="BL474" s="410"/>
      <c r="BM474" s="410"/>
      <c r="BN474" s="410"/>
      <c r="BO474" s="410"/>
      <c r="BP474" s="410"/>
      <c r="BQ474" s="410"/>
      <c r="BR474" s="410"/>
      <c r="BS474" s="410"/>
      <c r="BT474" s="410"/>
      <c r="BU474" s="410"/>
      <c r="BV474" s="410"/>
      <c r="BW474" s="410"/>
      <c r="BX474" s="410"/>
      <c r="BY474" s="410"/>
      <c r="BZ474" s="410"/>
      <c r="CA474" s="410"/>
      <c r="CB474" s="410"/>
      <c r="CC474" s="410"/>
      <c r="CD474" s="410"/>
      <c r="CE474" s="410"/>
      <c r="CF474" s="410"/>
      <c r="CG474" s="410"/>
      <c r="CH474" s="410"/>
      <c r="CI474" s="410"/>
      <c r="CJ474" s="410"/>
      <c r="CK474" s="410"/>
      <c r="CL474" s="410"/>
      <c r="CM474" s="410"/>
      <c r="CN474" s="410"/>
      <c r="CO474" s="410"/>
      <c r="CP474" s="410"/>
      <c r="CQ474" s="410"/>
      <c r="CR474" s="410"/>
      <c r="CS474" s="410"/>
      <c r="CT474" s="410"/>
      <c r="CU474" s="410"/>
      <c r="CV474" s="410"/>
      <c r="CW474" s="410"/>
      <c r="CX474" s="410"/>
      <c r="CY474" s="410"/>
      <c r="CZ474" s="410"/>
      <c r="DA474" s="410"/>
      <c r="DB474" s="410"/>
      <c r="DC474" s="410"/>
    </row>
    <row r="475" spans="1:107" ht="14.25">
      <c r="B475" s="491" t="s">
        <v>865</v>
      </c>
      <c r="C475" s="492"/>
      <c r="D475" s="492"/>
      <c r="E475" s="492"/>
      <c r="F475" s="492"/>
      <c r="G475" s="492"/>
      <c r="H475" s="492"/>
      <c r="I475" s="492"/>
      <c r="J475" s="492"/>
      <c r="K475" s="492"/>
      <c r="L475" s="493"/>
      <c r="M475" s="521">
        <v>1401</v>
      </c>
      <c r="N475" s="720"/>
      <c r="O475" s="721"/>
      <c r="P475" s="721"/>
      <c r="Q475" s="722"/>
      <c r="R475" s="543" t="s">
        <v>2</v>
      </c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  <c r="AZ475" s="410"/>
      <c r="BA475" s="410"/>
      <c r="BB475" s="410"/>
      <c r="BC475" s="410"/>
      <c r="BD475" s="410"/>
      <c r="BE475" s="410"/>
      <c r="BF475" s="410"/>
      <c r="BG475" s="410"/>
      <c r="BH475" s="410"/>
      <c r="BI475" s="410"/>
      <c r="BJ475" s="410"/>
      <c r="BK475" s="410"/>
      <c r="BL475" s="410"/>
      <c r="BM475" s="410"/>
      <c r="BN475" s="410"/>
      <c r="BO475" s="410"/>
      <c r="BP475" s="410"/>
      <c r="BQ475" s="410"/>
      <c r="BR475" s="410"/>
      <c r="BS475" s="410"/>
      <c r="BT475" s="410"/>
      <c r="BU475" s="410"/>
      <c r="BV475" s="410"/>
      <c r="BW475" s="410"/>
      <c r="BX475" s="410"/>
      <c r="BY475" s="410"/>
      <c r="BZ475" s="410"/>
      <c r="CA475" s="410"/>
      <c r="CB475" s="410"/>
      <c r="CC475" s="410"/>
      <c r="CD475" s="410"/>
      <c r="CE475" s="410"/>
      <c r="CF475" s="410"/>
      <c r="CG475" s="410"/>
      <c r="CH475" s="410"/>
      <c r="CI475" s="410"/>
      <c r="CJ475" s="410"/>
      <c r="CK475" s="410"/>
      <c r="CL475" s="410"/>
      <c r="CM475" s="410"/>
      <c r="CN475" s="410"/>
      <c r="CO475" s="410"/>
      <c r="CP475" s="410"/>
      <c r="CQ475" s="410"/>
      <c r="CR475" s="410"/>
      <c r="CS475" s="410"/>
      <c r="CT475" s="410"/>
      <c r="CU475" s="410"/>
      <c r="CV475" s="410"/>
      <c r="CW475" s="410"/>
      <c r="CX475" s="410"/>
      <c r="CY475" s="410"/>
      <c r="CZ475" s="410"/>
      <c r="DA475" s="410"/>
      <c r="DB475" s="410"/>
      <c r="DC475" s="410"/>
    </row>
    <row r="476" spans="1:107" ht="14.25">
      <c r="B476" s="491" t="s">
        <v>866</v>
      </c>
      <c r="C476" s="492"/>
      <c r="D476" s="492"/>
      <c r="E476" s="492"/>
      <c r="F476" s="492"/>
      <c r="G476" s="492"/>
      <c r="H476" s="492"/>
      <c r="I476" s="492"/>
      <c r="J476" s="492"/>
      <c r="K476" s="492"/>
      <c r="L476" s="493"/>
      <c r="M476" s="521">
        <v>1402</v>
      </c>
      <c r="N476" s="720"/>
      <c r="O476" s="721"/>
      <c r="P476" s="721"/>
      <c r="Q476" s="722"/>
      <c r="R476" s="543" t="s">
        <v>2</v>
      </c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  <c r="AZ476" s="410"/>
      <c r="BA476" s="410"/>
      <c r="BB476" s="410"/>
      <c r="BC476" s="410"/>
      <c r="BD476" s="410"/>
      <c r="BE476" s="410"/>
      <c r="BF476" s="410"/>
      <c r="BG476" s="410"/>
      <c r="BH476" s="410"/>
      <c r="BI476" s="410"/>
      <c r="BJ476" s="410"/>
      <c r="BK476" s="410"/>
      <c r="BL476" s="410"/>
      <c r="BM476" s="410"/>
      <c r="BN476" s="410"/>
      <c r="BO476" s="410"/>
      <c r="BP476" s="410"/>
      <c r="BQ476" s="410"/>
      <c r="BR476" s="410"/>
      <c r="BS476" s="410"/>
      <c r="BT476" s="410"/>
      <c r="BU476" s="410"/>
      <c r="BV476" s="410"/>
      <c r="BW476" s="410"/>
      <c r="BX476" s="410"/>
      <c r="BY476" s="410"/>
      <c r="BZ476" s="410"/>
      <c r="CA476" s="410"/>
      <c r="CB476" s="410"/>
      <c r="CC476" s="410"/>
      <c r="CD476" s="410"/>
      <c r="CE476" s="410"/>
      <c r="CF476" s="410"/>
      <c r="CG476" s="410"/>
      <c r="CH476" s="410"/>
      <c r="CI476" s="410"/>
      <c r="CJ476" s="410"/>
      <c r="CK476" s="410"/>
      <c r="CL476" s="410"/>
      <c r="CM476" s="410"/>
      <c r="CN476" s="410"/>
      <c r="CO476" s="410"/>
      <c r="CP476" s="410"/>
      <c r="CQ476" s="410"/>
      <c r="CR476" s="410"/>
      <c r="CS476" s="410"/>
      <c r="CT476" s="410"/>
      <c r="CU476" s="410"/>
      <c r="CV476" s="410"/>
      <c r="CW476" s="410"/>
      <c r="CX476" s="410"/>
      <c r="CY476" s="410"/>
      <c r="CZ476" s="410"/>
      <c r="DA476" s="410"/>
      <c r="DB476" s="410"/>
      <c r="DC476" s="410"/>
    </row>
    <row r="477" spans="1:107" ht="14.25">
      <c r="B477" s="491" t="s">
        <v>867</v>
      </c>
      <c r="C477" s="492"/>
      <c r="D477" s="492"/>
      <c r="E477" s="492"/>
      <c r="F477" s="492"/>
      <c r="G477" s="492"/>
      <c r="H477" s="492"/>
      <c r="I477" s="492"/>
      <c r="J477" s="492"/>
      <c r="K477" s="492"/>
      <c r="L477" s="493"/>
      <c r="M477" s="521">
        <v>1403</v>
      </c>
      <c r="N477" s="720"/>
      <c r="O477" s="721"/>
      <c r="P477" s="721"/>
      <c r="Q477" s="722"/>
      <c r="R477" s="543" t="s">
        <v>2</v>
      </c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  <c r="AZ477" s="410"/>
      <c r="BA477" s="410"/>
      <c r="BB477" s="410"/>
      <c r="BC477" s="410"/>
      <c r="BD477" s="410"/>
      <c r="BE477" s="410"/>
      <c r="BF477" s="410"/>
      <c r="BG477" s="410"/>
      <c r="BH477" s="410"/>
      <c r="BI477" s="410"/>
      <c r="BJ477" s="410"/>
      <c r="BK477" s="410"/>
      <c r="BL477" s="410"/>
      <c r="BM477" s="410"/>
      <c r="BN477" s="410"/>
      <c r="BO477" s="410"/>
      <c r="BP477" s="410"/>
      <c r="BQ477" s="410"/>
      <c r="BR477" s="410"/>
      <c r="BS477" s="410"/>
      <c r="BT477" s="410"/>
      <c r="BU477" s="410"/>
      <c r="BV477" s="410"/>
      <c r="BW477" s="410"/>
      <c r="BX477" s="410"/>
      <c r="BY477" s="410"/>
      <c r="BZ477" s="410"/>
      <c r="CA477" s="410"/>
      <c r="CB477" s="410"/>
      <c r="CC477" s="410"/>
      <c r="CD477" s="410"/>
      <c r="CE477" s="410"/>
      <c r="CF477" s="410"/>
      <c r="CG477" s="410"/>
      <c r="CH477" s="410"/>
      <c r="CI477" s="410"/>
      <c r="CJ477" s="410"/>
      <c r="CK477" s="410"/>
      <c r="CL477" s="410"/>
      <c r="CM477" s="410"/>
      <c r="CN477" s="410"/>
      <c r="CO477" s="410"/>
      <c r="CP477" s="410"/>
      <c r="CQ477" s="410"/>
      <c r="CR477" s="410"/>
      <c r="CS477" s="410"/>
      <c r="CT477" s="410"/>
      <c r="CU477" s="410"/>
      <c r="CV477" s="410"/>
      <c r="CW477" s="410"/>
      <c r="CX477" s="410"/>
      <c r="CY477" s="410"/>
      <c r="CZ477" s="410"/>
      <c r="DA477" s="410"/>
      <c r="DB477" s="410"/>
      <c r="DC477" s="410"/>
    </row>
    <row r="478" spans="1:107" ht="14.25">
      <c r="B478" s="491" t="s">
        <v>868</v>
      </c>
      <c r="C478" s="492"/>
      <c r="D478" s="492"/>
      <c r="E478" s="492"/>
      <c r="F478" s="492"/>
      <c r="G478" s="492"/>
      <c r="H478" s="492"/>
      <c r="I478" s="492"/>
      <c r="J478" s="492"/>
      <c r="K478" s="492"/>
      <c r="L478" s="493"/>
      <c r="M478" s="521">
        <v>1587</v>
      </c>
      <c r="N478" s="720"/>
      <c r="O478" s="721"/>
      <c r="P478" s="721"/>
      <c r="Q478" s="722"/>
      <c r="R478" s="543" t="s">
        <v>2</v>
      </c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  <c r="AZ478" s="410"/>
      <c r="BA478" s="410"/>
      <c r="BB478" s="410"/>
      <c r="BC478" s="410"/>
      <c r="BD478" s="410"/>
      <c r="BE478" s="410"/>
      <c r="BF478" s="410"/>
      <c r="BG478" s="410"/>
      <c r="BH478" s="410"/>
      <c r="BI478" s="410"/>
      <c r="BJ478" s="410"/>
      <c r="BK478" s="410"/>
      <c r="BL478" s="410"/>
      <c r="BM478" s="410"/>
      <c r="BN478" s="410"/>
      <c r="BO478" s="410"/>
      <c r="BP478" s="410"/>
      <c r="BQ478" s="410"/>
      <c r="BR478" s="410"/>
      <c r="BS478" s="410"/>
      <c r="BT478" s="410"/>
      <c r="BU478" s="410"/>
      <c r="BV478" s="410"/>
      <c r="BW478" s="410"/>
      <c r="BX478" s="410"/>
      <c r="BY478" s="410"/>
      <c r="BZ478" s="410"/>
      <c r="CA478" s="410"/>
      <c r="CB478" s="410"/>
      <c r="CC478" s="410"/>
      <c r="CD478" s="410"/>
      <c r="CE478" s="410"/>
      <c r="CF478" s="410"/>
      <c r="CG478" s="410"/>
      <c r="CH478" s="410"/>
      <c r="CI478" s="410"/>
      <c r="CJ478" s="410"/>
      <c r="CK478" s="410"/>
      <c r="CL478" s="410"/>
      <c r="CM478" s="410"/>
      <c r="CN478" s="410"/>
      <c r="CO478" s="410"/>
      <c r="CP478" s="410"/>
      <c r="CQ478" s="410"/>
      <c r="CR478" s="410"/>
      <c r="CS478" s="410"/>
      <c r="CT478" s="410"/>
      <c r="CU478" s="410"/>
      <c r="CV478" s="410"/>
      <c r="CW478" s="410"/>
      <c r="CX478" s="410"/>
      <c r="CY478" s="410"/>
      <c r="CZ478" s="410"/>
      <c r="DA478" s="410"/>
      <c r="DB478" s="410"/>
      <c r="DC478" s="410"/>
    </row>
    <row r="479" spans="1:107" ht="14.25">
      <c r="B479" s="491" t="s">
        <v>37</v>
      </c>
      <c r="C479" s="492"/>
      <c r="D479" s="492"/>
      <c r="E479" s="492"/>
      <c r="F479" s="492"/>
      <c r="G479" s="492"/>
      <c r="H479" s="492"/>
      <c r="I479" s="492"/>
      <c r="J479" s="492"/>
      <c r="K479" s="492"/>
      <c r="L479" s="493"/>
      <c r="M479" s="521">
        <v>1588</v>
      </c>
      <c r="N479" s="720"/>
      <c r="O479" s="721"/>
      <c r="P479" s="721"/>
      <c r="Q479" s="722"/>
      <c r="R479" s="543" t="s">
        <v>2</v>
      </c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  <c r="AZ479" s="410"/>
      <c r="BA479" s="410"/>
      <c r="BB479" s="410"/>
      <c r="BC479" s="410"/>
      <c r="BD479" s="410"/>
      <c r="BE479" s="410"/>
      <c r="BF479" s="410"/>
      <c r="BG479" s="410"/>
      <c r="BH479" s="410"/>
      <c r="BI479" s="410"/>
      <c r="BJ479" s="410"/>
      <c r="BK479" s="410"/>
      <c r="BL479" s="410"/>
      <c r="BM479" s="410"/>
      <c r="BN479" s="410"/>
      <c r="BO479" s="410"/>
      <c r="BP479" s="410"/>
      <c r="BQ479" s="410"/>
      <c r="BR479" s="410"/>
      <c r="BS479" s="410"/>
      <c r="BT479" s="410"/>
      <c r="BU479" s="410"/>
      <c r="BV479" s="410"/>
      <c r="BW479" s="410"/>
      <c r="BX479" s="410"/>
      <c r="BY479" s="410"/>
      <c r="BZ479" s="410"/>
      <c r="CA479" s="410"/>
      <c r="CB479" s="410"/>
      <c r="CC479" s="410"/>
      <c r="CD479" s="410"/>
      <c r="CE479" s="410"/>
      <c r="CF479" s="410"/>
      <c r="CG479" s="410"/>
      <c r="CH479" s="410"/>
      <c r="CI479" s="410"/>
      <c r="CJ479" s="410"/>
      <c r="CK479" s="410"/>
      <c r="CL479" s="410"/>
      <c r="CM479" s="410"/>
      <c r="CN479" s="410"/>
      <c r="CO479" s="410"/>
      <c r="CP479" s="410"/>
      <c r="CQ479" s="410"/>
      <c r="CR479" s="410"/>
      <c r="CS479" s="410"/>
      <c r="CT479" s="410"/>
      <c r="CU479" s="410"/>
      <c r="CV479" s="410"/>
      <c r="CW479" s="410"/>
      <c r="CX479" s="410"/>
      <c r="CY479" s="410"/>
      <c r="CZ479" s="410"/>
      <c r="DA479" s="410"/>
      <c r="DB479" s="410"/>
      <c r="DC479" s="410"/>
    </row>
    <row r="480" spans="1:107" ht="14.25">
      <c r="B480" s="491" t="s">
        <v>869</v>
      </c>
      <c r="C480" s="492"/>
      <c r="D480" s="492"/>
      <c r="E480" s="492"/>
      <c r="F480" s="492"/>
      <c r="G480" s="492"/>
      <c r="H480" s="492"/>
      <c r="I480" s="492"/>
      <c r="J480" s="492"/>
      <c r="K480" s="492"/>
      <c r="L480" s="493"/>
      <c r="M480" s="521">
        <v>1404</v>
      </c>
      <c r="N480" s="720"/>
      <c r="O480" s="721"/>
      <c r="P480" s="721"/>
      <c r="Q480" s="722"/>
      <c r="R480" s="543" t="s">
        <v>2</v>
      </c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  <c r="AZ480" s="410"/>
      <c r="BA480" s="410"/>
      <c r="BB480" s="410"/>
      <c r="BC480" s="410"/>
      <c r="BD480" s="410"/>
      <c r="BE480" s="410"/>
      <c r="BF480" s="410"/>
      <c r="BG480" s="410"/>
      <c r="BH480" s="410"/>
      <c r="BI480" s="410"/>
      <c r="BJ480" s="410"/>
      <c r="BK480" s="410"/>
      <c r="BL480" s="410"/>
      <c r="BM480" s="410"/>
      <c r="BN480" s="410"/>
      <c r="BO480" s="410"/>
      <c r="BP480" s="410"/>
      <c r="BQ480" s="410"/>
      <c r="BR480" s="410"/>
      <c r="BS480" s="410"/>
      <c r="BT480" s="410"/>
      <c r="BU480" s="410"/>
      <c r="BV480" s="410"/>
      <c r="BW480" s="410"/>
      <c r="BX480" s="410"/>
      <c r="BY480" s="410"/>
      <c r="BZ480" s="410"/>
      <c r="CA480" s="410"/>
      <c r="CB480" s="410"/>
      <c r="CC480" s="410"/>
      <c r="CD480" s="410"/>
      <c r="CE480" s="410"/>
      <c r="CF480" s="410"/>
      <c r="CG480" s="410"/>
      <c r="CH480" s="410"/>
      <c r="CI480" s="410"/>
      <c r="CJ480" s="410"/>
      <c r="CK480" s="410"/>
      <c r="CL480" s="410"/>
      <c r="CM480" s="410"/>
      <c r="CN480" s="410"/>
      <c r="CO480" s="410"/>
      <c r="CP480" s="410"/>
      <c r="CQ480" s="410"/>
      <c r="CR480" s="410"/>
      <c r="CS480" s="410"/>
      <c r="CT480" s="410"/>
      <c r="CU480" s="410"/>
      <c r="CV480" s="410"/>
      <c r="CW480" s="410"/>
      <c r="CX480" s="410"/>
      <c r="CY480" s="410"/>
      <c r="CZ480" s="410"/>
      <c r="DA480" s="410"/>
      <c r="DB480" s="410"/>
      <c r="DC480" s="410"/>
    </row>
    <row r="481" spans="2:107" ht="14.25">
      <c r="B481" s="491" t="s">
        <v>870</v>
      </c>
      <c r="C481" s="492"/>
      <c r="D481" s="492"/>
      <c r="E481" s="492"/>
      <c r="F481" s="492"/>
      <c r="G481" s="492"/>
      <c r="H481" s="492"/>
      <c r="I481" s="492"/>
      <c r="J481" s="492"/>
      <c r="K481" s="492"/>
      <c r="L481" s="493"/>
      <c r="M481" s="521">
        <v>1405</v>
      </c>
      <c r="N481" s="720"/>
      <c r="O481" s="721"/>
      <c r="P481" s="721"/>
      <c r="Q481" s="722"/>
      <c r="R481" s="543" t="s">
        <v>2</v>
      </c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  <c r="AZ481" s="410"/>
      <c r="BA481" s="410"/>
      <c r="BB481" s="410"/>
      <c r="BC481" s="410"/>
      <c r="BD481" s="410"/>
      <c r="BE481" s="410"/>
      <c r="BF481" s="410"/>
      <c r="BG481" s="410"/>
      <c r="BH481" s="410"/>
      <c r="BI481" s="410"/>
      <c r="BJ481" s="410"/>
      <c r="BK481" s="410"/>
      <c r="BL481" s="410"/>
      <c r="BM481" s="410"/>
      <c r="BN481" s="410"/>
      <c r="BO481" s="410"/>
      <c r="BP481" s="410"/>
      <c r="BQ481" s="410"/>
      <c r="BR481" s="410"/>
      <c r="BS481" s="410"/>
      <c r="BT481" s="410"/>
      <c r="BU481" s="410"/>
      <c r="BV481" s="410"/>
      <c r="BW481" s="410"/>
      <c r="BX481" s="410"/>
      <c r="BY481" s="410"/>
      <c r="BZ481" s="410"/>
      <c r="CA481" s="410"/>
      <c r="CB481" s="410"/>
      <c r="CC481" s="410"/>
      <c r="CD481" s="410"/>
      <c r="CE481" s="410"/>
      <c r="CF481" s="410"/>
      <c r="CG481" s="410"/>
      <c r="CH481" s="410"/>
      <c r="CI481" s="410"/>
      <c r="CJ481" s="410"/>
      <c r="CK481" s="410"/>
      <c r="CL481" s="410"/>
      <c r="CM481" s="410"/>
      <c r="CN481" s="410"/>
      <c r="CO481" s="410"/>
      <c r="CP481" s="410"/>
      <c r="CQ481" s="410"/>
      <c r="CR481" s="410"/>
      <c r="CS481" s="410"/>
      <c r="CT481" s="410"/>
      <c r="CU481" s="410"/>
      <c r="CV481" s="410"/>
      <c r="CW481" s="410"/>
      <c r="CX481" s="410"/>
      <c r="CY481" s="410"/>
      <c r="CZ481" s="410"/>
      <c r="DA481" s="410"/>
      <c r="DB481" s="410"/>
      <c r="DC481" s="410"/>
    </row>
    <row r="482" spans="2:107" ht="14.25">
      <c r="B482" s="491" t="s">
        <v>871</v>
      </c>
      <c r="C482" s="492"/>
      <c r="D482" s="492"/>
      <c r="E482" s="492"/>
      <c r="F482" s="492"/>
      <c r="G482" s="492"/>
      <c r="H482" s="492"/>
      <c r="I482" s="492"/>
      <c r="J482" s="492"/>
      <c r="K482" s="492"/>
      <c r="L482" s="493"/>
      <c r="M482" s="521">
        <v>1410</v>
      </c>
      <c r="N482" s="720">
        <f>+SUM($N$473:$Q$481)</f>
        <v>0</v>
      </c>
      <c r="O482" s="721"/>
      <c r="P482" s="721"/>
      <c r="Q482" s="722"/>
      <c r="R482" s="543" t="s">
        <v>4</v>
      </c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  <c r="AZ482" s="410"/>
      <c r="BA482" s="410"/>
      <c r="BB482" s="410"/>
      <c r="BC482" s="410"/>
      <c r="BD482" s="410"/>
      <c r="BE482" s="410"/>
      <c r="BF482" s="410"/>
      <c r="BG482" s="410"/>
      <c r="BH482" s="410"/>
      <c r="BI482" s="410"/>
      <c r="BJ482" s="410"/>
      <c r="BK482" s="410"/>
      <c r="BL482" s="410"/>
      <c r="BM482" s="410"/>
      <c r="BN482" s="410"/>
      <c r="BO482" s="410"/>
      <c r="BP482" s="410"/>
      <c r="BQ482" s="410"/>
      <c r="BR482" s="410"/>
      <c r="BS482" s="410"/>
      <c r="BT482" s="410"/>
      <c r="BU482" s="410"/>
      <c r="BV482" s="410"/>
      <c r="BW482" s="410"/>
      <c r="BX482" s="410"/>
      <c r="BY482" s="410"/>
      <c r="BZ482" s="410"/>
      <c r="CA482" s="410"/>
      <c r="CB482" s="410"/>
      <c r="CC482" s="410"/>
      <c r="CD482" s="410"/>
      <c r="CE482" s="410"/>
      <c r="CF482" s="410"/>
      <c r="CG482" s="410"/>
      <c r="CH482" s="410"/>
      <c r="CI482" s="410"/>
      <c r="CJ482" s="410"/>
      <c r="CK482" s="410"/>
      <c r="CL482" s="410"/>
      <c r="CM482" s="410"/>
      <c r="CN482" s="410"/>
      <c r="CO482" s="410"/>
      <c r="CP482" s="410"/>
      <c r="CQ482" s="410"/>
      <c r="CR482" s="410"/>
      <c r="CS482" s="410"/>
      <c r="CT482" s="410"/>
      <c r="CU482" s="410"/>
      <c r="CV482" s="410"/>
      <c r="CW482" s="410"/>
      <c r="CX482" s="410"/>
      <c r="CY482" s="410"/>
      <c r="CZ482" s="410"/>
      <c r="DA482" s="410"/>
      <c r="DB482" s="410"/>
      <c r="DC482" s="410"/>
    </row>
    <row r="483" spans="2:107" ht="14.25">
      <c r="B483" s="491" t="s">
        <v>872</v>
      </c>
      <c r="C483" s="492"/>
      <c r="D483" s="492"/>
      <c r="E483" s="492"/>
      <c r="F483" s="492"/>
      <c r="G483" s="492"/>
      <c r="H483" s="492"/>
      <c r="I483" s="492"/>
      <c r="J483" s="492"/>
      <c r="K483" s="492"/>
      <c r="L483" s="493"/>
      <c r="M483" s="521">
        <v>1406</v>
      </c>
      <c r="N483" s="720"/>
      <c r="O483" s="721"/>
      <c r="P483" s="721"/>
      <c r="Q483" s="722"/>
      <c r="R483" s="543" t="s">
        <v>3</v>
      </c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  <c r="AZ483" s="410"/>
      <c r="BA483" s="410"/>
      <c r="BB483" s="410"/>
      <c r="BC483" s="410"/>
      <c r="BD483" s="410"/>
      <c r="BE483" s="410"/>
      <c r="BF483" s="410"/>
      <c r="BG483" s="410"/>
      <c r="BH483" s="410"/>
      <c r="BI483" s="410"/>
      <c r="BJ483" s="410"/>
      <c r="BK483" s="410"/>
      <c r="BL483" s="410"/>
      <c r="BM483" s="410"/>
      <c r="BN483" s="410"/>
      <c r="BO483" s="410"/>
      <c r="BP483" s="410"/>
      <c r="BQ483" s="410"/>
      <c r="BR483" s="410"/>
      <c r="BS483" s="410"/>
      <c r="BT483" s="410"/>
      <c r="BU483" s="410"/>
      <c r="BV483" s="410"/>
      <c r="BW483" s="410"/>
      <c r="BX483" s="410"/>
      <c r="BY483" s="410"/>
      <c r="BZ483" s="410"/>
      <c r="CA483" s="410"/>
      <c r="CB483" s="410"/>
      <c r="CC483" s="410"/>
      <c r="CD483" s="410"/>
      <c r="CE483" s="410"/>
      <c r="CF483" s="410"/>
      <c r="CG483" s="410"/>
      <c r="CH483" s="410"/>
      <c r="CI483" s="410"/>
      <c r="CJ483" s="410"/>
      <c r="CK483" s="410"/>
      <c r="CL483" s="410"/>
      <c r="CM483" s="410"/>
      <c r="CN483" s="410"/>
      <c r="CO483" s="410"/>
      <c r="CP483" s="410"/>
      <c r="CQ483" s="410"/>
      <c r="CR483" s="410"/>
      <c r="CS483" s="410"/>
      <c r="CT483" s="410"/>
      <c r="CU483" s="410"/>
      <c r="CV483" s="410"/>
      <c r="CW483" s="410"/>
      <c r="CX483" s="410"/>
      <c r="CY483" s="410"/>
      <c r="CZ483" s="410"/>
      <c r="DA483" s="410"/>
      <c r="DB483" s="410"/>
      <c r="DC483" s="410"/>
    </row>
    <row r="484" spans="2:107" ht="14.25">
      <c r="B484" s="491" t="s">
        <v>873</v>
      </c>
      <c r="C484" s="492"/>
      <c r="D484" s="492"/>
      <c r="E484" s="492"/>
      <c r="F484" s="492"/>
      <c r="G484" s="492"/>
      <c r="H484" s="492"/>
      <c r="I484" s="492"/>
      <c r="J484" s="492"/>
      <c r="K484" s="492"/>
      <c r="L484" s="493"/>
      <c r="M484" s="521">
        <v>1407</v>
      </c>
      <c r="N484" s="720"/>
      <c r="O484" s="721"/>
      <c r="P484" s="721"/>
      <c r="Q484" s="722"/>
      <c r="R484" s="543" t="s">
        <v>3</v>
      </c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  <c r="AZ484" s="410"/>
      <c r="BA484" s="410"/>
      <c r="BB484" s="410"/>
      <c r="BC484" s="410"/>
      <c r="BD484" s="410"/>
      <c r="BE484" s="410"/>
      <c r="BF484" s="410"/>
      <c r="BG484" s="410"/>
      <c r="BH484" s="410"/>
      <c r="BI484" s="410"/>
      <c r="BJ484" s="410"/>
      <c r="BK484" s="410"/>
      <c r="BL484" s="410"/>
      <c r="BM484" s="410"/>
      <c r="BN484" s="410"/>
      <c r="BO484" s="410"/>
      <c r="BP484" s="410"/>
      <c r="BQ484" s="410"/>
      <c r="BR484" s="410"/>
      <c r="BS484" s="410"/>
      <c r="BT484" s="410"/>
      <c r="BU484" s="410"/>
      <c r="BV484" s="410"/>
      <c r="BW484" s="410"/>
      <c r="BX484" s="410"/>
      <c r="BY484" s="410"/>
      <c r="BZ484" s="410"/>
      <c r="CA484" s="410"/>
      <c r="CB484" s="410"/>
      <c r="CC484" s="410"/>
      <c r="CD484" s="410"/>
      <c r="CE484" s="410"/>
      <c r="CF484" s="410"/>
      <c r="CG484" s="410"/>
      <c r="CH484" s="410"/>
      <c r="CI484" s="410"/>
      <c r="CJ484" s="410"/>
      <c r="CK484" s="410"/>
      <c r="CL484" s="410"/>
      <c r="CM484" s="410"/>
      <c r="CN484" s="410"/>
      <c r="CO484" s="410"/>
      <c r="CP484" s="410"/>
      <c r="CQ484" s="410"/>
      <c r="CR484" s="410"/>
      <c r="CS484" s="410"/>
      <c r="CT484" s="410"/>
      <c r="CU484" s="410"/>
      <c r="CV484" s="410"/>
      <c r="CW484" s="410"/>
      <c r="CX484" s="410"/>
      <c r="CY484" s="410"/>
      <c r="CZ484" s="410"/>
      <c r="DA484" s="410"/>
      <c r="DB484" s="410"/>
      <c r="DC484" s="410"/>
    </row>
    <row r="485" spans="2:107" ht="14.25">
      <c r="B485" s="491" t="s">
        <v>874</v>
      </c>
      <c r="C485" s="492"/>
      <c r="D485" s="492"/>
      <c r="E485" s="492"/>
      <c r="F485" s="492"/>
      <c r="G485" s="492"/>
      <c r="H485" s="492"/>
      <c r="I485" s="492"/>
      <c r="J485" s="492"/>
      <c r="K485" s="492"/>
      <c r="L485" s="493"/>
      <c r="M485" s="521">
        <v>1408</v>
      </c>
      <c r="N485" s="720"/>
      <c r="O485" s="721"/>
      <c r="P485" s="721"/>
      <c r="Q485" s="722"/>
      <c r="R485" s="543" t="s">
        <v>3</v>
      </c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  <c r="AZ485" s="410"/>
      <c r="BA485" s="410"/>
      <c r="BB485" s="410"/>
      <c r="BC485" s="410"/>
      <c r="BD485" s="410"/>
      <c r="BE485" s="410"/>
      <c r="BF485" s="410"/>
      <c r="BG485" s="410"/>
      <c r="BH485" s="410"/>
      <c r="BI485" s="410"/>
      <c r="BJ485" s="410"/>
      <c r="BK485" s="410"/>
      <c r="BL485" s="410"/>
      <c r="BM485" s="410"/>
      <c r="BN485" s="410"/>
      <c r="BO485" s="410"/>
      <c r="BP485" s="410"/>
      <c r="BQ485" s="410"/>
      <c r="BR485" s="410"/>
      <c r="BS485" s="410"/>
      <c r="BT485" s="410"/>
      <c r="BU485" s="410"/>
      <c r="BV485" s="410"/>
      <c r="BW485" s="410"/>
      <c r="BX485" s="410"/>
      <c r="BY485" s="410"/>
      <c r="BZ485" s="410"/>
      <c r="CA485" s="410"/>
      <c r="CB485" s="410"/>
      <c r="CC485" s="410"/>
      <c r="CD485" s="410"/>
      <c r="CE485" s="410"/>
      <c r="CF485" s="410"/>
      <c r="CG485" s="410"/>
      <c r="CH485" s="410"/>
      <c r="CI485" s="410"/>
      <c r="CJ485" s="410"/>
      <c r="CK485" s="410"/>
      <c r="CL485" s="410"/>
      <c r="CM485" s="410"/>
      <c r="CN485" s="410"/>
      <c r="CO485" s="410"/>
      <c r="CP485" s="410"/>
      <c r="CQ485" s="410"/>
      <c r="CR485" s="410"/>
      <c r="CS485" s="410"/>
      <c r="CT485" s="410"/>
      <c r="CU485" s="410"/>
      <c r="CV485" s="410"/>
      <c r="CW485" s="410"/>
      <c r="CX485" s="410"/>
      <c r="CY485" s="410"/>
      <c r="CZ485" s="410"/>
      <c r="DA485" s="410"/>
      <c r="DB485" s="410"/>
      <c r="DC485" s="410"/>
    </row>
    <row r="486" spans="2:107" ht="14.25">
      <c r="B486" s="491" t="s">
        <v>875</v>
      </c>
      <c r="C486" s="492"/>
      <c r="D486" s="492"/>
      <c r="E486" s="492"/>
      <c r="F486" s="492"/>
      <c r="G486" s="492"/>
      <c r="H486" s="492"/>
      <c r="I486" s="492"/>
      <c r="J486" s="492"/>
      <c r="K486" s="492"/>
      <c r="L486" s="493"/>
      <c r="M486" s="521">
        <v>1409</v>
      </c>
      <c r="N486" s="720"/>
      <c r="O486" s="721"/>
      <c r="P486" s="721"/>
      <c r="Q486" s="722"/>
      <c r="R486" s="543" t="s">
        <v>3</v>
      </c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  <c r="AZ486" s="410"/>
      <c r="BA486" s="410"/>
      <c r="BB486" s="410"/>
      <c r="BC486" s="410"/>
      <c r="BD486" s="410"/>
      <c r="BE486" s="410"/>
      <c r="BF486" s="410"/>
      <c r="BG486" s="410"/>
      <c r="BH486" s="410"/>
      <c r="BI486" s="410"/>
      <c r="BJ486" s="410"/>
      <c r="BK486" s="410"/>
      <c r="BL486" s="410"/>
      <c r="BM486" s="410"/>
      <c r="BN486" s="410"/>
      <c r="BO486" s="410"/>
      <c r="BP486" s="410"/>
      <c r="BQ486" s="410"/>
      <c r="BR486" s="410"/>
      <c r="BS486" s="410"/>
      <c r="BT486" s="410"/>
      <c r="BU486" s="410"/>
      <c r="BV486" s="410"/>
      <c r="BW486" s="410"/>
      <c r="BX486" s="410"/>
      <c r="BY486" s="410"/>
      <c r="BZ486" s="410"/>
      <c r="CA486" s="410"/>
      <c r="CB486" s="410"/>
      <c r="CC486" s="410"/>
      <c r="CD486" s="410"/>
      <c r="CE486" s="410"/>
      <c r="CF486" s="410"/>
      <c r="CG486" s="410"/>
      <c r="CH486" s="410"/>
      <c r="CI486" s="410"/>
      <c r="CJ486" s="410"/>
      <c r="CK486" s="410"/>
      <c r="CL486" s="410"/>
      <c r="CM486" s="410"/>
      <c r="CN486" s="410"/>
      <c r="CO486" s="410"/>
      <c r="CP486" s="410"/>
      <c r="CQ486" s="410"/>
      <c r="CR486" s="410"/>
      <c r="CS486" s="410"/>
      <c r="CT486" s="410"/>
      <c r="CU486" s="410"/>
      <c r="CV486" s="410"/>
      <c r="CW486" s="410"/>
      <c r="CX486" s="410"/>
      <c r="CY486" s="410"/>
      <c r="CZ486" s="410"/>
      <c r="DA486" s="410"/>
      <c r="DB486" s="410"/>
      <c r="DC486" s="410"/>
    </row>
    <row r="487" spans="2:107" ht="14.25">
      <c r="B487" s="491" t="s">
        <v>876</v>
      </c>
      <c r="C487" s="492"/>
      <c r="D487" s="492"/>
      <c r="E487" s="492"/>
      <c r="F487" s="492"/>
      <c r="G487" s="492"/>
      <c r="H487" s="492"/>
      <c r="I487" s="492"/>
      <c r="J487" s="492"/>
      <c r="K487" s="492"/>
      <c r="L487" s="493"/>
      <c r="M487" s="521">
        <v>1818</v>
      </c>
      <c r="N487" s="720"/>
      <c r="O487" s="721"/>
      <c r="P487" s="721"/>
      <c r="Q487" s="722"/>
      <c r="R487" s="543" t="s">
        <v>3</v>
      </c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  <c r="AZ487" s="410"/>
      <c r="BA487" s="410"/>
      <c r="BB487" s="410"/>
      <c r="BC487" s="410"/>
      <c r="BD487" s="410"/>
      <c r="BE487" s="410"/>
      <c r="BF487" s="410"/>
      <c r="BG487" s="410"/>
      <c r="BH487" s="410"/>
      <c r="BI487" s="410"/>
      <c r="BJ487" s="410"/>
      <c r="BK487" s="410"/>
      <c r="BL487" s="410"/>
      <c r="BM487" s="410"/>
      <c r="BN487" s="410"/>
      <c r="BO487" s="410"/>
      <c r="BP487" s="410"/>
      <c r="BQ487" s="410"/>
      <c r="BR487" s="410"/>
      <c r="BS487" s="410"/>
      <c r="BT487" s="410"/>
      <c r="BU487" s="410"/>
      <c r="BV487" s="410"/>
      <c r="BW487" s="410"/>
      <c r="BX487" s="410"/>
      <c r="BY487" s="410"/>
      <c r="BZ487" s="410"/>
      <c r="CA487" s="410"/>
      <c r="CB487" s="410"/>
      <c r="CC487" s="410"/>
      <c r="CD487" s="410"/>
      <c r="CE487" s="410"/>
      <c r="CF487" s="410"/>
      <c r="CG487" s="410"/>
      <c r="CH487" s="410"/>
      <c r="CI487" s="410"/>
      <c r="CJ487" s="410"/>
      <c r="CK487" s="410"/>
      <c r="CL487" s="410"/>
      <c r="CM487" s="410"/>
      <c r="CN487" s="410"/>
      <c r="CO487" s="410"/>
      <c r="CP487" s="410"/>
      <c r="CQ487" s="410"/>
      <c r="CR487" s="410"/>
      <c r="CS487" s="410"/>
      <c r="CT487" s="410"/>
      <c r="CU487" s="410"/>
      <c r="CV487" s="410"/>
      <c r="CW487" s="410"/>
      <c r="CX487" s="410"/>
      <c r="CY487" s="410"/>
      <c r="CZ487" s="410"/>
      <c r="DA487" s="410"/>
      <c r="DB487" s="410"/>
      <c r="DC487" s="410"/>
    </row>
    <row r="488" spans="2:107" ht="14.25">
      <c r="B488" s="491" t="s">
        <v>877</v>
      </c>
      <c r="C488" s="492"/>
      <c r="D488" s="492"/>
      <c r="E488" s="492"/>
      <c r="F488" s="492"/>
      <c r="G488" s="492"/>
      <c r="H488" s="492"/>
      <c r="I488" s="492"/>
      <c r="J488" s="492"/>
      <c r="K488" s="492"/>
      <c r="L488" s="493"/>
      <c r="M488" s="521">
        <v>1429</v>
      </c>
      <c r="N488" s="720"/>
      <c r="O488" s="721"/>
      <c r="P488" s="721"/>
      <c r="Q488" s="722"/>
      <c r="R488" s="543" t="s">
        <v>3</v>
      </c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  <c r="AZ488" s="410"/>
      <c r="BA488" s="410"/>
      <c r="BB488" s="410"/>
      <c r="BC488" s="410"/>
      <c r="BD488" s="410"/>
      <c r="BE488" s="410"/>
      <c r="BF488" s="410"/>
      <c r="BG488" s="410"/>
      <c r="BH488" s="410"/>
      <c r="BI488" s="410"/>
      <c r="BJ488" s="410"/>
      <c r="BK488" s="410"/>
      <c r="BL488" s="410"/>
      <c r="BM488" s="410"/>
      <c r="BN488" s="410"/>
      <c r="BO488" s="410"/>
      <c r="BP488" s="410"/>
      <c r="BQ488" s="410"/>
      <c r="BR488" s="410"/>
      <c r="BS488" s="410"/>
      <c r="BT488" s="410"/>
      <c r="BU488" s="410"/>
      <c r="BV488" s="410"/>
      <c r="BW488" s="410"/>
      <c r="BX488" s="410"/>
      <c r="BY488" s="410"/>
      <c r="BZ488" s="410"/>
      <c r="CA488" s="410"/>
      <c r="CB488" s="410"/>
      <c r="CC488" s="410"/>
      <c r="CD488" s="410"/>
      <c r="CE488" s="410"/>
      <c r="CF488" s="410"/>
      <c r="CG488" s="410"/>
      <c r="CH488" s="410"/>
      <c r="CI488" s="410"/>
      <c r="CJ488" s="410"/>
      <c r="CK488" s="410"/>
      <c r="CL488" s="410"/>
      <c r="CM488" s="410"/>
      <c r="CN488" s="410"/>
      <c r="CO488" s="410"/>
      <c r="CP488" s="410"/>
      <c r="CQ488" s="410"/>
      <c r="CR488" s="410"/>
      <c r="CS488" s="410"/>
      <c r="CT488" s="410"/>
      <c r="CU488" s="410"/>
      <c r="CV488" s="410"/>
      <c r="CW488" s="410"/>
      <c r="CX488" s="410"/>
      <c r="CY488" s="410"/>
      <c r="CZ488" s="410"/>
      <c r="DA488" s="410"/>
      <c r="DB488" s="410"/>
      <c r="DC488" s="410"/>
    </row>
    <row r="489" spans="2:107" ht="14.25">
      <c r="B489" s="491" t="s">
        <v>878</v>
      </c>
      <c r="C489" s="492"/>
      <c r="D489" s="492"/>
      <c r="E489" s="492"/>
      <c r="F489" s="492"/>
      <c r="G489" s="492"/>
      <c r="H489" s="492"/>
      <c r="I489" s="492"/>
      <c r="J489" s="492"/>
      <c r="K489" s="492"/>
      <c r="L489" s="493"/>
      <c r="M489" s="521">
        <v>1411</v>
      </c>
      <c r="N489" s="720"/>
      <c r="O489" s="721"/>
      <c r="P489" s="721"/>
      <c r="Q489" s="722"/>
      <c r="R489" s="543" t="s">
        <v>3</v>
      </c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  <c r="AZ489" s="410"/>
      <c r="BA489" s="410"/>
      <c r="BB489" s="410"/>
      <c r="BC489" s="410"/>
      <c r="BD489" s="410"/>
      <c r="BE489" s="410"/>
      <c r="BF489" s="410"/>
      <c r="BG489" s="410"/>
      <c r="BH489" s="410"/>
      <c r="BI489" s="410"/>
      <c r="BJ489" s="410"/>
      <c r="BK489" s="410"/>
      <c r="BL489" s="410"/>
      <c r="BM489" s="410"/>
      <c r="BN489" s="410"/>
      <c r="BO489" s="410"/>
      <c r="BP489" s="410"/>
      <c r="BQ489" s="410"/>
      <c r="BR489" s="410"/>
      <c r="BS489" s="410"/>
      <c r="BT489" s="410"/>
      <c r="BU489" s="410"/>
      <c r="BV489" s="410"/>
      <c r="BW489" s="410"/>
      <c r="BX489" s="410"/>
      <c r="BY489" s="410"/>
      <c r="BZ489" s="410"/>
      <c r="CA489" s="410"/>
      <c r="CB489" s="410"/>
      <c r="CC489" s="410"/>
      <c r="CD489" s="410"/>
      <c r="CE489" s="410"/>
      <c r="CF489" s="410"/>
      <c r="CG489" s="410"/>
      <c r="CH489" s="410"/>
      <c r="CI489" s="410"/>
      <c r="CJ489" s="410"/>
      <c r="CK489" s="410"/>
      <c r="CL489" s="410"/>
      <c r="CM489" s="410"/>
      <c r="CN489" s="410"/>
      <c r="CO489" s="410"/>
      <c r="CP489" s="410"/>
      <c r="CQ489" s="410"/>
      <c r="CR489" s="410"/>
      <c r="CS489" s="410"/>
      <c r="CT489" s="410"/>
      <c r="CU489" s="410"/>
      <c r="CV489" s="410"/>
      <c r="CW489" s="410"/>
      <c r="CX489" s="410"/>
      <c r="CY489" s="410"/>
      <c r="CZ489" s="410"/>
      <c r="DA489" s="410"/>
      <c r="DB489" s="410"/>
      <c r="DC489" s="410"/>
    </row>
    <row r="490" spans="2:107" ht="14.25">
      <c r="B490" s="491" t="s">
        <v>879</v>
      </c>
      <c r="C490" s="492"/>
      <c r="D490" s="492"/>
      <c r="E490" s="492"/>
      <c r="F490" s="492"/>
      <c r="G490" s="492"/>
      <c r="H490" s="492"/>
      <c r="I490" s="492"/>
      <c r="J490" s="492"/>
      <c r="K490" s="492"/>
      <c r="L490" s="493"/>
      <c r="M490" s="521">
        <v>1412</v>
      </c>
      <c r="N490" s="720"/>
      <c r="O490" s="721"/>
      <c r="P490" s="721"/>
      <c r="Q490" s="722"/>
      <c r="R490" s="477" t="s">
        <v>3</v>
      </c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  <c r="AZ490" s="410"/>
      <c r="BA490" s="410"/>
      <c r="BB490" s="410"/>
      <c r="BC490" s="410"/>
      <c r="BD490" s="410"/>
      <c r="BE490" s="410"/>
      <c r="BF490" s="410"/>
      <c r="BG490" s="410"/>
      <c r="BH490" s="410"/>
      <c r="BI490" s="410"/>
      <c r="BJ490" s="410"/>
      <c r="BK490" s="410"/>
      <c r="BL490" s="410"/>
      <c r="BM490" s="410"/>
      <c r="BN490" s="410"/>
      <c r="BO490" s="410"/>
      <c r="BP490" s="410"/>
      <c r="BQ490" s="410"/>
      <c r="BR490" s="410"/>
      <c r="BS490" s="410"/>
      <c r="BT490" s="410"/>
      <c r="BU490" s="410"/>
      <c r="BV490" s="410"/>
      <c r="BW490" s="410"/>
      <c r="BX490" s="410"/>
      <c r="BY490" s="410"/>
      <c r="BZ490" s="410"/>
      <c r="CA490" s="410"/>
      <c r="CB490" s="410"/>
      <c r="CC490" s="410"/>
      <c r="CD490" s="410"/>
      <c r="CE490" s="410"/>
      <c r="CF490" s="410"/>
      <c r="CG490" s="410"/>
      <c r="CH490" s="410"/>
      <c r="CI490" s="410"/>
      <c r="CJ490" s="410"/>
      <c r="CK490" s="410"/>
      <c r="CL490" s="410"/>
      <c r="CM490" s="410"/>
      <c r="CN490" s="410"/>
      <c r="CO490" s="410"/>
      <c r="CP490" s="410"/>
      <c r="CQ490" s="410"/>
      <c r="CR490" s="410"/>
      <c r="CS490" s="410"/>
      <c r="CT490" s="410"/>
      <c r="CU490" s="410"/>
      <c r="CV490" s="410"/>
      <c r="CW490" s="410"/>
      <c r="CX490" s="410"/>
      <c r="CY490" s="410"/>
      <c r="CZ490" s="410"/>
      <c r="DA490" s="410"/>
      <c r="DB490" s="410"/>
      <c r="DC490" s="410"/>
    </row>
    <row r="491" spans="2:107" ht="14.25">
      <c r="B491" s="491" t="s">
        <v>880</v>
      </c>
      <c r="C491" s="492"/>
      <c r="D491" s="492"/>
      <c r="E491" s="492"/>
      <c r="F491" s="492"/>
      <c r="G491" s="492"/>
      <c r="H491" s="492"/>
      <c r="I491" s="492"/>
      <c r="J491" s="492"/>
      <c r="K491" s="492"/>
      <c r="L491" s="493"/>
      <c r="M491" s="521">
        <v>1413</v>
      </c>
      <c r="N491" s="720"/>
      <c r="O491" s="721"/>
      <c r="P491" s="721"/>
      <c r="Q491" s="722"/>
      <c r="R491" s="477" t="s">
        <v>3</v>
      </c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  <c r="AZ491" s="410"/>
      <c r="BA491" s="410"/>
      <c r="BB491" s="410"/>
      <c r="BC491" s="410"/>
      <c r="BD491" s="410"/>
      <c r="BE491" s="410"/>
      <c r="BF491" s="410"/>
      <c r="BG491" s="410"/>
      <c r="BH491" s="410"/>
      <c r="BI491" s="410"/>
      <c r="BJ491" s="410"/>
      <c r="BK491" s="410"/>
      <c r="BL491" s="410"/>
      <c r="BM491" s="410"/>
      <c r="BN491" s="410"/>
      <c r="BO491" s="410"/>
      <c r="BP491" s="410"/>
      <c r="BQ491" s="410"/>
      <c r="BR491" s="410"/>
      <c r="BS491" s="410"/>
      <c r="BT491" s="410"/>
      <c r="BU491" s="410"/>
      <c r="BV491" s="410"/>
      <c r="BW491" s="410"/>
      <c r="BX491" s="410"/>
      <c r="BY491" s="410"/>
      <c r="BZ491" s="410"/>
      <c r="CA491" s="410"/>
      <c r="CB491" s="410"/>
      <c r="CC491" s="410"/>
      <c r="CD491" s="410"/>
      <c r="CE491" s="410"/>
      <c r="CF491" s="410"/>
      <c r="CG491" s="410"/>
      <c r="CH491" s="410"/>
      <c r="CI491" s="410"/>
      <c r="CJ491" s="410"/>
      <c r="CK491" s="410"/>
      <c r="CL491" s="410"/>
      <c r="CM491" s="410"/>
      <c r="CN491" s="410"/>
      <c r="CO491" s="410"/>
      <c r="CP491" s="410"/>
      <c r="CQ491" s="410"/>
      <c r="CR491" s="410"/>
      <c r="CS491" s="410"/>
      <c r="CT491" s="410"/>
      <c r="CU491" s="410"/>
      <c r="CV491" s="410"/>
      <c r="CW491" s="410"/>
      <c r="CX491" s="410"/>
      <c r="CY491" s="410"/>
      <c r="CZ491" s="410"/>
      <c r="DA491" s="410"/>
      <c r="DB491" s="410"/>
      <c r="DC491" s="410"/>
    </row>
    <row r="492" spans="2:107" ht="14.25">
      <c r="B492" s="491" t="s">
        <v>881</v>
      </c>
      <c r="C492" s="492"/>
      <c r="D492" s="492"/>
      <c r="E492" s="492"/>
      <c r="F492" s="492"/>
      <c r="G492" s="492"/>
      <c r="H492" s="492"/>
      <c r="I492" s="492"/>
      <c r="J492" s="492"/>
      <c r="K492" s="492"/>
      <c r="L492" s="493"/>
      <c r="M492" s="521">
        <v>1415</v>
      </c>
      <c r="N492" s="720"/>
      <c r="O492" s="721"/>
      <c r="P492" s="721"/>
      <c r="Q492" s="722"/>
      <c r="R492" s="477" t="s">
        <v>3</v>
      </c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  <c r="AZ492" s="410"/>
      <c r="BA492" s="410"/>
      <c r="BB492" s="410"/>
      <c r="BC492" s="410"/>
      <c r="BD492" s="410"/>
      <c r="BE492" s="410"/>
      <c r="BF492" s="410"/>
      <c r="BG492" s="410"/>
      <c r="BH492" s="410"/>
      <c r="BI492" s="410"/>
      <c r="BJ492" s="410"/>
      <c r="BK492" s="410"/>
      <c r="BL492" s="410"/>
      <c r="BM492" s="410"/>
      <c r="BN492" s="410"/>
      <c r="BO492" s="410"/>
      <c r="BP492" s="410"/>
      <c r="BQ492" s="410"/>
      <c r="BR492" s="410"/>
      <c r="BS492" s="410"/>
      <c r="BT492" s="410"/>
      <c r="BU492" s="410"/>
      <c r="BV492" s="410"/>
      <c r="BW492" s="410"/>
      <c r="BX492" s="410"/>
      <c r="BY492" s="410"/>
      <c r="BZ492" s="410"/>
      <c r="CA492" s="410"/>
      <c r="CB492" s="410"/>
      <c r="CC492" s="410"/>
      <c r="CD492" s="410"/>
      <c r="CE492" s="410"/>
      <c r="CF492" s="410"/>
      <c r="CG492" s="410"/>
      <c r="CH492" s="410"/>
      <c r="CI492" s="410"/>
      <c r="CJ492" s="410"/>
      <c r="CK492" s="410"/>
      <c r="CL492" s="410"/>
      <c r="CM492" s="410"/>
      <c r="CN492" s="410"/>
      <c r="CO492" s="410"/>
      <c r="CP492" s="410"/>
      <c r="CQ492" s="410"/>
      <c r="CR492" s="410"/>
      <c r="CS492" s="410"/>
      <c r="CT492" s="410"/>
      <c r="CU492" s="410"/>
      <c r="CV492" s="410"/>
      <c r="CW492" s="410"/>
      <c r="CX492" s="410"/>
      <c r="CY492" s="410"/>
      <c r="CZ492" s="410"/>
      <c r="DA492" s="410"/>
      <c r="DB492" s="410"/>
      <c r="DC492" s="410"/>
    </row>
    <row r="493" spans="2:107" ht="14.25">
      <c r="B493" s="491" t="s">
        <v>882</v>
      </c>
      <c r="C493" s="492"/>
      <c r="D493" s="492"/>
      <c r="E493" s="492"/>
      <c r="F493" s="492"/>
      <c r="G493" s="492"/>
      <c r="H493" s="492"/>
      <c r="I493" s="492"/>
      <c r="J493" s="492"/>
      <c r="K493" s="492"/>
      <c r="L493" s="493"/>
      <c r="M493" s="521">
        <v>1416</v>
      </c>
      <c r="N493" s="720"/>
      <c r="O493" s="721"/>
      <c r="P493" s="721"/>
      <c r="Q493" s="722"/>
      <c r="R493" s="477" t="s">
        <v>3</v>
      </c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  <c r="AZ493" s="410"/>
      <c r="BA493" s="410"/>
      <c r="BB493" s="410"/>
      <c r="BC493" s="410"/>
      <c r="BD493" s="410"/>
      <c r="BE493" s="410"/>
      <c r="BF493" s="410"/>
      <c r="BG493" s="410"/>
      <c r="BH493" s="410"/>
      <c r="BI493" s="410"/>
      <c r="BJ493" s="410"/>
      <c r="BK493" s="410"/>
      <c r="BL493" s="410"/>
      <c r="BM493" s="410"/>
      <c r="BN493" s="410"/>
      <c r="BO493" s="410"/>
      <c r="BP493" s="410"/>
      <c r="BQ493" s="410"/>
      <c r="BR493" s="410"/>
      <c r="BS493" s="410"/>
      <c r="BT493" s="410"/>
      <c r="BU493" s="410"/>
      <c r="BV493" s="410"/>
      <c r="BW493" s="410"/>
      <c r="BX493" s="410"/>
      <c r="BY493" s="410"/>
      <c r="BZ493" s="410"/>
      <c r="CA493" s="410"/>
      <c r="CB493" s="410"/>
      <c r="CC493" s="410"/>
      <c r="CD493" s="410"/>
      <c r="CE493" s="410"/>
      <c r="CF493" s="410"/>
      <c r="CG493" s="410"/>
      <c r="CH493" s="410"/>
      <c r="CI493" s="410"/>
      <c r="CJ493" s="410"/>
      <c r="CK493" s="410"/>
      <c r="CL493" s="410"/>
      <c r="CM493" s="410"/>
      <c r="CN493" s="410"/>
      <c r="CO493" s="410"/>
      <c r="CP493" s="410"/>
      <c r="CQ493" s="410"/>
      <c r="CR493" s="410"/>
      <c r="CS493" s="410"/>
      <c r="CT493" s="410"/>
      <c r="CU493" s="410"/>
      <c r="CV493" s="410"/>
      <c r="CW493" s="410"/>
      <c r="CX493" s="410"/>
      <c r="CY493" s="410"/>
      <c r="CZ493" s="410"/>
      <c r="DA493" s="410"/>
      <c r="DB493" s="410"/>
      <c r="DC493" s="410"/>
    </row>
    <row r="494" spans="2:107" ht="14.25">
      <c r="B494" s="491" t="s">
        <v>883</v>
      </c>
      <c r="C494" s="492"/>
      <c r="D494" s="492"/>
      <c r="E494" s="492"/>
      <c r="F494" s="492"/>
      <c r="G494" s="492"/>
      <c r="H494" s="492"/>
      <c r="I494" s="492"/>
      <c r="J494" s="492"/>
      <c r="K494" s="492"/>
      <c r="L494" s="493"/>
      <c r="M494" s="521">
        <v>1417</v>
      </c>
      <c r="N494" s="720"/>
      <c r="O494" s="721"/>
      <c r="P494" s="721"/>
      <c r="Q494" s="722"/>
      <c r="R494" s="477" t="s">
        <v>3</v>
      </c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  <c r="AZ494" s="410"/>
      <c r="BA494" s="410"/>
      <c r="BB494" s="410"/>
      <c r="BC494" s="410"/>
      <c r="BD494" s="410"/>
      <c r="BE494" s="410"/>
      <c r="BF494" s="410"/>
      <c r="BG494" s="410"/>
      <c r="BH494" s="410"/>
      <c r="BI494" s="410"/>
      <c r="BJ494" s="410"/>
      <c r="BK494" s="410"/>
      <c r="BL494" s="410"/>
      <c r="BM494" s="410"/>
      <c r="BN494" s="410"/>
      <c r="BO494" s="410"/>
      <c r="BP494" s="410"/>
      <c r="BQ494" s="410"/>
      <c r="BR494" s="410"/>
      <c r="BS494" s="410"/>
      <c r="BT494" s="410"/>
      <c r="BU494" s="410"/>
      <c r="BV494" s="410"/>
      <c r="BW494" s="410"/>
      <c r="BX494" s="410"/>
      <c r="BY494" s="410"/>
      <c r="BZ494" s="410"/>
      <c r="CA494" s="410"/>
      <c r="CB494" s="410"/>
      <c r="CC494" s="410"/>
      <c r="CD494" s="410"/>
      <c r="CE494" s="410"/>
      <c r="CF494" s="410"/>
      <c r="CG494" s="410"/>
      <c r="CH494" s="410"/>
      <c r="CI494" s="410"/>
      <c r="CJ494" s="410"/>
      <c r="CK494" s="410"/>
      <c r="CL494" s="410"/>
      <c r="CM494" s="410"/>
      <c r="CN494" s="410"/>
      <c r="CO494" s="410"/>
      <c r="CP494" s="410"/>
      <c r="CQ494" s="410"/>
      <c r="CR494" s="410"/>
      <c r="CS494" s="410"/>
      <c r="CT494" s="410"/>
      <c r="CU494" s="410"/>
      <c r="CV494" s="410"/>
      <c r="CW494" s="410"/>
      <c r="CX494" s="410"/>
      <c r="CY494" s="410"/>
      <c r="CZ494" s="410"/>
      <c r="DA494" s="410"/>
      <c r="DB494" s="410"/>
      <c r="DC494" s="410"/>
    </row>
    <row r="495" spans="2:107" ht="14.25">
      <c r="B495" s="491" t="s">
        <v>815</v>
      </c>
      <c r="C495" s="492"/>
      <c r="D495" s="492"/>
      <c r="E495" s="492"/>
      <c r="F495" s="492"/>
      <c r="G495" s="492"/>
      <c r="H495" s="492"/>
      <c r="I495" s="492"/>
      <c r="J495" s="492"/>
      <c r="K495" s="492"/>
      <c r="L495" s="493"/>
      <c r="M495" s="521">
        <v>1418</v>
      </c>
      <c r="N495" s="720"/>
      <c r="O495" s="721"/>
      <c r="P495" s="721"/>
      <c r="Q495" s="722"/>
      <c r="R495" s="477" t="s">
        <v>3</v>
      </c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  <c r="AZ495" s="410"/>
      <c r="BA495" s="410"/>
      <c r="BB495" s="410"/>
      <c r="BC495" s="410"/>
      <c r="BD495" s="410"/>
      <c r="BE495" s="410"/>
      <c r="BF495" s="410"/>
      <c r="BG495" s="410"/>
      <c r="BH495" s="410"/>
      <c r="BI495" s="410"/>
      <c r="BJ495" s="410"/>
      <c r="BK495" s="410"/>
      <c r="BL495" s="410"/>
      <c r="BM495" s="410"/>
      <c r="BN495" s="410"/>
      <c r="BO495" s="410"/>
      <c r="BP495" s="410"/>
      <c r="BQ495" s="410"/>
      <c r="BR495" s="410"/>
      <c r="BS495" s="410"/>
      <c r="BT495" s="410"/>
      <c r="BU495" s="410"/>
      <c r="BV495" s="410"/>
      <c r="BW495" s="410"/>
      <c r="BX495" s="410"/>
      <c r="BY495" s="410"/>
      <c r="BZ495" s="410"/>
      <c r="CA495" s="410"/>
      <c r="CB495" s="410"/>
      <c r="CC495" s="410"/>
      <c r="CD495" s="410"/>
      <c r="CE495" s="410"/>
      <c r="CF495" s="410"/>
      <c r="CG495" s="410"/>
      <c r="CH495" s="410"/>
      <c r="CI495" s="410"/>
      <c r="CJ495" s="410"/>
      <c r="CK495" s="410"/>
      <c r="CL495" s="410"/>
      <c r="CM495" s="410"/>
      <c r="CN495" s="410"/>
      <c r="CO495" s="410"/>
      <c r="CP495" s="410"/>
      <c r="CQ495" s="410"/>
      <c r="CR495" s="410"/>
      <c r="CS495" s="410"/>
      <c r="CT495" s="410"/>
      <c r="CU495" s="410"/>
      <c r="CV495" s="410"/>
      <c r="CW495" s="410"/>
      <c r="CX495" s="410"/>
      <c r="CY495" s="410"/>
      <c r="CZ495" s="410"/>
      <c r="DA495" s="410"/>
      <c r="DB495" s="410"/>
      <c r="DC495" s="410"/>
    </row>
    <row r="496" spans="2:107" ht="14.25">
      <c r="B496" s="491" t="s">
        <v>884</v>
      </c>
      <c r="C496" s="492"/>
      <c r="D496" s="492"/>
      <c r="E496" s="492"/>
      <c r="F496" s="492"/>
      <c r="G496" s="492"/>
      <c r="H496" s="492"/>
      <c r="I496" s="492"/>
      <c r="J496" s="492"/>
      <c r="K496" s="492"/>
      <c r="L496" s="493"/>
      <c r="M496" s="521">
        <v>1419</v>
      </c>
      <c r="N496" s="720"/>
      <c r="O496" s="721"/>
      <c r="P496" s="721"/>
      <c r="Q496" s="722"/>
      <c r="R496" s="477" t="s">
        <v>3</v>
      </c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  <c r="AZ496" s="410"/>
      <c r="BA496" s="410"/>
      <c r="BB496" s="410"/>
      <c r="BC496" s="410"/>
      <c r="BD496" s="410"/>
      <c r="BE496" s="410"/>
      <c r="BF496" s="410"/>
      <c r="BG496" s="410"/>
      <c r="BH496" s="410"/>
      <c r="BI496" s="410"/>
      <c r="BJ496" s="410"/>
      <c r="BK496" s="410"/>
      <c r="BL496" s="410"/>
      <c r="BM496" s="410"/>
      <c r="BN496" s="410"/>
      <c r="BO496" s="410"/>
      <c r="BP496" s="410"/>
      <c r="BQ496" s="410"/>
      <c r="BR496" s="410"/>
      <c r="BS496" s="410"/>
      <c r="BT496" s="410"/>
      <c r="BU496" s="410"/>
      <c r="BV496" s="410"/>
      <c r="BW496" s="410"/>
      <c r="BX496" s="410"/>
      <c r="BY496" s="410"/>
      <c r="BZ496" s="410"/>
      <c r="CA496" s="410"/>
      <c r="CB496" s="410"/>
      <c r="CC496" s="410"/>
      <c r="CD496" s="410"/>
      <c r="CE496" s="410"/>
      <c r="CF496" s="410"/>
      <c r="CG496" s="410"/>
      <c r="CH496" s="410"/>
      <c r="CI496" s="410"/>
      <c r="CJ496" s="410"/>
      <c r="CK496" s="410"/>
      <c r="CL496" s="410"/>
      <c r="CM496" s="410"/>
      <c r="CN496" s="410"/>
      <c r="CO496" s="410"/>
      <c r="CP496" s="410"/>
      <c r="CQ496" s="410"/>
      <c r="CR496" s="410"/>
      <c r="CS496" s="410"/>
      <c r="CT496" s="410"/>
      <c r="CU496" s="410"/>
      <c r="CV496" s="410"/>
      <c r="CW496" s="410"/>
      <c r="CX496" s="410"/>
      <c r="CY496" s="410"/>
      <c r="CZ496" s="410"/>
      <c r="DA496" s="410"/>
      <c r="DB496" s="410"/>
      <c r="DC496" s="410"/>
    </row>
    <row r="497" spans="2:107" ht="14.25">
      <c r="B497" s="491" t="s">
        <v>885</v>
      </c>
      <c r="C497" s="492"/>
      <c r="D497" s="492"/>
      <c r="E497" s="492"/>
      <c r="F497" s="492"/>
      <c r="G497" s="492"/>
      <c r="H497" s="492"/>
      <c r="I497" s="492"/>
      <c r="J497" s="492"/>
      <c r="K497" s="492"/>
      <c r="L497" s="493"/>
      <c r="M497" s="521">
        <v>1421</v>
      </c>
      <c r="N497" s="720"/>
      <c r="O497" s="721"/>
      <c r="P497" s="721"/>
      <c r="Q497" s="722"/>
      <c r="R497" s="477" t="s">
        <v>3</v>
      </c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  <c r="AZ497" s="410"/>
      <c r="BA497" s="410"/>
      <c r="BB497" s="410"/>
      <c r="BC497" s="410"/>
      <c r="BD497" s="410"/>
      <c r="BE497" s="410"/>
      <c r="BF497" s="410"/>
      <c r="BG497" s="410"/>
      <c r="BH497" s="410"/>
      <c r="BI497" s="410"/>
      <c r="BJ497" s="410"/>
      <c r="BK497" s="410"/>
      <c r="BL497" s="410"/>
      <c r="BM497" s="410"/>
      <c r="BN497" s="410"/>
      <c r="BO497" s="410"/>
      <c r="BP497" s="410"/>
      <c r="BQ497" s="410"/>
      <c r="BR497" s="410"/>
      <c r="BS497" s="410"/>
      <c r="BT497" s="410"/>
      <c r="BU497" s="410"/>
      <c r="BV497" s="410"/>
      <c r="BW497" s="410"/>
      <c r="BX497" s="410"/>
      <c r="BY497" s="410"/>
      <c r="BZ497" s="410"/>
      <c r="CA497" s="410"/>
      <c r="CB497" s="410"/>
      <c r="CC497" s="410"/>
      <c r="CD497" s="410"/>
      <c r="CE497" s="410"/>
      <c r="CF497" s="410"/>
      <c r="CG497" s="410"/>
      <c r="CH497" s="410"/>
      <c r="CI497" s="410"/>
      <c r="CJ497" s="410"/>
      <c r="CK497" s="410"/>
      <c r="CL497" s="410"/>
      <c r="CM497" s="410"/>
      <c r="CN497" s="410"/>
      <c r="CO497" s="410"/>
      <c r="CP497" s="410"/>
      <c r="CQ497" s="410"/>
      <c r="CR497" s="410"/>
      <c r="CS497" s="410"/>
      <c r="CT497" s="410"/>
      <c r="CU497" s="410"/>
      <c r="CV497" s="410"/>
      <c r="CW497" s="410"/>
      <c r="CX497" s="410"/>
      <c r="CY497" s="410"/>
      <c r="CZ497" s="410"/>
      <c r="DA497" s="410"/>
      <c r="DB497" s="410"/>
      <c r="DC497" s="410"/>
    </row>
    <row r="498" spans="2:107" ht="14.25">
      <c r="B498" s="491" t="s">
        <v>886</v>
      </c>
      <c r="C498" s="492"/>
      <c r="D498" s="492"/>
      <c r="E498" s="492"/>
      <c r="F498" s="492"/>
      <c r="G498" s="492"/>
      <c r="H498" s="492"/>
      <c r="I498" s="492"/>
      <c r="J498" s="492"/>
      <c r="K498" s="492"/>
      <c r="L498" s="493"/>
      <c r="M498" s="521">
        <v>1422</v>
      </c>
      <c r="N498" s="720"/>
      <c r="O498" s="721"/>
      <c r="P498" s="721"/>
      <c r="Q498" s="722"/>
      <c r="R498" s="477" t="s">
        <v>3</v>
      </c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  <c r="AZ498" s="410"/>
      <c r="BA498" s="410"/>
      <c r="BB498" s="410"/>
      <c r="BC498" s="410"/>
      <c r="BD498" s="410"/>
      <c r="BE498" s="410"/>
      <c r="BF498" s="410"/>
      <c r="BG498" s="410"/>
      <c r="BH498" s="410"/>
      <c r="BI498" s="410"/>
      <c r="BJ498" s="410"/>
      <c r="BK498" s="410"/>
      <c r="BL498" s="410"/>
      <c r="BM498" s="410"/>
      <c r="BN498" s="410"/>
      <c r="BO498" s="410"/>
      <c r="BP498" s="410"/>
      <c r="BQ498" s="410"/>
      <c r="BR498" s="410"/>
      <c r="BS498" s="410"/>
      <c r="BT498" s="410"/>
      <c r="BU498" s="410"/>
      <c r="BV498" s="410"/>
      <c r="BW498" s="410"/>
      <c r="BX498" s="410"/>
      <c r="BY498" s="410"/>
      <c r="BZ498" s="410"/>
      <c r="CA498" s="410"/>
      <c r="CB498" s="410"/>
      <c r="CC498" s="410"/>
      <c r="CD498" s="410"/>
      <c r="CE498" s="410"/>
      <c r="CF498" s="410"/>
      <c r="CG498" s="410"/>
      <c r="CH498" s="410"/>
      <c r="CI498" s="410"/>
      <c r="CJ498" s="410"/>
      <c r="CK498" s="410"/>
      <c r="CL498" s="410"/>
      <c r="CM498" s="410"/>
      <c r="CN498" s="410"/>
      <c r="CO498" s="410"/>
      <c r="CP498" s="410"/>
      <c r="CQ498" s="410"/>
      <c r="CR498" s="410"/>
      <c r="CS498" s="410"/>
      <c r="CT498" s="410"/>
      <c r="CU498" s="410"/>
      <c r="CV498" s="410"/>
      <c r="CW498" s="410"/>
      <c r="CX498" s="410"/>
      <c r="CY498" s="410"/>
      <c r="CZ498" s="410"/>
      <c r="DA498" s="410"/>
      <c r="DB498" s="410"/>
      <c r="DC498" s="410"/>
    </row>
    <row r="499" spans="2:107" ht="14.25">
      <c r="B499" s="491" t="s">
        <v>887</v>
      </c>
      <c r="C499" s="492"/>
      <c r="D499" s="492"/>
      <c r="E499" s="492"/>
      <c r="F499" s="492"/>
      <c r="G499" s="492"/>
      <c r="H499" s="492"/>
      <c r="I499" s="492"/>
      <c r="J499" s="492"/>
      <c r="K499" s="492"/>
      <c r="L499" s="493"/>
      <c r="M499" s="521">
        <v>1423</v>
      </c>
      <c r="N499" s="720"/>
      <c r="O499" s="721"/>
      <c r="P499" s="721"/>
      <c r="Q499" s="722"/>
      <c r="R499" s="477" t="s">
        <v>3</v>
      </c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  <c r="AZ499" s="410"/>
      <c r="BA499" s="410"/>
      <c r="BB499" s="410"/>
      <c r="BC499" s="410"/>
      <c r="BD499" s="410"/>
      <c r="BE499" s="410"/>
      <c r="BF499" s="410"/>
      <c r="BG499" s="410"/>
      <c r="BH499" s="410"/>
      <c r="BI499" s="410"/>
      <c r="BJ499" s="410"/>
      <c r="BK499" s="410"/>
      <c r="BL499" s="410"/>
      <c r="BM499" s="410"/>
      <c r="BN499" s="410"/>
      <c r="BO499" s="410"/>
      <c r="BP499" s="410"/>
      <c r="BQ499" s="410"/>
      <c r="BR499" s="410"/>
      <c r="BS499" s="410"/>
      <c r="BT499" s="410"/>
      <c r="BU499" s="410"/>
      <c r="BV499" s="410"/>
      <c r="BW499" s="410"/>
      <c r="BX499" s="410"/>
      <c r="BY499" s="410"/>
      <c r="BZ499" s="410"/>
      <c r="CA499" s="410"/>
      <c r="CB499" s="410"/>
      <c r="CC499" s="410"/>
      <c r="CD499" s="410"/>
      <c r="CE499" s="410"/>
      <c r="CF499" s="410"/>
      <c r="CG499" s="410"/>
      <c r="CH499" s="410"/>
      <c r="CI499" s="410"/>
      <c r="CJ499" s="410"/>
      <c r="CK499" s="410"/>
      <c r="CL499" s="410"/>
      <c r="CM499" s="410"/>
      <c r="CN499" s="410"/>
      <c r="CO499" s="410"/>
      <c r="CP499" s="410"/>
      <c r="CQ499" s="410"/>
      <c r="CR499" s="410"/>
      <c r="CS499" s="410"/>
      <c r="CT499" s="410"/>
      <c r="CU499" s="410"/>
      <c r="CV499" s="410"/>
      <c r="CW499" s="410"/>
      <c r="CX499" s="410"/>
      <c r="CY499" s="410"/>
      <c r="CZ499" s="410"/>
      <c r="DA499" s="410"/>
      <c r="DB499" s="410"/>
      <c r="DC499" s="410"/>
    </row>
    <row r="500" spans="2:107" ht="14.25">
      <c r="B500" s="491" t="s">
        <v>888</v>
      </c>
      <c r="C500" s="492"/>
      <c r="D500" s="492"/>
      <c r="E500" s="492"/>
      <c r="F500" s="492"/>
      <c r="G500" s="492"/>
      <c r="H500" s="492"/>
      <c r="I500" s="492"/>
      <c r="J500" s="492"/>
      <c r="K500" s="492"/>
      <c r="L500" s="493"/>
      <c r="M500" s="521">
        <v>1424</v>
      </c>
      <c r="N500" s="720"/>
      <c r="O500" s="721"/>
      <c r="P500" s="721"/>
      <c r="Q500" s="722"/>
      <c r="R500" s="477" t="s">
        <v>3</v>
      </c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  <c r="AZ500" s="410"/>
      <c r="BA500" s="410"/>
      <c r="BB500" s="410"/>
      <c r="BC500" s="410"/>
      <c r="BD500" s="410"/>
      <c r="BE500" s="410"/>
      <c r="BF500" s="410"/>
      <c r="BG500" s="410"/>
      <c r="BH500" s="410"/>
      <c r="BI500" s="410"/>
      <c r="BJ500" s="410"/>
      <c r="BK500" s="410"/>
      <c r="BL500" s="410"/>
      <c r="BM500" s="410"/>
      <c r="BN500" s="410"/>
      <c r="BO500" s="410"/>
      <c r="BP500" s="410"/>
      <c r="BQ500" s="410"/>
      <c r="BR500" s="410"/>
      <c r="BS500" s="410"/>
      <c r="BT500" s="410"/>
      <c r="BU500" s="410"/>
      <c r="BV500" s="410"/>
      <c r="BW500" s="410"/>
      <c r="BX500" s="410"/>
      <c r="BY500" s="410"/>
      <c r="BZ500" s="410"/>
      <c r="CA500" s="410"/>
      <c r="CB500" s="410"/>
      <c r="CC500" s="410"/>
      <c r="CD500" s="410"/>
      <c r="CE500" s="410"/>
      <c r="CF500" s="410"/>
      <c r="CG500" s="410"/>
      <c r="CH500" s="410"/>
      <c r="CI500" s="410"/>
      <c r="CJ500" s="410"/>
      <c r="CK500" s="410"/>
      <c r="CL500" s="410"/>
      <c r="CM500" s="410"/>
      <c r="CN500" s="410"/>
      <c r="CO500" s="410"/>
      <c r="CP500" s="410"/>
      <c r="CQ500" s="410"/>
      <c r="CR500" s="410"/>
      <c r="CS500" s="410"/>
      <c r="CT500" s="410"/>
      <c r="CU500" s="410"/>
      <c r="CV500" s="410"/>
      <c r="CW500" s="410"/>
      <c r="CX500" s="410"/>
      <c r="CY500" s="410"/>
      <c r="CZ500" s="410"/>
      <c r="DA500" s="410"/>
      <c r="DB500" s="410"/>
      <c r="DC500" s="410"/>
    </row>
    <row r="501" spans="2:107" ht="14.25">
      <c r="B501" s="491" t="s">
        <v>889</v>
      </c>
      <c r="C501" s="492"/>
      <c r="D501" s="492"/>
      <c r="E501" s="492"/>
      <c r="F501" s="492"/>
      <c r="G501" s="492"/>
      <c r="H501" s="492"/>
      <c r="I501" s="492"/>
      <c r="J501" s="492"/>
      <c r="K501" s="492"/>
      <c r="L501" s="493"/>
      <c r="M501" s="521">
        <v>1425</v>
      </c>
      <c r="N501" s="720"/>
      <c r="O501" s="721"/>
      <c r="P501" s="721"/>
      <c r="Q501" s="722"/>
      <c r="R501" s="477" t="s">
        <v>3</v>
      </c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  <c r="AZ501" s="410"/>
      <c r="BA501" s="410"/>
      <c r="BB501" s="410"/>
      <c r="BC501" s="410"/>
      <c r="BD501" s="410"/>
      <c r="BE501" s="410"/>
      <c r="BF501" s="410"/>
      <c r="BG501" s="410"/>
      <c r="BH501" s="410"/>
      <c r="BI501" s="410"/>
      <c r="BJ501" s="410"/>
      <c r="BK501" s="410"/>
      <c r="BL501" s="410"/>
      <c r="BM501" s="410"/>
      <c r="BN501" s="410"/>
      <c r="BO501" s="410"/>
      <c r="BP501" s="410"/>
      <c r="BQ501" s="410"/>
      <c r="BR501" s="410"/>
      <c r="BS501" s="410"/>
      <c r="BT501" s="410"/>
      <c r="BU501" s="410"/>
      <c r="BV501" s="410"/>
      <c r="BW501" s="410"/>
      <c r="BX501" s="410"/>
      <c r="BY501" s="410"/>
      <c r="BZ501" s="410"/>
      <c r="CA501" s="410"/>
      <c r="CB501" s="410"/>
      <c r="CC501" s="410"/>
      <c r="CD501" s="410"/>
      <c r="CE501" s="410"/>
      <c r="CF501" s="410"/>
      <c r="CG501" s="410"/>
      <c r="CH501" s="410"/>
      <c r="CI501" s="410"/>
      <c r="CJ501" s="410"/>
      <c r="CK501" s="410"/>
      <c r="CL501" s="410"/>
      <c r="CM501" s="410"/>
      <c r="CN501" s="410"/>
      <c r="CO501" s="410"/>
      <c r="CP501" s="410"/>
      <c r="CQ501" s="410"/>
      <c r="CR501" s="410"/>
      <c r="CS501" s="410"/>
      <c r="CT501" s="410"/>
      <c r="CU501" s="410"/>
      <c r="CV501" s="410"/>
      <c r="CW501" s="410"/>
      <c r="CX501" s="410"/>
      <c r="CY501" s="410"/>
      <c r="CZ501" s="410"/>
      <c r="DA501" s="410"/>
      <c r="DB501" s="410"/>
      <c r="DC501" s="410"/>
    </row>
    <row r="502" spans="2:107" ht="14.25">
      <c r="B502" s="491" t="s">
        <v>890</v>
      </c>
      <c r="C502" s="492"/>
      <c r="D502" s="492"/>
      <c r="E502" s="492"/>
      <c r="F502" s="492"/>
      <c r="G502" s="492"/>
      <c r="H502" s="492"/>
      <c r="I502" s="492"/>
      <c r="J502" s="492"/>
      <c r="K502" s="492"/>
      <c r="L502" s="493"/>
      <c r="M502" s="521">
        <v>1426</v>
      </c>
      <c r="N502" s="720"/>
      <c r="O502" s="721"/>
      <c r="P502" s="721"/>
      <c r="Q502" s="722"/>
      <c r="R502" s="477" t="s">
        <v>3</v>
      </c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  <c r="AZ502" s="410"/>
      <c r="BA502" s="410"/>
      <c r="BB502" s="410"/>
      <c r="BC502" s="410"/>
      <c r="BD502" s="410"/>
      <c r="BE502" s="410"/>
      <c r="BF502" s="410"/>
      <c r="BG502" s="410"/>
      <c r="BH502" s="410"/>
      <c r="BI502" s="410"/>
      <c r="BJ502" s="410"/>
      <c r="BK502" s="410"/>
      <c r="BL502" s="410"/>
      <c r="BM502" s="410"/>
      <c r="BN502" s="410"/>
      <c r="BO502" s="410"/>
      <c r="BP502" s="410"/>
      <c r="BQ502" s="410"/>
      <c r="BR502" s="410"/>
      <c r="BS502" s="410"/>
      <c r="BT502" s="410"/>
      <c r="BU502" s="410"/>
      <c r="BV502" s="410"/>
      <c r="BW502" s="410"/>
      <c r="BX502" s="410"/>
      <c r="BY502" s="410"/>
      <c r="BZ502" s="410"/>
      <c r="CA502" s="410"/>
      <c r="CB502" s="410"/>
      <c r="CC502" s="410"/>
      <c r="CD502" s="410"/>
      <c r="CE502" s="410"/>
      <c r="CF502" s="410"/>
      <c r="CG502" s="410"/>
      <c r="CH502" s="410"/>
      <c r="CI502" s="410"/>
      <c r="CJ502" s="410"/>
      <c r="CK502" s="410"/>
      <c r="CL502" s="410"/>
      <c r="CM502" s="410"/>
      <c r="CN502" s="410"/>
      <c r="CO502" s="410"/>
      <c r="CP502" s="410"/>
      <c r="CQ502" s="410"/>
      <c r="CR502" s="410"/>
      <c r="CS502" s="410"/>
      <c r="CT502" s="410"/>
      <c r="CU502" s="410"/>
      <c r="CV502" s="410"/>
      <c r="CW502" s="410"/>
      <c r="CX502" s="410"/>
      <c r="CY502" s="410"/>
      <c r="CZ502" s="410"/>
      <c r="DA502" s="410"/>
      <c r="DB502" s="410"/>
      <c r="DC502" s="410"/>
    </row>
    <row r="503" spans="2:107" ht="14.25">
      <c r="B503" s="491" t="s">
        <v>891</v>
      </c>
      <c r="C503" s="492"/>
      <c r="D503" s="492"/>
      <c r="E503" s="492"/>
      <c r="F503" s="492"/>
      <c r="G503" s="492"/>
      <c r="H503" s="492"/>
      <c r="I503" s="492"/>
      <c r="J503" s="492"/>
      <c r="K503" s="492"/>
      <c r="L503" s="493"/>
      <c r="M503" s="521">
        <v>1427</v>
      </c>
      <c r="N503" s="720"/>
      <c r="O503" s="721"/>
      <c r="P503" s="721"/>
      <c r="Q503" s="722"/>
      <c r="R503" s="477" t="s">
        <v>3</v>
      </c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  <c r="AZ503" s="410"/>
      <c r="BA503" s="410"/>
      <c r="BB503" s="410"/>
      <c r="BC503" s="410"/>
      <c r="BD503" s="410"/>
      <c r="BE503" s="410"/>
      <c r="BF503" s="410"/>
      <c r="BG503" s="410"/>
      <c r="BH503" s="410"/>
      <c r="BI503" s="410"/>
      <c r="BJ503" s="410"/>
      <c r="BK503" s="410"/>
      <c r="BL503" s="410"/>
      <c r="BM503" s="410"/>
      <c r="BN503" s="410"/>
      <c r="BO503" s="410"/>
      <c r="BP503" s="410"/>
      <c r="BQ503" s="410"/>
      <c r="BR503" s="410"/>
      <c r="BS503" s="410"/>
      <c r="BT503" s="410"/>
      <c r="BU503" s="410"/>
      <c r="BV503" s="410"/>
      <c r="BW503" s="410"/>
      <c r="BX503" s="410"/>
      <c r="BY503" s="410"/>
      <c r="BZ503" s="410"/>
      <c r="CA503" s="410"/>
      <c r="CB503" s="410"/>
      <c r="CC503" s="410"/>
      <c r="CD503" s="410"/>
      <c r="CE503" s="410"/>
      <c r="CF503" s="410"/>
      <c r="CG503" s="410"/>
      <c r="CH503" s="410"/>
      <c r="CI503" s="410"/>
      <c r="CJ503" s="410"/>
      <c r="CK503" s="410"/>
      <c r="CL503" s="410"/>
      <c r="CM503" s="410"/>
      <c r="CN503" s="410"/>
      <c r="CO503" s="410"/>
      <c r="CP503" s="410"/>
      <c r="CQ503" s="410"/>
      <c r="CR503" s="410"/>
      <c r="CS503" s="410"/>
      <c r="CT503" s="410"/>
      <c r="CU503" s="410"/>
      <c r="CV503" s="410"/>
      <c r="CW503" s="410"/>
      <c r="CX503" s="410"/>
      <c r="CY503" s="410"/>
      <c r="CZ503" s="410"/>
      <c r="DA503" s="410"/>
      <c r="DB503" s="410"/>
      <c r="DC503" s="410"/>
    </row>
    <row r="504" spans="2:107" ht="14.25">
      <c r="B504" s="491" t="s">
        <v>66</v>
      </c>
      <c r="C504" s="492"/>
      <c r="D504" s="492"/>
      <c r="E504" s="492"/>
      <c r="F504" s="492"/>
      <c r="G504" s="492"/>
      <c r="H504" s="492"/>
      <c r="I504" s="492"/>
      <c r="J504" s="492"/>
      <c r="K504" s="492"/>
      <c r="L504" s="493"/>
      <c r="M504" s="521">
        <v>1428</v>
      </c>
      <c r="N504" s="720"/>
      <c r="O504" s="721"/>
      <c r="P504" s="721"/>
      <c r="Q504" s="722"/>
      <c r="R504" s="477" t="s">
        <v>3</v>
      </c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  <c r="AZ504" s="410"/>
      <c r="BA504" s="410"/>
      <c r="BB504" s="410"/>
      <c r="BC504" s="410"/>
      <c r="BD504" s="410"/>
      <c r="BE504" s="410"/>
      <c r="BF504" s="410"/>
      <c r="BG504" s="410"/>
      <c r="BH504" s="410"/>
      <c r="BI504" s="410"/>
      <c r="BJ504" s="410"/>
      <c r="BK504" s="410"/>
      <c r="BL504" s="410"/>
      <c r="BM504" s="410"/>
      <c r="BN504" s="410"/>
      <c r="BO504" s="410"/>
      <c r="BP504" s="410"/>
      <c r="BQ504" s="410"/>
      <c r="BR504" s="410"/>
      <c r="BS504" s="410"/>
      <c r="BT504" s="410"/>
      <c r="BU504" s="410"/>
      <c r="BV504" s="410"/>
      <c r="BW504" s="410"/>
      <c r="BX504" s="410"/>
      <c r="BY504" s="410"/>
      <c r="BZ504" s="410"/>
      <c r="CA504" s="410"/>
      <c r="CB504" s="410"/>
      <c r="CC504" s="410"/>
      <c r="CD504" s="410"/>
      <c r="CE504" s="410"/>
      <c r="CF504" s="410"/>
      <c r="CG504" s="410"/>
      <c r="CH504" s="410"/>
      <c r="CI504" s="410"/>
      <c r="CJ504" s="410"/>
      <c r="CK504" s="410"/>
      <c r="CL504" s="410"/>
      <c r="CM504" s="410"/>
      <c r="CN504" s="410"/>
      <c r="CO504" s="410"/>
      <c r="CP504" s="410"/>
      <c r="CQ504" s="410"/>
      <c r="CR504" s="410"/>
      <c r="CS504" s="410"/>
      <c r="CT504" s="410"/>
      <c r="CU504" s="410"/>
      <c r="CV504" s="410"/>
      <c r="CW504" s="410"/>
      <c r="CX504" s="410"/>
      <c r="CY504" s="410"/>
      <c r="CZ504" s="410"/>
      <c r="DA504" s="410"/>
      <c r="DB504" s="410"/>
      <c r="DC504" s="410"/>
    </row>
    <row r="505" spans="2:107" ht="14.25">
      <c r="B505" s="491" t="s">
        <v>892</v>
      </c>
      <c r="C505" s="492"/>
      <c r="D505" s="492"/>
      <c r="E505" s="492"/>
      <c r="F505" s="492"/>
      <c r="G505" s="492"/>
      <c r="H505" s="492"/>
      <c r="I505" s="492"/>
      <c r="J505" s="492"/>
      <c r="K505" s="492"/>
      <c r="L505" s="493"/>
      <c r="M505" s="521">
        <v>1430</v>
      </c>
      <c r="N505" s="720">
        <f>+SUM(N483:Q504)</f>
        <v>0</v>
      </c>
      <c r="O505" s="721"/>
      <c r="P505" s="721"/>
      <c r="Q505" s="722"/>
      <c r="R505" s="477" t="s">
        <v>4</v>
      </c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  <c r="AZ505" s="410"/>
      <c r="BA505" s="410"/>
      <c r="BB505" s="410"/>
      <c r="BC505" s="410"/>
      <c r="BD505" s="410"/>
      <c r="BE505" s="410"/>
      <c r="BF505" s="410"/>
      <c r="BG505" s="410"/>
      <c r="BH505" s="410"/>
      <c r="BI505" s="410"/>
      <c r="BJ505" s="410"/>
      <c r="BK505" s="410"/>
      <c r="BL505" s="410"/>
      <c r="BM505" s="410"/>
      <c r="BN505" s="410"/>
      <c r="BO505" s="410"/>
      <c r="BP505" s="410"/>
      <c r="BQ505" s="410"/>
      <c r="BR505" s="410"/>
      <c r="BS505" s="410"/>
      <c r="BT505" s="410"/>
      <c r="BU505" s="410"/>
      <c r="BV505" s="410"/>
      <c r="BW505" s="410"/>
      <c r="BX505" s="410"/>
      <c r="BY505" s="410"/>
      <c r="BZ505" s="410"/>
      <c r="CA505" s="410"/>
      <c r="CB505" s="410"/>
      <c r="CC505" s="410"/>
      <c r="CD505" s="410"/>
      <c r="CE505" s="410"/>
      <c r="CF505" s="410"/>
      <c r="CG505" s="410"/>
      <c r="CH505" s="410"/>
      <c r="CI505" s="410"/>
      <c r="CJ505" s="410"/>
      <c r="CK505" s="410"/>
      <c r="CL505" s="410"/>
      <c r="CM505" s="410"/>
      <c r="CN505" s="410"/>
      <c r="CO505" s="410"/>
      <c r="CP505" s="410"/>
      <c r="CQ505" s="410"/>
      <c r="CR505" s="410"/>
      <c r="CS505" s="410"/>
      <c r="CT505" s="410"/>
      <c r="CU505" s="410"/>
      <c r="CV505" s="410"/>
      <c r="CW505" s="410"/>
      <c r="CX505" s="410"/>
      <c r="CY505" s="410"/>
      <c r="CZ505" s="410"/>
      <c r="DA505" s="410"/>
      <c r="DB505" s="410"/>
      <c r="DC505" s="410"/>
    </row>
    <row r="506" spans="2:107" ht="14.25">
      <c r="B506" s="491" t="s">
        <v>893</v>
      </c>
      <c r="C506" s="492"/>
      <c r="D506" s="492"/>
      <c r="E506" s="492"/>
      <c r="F506" s="492"/>
      <c r="G506" s="492"/>
      <c r="H506" s="492"/>
      <c r="I506" s="492"/>
      <c r="J506" s="492"/>
      <c r="K506" s="492"/>
      <c r="L506" s="493"/>
      <c r="M506" s="521">
        <v>1431</v>
      </c>
      <c r="N506" s="720"/>
      <c r="O506" s="721"/>
      <c r="P506" s="721"/>
      <c r="Q506" s="722"/>
      <c r="R506" s="477" t="s">
        <v>2</v>
      </c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  <c r="AZ506" s="410"/>
      <c r="BA506" s="410"/>
      <c r="BB506" s="410"/>
      <c r="BC506" s="410"/>
      <c r="BD506" s="410"/>
      <c r="BE506" s="410"/>
      <c r="BF506" s="410"/>
      <c r="BG506" s="410"/>
      <c r="BH506" s="410"/>
      <c r="BI506" s="410"/>
      <c r="BJ506" s="410"/>
      <c r="BK506" s="410"/>
      <c r="BL506" s="410"/>
      <c r="BM506" s="410"/>
      <c r="BN506" s="410"/>
      <c r="BO506" s="410"/>
      <c r="BP506" s="410"/>
      <c r="BQ506" s="410"/>
      <c r="BR506" s="410"/>
      <c r="BS506" s="410"/>
      <c r="BT506" s="410"/>
      <c r="BU506" s="410"/>
      <c r="BV506" s="410"/>
      <c r="BW506" s="410"/>
      <c r="BX506" s="410"/>
      <c r="BY506" s="410"/>
      <c r="BZ506" s="410"/>
      <c r="CA506" s="410"/>
      <c r="CB506" s="410"/>
      <c r="CC506" s="410"/>
      <c r="CD506" s="410"/>
      <c r="CE506" s="410"/>
      <c r="CF506" s="410"/>
      <c r="CG506" s="410"/>
      <c r="CH506" s="410"/>
      <c r="CI506" s="410"/>
      <c r="CJ506" s="410"/>
      <c r="CK506" s="410"/>
      <c r="CL506" s="410"/>
      <c r="CM506" s="410"/>
      <c r="CN506" s="410"/>
      <c r="CO506" s="410"/>
      <c r="CP506" s="410"/>
      <c r="CQ506" s="410"/>
      <c r="CR506" s="410"/>
      <c r="CS506" s="410"/>
      <c r="CT506" s="410"/>
      <c r="CU506" s="410"/>
      <c r="CV506" s="410"/>
      <c r="CW506" s="410"/>
      <c r="CX506" s="410"/>
      <c r="CY506" s="410"/>
      <c r="CZ506" s="410"/>
      <c r="DA506" s="410"/>
      <c r="DB506" s="410"/>
      <c r="DC506" s="410"/>
    </row>
    <row r="507" spans="2:107" ht="14.25">
      <c r="B507" s="491" t="s">
        <v>894</v>
      </c>
      <c r="C507" s="492"/>
      <c r="D507" s="492"/>
      <c r="E507" s="492"/>
      <c r="F507" s="492"/>
      <c r="G507" s="492"/>
      <c r="H507" s="492"/>
      <c r="I507" s="492"/>
      <c r="J507" s="492"/>
      <c r="K507" s="492"/>
      <c r="L507" s="493"/>
      <c r="M507" s="521">
        <v>1729</v>
      </c>
      <c r="N507" s="720">
        <f>+$N$482-$N$505+$N$506</f>
        <v>0</v>
      </c>
      <c r="O507" s="721"/>
      <c r="P507" s="721"/>
      <c r="Q507" s="722"/>
      <c r="R507" s="477" t="s">
        <v>4</v>
      </c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  <c r="AZ507" s="410"/>
      <c r="BA507" s="410"/>
      <c r="BB507" s="410"/>
      <c r="BC507" s="410"/>
      <c r="BD507" s="410"/>
      <c r="BE507" s="410"/>
      <c r="BF507" s="410"/>
      <c r="BG507" s="410"/>
      <c r="BH507" s="410"/>
      <c r="BI507" s="410"/>
      <c r="BJ507" s="410"/>
      <c r="BK507" s="410"/>
      <c r="BL507" s="410"/>
      <c r="BM507" s="410"/>
      <c r="BN507" s="410"/>
      <c r="BO507" s="410"/>
      <c r="BP507" s="410"/>
      <c r="BQ507" s="410"/>
      <c r="BR507" s="410"/>
      <c r="BS507" s="410"/>
      <c r="BT507" s="410"/>
      <c r="BU507" s="410"/>
      <c r="BV507" s="410"/>
      <c r="BW507" s="410"/>
      <c r="BX507" s="410"/>
      <c r="BY507" s="410"/>
      <c r="BZ507" s="410"/>
      <c r="CA507" s="410"/>
      <c r="CB507" s="410"/>
      <c r="CC507" s="410"/>
      <c r="CD507" s="410"/>
      <c r="CE507" s="410"/>
      <c r="CF507" s="410"/>
      <c r="CG507" s="410"/>
      <c r="CH507" s="410"/>
      <c r="CI507" s="410"/>
      <c r="CJ507" s="410"/>
      <c r="CK507" s="410"/>
      <c r="CL507" s="410"/>
      <c r="CM507" s="410"/>
      <c r="CN507" s="410"/>
      <c r="CO507" s="410"/>
      <c r="CP507" s="410"/>
      <c r="CQ507" s="410"/>
      <c r="CR507" s="410"/>
      <c r="CS507" s="410"/>
      <c r="CT507" s="410"/>
      <c r="CU507" s="410"/>
      <c r="CV507" s="410"/>
      <c r="CW507" s="410"/>
      <c r="CX507" s="410"/>
      <c r="CY507" s="410"/>
      <c r="CZ507" s="410"/>
      <c r="DA507" s="410"/>
      <c r="DB507" s="410"/>
      <c r="DC507" s="410"/>
    </row>
    <row r="508" spans="2:107" ht="14.25">
      <c r="B508" s="491" t="s">
        <v>95</v>
      </c>
      <c r="C508" s="492"/>
      <c r="D508" s="492"/>
      <c r="E508" s="492"/>
      <c r="F508" s="492"/>
      <c r="G508" s="492"/>
      <c r="H508" s="492"/>
      <c r="I508" s="492"/>
      <c r="J508" s="492"/>
      <c r="K508" s="492"/>
      <c r="L508" s="493"/>
      <c r="M508" s="521">
        <v>1432</v>
      </c>
      <c r="N508" s="720"/>
      <c r="O508" s="721"/>
      <c r="P508" s="721"/>
      <c r="Q508" s="722"/>
      <c r="R508" s="477" t="s">
        <v>3</v>
      </c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  <c r="AZ508" s="410"/>
      <c r="BA508" s="410"/>
      <c r="BB508" s="410"/>
      <c r="BC508" s="410"/>
      <c r="BD508" s="410"/>
      <c r="BE508" s="410"/>
      <c r="BF508" s="410"/>
      <c r="BG508" s="410"/>
      <c r="BH508" s="410"/>
      <c r="BI508" s="410"/>
      <c r="BJ508" s="410"/>
      <c r="BK508" s="410"/>
      <c r="BL508" s="410"/>
      <c r="BM508" s="410"/>
      <c r="BN508" s="410"/>
      <c r="BO508" s="410"/>
      <c r="BP508" s="410"/>
      <c r="BQ508" s="410"/>
      <c r="BR508" s="410"/>
      <c r="BS508" s="410"/>
      <c r="BT508" s="410"/>
      <c r="BU508" s="410"/>
      <c r="BV508" s="410"/>
      <c r="BW508" s="410"/>
      <c r="BX508" s="410"/>
      <c r="BY508" s="410"/>
      <c r="BZ508" s="410"/>
      <c r="CA508" s="410"/>
      <c r="CB508" s="410"/>
      <c r="CC508" s="410"/>
      <c r="CD508" s="410"/>
      <c r="CE508" s="410"/>
      <c r="CF508" s="410"/>
      <c r="CG508" s="410"/>
      <c r="CH508" s="410"/>
      <c r="CI508" s="410"/>
      <c r="CJ508" s="410"/>
      <c r="CK508" s="410"/>
      <c r="CL508" s="410"/>
      <c r="CM508" s="410"/>
      <c r="CN508" s="410"/>
      <c r="CO508" s="410"/>
      <c r="CP508" s="410"/>
      <c r="CQ508" s="410"/>
      <c r="CR508" s="410"/>
      <c r="CS508" s="410"/>
      <c r="CT508" s="410"/>
      <c r="CU508" s="410"/>
      <c r="CV508" s="410"/>
      <c r="CW508" s="410"/>
      <c r="CX508" s="410"/>
      <c r="CY508" s="410"/>
      <c r="CZ508" s="410"/>
      <c r="DA508" s="410"/>
      <c r="DB508" s="410"/>
      <c r="DC508" s="410"/>
    </row>
    <row r="509" spans="2:107" ht="14.25">
      <c r="B509" s="491" t="s">
        <v>826</v>
      </c>
      <c r="C509" s="492"/>
      <c r="D509" s="492"/>
      <c r="E509" s="492"/>
      <c r="F509" s="492"/>
      <c r="G509" s="492"/>
      <c r="H509" s="492"/>
      <c r="I509" s="492"/>
      <c r="J509" s="492"/>
      <c r="K509" s="492"/>
      <c r="L509" s="493"/>
      <c r="M509" s="521">
        <v>1433</v>
      </c>
      <c r="N509" s="720"/>
      <c r="O509" s="721"/>
      <c r="P509" s="721"/>
      <c r="Q509" s="722"/>
      <c r="R509" s="477" t="s">
        <v>3</v>
      </c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  <c r="AZ509" s="410"/>
      <c r="BA509" s="410"/>
      <c r="BB509" s="410"/>
      <c r="BC509" s="410"/>
      <c r="BD509" s="410"/>
      <c r="BE509" s="410"/>
      <c r="BF509" s="410"/>
      <c r="BG509" s="410"/>
      <c r="BH509" s="410"/>
      <c r="BI509" s="410"/>
      <c r="BJ509" s="410"/>
      <c r="BK509" s="410"/>
      <c r="BL509" s="410"/>
      <c r="BM509" s="410"/>
      <c r="BN509" s="410"/>
      <c r="BO509" s="410"/>
      <c r="BP509" s="410"/>
      <c r="BQ509" s="410"/>
      <c r="BR509" s="410"/>
      <c r="BS509" s="410"/>
      <c r="BT509" s="410"/>
      <c r="BU509" s="410"/>
      <c r="BV509" s="410"/>
      <c r="BW509" s="410"/>
      <c r="BX509" s="410"/>
      <c r="BY509" s="410"/>
      <c r="BZ509" s="410"/>
      <c r="CA509" s="410"/>
      <c r="CB509" s="410"/>
      <c r="CC509" s="410"/>
      <c r="CD509" s="410"/>
      <c r="CE509" s="410"/>
      <c r="CF509" s="410"/>
      <c r="CG509" s="410"/>
      <c r="CH509" s="410"/>
      <c r="CI509" s="410"/>
      <c r="CJ509" s="410"/>
      <c r="CK509" s="410"/>
      <c r="CL509" s="410"/>
      <c r="CM509" s="410"/>
      <c r="CN509" s="410"/>
      <c r="CO509" s="410"/>
      <c r="CP509" s="410"/>
      <c r="CQ509" s="410"/>
      <c r="CR509" s="410"/>
      <c r="CS509" s="410"/>
      <c r="CT509" s="410"/>
      <c r="CU509" s="410"/>
      <c r="CV509" s="410"/>
      <c r="CW509" s="410"/>
      <c r="CX509" s="410"/>
      <c r="CY509" s="410"/>
      <c r="CZ509" s="410"/>
      <c r="DA509" s="410"/>
      <c r="DB509" s="410"/>
      <c r="DC509" s="410"/>
    </row>
    <row r="510" spans="2:107" ht="14.25">
      <c r="B510" s="491" t="s">
        <v>895</v>
      </c>
      <c r="C510" s="492"/>
      <c r="D510" s="492"/>
      <c r="E510" s="492"/>
      <c r="F510" s="492"/>
      <c r="G510" s="492"/>
      <c r="H510" s="492"/>
      <c r="I510" s="492"/>
      <c r="J510" s="492"/>
      <c r="K510" s="492"/>
      <c r="L510" s="493"/>
      <c r="M510" s="521">
        <v>1440</v>
      </c>
      <c r="N510" s="720">
        <f>+$N$507-$N$508-$N$509</f>
        <v>0</v>
      </c>
      <c r="O510" s="721"/>
      <c r="P510" s="721"/>
      <c r="Q510" s="722"/>
      <c r="R510" s="477" t="s">
        <v>4</v>
      </c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  <c r="AZ510" s="410"/>
      <c r="BA510" s="410"/>
      <c r="BB510" s="410"/>
      <c r="BC510" s="410"/>
      <c r="BD510" s="410"/>
      <c r="BE510" s="410"/>
      <c r="BF510" s="410"/>
      <c r="BG510" s="410"/>
      <c r="BH510" s="410"/>
      <c r="BI510" s="410"/>
      <c r="BJ510" s="410"/>
      <c r="BK510" s="410"/>
      <c r="BL510" s="410"/>
      <c r="BM510" s="410"/>
      <c r="BN510" s="410"/>
      <c r="BO510" s="410"/>
      <c r="BP510" s="410"/>
      <c r="BQ510" s="410"/>
      <c r="BR510" s="410"/>
      <c r="BS510" s="410"/>
      <c r="BT510" s="410"/>
      <c r="BU510" s="410"/>
      <c r="BV510" s="410"/>
      <c r="BW510" s="410"/>
      <c r="BX510" s="410"/>
      <c r="BY510" s="410"/>
      <c r="BZ510" s="410"/>
      <c r="CA510" s="410"/>
      <c r="CB510" s="410"/>
      <c r="CC510" s="410"/>
      <c r="CD510" s="410"/>
      <c r="CE510" s="410"/>
      <c r="CF510" s="410"/>
      <c r="CG510" s="410"/>
      <c r="CH510" s="410"/>
      <c r="CI510" s="410"/>
      <c r="CJ510" s="410"/>
      <c r="CK510" s="410"/>
      <c r="CL510" s="410"/>
      <c r="CM510" s="410"/>
      <c r="CN510" s="410"/>
      <c r="CO510" s="410"/>
      <c r="CP510" s="410"/>
      <c r="CQ510" s="410"/>
      <c r="CR510" s="410"/>
      <c r="CS510" s="410"/>
      <c r="CT510" s="410"/>
      <c r="CU510" s="410"/>
      <c r="CV510" s="410"/>
      <c r="CW510" s="410"/>
      <c r="CX510" s="410"/>
      <c r="CY510" s="410"/>
      <c r="CZ510" s="410"/>
      <c r="DA510" s="410"/>
      <c r="DB510" s="410"/>
      <c r="DC510" s="410"/>
    </row>
    <row r="511" spans="2:107">
      <c r="B511" s="837" t="s">
        <v>828</v>
      </c>
      <c r="C511" s="838"/>
      <c r="D511" s="838"/>
      <c r="E511" s="838"/>
      <c r="F511" s="838"/>
      <c r="G511" s="838"/>
      <c r="H511" s="838"/>
      <c r="I511" s="838"/>
      <c r="J511" s="838"/>
      <c r="K511" s="838"/>
      <c r="L511" s="838"/>
      <c r="M511" s="838"/>
      <c r="N511" s="838"/>
      <c r="O511" s="838"/>
      <c r="P511" s="838"/>
      <c r="Q511" s="838"/>
      <c r="R511" s="839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  <c r="AZ511" s="410"/>
      <c r="BA511" s="410"/>
      <c r="BB511" s="410"/>
      <c r="BC511" s="410"/>
      <c r="BD511" s="410"/>
      <c r="BE511" s="410"/>
      <c r="BF511" s="410"/>
      <c r="BG511" s="410"/>
      <c r="BH511" s="410"/>
      <c r="BI511" s="410"/>
      <c r="BJ511" s="410"/>
      <c r="BK511" s="410"/>
      <c r="BL511" s="410"/>
      <c r="BM511" s="410"/>
      <c r="BN511" s="410"/>
      <c r="BO511" s="410"/>
      <c r="BP511" s="410"/>
      <c r="BQ511" s="410"/>
      <c r="BR511" s="410"/>
      <c r="BS511" s="410"/>
      <c r="BT511" s="410"/>
      <c r="BU511" s="410"/>
      <c r="BV511" s="410"/>
      <c r="BW511" s="410"/>
      <c r="BX511" s="410"/>
      <c r="BY511" s="410"/>
      <c r="BZ511" s="410"/>
      <c r="CA511" s="410"/>
      <c r="CB511" s="410"/>
      <c r="CC511" s="410"/>
      <c r="CD511" s="410"/>
      <c r="CE511" s="410"/>
      <c r="CF511" s="410"/>
      <c r="CG511" s="410"/>
      <c r="CH511" s="410"/>
      <c r="CI511" s="410"/>
      <c r="CJ511" s="410"/>
      <c r="CK511" s="410"/>
      <c r="CL511" s="410"/>
      <c r="CM511" s="410"/>
      <c r="CN511" s="410"/>
      <c r="CO511" s="410"/>
      <c r="CP511" s="410"/>
      <c r="CQ511" s="410"/>
      <c r="CR511" s="410"/>
      <c r="CS511" s="410"/>
      <c r="CT511" s="410"/>
      <c r="CU511" s="410"/>
      <c r="CV511" s="410"/>
      <c r="CW511" s="410"/>
      <c r="CX511" s="410"/>
      <c r="CY511" s="410"/>
      <c r="CZ511" s="410"/>
      <c r="DA511" s="410"/>
      <c r="DB511" s="410"/>
      <c r="DC511" s="410"/>
    </row>
    <row r="512" spans="2:107" ht="14.25">
      <c r="B512" s="491" t="s">
        <v>829</v>
      </c>
      <c r="C512" s="492"/>
      <c r="D512" s="492"/>
      <c r="E512" s="492"/>
      <c r="F512" s="492"/>
      <c r="G512" s="492"/>
      <c r="H512" s="492"/>
      <c r="I512" s="492"/>
      <c r="J512" s="492"/>
      <c r="K512" s="492"/>
      <c r="L512" s="493"/>
      <c r="M512" s="521">
        <v>1434</v>
      </c>
      <c r="N512" s="720"/>
      <c r="O512" s="721"/>
      <c r="P512" s="721"/>
      <c r="Q512" s="722"/>
      <c r="R512" s="477" t="s">
        <v>2</v>
      </c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  <c r="AZ512" s="410"/>
      <c r="BA512" s="410"/>
      <c r="BB512" s="410"/>
      <c r="BC512" s="410"/>
      <c r="BD512" s="410"/>
      <c r="BE512" s="410"/>
      <c r="BF512" s="410"/>
      <c r="BG512" s="410"/>
      <c r="BH512" s="410"/>
      <c r="BI512" s="410"/>
      <c r="BJ512" s="410"/>
      <c r="BK512" s="410"/>
      <c r="BL512" s="410"/>
      <c r="BM512" s="410"/>
      <c r="BN512" s="410"/>
      <c r="BO512" s="410"/>
      <c r="BP512" s="410"/>
      <c r="BQ512" s="410"/>
      <c r="BR512" s="410"/>
      <c r="BS512" s="410"/>
      <c r="BT512" s="410"/>
      <c r="BU512" s="410"/>
      <c r="BV512" s="410"/>
      <c r="BW512" s="410"/>
      <c r="BX512" s="410"/>
      <c r="BY512" s="410"/>
      <c r="BZ512" s="410"/>
      <c r="CA512" s="410"/>
      <c r="CB512" s="410"/>
      <c r="CC512" s="410"/>
      <c r="CD512" s="410"/>
      <c r="CE512" s="410"/>
      <c r="CF512" s="410"/>
      <c r="CG512" s="410"/>
      <c r="CH512" s="410"/>
      <c r="CI512" s="410"/>
      <c r="CJ512" s="410"/>
      <c r="CK512" s="410"/>
      <c r="CL512" s="410"/>
      <c r="CM512" s="410"/>
      <c r="CN512" s="410"/>
      <c r="CO512" s="410"/>
      <c r="CP512" s="410"/>
      <c r="CQ512" s="410"/>
      <c r="CR512" s="410"/>
      <c r="CS512" s="410"/>
      <c r="CT512" s="410"/>
      <c r="CU512" s="410"/>
      <c r="CV512" s="410"/>
      <c r="CW512" s="410"/>
      <c r="CX512" s="410"/>
      <c r="CY512" s="410"/>
      <c r="CZ512" s="410"/>
      <c r="DA512" s="410"/>
      <c r="DB512" s="410"/>
      <c r="DC512" s="410"/>
    </row>
    <row r="513" spans="1:107" ht="14.25">
      <c r="B513" s="491" t="s">
        <v>830</v>
      </c>
      <c r="C513" s="492"/>
      <c r="D513" s="492"/>
      <c r="E513" s="492"/>
      <c r="F513" s="492"/>
      <c r="G513" s="492"/>
      <c r="H513" s="492"/>
      <c r="I513" s="492"/>
      <c r="J513" s="492"/>
      <c r="K513" s="492"/>
      <c r="L513" s="493"/>
      <c r="M513" s="521">
        <v>1435</v>
      </c>
      <c r="N513" s="720"/>
      <c r="O513" s="721"/>
      <c r="P513" s="721"/>
      <c r="Q513" s="722"/>
      <c r="R513" s="477" t="s">
        <v>2</v>
      </c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  <c r="AZ513" s="410"/>
      <c r="BA513" s="410"/>
      <c r="BB513" s="410"/>
      <c r="BC513" s="410"/>
      <c r="BD513" s="410"/>
      <c r="BE513" s="410"/>
      <c r="BF513" s="410"/>
      <c r="BG513" s="410"/>
      <c r="BH513" s="410"/>
      <c r="BI513" s="410"/>
      <c r="BJ513" s="410"/>
      <c r="BK513" s="410"/>
      <c r="BL513" s="410"/>
      <c r="BM513" s="410"/>
      <c r="BN513" s="410"/>
      <c r="BO513" s="410"/>
      <c r="BP513" s="410"/>
      <c r="BQ513" s="410"/>
      <c r="BR513" s="410"/>
      <c r="BS513" s="410"/>
      <c r="BT513" s="410"/>
      <c r="BU513" s="410"/>
      <c r="BV513" s="410"/>
      <c r="BW513" s="410"/>
      <c r="BX513" s="410"/>
      <c r="BY513" s="410"/>
      <c r="BZ513" s="410"/>
      <c r="CA513" s="410"/>
      <c r="CB513" s="410"/>
      <c r="CC513" s="410"/>
      <c r="CD513" s="410"/>
      <c r="CE513" s="410"/>
      <c r="CF513" s="410"/>
      <c r="CG513" s="410"/>
      <c r="CH513" s="410"/>
      <c r="CI513" s="410"/>
      <c r="CJ513" s="410"/>
      <c r="CK513" s="410"/>
      <c r="CL513" s="410"/>
      <c r="CM513" s="410"/>
      <c r="CN513" s="410"/>
      <c r="CO513" s="410"/>
      <c r="CP513" s="410"/>
      <c r="CQ513" s="410"/>
      <c r="CR513" s="410"/>
      <c r="CS513" s="410"/>
      <c r="CT513" s="410"/>
      <c r="CU513" s="410"/>
      <c r="CV513" s="410"/>
      <c r="CW513" s="410"/>
      <c r="CX513" s="410"/>
      <c r="CY513" s="410"/>
      <c r="CZ513" s="410"/>
      <c r="DA513" s="410"/>
      <c r="DB513" s="410"/>
      <c r="DC513" s="410"/>
    </row>
    <row r="514" spans="1:107" ht="14.25">
      <c r="B514" s="491" t="s">
        <v>831</v>
      </c>
      <c r="C514" s="492"/>
      <c r="D514" s="492"/>
      <c r="E514" s="492"/>
      <c r="F514" s="492"/>
      <c r="G514" s="492"/>
      <c r="H514" s="492"/>
      <c r="I514" s="492"/>
      <c r="J514" s="492"/>
      <c r="K514" s="492"/>
      <c r="L514" s="493"/>
      <c r="M514" s="521">
        <v>1450</v>
      </c>
      <c r="N514" s="720">
        <f>+IF((N510&lt;0),$N$510+N512+N513,0)</f>
        <v>0</v>
      </c>
      <c r="O514" s="721"/>
      <c r="P514" s="721"/>
      <c r="Q514" s="722"/>
      <c r="R514" s="477" t="s">
        <v>4</v>
      </c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  <c r="AZ514" s="410"/>
      <c r="BA514" s="410"/>
      <c r="BB514" s="410"/>
      <c r="BC514" s="410"/>
      <c r="BD514" s="410"/>
      <c r="BE514" s="410"/>
      <c r="BF514" s="410"/>
      <c r="BG514" s="410"/>
      <c r="BH514" s="410"/>
      <c r="BI514" s="410"/>
      <c r="BJ514" s="410"/>
      <c r="BK514" s="410"/>
      <c r="BL514" s="410"/>
      <c r="BM514" s="410"/>
      <c r="BN514" s="410"/>
      <c r="BO514" s="410"/>
      <c r="BP514" s="410"/>
      <c r="BQ514" s="410"/>
      <c r="BR514" s="410"/>
      <c r="BS514" s="410"/>
      <c r="BT514" s="410"/>
      <c r="BU514" s="410"/>
      <c r="BV514" s="410"/>
      <c r="BW514" s="410"/>
      <c r="BX514" s="410"/>
      <c r="BY514" s="410"/>
      <c r="BZ514" s="410"/>
      <c r="CA514" s="410"/>
      <c r="CB514" s="410"/>
      <c r="CC514" s="410"/>
      <c r="CD514" s="410"/>
      <c r="CE514" s="410"/>
      <c r="CF514" s="410"/>
      <c r="CG514" s="410"/>
      <c r="CH514" s="410"/>
      <c r="CI514" s="410"/>
      <c r="CJ514" s="410"/>
      <c r="CK514" s="410"/>
      <c r="CL514" s="410"/>
      <c r="CM514" s="410"/>
      <c r="CN514" s="410"/>
      <c r="CO514" s="410"/>
      <c r="CP514" s="410"/>
      <c r="CQ514" s="410"/>
      <c r="CR514" s="410"/>
      <c r="CS514" s="410"/>
      <c r="CT514" s="410"/>
      <c r="CU514" s="410"/>
      <c r="CV514" s="410"/>
      <c r="CW514" s="410"/>
      <c r="CX514" s="410"/>
      <c r="CY514" s="410"/>
      <c r="CZ514" s="410"/>
      <c r="DA514" s="410"/>
      <c r="DB514" s="410"/>
      <c r="DC514" s="410"/>
    </row>
    <row r="515" spans="1:107">
      <c r="A515" s="409"/>
      <c r="B515" s="517"/>
      <c r="C515" s="517"/>
      <c r="D515" s="517"/>
      <c r="E515" s="517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  <c r="AZ515" s="410"/>
      <c r="BA515" s="410"/>
      <c r="BB515" s="410"/>
      <c r="BC515" s="410"/>
      <c r="BD515" s="410"/>
      <c r="BE515" s="410"/>
      <c r="BF515" s="410"/>
      <c r="BG515" s="410"/>
      <c r="BH515" s="410"/>
      <c r="BI515" s="410"/>
      <c r="BJ515" s="410"/>
      <c r="BK515" s="410"/>
      <c r="BL515" s="410"/>
      <c r="BM515" s="410"/>
      <c r="BN515" s="410"/>
      <c r="BO515" s="410"/>
      <c r="BP515" s="410"/>
      <c r="BQ515" s="410"/>
      <c r="BR515" s="410"/>
      <c r="BS515" s="410"/>
      <c r="BT515" s="410"/>
      <c r="BU515" s="410"/>
      <c r="BV515" s="410"/>
      <c r="BW515" s="410"/>
      <c r="BX515" s="410"/>
      <c r="BY515" s="410"/>
      <c r="BZ515" s="410"/>
      <c r="CA515" s="410"/>
      <c r="CB515" s="410"/>
      <c r="CC515" s="410"/>
      <c r="CD515" s="410"/>
      <c r="CE515" s="410"/>
      <c r="CF515" s="410"/>
      <c r="CG515" s="410"/>
      <c r="CH515" s="410"/>
      <c r="CI515" s="410"/>
      <c r="CJ515" s="410"/>
      <c r="CK515" s="410"/>
      <c r="CL515" s="410"/>
      <c r="CM515" s="410"/>
      <c r="CN515" s="410"/>
      <c r="CO515" s="410"/>
      <c r="CP515" s="410"/>
      <c r="CQ515" s="410"/>
      <c r="CR515" s="410"/>
      <c r="CS515" s="410"/>
      <c r="CT515" s="410"/>
      <c r="CU515" s="410"/>
      <c r="CV515" s="410"/>
      <c r="CW515" s="410"/>
      <c r="CX515" s="410"/>
      <c r="CY515" s="410"/>
      <c r="CZ515" s="410"/>
      <c r="DA515" s="410"/>
      <c r="DB515" s="410"/>
      <c r="DC515" s="410"/>
    </row>
    <row r="516" spans="1:107">
      <c r="A516" s="409"/>
      <c r="B516" s="779" t="s">
        <v>896</v>
      </c>
      <c r="C516" s="780"/>
      <c r="D516" s="780"/>
      <c r="E516" s="780"/>
      <c r="F516" s="780"/>
      <c r="G516" s="780"/>
      <c r="H516" s="780"/>
      <c r="I516" s="780"/>
      <c r="J516" s="780"/>
      <c r="K516" s="780"/>
      <c r="L516" s="780"/>
      <c r="M516" s="780"/>
      <c r="N516" s="780"/>
      <c r="O516" s="780"/>
      <c r="P516" s="780"/>
      <c r="Q516" s="780"/>
      <c r="R516" s="781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  <c r="AZ516" s="410"/>
      <c r="BA516" s="410"/>
      <c r="BB516" s="410"/>
      <c r="BC516" s="410"/>
      <c r="BD516" s="410"/>
      <c r="BE516" s="410"/>
      <c r="BF516" s="410"/>
      <c r="BG516" s="410"/>
      <c r="BH516" s="410"/>
      <c r="BI516" s="410"/>
      <c r="BJ516" s="410"/>
      <c r="BK516" s="410"/>
      <c r="BL516" s="410"/>
      <c r="BM516" s="410"/>
      <c r="BN516" s="410"/>
      <c r="BO516" s="410"/>
      <c r="BP516" s="410"/>
      <c r="BQ516" s="410"/>
      <c r="BR516" s="410"/>
      <c r="BS516" s="410"/>
      <c r="BT516" s="410"/>
      <c r="BU516" s="410"/>
      <c r="BV516" s="410"/>
      <c r="BW516" s="410"/>
      <c r="BX516" s="410"/>
      <c r="BY516" s="410"/>
      <c r="BZ516" s="410"/>
      <c r="CA516" s="410"/>
      <c r="CB516" s="410"/>
      <c r="CC516" s="410"/>
      <c r="CD516" s="410"/>
      <c r="CE516" s="410"/>
      <c r="CF516" s="410"/>
      <c r="CG516" s="410"/>
      <c r="CH516" s="410"/>
      <c r="CI516" s="410"/>
      <c r="CJ516" s="410"/>
      <c r="CK516" s="410"/>
      <c r="CL516" s="410"/>
      <c r="CM516" s="410"/>
      <c r="CN516" s="410"/>
      <c r="CO516" s="410"/>
      <c r="CP516" s="410"/>
      <c r="CQ516" s="410"/>
      <c r="CR516" s="410"/>
      <c r="CS516" s="410"/>
      <c r="CT516" s="410"/>
      <c r="CU516" s="410"/>
      <c r="CV516" s="410"/>
      <c r="CW516" s="410"/>
      <c r="CX516" s="410"/>
      <c r="CY516" s="410"/>
      <c r="CZ516" s="410"/>
      <c r="DA516" s="410"/>
      <c r="DB516" s="410"/>
      <c r="DC516" s="410"/>
    </row>
    <row r="517" spans="1:107">
      <c r="A517" s="409"/>
      <c r="B517" s="782"/>
      <c r="C517" s="783"/>
      <c r="D517" s="783"/>
      <c r="E517" s="783"/>
      <c r="F517" s="783"/>
      <c r="G517" s="783"/>
      <c r="H517" s="783"/>
      <c r="I517" s="783"/>
      <c r="J517" s="783"/>
      <c r="K517" s="783"/>
      <c r="L517" s="783"/>
      <c r="M517" s="783"/>
      <c r="N517" s="783"/>
      <c r="O517" s="783"/>
      <c r="P517" s="783"/>
      <c r="Q517" s="783"/>
      <c r="R517" s="784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  <c r="AZ517" s="410"/>
      <c r="BA517" s="410"/>
      <c r="BB517" s="410"/>
      <c r="BC517" s="410"/>
      <c r="BD517" s="410"/>
      <c r="BE517" s="410"/>
      <c r="BF517" s="410"/>
      <c r="BG517" s="410"/>
      <c r="BH517" s="410"/>
      <c r="BI517" s="410"/>
      <c r="BJ517" s="410"/>
      <c r="BK517" s="410"/>
      <c r="BL517" s="410"/>
      <c r="BM517" s="410"/>
      <c r="BN517" s="410"/>
      <c r="BO517" s="410"/>
      <c r="BP517" s="410"/>
      <c r="BQ517" s="410"/>
      <c r="BR517" s="410"/>
      <c r="BS517" s="410"/>
      <c r="BT517" s="410"/>
      <c r="BU517" s="410"/>
      <c r="BV517" s="410"/>
      <c r="BW517" s="410"/>
      <c r="BX517" s="410"/>
      <c r="BY517" s="410"/>
      <c r="BZ517" s="410"/>
      <c r="CA517" s="410"/>
      <c r="CB517" s="410"/>
      <c r="CC517" s="410"/>
      <c r="CD517" s="410"/>
      <c r="CE517" s="410"/>
      <c r="CF517" s="410"/>
      <c r="CG517" s="410"/>
      <c r="CH517" s="410"/>
      <c r="CI517" s="410"/>
      <c r="CJ517" s="410"/>
      <c r="CK517" s="410"/>
      <c r="CL517" s="410"/>
      <c r="CM517" s="410"/>
      <c r="CN517" s="410"/>
      <c r="CO517" s="410"/>
      <c r="CP517" s="410"/>
      <c r="CQ517" s="410"/>
      <c r="CR517" s="410"/>
      <c r="CS517" s="410"/>
      <c r="CT517" s="410"/>
      <c r="CU517" s="410"/>
      <c r="CV517" s="410"/>
      <c r="CW517" s="410"/>
      <c r="CX517" s="410"/>
      <c r="CY517" s="410"/>
      <c r="CZ517" s="410"/>
      <c r="DA517" s="410"/>
      <c r="DB517" s="410"/>
      <c r="DC517" s="410"/>
    </row>
    <row r="518" spans="1:107" ht="14.25">
      <c r="B518" s="491" t="s">
        <v>897</v>
      </c>
      <c r="C518" s="492"/>
      <c r="D518" s="492"/>
      <c r="E518" s="492"/>
      <c r="F518" s="492"/>
      <c r="G518" s="492"/>
      <c r="H518" s="492"/>
      <c r="I518" s="492"/>
      <c r="J518" s="492"/>
      <c r="K518" s="492"/>
      <c r="L518" s="493"/>
      <c r="M518" s="520">
        <v>1703</v>
      </c>
      <c r="N518" s="720"/>
      <c r="O518" s="721"/>
      <c r="P518" s="721"/>
      <c r="Q518" s="722"/>
      <c r="R518" s="562" t="s">
        <v>2</v>
      </c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  <c r="AZ518" s="410"/>
      <c r="BA518" s="410"/>
      <c r="BB518" s="410"/>
      <c r="BC518" s="410"/>
      <c r="BD518" s="410"/>
      <c r="BE518" s="410"/>
      <c r="BF518" s="410"/>
      <c r="BG518" s="410"/>
      <c r="BH518" s="410"/>
      <c r="BI518" s="410"/>
      <c r="BJ518" s="410"/>
      <c r="BK518" s="410"/>
      <c r="BL518" s="410"/>
      <c r="BM518" s="410"/>
      <c r="BN518" s="410"/>
      <c r="BO518" s="410"/>
      <c r="BP518" s="410"/>
      <c r="BQ518" s="410"/>
      <c r="BR518" s="410"/>
      <c r="BS518" s="410"/>
      <c r="BT518" s="410"/>
      <c r="BU518" s="410"/>
      <c r="BV518" s="410"/>
      <c r="BW518" s="410"/>
      <c r="BX518" s="410"/>
      <c r="BY518" s="410"/>
      <c r="BZ518" s="410"/>
      <c r="CA518" s="410"/>
      <c r="CB518" s="410"/>
      <c r="CC518" s="410"/>
      <c r="CD518" s="410"/>
      <c r="CE518" s="410"/>
      <c r="CF518" s="410"/>
      <c r="CG518" s="410"/>
      <c r="CH518" s="410"/>
      <c r="CI518" s="410"/>
      <c r="CJ518" s="410"/>
      <c r="CK518" s="410"/>
      <c r="CL518" s="410"/>
      <c r="CM518" s="410"/>
      <c r="CN518" s="410"/>
      <c r="CO518" s="410"/>
      <c r="CP518" s="410"/>
      <c r="CQ518" s="410"/>
      <c r="CR518" s="410"/>
      <c r="CS518" s="410"/>
      <c r="CT518" s="410"/>
      <c r="CU518" s="410"/>
      <c r="CV518" s="410"/>
      <c r="CW518" s="410"/>
      <c r="CX518" s="410"/>
      <c r="CY518" s="410"/>
      <c r="CZ518" s="410"/>
      <c r="DA518" s="410"/>
      <c r="DB518" s="410"/>
      <c r="DC518" s="410"/>
    </row>
    <row r="519" spans="1:107" ht="14.25">
      <c r="B519" s="491" t="s">
        <v>898</v>
      </c>
      <c r="C519" s="492"/>
      <c r="D519" s="492"/>
      <c r="E519" s="492"/>
      <c r="F519" s="492"/>
      <c r="G519" s="492"/>
      <c r="H519" s="492"/>
      <c r="I519" s="492"/>
      <c r="J519" s="492"/>
      <c r="K519" s="492"/>
      <c r="L519" s="493"/>
      <c r="M519" s="521">
        <v>1719</v>
      </c>
      <c r="N519" s="720"/>
      <c r="O519" s="721"/>
      <c r="P519" s="721"/>
      <c r="Q519" s="722"/>
      <c r="R519" s="477" t="s">
        <v>3</v>
      </c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  <c r="AZ519" s="410"/>
      <c r="BA519" s="410"/>
      <c r="BB519" s="410"/>
      <c r="BC519" s="410"/>
      <c r="BD519" s="410"/>
      <c r="BE519" s="410"/>
      <c r="BF519" s="410"/>
      <c r="BG519" s="410"/>
      <c r="BH519" s="410"/>
      <c r="BI519" s="410"/>
      <c r="BJ519" s="410"/>
      <c r="BK519" s="410"/>
      <c r="BL519" s="410"/>
      <c r="BM519" s="410"/>
      <c r="BN519" s="410"/>
      <c r="BO519" s="410"/>
      <c r="BP519" s="410"/>
      <c r="BQ519" s="410"/>
      <c r="BR519" s="410"/>
      <c r="BS519" s="410"/>
      <c r="BT519" s="410"/>
      <c r="BU519" s="410"/>
      <c r="BV519" s="410"/>
      <c r="BW519" s="410"/>
      <c r="BX519" s="410"/>
      <c r="BY519" s="410"/>
      <c r="BZ519" s="410"/>
      <c r="CA519" s="410"/>
      <c r="CB519" s="410"/>
      <c r="CC519" s="410"/>
      <c r="CD519" s="410"/>
      <c r="CE519" s="410"/>
      <c r="CF519" s="410"/>
      <c r="CG519" s="410"/>
      <c r="CH519" s="410"/>
      <c r="CI519" s="410"/>
      <c r="CJ519" s="410"/>
      <c r="CK519" s="410"/>
      <c r="CL519" s="410"/>
      <c r="CM519" s="410"/>
      <c r="CN519" s="410"/>
      <c r="CO519" s="410"/>
      <c r="CP519" s="410"/>
      <c r="CQ519" s="410"/>
      <c r="CR519" s="410"/>
      <c r="CS519" s="410"/>
      <c r="CT519" s="410"/>
      <c r="CU519" s="410"/>
      <c r="CV519" s="410"/>
      <c r="CW519" s="410"/>
      <c r="CX519" s="410"/>
      <c r="CY519" s="410"/>
      <c r="CZ519" s="410"/>
      <c r="DA519" s="410"/>
      <c r="DB519" s="410"/>
      <c r="DC519" s="410"/>
    </row>
    <row r="520" spans="1:107" ht="14.25">
      <c r="B520" s="491" t="s">
        <v>835</v>
      </c>
      <c r="C520" s="492"/>
      <c r="D520" s="492"/>
      <c r="E520" s="492"/>
      <c r="F520" s="492"/>
      <c r="G520" s="492"/>
      <c r="H520" s="492"/>
      <c r="I520" s="492"/>
      <c r="J520" s="492"/>
      <c r="K520" s="492"/>
      <c r="L520" s="493"/>
      <c r="M520" s="521">
        <v>1492</v>
      </c>
      <c r="N520" s="720"/>
      <c r="O520" s="721"/>
      <c r="P520" s="721"/>
      <c r="Q520" s="722"/>
      <c r="R520" s="477" t="s">
        <v>2</v>
      </c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  <c r="AZ520" s="410"/>
      <c r="BA520" s="410"/>
      <c r="BB520" s="410"/>
      <c r="BC520" s="410"/>
      <c r="BD520" s="410"/>
      <c r="BE520" s="410"/>
      <c r="BF520" s="410"/>
      <c r="BG520" s="410"/>
      <c r="BH520" s="410"/>
      <c r="BI520" s="410"/>
      <c r="BJ520" s="410"/>
      <c r="BK520" s="410"/>
      <c r="BL520" s="410"/>
      <c r="BM520" s="410"/>
      <c r="BN520" s="410"/>
      <c r="BO520" s="410"/>
      <c r="BP520" s="410"/>
      <c r="BQ520" s="410"/>
      <c r="BR520" s="410"/>
      <c r="BS520" s="410"/>
      <c r="BT520" s="410"/>
      <c r="BU520" s="410"/>
      <c r="BV520" s="410"/>
      <c r="BW520" s="410"/>
      <c r="BX520" s="410"/>
      <c r="BY520" s="410"/>
      <c r="BZ520" s="410"/>
      <c r="CA520" s="410"/>
      <c r="CB520" s="410"/>
      <c r="CC520" s="410"/>
      <c r="CD520" s="410"/>
      <c r="CE520" s="410"/>
      <c r="CF520" s="410"/>
      <c r="CG520" s="410"/>
      <c r="CH520" s="410"/>
      <c r="CI520" s="410"/>
      <c r="CJ520" s="410"/>
      <c r="CK520" s="410"/>
      <c r="CL520" s="410"/>
      <c r="CM520" s="410"/>
      <c r="CN520" s="410"/>
      <c r="CO520" s="410"/>
      <c r="CP520" s="410"/>
      <c r="CQ520" s="410"/>
      <c r="CR520" s="410"/>
      <c r="CS520" s="410"/>
      <c r="CT520" s="410"/>
      <c r="CU520" s="410"/>
      <c r="CV520" s="410"/>
      <c r="CW520" s="410"/>
      <c r="CX520" s="410"/>
      <c r="CY520" s="410"/>
      <c r="CZ520" s="410"/>
      <c r="DA520" s="410"/>
      <c r="DB520" s="410"/>
      <c r="DC520" s="410"/>
    </row>
    <row r="521" spans="1:107" ht="14.25">
      <c r="B521" s="491" t="s">
        <v>899</v>
      </c>
      <c r="C521" s="492"/>
      <c r="D521" s="492"/>
      <c r="E521" s="492"/>
      <c r="F521" s="492"/>
      <c r="G521" s="492"/>
      <c r="H521" s="492"/>
      <c r="I521" s="492"/>
      <c r="J521" s="492"/>
      <c r="K521" s="492"/>
      <c r="L521" s="493"/>
      <c r="M521" s="521">
        <v>1704</v>
      </c>
      <c r="N521" s="720"/>
      <c r="O521" s="721"/>
      <c r="P521" s="721"/>
      <c r="Q521" s="722"/>
      <c r="R521" s="477" t="s">
        <v>2</v>
      </c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  <c r="AZ521" s="410"/>
      <c r="BA521" s="410"/>
      <c r="BB521" s="410"/>
      <c r="BC521" s="410"/>
      <c r="BD521" s="410"/>
      <c r="BE521" s="410"/>
      <c r="BF521" s="410"/>
      <c r="BG521" s="410"/>
      <c r="BH521" s="410"/>
      <c r="BI521" s="410"/>
      <c r="BJ521" s="410"/>
      <c r="BK521" s="410"/>
      <c r="BL521" s="410"/>
      <c r="BM521" s="410"/>
      <c r="BN521" s="410"/>
      <c r="BO521" s="410"/>
      <c r="BP521" s="410"/>
      <c r="BQ521" s="410"/>
      <c r="BR521" s="410"/>
      <c r="BS521" s="410"/>
      <c r="BT521" s="410"/>
      <c r="BU521" s="410"/>
      <c r="BV521" s="410"/>
      <c r="BW521" s="410"/>
      <c r="BX521" s="410"/>
      <c r="BY521" s="410"/>
      <c r="BZ521" s="410"/>
      <c r="CA521" s="410"/>
      <c r="CB521" s="410"/>
      <c r="CC521" s="410"/>
      <c r="CD521" s="410"/>
      <c r="CE521" s="410"/>
      <c r="CF521" s="410"/>
      <c r="CG521" s="410"/>
      <c r="CH521" s="410"/>
      <c r="CI521" s="410"/>
      <c r="CJ521" s="410"/>
      <c r="CK521" s="410"/>
      <c r="CL521" s="410"/>
      <c r="CM521" s="410"/>
      <c r="CN521" s="410"/>
      <c r="CO521" s="410"/>
      <c r="CP521" s="410"/>
      <c r="CQ521" s="410"/>
      <c r="CR521" s="410"/>
      <c r="CS521" s="410"/>
      <c r="CT521" s="410"/>
      <c r="CU521" s="410"/>
      <c r="CV521" s="410"/>
      <c r="CW521" s="410"/>
      <c r="CX521" s="410"/>
      <c r="CY521" s="410"/>
      <c r="CZ521" s="410"/>
      <c r="DA521" s="410"/>
      <c r="DB521" s="410"/>
      <c r="DC521" s="410"/>
    </row>
    <row r="522" spans="1:107" ht="14.25">
      <c r="B522" s="491" t="s">
        <v>75</v>
      </c>
      <c r="C522" s="492"/>
      <c r="D522" s="492"/>
      <c r="E522" s="492"/>
      <c r="F522" s="492"/>
      <c r="G522" s="492"/>
      <c r="H522" s="492"/>
      <c r="I522" s="492"/>
      <c r="J522" s="492"/>
      <c r="K522" s="492"/>
      <c r="L522" s="493"/>
      <c r="M522" s="521">
        <v>1720</v>
      </c>
      <c r="N522" s="720">
        <f>+IF(($N$518+$N$520+$N$521-$N$519)&gt;0,($N$518+$N$520+$N$521-$N$519),0)</f>
        <v>0</v>
      </c>
      <c r="O522" s="721"/>
      <c r="P522" s="721"/>
      <c r="Q522" s="722"/>
      <c r="R522" s="477" t="s">
        <v>4</v>
      </c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  <c r="AZ522" s="410"/>
      <c r="BA522" s="410"/>
      <c r="BB522" s="410"/>
      <c r="BC522" s="410"/>
      <c r="BD522" s="410"/>
      <c r="BE522" s="410"/>
      <c r="BF522" s="410"/>
      <c r="BG522" s="410"/>
      <c r="BH522" s="410"/>
      <c r="BI522" s="410"/>
      <c r="BJ522" s="410"/>
      <c r="BK522" s="410"/>
      <c r="BL522" s="410"/>
      <c r="BM522" s="410"/>
      <c r="BN522" s="410"/>
      <c r="BO522" s="410"/>
      <c r="BP522" s="410"/>
      <c r="BQ522" s="410"/>
      <c r="BR522" s="410"/>
      <c r="BS522" s="410"/>
      <c r="BT522" s="410"/>
      <c r="BU522" s="410"/>
      <c r="BV522" s="410"/>
      <c r="BW522" s="410"/>
      <c r="BX522" s="410"/>
      <c r="BY522" s="410"/>
      <c r="BZ522" s="410"/>
      <c r="CA522" s="410"/>
      <c r="CB522" s="410"/>
      <c r="CC522" s="410"/>
      <c r="CD522" s="410"/>
      <c r="CE522" s="410"/>
      <c r="CF522" s="410"/>
      <c r="CG522" s="410"/>
      <c r="CH522" s="410"/>
      <c r="CI522" s="410"/>
      <c r="CJ522" s="410"/>
      <c r="CK522" s="410"/>
      <c r="CL522" s="410"/>
      <c r="CM522" s="410"/>
      <c r="CN522" s="410"/>
      <c r="CO522" s="410"/>
      <c r="CP522" s="410"/>
      <c r="CQ522" s="410"/>
      <c r="CR522" s="410"/>
      <c r="CS522" s="410"/>
      <c r="CT522" s="410"/>
      <c r="CU522" s="410"/>
      <c r="CV522" s="410"/>
      <c r="CW522" s="410"/>
      <c r="CX522" s="410"/>
      <c r="CY522" s="410"/>
      <c r="CZ522" s="410"/>
      <c r="DA522" s="410"/>
      <c r="DB522" s="410"/>
      <c r="DC522" s="410"/>
    </row>
    <row r="523" spans="1:107" ht="14.25">
      <c r="B523" s="491" t="s">
        <v>837</v>
      </c>
      <c r="C523" s="492"/>
      <c r="D523" s="492"/>
      <c r="E523" s="492"/>
      <c r="F523" s="492"/>
      <c r="G523" s="492"/>
      <c r="H523" s="492"/>
      <c r="I523" s="492"/>
      <c r="J523" s="492"/>
      <c r="K523" s="492"/>
      <c r="L523" s="493"/>
      <c r="M523" s="521">
        <v>1493</v>
      </c>
      <c r="N523" s="720"/>
      <c r="O523" s="721"/>
      <c r="P523" s="721"/>
      <c r="Q523" s="722"/>
      <c r="R523" s="477" t="s">
        <v>3</v>
      </c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  <c r="AZ523" s="410"/>
      <c r="BA523" s="410"/>
      <c r="BB523" s="410"/>
      <c r="BC523" s="410"/>
      <c r="BD523" s="410"/>
      <c r="BE523" s="410"/>
      <c r="BF523" s="410"/>
      <c r="BG523" s="410"/>
      <c r="BH523" s="410"/>
      <c r="BI523" s="410"/>
      <c r="BJ523" s="410"/>
      <c r="BK523" s="410"/>
      <c r="BL523" s="410"/>
      <c r="BM523" s="410"/>
      <c r="BN523" s="410"/>
      <c r="BO523" s="410"/>
      <c r="BP523" s="410"/>
      <c r="BQ523" s="410"/>
      <c r="BR523" s="410"/>
      <c r="BS523" s="410"/>
      <c r="BT523" s="410"/>
      <c r="BU523" s="410"/>
      <c r="BV523" s="410"/>
      <c r="BW523" s="410"/>
      <c r="BX523" s="410"/>
      <c r="BY523" s="410"/>
      <c r="BZ523" s="410"/>
      <c r="CA523" s="410"/>
      <c r="CB523" s="410"/>
      <c r="CC523" s="410"/>
      <c r="CD523" s="410"/>
      <c r="CE523" s="410"/>
      <c r="CF523" s="410"/>
      <c r="CG523" s="410"/>
      <c r="CH523" s="410"/>
      <c r="CI523" s="410"/>
      <c r="CJ523" s="410"/>
      <c r="CK523" s="410"/>
      <c r="CL523" s="410"/>
      <c r="CM523" s="410"/>
      <c r="CN523" s="410"/>
      <c r="CO523" s="410"/>
      <c r="CP523" s="410"/>
      <c r="CQ523" s="410"/>
      <c r="CR523" s="410"/>
      <c r="CS523" s="410"/>
      <c r="CT523" s="410"/>
      <c r="CU523" s="410"/>
      <c r="CV523" s="410"/>
      <c r="CW523" s="410"/>
      <c r="CX523" s="410"/>
      <c r="CY523" s="410"/>
      <c r="CZ523" s="410"/>
      <c r="DA523" s="410"/>
      <c r="DB523" s="410"/>
      <c r="DC523" s="410"/>
    </row>
    <row r="524" spans="1:107" ht="14.25">
      <c r="B524" s="491" t="s">
        <v>900</v>
      </c>
      <c r="C524" s="492"/>
      <c r="D524" s="492"/>
      <c r="E524" s="492"/>
      <c r="F524" s="492"/>
      <c r="G524" s="492"/>
      <c r="H524" s="492"/>
      <c r="I524" s="492"/>
      <c r="J524" s="492"/>
      <c r="K524" s="492"/>
      <c r="L524" s="493"/>
      <c r="M524" s="521">
        <v>1494</v>
      </c>
      <c r="N524" s="720"/>
      <c r="O524" s="721"/>
      <c r="P524" s="721"/>
      <c r="Q524" s="722"/>
      <c r="R524" s="477" t="s">
        <v>3</v>
      </c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  <c r="AZ524" s="410"/>
      <c r="BA524" s="410"/>
      <c r="BB524" s="410"/>
      <c r="BC524" s="410"/>
      <c r="BD524" s="410"/>
      <c r="BE524" s="410"/>
      <c r="BF524" s="410"/>
      <c r="BG524" s="410"/>
      <c r="BH524" s="410"/>
      <c r="BI524" s="410"/>
      <c r="BJ524" s="410"/>
      <c r="BK524" s="410"/>
      <c r="BL524" s="410"/>
      <c r="BM524" s="410"/>
      <c r="BN524" s="410"/>
      <c r="BO524" s="410"/>
      <c r="BP524" s="410"/>
      <c r="BQ524" s="410"/>
      <c r="BR524" s="410"/>
      <c r="BS524" s="410"/>
      <c r="BT524" s="410"/>
      <c r="BU524" s="410"/>
      <c r="BV524" s="410"/>
      <c r="BW524" s="410"/>
      <c r="BX524" s="410"/>
      <c r="BY524" s="410"/>
      <c r="BZ524" s="410"/>
      <c r="CA524" s="410"/>
      <c r="CB524" s="410"/>
      <c r="CC524" s="410"/>
      <c r="CD524" s="410"/>
      <c r="CE524" s="410"/>
      <c r="CF524" s="410"/>
      <c r="CG524" s="410"/>
      <c r="CH524" s="410"/>
      <c r="CI524" s="410"/>
      <c r="CJ524" s="410"/>
      <c r="CK524" s="410"/>
      <c r="CL524" s="410"/>
      <c r="CM524" s="410"/>
      <c r="CN524" s="410"/>
      <c r="CO524" s="410"/>
      <c r="CP524" s="410"/>
      <c r="CQ524" s="410"/>
      <c r="CR524" s="410"/>
      <c r="CS524" s="410"/>
      <c r="CT524" s="410"/>
      <c r="CU524" s="410"/>
      <c r="CV524" s="410"/>
      <c r="CW524" s="410"/>
      <c r="CX524" s="410"/>
      <c r="CY524" s="410"/>
      <c r="CZ524" s="410"/>
      <c r="DA524" s="410"/>
      <c r="DB524" s="410"/>
      <c r="DC524" s="410"/>
    </row>
    <row r="525" spans="1:107" ht="14.25">
      <c r="B525" s="491" t="s">
        <v>78</v>
      </c>
      <c r="C525" s="492"/>
      <c r="D525" s="492"/>
      <c r="E525" s="492"/>
      <c r="F525" s="492"/>
      <c r="G525" s="492"/>
      <c r="H525" s="492"/>
      <c r="I525" s="492"/>
      <c r="J525" s="492"/>
      <c r="K525" s="492"/>
      <c r="L525" s="493"/>
      <c r="M525" s="521">
        <v>1725</v>
      </c>
      <c r="N525" s="720"/>
      <c r="O525" s="721"/>
      <c r="P525" s="721"/>
      <c r="Q525" s="722"/>
      <c r="R525" s="477" t="s">
        <v>3</v>
      </c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  <c r="AZ525" s="410"/>
      <c r="BA525" s="410"/>
      <c r="BB525" s="410"/>
      <c r="BC525" s="410"/>
      <c r="BD525" s="410"/>
      <c r="BE525" s="410"/>
      <c r="BF525" s="410"/>
      <c r="BG525" s="410"/>
      <c r="BH525" s="410"/>
      <c r="BI525" s="410"/>
      <c r="BJ525" s="410"/>
      <c r="BK525" s="410"/>
      <c r="BL525" s="410"/>
      <c r="BM525" s="410"/>
      <c r="BN525" s="410"/>
      <c r="BO525" s="410"/>
      <c r="BP525" s="410"/>
      <c r="BQ525" s="410"/>
      <c r="BR525" s="410"/>
      <c r="BS525" s="410"/>
      <c r="BT525" s="410"/>
      <c r="BU525" s="410"/>
      <c r="BV525" s="410"/>
      <c r="BW525" s="410"/>
      <c r="BX525" s="410"/>
      <c r="BY525" s="410"/>
      <c r="BZ525" s="410"/>
      <c r="CA525" s="410"/>
      <c r="CB525" s="410"/>
      <c r="CC525" s="410"/>
      <c r="CD525" s="410"/>
      <c r="CE525" s="410"/>
      <c r="CF525" s="410"/>
      <c r="CG525" s="410"/>
      <c r="CH525" s="410"/>
      <c r="CI525" s="410"/>
      <c r="CJ525" s="410"/>
      <c r="CK525" s="410"/>
      <c r="CL525" s="410"/>
      <c r="CM525" s="410"/>
      <c r="CN525" s="410"/>
      <c r="CO525" s="410"/>
      <c r="CP525" s="410"/>
      <c r="CQ525" s="410"/>
      <c r="CR525" s="410"/>
      <c r="CS525" s="410"/>
      <c r="CT525" s="410"/>
      <c r="CU525" s="410"/>
      <c r="CV525" s="410"/>
      <c r="CW525" s="410"/>
      <c r="CX525" s="410"/>
      <c r="CY525" s="410"/>
      <c r="CZ525" s="410"/>
      <c r="DA525" s="410"/>
      <c r="DB525" s="410"/>
      <c r="DC525" s="410"/>
    </row>
    <row r="526" spans="1:107" ht="14.25">
      <c r="B526" s="491" t="s">
        <v>901</v>
      </c>
      <c r="C526" s="492"/>
      <c r="D526" s="492"/>
      <c r="E526" s="492"/>
      <c r="F526" s="492"/>
      <c r="G526" s="492"/>
      <c r="H526" s="492"/>
      <c r="I526" s="492"/>
      <c r="J526" s="492"/>
      <c r="K526" s="492"/>
      <c r="L526" s="493"/>
      <c r="M526" s="521">
        <v>1727</v>
      </c>
      <c r="N526" s="720"/>
      <c r="O526" s="721"/>
      <c r="P526" s="721"/>
      <c r="Q526" s="722"/>
      <c r="R526" s="477" t="s">
        <v>3</v>
      </c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  <c r="AZ526" s="410"/>
      <c r="BA526" s="410"/>
      <c r="BB526" s="410"/>
      <c r="BC526" s="410"/>
      <c r="BD526" s="410"/>
      <c r="BE526" s="410"/>
      <c r="BF526" s="410"/>
      <c r="BG526" s="410"/>
      <c r="BH526" s="410"/>
      <c r="BI526" s="410"/>
      <c r="BJ526" s="410"/>
      <c r="BK526" s="410"/>
      <c r="BL526" s="410"/>
      <c r="BM526" s="410"/>
      <c r="BN526" s="410"/>
      <c r="BO526" s="410"/>
      <c r="BP526" s="410"/>
      <c r="BQ526" s="410"/>
      <c r="BR526" s="410"/>
      <c r="BS526" s="410"/>
      <c r="BT526" s="410"/>
      <c r="BU526" s="410"/>
      <c r="BV526" s="410"/>
      <c r="BW526" s="410"/>
      <c r="BX526" s="410"/>
      <c r="BY526" s="410"/>
      <c r="BZ526" s="410"/>
      <c r="CA526" s="410"/>
      <c r="CB526" s="410"/>
      <c r="CC526" s="410"/>
      <c r="CD526" s="410"/>
      <c r="CE526" s="410"/>
      <c r="CF526" s="410"/>
      <c r="CG526" s="410"/>
      <c r="CH526" s="410"/>
      <c r="CI526" s="410"/>
      <c r="CJ526" s="410"/>
      <c r="CK526" s="410"/>
      <c r="CL526" s="410"/>
      <c r="CM526" s="410"/>
      <c r="CN526" s="410"/>
      <c r="CO526" s="410"/>
      <c r="CP526" s="410"/>
      <c r="CQ526" s="410"/>
      <c r="CR526" s="410"/>
      <c r="CS526" s="410"/>
      <c r="CT526" s="410"/>
      <c r="CU526" s="410"/>
      <c r="CV526" s="410"/>
      <c r="CW526" s="410"/>
      <c r="CX526" s="410"/>
      <c r="CY526" s="410"/>
      <c r="CZ526" s="410"/>
      <c r="DA526" s="410"/>
      <c r="DB526" s="410"/>
      <c r="DC526" s="410"/>
    </row>
    <row r="527" spans="1:107" ht="14.25">
      <c r="B527" s="491" t="s">
        <v>80</v>
      </c>
      <c r="C527" s="492"/>
      <c r="D527" s="492"/>
      <c r="E527" s="492"/>
      <c r="F527" s="492"/>
      <c r="G527" s="492"/>
      <c r="H527" s="492"/>
      <c r="I527" s="492"/>
      <c r="J527" s="492"/>
      <c r="K527" s="492"/>
      <c r="L527" s="493"/>
      <c r="M527" s="521">
        <v>1500</v>
      </c>
      <c r="N527" s="720">
        <f>+IF(($N$522-$N$523-$N$524-$N$525-$N$526)&gt;0,($N$522-$N$523-$N$524-$N$525-$N$526),0)</f>
        <v>0</v>
      </c>
      <c r="O527" s="721"/>
      <c r="P527" s="721"/>
      <c r="Q527" s="722"/>
      <c r="R527" s="477" t="s">
        <v>4</v>
      </c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  <c r="AZ527" s="410"/>
      <c r="BA527" s="410"/>
      <c r="BB527" s="410"/>
      <c r="BC527" s="410"/>
      <c r="BD527" s="410"/>
      <c r="BE527" s="410"/>
      <c r="BF527" s="410"/>
      <c r="BG527" s="410"/>
      <c r="BH527" s="410"/>
      <c r="BI527" s="410"/>
      <c r="BJ527" s="410"/>
      <c r="BK527" s="410"/>
      <c r="BL527" s="410"/>
      <c r="BM527" s="410"/>
      <c r="BN527" s="410"/>
      <c r="BO527" s="410"/>
      <c r="BP527" s="410"/>
      <c r="BQ527" s="410"/>
      <c r="BR527" s="410"/>
      <c r="BS527" s="410"/>
      <c r="BT527" s="410"/>
      <c r="BU527" s="410"/>
      <c r="BV527" s="410"/>
      <c r="BW527" s="410"/>
      <c r="BX527" s="410"/>
      <c r="BY527" s="410"/>
      <c r="BZ527" s="410"/>
      <c r="CA527" s="410"/>
      <c r="CB527" s="410"/>
      <c r="CC527" s="410"/>
      <c r="CD527" s="410"/>
      <c r="CE527" s="410"/>
      <c r="CF527" s="410"/>
      <c r="CG527" s="410"/>
      <c r="CH527" s="410"/>
      <c r="CI527" s="410"/>
      <c r="CJ527" s="410"/>
      <c r="CK527" s="410"/>
      <c r="CL527" s="410"/>
      <c r="CM527" s="410"/>
      <c r="CN527" s="410"/>
      <c r="CO527" s="410"/>
      <c r="CP527" s="410"/>
      <c r="CQ527" s="410"/>
      <c r="CR527" s="410"/>
      <c r="CS527" s="410"/>
      <c r="CT527" s="410"/>
      <c r="CU527" s="410"/>
      <c r="CV527" s="410"/>
      <c r="CW527" s="410"/>
      <c r="CX527" s="410"/>
      <c r="CY527" s="410"/>
      <c r="CZ527" s="410"/>
      <c r="DA527" s="410"/>
      <c r="DB527" s="410"/>
      <c r="DC527" s="410"/>
    </row>
    <row r="528" spans="1:107">
      <c r="A528" s="409"/>
      <c r="B528" s="517"/>
      <c r="C528" s="517"/>
      <c r="D528" s="517"/>
      <c r="E528" s="517"/>
      <c r="F528" s="517"/>
      <c r="G528" s="517"/>
      <c r="H528" s="517"/>
      <c r="I528" s="517"/>
      <c r="J528" s="517"/>
      <c r="K528" s="517"/>
      <c r="L528" s="517"/>
      <c r="M528" s="517"/>
      <c r="N528" s="517"/>
      <c r="O528" s="517"/>
      <c r="P528" s="517"/>
      <c r="Q528" s="517"/>
      <c r="R528" s="517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  <c r="AZ528" s="410"/>
      <c r="BA528" s="410"/>
      <c r="BB528" s="410"/>
      <c r="BC528" s="410"/>
      <c r="BD528" s="410"/>
      <c r="BE528" s="410"/>
      <c r="BF528" s="410"/>
      <c r="BG528" s="410"/>
      <c r="BH528" s="410"/>
      <c r="BI528" s="410"/>
      <c r="BJ528" s="410"/>
      <c r="BK528" s="410"/>
      <c r="BL528" s="410"/>
      <c r="BM528" s="410"/>
      <c r="BN528" s="410"/>
      <c r="BO528" s="410"/>
      <c r="BP528" s="410"/>
      <c r="BQ528" s="410"/>
      <c r="BR528" s="410"/>
      <c r="BS528" s="410"/>
      <c r="BT528" s="410"/>
      <c r="BU528" s="410"/>
      <c r="BV528" s="410"/>
      <c r="BW528" s="410"/>
      <c r="BX528" s="410"/>
      <c r="BY528" s="410"/>
      <c r="BZ528" s="410"/>
      <c r="CA528" s="410"/>
      <c r="CB528" s="410"/>
      <c r="CC528" s="410"/>
      <c r="CD528" s="410"/>
      <c r="CE528" s="410"/>
      <c r="CF528" s="410"/>
      <c r="CG528" s="410"/>
      <c r="CH528" s="410"/>
      <c r="CI528" s="410"/>
      <c r="CJ528" s="410"/>
      <c r="CK528" s="410"/>
      <c r="CL528" s="410"/>
      <c r="CM528" s="410"/>
      <c r="CN528" s="410"/>
      <c r="CO528" s="410"/>
      <c r="CP528" s="410"/>
      <c r="CQ528" s="410"/>
      <c r="CR528" s="410"/>
      <c r="CS528" s="410"/>
      <c r="CT528" s="410"/>
      <c r="CU528" s="410"/>
      <c r="CV528" s="410"/>
      <c r="CW528" s="410"/>
      <c r="CX528" s="410"/>
      <c r="CY528" s="410"/>
      <c r="CZ528" s="410"/>
      <c r="DA528" s="410"/>
      <c r="DB528" s="410"/>
      <c r="DC528" s="410"/>
    </row>
    <row r="529" spans="1:107">
      <c r="A529" s="409"/>
      <c r="B529" s="804" t="s">
        <v>902</v>
      </c>
      <c r="C529" s="805"/>
      <c r="D529" s="805"/>
      <c r="E529" s="805"/>
      <c r="F529" s="805"/>
      <c r="G529" s="805"/>
      <c r="H529" s="805"/>
      <c r="I529" s="805"/>
      <c r="J529" s="805"/>
      <c r="K529" s="805"/>
      <c r="L529" s="805"/>
      <c r="M529" s="805"/>
      <c r="N529" s="805"/>
      <c r="O529" s="805"/>
      <c r="P529" s="805"/>
      <c r="Q529" s="805"/>
      <c r="R529" s="806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  <c r="AZ529" s="410"/>
      <c r="BA529" s="410"/>
      <c r="BB529" s="410"/>
      <c r="BC529" s="410"/>
      <c r="BD529" s="410"/>
      <c r="BE529" s="410"/>
      <c r="BF529" s="410"/>
      <c r="BG529" s="410"/>
      <c r="BH529" s="410"/>
      <c r="BI529" s="410"/>
      <c r="BJ529" s="410"/>
      <c r="BK529" s="410"/>
      <c r="BL529" s="410"/>
      <c r="BM529" s="410"/>
      <c r="BN529" s="410"/>
      <c r="BO529" s="410"/>
      <c r="BP529" s="410"/>
      <c r="BQ529" s="410"/>
      <c r="BR529" s="410"/>
      <c r="BS529" s="410"/>
      <c r="BT529" s="410"/>
      <c r="BU529" s="410"/>
      <c r="BV529" s="410"/>
      <c r="BW529" s="410"/>
      <c r="BX529" s="410"/>
      <c r="BY529" s="410"/>
      <c r="BZ529" s="410"/>
      <c r="CA529" s="410"/>
      <c r="CB529" s="410"/>
      <c r="CC529" s="410"/>
      <c r="CD529" s="410"/>
      <c r="CE529" s="410"/>
      <c r="CF529" s="410"/>
      <c r="CG529" s="410"/>
      <c r="CH529" s="410"/>
      <c r="CI529" s="410"/>
      <c r="CJ529" s="410"/>
      <c r="CK529" s="410"/>
      <c r="CL529" s="410"/>
      <c r="CM529" s="410"/>
      <c r="CN529" s="410"/>
      <c r="CO529" s="410"/>
      <c r="CP529" s="410"/>
      <c r="CQ529" s="410"/>
      <c r="CR529" s="410"/>
      <c r="CS529" s="410"/>
      <c r="CT529" s="410"/>
      <c r="CU529" s="410"/>
      <c r="CV529" s="410"/>
      <c r="CW529" s="410"/>
      <c r="CX529" s="410"/>
      <c r="CY529" s="410"/>
      <c r="CZ529" s="410"/>
      <c r="DA529" s="410"/>
      <c r="DB529" s="410"/>
      <c r="DC529" s="410"/>
    </row>
    <row r="530" spans="1:107">
      <c r="A530" s="409"/>
      <c r="B530" s="807"/>
      <c r="C530" s="808"/>
      <c r="D530" s="808"/>
      <c r="E530" s="808"/>
      <c r="F530" s="808"/>
      <c r="G530" s="808"/>
      <c r="H530" s="808"/>
      <c r="I530" s="808"/>
      <c r="J530" s="808"/>
      <c r="K530" s="808"/>
      <c r="L530" s="808"/>
      <c r="M530" s="808"/>
      <c r="N530" s="808"/>
      <c r="O530" s="808"/>
      <c r="P530" s="808"/>
      <c r="Q530" s="808"/>
      <c r="R530" s="809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  <c r="AZ530" s="410"/>
      <c r="BA530" s="410"/>
      <c r="BB530" s="410"/>
      <c r="BC530" s="410"/>
      <c r="BD530" s="410"/>
      <c r="BE530" s="410"/>
      <c r="BF530" s="410"/>
      <c r="BG530" s="410"/>
      <c r="BH530" s="410"/>
      <c r="BI530" s="410"/>
      <c r="BJ530" s="410"/>
      <c r="BK530" s="410"/>
      <c r="BL530" s="410"/>
      <c r="BM530" s="410"/>
      <c r="BN530" s="410"/>
      <c r="BO530" s="410"/>
      <c r="BP530" s="410"/>
      <c r="BQ530" s="410"/>
      <c r="BR530" s="410"/>
      <c r="BS530" s="410"/>
      <c r="BT530" s="410"/>
      <c r="BU530" s="410"/>
      <c r="BV530" s="410"/>
      <c r="BW530" s="410"/>
      <c r="BX530" s="410"/>
      <c r="BY530" s="410"/>
      <c r="BZ530" s="410"/>
      <c r="CA530" s="410"/>
      <c r="CB530" s="410"/>
      <c r="CC530" s="410"/>
      <c r="CD530" s="410"/>
      <c r="CE530" s="410"/>
      <c r="CF530" s="410"/>
      <c r="CG530" s="410"/>
      <c r="CH530" s="410"/>
      <c r="CI530" s="410"/>
      <c r="CJ530" s="410"/>
      <c r="CK530" s="410"/>
      <c r="CL530" s="410"/>
      <c r="CM530" s="410"/>
      <c r="CN530" s="410"/>
      <c r="CO530" s="410"/>
      <c r="CP530" s="410"/>
      <c r="CQ530" s="410"/>
      <c r="CR530" s="410"/>
      <c r="CS530" s="410"/>
      <c r="CT530" s="410"/>
      <c r="CU530" s="410"/>
      <c r="CV530" s="410"/>
      <c r="CW530" s="410"/>
      <c r="CX530" s="410"/>
      <c r="CY530" s="410"/>
      <c r="CZ530" s="410"/>
      <c r="DA530" s="410"/>
      <c r="DB530" s="410"/>
      <c r="DC530" s="410"/>
    </row>
    <row r="531" spans="1:107" ht="14.25">
      <c r="B531" s="491" t="s">
        <v>903</v>
      </c>
      <c r="C531" s="492"/>
      <c r="D531" s="492"/>
      <c r="E531" s="492"/>
      <c r="F531" s="492"/>
      <c r="G531" s="492"/>
      <c r="H531" s="492"/>
      <c r="I531" s="492"/>
      <c r="J531" s="492"/>
      <c r="K531" s="492"/>
      <c r="L531" s="493"/>
      <c r="M531" s="520">
        <v>1445</v>
      </c>
      <c r="N531" s="720"/>
      <c r="O531" s="721"/>
      <c r="P531" s="721"/>
      <c r="Q531" s="722"/>
      <c r="R531" s="542" t="s">
        <v>2</v>
      </c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  <c r="AZ531" s="410"/>
      <c r="BA531" s="410"/>
      <c r="BB531" s="410"/>
      <c r="BC531" s="410"/>
      <c r="BD531" s="410"/>
      <c r="BE531" s="410"/>
      <c r="BF531" s="410"/>
      <c r="BG531" s="410"/>
      <c r="BH531" s="410"/>
      <c r="BI531" s="410"/>
      <c r="BJ531" s="410"/>
      <c r="BK531" s="410"/>
      <c r="BL531" s="410"/>
      <c r="BM531" s="410"/>
      <c r="BN531" s="410"/>
      <c r="BO531" s="410"/>
      <c r="BP531" s="410"/>
      <c r="BQ531" s="410"/>
      <c r="BR531" s="410"/>
      <c r="BS531" s="410"/>
      <c r="BT531" s="410"/>
      <c r="BU531" s="410"/>
      <c r="BV531" s="410"/>
      <c r="BW531" s="410"/>
      <c r="BX531" s="410"/>
      <c r="BY531" s="410"/>
      <c r="BZ531" s="410"/>
      <c r="CA531" s="410"/>
      <c r="CB531" s="410"/>
      <c r="CC531" s="410"/>
      <c r="CD531" s="410"/>
      <c r="CE531" s="410"/>
      <c r="CF531" s="410"/>
      <c r="CG531" s="410"/>
      <c r="CH531" s="410"/>
      <c r="CI531" s="410"/>
      <c r="CJ531" s="410"/>
      <c r="CK531" s="410"/>
      <c r="CL531" s="410"/>
      <c r="CM531" s="410"/>
      <c r="CN531" s="410"/>
      <c r="CO531" s="410"/>
      <c r="CP531" s="410"/>
      <c r="CQ531" s="410"/>
      <c r="CR531" s="410"/>
      <c r="CS531" s="410"/>
      <c r="CT531" s="410"/>
      <c r="CU531" s="410"/>
      <c r="CV531" s="410"/>
      <c r="CW531" s="410"/>
      <c r="CX531" s="410"/>
      <c r="CY531" s="410"/>
      <c r="CZ531" s="410"/>
      <c r="DA531" s="410"/>
      <c r="DB531" s="410"/>
      <c r="DC531" s="410"/>
    </row>
    <row r="532" spans="1:107" ht="14.25">
      <c r="B532" s="491" t="s">
        <v>904</v>
      </c>
      <c r="C532" s="492"/>
      <c r="D532" s="492"/>
      <c r="E532" s="492"/>
      <c r="F532" s="492"/>
      <c r="G532" s="492"/>
      <c r="H532" s="492"/>
      <c r="I532" s="492"/>
      <c r="J532" s="492"/>
      <c r="K532" s="492"/>
      <c r="L532" s="493"/>
      <c r="M532" s="521">
        <v>1446</v>
      </c>
      <c r="N532" s="720"/>
      <c r="O532" s="721"/>
      <c r="P532" s="721"/>
      <c r="Q532" s="722"/>
      <c r="R532" s="543" t="s">
        <v>3</v>
      </c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  <c r="AZ532" s="410"/>
      <c r="BA532" s="410"/>
      <c r="BB532" s="410"/>
      <c r="BC532" s="410"/>
      <c r="BD532" s="410"/>
      <c r="BE532" s="410"/>
      <c r="BF532" s="410"/>
      <c r="BG532" s="410"/>
      <c r="BH532" s="410"/>
      <c r="BI532" s="410"/>
      <c r="BJ532" s="410"/>
      <c r="BK532" s="410"/>
      <c r="BL532" s="410"/>
      <c r="BM532" s="410"/>
      <c r="BN532" s="410"/>
      <c r="BO532" s="410"/>
      <c r="BP532" s="410"/>
      <c r="BQ532" s="410"/>
      <c r="BR532" s="410"/>
      <c r="BS532" s="410"/>
      <c r="BT532" s="410"/>
      <c r="BU532" s="410"/>
      <c r="BV532" s="410"/>
      <c r="BW532" s="410"/>
      <c r="BX532" s="410"/>
      <c r="BY532" s="410"/>
      <c r="BZ532" s="410"/>
      <c r="CA532" s="410"/>
      <c r="CB532" s="410"/>
      <c r="CC532" s="410"/>
      <c r="CD532" s="410"/>
      <c r="CE532" s="410"/>
      <c r="CF532" s="410"/>
      <c r="CG532" s="410"/>
      <c r="CH532" s="410"/>
      <c r="CI532" s="410"/>
      <c r="CJ532" s="410"/>
      <c r="CK532" s="410"/>
      <c r="CL532" s="410"/>
      <c r="CM532" s="410"/>
      <c r="CN532" s="410"/>
      <c r="CO532" s="410"/>
      <c r="CP532" s="410"/>
      <c r="CQ532" s="410"/>
      <c r="CR532" s="410"/>
      <c r="CS532" s="410"/>
      <c r="CT532" s="410"/>
      <c r="CU532" s="410"/>
      <c r="CV532" s="410"/>
      <c r="CW532" s="410"/>
      <c r="CX532" s="410"/>
      <c r="CY532" s="410"/>
      <c r="CZ532" s="410"/>
      <c r="DA532" s="410"/>
      <c r="DB532" s="410"/>
      <c r="DC532" s="410"/>
    </row>
    <row r="533" spans="1:107" ht="14.25">
      <c r="B533" s="491" t="s">
        <v>905</v>
      </c>
      <c r="C533" s="492"/>
      <c r="D533" s="492"/>
      <c r="E533" s="492"/>
      <c r="F533" s="492"/>
      <c r="G533" s="492"/>
      <c r="H533" s="492"/>
      <c r="I533" s="492"/>
      <c r="J533" s="492"/>
      <c r="K533" s="492"/>
      <c r="L533" s="493"/>
      <c r="M533" s="521">
        <v>1374</v>
      </c>
      <c r="N533" s="720"/>
      <c r="O533" s="721"/>
      <c r="P533" s="721"/>
      <c r="Q533" s="722"/>
      <c r="R533" s="543" t="s">
        <v>2</v>
      </c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  <c r="AZ533" s="410"/>
      <c r="BA533" s="410"/>
      <c r="BB533" s="410"/>
      <c r="BC533" s="410"/>
      <c r="BD533" s="410"/>
      <c r="BE533" s="410"/>
      <c r="BF533" s="410"/>
      <c r="BG533" s="410"/>
      <c r="BH533" s="410"/>
      <c r="BI533" s="410"/>
      <c r="BJ533" s="410"/>
      <c r="BK533" s="410"/>
      <c r="BL533" s="410"/>
      <c r="BM533" s="410"/>
      <c r="BN533" s="410"/>
      <c r="BO533" s="410"/>
      <c r="BP533" s="410"/>
      <c r="BQ533" s="410"/>
      <c r="BR533" s="410"/>
      <c r="BS533" s="410"/>
      <c r="BT533" s="410"/>
      <c r="BU533" s="410"/>
      <c r="BV533" s="410"/>
      <c r="BW533" s="410"/>
      <c r="BX533" s="410"/>
      <c r="BY533" s="410"/>
      <c r="BZ533" s="410"/>
      <c r="CA533" s="410"/>
      <c r="CB533" s="410"/>
      <c r="CC533" s="410"/>
      <c r="CD533" s="410"/>
      <c r="CE533" s="410"/>
      <c r="CF533" s="410"/>
      <c r="CG533" s="410"/>
      <c r="CH533" s="410"/>
      <c r="CI533" s="410"/>
      <c r="CJ533" s="410"/>
      <c r="CK533" s="410"/>
      <c r="CL533" s="410"/>
      <c r="CM533" s="410"/>
      <c r="CN533" s="410"/>
      <c r="CO533" s="410"/>
      <c r="CP533" s="410"/>
      <c r="CQ533" s="410"/>
      <c r="CR533" s="410"/>
      <c r="CS533" s="410"/>
      <c r="CT533" s="410"/>
      <c r="CU533" s="410"/>
      <c r="CV533" s="410"/>
      <c r="CW533" s="410"/>
      <c r="CX533" s="410"/>
      <c r="CY533" s="410"/>
      <c r="CZ533" s="410"/>
      <c r="DA533" s="410"/>
      <c r="DB533" s="410"/>
      <c r="DC533" s="410"/>
    </row>
    <row r="534" spans="1:107" ht="14.25">
      <c r="B534" s="491" t="s">
        <v>906</v>
      </c>
      <c r="C534" s="492"/>
      <c r="D534" s="492"/>
      <c r="E534" s="492"/>
      <c r="F534" s="492"/>
      <c r="G534" s="492"/>
      <c r="H534" s="492"/>
      <c r="I534" s="492"/>
      <c r="J534" s="492"/>
      <c r="K534" s="492"/>
      <c r="L534" s="493"/>
      <c r="M534" s="521">
        <v>1375</v>
      </c>
      <c r="N534" s="720"/>
      <c r="O534" s="721"/>
      <c r="P534" s="721"/>
      <c r="Q534" s="722"/>
      <c r="R534" s="543" t="s">
        <v>2</v>
      </c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  <c r="AZ534" s="410"/>
      <c r="BA534" s="410"/>
      <c r="BB534" s="410"/>
      <c r="BC534" s="410"/>
      <c r="BD534" s="410"/>
      <c r="BE534" s="410"/>
      <c r="BF534" s="410"/>
      <c r="BG534" s="410"/>
      <c r="BH534" s="410"/>
      <c r="BI534" s="410"/>
      <c r="BJ534" s="410"/>
      <c r="BK534" s="410"/>
      <c r="BL534" s="410"/>
      <c r="BM534" s="410"/>
      <c r="BN534" s="410"/>
      <c r="BO534" s="410"/>
      <c r="BP534" s="410"/>
      <c r="BQ534" s="410"/>
      <c r="BR534" s="410"/>
      <c r="BS534" s="410"/>
      <c r="BT534" s="410"/>
      <c r="BU534" s="410"/>
      <c r="BV534" s="410"/>
      <c r="BW534" s="410"/>
      <c r="BX534" s="410"/>
      <c r="BY534" s="410"/>
      <c r="BZ534" s="410"/>
      <c r="CA534" s="410"/>
      <c r="CB534" s="410"/>
      <c r="CC534" s="410"/>
      <c r="CD534" s="410"/>
      <c r="CE534" s="410"/>
      <c r="CF534" s="410"/>
      <c r="CG534" s="410"/>
      <c r="CH534" s="410"/>
      <c r="CI534" s="410"/>
      <c r="CJ534" s="410"/>
      <c r="CK534" s="410"/>
      <c r="CL534" s="410"/>
      <c r="CM534" s="410"/>
      <c r="CN534" s="410"/>
      <c r="CO534" s="410"/>
      <c r="CP534" s="410"/>
      <c r="CQ534" s="410"/>
      <c r="CR534" s="410"/>
      <c r="CS534" s="410"/>
      <c r="CT534" s="410"/>
      <c r="CU534" s="410"/>
      <c r="CV534" s="410"/>
      <c r="CW534" s="410"/>
      <c r="CX534" s="410"/>
      <c r="CY534" s="410"/>
      <c r="CZ534" s="410"/>
      <c r="DA534" s="410"/>
      <c r="DB534" s="410"/>
      <c r="DC534" s="410"/>
    </row>
    <row r="535" spans="1:107" ht="14.25">
      <c r="B535" s="491" t="s">
        <v>907</v>
      </c>
      <c r="C535" s="492"/>
      <c r="D535" s="492"/>
      <c r="E535" s="492"/>
      <c r="F535" s="492"/>
      <c r="G535" s="492"/>
      <c r="H535" s="492"/>
      <c r="I535" s="492"/>
      <c r="J535" s="492"/>
      <c r="K535" s="492"/>
      <c r="L535" s="493"/>
      <c r="M535" s="521">
        <v>1376</v>
      </c>
      <c r="N535" s="720"/>
      <c r="O535" s="721"/>
      <c r="P535" s="721"/>
      <c r="Q535" s="722"/>
      <c r="R535" s="543" t="s">
        <v>3</v>
      </c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  <c r="AZ535" s="410"/>
      <c r="BA535" s="410"/>
      <c r="BB535" s="410"/>
      <c r="BC535" s="410"/>
      <c r="BD535" s="410"/>
      <c r="BE535" s="410"/>
      <c r="BF535" s="410"/>
      <c r="BG535" s="410"/>
      <c r="BH535" s="410"/>
      <c r="BI535" s="410"/>
      <c r="BJ535" s="410"/>
      <c r="BK535" s="410"/>
      <c r="BL535" s="410"/>
      <c r="BM535" s="410"/>
      <c r="BN535" s="410"/>
      <c r="BO535" s="410"/>
      <c r="BP535" s="410"/>
      <c r="BQ535" s="410"/>
      <c r="BR535" s="410"/>
      <c r="BS535" s="410"/>
      <c r="BT535" s="410"/>
      <c r="BU535" s="410"/>
      <c r="BV535" s="410"/>
      <c r="BW535" s="410"/>
      <c r="BX535" s="410"/>
      <c r="BY535" s="410"/>
      <c r="BZ535" s="410"/>
      <c r="CA535" s="410"/>
      <c r="CB535" s="410"/>
      <c r="CC535" s="410"/>
      <c r="CD535" s="410"/>
      <c r="CE535" s="410"/>
      <c r="CF535" s="410"/>
      <c r="CG535" s="410"/>
      <c r="CH535" s="410"/>
      <c r="CI535" s="410"/>
      <c r="CJ535" s="410"/>
      <c r="CK535" s="410"/>
      <c r="CL535" s="410"/>
      <c r="CM535" s="410"/>
      <c r="CN535" s="410"/>
      <c r="CO535" s="410"/>
      <c r="CP535" s="410"/>
      <c r="CQ535" s="410"/>
      <c r="CR535" s="410"/>
      <c r="CS535" s="410"/>
      <c r="CT535" s="410"/>
      <c r="CU535" s="410"/>
      <c r="CV535" s="410"/>
      <c r="CW535" s="410"/>
      <c r="CX535" s="410"/>
      <c r="CY535" s="410"/>
      <c r="CZ535" s="410"/>
      <c r="DA535" s="410"/>
      <c r="DB535" s="410"/>
      <c r="DC535" s="410"/>
    </row>
    <row r="536" spans="1:107" ht="14.25">
      <c r="B536" s="491" t="s">
        <v>908</v>
      </c>
      <c r="C536" s="492"/>
      <c r="D536" s="492"/>
      <c r="E536" s="492"/>
      <c r="F536" s="492"/>
      <c r="G536" s="492"/>
      <c r="H536" s="492"/>
      <c r="I536" s="492"/>
      <c r="J536" s="492"/>
      <c r="K536" s="492"/>
      <c r="L536" s="493"/>
      <c r="M536" s="521">
        <v>1705</v>
      </c>
      <c r="N536" s="720"/>
      <c r="O536" s="721"/>
      <c r="P536" s="721"/>
      <c r="Q536" s="722"/>
      <c r="R536" s="543" t="s">
        <v>2</v>
      </c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  <c r="AZ536" s="410"/>
      <c r="BA536" s="410"/>
      <c r="BB536" s="410"/>
      <c r="BC536" s="410"/>
      <c r="BD536" s="410"/>
      <c r="BE536" s="410"/>
      <c r="BF536" s="410"/>
      <c r="BG536" s="410"/>
      <c r="BH536" s="410"/>
      <c r="BI536" s="410"/>
      <c r="BJ536" s="410"/>
      <c r="BK536" s="410"/>
      <c r="BL536" s="410"/>
      <c r="BM536" s="410"/>
      <c r="BN536" s="410"/>
      <c r="BO536" s="410"/>
      <c r="BP536" s="410"/>
      <c r="BQ536" s="410"/>
      <c r="BR536" s="410"/>
      <c r="BS536" s="410"/>
      <c r="BT536" s="410"/>
      <c r="BU536" s="410"/>
      <c r="BV536" s="410"/>
      <c r="BW536" s="410"/>
      <c r="BX536" s="410"/>
      <c r="BY536" s="410"/>
      <c r="BZ536" s="410"/>
      <c r="CA536" s="410"/>
      <c r="CB536" s="410"/>
      <c r="CC536" s="410"/>
      <c r="CD536" s="410"/>
      <c r="CE536" s="410"/>
      <c r="CF536" s="410"/>
      <c r="CG536" s="410"/>
      <c r="CH536" s="410"/>
      <c r="CI536" s="410"/>
      <c r="CJ536" s="410"/>
      <c r="CK536" s="410"/>
      <c r="CL536" s="410"/>
      <c r="CM536" s="410"/>
      <c r="CN536" s="410"/>
      <c r="CO536" s="410"/>
      <c r="CP536" s="410"/>
      <c r="CQ536" s="410"/>
      <c r="CR536" s="410"/>
      <c r="CS536" s="410"/>
      <c r="CT536" s="410"/>
      <c r="CU536" s="410"/>
      <c r="CV536" s="410"/>
      <c r="CW536" s="410"/>
      <c r="CX536" s="410"/>
      <c r="CY536" s="410"/>
      <c r="CZ536" s="410"/>
      <c r="DA536" s="410"/>
      <c r="DB536" s="410"/>
      <c r="DC536" s="410"/>
    </row>
    <row r="537" spans="1:107" ht="14.25">
      <c r="B537" s="491" t="s">
        <v>831</v>
      </c>
      <c r="C537" s="492"/>
      <c r="D537" s="492"/>
      <c r="E537" s="492"/>
      <c r="F537" s="492"/>
      <c r="G537" s="492"/>
      <c r="H537" s="492"/>
      <c r="I537" s="492"/>
      <c r="J537" s="492"/>
      <c r="K537" s="492"/>
      <c r="L537" s="493"/>
      <c r="M537" s="521">
        <v>1706</v>
      </c>
      <c r="N537" s="720"/>
      <c r="O537" s="721"/>
      <c r="P537" s="721"/>
      <c r="Q537" s="722"/>
      <c r="R537" s="543" t="s">
        <v>3</v>
      </c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  <c r="AZ537" s="410"/>
      <c r="BA537" s="410"/>
      <c r="BB537" s="410"/>
      <c r="BC537" s="410"/>
      <c r="BD537" s="410"/>
      <c r="BE537" s="410"/>
      <c r="BF537" s="410"/>
      <c r="BG537" s="410"/>
      <c r="BH537" s="410"/>
      <c r="BI537" s="410"/>
      <c r="BJ537" s="410"/>
      <c r="BK537" s="410"/>
      <c r="BL537" s="410"/>
      <c r="BM537" s="410"/>
      <c r="BN537" s="410"/>
      <c r="BO537" s="410"/>
      <c r="BP537" s="410"/>
      <c r="BQ537" s="410"/>
      <c r="BR537" s="410"/>
      <c r="BS537" s="410"/>
      <c r="BT537" s="410"/>
      <c r="BU537" s="410"/>
      <c r="BV537" s="410"/>
      <c r="BW537" s="410"/>
      <c r="BX537" s="410"/>
      <c r="BY537" s="410"/>
      <c r="BZ537" s="410"/>
      <c r="CA537" s="410"/>
      <c r="CB537" s="410"/>
      <c r="CC537" s="410"/>
      <c r="CD537" s="410"/>
      <c r="CE537" s="410"/>
      <c r="CF537" s="410"/>
      <c r="CG537" s="410"/>
      <c r="CH537" s="410"/>
      <c r="CI537" s="410"/>
      <c r="CJ537" s="410"/>
      <c r="CK537" s="410"/>
      <c r="CL537" s="410"/>
      <c r="CM537" s="410"/>
      <c r="CN537" s="410"/>
      <c r="CO537" s="410"/>
      <c r="CP537" s="410"/>
      <c r="CQ537" s="410"/>
      <c r="CR537" s="410"/>
      <c r="CS537" s="410"/>
      <c r="CT537" s="410"/>
      <c r="CU537" s="410"/>
      <c r="CV537" s="410"/>
      <c r="CW537" s="410"/>
      <c r="CX537" s="410"/>
      <c r="CY537" s="410"/>
      <c r="CZ537" s="410"/>
      <c r="DA537" s="410"/>
      <c r="DB537" s="410"/>
      <c r="DC537" s="410"/>
    </row>
    <row r="538" spans="1:107" ht="14.25">
      <c r="B538" s="491" t="s">
        <v>890</v>
      </c>
      <c r="C538" s="492"/>
      <c r="D538" s="492"/>
      <c r="E538" s="492"/>
      <c r="F538" s="492"/>
      <c r="G538" s="492"/>
      <c r="H538" s="492"/>
      <c r="I538" s="492"/>
      <c r="J538" s="492"/>
      <c r="K538" s="492"/>
      <c r="L538" s="493"/>
      <c r="M538" s="521">
        <v>1707</v>
      </c>
      <c r="N538" s="720"/>
      <c r="O538" s="721"/>
      <c r="P538" s="721"/>
      <c r="Q538" s="722"/>
      <c r="R538" s="543" t="s">
        <v>2</v>
      </c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  <c r="AZ538" s="410"/>
      <c r="BA538" s="410"/>
      <c r="BB538" s="410"/>
      <c r="BC538" s="410"/>
      <c r="BD538" s="410"/>
      <c r="BE538" s="410"/>
      <c r="BF538" s="410"/>
      <c r="BG538" s="410"/>
      <c r="BH538" s="410"/>
      <c r="BI538" s="410"/>
      <c r="BJ538" s="410"/>
      <c r="BK538" s="410"/>
      <c r="BL538" s="410"/>
      <c r="BM538" s="410"/>
      <c r="BN538" s="410"/>
      <c r="BO538" s="410"/>
      <c r="BP538" s="410"/>
      <c r="BQ538" s="410"/>
      <c r="BR538" s="410"/>
      <c r="BS538" s="410"/>
      <c r="BT538" s="410"/>
      <c r="BU538" s="410"/>
      <c r="BV538" s="410"/>
      <c r="BW538" s="410"/>
      <c r="BX538" s="410"/>
      <c r="BY538" s="410"/>
      <c r="BZ538" s="410"/>
      <c r="CA538" s="410"/>
      <c r="CB538" s="410"/>
      <c r="CC538" s="410"/>
      <c r="CD538" s="410"/>
      <c r="CE538" s="410"/>
      <c r="CF538" s="410"/>
      <c r="CG538" s="410"/>
      <c r="CH538" s="410"/>
      <c r="CI538" s="410"/>
      <c r="CJ538" s="410"/>
      <c r="CK538" s="410"/>
      <c r="CL538" s="410"/>
      <c r="CM538" s="410"/>
      <c r="CN538" s="410"/>
      <c r="CO538" s="410"/>
      <c r="CP538" s="410"/>
      <c r="CQ538" s="410"/>
      <c r="CR538" s="410"/>
      <c r="CS538" s="410"/>
      <c r="CT538" s="410"/>
      <c r="CU538" s="410"/>
      <c r="CV538" s="410"/>
      <c r="CW538" s="410"/>
      <c r="CX538" s="410"/>
      <c r="CY538" s="410"/>
      <c r="CZ538" s="410"/>
      <c r="DA538" s="410"/>
      <c r="DB538" s="410"/>
      <c r="DC538" s="410"/>
    </row>
    <row r="539" spans="1:107" ht="14.25">
      <c r="B539" s="491" t="s">
        <v>88</v>
      </c>
      <c r="C539" s="492"/>
      <c r="D539" s="492"/>
      <c r="E539" s="492"/>
      <c r="F539" s="492"/>
      <c r="G539" s="492"/>
      <c r="H539" s="492"/>
      <c r="I539" s="492"/>
      <c r="J539" s="492"/>
      <c r="K539" s="492"/>
      <c r="L539" s="493"/>
      <c r="M539" s="521">
        <v>1377</v>
      </c>
      <c r="N539" s="720"/>
      <c r="O539" s="721"/>
      <c r="P539" s="721"/>
      <c r="Q539" s="722"/>
      <c r="R539" s="543" t="s">
        <v>2</v>
      </c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  <c r="AZ539" s="410"/>
      <c r="BA539" s="410"/>
      <c r="BB539" s="410"/>
      <c r="BC539" s="410"/>
      <c r="BD539" s="410"/>
      <c r="BE539" s="410"/>
      <c r="BF539" s="410"/>
      <c r="BG539" s="410"/>
      <c r="BH539" s="410"/>
      <c r="BI539" s="410"/>
      <c r="BJ539" s="410"/>
      <c r="BK539" s="410"/>
      <c r="BL539" s="410"/>
      <c r="BM539" s="410"/>
      <c r="BN539" s="410"/>
      <c r="BO539" s="410"/>
      <c r="BP539" s="410"/>
      <c r="BQ539" s="410"/>
      <c r="BR539" s="410"/>
      <c r="BS539" s="410"/>
      <c r="BT539" s="410"/>
      <c r="BU539" s="410"/>
      <c r="BV539" s="410"/>
      <c r="BW539" s="410"/>
      <c r="BX539" s="410"/>
      <c r="BY539" s="410"/>
      <c r="BZ539" s="410"/>
      <c r="CA539" s="410"/>
      <c r="CB539" s="410"/>
      <c r="CC539" s="410"/>
      <c r="CD539" s="410"/>
      <c r="CE539" s="410"/>
      <c r="CF539" s="410"/>
      <c r="CG539" s="410"/>
      <c r="CH539" s="410"/>
      <c r="CI539" s="410"/>
      <c r="CJ539" s="410"/>
      <c r="CK539" s="410"/>
      <c r="CL539" s="410"/>
      <c r="CM539" s="410"/>
      <c r="CN539" s="410"/>
      <c r="CO539" s="410"/>
      <c r="CP539" s="410"/>
      <c r="CQ539" s="410"/>
      <c r="CR539" s="410"/>
      <c r="CS539" s="410"/>
      <c r="CT539" s="410"/>
      <c r="CU539" s="410"/>
      <c r="CV539" s="410"/>
      <c r="CW539" s="410"/>
      <c r="CX539" s="410"/>
      <c r="CY539" s="410"/>
      <c r="CZ539" s="410"/>
      <c r="DA539" s="410"/>
      <c r="DB539" s="410"/>
      <c r="DC539" s="410"/>
    </row>
    <row r="540" spans="1:107" ht="14.25">
      <c r="B540" s="491" t="s">
        <v>89</v>
      </c>
      <c r="C540" s="492"/>
      <c r="D540" s="492"/>
      <c r="E540" s="492"/>
      <c r="F540" s="492"/>
      <c r="G540" s="492"/>
      <c r="H540" s="492"/>
      <c r="I540" s="492"/>
      <c r="J540" s="492"/>
      <c r="K540" s="492"/>
      <c r="L540" s="493"/>
      <c r="M540" s="521">
        <v>1378</v>
      </c>
      <c r="N540" s="720"/>
      <c r="O540" s="721"/>
      <c r="P540" s="721"/>
      <c r="Q540" s="722"/>
      <c r="R540" s="543" t="s">
        <v>3</v>
      </c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  <c r="AZ540" s="410"/>
      <c r="BA540" s="410"/>
      <c r="BB540" s="410"/>
      <c r="BC540" s="410"/>
      <c r="BD540" s="410"/>
      <c r="BE540" s="410"/>
      <c r="BF540" s="410"/>
      <c r="BG540" s="410"/>
      <c r="BH540" s="410"/>
      <c r="BI540" s="410"/>
      <c r="BJ540" s="410"/>
      <c r="BK540" s="410"/>
      <c r="BL540" s="410"/>
      <c r="BM540" s="410"/>
      <c r="BN540" s="410"/>
      <c r="BO540" s="410"/>
      <c r="BP540" s="410"/>
      <c r="BQ540" s="410"/>
      <c r="BR540" s="410"/>
      <c r="BS540" s="410"/>
      <c r="BT540" s="410"/>
      <c r="BU540" s="410"/>
      <c r="BV540" s="410"/>
      <c r="BW540" s="410"/>
      <c r="BX540" s="410"/>
      <c r="BY540" s="410"/>
      <c r="BZ540" s="410"/>
      <c r="CA540" s="410"/>
      <c r="CB540" s="410"/>
      <c r="CC540" s="410"/>
      <c r="CD540" s="410"/>
      <c r="CE540" s="410"/>
      <c r="CF540" s="410"/>
      <c r="CG540" s="410"/>
      <c r="CH540" s="410"/>
      <c r="CI540" s="410"/>
      <c r="CJ540" s="410"/>
      <c r="CK540" s="410"/>
      <c r="CL540" s="410"/>
      <c r="CM540" s="410"/>
      <c r="CN540" s="410"/>
      <c r="CO540" s="410"/>
      <c r="CP540" s="410"/>
      <c r="CQ540" s="410"/>
      <c r="CR540" s="410"/>
      <c r="CS540" s="410"/>
      <c r="CT540" s="410"/>
      <c r="CU540" s="410"/>
      <c r="CV540" s="410"/>
      <c r="CW540" s="410"/>
      <c r="CX540" s="410"/>
      <c r="CY540" s="410"/>
      <c r="CZ540" s="410"/>
      <c r="DA540" s="410"/>
      <c r="DB540" s="410"/>
      <c r="DC540" s="410"/>
    </row>
    <row r="541" spans="1:107" ht="14.25">
      <c r="B541" s="491" t="s">
        <v>90</v>
      </c>
      <c r="C541" s="492"/>
      <c r="D541" s="492"/>
      <c r="E541" s="492"/>
      <c r="F541" s="492"/>
      <c r="G541" s="492"/>
      <c r="H541" s="492"/>
      <c r="I541" s="492"/>
      <c r="J541" s="492"/>
      <c r="K541" s="492"/>
      <c r="L541" s="493"/>
      <c r="M541" s="521">
        <v>1726</v>
      </c>
      <c r="N541" s="720"/>
      <c r="O541" s="721"/>
      <c r="P541" s="721"/>
      <c r="Q541" s="722"/>
      <c r="R541" s="543" t="s">
        <v>2</v>
      </c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  <c r="AZ541" s="410"/>
      <c r="BA541" s="410"/>
      <c r="BB541" s="410"/>
      <c r="BC541" s="410"/>
      <c r="BD541" s="410"/>
      <c r="BE541" s="410"/>
      <c r="BF541" s="410"/>
      <c r="BG541" s="410"/>
      <c r="BH541" s="410"/>
      <c r="BI541" s="410"/>
      <c r="BJ541" s="410"/>
      <c r="BK541" s="410"/>
      <c r="BL541" s="410"/>
      <c r="BM541" s="410"/>
      <c r="BN541" s="410"/>
      <c r="BO541" s="410"/>
      <c r="BP541" s="410"/>
      <c r="BQ541" s="410"/>
      <c r="BR541" s="410"/>
      <c r="BS541" s="410"/>
      <c r="BT541" s="410"/>
      <c r="BU541" s="410"/>
      <c r="BV541" s="410"/>
      <c r="BW541" s="410"/>
      <c r="BX541" s="410"/>
      <c r="BY541" s="410"/>
      <c r="BZ541" s="410"/>
      <c r="CA541" s="410"/>
      <c r="CB541" s="410"/>
      <c r="CC541" s="410"/>
      <c r="CD541" s="410"/>
      <c r="CE541" s="410"/>
      <c r="CF541" s="410"/>
      <c r="CG541" s="410"/>
      <c r="CH541" s="410"/>
      <c r="CI541" s="410"/>
      <c r="CJ541" s="410"/>
      <c r="CK541" s="410"/>
      <c r="CL541" s="410"/>
      <c r="CM541" s="410"/>
      <c r="CN541" s="410"/>
      <c r="CO541" s="410"/>
      <c r="CP541" s="410"/>
      <c r="CQ541" s="410"/>
      <c r="CR541" s="410"/>
      <c r="CS541" s="410"/>
      <c r="CT541" s="410"/>
      <c r="CU541" s="410"/>
      <c r="CV541" s="410"/>
      <c r="CW541" s="410"/>
      <c r="CX541" s="410"/>
      <c r="CY541" s="410"/>
      <c r="CZ541" s="410"/>
      <c r="DA541" s="410"/>
      <c r="DB541" s="410"/>
      <c r="DC541" s="410"/>
    </row>
    <row r="542" spans="1:107" ht="14.25">
      <c r="B542" s="491" t="s">
        <v>91</v>
      </c>
      <c r="C542" s="492"/>
      <c r="D542" s="492"/>
      <c r="E542" s="492"/>
      <c r="F542" s="492"/>
      <c r="G542" s="492"/>
      <c r="H542" s="492"/>
      <c r="I542" s="492"/>
      <c r="J542" s="492"/>
      <c r="K542" s="492"/>
      <c r="L542" s="493"/>
      <c r="M542" s="521">
        <v>1591</v>
      </c>
      <c r="N542" s="720"/>
      <c r="O542" s="721"/>
      <c r="P542" s="721"/>
      <c r="Q542" s="722"/>
      <c r="R542" s="543" t="s">
        <v>3</v>
      </c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  <c r="AZ542" s="410"/>
      <c r="BA542" s="410"/>
      <c r="BB542" s="410"/>
      <c r="BC542" s="410"/>
      <c r="BD542" s="410"/>
      <c r="BE542" s="410"/>
      <c r="BF542" s="410"/>
      <c r="BG542" s="410"/>
      <c r="BH542" s="410"/>
      <c r="BI542" s="410"/>
      <c r="BJ542" s="410"/>
      <c r="BK542" s="410"/>
      <c r="BL542" s="410"/>
      <c r="BM542" s="410"/>
      <c r="BN542" s="410"/>
      <c r="BO542" s="410"/>
      <c r="BP542" s="410"/>
      <c r="BQ542" s="410"/>
      <c r="BR542" s="410"/>
      <c r="BS542" s="410"/>
      <c r="BT542" s="410"/>
      <c r="BU542" s="410"/>
      <c r="BV542" s="410"/>
      <c r="BW542" s="410"/>
      <c r="BX542" s="410"/>
      <c r="BY542" s="410"/>
      <c r="BZ542" s="410"/>
      <c r="CA542" s="410"/>
      <c r="CB542" s="410"/>
      <c r="CC542" s="410"/>
      <c r="CD542" s="410"/>
      <c r="CE542" s="410"/>
      <c r="CF542" s="410"/>
      <c r="CG542" s="410"/>
      <c r="CH542" s="410"/>
      <c r="CI542" s="410"/>
      <c r="CJ542" s="410"/>
      <c r="CK542" s="410"/>
      <c r="CL542" s="410"/>
      <c r="CM542" s="410"/>
      <c r="CN542" s="410"/>
      <c r="CO542" s="410"/>
      <c r="CP542" s="410"/>
      <c r="CQ542" s="410"/>
      <c r="CR542" s="410"/>
      <c r="CS542" s="410"/>
      <c r="CT542" s="410"/>
      <c r="CU542" s="410"/>
      <c r="CV542" s="410"/>
      <c r="CW542" s="410"/>
      <c r="CX542" s="410"/>
      <c r="CY542" s="410"/>
      <c r="CZ542" s="410"/>
      <c r="DA542" s="410"/>
      <c r="DB542" s="410"/>
      <c r="DC542" s="410"/>
    </row>
    <row r="543" spans="1:107" ht="14.25">
      <c r="B543" s="491" t="s">
        <v>909</v>
      </c>
      <c r="C543" s="492"/>
      <c r="D543" s="492"/>
      <c r="E543" s="492"/>
      <c r="F543" s="492"/>
      <c r="G543" s="492"/>
      <c r="H543" s="492"/>
      <c r="I543" s="492"/>
      <c r="J543" s="492"/>
      <c r="K543" s="492"/>
      <c r="L543" s="493"/>
      <c r="M543" s="521">
        <v>1479</v>
      </c>
      <c r="N543" s="720"/>
      <c r="O543" s="721"/>
      <c r="P543" s="721"/>
      <c r="Q543" s="722"/>
      <c r="R543" s="543" t="s">
        <v>3</v>
      </c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  <c r="AZ543" s="410"/>
      <c r="BA543" s="410"/>
      <c r="BB543" s="410"/>
      <c r="BC543" s="410"/>
      <c r="BD543" s="410"/>
      <c r="BE543" s="410"/>
      <c r="BF543" s="410"/>
      <c r="BG543" s="410"/>
      <c r="BH543" s="410"/>
      <c r="BI543" s="410"/>
      <c r="BJ543" s="410"/>
      <c r="BK543" s="410"/>
      <c r="BL543" s="410"/>
      <c r="BM543" s="410"/>
      <c r="BN543" s="410"/>
      <c r="BO543" s="410"/>
      <c r="BP543" s="410"/>
      <c r="BQ543" s="410"/>
      <c r="BR543" s="410"/>
      <c r="BS543" s="410"/>
      <c r="BT543" s="410"/>
      <c r="BU543" s="410"/>
      <c r="BV543" s="410"/>
      <c r="BW543" s="410"/>
      <c r="BX543" s="410"/>
      <c r="BY543" s="410"/>
      <c r="BZ543" s="410"/>
      <c r="CA543" s="410"/>
      <c r="CB543" s="410"/>
      <c r="CC543" s="410"/>
      <c r="CD543" s="410"/>
      <c r="CE543" s="410"/>
      <c r="CF543" s="410"/>
      <c r="CG543" s="410"/>
      <c r="CH543" s="410"/>
      <c r="CI543" s="410"/>
      <c r="CJ543" s="410"/>
      <c r="CK543" s="410"/>
      <c r="CL543" s="410"/>
      <c r="CM543" s="410"/>
      <c r="CN543" s="410"/>
      <c r="CO543" s="410"/>
      <c r="CP543" s="410"/>
      <c r="CQ543" s="410"/>
      <c r="CR543" s="410"/>
      <c r="CS543" s="410"/>
      <c r="CT543" s="410"/>
      <c r="CU543" s="410"/>
      <c r="CV543" s="410"/>
      <c r="CW543" s="410"/>
      <c r="CX543" s="410"/>
      <c r="CY543" s="410"/>
      <c r="CZ543" s="410"/>
      <c r="DA543" s="410"/>
      <c r="DB543" s="410"/>
      <c r="DC543" s="410"/>
    </row>
    <row r="544" spans="1:107" ht="14.25">
      <c r="B544" s="491" t="s">
        <v>910</v>
      </c>
      <c r="C544" s="492"/>
      <c r="D544" s="492"/>
      <c r="E544" s="492"/>
      <c r="F544" s="492"/>
      <c r="G544" s="492"/>
      <c r="H544" s="492"/>
      <c r="I544" s="492"/>
      <c r="J544" s="492"/>
      <c r="K544" s="492"/>
      <c r="L544" s="493"/>
      <c r="M544" s="521">
        <v>1708</v>
      </c>
      <c r="N544" s="720"/>
      <c r="O544" s="721"/>
      <c r="P544" s="721"/>
      <c r="Q544" s="722"/>
      <c r="R544" s="543" t="s">
        <v>3</v>
      </c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  <c r="AZ544" s="410"/>
      <c r="BA544" s="410"/>
      <c r="BB544" s="410"/>
      <c r="BC544" s="410"/>
      <c r="BD544" s="410"/>
      <c r="BE544" s="410"/>
      <c r="BF544" s="410"/>
      <c r="BG544" s="410"/>
      <c r="BH544" s="410"/>
      <c r="BI544" s="410"/>
      <c r="BJ544" s="410"/>
      <c r="BK544" s="410"/>
      <c r="BL544" s="410"/>
      <c r="BM544" s="410"/>
      <c r="BN544" s="410"/>
      <c r="BO544" s="410"/>
      <c r="BP544" s="410"/>
      <c r="BQ544" s="410"/>
      <c r="BR544" s="410"/>
      <c r="BS544" s="410"/>
      <c r="BT544" s="410"/>
      <c r="BU544" s="410"/>
      <c r="BV544" s="410"/>
      <c r="BW544" s="410"/>
      <c r="BX544" s="410"/>
      <c r="BY544" s="410"/>
      <c r="BZ544" s="410"/>
      <c r="CA544" s="410"/>
      <c r="CB544" s="410"/>
      <c r="CC544" s="410"/>
      <c r="CD544" s="410"/>
      <c r="CE544" s="410"/>
      <c r="CF544" s="410"/>
      <c r="CG544" s="410"/>
      <c r="CH544" s="410"/>
      <c r="CI544" s="410"/>
      <c r="CJ544" s="410"/>
      <c r="CK544" s="410"/>
      <c r="CL544" s="410"/>
      <c r="CM544" s="410"/>
      <c r="CN544" s="410"/>
      <c r="CO544" s="410"/>
      <c r="CP544" s="410"/>
      <c r="CQ544" s="410"/>
      <c r="CR544" s="410"/>
      <c r="CS544" s="410"/>
      <c r="CT544" s="410"/>
      <c r="CU544" s="410"/>
      <c r="CV544" s="410"/>
      <c r="CW544" s="410"/>
      <c r="CX544" s="410"/>
      <c r="CY544" s="410"/>
      <c r="CZ544" s="410"/>
      <c r="DA544" s="410"/>
      <c r="DB544" s="410"/>
      <c r="DC544" s="410"/>
    </row>
    <row r="545" spans="1:107" ht="14.25">
      <c r="B545" s="491" t="s">
        <v>869</v>
      </c>
      <c r="C545" s="492"/>
      <c r="D545" s="492"/>
      <c r="E545" s="492"/>
      <c r="F545" s="492"/>
      <c r="G545" s="492"/>
      <c r="H545" s="492"/>
      <c r="I545" s="492"/>
      <c r="J545" s="492"/>
      <c r="K545" s="492"/>
      <c r="L545" s="493"/>
      <c r="M545" s="521">
        <v>1709</v>
      </c>
      <c r="N545" s="720"/>
      <c r="O545" s="721"/>
      <c r="P545" s="721"/>
      <c r="Q545" s="722"/>
      <c r="R545" s="543" t="s">
        <v>3</v>
      </c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  <c r="AZ545" s="410"/>
      <c r="BA545" s="410"/>
      <c r="BB545" s="410"/>
      <c r="BC545" s="410"/>
      <c r="BD545" s="410"/>
      <c r="BE545" s="410"/>
      <c r="BF545" s="410"/>
      <c r="BG545" s="410"/>
      <c r="BH545" s="410"/>
      <c r="BI545" s="410"/>
      <c r="BJ545" s="410"/>
      <c r="BK545" s="410"/>
      <c r="BL545" s="410"/>
      <c r="BM545" s="410"/>
      <c r="BN545" s="410"/>
      <c r="BO545" s="410"/>
      <c r="BP545" s="410"/>
      <c r="BQ545" s="410"/>
      <c r="BR545" s="410"/>
      <c r="BS545" s="410"/>
      <c r="BT545" s="410"/>
      <c r="BU545" s="410"/>
      <c r="BV545" s="410"/>
      <c r="BW545" s="410"/>
      <c r="BX545" s="410"/>
      <c r="BY545" s="410"/>
      <c r="BZ545" s="410"/>
      <c r="CA545" s="410"/>
      <c r="CB545" s="410"/>
      <c r="CC545" s="410"/>
      <c r="CD545" s="410"/>
      <c r="CE545" s="410"/>
      <c r="CF545" s="410"/>
      <c r="CG545" s="410"/>
      <c r="CH545" s="410"/>
      <c r="CI545" s="410"/>
      <c r="CJ545" s="410"/>
      <c r="CK545" s="410"/>
      <c r="CL545" s="410"/>
      <c r="CM545" s="410"/>
      <c r="CN545" s="410"/>
      <c r="CO545" s="410"/>
      <c r="CP545" s="410"/>
      <c r="CQ545" s="410"/>
      <c r="CR545" s="410"/>
      <c r="CS545" s="410"/>
      <c r="CT545" s="410"/>
      <c r="CU545" s="410"/>
      <c r="CV545" s="410"/>
      <c r="CW545" s="410"/>
      <c r="CX545" s="410"/>
      <c r="CY545" s="410"/>
      <c r="CZ545" s="410"/>
      <c r="DA545" s="410"/>
      <c r="DB545" s="410"/>
      <c r="DC545" s="410"/>
    </row>
    <row r="546" spans="1:107" ht="14.25">
      <c r="B546" s="491" t="s">
        <v>94</v>
      </c>
      <c r="C546" s="492"/>
      <c r="D546" s="492"/>
      <c r="E546" s="492"/>
      <c r="F546" s="492"/>
      <c r="G546" s="492"/>
      <c r="H546" s="492"/>
      <c r="I546" s="492"/>
      <c r="J546" s="492"/>
      <c r="K546" s="492"/>
      <c r="L546" s="493"/>
      <c r="M546" s="521">
        <v>1379</v>
      </c>
      <c r="N546" s="720"/>
      <c r="O546" s="721"/>
      <c r="P546" s="721"/>
      <c r="Q546" s="722"/>
      <c r="R546" s="543" t="s">
        <v>3</v>
      </c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  <c r="AZ546" s="410"/>
      <c r="BA546" s="410"/>
      <c r="BB546" s="410"/>
      <c r="BC546" s="410"/>
      <c r="BD546" s="410"/>
      <c r="BE546" s="410"/>
      <c r="BF546" s="410"/>
      <c r="BG546" s="410"/>
      <c r="BH546" s="410"/>
      <c r="BI546" s="410"/>
      <c r="BJ546" s="410"/>
      <c r="BK546" s="410"/>
      <c r="BL546" s="410"/>
      <c r="BM546" s="410"/>
      <c r="BN546" s="410"/>
      <c r="BO546" s="410"/>
      <c r="BP546" s="410"/>
      <c r="BQ546" s="410"/>
      <c r="BR546" s="410"/>
      <c r="BS546" s="410"/>
      <c r="BT546" s="410"/>
      <c r="BU546" s="410"/>
      <c r="BV546" s="410"/>
      <c r="BW546" s="410"/>
      <c r="BX546" s="410"/>
      <c r="BY546" s="410"/>
      <c r="BZ546" s="410"/>
      <c r="CA546" s="410"/>
      <c r="CB546" s="410"/>
      <c r="CC546" s="410"/>
      <c r="CD546" s="410"/>
      <c r="CE546" s="410"/>
      <c r="CF546" s="410"/>
      <c r="CG546" s="410"/>
      <c r="CH546" s="410"/>
      <c r="CI546" s="410"/>
      <c r="CJ546" s="410"/>
      <c r="CK546" s="410"/>
      <c r="CL546" s="410"/>
      <c r="CM546" s="410"/>
      <c r="CN546" s="410"/>
      <c r="CO546" s="410"/>
      <c r="CP546" s="410"/>
      <c r="CQ546" s="410"/>
      <c r="CR546" s="410"/>
      <c r="CS546" s="410"/>
      <c r="CT546" s="410"/>
      <c r="CU546" s="410"/>
      <c r="CV546" s="410"/>
      <c r="CW546" s="410"/>
      <c r="CX546" s="410"/>
      <c r="CY546" s="410"/>
      <c r="CZ546" s="410"/>
      <c r="DA546" s="410"/>
      <c r="DB546" s="410"/>
      <c r="DC546" s="410"/>
    </row>
    <row r="547" spans="1:107" ht="14.25">
      <c r="B547" s="491" t="s">
        <v>95</v>
      </c>
      <c r="C547" s="492"/>
      <c r="D547" s="492"/>
      <c r="E547" s="492"/>
      <c r="F547" s="492"/>
      <c r="G547" s="492"/>
      <c r="H547" s="492"/>
      <c r="I547" s="492"/>
      <c r="J547" s="492"/>
      <c r="K547" s="492"/>
      <c r="L547" s="493"/>
      <c r="M547" s="521">
        <v>1710</v>
      </c>
      <c r="N547" s="720"/>
      <c r="O547" s="721"/>
      <c r="P547" s="721"/>
      <c r="Q547" s="722"/>
      <c r="R547" s="543" t="s">
        <v>2</v>
      </c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  <c r="AZ547" s="410"/>
      <c r="BA547" s="410"/>
      <c r="BB547" s="410"/>
      <c r="BC547" s="410"/>
      <c r="BD547" s="410"/>
      <c r="BE547" s="410"/>
      <c r="BF547" s="410"/>
      <c r="BG547" s="410"/>
      <c r="BH547" s="410"/>
      <c r="BI547" s="410"/>
      <c r="BJ547" s="410"/>
      <c r="BK547" s="410"/>
      <c r="BL547" s="410"/>
      <c r="BM547" s="410"/>
      <c r="BN547" s="410"/>
      <c r="BO547" s="410"/>
      <c r="BP547" s="410"/>
      <c r="BQ547" s="410"/>
      <c r="BR547" s="410"/>
      <c r="BS547" s="410"/>
      <c r="BT547" s="410"/>
      <c r="BU547" s="410"/>
      <c r="BV547" s="410"/>
      <c r="BW547" s="410"/>
      <c r="BX547" s="410"/>
      <c r="BY547" s="410"/>
      <c r="BZ547" s="410"/>
      <c r="CA547" s="410"/>
      <c r="CB547" s="410"/>
      <c r="CC547" s="410"/>
      <c r="CD547" s="410"/>
      <c r="CE547" s="410"/>
      <c r="CF547" s="410"/>
      <c r="CG547" s="410"/>
      <c r="CH547" s="410"/>
      <c r="CI547" s="410"/>
      <c r="CJ547" s="410"/>
      <c r="CK547" s="410"/>
      <c r="CL547" s="410"/>
      <c r="CM547" s="410"/>
      <c r="CN547" s="410"/>
      <c r="CO547" s="410"/>
      <c r="CP547" s="410"/>
      <c r="CQ547" s="410"/>
      <c r="CR547" s="410"/>
      <c r="CS547" s="410"/>
      <c r="CT547" s="410"/>
      <c r="CU547" s="410"/>
      <c r="CV547" s="410"/>
      <c r="CW547" s="410"/>
      <c r="CX547" s="410"/>
      <c r="CY547" s="410"/>
      <c r="CZ547" s="410"/>
      <c r="DA547" s="410"/>
      <c r="DB547" s="410"/>
      <c r="DC547" s="410"/>
    </row>
    <row r="548" spans="1:107" ht="14.25">
      <c r="B548" s="491" t="s">
        <v>911</v>
      </c>
      <c r="C548" s="492"/>
      <c r="D548" s="492"/>
      <c r="E548" s="492"/>
      <c r="F548" s="492"/>
      <c r="G548" s="492"/>
      <c r="H548" s="492"/>
      <c r="I548" s="492"/>
      <c r="J548" s="492"/>
      <c r="K548" s="492"/>
      <c r="L548" s="493"/>
      <c r="M548" s="521">
        <v>1711</v>
      </c>
      <c r="N548" s="720"/>
      <c r="O548" s="721"/>
      <c r="P548" s="721"/>
      <c r="Q548" s="722"/>
      <c r="R548" s="543" t="s">
        <v>2</v>
      </c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  <c r="AZ548" s="410"/>
      <c r="BA548" s="410"/>
      <c r="BB548" s="410"/>
      <c r="BC548" s="410"/>
      <c r="BD548" s="410"/>
      <c r="BE548" s="410"/>
      <c r="BF548" s="410"/>
      <c r="BG548" s="410"/>
      <c r="BH548" s="410"/>
      <c r="BI548" s="410"/>
      <c r="BJ548" s="410"/>
      <c r="BK548" s="410"/>
      <c r="BL548" s="410"/>
      <c r="BM548" s="410"/>
      <c r="BN548" s="410"/>
      <c r="BO548" s="410"/>
      <c r="BP548" s="410"/>
      <c r="BQ548" s="410"/>
      <c r="BR548" s="410"/>
      <c r="BS548" s="410"/>
      <c r="BT548" s="410"/>
      <c r="BU548" s="410"/>
      <c r="BV548" s="410"/>
      <c r="BW548" s="410"/>
      <c r="BX548" s="410"/>
      <c r="BY548" s="410"/>
      <c r="BZ548" s="410"/>
      <c r="CA548" s="410"/>
      <c r="CB548" s="410"/>
      <c r="CC548" s="410"/>
      <c r="CD548" s="410"/>
      <c r="CE548" s="410"/>
      <c r="CF548" s="410"/>
      <c r="CG548" s="410"/>
      <c r="CH548" s="410"/>
      <c r="CI548" s="410"/>
      <c r="CJ548" s="410"/>
      <c r="CK548" s="410"/>
      <c r="CL548" s="410"/>
      <c r="CM548" s="410"/>
      <c r="CN548" s="410"/>
      <c r="CO548" s="410"/>
      <c r="CP548" s="410"/>
      <c r="CQ548" s="410"/>
      <c r="CR548" s="410"/>
      <c r="CS548" s="410"/>
      <c r="CT548" s="410"/>
      <c r="CU548" s="410"/>
      <c r="CV548" s="410"/>
      <c r="CW548" s="410"/>
      <c r="CX548" s="410"/>
      <c r="CY548" s="410"/>
      <c r="CZ548" s="410"/>
      <c r="DA548" s="410"/>
      <c r="DB548" s="410"/>
      <c r="DC548" s="410"/>
    </row>
    <row r="549" spans="1:107" ht="14.25">
      <c r="B549" s="491" t="s">
        <v>97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3"/>
      <c r="M549" s="521">
        <v>1380</v>
      </c>
      <c r="N549" s="720"/>
      <c r="O549" s="721"/>
      <c r="P549" s="721"/>
      <c r="Q549" s="722"/>
      <c r="R549" s="543" t="s">
        <v>2</v>
      </c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  <c r="AZ549" s="410"/>
      <c r="BA549" s="410"/>
      <c r="BB549" s="410"/>
      <c r="BC549" s="410"/>
      <c r="BD549" s="410"/>
      <c r="BE549" s="410"/>
      <c r="BF549" s="410"/>
      <c r="BG549" s="410"/>
      <c r="BH549" s="410"/>
      <c r="BI549" s="410"/>
      <c r="BJ549" s="410"/>
      <c r="BK549" s="410"/>
      <c r="BL549" s="410"/>
      <c r="BM549" s="410"/>
      <c r="BN549" s="410"/>
      <c r="BO549" s="410"/>
      <c r="BP549" s="410"/>
      <c r="BQ549" s="410"/>
      <c r="BR549" s="410"/>
      <c r="BS549" s="410"/>
      <c r="BT549" s="410"/>
      <c r="BU549" s="410"/>
      <c r="BV549" s="410"/>
      <c r="BW549" s="410"/>
      <c r="BX549" s="410"/>
      <c r="BY549" s="410"/>
      <c r="BZ549" s="410"/>
      <c r="CA549" s="410"/>
      <c r="CB549" s="410"/>
      <c r="CC549" s="410"/>
      <c r="CD549" s="410"/>
      <c r="CE549" s="410"/>
      <c r="CF549" s="410"/>
      <c r="CG549" s="410"/>
      <c r="CH549" s="410"/>
      <c r="CI549" s="410"/>
      <c r="CJ549" s="410"/>
      <c r="CK549" s="410"/>
      <c r="CL549" s="410"/>
      <c r="CM549" s="410"/>
      <c r="CN549" s="410"/>
      <c r="CO549" s="410"/>
      <c r="CP549" s="410"/>
      <c r="CQ549" s="410"/>
      <c r="CR549" s="410"/>
      <c r="CS549" s="410"/>
      <c r="CT549" s="410"/>
      <c r="CU549" s="410"/>
      <c r="CV549" s="410"/>
      <c r="CW549" s="410"/>
      <c r="CX549" s="410"/>
      <c r="CY549" s="410"/>
      <c r="CZ549" s="410"/>
      <c r="DA549" s="410"/>
      <c r="DB549" s="410"/>
      <c r="DC549" s="410"/>
    </row>
    <row r="550" spans="1:107" ht="14.25">
      <c r="B550" s="491" t="s">
        <v>98</v>
      </c>
      <c r="C550" s="492"/>
      <c r="D550" s="492"/>
      <c r="E550" s="492"/>
      <c r="F550" s="492"/>
      <c r="G550" s="492"/>
      <c r="H550" s="492"/>
      <c r="I550" s="492"/>
      <c r="J550" s="492"/>
      <c r="K550" s="492"/>
      <c r="L550" s="493"/>
      <c r="M550" s="521">
        <v>1381</v>
      </c>
      <c r="N550" s="720"/>
      <c r="O550" s="721"/>
      <c r="P550" s="721"/>
      <c r="Q550" s="722"/>
      <c r="R550" s="543" t="s">
        <v>3</v>
      </c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  <c r="AZ550" s="410"/>
      <c r="BA550" s="410"/>
      <c r="BB550" s="410"/>
      <c r="BC550" s="410"/>
      <c r="BD550" s="410"/>
      <c r="BE550" s="410"/>
      <c r="BF550" s="410"/>
      <c r="BG550" s="410"/>
      <c r="BH550" s="410"/>
      <c r="BI550" s="410"/>
      <c r="BJ550" s="410"/>
      <c r="BK550" s="410"/>
      <c r="BL550" s="410"/>
      <c r="BM550" s="410"/>
      <c r="BN550" s="410"/>
      <c r="BO550" s="410"/>
      <c r="BP550" s="410"/>
      <c r="BQ550" s="410"/>
      <c r="BR550" s="410"/>
      <c r="BS550" s="410"/>
      <c r="BT550" s="410"/>
      <c r="BU550" s="410"/>
      <c r="BV550" s="410"/>
      <c r="BW550" s="410"/>
      <c r="BX550" s="410"/>
      <c r="BY550" s="410"/>
      <c r="BZ550" s="410"/>
      <c r="CA550" s="410"/>
      <c r="CB550" s="410"/>
      <c r="CC550" s="410"/>
      <c r="CD550" s="410"/>
      <c r="CE550" s="410"/>
      <c r="CF550" s="410"/>
      <c r="CG550" s="410"/>
      <c r="CH550" s="410"/>
      <c r="CI550" s="410"/>
      <c r="CJ550" s="410"/>
      <c r="CK550" s="410"/>
      <c r="CL550" s="410"/>
      <c r="CM550" s="410"/>
      <c r="CN550" s="410"/>
      <c r="CO550" s="410"/>
      <c r="CP550" s="410"/>
      <c r="CQ550" s="410"/>
      <c r="CR550" s="410"/>
      <c r="CS550" s="410"/>
      <c r="CT550" s="410"/>
      <c r="CU550" s="410"/>
      <c r="CV550" s="410"/>
      <c r="CW550" s="410"/>
      <c r="CX550" s="410"/>
      <c r="CY550" s="410"/>
      <c r="CZ550" s="410"/>
      <c r="DA550" s="410"/>
      <c r="DB550" s="410"/>
      <c r="DC550" s="410"/>
    </row>
    <row r="551" spans="1:107" ht="14.25">
      <c r="B551" s="491" t="s">
        <v>912</v>
      </c>
      <c r="C551" s="492"/>
      <c r="D551" s="492"/>
      <c r="E551" s="492"/>
      <c r="F551" s="492"/>
      <c r="G551" s="492"/>
      <c r="H551" s="492"/>
      <c r="I551" s="492"/>
      <c r="J551" s="492"/>
      <c r="K551" s="492"/>
      <c r="L551" s="493"/>
      <c r="M551" s="521">
        <v>1545</v>
      </c>
      <c r="N551" s="720">
        <f>+IF((N531+N533+N534+N536+N538+N539+N541+N547+N548+N549-N532-N535-N537-N540-N542-N543-N544-N545-N546-N550)&gt;0,(N531+N533+N534+N536+N538+N539+N541+N547+N548+N549-N532-N535-N537-N540-N542-N543-N544-N545-N546-N550),0)</f>
        <v>0</v>
      </c>
      <c r="O551" s="721"/>
      <c r="P551" s="721"/>
      <c r="Q551" s="722"/>
      <c r="R551" s="543" t="s">
        <v>4</v>
      </c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  <c r="AZ551" s="410"/>
      <c r="BA551" s="410"/>
      <c r="BB551" s="410"/>
      <c r="BC551" s="410"/>
      <c r="BD551" s="410"/>
      <c r="BE551" s="410"/>
      <c r="BF551" s="410"/>
      <c r="BG551" s="410"/>
      <c r="BH551" s="410"/>
      <c r="BI551" s="410"/>
      <c r="BJ551" s="410"/>
      <c r="BK551" s="410"/>
      <c r="BL551" s="410"/>
      <c r="BM551" s="410"/>
      <c r="BN551" s="410"/>
      <c r="BO551" s="410"/>
      <c r="BP551" s="410"/>
      <c r="BQ551" s="410"/>
      <c r="BR551" s="410"/>
      <c r="BS551" s="410"/>
      <c r="BT551" s="410"/>
      <c r="BU551" s="410"/>
      <c r="BV551" s="410"/>
      <c r="BW551" s="410"/>
      <c r="BX551" s="410"/>
      <c r="BY551" s="410"/>
      <c r="BZ551" s="410"/>
      <c r="CA551" s="410"/>
      <c r="CB551" s="410"/>
      <c r="CC551" s="410"/>
      <c r="CD551" s="410"/>
      <c r="CE551" s="410"/>
      <c r="CF551" s="410"/>
      <c r="CG551" s="410"/>
      <c r="CH551" s="410"/>
      <c r="CI551" s="410"/>
      <c r="CJ551" s="410"/>
      <c r="CK551" s="410"/>
      <c r="CL551" s="410"/>
      <c r="CM551" s="410"/>
      <c r="CN551" s="410"/>
      <c r="CO551" s="410"/>
      <c r="CP551" s="410"/>
      <c r="CQ551" s="410"/>
      <c r="CR551" s="410"/>
      <c r="CS551" s="410"/>
      <c r="CT551" s="410"/>
      <c r="CU551" s="410"/>
      <c r="CV551" s="410"/>
      <c r="CW551" s="410"/>
      <c r="CX551" s="410"/>
      <c r="CY551" s="410"/>
      <c r="CZ551" s="410"/>
      <c r="DA551" s="410"/>
      <c r="DB551" s="410"/>
      <c r="DC551" s="410"/>
    </row>
    <row r="552" spans="1:107" ht="14.25">
      <c r="B552" s="491" t="s">
        <v>913</v>
      </c>
      <c r="C552" s="492"/>
      <c r="D552" s="492"/>
      <c r="E552" s="492"/>
      <c r="F552" s="492"/>
      <c r="G552" s="492"/>
      <c r="H552" s="492"/>
      <c r="I552" s="492"/>
      <c r="J552" s="492"/>
      <c r="K552" s="492"/>
      <c r="L552" s="493"/>
      <c r="M552" s="521">
        <v>1546</v>
      </c>
      <c r="N552" s="720">
        <f>-IF((N531+N533+N534+N536+N538+N539+N541+N547+N548+N549-N532-N535-N537-N540-N542-N543-N544-N545-N546-N550)&lt;0,(N531+N533+N534+N536+N538+N539+N541+N547+N548+N549-N532-N535-N537-N540-N542-N543-N544-N545-N546-N550),0)</f>
        <v>0</v>
      </c>
      <c r="O552" s="721"/>
      <c r="P552" s="721"/>
      <c r="Q552" s="722"/>
      <c r="R552" s="563" t="s">
        <v>4</v>
      </c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  <c r="AZ552" s="410"/>
      <c r="BA552" s="410"/>
      <c r="BB552" s="410"/>
      <c r="BC552" s="410"/>
      <c r="BD552" s="410"/>
      <c r="BE552" s="410"/>
      <c r="BF552" s="410"/>
      <c r="BG552" s="410"/>
      <c r="BH552" s="410"/>
      <c r="BI552" s="410"/>
      <c r="BJ552" s="410"/>
      <c r="BK552" s="410"/>
      <c r="BL552" s="410"/>
      <c r="BM552" s="410"/>
      <c r="BN552" s="410"/>
      <c r="BO552" s="410"/>
      <c r="BP552" s="410"/>
      <c r="BQ552" s="410"/>
      <c r="BR552" s="410"/>
      <c r="BS552" s="410"/>
      <c r="BT552" s="410"/>
      <c r="BU552" s="410"/>
      <c r="BV552" s="410"/>
      <c r="BW552" s="410"/>
      <c r="BX552" s="410"/>
      <c r="BY552" s="410"/>
      <c r="BZ552" s="410"/>
      <c r="CA552" s="410"/>
      <c r="CB552" s="410"/>
      <c r="CC552" s="410"/>
      <c r="CD552" s="410"/>
      <c r="CE552" s="410"/>
      <c r="CF552" s="410"/>
      <c r="CG552" s="410"/>
      <c r="CH552" s="410"/>
      <c r="CI552" s="410"/>
      <c r="CJ552" s="410"/>
      <c r="CK552" s="410"/>
      <c r="CL552" s="410"/>
      <c r="CM552" s="410"/>
      <c r="CN552" s="410"/>
      <c r="CO552" s="410"/>
      <c r="CP552" s="410"/>
      <c r="CQ552" s="410"/>
      <c r="CR552" s="410"/>
      <c r="CS552" s="410"/>
      <c r="CT552" s="410"/>
      <c r="CU552" s="410"/>
      <c r="CV552" s="410"/>
      <c r="CW552" s="410"/>
      <c r="CX552" s="410"/>
      <c r="CY552" s="410"/>
      <c r="CZ552" s="410"/>
      <c r="DA552" s="410"/>
      <c r="DB552" s="410"/>
      <c r="DC552" s="410"/>
    </row>
    <row r="553" spans="1:107">
      <c r="A553" s="409"/>
      <c r="B553" s="517"/>
      <c r="C553" s="517"/>
      <c r="D553" s="517"/>
      <c r="E553" s="517"/>
      <c r="F553" s="517"/>
      <c r="G553" s="517"/>
      <c r="H553" s="517"/>
      <c r="I553" s="517"/>
      <c r="J553" s="517"/>
      <c r="K553" s="517"/>
      <c r="L553" s="517"/>
      <c r="M553" s="517"/>
      <c r="N553" s="517"/>
      <c r="O553" s="517"/>
      <c r="P553" s="517"/>
      <c r="Q553" s="517"/>
      <c r="R553" s="517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  <c r="AZ553" s="410"/>
      <c r="BA553" s="410"/>
      <c r="BB553" s="410"/>
      <c r="BC553" s="410"/>
      <c r="BD553" s="410"/>
      <c r="BE553" s="410"/>
      <c r="BF553" s="410"/>
      <c r="BG553" s="410"/>
      <c r="BH553" s="410"/>
      <c r="BI553" s="410"/>
      <c r="BJ553" s="410"/>
      <c r="BK553" s="410"/>
      <c r="BL553" s="410"/>
      <c r="BM553" s="410"/>
      <c r="BN553" s="410"/>
      <c r="BO553" s="410"/>
      <c r="BP553" s="410"/>
      <c r="BQ553" s="410"/>
      <c r="BR553" s="410"/>
      <c r="BS553" s="410"/>
      <c r="BT553" s="410"/>
      <c r="BU553" s="410"/>
      <c r="BV553" s="410"/>
      <c r="BW553" s="410"/>
      <c r="BX553" s="410"/>
      <c r="BY553" s="410"/>
      <c r="BZ553" s="410"/>
      <c r="CA553" s="410"/>
      <c r="CB553" s="410"/>
      <c r="CC553" s="410"/>
      <c r="CD553" s="410"/>
      <c r="CE553" s="410"/>
      <c r="CF553" s="410"/>
      <c r="CG553" s="410"/>
      <c r="CH553" s="410"/>
      <c r="CI553" s="410"/>
      <c r="CJ553" s="410"/>
      <c r="CK553" s="410"/>
      <c r="CL553" s="410"/>
      <c r="CM553" s="410"/>
      <c r="CN553" s="410"/>
      <c r="CO553" s="410"/>
      <c r="CP553" s="410"/>
      <c r="CQ553" s="410"/>
      <c r="CR553" s="410"/>
      <c r="CS553" s="410"/>
      <c r="CT553" s="410"/>
      <c r="CU553" s="410"/>
      <c r="CV553" s="410"/>
      <c r="CW553" s="410"/>
      <c r="CX553" s="410"/>
      <c r="CY553" s="410"/>
      <c r="CZ553" s="410"/>
      <c r="DA553" s="410"/>
      <c r="DB553" s="410"/>
      <c r="DC553" s="410"/>
    </row>
    <row r="554" spans="1:107">
      <c r="A554" s="409"/>
      <c r="B554" s="810" t="s">
        <v>914</v>
      </c>
      <c r="C554" s="811"/>
      <c r="D554" s="811"/>
      <c r="E554" s="811"/>
      <c r="F554" s="811"/>
      <c r="G554" s="811"/>
      <c r="H554" s="811"/>
      <c r="I554" s="811"/>
      <c r="J554" s="811"/>
      <c r="K554" s="811"/>
      <c r="L554" s="811"/>
      <c r="M554" s="811"/>
      <c r="N554" s="811"/>
      <c r="O554" s="811"/>
      <c r="P554" s="811"/>
      <c r="Q554" s="811"/>
      <c r="R554" s="811"/>
      <c r="S554" s="811"/>
      <c r="T554" s="811"/>
      <c r="U554" s="811"/>
      <c r="V554" s="811"/>
      <c r="W554" s="811"/>
      <c r="X554" s="811"/>
      <c r="Y554" s="811"/>
      <c r="Z554" s="811"/>
      <c r="AA554" s="811"/>
      <c r="AB554" s="811"/>
      <c r="AC554" s="811"/>
      <c r="AD554" s="811"/>
      <c r="AE554" s="811"/>
      <c r="AF554" s="811"/>
      <c r="AG554" s="811"/>
      <c r="AH554" s="811"/>
      <c r="AI554" s="811"/>
      <c r="AJ554" s="811"/>
      <c r="AK554" s="811"/>
      <c r="AL554" s="811"/>
      <c r="AM554" s="811"/>
      <c r="AN554" s="811"/>
      <c r="AO554" s="811"/>
      <c r="AP554" s="811"/>
      <c r="AQ554" s="811"/>
      <c r="AR554" s="812"/>
    </row>
    <row r="555" spans="1:107">
      <c r="A555" s="409"/>
      <c r="B555" s="545"/>
      <c r="C555" s="546"/>
      <c r="D555" s="546"/>
      <c r="E555" s="546"/>
      <c r="F555" s="546"/>
      <c r="G555" s="546"/>
      <c r="H555" s="547"/>
      <c r="I555" s="813" t="s">
        <v>100</v>
      </c>
      <c r="J555" s="814"/>
      <c r="K555" s="814"/>
      <c r="L555" s="814"/>
      <c r="M555" s="815"/>
      <c r="N555" s="810" t="s">
        <v>102</v>
      </c>
      <c r="O555" s="811"/>
      <c r="P555" s="811"/>
      <c r="Q555" s="811"/>
      <c r="R555" s="811"/>
      <c r="S555" s="811"/>
      <c r="T555" s="811"/>
      <c r="U555" s="811"/>
      <c r="V555" s="811"/>
      <c r="W555" s="811"/>
      <c r="X555" s="811"/>
      <c r="Y555" s="811"/>
      <c r="Z555" s="811"/>
      <c r="AA555" s="811"/>
      <c r="AB555" s="811"/>
      <c r="AC555" s="811"/>
      <c r="AD555" s="811"/>
      <c r="AE555" s="811"/>
      <c r="AF555" s="811"/>
      <c r="AG555" s="811"/>
      <c r="AH555" s="811"/>
      <c r="AI555" s="811"/>
      <c r="AJ555" s="811"/>
      <c r="AK555" s="811"/>
      <c r="AL555" s="812"/>
      <c r="AM555" s="822" t="s">
        <v>103</v>
      </c>
      <c r="AN555" s="823"/>
      <c r="AO555" s="823"/>
      <c r="AP555" s="823"/>
      <c r="AQ555" s="824"/>
      <c r="AR555" s="548"/>
    </row>
    <row r="556" spans="1:107">
      <c r="A556" s="409"/>
      <c r="B556" s="549"/>
      <c r="C556" s="550"/>
      <c r="D556" s="550"/>
      <c r="E556" s="550"/>
      <c r="F556" s="550"/>
      <c r="G556" s="550"/>
      <c r="H556" s="551"/>
      <c r="I556" s="816"/>
      <c r="J556" s="817"/>
      <c r="K556" s="817"/>
      <c r="L556" s="817"/>
      <c r="M556" s="818"/>
      <c r="N556" s="810" t="s">
        <v>846</v>
      </c>
      <c r="O556" s="811"/>
      <c r="P556" s="811"/>
      <c r="Q556" s="811"/>
      <c r="R556" s="811"/>
      <c r="S556" s="811"/>
      <c r="T556" s="811"/>
      <c r="U556" s="811"/>
      <c r="V556" s="811"/>
      <c r="W556" s="811"/>
      <c r="X556" s="811"/>
      <c r="Y556" s="811"/>
      <c r="Z556" s="811"/>
      <c r="AA556" s="811"/>
      <c r="AB556" s="812"/>
      <c r="AC556" s="822" t="s">
        <v>125</v>
      </c>
      <c r="AD556" s="823"/>
      <c r="AE556" s="823"/>
      <c r="AF556" s="823"/>
      <c r="AG556" s="824"/>
      <c r="AH556" s="822" t="s">
        <v>104</v>
      </c>
      <c r="AI556" s="823"/>
      <c r="AJ556" s="823"/>
      <c r="AK556" s="823"/>
      <c r="AL556" s="824"/>
      <c r="AM556" s="825"/>
      <c r="AN556" s="826"/>
      <c r="AO556" s="826"/>
      <c r="AP556" s="826"/>
      <c r="AQ556" s="827"/>
      <c r="AR556" s="552"/>
    </row>
    <row r="557" spans="1:107">
      <c r="A557" s="409"/>
      <c r="B557" s="553"/>
      <c r="C557" s="554"/>
      <c r="D557" s="554"/>
      <c r="E557" s="554"/>
      <c r="F557" s="554"/>
      <c r="G557" s="554"/>
      <c r="H557" s="555"/>
      <c r="I557" s="819"/>
      <c r="J557" s="820"/>
      <c r="K557" s="820"/>
      <c r="L557" s="820"/>
      <c r="M557" s="821"/>
      <c r="N557" s="831" t="s">
        <v>847</v>
      </c>
      <c r="O557" s="832"/>
      <c r="P557" s="832"/>
      <c r="Q557" s="832"/>
      <c r="R557" s="833"/>
      <c r="S557" s="810" t="s">
        <v>105</v>
      </c>
      <c r="T557" s="811"/>
      <c r="U557" s="811"/>
      <c r="V557" s="811"/>
      <c r="W557" s="812"/>
      <c r="X557" s="810" t="s">
        <v>848</v>
      </c>
      <c r="Y557" s="811"/>
      <c r="Z557" s="811"/>
      <c r="AA557" s="811"/>
      <c r="AB557" s="812"/>
      <c r="AC557" s="828"/>
      <c r="AD557" s="829"/>
      <c r="AE557" s="829"/>
      <c r="AF557" s="829"/>
      <c r="AG557" s="830"/>
      <c r="AH557" s="828"/>
      <c r="AI557" s="829"/>
      <c r="AJ557" s="829"/>
      <c r="AK557" s="829"/>
      <c r="AL557" s="830"/>
      <c r="AM557" s="828"/>
      <c r="AN557" s="829"/>
      <c r="AO557" s="829"/>
      <c r="AP557" s="829"/>
      <c r="AQ557" s="830"/>
      <c r="AR557" s="556"/>
    </row>
    <row r="558" spans="1:107" ht="14.25">
      <c r="B558" s="496" t="s">
        <v>854</v>
      </c>
      <c r="C558" s="497"/>
      <c r="D558" s="497"/>
      <c r="E558" s="497"/>
      <c r="F558" s="497"/>
      <c r="G558" s="497"/>
      <c r="H558" s="498"/>
      <c r="I558" s="521">
        <v>1451</v>
      </c>
      <c r="J558" s="720"/>
      <c r="K558" s="721"/>
      <c r="L558" s="721"/>
      <c r="M558" s="722"/>
      <c r="N558" s="521">
        <v>1452</v>
      </c>
      <c r="O558" s="720"/>
      <c r="P558" s="721"/>
      <c r="Q558" s="721"/>
      <c r="R558" s="722"/>
      <c r="S558" s="521">
        <v>1752</v>
      </c>
      <c r="T558" s="720"/>
      <c r="U558" s="721"/>
      <c r="V558" s="721"/>
      <c r="W558" s="722"/>
      <c r="X558" s="521">
        <v>1753</v>
      </c>
      <c r="Y558" s="720"/>
      <c r="Z558" s="721"/>
      <c r="AA558" s="721"/>
      <c r="AB558" s="722"/>
      <c r="AC558" s="521">
        <v>1453</v>
      </c>
      <c r="AD558" s="720"/>
      <c r="AE558" s="721"/>
      <c r="AF558" s="721"/>
      <c r="AG558" s="722"/>
      <c r="AH558" s="521">
        <v>1454</v>
      </c>
      <c r="AI558" s="720"/>
      <c r="AJ558" s="721"/>
      <c r="AK558" s="721"/>
      <c r="AL558" s="722"/>
      <c r="AM558" s="521">
        <v>1382</v>
      </c>
      <c r="AN558" s="720"/>
      <c r="AO558" s="721"/>
      <c r="AP558" s="721"/>
      <c r="AQ558" s="722"/>
      <c r="AR558" s="557" t="s">
        <v>2</v>
      </c>
    </row>
    <row r="559" spans="1:107" ht="14.25">
      <c r="B559" s="491" t="s">
        <v>855</v>
      </c>
      <c r="C559" s="492"/>
      <c r="D559" s="492"/>
      <c r="E559" s="492"/>
      <c r="F559" s="492"/>
      <c r="G559" s="492"/>
      <c r="H559" s="493"/>
      <c r="I559" s="558"/>
      <c r="J559" s="559"/>
      <c r="K559" s="559"/>
      <c r="L559" s="559"/>
      <c r="M559" s="560"/>
      <c r="N559" s="521">
        <v>1589</v>
      </c>
      <c r="O559" s="720"/>
      <c r="P559" s="721"/>
      <c r="Q559" s="721"/>
      <c r="R559" s="722"/>
      <c r="S559" s="558"/>
      <c r="T559" s="559"/>
      <c r="U559" s="559"/>
      <c r="V559" s="559"/>
      <c r="W559" s="560"/>
      <c r="X559" s="521">
        <v>1845</v>
      </c>
      <c r="Y559" s="720"/>
      <c r="Z559" s="721"/>
      <c r="AA559" s="721"/>
      <c r="AB559" s="722"/>
      <c r="AC559" s="521">
        <v>1455</v>
      </c>
      <c r="AD559" s="720"/>
      <c r="AE559" s="721"/>
      <c r="AF559" s="721"/>
      <c r="AG559" s="722"/>
      <c r="AH559" s="521">
        <v>1456</v>
      </c>
      <c r="AI559" s="720"/>
      <c r="AJ559" s="721"/>
      <c r="AK559" s="721"/>
      <c r="AL559" s="722"/>
      <c r="AM559" s="558"/>
      <c r="AN559" s="559"/>
      <c r="AO559" s="559"/>
      <c r="AP559" s="559"/>
      <c r="AQ559" s="560"/>
      <c r="AR559" s="557" t="s">
        <v>3</v>
      </c>
    </row>
    <row r="560" spans="1:107" ht="14.25">
      <c r="B560" s="496" t="s">
        <v>92</v>
      </c>
      <c r="C560" s="497"/>
      <c r="D560" s="497"/>
      <c r="E560" s="497"/>
      <c r="F560" s="497"/>
      <c r="G560" s="497"/>
      <c r="H560" s="498"/>
      <c r="I560" s="521">
        <v>1392</v>
      </c>
      <c r="J560" s="720"/>
      <c r="K560" s="721"/>
      <c r="L560" s="721"/>
      <c r="M560" s="722"/>
      <c r="N560" s="521">
        <v>1393</v>
      </c>
      <c r="O560" s="720"/>
      <c r="P560" s="721"/>
      <c r="Q560" s="721"/>
      <c r="R560" s="722"/>
      <c r="S560" s="521">
        <v>1755</v>
      </c>
      <c r="T560" s="720"/>
      <c r="U560" s="721"/>
      <c r="V560" s="721"/>
      <c r="W560" s="722"/>
      <c r="X560" s="521">
        <v>1756</v>
      </c>
      <c r="Y560" s="720"/>
      <c r="Z560" s="721"/>
      <c r="AA560" s="721"/>
      <c r="AB560" s="722"/>
      <c r="AC560" s="521">
        <v>1394</v>
      </c>
      <c r="AD560" s="720"/>
      <c r="AE560" s="721"/>
      <c r="AF560" s="721"/>
      <c r="AG560" s="722"/>
      <c r="AH560" s="521">
        <v>1395</v>
      </c>
      <c r="AI560" s="720"/>
      <c r="AJ560" s="721"/>
      <c r="AK560" s="721"/>
      <c r="AL560" s="722"/>
      <c r="AM560" s="521">
        <v>1384</v>
      </c>
      <c r="AN560" s="720"/>
      <c r="AO560" s="721"/>
      <c r="AP560" s="721"/>
      <c r="AQ560" s="722"/>
      <c r="AR560" s="557" t="s">
        <v>2</v>
      </c>
    </row>
    <row r="561" spans="1:92" ht="14.25">
      <c r="B561" s="496" t="s">
        <v>93</v>
      </c>
      <c r="C561" s="497"/>
      <c r="D561" s="497"/>
      <c r="E561" s="497"/>
      <c r="F561" s="497"/>
      <c r="G561" s="497"/>
      <c r="H561" s="498"/>
      <c r="I561" s="521">
        <v>1396</v>
      </c>
      <c r="J561" s="720"/>
      <c r="K561" s="721"/>
      <c r="L561" s="721"/>
      <c r="M561" s="722"/>
      <c r="N561" s="521">
        <v>1397</v>
      </c>
      <c r="O561" s="720"/>
      <c r="P561" s="721"/>
      <c r="Q561" s="721"/>
      <c r="R561" s="722"/>
      <c r="S561" s="521">
        <v>1757</v>
      </c>
      <c r="T561" s="720"/>
      <c r="U561" s="721"/>
      <c r="V561" s="721"/>
      <c r="W561" s="722"/>
      <c r="X561" s="521">
        <v>1758</v>
      </c>
      <c r="Y561" s="720"/>
      <c r="Z561" s="721"/>
      <c r="AA561" s="721"/>
      <c r="AB561" s="722"/>
      <c r="AC561" s="521">
        <v>1398</v>
      </c>
      <c r="AD561" s="720"/>
      <c r="AE561" s="721"/>
      <c r="AF561" s="721"/>
      <c r="AG561" s="722"/>
      <c r="AH561" s="521">
        <v>1399</v>
      </c>
      <c r="AI561" s="720"/>
      <c r="AJ561" s="721"/>
      <c r="AK561" s="721"/>
      <c r="AL561" s="722"/>
      <c r="AM561" s="521">
        <v>1385</v>
      </c>
      <c r="AN561" s="720"/>
      <c r="AO561" s="721"/>
      <c r="AP561" s="721"/>
      <c r="AQ561" s="722"/>
      <c r="AR561" s="557" t="s">
        <v>3</v>
      </c>
    </row>
    <row r="562" spans="1:92" ht="14.25">
      <c r="B562" s="496" t="s">
        <v>851</v>
      </c>
      <c r="C562" s="497"/>
      <c r="D562" s="497"/>
      <c r="E562" s="497"/>
      <c r="F562" s="497"/>
      <c r="G562" s="497"/>
      <c r="H562" s="498"/>
      <c r="I562" s="521">
        <v>1459</v>
      </c>
      <c r="J562" s="720"/>
      <c r="K562" s="721"/>
      <c r="L562" s="721"/>
      <c r="M562" s="722"/>
      <c r="N562" s="521">
        <v>1460</v>
      </c>
      <c r="O562" s="720"/>
      <c r="P562" s="721"/>
      <c r="Q562" s="721"/>
      <c r="R562" s="722"/>
      <c r="S562" s="521">
        <v>1759</v>
      </c>
      <c r="T562" s="720"/>
      <c r="U562" s="721"/>
      <c r="V562" s="721"/>
      <c r="W562" s="722"/>
      <c r="X562" s="521">
        <v>1760</v>
      </c>
      <c r="Y562" s="720"/>
      <c r="Z562" s="721"/>
      <c r="AA562" s="721"/>
      <c r="AB562" s="722"/>
      <c r="AC562" s="521">
        <v>1461</v>
      </c>
      <c r="AD562" s="720"/>
      <c r="AE562" s="721"/>
      <c r="AF562" s="721"/>
      <c r="AG562" s="722"/>
      <c r="AH562" s="521">
        <v>1462</v>
      </c>
      <c r="AI562" s="720"/>
      <c r="AJ562" s="721"/>
      <c r="AK562" s="721"/>
      <c r="AL562" s="722"/>
      <c r="AM562" s="521">
        <v>1386</v>
      </c>
      <c r="AN562" s="720"/>
      <c r="AO562" s="721"/>
      <c r="AP562" s="721"/>
      <c r="AQ562" s="722"/>
      <c r="AR562" s="557" t="s">
        <v>3</v>
      </c>
    </row>
    <row r="563" spans="1:92" ht="14.25">
      <c r="B563" s="496" t="s">
        <v>106</v>
      </c>
      <c r="C563" s="497"/>
      <c r="D563" s="497"/>
      <c r="E563" s="497"/>
      <c r="F563" s="497"/>
      <c r="G563" s="497"/>
      <c r="H563" s="498"/>
      <c r="I563" s="521">
        <v>1463</v>
      </c>
      <c r="J563" s="720"/>
      <c r="K563" s="721"/>
      <c r="L563" s="721"/>
      <c r="M563" s="722"/>
      <c r="N563" s="558"/>
      <c r="O563" s="559"/>
      <c r="P563" s="559"/>
      <c r="Q563" s="559"/>
      <c r="R563" s="560"/>
      <c r="S563" s="558"/>
      <c r="T563" s="559"/>
      <c r="U563" s="559"/>
      <c r="V563" s="559"/>
      <c r="W563" s="560"/>
      <c r="X563" s="521">
        <v>1762</v>
      </c>
      <c r="Y563" s="720"/>
      <c r="Z563" s="721"/>
      <c r="AA563" s="721"/>
      <c r="AB563" s="722"/>
      <c r="AC563" s="521">
        <v>1465</v>
      </c>
      <c r="AD563" s="720"/>
      <c r="AE563" s="721"/>
      <c r="AF563" s="721"/>
      <c r="AG563" s="722"/>
      <c r="AH563" s="521">
        <v>1466</v>
      </c>
      <c r="AI563" s="720"/>
      <c r="AJ563" s="721"/>
      <c r="AK563" s="721"/>
      <c r="AL563" s="722"/>
      <c r="AM563" s="558"/>
      <c r="AN563" s="559"/>
      <c r="AO563" s="559"/>
      <c r="AP563" s="559"/>
      <c r="AQ563" s="560"/>
      <c r="AR563" s="557" t="s">
        <v>2</v>
      </c>
    </row>
    <row r="564" spans="1:92" ht="14.25">
      <c r="B564" s="496" t="s">
        <v>107</v>
      </c>
      <c r="C564" s="497"/>
      <c r="D564" s="497"/>
      <c r="E564" s="497"/>
      <c r="F564" s="497"/>
      <c r="G564" s="497"/>
      <c r="H564" s="498"/>
      <c r="I564" s="521">
        <v>1467</v>
      </c>
      <c r="J564" s="720"/>
      <c r="K564" s="721"/>
      <c r="L564" s="721"/>
      <c r="M564" s="722"/>
      <c r="N564" s="521">
        <v>1468</v>
      </c>
      <c r="O564" s="720"/>
      <c r="P564" s="721"/>
      <c r="Q564" s="721"/>
      <c r="R564" s="722"/>
      <c r="S564" s="521">
        <v>1763</v>
      </c>
      <c r="T564" s="720"/>
      <c r="U564" s="721"/>
      <c r="V564" s="721"/>
      <c r="W564" s="722"/>
      <c r="X564" s="521">
        <v>1764</v>
      </c>
      <c r="Y564" s="720"/>
      <c r="Z564" s="721"/>
      <c r="AA564" s="721"/>
      <c r="AB564" s="722"/>
      <c r="AC564" s="521">
        <v>1469</v>
      </c>
      <c r="AD564" s="720"/>
      <c r="AE564" s="721"/>
      <c r="AF564" s="721"/>
      <c r="AG564" s="722"/>
      <c r="AH564" s="521">
        <v>1470</v>
      </c>
      <c r="AI564" s="720"/>
      <c r="AJ564" s="721"/>
      <c r="AK564" s="721"/>
      <c r="AL564" s="722"/>
      <c r="AM564" s="521">
        <v>1387</v>
      </c>
      <c r="AN564" s="720"/>
      <c r="AO564" s="721"/>
      <c r="AP564" s="721"/>
      <c r="AQ564" s="722"/>
      <c r="AR564" s="557" t="s">
        <v>2</v>
      </c>
    </row>
    <row r="565" spans="1:92" ht="14.25">
      <c r="B565" s="496" t="s">
        <v>108</v>
      </c>
      <c r="C565" s="497"/>
      <c r="D565" s="497"/>
      <c r="E565" s="497"/>
      <c r="F565" s="497"/>
      <c r="G565" s="497"/>
      <c r="H565" s="498"/>
      <c r="I565" s="521">
        <v>1471</v>
      </c>
      <c r="J565" s="720"/>
      <c r="K565" s="721"/>
      <c r="L565" s="721"/>
      <c r="M565" s="722"/>
      <c r="N565" s="521">
        <v>1472</v>
      </c>
      <c r="O565" s="720"/>
      <c r="P565" s="721"/>
      <c r="Q565" s="721"/>
      <c r="R565" s="722"/>
      <c r="S565" s="521">
        <v>1765</v>
      </c>
      <c r="T565" s="720"/>
      <c r="U565" s="721"/>
      <c r="V565" s="721"/>
      <c r="W565" s="722"/>
      <c r="X565" s="521">
        <v>1766</v>
      </c>
      <c r="Y565" s="720"/>
      <c r="Z565" s="721"/>
      <c r="AA565" s="721"/>
      <c r="AB565" s="722"/>
      <c r="AC565" s="521">
        <v>1473</v>
      </c>
      <c r="AD565" s="720"/>
      <c r="AE565" s="721"/>
      <c r="AF565" s="721"/>
      <c r="AG565" s="722"/>
      <c r="AH565" s="521">
        <v>1474</v>
      </c>
      <c r="AI565" s="720"/>
      <c r="AJ565" s="721"/>
      <c r="AK565" s="721"/>
      <c r="AL565" s="722"/>
      <c r="AM565" s="521">
        <v>1388</v>
      </c>
      <c r="AN565" s="720"/>
      <c r="AO565" s="721"/>
      <c r="AP565" s="721"/>
      <c r="AQ565" s="722"/>
      <c r="AR565" s="557" t="s">
        <v>3</v>
      </c>
    </row>
    <row r="566" spans="1:92" ht="14.25">
      <c r="B566" s="496" t="s">
        <v>915</v>
      </c>
      <c r="C566" s="497"/>
      <c r="D566" s="497"/>
      <c r="E566" s="497"/>
      <c r="F566" s="497"/>
      <c r="G566" s="497"/>
      <c r="H566" s="498"/>
      <c r="I566" s="521">
        <v>1475</v>
      </c>
      <c r="J566" s="720"/>
      <c r="K566" s="721"/>
      <c r="L566" s="721"/>
      <c r="M566" s="722"/>
      <c r="N566" s="521">
        <v>1476</v>
      </c>
      <c r="O566" s="720"/>
      <c r="P566" s="721"/>
      <c r="Q566" s="721"/>
      <c r="R566" s="722"/>
      <c r="S566" s="521">
        <v>1767</v>
      </c>
      <c r="T566" s="720"/>
      <c r="U566" s="721"/>
      <c r="V566" s="721"/>
      <c r="W566" s="722"/>
      <c r="X566" s="521">
        <v>1768</v>
      </c>
      <c r="Y566" s="720"/>
      <c r="Z566" s="721"/>
      <c r="AA566" s="721"/>
      <c r="AB566" s="722"/>
      <c r="AC566" s="521">
        <v>1477</v>
      </c>
      <c r="AD566" s="720"/>
      <c r="AE566" s="721"/>
      <c r="AF566" s="721"/>
      <c r="AG566" s="722"/>
      <c r="AH566" s="521">
        <v>1478</v>
      </c>
      <c r="AI566" s="720"/>
      <c r="AJ566" s="721"/>
      <c r="AK566" s="721"/>
      <c r="AL566" s="722"/>
      <c r="AM566" s="521">
        <v>1389</v>
      </c>
      <c r="AN566" s="720"/>
      <c r="AO566" s="721"/>
      <c r="AP566" s="721"/>
      <c r="AQ566" s="722"/>
      <c r="AR566" s="557" t="s">
        <v>3</v>
      </c>
    </row>
    <row r="567" spans="1:92" ht="14.25">
      <c r="B567" s="496" t="s">
        <v>916</v>
      </c>
      <c r="C567" s="497"/>
      <c r="D567" s="497"/>
      <c r="E567" s="497"/>
      <c r="F567" s="497"/>
      <c r="G567" s="497"/>
      <c r="H567" s="498"/>
      <c r="I567" s="521">
        <v>1480</v>
      </c>
      <c r="J567" s="720"/>
      <c r="K567" s="721"/>
      <c r="L567" s="721"/>
      <c r="M567" s="722"/>
      <c r="N567" s="521">
        <v>1481</v>
      </c>
      <c r="O567" s="720"/>
      <c r="P567" s="721"/>
      <c r="Q567" s="721"/>
      <c r="R567" s="722"/>
      <c r="S567" s="521">
        <v>1769</v>
      </c>
      <c r="T567" s="720"/>
      <c r="U567" s="721"/>
      <c r="V567" s="721"/>
      <c r="W567" s="722"/>
      <c r="X567" s="521">
        <v>1770</v>
      </c>
      <c r="Y567" s="720"/>
      <c r="Z567" s="721"/>
      <c r="AA567" s="721"/>
      <c r="AB567" s="722"/>
      <c r="AC567" s="521">
        <v>1482</v>
      </c>
      <c r="AD567" s="720"/>
      <c r="AE567" s="721"/>
      <c r="AF567" s="721"/>
      <c r="AG567" s="722"/>
      <c r="AH567" s="521">
        <v>1483</v>
      </c>
      <c r="AI567" s="720"/>
      <c r="AJ567" s="721"/>
      <c r="AK567" s="721"/>
      <c r="AL567" s="722"/>
      <c r="AM567" s="521">
        <v>1390</v>
      </c>
      <c r="AN567" s="720"/>
      <c r="AO567" s="721"/>
      <c r="AP567" s="721"/>
      <c r="AQ567" s="722"/>
      <c r="AR567" s="557" t="s">
        <v>3</v>
      </c>
    </row>
    <row r="568" spans="1:92" ht="14.25">
      <c r="B568" s="496" t="s">
        <v>109</v>
      </c>
      <c r="C568" s="497"/>
      <c r="D568" s="497"/>
      <c r="E568" s="497"/>
      <c r="F568" s="497"/>
      <c r="G568" s="497"/>
      <c r="H568" s="498"/>
      <c r="I568" s="521">
        <v>1484</v>
      </c>
      <c r="J568" s="720">
        <f>+IF(($J$558-$J$559+$J$560-$J$561-$J$562+$J$563+$J$564-$J$565-$J$566-$J$567)&gt;0,($J$558-$J$559+$J$560-$J$561-$J$562+$J$563+$J$564-$J$565-$J$566-$J$567),)</f>
        <v>0</v>
      </c>
      <c r="K568" s="721"/>
      <c r="L568" s="721"/>
      <c r="M568" s="722"/>
      <c r="N568" s="521">
        <v>1485</v>
      </c>
      <c r="O568" s="720">
        <f>+IF(($O$558-$O$559+$O$560-$O$561-$O$562+$O$563+$O$564-$O$565-$O$566-$O$567)&gt;0,($O$558-$O$559+$O$560-$O$561-$O$562+$O$563+$O$564-$O$565-$O$566-$O$567),)</f>
        <v>0</v>
      </c>
      <c r="P568" s="721"/>
      <c r="Q568" s="721"/>
      <c r="R568" s="722"/>
      <c r="S568" s="521">
        <v>1771</v>
      </c>
      <c r="T568" s="720">
        <f>+IF(($T$558-$T$559+$T$560-$T$561-$T$562+$T$563+$T$564-$T$565-$T$566-$T$567)&gt;0,($T$558-$T$559+$T$560-$T$561-$T$562+$T$563+$T$564-$T$565-$T$566-$T$567),)</f>
        <v>0</v>
      </c>
      <c r="U568" s="721"/>
      <c r="V568" s="721"/>
      <c r="W568" s="722"/>
      <c r="X568" s="521">
        <v>1772</v>
      </c>
      <c r="Y568" s="720">
        <f>+IF(($Y$558-$Y$559+$Y$560-$Y$561-$Y$562+$Y$563+$Y$564-$Y$565-$Y$566-$Y$567)&gt;0,($Y$558-$Y$559+$Y$560-$Y$561-$Y$562+$Y$563+$Y$564-$Y$565-$Y$566-$Y$567),)</f>
        <v>0</v>
      </c>
      <c r="Z568" s="721"/>
      <c r="AA568" s="721"/>
      <c r="AB568" s="722"/>
      <c r="AC568" s="521">
        <v>1486</v>
      </c>
      <c r="AD568" s="720">
        <f>+IF(($AD$558-$AD$559+$AD$560-$AD$561-$AD$562+$AD$563+$AD$564-$AD$565-$AD$566-$AD$567)&gt;0,($AD$558-$AD$559+$AD$560-$AD$561-$AD$562+$AD$563+$AD$564-$AD$565-$AD$566-$AD$567),)</f>
        <v>0</v>
      </c>
      <c r="AE568" s="721"/>
      <c r="AF568" s="721"/>
      <c r="AG568" s="722"/>
      <c r="AH568" s="521">
        <v>1487</v>
      </c>
      <c r="AI568" s="720">
        <f>+IF(($AI$558-$AI$559+$AI$560-$AI$561-$AI$562+$AI$563+$AI$564-$AI$565-$AI$566-$AI$567)&gt;0,($AI$558-$AI$559+$AI$560-$AI$561-$AI$562+$AI$563+$AI$564-$AI$565-$AI$566-$AI$567),)</f>
        <v>0</v>
      </c>
      <c r="AJ568" s="721"/>
      <c r="AK568" s="721"/>
      <c r="AL568" s="722"/>
      <c r="AM568" s="521">
        <v>1391</v>
      </c>
      <c r="AN568" s="720">
        <f>+IF(($AN$558-$AN$559+$AN$560-$AN$561-$AN$562+$AN$563+$AN$564-$AN$565-$AN$566-$AN$567)&gt;0,($AN$558-$AN$559+$AN$560-$AN$561-$AN$562+$AN$563+$AN$564-$AN$565-$AN$566-$AN$567),)</f>
        <v>0</v>
      </c>
      <c r="AO568" s="721"/>
      <c r="AP568" s="721"/>
      <c r="AQ568" s="722"/>
      <c r="AR568" s="557" t="s">
        <v>4</v>
      </c>
    </row>
    <row r="569" spans="1:92" ht="14.25">
      <c r="B569" s="491" t="s">
        <v>110</v>
      </c>
      <c r="C569" s="492"/>
      <c r="D569" s="492"/>
      <c r="E569" s="492"/>
      <c r="F569" s="492"/>
      <c r="G569" s="492"/>
      <c r="H569" s="493"/>
      <c r="I569" s="558"/>
      <c r="J569" s="559"/>
      <c r="K569" s="559"/>
      <c r="L569" s="559"/>
      <c r="M569" s="560"/>
      <c r="N569" s="521">
        <v>1489</v>
      </c>
      <c r="O569" s="720">
        <f>-IF(($O$558-$O$559+$O$560-$O$561-$O$562+$O$563+$O$564-$O$565-$O$566-$O$567)&lt;0,($O$558-$O$559+$O$560-$O$561-$O$562+$O$563+$O$564-$O$565-$O$566-$O$567),)</f>
        <v>0</v>
      </c>
      <c r="P569" s="721"/>
      <c r="Q569" s="721"/>
      <c r="R569" s="722"/>
      <c r="S569" s="558"/>
      <c r="T569" s="559"/>
      <c r="U569" s="559"/>
      <c r="V569" s="559"/>
      <c r="W569" s="560"/>
      <c r="X569" s="521">
        <v>1846</v>
      </c>
      <c r="Y569" s="720">
        <f>-IF(($Y$558-$Y$559+$Y$560-$Y$561-$Y$562+$Y$563+$Y$564-$Y$565-$Y$566-$Y$567)&lt;0,($Y$558-$Y$559+$Y$560-$Y$561-$Y$562+$Y$563+$Y$564-$Y$565-$Y$566-$Y$567),)</f>
        <v>0</v>
      </c>
      <c r="Z569" s="721"/>
      <c r="AA569" s="721"/>
      <c r="AB569" s="722"/>
      <c r="AC569" s="521">
        <v>1490</v>
      </c>
      <c r="AD569" s="720">
        <f>-IF(($AD$558-$AD$559+$AD$560-$AD$561-$AD$562+$AD$563+$AD$564-$AD$565-$AD$566-$AD$567)&lt;0,($AD$558-$AD$559+$AD$560-$AD$561-$AD$562+$AD$563+$AD$564-$AD$565-$AD$566-$AD$567),)</f>
        <v>0</v>
      </c>
      <c r="AE569" s="721"/>
      <c r="AF569" s="721"/>
      <c r="AG569" s="722"/>
      <c r="AH569" s="521">
        <v>1491</v>
      </c>
      <c r="AI569" s="720">
        <f>-IF(($AI$558-$AI$559+$AI$560-$AI$561-$AI$562+$AI$563+$AI$564-$AI$565-$AI$566-$AI$567)&lt;0,($AI$558-$AI$559+$AI$560-$AI$561-$AI$562+$AI$563+$AI$564-$AI$565-$AI$566-$AI$567),)</f>
        <v>0</v>
      </c>
      <c r="AJ569" s="721"/>
      <c r="AK569" s="721"/>
      <c r="AL569" s="722"/>
      <c r="AM569" s="558"/>
      <c r="AN569" s="559"/>
      <c r="AO569" s="559"/>
      <c r="AP569" s="559"/>
      <c r="AQ569" s="560"/>
      <c r="AR569" s="557" t="s">
        <v>4</v>
      </c>
    </row>
    <row r="570" spans="1:92">
      <c r="A570" s="409"/>
      <c r="B570" s="517"/>
      <c r="C570" s="517"/>
      <c r="D570" s="517"/>
      <c r="E570" s="517"/>
      <c r="F570" s="517"/>
      <c r="G570" s="517"/>
      <c r="H570" s="517"/>
      <c r="I570" s="517"/>
      <c r="J570" s="517"/>
      <c r="K570" s="517"/>
      <c r="L570" s="517"/>
      <c r="M570" s="517"/>
      <c r="N570" s="517"/>
      <c r="O570" s="517"/>
      <c r="P570" s="517"/>
      <c r="Q570" s="517"/>
      <c r="R570" s="517"/>
      <c r="S570" s="517"/>
      <c r="T570" s="517"/>
      <c r="U570" s="517"/>
      <c r="V570" s="517"/>
      <c r="W570" s="517"/>
      <c r="X570" s="517"/>
      <c r="Y570" s="517"/>
      <c r="Z570" s="517"/>
      <c r="AA570" s="517"/>
      <c r="AB570" s="517"/>
      <c r="AC570" s="517"/>
      <c r="AD570" s="517"/>
      <c r="AE570" s="517"/>
      <c r="AF570" s="517"/>
      <c r="AG570" s="517"/>
      <c r="AH570" s="517"/>
      <c r="AI570" s="517"/>
      <c r="AJ570" s="517"/>
      <c r="AK570" s="517"/>
      <c r="AL570" s="517"/>
      <c r="AM570" s="517"/>
      <c r="AN570" s="517"/>
      <c r="AO570" s="517"/>
      <c r="AP570" s="517"/>
      <c r="AQ570" s="517"/>
      <c r="AR570" s="517"/>
    </row>
    <row r="571" spans="1:92" s="411" customFormat="1">
      <c r="A571" s="409"/>
      <c r="B571" s="810" t="s">
        <v>917</v>
      </c>
      <c r="C571" s="811"/>
      <c r="D571" s="811"/>
      <c r="E571" s="811"/>
      <c r="F571" s="811"/>
      <c r="G571" s="811"/>
      <c r="H571" s="811"/>
      <c r="I571" s="811"/>
      <c r="J571" s="811"/>
      <c r="K571" s="811"/>
      <c r="L571" s="811"/>
      <c r="M571" s="811"/>
      <c r="N571" s="811"/>
      <c r="O571" s="811"/>
      <c r="P571" s="811"/>
      <c r="Q571" s="811"/>
      <c r="R571" s="811"/>
      <c r="S571" s="811"/>
      <c r="T571" s="811"/>
      <c r="U571" s="811"/>
      <c r="V571" s="811"/>
      <c r="W571" s="811"/>
      <c r="X571" s="811"/>
      <c r="Y571" s="811"/>
      <c r="Z571" s="811"/>
      <c r="AA571" s="811"/>
      <c r="AB571" s="811"/>
      <c r="AC571" s="811"/>
      <c r="AD571" s="811"/>
      <c r="AE571" s="811"/>
      <c r="AF571" s="811"/>
      <c r="AG571" s="811"/>
      <c r="AH571" s="811"/>
      <c r="AI571" s="811"/>
      <c r="AJ571" s="811"/>
      <c r="AK571" s="811"/>
      <c r="AL571" s="811"/>
      <c r="AM571" s="811"/>
      <c r="AN571" s="811"/>
      <c r="AO571" s="811"/>
      <c r="AP571" s="811"/>
      <c r="AQ571" s="811"/>
      <c r="AR571" s="811"/>
      <c r="AS571" s="811"/>
      <c r="AT571" s="811"/>
      <c r="AU571" s="811"/>
      <c r="AV571" s="811"/>
      <c r="AW571" s="812"/>
      <c r="AX571" s="402"/>
      <c r="AY571" s="402"/>
      <c r="AZ571" s="402"/>
      <c r="BA571" s="402"/>
      <c r="BB571" s="402"/>
      <c r="BC571" s="402"/>
      <c r="BD571" s="402"/>
      <c r="BE571" s="402"/>
      <c r="BF571" s="402"/>
      <c r="BG571" s="402"/>
      <c r="BH571" s="402"/>
      <c r="BI571" s="402"/>
      <c r="BJ571" s="402"/>
      <c r="BK571" s="402"/>
      <c r="BL571" s="402"/>
      <c r="BM571" s="402"/>
      <c r="BN571" s="402"/>
      <c r="BO571" s="402"/>
      <c r="BP571" s="402"/>
      <c r="BQ571" s="402"/>
      <c r="BR571" s="402"/>
      <c r="BS571" s="402"/>
      <c r="BT571" s="402"/>
      <c r="BU571" s="402"/>
      <c r="BV571" s="402"/>
      <c r="BW571" s="402"/>
      <c r="BX571" s="402"/>
      <c r="BY571" s="402"/>
      <c r="BZ571" s="402"/>
      <c r="CA571" s="402"/>
      <c r="CB571" s="402"/>
      <c r="CC571" s="402"/>
      <c r="CD571" s="402"/>
      <c r="CE571" s="402"/>
      <c r="CF571" s="402"/>
      <c r="CG571" s="402"/>
      <c r="CH571" s="402"/>
      <c r="CI571" s="402"/>
      <c r="CJ571" s="402"/>
      <c r="CK571" s="402"/>
      <c r="CL571" s="402"/>
      <c r="CM571" s="402"/>
      <c r="CN571" s="402"/>
    </row>
    <row r="572" spans="1:92" s="411" customFormat="1">
      <c r="A572" s="409"/>
      <c r="B572" s="545"/>
      <c r="C572" s="546"/>
      <c r="D572" s="546"/>
      <c r="E572" s="546"/>
      <c r="F572" s="546"/>
      <c r="G572" s="546"/>
      <c r="H572" s="547"/>
      <c r="I572" s="810" t="s">
        <v>111</v>
      </c>
      <c r="J572" s="811"/>
      <c r="K572" s="811"/>
      <c r="L572" s="811"/>
      <c r="M572" s="811"/>
      <c r="N572" s="811"/>
      <c r="O572" s="811"/>
      <c r="P572" s="811"/>
      <c r="Q572" s="811"/>
      <c r="R572" s="811"/>
      <c r="S572" s="811"/>
      <c r="T572" s="811"/>
      <c r="U572" s="811"/>
      <c r="V572" s="811"/>
      <c r="W572" s="811"/>
      <c r="X572" s="811"/>
      <c r="Y572" s="811"/>
      <c r="Z572" s="811"/>
      <c r="AA572" s="811"/>
      <c r="AB572" s="811"/>
      <c r="AC572" s="811"/>
      <c r="AD572" s="811"/>
      <c r="AE572" s="811"/>
      <c r="AF572" s="811"/>
      <c r="AG572" s="812"/>
      <c r="AH572" s="810" t="s">
        <v>112</v>
      </c>
      <c r="AI572" s="811"/>
      <c r="AJ572" s="811"/>
      <c r="AK572" s="811"/>
      <c r="AL572" s="811"/>
      <c r="AM572" s="811"/>
      <c r="AN572" s="811"/>
      <c r="AO572" s="811"/>
      <c r="AP572" s="811"/>
      <c r="AQ572" s="811"/>
      <c r="AR572" s="811"/>
      <c r="AS572" s="811"/>
      <c r="AT572" s="811"/>
      <c r="AU572" s="811"/>
      <c r="AV572" s="812"/>
      <c r="AW572" s="548"/>
      <c r="AX572" s="402"/>
      <c r="AY572" s="402"/>
      <c r="AZ572" s="402"/>
      <c r="BA572" s="402"/>
      <c r="BB572" s="402"/>
      <c r="BC572" s="402"/>
      <c r="BD572" s="402"/>
      <c r="BE572" s="402"/>
      <c r="BF572" s="402"/>
      <c r="BG572" s="402"/>
      <c r="BH572" s="402"/>
      <c r="BI572" s="402"/>
      <c r="BJ572" s="402"/>
      <c r="BK572" s="402"/>
      <c r="BL572" s="402"/>
      <c r="BM572" s="402"/>
      <c r="BN572" s="402"/>
      <c r="BO572" s="402"/>
      <c r="BP572" s="402"/>
      <c r="BQ572" s="402"/>
      <c r="BR572" s="402"/>
      <c r="BS572" s="402"/>
      <c r="BT572" s="402"/>
      <c r="BU572" s="402"/>
      <c r="BV572" s="402"/>
      <c r="BW572" s="402"/>
      <c r="BX572" s="402"/>
      <c r="BY572" s="402"/>
      <c r="BZ572" s="402"/>
      <c r="CA572" s="402"/>
      <c r="CB572" s="402"/>
      <c r="CC572" s="402"/>
      <c r="CD572" s="402"/>
      <c r="CE572" s="402"/>
      <c r="CF572" s="402"/>
      <c r="CG572" s="402"/>
      <c r="CH572" s="402"/>
      <c r="CI572" s="402"/>
      <c r="CJ572" s="402"/>
      <c r="CK572" s="402"/>
      <c r="CL572" s="402"/>
      <c r="CM572" s="402"/>
      <c r="CN572" s="402"/>
    </row>
    <row r="573" spans="1:92" s="411" customFormat="1">
      <c r="A573" s="409"/>
      <c r="B573" s="549"/>
      <c r="C573" s="550"/>
      <c r="D573" s="550"/>
      <c r="E573" s="550"/>
      <c r="F573" s="550"/>
      <c r="G573" s="550"/>
      <c r="H573" s="551"/>
      <c r="I573" s="810" t="s">
        <v>32</v>
      </c>
      <c r="J573" s="811"/>
      <c r="K573" s="811"/>
      <c r="L573" s="811"/>
      <c r="M573" s="811"/>
      <c r="N573" s="811"/>
      <c r="O573" s="811"/>
      <c r="P573" s="811"/>
      <c r="Q573" s="811"/>
      <c r="R573" s="812"/>
      <c r="S573" s="810" t="s">
        <v>113</v>
      </c>
      <c r="T573" s="811"/>
      <c r="U573" s="811"/>
      <c r="V573" s="811"/>
      <c r="W573" s="811"/>
      <c r="X573" s="811"/>
      <c r="Y573" s="811"/>
      <c r="Z573" s="811"/>
      <c r="AA573" s="811"/>
      <c r="AB573" s="812"/>
      <c r="AC573" s="822" t="s">
        <v>114</v>
      </c>
      <c r="AD573" s="823"/>
      <c r="AE573" s="823"/>
      <c r="AF573" s="823"/>
      <c r="AG573" s="824"/>
      <c r="AH573" s="822" t="s">
        <v>115</v>
      </c>
      <c r="AI573" s="823"/>
      <c r="AJ573" s="823"/>
      <c r="AK573" s="823"/>
      <c r="AL573" s="824"/>
      <c r="AM573" s="822" t="s">
        <v>116</v>
      </c>
      <c r="AN573" s="823"/>
      <c r="AO573" s="823"/>
      <c r="AP573" s="823"/>
      <c r="AQ573" s="824"/>
      <c r="AR573" s="822" t="s">
        <v>114</v>
      </c>
      <c r="AS573" s="823"/>
      <c r="AT573" s="823"/>
      <c r="AU573" s="823"/>
      <c r="AV573" s="824"/>
      <c r="AW573" s="552"/>
      <c r="AX573" s="402"/>
      <c r="AY573" s="402"/>
      <c r="AZ573" s="402"/>
      <c r="BA573" s="402"/>
      <c r="BB573" s="402"/>
      <c r="BC573" s="402"/>
      <c r="BD573" s="402"/>
      <c r="BE573" s="402"/>
      <c r="BF573" s="402"/>
      <c r="BG573" s="402"/>
      <c r="BH573" s="402"/>
      <c r="BI573" s="402"/>
      <c r="BJ573" s="402"/>
      <c r="BK573" s="402"/>
      <c r="BL573" s="402"/>
      <c r="BM573" s="402"/>
      <c r="BN573" s="402"/>
      <c r="BO573" s="402"/>
      <c r="BP573" s="402"/>
      <c r="BQ573" s="402"/>
      <c r="BR573" s="402"/>
      <c r="BS573" s="402"/>
      <c r="BT573" s="402"/>
      <c r="BU573" s="402"/>
      <c r="BV573" s="402"/>
      <c r="BW573" s="402"/>
      <c r="BX573" s="402"/>
      <c r="BY573" s="402"/>
      <c r="BZ573" s="402"/>
      <c r="CA573" s="402"/>
      <c r="CB573" s="402"/>
      <c r="CC573" s="402"/>
      <c r="CD573" s="402"/>
      <c r="CE573" s="402"/>
      <c r="CF573" s="402"/>
      <c r="CG573" s="402"/>
      <c r="CH573" s="402"/>
      <c r="CI573" s="402"/>
      <c r="CJ573" s="402"/>
      <c r="CK573" s="402"/>
      <c r="CL573" s="402"/>
      <c r="CM573" s="402"/>
      <c r="CN573" s="402"/>
    </row>
    <row r="574" spans="1:92" s="411" customFormat="1">
      <c r="A574" s="409"/>
      <c r="B574" s="553"/>
      <c r="C574" s="554"/>
      <c r="D574" s="554"/>
      <c r="E574" s="554"/>
      <c r="F574" s="554"/>
      <c r="G574" s="554"/>
      <c r="H574" s="555"/>
      <c r="I574" s="810" t="s">
        <v>115</v>
      </c>
      <c r="J574" s="811"/>
      <c r="K574" s="811"/>
      <c r="L574" s="811"/>
      <c r="M574" s="811"/>
      <c r="N574" s="810" t="s">
        <v>32</v>
      </c>
      <c r="O574" s="811"/>
      <c r="P574" s="811"/>
      <c r="Q574" s="811"/>
      <c r="R574" s="812"/>
      <c r="S574" s="810" t="s">
        <v>115</v>
      </c>
      <c r="T574" s="811"/>
      <c r="U574" s="811"/>
      <c r="V574" s="811"/>
      <c r="W574" s="811"/>
      <c r="X574" s="810" t="s">
        <v>32</v>
      </c>
      <c r="Y574" s="811"/>
      <c r="Z574" s="811"/>
      <c r="AA574" s="811"/>
      <c r="AB574" s="812"/>
      <c r="AC574" s="828"/>
      <c r="AD574" s="829"/>
      <c r="AE574" s="829"/>
      <c r="AF574" s="829"/>
      <c r="AG574" s="830"/>
      <c r="AH574" s="828"/>
      <c r="AI574" s="829"/>
      <c r="AJ574" s="829"/>
      <c r="AK574" s="829"/>
      <c r="AL574" s="830"/>
      <c r="AM574" s="828"/>
      <c r="AN574" s="829"/>
      <c r="AO574" s="829"/>
      <c r="AP574" s="829"/>
      <c r="AQ574" s="830"/>
      <c r="AR574" s="828"/>
      <c r="AS574" s="829"/>
      <c r="AT574" s="829"/>
      <c r="AU574" s="829"/>
      <c r="AV574" s="830"/>
      <c r="AW574" s="556"/>
      <c r="AX574" s="402"/>
      <c r="AY574" s="402"/>
      <c r="AZ574" s="402"/>
      <c r="BA574" s="402"/>
      <c r="BB574" s="402"/>
      <c r="BC574" s="402"/>
      <c r="BD574" s="402"/>
      <c r="BE574" s="402"/>
      <c r="BF574" s="402"/>
      <c r="BG574" s="402"/>
      <c r="BH574" s="402"/>
      <c r="BI574" s="402"/>
      <c r="BJ574" s="402"/>
      <c r="BK574" s="402"/>
      <c r="BL574" s="402"/>
      <c r="BM574" s="402"/>
      <c r="BN574" s="402"/>
      <c r="BO574" s="402"/>
      <c r="BP574" s="402"/>
      <c r="BQ574" s="402"/>
      <c r="BR574" s="402"/>
      <c r="BS574" s="402"/>
      <c r="BT574" s="402"/>
      <c r="BU574" s="402"/>
      <c r="BV574" s="402"/>
      <c r="BW574" s="402"/>
      <c r="BX574" s="402"/>
      <c r="BY574" s="402"/>
      <c r="BZ574" s="402"/>
      <c r="CA574" s="402"/>
      <c r="CB574" s="402"/>
      <c r="CC574" s="402"/>
      <c r="CD574" s="402"/>
      <c r="CE574" s="402"/>
      <c r="CF574" s="402"/>
      <c r="CG574" s="402"/>
      <c r="CH574" s="402"/>
      <c r="CI574" s="402"/>
      <c r="CJ574" s="402"/>
      <c r="CK574" s="402"/>
      <c r="CL574" s="402"/>
      <c r="CM574" s="402"/>
      <c r="CN574" s="402"/>
    </row>
    <row r="575" spans="1:92" ht="14.25">
      <c r="B575" s="491" t="s">
        <v>854</v>
      </c>
      <c r="C575" s="492"/>
      <c r="D575" s="492"/>
      <c r="E575" s="492"/>
      <c r="F575" s="492"/>
      <c r="G575" s="492"/>
      <c r="H575" s="493"/>
      <c r="I575" s="521">
        <v>1495</v>
      </c>
      <c r="J575" s="720"/>
      <c r="K575" s="721"/>
      <c r="L575" s="721"/>
      <c r="M575" s="722"/>
      <c r="N575" s="521">
        <v>1496</v>
      </c>
      <c r="O575" s="720"/>
      <c r="P575" s="721"/>
      <c r="Q575" s="721"/>
      <c r="R575" s="722"/>
      <c r="S575" s="521">
        <v>1497</v>
      </c>
      <c r="T575" s="720"/>
      <c r="U575" s="721"/>
      <c r="V575" s="721"/>
      <c r="W575" s="722"/>
      <c r="X575" s="521">
        <v>1498</v>
      </c>
      <c r="Y575" s="720"/>
      <c r="Z575" s="721"/>
      <c r="AA575" s="721"/>
      <c r="AB575" s="722"/>
      <c r="AC575" s="521">
        <v>1499</v>
      </c>
      <c r="AD575" s="720"/>
      <c r="AE575" s="721"/>
      <c r="AF575" s="721"/>
      <c r="AG575" s="722"/>
      <c r="AH575" s="521">
        <v>1501</v>
      </c>
      <c r="AI575" s="720"/>
      <c r="AJ575" s="721"/>
      <c r="AK575" s="721"/>
      <c r="AL575" s="722"/>
      <c r="AM575" s="521">
        <v>1502</v>
      </c>
      <c r="AN575" s="720"/>
      <c r="AO575" s="721"/>
      <c r="AP575" s="721"/>
      <c r="AQ575" s="722"/>
      <c r="AR575" s="521">
        <v>1503</v>
      </c>
      <c r="AS575" s="720"/>
      <c r="AT575" s="721"/>
      <c r="AU575" s="721"/>
      <c r="AV575" s="722"/>
      <c r="AW575" s="557" t="s">
        <v>2</v>
      </c>
    </row>
    <row r="576" spans="1:92" ht="14.25">
      <c r="B576" s="491" t="s">
        <v>855</v>
      </c>
      <c r="C576" s="492"/>
      <c r="D576" s="492"/>
      <c r="E576" s="492"/>
      <c r="F576" s="492"/>
      <c r="G576" s="492"/>
      <c r="H576" s="493"/>
      <c r="I576" s="521">
        <v>1655</v>
      </c>
      <c r="J576" s="720"/>
      <c r="K576" s="721"/>
      <c r="L576" s="721"/>
      <c r="M576" s="722"/>
      <c r="N576" s="521">
        <v>1656</v>
      </c>
      <c r="O576" s="720"/>
      <c r="P576" s="721"/>
      <c r="Q576" s="721"/>
      <c r="R576" s="722"/>
      <c r="S576" s="521">
        <v>1504</v>
      </c>
      <c r="T576" s="720"/>
      <c r="U576" s="721"/>
      <c r="V576" s="721"/>
      <c r="W576" s="722"/>
      <c r="X576" s="521">
        <v>1505</v>
      </c>
      <c r="Y576" s="720"/>
      <c r="Z576" s="721"/>
      <c r="AA576" s="721"/>
      <c r="AB576" s="722"/>
      <c r="AC576" s="558"/>
      <c r="AD576" s="559"/>
      <c r="AE576" s="559"/>
      <c r="AF576" s="559"/>
      <c r="AG576" s="560"/>
      <c r="AH576" s="558"/>
      <c r="AI576" s="559"/>
      <c r="AJ576" s="559"/>
      <c r="AK576" s="559"/>
      <c r="AL576" s="560"/>
      <c r="AM576" s="558"/>
      <c r="AN576" s="559"/>
      <c r="AO576" s="559"/>
      <c r="AP576" s="559"/>
      <c r="AQ576" s="560"/>
      <c r="AR576" s="558"/>
      <c r="AS576" s="559"/>
      <c r="AT576" s="559"/>
      <c r="AU576" s="559"/>
      <c r="AV576" s="560"/>
      <c r="AW576" s="557" t="s">
        <v>3</v>
      </c>
    </row>
    <row r="577" spans="1:49" ht="14.25">
      <c r="B577" s="491" t="s">
        <v>92</v>
      </c>
      <c r="C577" s="492"/>
      <c r="D577" s="492"/>
      <c r="E577" s="492"/>
      <c r="F577" s="492"/>
      <c r="G577" s="492"/>
      <c r="H577" s="493"/>
      <c r="I577" s="521">
        <v>1590</v>
      </c>
      <c r="J577" s="720"/>
      <c r="K577" s="721"/>
      <c r="L577" s="721"/>
      <c r="M577" s="722"/>
      <c r="N577" s="521">
        <v>1436</v>
      </c>
      <c r="O577" s="720"/>
      <c r="P577" s="721"/>
      <c r="Q577" s="721"/>
      <c r="R577" s="722"/>
      <c r="S577" s="521">
        <v>1437</v>
      </c>
      <c r="T577" s="720"/>
      <c r="U577" s="721"/>
      <c r="V577" s="721"/>
      <c r="W577" s="722"/>
      <c r="X577" s="521">
        <v>1438</v>
      </c>
      <c r="Y577" s="720"/>
      <c r="Z577" s="721"/>
      <c r="AA577" s="721"/>
      <c r="AB577" s="722"/>
      <c r="AC577" s="521">
        <v>1439</v>
      </c>
      <c r="AD577" s="720"/>
      <c r="AE577" s="721"/>
      <c r="AF577" s="721"/>
      <c r="AG577" s="722"/>
      <c r="AH577" s="521">
        <v>1441</v>
      </c>
      <c r="AI577" s="720"/>
      <c r="AJ577" s="721"/>
      <c r="AK577" s="721"/>
      <c r="AL577" s="722"/>
      <c r="AM577" s="521">
        <v>1442</v>
      </c>
      <c r="AN577" s="720"/>
      <c r="AO577" s="721"/>
      <c r="AP577" s="721"/>
      <c r="AQ577" s="722"/>
      <c r="AR577" s="521">
        <v>1443</v>
      </c>
      <c r="AS577" s="720"/>
      <c r="AT577" s="721"/>
      <c r="AU577" s="721"/>
      <c r="AV577" s="722"/>
      <c r="AW577" s="557" t="s">
        <v>2</v>
      </c>
    </row>
    <row r="578" spans="1:49" ht="14.25">
      <c r="B578" s="491" t="s">
        <v>93</v>
      </c>
      <c r="C578" s="492"/>
      <c r="D578" s="492"/>
      <c r="E578" s="492"/>
      <c r="F578" s="492"/>
      <c r="G578" s="492"/>
      <c r="H578" s="493"/>
      <c r="I578" s="521">
        <v>1444</v>
      </c>
      <c r="J578" s="720"/>
      <c r="K578" s="721"/>
      <c r="L578" s="721"/>
      <c r="M578" s="722"/>
      <c r="N578" s="521">
        <v>1447</v>
      </c>
      <c r="O578" s="720"/>
      <c r="P578" s="721"/>
      <c r="Q578" s="721"/>
      <c r="R578" s="722"/>
      <c r="S578" s="521">
        <v>1448</v>
      </c>
      <c r="T578" s="720"/>
      <c r="U578" s="721"/>
      <c r="V578" s="721"/>
      <c r="W578" s="722"/>
      <c r="X578" s="521">
        <v>1449</v>
      </c>
      <c r="Y578" s="720"/>
      <c r="Z578" s="721"/>
      <c r="AA578" s="721"/>
      <c r="AB578" s="722"/>
      <c r="AC578" s="521">
        <v>1508</v>
      </c>
      <c r="AD578" s="720"/>
      <c r="AE578" s="721"/>
      <c r="AF578" s="721"/>
      <c r="AG578" s="722"/>
      <c r="AH578" s="521">
        <v>1509</v>
      </c>
      <c r="AI578" s="720"/>
      <c r="AJ578" s="721"/>
      <c r="AK578" s="721"/>
      <c r="AL578" s="722"/>
      <c r="AM578" s="521">
        <v>1510</v>
      </c>
      <c r="AN578" s="720"/>
      <c r="AO578" s="721"/>
      <c r="AP578" s="721"/>
      <c r="AQ578" s="722"/>
      <c r="AR578" s="521">
        <v>1511</v>
      </c>
      <c r="AS578" s="720"/>
      <c r="AT578" s="721"/>
      <c r="AU578" s="721"/>
      <c r="AV578" s="722"/>
      <c r="AW578" s="557" t="s">
        <v>3</v>
      </c>
    </row>
    <row r="579" spans="1:49" ht="14.25">
      <c r="B579" s="491" t="s">
        <v>918</v>
      </c>
      <c r="C579" s="492"/>
      <c r="D579" s="492"/>
      <c r="E579" s="492"/>
      <c r="F579" s="492"/>
      <c r="G579" s="492"/>
      <c r="H579" s="493"/>
      <c r="I579" s="521">
        <v>1512</v>
      </c>
      <c r="J579" s="720"/>
      <c r="K579" s="721"/>
      <c r="L579" s="721"/>
      <c r="M579" s="722"/>
      <c r="N579" s="521">
        <v>1513</v>
      </c>
      <c r="O579" s="720"/>
      <c r="P579" s="721"/>
      <c r="Q579" s="721"/>
      <c r="R579" s="722"/>
      <c r="S579" s="558"/>
      <c r="T579" s="559"/>
      <c r="U579" s="559"/>
      <c r="V579" s="559"/>
      <c r="W579" s="560"/>
      <c r="X579" s="558"/>
      <c r="Y579" s="559"/>
      <c r="Z579" s="559"/>
      <c r="AA579" s="559"/>
      <c r="AB579" s="560"/>
      <c r="AC579" s="521">
        <v>1514</v>
      </c>
      <c r="AD579" s="720"/>
      <c r="AE579" s="721"/>
      <c r="AF579" s="721"/>
      <c r="AG579" s="722"/>
      <c r="AH579" s="558"/>
      <c r="AI579" s="559"/>
      <c r="AJ579" s="559"/>
      <c r="AK579" s="559"/>
      <c r="AL579" s="560"/>
      <c r="AM579" s="558"/>
      <c r="AN579" s="559"/>
      <c r="AO579" s="559"/>
      <c r="AP579" s="559"/>
      <c r="AQ579" s="560"/>
      <c r="AR579" s="558"/>
      <c r="AS579" s="559"/>
      <c r="AT579" s="559"/>
      <c r="AU579" s="559"/>
      <c r="AV579" s="560"/>
      <c r="AW579" s="557" t="s">
        <v>2</v>
      </c>
    </row>
    <row r="580" spans="1:49" ht="14.25">
      <c r="B580" s="491" t="s">
        <v>857</v>
      </c>
      <c r="C580" s="492"/>
      <c r="D580" s="492"/>
      <c r="E580" s="492"/>
      <c r="F580" s="492"/>
      <c r="G580" s="492"/>
      <c r="H580" s="493"/>
      <c r="I580" s="521">
        <v>1515</v>
      </c>
      <c r="J580" s="720"/>
      <c r="K580" s="721"/>
      <c r="L580" s="721"/>
      <c r="M580" s="722"/>
      <c r="N580" s="521">
        <v>1516</v>
      </c>
      <c r="O580" s="720"/>
      <c r="P580" s="721"/>
      <c r="Q580" s="721"/>
      <c r="R580" s="722"/>
      <c r="S580" s="521">
        <v>1517</v>
      </c>
      <c r="T580" s="720"/>
      <c r="U580" s="721"/>
      <c r="V580" s="721"/>
      <c r="W580" s="722"/>
      <c r="X580" s="521">
        <v>1518</v>
      </c>
      <c r="Y580" s="720"/>
      <c r="Z580" s="721"/>
      <c r="AA580" s="721"/>
      <c r="AB580" s="722"/>
      <c r="AC580" s="521">
        <v>1519</v>
      </c>
      <c r="AD580" s="720"/>
      <c r="AE580" s="721"/>
      <c r="AF580" s="721"/>
      <c r="AG580" s="722"/>
      <c r="AH580" s="521">
        <v>1520</v>
      </c>
      <c r="AI580" s="720"/>
      <c r="AJ580" s="721"/>
      <c r="AK580" s="721"/>
      <c r="AL580" s="722"/>
      <c r="AM580" s="521">
        <v>1521</v>
      </c>
      <c r="AN580" s="720"/>
      <c r="AO580" s="721"/>
      <c r="AP580" s="721"/>
      <c r="AQ580" s="722"/>
      <c r="AR580" s="561">
        <v>1522</v>
      </c>
      <c r="AS580" s="720"/>
      <c r="AT580" s="721"/>
      <c r="AU580" s="721"/>
      <c r="AV580" s="722"/>
      <c r="AW580" s="557" t="s">
        <v>2</v>
      </c>
    </row>
    <row r="581" spans="1:49" ht="14.25">
      <c r="B581" s="491" t="s">
        <v>107</v>
      </c>
      <c r="C581" s="492"/>
      <c r="D581" s="492"/>
      <c r="E581" s="492"/>
      <c r="F581" s="492"/>
      <c r="G581" s="492"/>
      <c r="H581" s="493"/>
      <c r="I581" s="521">
        <v>1523</v>
      </c>
      <c r="J581" s="720"/>
      <c r="K581" s="721"/>
      <c r="L581" s="721"/>
      <c r="M581" s="722"/>
      <c r="N581" s="521">
        <v>1524</v>
      </c>
      <c r="O581" s="720"/>
      <c r="P581" s="721"/>
      <c r="Q581" s="721"/>
      <c r="R581" s="722"/>
      <c r="S581" s="521">
        <v>1525</v>
      </c>
      <c r="T581" s="720"/>
      <c r="U581" s="721"/>
      <c r="V581" s="721"/>
      <c r="W581" s="722"/>
      <c r="X581" s="521">
        <v>1526</v>
      </c>
      <c r="Y581" s="720"/>
      <c r="Z581" s="721"/>
      <c r="AA581" s="721"/>
      <c r="AB581" s="722"/>
      <c r="AC581" s="521">
        <v>1527</v>
      </c>
      <c r="AD581" s="720"/>
      <c r="AE581" s="721"/>
      <c r="AF581" s="721"/>
      <c r="AG581" s="722"/>
      <c r="AH581" s="521">
        <v>1528</v>
      </c>
      <c r="AI581" s="720"/>
      <c r="AJ581" s="721"/>
      <c r="AK581" s="721"/>
      <c r="AL581" s="722"/>
      <c r="AM581" s="521">
        <v>1529</v>
      </c>
      <c r="AN581" s="720"/>
      <c r="AO581" s="721"/>
      <c r="AP581" s="721"/>
      <c r="AQ581" s="722"/>
      <c r="AR581" s="521">
        <v>1530</v>
      </c>
      <c r="AS581" s="720"/>
      <c r="AT581" s="721"/>
      <c r="AU581" s="721"/>
      <c r="AV581" s="722"/>
      <c r="AW581" s="557" t="s">
        <v>2</v>
      </c>
    </row>
    <row r="582" spans="1:49" ht="14.25">
      <c r="B582" s="491" t="s">
        <v>108</v>
      </c>
      <c r="C582" s="492"/>
      <c r="D582" s="492"/>
      <c r="E582" s="492"/>
      <c r="F582" s="492"/>
      <c r="G582" s="492"/>
      <c r="H582" s="493"/>
      <c r="I582" s="521">
        <v>1531</v>
      </c>
      <c r="J582" s="720"/>
      <c r="K582" s="721"/>
      <c r="L582" s="721"/>
      <c r="M582" s="722"/>
      <c r="N582" s="521">
        <v>1532</v>
      </c>
      <c r="O582" s="720"/>
      <c r="P582" s="721"/>
      <c r="Q582" s="721"/>
      <c r="R582" s="722"/>
      <c r="S582" s="521">
        <v>1533</v>
      </c>
      <c r="T582" s="720"/>
      <c r="U582" s="721"/>
      <c r="V582" s="721"/>
      <c r="W582" s="722"/>
      <c r="X582" s="521">
        <v>1534</v>
      </c>
      <c r="Y582" s="720"/>
      <c r="Z582" s="721"/>
      <c r="AA582" s="721"/>
      <c r="AB582" s="722"/>
      <c r="AC582" s="521">
        <v>1535</v>
      </c>
      <c r="AD582" s="720"/>
      <c r="AE582" s="721"/>
      <c r="AF582" s="721"/>
      <c r="AG582" s="722"/>
      <c r="AH582" s="521">
        <v>1536</v>
      </c>
      <c r="AI582" s="720"/>
      <c r="AJ582" s="721"/>
      <c r="AK582" s="721"/>
      <c r="AL582" s="722"/>
      <c r="AM582" s="521">
        <v>1537</v>
      </c>
      <c r="AN582" s="720"/>
      <c r="AO582" s="721"/>
      <c r="AP582" s="721"/>
      <c r="AQ582" s="722"/>
      <c r="AR582" s="521">
        <v>1538</v>
      </c>
      <c r="AS582" s="720"/>
      <c r="AT582" s="721"/>
      <c r="AU582" s="721"/>
      <c r="AV582" s="722"/>
      <c r="AW582" s="557" t="s">
        <v>3</v>
      </c>
    </row>
    <row r="583" spans="1:49" ht="14.25">
      <c r="B583" s="491" t="s">
        <v>919</v>
      </c>
      <c r="C583" s="492"/>
      <c r="D583" s="492"/>
      <c r="E583" s="492"/>
      <c r="F583" s="492"/>
      <c r="G583" s="492"/>
      <c r="H583" s="493"/>
      <c r="I583" s="521">
        <v>1539</v>
      </c>
      <c r="J583" s="720"/>
      <c r="K583" s="721"/>
      <c r="L583" s="721"/>
      <c r="M583" s="722"/>
      <c r="N583" s="521">
        <v>1540</v>
      </c>
      <c r="O583" s="720"/>
      <c r="P583" s="721"/>
      <c r="Q583" s="721"/>
      <c r="R583" s="722"/>
      <c r="S583" s="521">
        <v>1541</v>
      </c>
      <c r="T583" s="720"/>
      <c r="U583" s="721"/>
      <c r="V583" s="721"/>
      <c r="W583" s="722"/>
      <c r="X583" s="521">
        <v>1542</v>
      </c>
      <c r="Y583" s="720"/>
      <c r="Z583" s="721"/>
      <c r="AA583" s="721"/>
      <c r="AB583" s="722"/>
      <c r="AC583" s="521">
        <v>1543</v>
      </c>
      <c r="AD583" s="720"/>
      <c r="AE583" s="721"/>
      <c r="AF583" s="721"/>
      <c r="AG583" s="722"/>
      <c r="AH583" s="521">
        <v>1544</v>
      </c>
      <c r="AI583" s="720"/>
      <c r="AJ583" s="721"/>
      <c r="AK583" s="721"/>
      <c r="AL583" s="722"/>
      <c r="AM583" s="521">
        <v>1547</v>
      </c>
      <c r="AN583" s="720"/>
      <c r="AO583" s="721"/>
      <c r="AP583" s="721"/>
      <c r="AQ583" s="722"/>
      <c r="AR583" s="521">
        <v>1548</v>
      </c>
      <c r="AS583" s="720"/>
      <c r="AT583" s="721"/>
      <c r="AU583" s="721"/>
      <c r="AV583" s="722"/>
      <c r="AW583" s="557" t="s">
        <v>3</v>
      </c>
    </row>
    <row r="584" spans="1:49" ht="14.25">
      <c r="B584" s="491" t="s">
        <v>920</v>
      </c>
      <c r="C584" s="492"/>
      <c r="D584" s="492"/>
      <c r="E584" s="492"/>
      <c r="F584" s="492"/>
      <c r="G584" s="492"/>
      <c r="H584" s="493"/>
      <c r="I584" s="521">
        <v>1549</v>
      </c>
      <c r="J584" s="720"/>
      <c r="K584" s="721"/>
      <c r="L584" s="721"/>
      <c r="M584" s="722"/>
      <c r="N584" s="521">
        <v>1550</v>
      </c>
      <c r="O584" s="720"/>
      <c r="P584" s="721"/>
      <c r="Q584" s="721"/>
      <c r="R584" s="722"/>
      <c r="S584" s="521">
        <v>1551</v>
      </c>
      <c r="T584" s="720"/>
      <c r="U584" s="721"/>
      <c r="V584" s="721"/>
      <c r="W584" s="722"/>
      <c r="X584" s="521">
        <v>1552</v>
      </c>
      <c r="Y584" s="720"/>
      <c r="Z584" s="721"/>
      <c r="AA584" s="721"/>
      <c r="AB584" s="722"/>
      <c r="AC584" s="521">
        <v>1553</v>
      </c>
      <c r="AD584" s="720"/>
      <c r="AE584" s="721"/>
      <c r="AF584" s="721"/>
      <c r="AG584" s="722"/>
      <c r="AH584" s="521">
        <v>1554</v>
      </c>
      <c r="AI584" s="720"/>
      <c r="AJ584" s="721"/>
      <c r="AK584" s="721"/>
      <c r="AL584" s="722"/>
      <c r="AM584" s="521">
        <v>1555</v>
      </c>
      <c r="AN584" s="720"/>
      <c r="AO584" s="721"/>
      <c r="AP584" s="721"/>
      <c r="AQ584" s="722"/>
      <c r="AR584" s="521">
        <v>1556</v>
      </c>
      <c r="AS584" s="720"/>
      <c r="AT584" s="721"/>
      <c r="AU584" s="721"/>
      <c r="AV584" s="722"/>
      <c r="AW584" s="557" t="s">
        <v>3</v>
      </c>
    </row>
    <row r="585" spans="1:49" ht="14.25">
      <c r="B585" s="491" t="s">
        <v>921</v>
      </c>
      <c r="C585" s="492"/>
      <c r="D585" s="492"/>
      <c r="E585" s="492"/>
      <c r="F585" s="492"/>
      <c r="G585" s="492"/>
      <c r="H585" s="493"/>
      <c r="I585" s="521">
        <v>1557</v>
      </c>
      <c r="J585" s="720"/>
      <c r="K585" s="721"/>
      <c r="L585" s="721"/>
      <c r="M585" s="722"/>
      <c r="N585" s="521">
        <v>1558</v>
      </c>
      <c r="O585" s="720"/>
      <c r="P585" s="721"/>
      <c r="Q585" s="721"/>
      <c r="R585" s="722"/>
      <c r="S585" s="558"/>
      <c r="T585" s="559"/>
      <c r="U585" s="559"/>
      <c r="V585" s="559"/>
      <c r="W585" s="560"/>
      <c r="X585" s="558"/>
      <c r="Y585" s="559"/>
      <c r="Z585" s="559"/>
      <c r="AA585" s="559"/>
      <c r="AB585" s="560"/>
      <c r="AC585" s="521">
        <v>1559</v>
      </c>
      <c r="AD585" s="720"/>
      <c r="AE585" s="721"/>
      <c r="AF585" s="721"/>
      <c r="AG585" s="722"/>
      <c r="AH585" s="521">
        <v>1560</v>
      </c>
      <c r="AI585" s="720"/>
      <c r="AJ585" s="721"/>
      <c r="AK585" s="721"/>
      <c r="AL585" s="722"/>
      <c r="AM585" s="521">
        <v>1561</v>
      </c>
      <c r="AN585" s="720"/>
      <c r="AO585" s="721"/>
      <c r="AP585" s="721"/>
      <c r="AQ585" s="722"/>
      <c r="AR585" s="521">
        <v>1562</v>
      </c>
      <c r="AS585" s="720"/>
      <c r="AT585" s="721"/>
      <c r="AU585" s="721"/>
      <c r="AV585" s="722"/>
      <c r="AW585" s="557" t="s">
        <v>3</v>
      </c>
    </row>
    <row r="586" spans="1:49" ht="14.25">
      <c r="B586" s="491" t="s">
        <v>109</v>
      </c>
      <c r="C586" s="492"/>
      <c r="D586" s="492"/>
      <c r="E586" s="492"/>
      <c r="F586" s="492"/>
      <c r="G586" s="492"/>
      <c r="H586" s="493"/>
      <c r="I586" s="521">
        <v>1563</v>
      </c>
      <c r="J586" s="720">
        <f>IF(($J$575+$J$577+$J$579+$J$580+$J$581-$J$576-$J$578-$J$582-$J$583-$J$584-$J$585)&gt;0,($J$575+$J$577+$J$579+$J$580+$J$581-$J$576-$J$578-$J$582-$J$583-$J$584-$J$585),0)</f>
        <v>0</v>
      </c>
      <c r="K586" s="721"/>
      <c r="L586" s="721"/>
      <c r="M586" s="722"/>
      <c r="N586" s="521">
        <v>1564</v>
      </c>
      <c r="O586" s="720">
        <f>IF(($O$575+$O$577+$O$579+$O$580+$O$581-$O$576-$O$578-$O$582-$O$583-$O$584-$O$585)&gt;0,($O$575+$O$577+$O$579+$O$580+$O$581-$O$576-$O$578-$O$582-$O$583-$O$584-$O$585),0)</f>
        <v>0</v>
      </c>
      <c r="P586" s="721"/>
      <c r="Q586" s="721"/>
      <c r="R586" s="722"/>
      <c r="S586" s="521">
        <v>1565</v>
      </c>
      <c r="T586" s="720">
        <f>IF(($T$575+$T$577+$T$579+$T$580+$T$581-$T$576-$T$578-$T$582-$T$583-$T$584-$S$585)&gt;0,($T$575+$T$577+$T$579+$T$580+$T$581-$T$576-$T$578-$T$582-$T$583-$T$584-$S$585),0)</f>
        <v>0</v>
      </c>
      <c r="U586" s="721"/>
      <c r="V586" s="721"/>
      <c r="W586" s="722"/>
      <c r="X586" s="521">
        <v>1566</v>
      </c>
      <c r="Y586" s="720">
        <f>IF(($Y$575+$Y$577+$Y$579+$Y$580+$Y$581-$Y$576-$Y$578-$Y$582-$Y$583-$Y$584-$Y$585)&gt;0,($Y$575+$Y$577+$Y$579+$Y$580+$Y$581-$Y$576-$Y$578-$Y$582-$Y$583-$Y$584-$Y$585),0)</f>
        <v>0</v>
      </c>
      <c r="Z586" s="721"/>
      <c r="AA586" s="721"/>
      <c r="AB586" s="722"/>
      <c r="AC586" s="521">
        <v>1567</v>
      </c>
      <c r="AD586" s="720">
        <f>IF(($AD$575+$AD$577+$AD$579+$AD$580+$AD$581-$AD$576-$AD$578-$AD$582-$AD$583-$AD$584-$AD$585)&gt;0,($AD$575+$AD$577+$AD$579+$AD$580+$AD$581-$AD$576-$AD$578-$AD$582-$AD$583-$AD$584-$AD$585),0)</f>
        <v>0</v>
      </c>
      <c r="AE586" s="721"/>
      <c r="AF586" s="721"/>
      <c r="AG586" s="722"/>
      <c r="AH586" s="521">
        <v>1568</v>
      </c>
      <c r="AI586" s="720">
        <f>IF(($AI$575+$AI$577+$AI$579+$AI$580+$AI$581-$AI$576-$AI$578-$AI$582-$AI$583-$AI$584-$AI$585)&gt;0,($AI$575+$AI$577+$AI$579+$AI$580+$AI$581-$AI$576-$AI$578-$AI$582-$AI$583-$AI$584-$AI$585),0)</f>
        <v>0</v>
      </c>
      <c r="AJ586" s="721"/>
      <c r="AK586" s="721"/>
      <c r="AL586" s="722"/>
      <c r="AM586" s="521">
        <v>1569</v>
      </c>
      <c r="AN586" s="720">
        <f>IF(($AN$575+$AN$577+$AN$579+$AN$580+$AN$581-$AN$576-$AN$578-$AN$582-$AN$583-$AN$584-$AN$585)&gt;0,($AN$575+$AN$577+$AN$579+$AN$580+$AN$581-$AN$576-$AN$578-$AN$582-$AN$583-$AN$584-$AN$585),0)</f>
        <v>0</v>
      </c>
      <c r="AO586" s="721"/>
      <c r="AP586" s="721"/>
      <c r="AQ586" s="722"/>
      <c r="AR586" s="521">
        <v>1570</v>
      </c>
      <c r="AS586" s="720">
        <f>IF(($AS$575+$AS$577+$AS$579+$AS$580+$AS$581-$AS$576-$AS$578-$AS$582-$AS$583-$AS$584-$AS$585)&gt;0,($AS$575+$AS$577+$AS$579+$AS$580+$AS$581-$AS$576-$AS$578-$AS$582-$AS$583-$AS$584-$AS$585),0)</f>
        <v>0</v>
      </c>
      <c r="AT586" s="721"/>
      <c r="AU586" s="721"/>
      <c r="AV586" s="722"/>
      <c r="AW586" s="557" t="s">
        <v>4</v>
      </c>
    </row>
    <row r="587" spans="1:49" ht="14.25">
      <c r="B587" s="491" t="s">
        <v>110</v>
      </c>
      <c r="C587" s="492"/>
      <c r="D587" s="492"/>
      <c r="E587" s="492"/>
      <c r="F587" s="492"/>
      <c r="G587" s="492"/>
      <c r="H587" s="493"/>
      <c r="I587" s="521">
        <v>1368</v>
      </c>
      <c r="J587" s="720">
        <f>-IF(($J$575+$J$577+$J$579+$J$580+$J$581-$J$576-$J$578-$J$582-$J$583-$J$584-$J$585)&lt;0,($J$575+$J$577+$J$579+$J$580+$J$581-$J$576-$J$578-$J$582-$J$583-$J$584-$J$585),0)</f>
        <v>0</v>
      </c>
      <c r="K587" s="721"/>
      <c r="L587" s="721"/>
      <c r="M587" s="722"/>
      <c r="N587" s="521">
        <v>1371</v>
      </c>
      <c r="O587" s="720">
        <f>-IF(($O$575+$O$577+$O$579+$O$580+$O$581-$O$576-$O$578-$O$582-$O$583-$O$584-$O$585)&lt;0,($O$575+$O$577+$O$579+$O$580+$O$581-$O$576-$O$578-$O$582-$O$583-$O$584-$O$585),0)</f>
        <v>0</v>
      </c>
      <c r="P587" s="721"/>
      <c r="Q587" s="721"/>
      <c r="R587" s="722"/>
      <c r="S587" s="521">
        <v>1571</v>
      </c>
      <c r="T587" s="720">
        <f>-IF(($T$575+$T$577+$T$579+$T$580+$T$581-$T$576-$T$578-$T$582-$T$583-$T$584-$S$585)&lt;0,($T$575+$T$577+$T$579+$T$580+$T$581-$T$576-$T$578-$T$582-$T$583-$T$584-$S$585),0)</f>
        <v>0</v>
      </c>
      <c r="U587" s="721"/>
      <c r="V587" s="721"/>
      <c r="W587" s="722"/>
      <c r="X587" s="521">
        <v>1572</v>
      </c>
      <c r="Y587" s="720">
        <f>-IF(($Y$575+$Y$577+$Y$579+$Y$580+$Y$581-$Y$576-$Y$578-$Y$582-$Y$583-$Y$584-$Y$585)&lt;0,($Y$575+$Y$577+$Y$579+$Y$580+$Y$581-$Y$576-$Y$578-$Y$582-$Y$583-$Y$584-$Y$585),0)</f>
        <v>0</v>
      </c>
      <c r="Z587" s="721"/>
      <c r="AA587" s="721"/>
      <c r="AB587" s="722"/>
      <c r="AC587" s="558"/>
      <c r="AD587" s="559"/>
      <c r="AE587" s="559"/>
      <c r="AF587" s="559"/>
      <c r="AG587" s="559"/>
      <c r="AH587" s="559"/>
      <c r="AI587" s="559"/>
      <c r="AJ587" s="559"/>
      <c r="AK587" s="559"/>
      <c r="AL587" s="559"/>
      <c r="AM587" s="559"/>
      <c r="AN587" s="559"/>
      <c r="AO587" s="559"/>
      <c r="AP587" s="559"/>
      <c r="AQ587" s="559"/>
      <c r="AR587" s="559"/>
      <c r="AS587" s="559"/>
      <c r="AT587" s="559"/>
      <c r="AU587" s="559"/>
      <c r="AV587" s="560"/>
      <c r="AW587" s="557" t="s">
        <v>4</v>
      </c>
    </row>
    <row r="588" spans="1:49">
      <c r="A588" s="409"/>
      <c r="B588" s="517"/>
      <c r="C588" s="517"/>
      <c r="D588" s="517"/>
      <c r="E588" s="517"/>
      <c r="F588" s="517"/>
      <c r="G588" s="517"/>
      <c r="H588" s="517"/>
      <c r="I588" s="517"/>
      <c r="J588" s="517"/>
      <c r="K588" s="517"/>
      <c r="L588" s="517"/>
      <c r="M588" s="517"/>
      <c r="N588" s="517"/>
      <c r="O588" s="517"/>
      <c r="P588" s="517"/>
      <c r="Q588" s="517"/>
      <c r="R588" s="517"/>
    </row>
    <row r="589" spans="1:49">
      <c r="A589" s="409"/>
      <c r="B589" s="779" t="s">
        <v>922</v>
      </c>
      <c r="C589" s="780"/>
      <c r="D589" s="780"/>
      <c r="E589" s="780"/>
      <c r="F589" s="780"/>
      <c r="G589" s="780"/>
      <c r="H589" s="780"/>
      <c r="I589" s="780"/>
      <c r="J589" s="780"/>
      <c r="K589" s="780"/>
      <c r="L589" s="780"/>
      <c r="M589" s="780"/>
      <c r="N589" s="780"/>
      <c r="O589" s="780"/>
      <c r="P589" s="780"/>
      <c r="Q589" s="780"/>
      <c r="R589" s="781"/>
    </row>
    <row r="590" spans="1:49">
      <c r="A590" s="409"/>
      <c r="B590" s="782"/>
      <c r="C590" s="783"/>
      <c r="D590" s="783"/>
      <c r="E590" s="783"/>
      <c r="F590" s="783"/>
      <c r="G590" s="783"/>
      <c r="H590" s="783"/>
      <c r="I590" s="783"/>
      <c r="J590" s="783"/>
      <c r="K590" s="783"/>
      <c r="L590" s="783"/>
      <c r="M590" s="783"/>
      <c r="N590" s="783"/>
      <c r="O590" s="783"/>
      <c r="P590" s="783"/>
      <c r="Q590" s="783"/>
      <c r="R590" s="784"/>
    </row>
    <row r="591" spans="1:49">
      <c r="B591" s="491"/>
      <c r="C591" s="492"/>
      <c r="D591" s="492"/>
      <c r="E591" s="492"/>
      <c r="F591" s="492"/>
      <c r="G591" s="492"/>
      <c r="H591" s="492"/>
      <c r="I591" s="492"/>
      <c r="J591" s="492"/>
      <c r="K591" s="492"/>
      <c r="L591" s="493"/>
      <c r="M591" s="520"/>
      <c r="N591" s="834" t="s">
        <v>862</v>
      </c>
      <c r="O591" s="835"/>
      <c r="P591" s="835"/>
      <c r="Q591" s="836"/>
      <c r="R591" s="542"/>
    </row>
    <row r="592" spans="1:49" ht="14.25">
      <c r="B592" s="491" t="s">
        <v>863</v>
      </c>
      <c r="C592" s="492"/>
      <c r="D592" s="492"/>
      <c r="E592" s="492"/>
      <c r="F592" s="492"/>
      <c r="G592" s="492"/>
      <c r="H592" s="492"/>
      <c r="I592" s="492"/>
      <c r="J592" s="492"/>
      <c r="K592" s="492"/>
      <c r="L592" s="493"/>
      <c r="M592" s="521">
        <v>1600</v>
      </c>
      <c r="N592" s="720"/>
      <c r="O592" s="721"/>
      <c r="P592" s="721"/>
      <c r="Q592" s="722"/>
      <c r="R592" s="543" t="s">
        <v>2</v>
      </c>
    </row>
    <row r="593" spans="2:18" ht="14.25">
      <c r="B593" s="491" t="s">
        <v>864</v>
      </c>
      <c r="C593" s="492"/>
      <c r="D593" s="492"/>
      <c r="E593" s="492"/>
      <c r="F593" s="492"/>
      <c r="G593" s="492"/>
      <c r="H593" s="492"/>
      <c r="I593" s="492"/>
      <c r="J593" s="492"/>
      <c r="K593" s="492"/>
      <c r="L593" s="493"/>
      <c r="M593" s="521">
        <v>1819</v>
      </c>
      <c r="N593" s="720"/>
      <c r="O593" s="721"/>
      <c r="P593" s="721"/>
      <c r="Q593" s="722"/>
      <c r="R593" s="543" t="s">
        <v>2</v>
      </c>
    </row>
    <row r="594" spans="2:18" ht="14.25">
      <c r="B594" s="491" t="s">
        <v>865</v>
      </c>
      <c r="C594" s="492"/>
      <c r="D594" s="492"/>
      <c r="E594" s="492"/>
      <c r="F594" s="492"/>
      <c r="G594" s="492"/>
      <c r="H594" s="492"/>
      <c r="I594" s="492"/>
      <c r="J594" s="492"/>
      <c r="K594" s="492"/>
      <c r="L594" s="493"/>
      <c r="M594" s="521">
        <v>1601</v>
      </c>
      <c r="N594" s="720"/>
      <c r="O594" s="721"/>
      <c r="P594" s="721"/>
      <c r="Q594" s="722"/>
      <c r="R594" s="543" t="s">
        <v>2</v>
      </c>
    </row>
    <row r="595" spans="2:18" ht="14.25">
      <c r="B595" s="491" t="s">
        <v>866</v>
      </c>
      <c r="C595" s="492"/>
      <c r="D595" s="492"/>
      <c r="E595" s="492"/>
      <c r="F595" s="492"/>
      <c r="G595" s="492"/>
      <c r="H595" s="492"/>
      <c r="I595" s="492"/>
      <c r="J595" s="492"/>
      <c r="K595" s="492"/>
      <c r="L595" s="493"/>
      <c r="M595" s="521">
        <v>1602</v>
      </c>
      <c r="N595" s="720"/>
      <c r="O595" s="721"/>
      <c r="P595" s="721"/>
      <c r="Q595" s="722"/>
      <c r="R595" s="543" t="s">
        <v>2</v>
      </c>
    </row>
    <row r="596" spans="2:18" ht="14.25">
      <c r="B596" s="491" t="s">
        <v>867</v>
      </c>
      <c r="C596" s="492"/>
      <c r="D596" s="492"/>
      <c r="E596" s="492"/>
      <c r="F596" s="492"/>
      <c r="G596" s="492"/>
      <c r="H596" s="492"/>
      <c r="I596" s="492"/>
      <c r="J596" s="492"/>
      <c r="K596" s="492"/>
      <c r="L596" s="493"/>
      <c r="M596" s="521">
        <v>1603</v>
      </c>
      <c r="N596" s="720"/>
      <c r="O596" s="721"/>
      <c r="P596" s="721"/>
      <c r="Q596" s="722"/>
      <c r="R596" s="543" t="s">
        <v>2</v>
      </c>
    </row>
    <row r="597" spans="2:18" ht="14.25">
      <c r="B597" s="491" t="s">
        <v>923</v>
      </c>
      <c r="C597" s="492"/>
      <c r="D597" s="492"/>
      <c r="E597" s="492"/>
      <c r="F597" s="492"/>
      <c r="G597" s="492"/>
      <c r="H597" s="492"/>
      <c r="I597" s="492"/>
      <c r="J597" s="492"/>
      <c r="K597" s="492"/>
      <c r="L597" s="493"/>
      <c r="M597" s="521">
        <v>1604</v>
      </c>
      <c r="N597" s="720"/>
      <c r="O597" s="721"/>
      <c r="P597" s="721"/>
      <c r="Q597" s="722"/>
      <c r="R597" s="543" t="s">
        <v>2</v>
      </c>
    </row>
    <row r="598" spans="2:18" ht="14.25">
      <c r="B598" s="491" t="s">
        <v>924</v>
      </c>
      <c r="C598" s="492"/>
      <c r="D598" s="492"/>
      <c r="E598" s="492"/>
      <c r="F598" s="492"/>
      <c r="G598" s="492"/>
      <c r="H598" s="492"/>
      <c r="I598" s="492"/>
      <c r="J598" s="492"/>
      <c r="K598" s="492"/>
      <c r="L598" s="493"/>
      <c r="M598" s="521">
        <v>1605</v>
      </c>
      <c r="N598" s="720"/>
      <c r="O598" s="721"/>
      <c r="P598" s="721"/>
      <c r="Q598" s="722"/>
      <c r="R598" s="543" t="s">
        <v>2</v>
      </c>
    </row>
    <row r="599" spans="2:18" ht="14.25">
      <c r="B599" s="491" t="s">
        <v>868</v>
      </c>
      <c r="C599" s="492"/>
      <c r="D599" s="492"/>
      <c r="E599" s="492"/>
      <c r="F599" s="492"/>
      <c r="G599" s="492"/>
      <c r="H599" s="492"/>
      <c r="I599" s="492"/>
      <c r="J599" s="492"/>
      <c r="K599" s="492"/>
      <c r="L599" s="493"/>
      <c r="M599" s="521">
        <v>1606</v>
      </c>
      <c r="N599" s="720"/>
      <c r="O599" s="721"/>
      <c r="P599" s="721"/>
      <c r="Q599" s="722"/>
      <c r="R599" s="543" t="s">
        <v>2</v>
      </c>
    </row>
    <row r="600" spans="2:18" ht="14.25">
      <c r="B600" s="491" t="s">
        <v>37</v>
      </c>
      <c r="C600" s="492"/>
      <c r="D600" s="492"/>
      <c r="E600" s="492"/>
      <c r="F600" s="492"/>
      <c r="G600" s="492"/>
      <c r="H600" s="492"/>
      <c r="I600" s="492"/>
      <c r="J600" s="492"/>
      <c r="K600" s="492"/>
      <c r="L600" s="493"/>
      <c r="M600" s="521">
        <v>1607</v>
      </c>
      <c r="N600" s="720"/>
      <c r="O600" s="721"/>
      <c r="P600" s="721"/>
      <c r="Q600" s="722"/>
      <c r="R600" s="543" t="s">
        <v>2</v>
      </c>
    </row>
    <row r="601" spans="2:18" ht="14.25">
      <c r="B601" s="491" t="s">
        <v>925</v>
      </c>
      <c r="C601" s="492"/>
      <c r="D601" s="492"/>
      <c r="E601" s="492"/>
      <c r="F601" s="492"/>
      <c r="G601" s="492"/>
      <c r="H601" s="492"/>
      <c r="I601" s="492"/>
      <c r="J601" s="492"/>
      <c r="K601" s="492"/>
      <c r="L601" s="493"/>
      <c r="M601" s="521">
        <v>1608</v>
      </c>
      <c r="N601" s="720"/>
      <c r="O601" s="721"/>
      <c r="P601" s="721"/>
      <c r="Q601" s="722"/>
      <c r="R601" s="543" t="s">
        <v>2</v>
      </c>
    </row>
    <row r="602" spans="2:18" ht="14.25">
      <c r="B602" s="491" t="s">
        <v>926</v>
      </c>
      <c r="C602" s="492"/>
      <c r="D602" s="492"/>
      <c r="E602" s="492"/>
      <c r="F602" s="492"/>
      <c r="G602" s="492"/>
      <c r="H602" s="492"/>
      <c r="I602" s="492"/>
      <c r="J602" s="492"/>
      <c r="K602" s="492"/>
      <c r="L602" s="493"/>
      <c r="M602" s="521">
        <v>1609</v>
      </c>
      <c r="N602" s="720"/>
      <c r="O602" s="721"/>
      <c r="P602" s="721"/>
      <c r="Q602" s="722"/>
      <c r="R602" s="543" t="s">
        <v>2</v>
      </c>
    </row>
    <row r="603" spans="2:18" ht="14.25">
      <c r="B603" s="491" t="s">
        <v>871</v>
      </c>
      <c r="C603" s="492"/>
      <c r="D603" s="492"/>
      <c r="E603" s="492"/>
      <c r="F603" s="492"/>
      <c r="G603" s="492"/>
      <c r="H603" s="492"/>
      <c r="I603" s="492"/>
      <c r="J603" s="492"/>
      <c r="K603" s="492"/>
      <c r="L603" s="493"/>
      <c r="M603" s="521">
        <v>1610</v>
      </c>
      <c r="N603" s="720">
        <f>+SUM(N592:$Q$602)</f>
        <v>0</v>
      </c>
      <c r="O603" s="721"/>
      <c r="P603" s="721"/>
      <c r="Q603" s="722"/>
      <c r="R603" s="543" t="s">
        <v>4</v>
      </c>
    </row>
    <row r="604" spans="2:18" ht="14.25">
      <c r="B604" s="491" t="s">
        <v>872</v>
      </c>
      <c r="C604" s="492"/>
      <c r="D604" s="492"/>
      <c r="E604" s="492"/>
      <c r="F604" s="492"/>
      <c r="G604" s="492"/>
      <c r="H604" s="492"/>
      <c r="I604" s="492"/>
      <c r="J604" s="492"/>
      <c r="K604" s="492"/>
      <c r="L604" s="493"/>
      <c r="M604" s="521">
        <v>1611</v>
      </c>
      <c r="N604" s="720"/>
      <c r="O604" s="721"/>
      <c r="P604" s="721"/>
      <c r="Q604" s="722"/>
      <c r="R604" s="543" t="s">
        <v>3</v>
      </c>
    </row>
    <row r="605" spans="2:18" ht="14.25">
      <c r="B605" s="491" t="s">
        <v>873</v>
      </c>
      <c r="C605" s="492"/>
      <c r="D605" s="492"/>
      <c r="E605" s="492"/>
      <c r="F605" s="492"/>
      <c r="G605" s="492"/>
      <c r="H605" s="492"/>
      <c r="I605" s="492"/>
      <c r="J605" s="492"/>
      <c r="K605" s="492"/>
      <c r="L605" s="493"/>
      <c r="M605" s="521">
        <v>1612</v>
      </c>
      <c r="N605" s="720"/>
      <c r="O605" s="721"/>
      <c r="P605" s="721"/>
      <c r="Q605" s="722"/>
      <c r="R605" s="543" t="s">
        <v>3</v>
      </c>
    </row>
    <row r="606" spans="2:18" ht="14.25">
      <c r="B606" s="491" t="s">
        <v>874</v>
      </c>
      <c r="C606" s="492"/>
      <c r="D606" s="492"/>
      <c r="E606" s="492"/>
      <c r="F606" s="492"/>
      <c r="G606" s="492"/>
      <c r="H606" s="492"/>
      <c r="I606" s="492"/>
      <c r="J606" s="492"/>
      <c r="K606" s="492"/>
      <c r="L606" s="493"/>
      <c r="M606" s="521">
        <v>1613</v>
      </c>
      <c r="N606" s="720"/>
      <c r="O606" s="721"/>
      <c r="P606" s="721"/>
      <c r="Q606" s="722"/>
      <c r="R606" s="543" t="s">
        <v>3</v>
      </c>
    </row>
    <row r="607" spans="2:18" ht="14.25">
      <c r="B607" s="491" t="s">
        <v>875</v>
      </c>
      <c r="C607" s="492"/>
      <c r="D607" s="492"/>
      <c r="E607" s="492"/>
      <c r="F607" s="492"/>
      <c r="G607" s="492"/>
      <c r="H607" s="492"/>
      <c r="I607" s="492"/>
      <c r="J607" s="492"/>
      <c r="K607" s="492"/>
      <c r="L607" s="493"/>
      <c r="M607" s="521">
        <v>1614</v>
      </c>
      <c r="N607" s="720"/>
      <c r="O607" s="721"/>
      <c r="P607" s="721"/>
      <c r="Q607" s="722"/>
      <c r="R607" s="543" t="s">
        <v>3</v>
      </c>
    </row>
    <row r="608" spans="2:18" ht="14.25">
      <c r="B608" s="491" t="s">
        <v>876</v>
      </c>
      <c r="C608" s="492"/>
      <c r="D608" s="492"/>
      <c r="E608" s="492"/>
      <c r="F608" s="492"/>
      <c r="G608" s="492"/>
      <c r="H608" s="492"/>
      <c r="I608" s="492"/>
      <c r="J608" s="492"/>
      <c r="K608" s="492"/>
      <c r="L608" s="493"/>
      <c r="M608" s="521">
        <v>1820</v>
      </c>
      <c r="N608" s="720"/>
      <c r="O608" s="721"/>
      <c r="P608" s="721"/>
      <c r="Q608" s="722"/>
      <c r="R608" s="543" t="s">
        <v>3</v>
      </c>
    </row>
    <row r="609" spans="1:18" ht="14.25">
      <c r="B609" s="491" t="s">
        <v>877</v>
      </c>
      <c r="C609" s="492"/>
      <c r="D609" s="492"/>
      <c r="E609" s="492"/>
      <c r="F609" s="492"/>
      <c r="G609" s="492"/>
      <c r="H609" s="492"/>
      <c r="I609" s="492"/>
      <c r="J609" s="492"/>
      <c r="K609" s="492"/>
      <c r="L609" s="493"/>
      <c r="M609" s="521">
        <v>1615</v>
      </c>
      <c r="N609" s="720"/>
      <c r="O609" s="721"/>
      <c r="P609" s="721"/>
      <c r="Q609" s="722"/>
      <c r="R609" s="477" t="s">
        <v>3</v>
      </c>
    </row>
    <row r="610" spans="1:18" ht="14.25">
      <c r="B610" s="491" t="s">
        <v>878</v>
      </c>
      <c r="C610" s="492"/>
      <c r="D610" s="492"/>
      <c r="E610" s="492"/>
      <c r="F610" s="492"/>
      <c r="G610" s="492"/>
      <c r="H610" s="492"/>
      <c r="I610" s="492"/>
      <c r="J610" s="492"/>
      <c r="K610" s="492"/>
      <c r="L610" s="493"/>
      <c r="M610" s="521">
        <v>1616</v>
      </c>
      <c r="N610" s="720"/>
      <c r="O610" s="721"/>
      <c r="P610" s="721"/>
      <c r="Q610" s="722"/>
      <c r="R610" s="477" t="s">
        <v>3</v>
      </c>
    </row>
    <row r="611" spans="1:18" ht="14.25">
      <c r="B611" s="491" t="s">
        <v>879</v>
      </c>
      <c r="C611" s="492"/>
      <c r="D611" s="492"/>
      <c r="E611" s="492"/>
      <c r="F611" s="492"/>
      <c r="G611" s="492"/>
      <c r="H611" s="492"/>
      <c r="I611" s="492"/>
      <c r="J611" s="492"/>
      <c r="K611" s="492"/>
      <c r="L611" s="493"/>
      <c r="M611" s="521">
        <v>1617</v>
      </c>
      <c r="N611" s="720"/>
      <c r="O611" s="721"/>
      <c r="P611" s="721"/>
      <c r="Q611" s="722"/>
      <c r="R611" s="477" t="s">
        <v>3</v>
      </c>
    </row>
    <row r="612" spans="1:18" ht="14.25">
      <c r="B612" s="491" t="s">
        <v>880</v>
      </c>
      <c r="C612" s="492"/>
      <c r="D612" s="492"/>
      <c r="E612" s="492"/>
      <c r="F612" s="492"/>
      <c r="G612" s="492"/>
      <c r="H612" s="492"/>
      <c r="I612" s="492"/>
      <c r="J612" s="492"/>
      <c r="K612" s="492"/>
      <c r="L612" s="493"/>
      <c r="M612" s="521">
        <v>1618</v>
      </c>
      <c r="N612" s="720"/>
      <c r="O612" s="721"/>
      <c r="P612" s="721"/>
      <c r="Q612" s="722"/>
      <c r="R612" s="477" t="s">
        <v>3</v>
      </c>
    </row>
    <row r="613" spans="1:18" ht="14.25">
      <c r="B613" s="491" t="s">
        <v>881</v>
      </c>
      <c r="C613" s="492"/>
      <c r="D613" s="492"/>
      <c r="E613" s="492"/>
      <c r="F613" s="492"/>
      <c r="G613" s="492"/>
      <c r="H613" s="492"/>
      <c r="I613" s="492"/>
      <c r="J613" s="492"/>
      <c r="K613" s="492"/>
      <c r="L613" s="493"/>
      <c r="M613" s="521">
        <v>1620</v>
      </c>
      <c r="N613" s="720"/>
      <c r="O613" s="721"/>
      <c r="P613" s="721"/>
      <c r="Q613" s="722"/>
      <c r="R613" s="477" t="s">
        <v>3</v>
      </c>
    </row>
    <row r="614" spans="1:18" ht="14.25">
      <c r="B614" s="491" t="s">
        <v>882</v>
      </c>
      <c r="C614" s="492"/>
      <c r="D614" s="492"/>
      <c r="E614" s="492"/>
      <c r="F614" s="492"/>
      <c r="G614" s="492"/>
      <c r="H614" s="492"/>
      <c r="I614" s="492"/>
      <c r="J614" s="492"/>
      <c r="K614" s="492"/>
      <c r="L614" s="493"/>
      <c r="M614" s="521">
        <v>1621</v>
      </c>
      <c r="N614" s="720"/>
      <c r="O614" s="721"/>
      <c r="P614" s="721"/>
      <c r="Q614" s="722"/>
      <c r="R614" s="477" t="s">
        <v>3</v>
      </c>
    </row>
    <row r="615" spans="1:18" ht="14.25">
      <c r="B615" s="491" t="s">
        <v>884</v>
      </c>
      <c r="C615" s="492"/>
      <c r="D615" s="492"/>
      <c r="E615" s="492"/>
      <c r="F615" s="492"/>
      <c r="G615" s="492"/>
      <c r="H615" s="492"/>
      <c r="I615" s="492"/>
      <c r="J615" s="492"/>
      <c r="K615" s="492"/>
      <c r="L615" s="493"/>
      <c r="M615" s="521">
        <v>1622</v>
      </c>
      <c r="N615" s="720"/>
      <c r="O615" s="721"/>
      <c r="P615" s="721"/>
      <c r="Q615" s="722"/>
      <c r="R615" s="477" t="s">
        <v>3</v>
      </c>
    </row>
    <row r="616" spans="1:18" ht="14.25">
      <c r="B616" s="491" t="s">
        <v>887</v>
      </c>
      <c r="C616" s="492"/>
      <c r="D616" s="492"/>
      <c r="E616" s="492"/>
      <c r="F616" s="492"/>
      <c r="G616" s="492"/>
      <c r="H616" s="492"/>
      <c r="I616" s="492"/>
      <c r="J616" s="492"/>
      <c r="K616" s="492"/>
      <c r="L616" s="493"/>
      <c r="M616" s="521">
        <v>1624</v>
      </c>
      <c r="N616" s="720"/>
      <c r="O616" s="721"/>
      <c r="P616" s="721"/>
      <c r="Q616" s="722"/>
      <c r="R616" s="477" t="s">
        <v>3</v>
      </c>
    </row>
    <row r="617" spans="1:18" ht="14.25">
      <c r="B617" s="491" t="s">
        <v>888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3"/>
      <c r="M617" s="521">
        <v>1625</v>
      </c>
      <c r="N617" s="720"/>
      <c r="O617" s="721"/>
      <c r="P617" s="721"/>
      <c r="Q617" s="722"/>
      <c r="R617" s="477" t="s">
        <v>3</v>
      </c>
    </row>
    <row r="618" spans="1:18" ht="14.25">
      <c r="B618" s="491" t="s">
        <v>889</v>
      </c>
      <c r="C618" s="492"/>
      <c r="D618" s="492"/>
      <c r="E618" s="492"/>
      <c r="F618" s="492"/>
      <c r="G618" s="492"/>
      <c r="H618" s="492"/>
      <c r="I618" s="492"/>
      <c r="J618" s="492"/>
      <c r="K618" s="492"/>
      <c r="L618" s="493"/>
      <c r="M618" s="521">
        <v>1626</v>
      </c>
      <c r="N618" s="720"/>
      <c r="O618" s="721"/>
      <c r="P618" s="721"/>
      <c r="Q618" s="722"/>
      <c r="R618" s="477" t="s">
        <v>3</v>
      </c>
    </row>
    <row r="619" spans="1:18" ht="14.25">
      <c r="B619" s="491" t="s">
        <v>890</v>
      </c>
      <c r="C619" s="492"/>
      <c r="D619" s="492"/>
      <c r="E619" s="492"/>
      <c r="F619" s="492"/>
      <c r="G619" s="492"/>
      <c r="H619" s="492"/>
      <c r="I619" s="492"/>
      <c r="J619" s="492"/>
      <c r="K619" s="492"/>
      <c r="L619" s="493"/>
      <c r="M619" s="521">
        <v>1627</v>
      </c>
      <c r="N619" s="720"/>
      <c r="O619" s="721"/>
      <c r="P619" s="721"/>
      <c r="Q619" s="722"/>
      <c r="R619" s="477" t="s">
        <v>3</v>
      </c>
    </row>
    <row r="620" spans="1:18" ht="14.25">
      <c r="B620" s="491" t="s">
        <v>891</v>
      </c>
      <c r="C620" s="492"/>
      <c r="D620" s="492"/>
      <c r="E620" s="492"/>
      <c r="F620" s="492"/>
      <c r="G620" s="492"/>
      <c r="H620" s="492"/>
      <c r="I620" s="492"/>
      <c r="J620" s="492"/>
      <c r="K620" s="492"/>
      <c r="L620" s="493"/>
      <c r="M620" s="521">
        <v>1628</v>
      </c>
      <c r="N620" s="720"/>
      <c r="O620" s="721"/>
      <c r="P620" s="721"/>
      <c r="Q620" s="722"/>
      <c r="R620" s="477" t="s">
        <v>3</v>
      </c>
    </row>
    <row r="621" spans="1:18" ht="14.25">
      <c r="B621" s="535" t="s">
        <v>66</v>
      </c>
      <c r="C621" s="536"/>
      <c r="D621" s="536"/>
      <c r="E621" s="536"/>
      <c r="F621" s="536"/>
      <c r="G621" s="536"/>
      <c r="H621" s="536"/>
      <c r="I621" s="536"/>
      <c r="J621" s="536"/>
      <c r="K621" s="536"/>
      <c r="L621" s="537"/>
      <c r="M621" s="564">
        <v>1909</v>
      </c>
      <c r="N621" s="724"/>
      <c r="O621" s="725"/>
      <c r="P621" s="725"/>
      <c r="Q621" s="726"/>
      <c r="R621" s="477" t="s">
        <v>3</v>
      </c>
    </row>
    <row r="622" spans="1:18" ht="14.25">
      <c r="B622" s="491" t="s">
        <v>892</v>
      </c>
      <c r="C622" s="492"/>
      <c r="D622" s="492"/>
      <c r="E622" s="492"/>
      <c r="F622" s="492"/>
      <c r="G622" s="492"/>
      <c r="H622" s="492"/>
      <c r="I622" s="492"/>
      <c r="J622" s="492"/>
      <c r="K622" s="492"/>
      <c r="L622" s="493"/>
      <c r="M622" s="521">
        <v>1629</v>
      </c>
      <c r="N622" s="720">
        <f>+SUM(N604:$Q$621)</f>
        <v>0</v>
      </c>
      <c r="O622" s="721"/>
      <c r="P622" s="721"/>
      <c r="Q622" s="722"/>
      <c r="R622" s="477" t="s">
        <v>4</v>
      </c>
    </row>
    <row r="623" spans="1:18" ht="14.25">
      <c r="B623" s="491" t="s">
        <v>927</v>
      </c>
      <c r="C623" s="492"/>
      <c r="D623" s="492"/>
      <c r="E623" s="492"/>
      <c r="F623" s="492"/>
      <c r="G623" s="492"/>
      <c r="H623" s="492"/>
      <c r="I623" s="492"/>
      <c r="J623" s="492"/>
      <c r="K623" s="492"/>
      <c r="L623" s="493"/>
      <c r="M623" s="521">
        <v>1630</v>
      </c>
      <c r="N623" s="720">
        <f>+N603-$N$622</f>
        <v>0</v>
      </c>
      <c r="O623" s="721"/>
      <c r="P623" s="721"/>
      <c r="Q623" s="722"/>
      <c r="R623" s="477" t="s">
        <v>4</v>
      </c>
    </row>
    <row r="624" spans="1:18">
      <c r="A624" s="409"/>
      <c r="B624" s="517"/>
      <c r="C624" s="517"/>
      <c r="D624" s="517"/>
      <c r="E624" s="517"/>
      <c r="F624" s="517"/>
      <c r="G624" s="517"/>
      <c r="H624" s="517"/>
      <c r="I624" s="517"/>
      <c r="J624" s="517"/>
      <c r="K624" s="517"/>
      <c r="L624" s="517"/>
      <c r="M624" s="517"/>
      <c r="N624" s="517"/>
      <c r="O624" s="517"/>
      <c r="P624" s="517"/>
      <c r="Q624" s="517"/>
      <c r="R624" s="517"/>
    </row>
    <row r="625" spans="1:18">
      <c r="A625" s="409"/>
      <c r="B625" s="779" t="s">
        <v>928</v>
      </c>
      <c r="C625" s="780"/>
      <c r="D625" s="780"/>
      <c r="E625" s="780"/>
      <c r="F625" s="780"/>
      <c r="G625" s="780"/>
      <c r="H625" s="780"/>
      <c r="I625" s="780"/>
      <c r="J625" s="780"/>
      <c r="K625" s="780"/>
      <c r="L625" s="780"/>
      <c r="M625" s="780"/>
      <c r="N625" s="780"/>
      <c r="O625" s="780"/>
      <c r="P625" s="780"/>
      <c r="Q625" s="780"/>
      <c r="R625" s="781"/>
    </row>
    <row r="626" spans="1:18">
      <c r="A626" s="409"/>
      <c r="B626" s="782"/>
      <c r="C626" s="783"/>
      <c r="D626" s="783"/>
      <c r="E626" s="783"/>
      <c r="F626" s="783"/>
      <c r="G626" s="783"/>
      <c r="H626" s="783"/>
      <c r="I626" s="783"/>
      <c r="J626" s="783"/>
      <c r="K626" s="783"/>
      <c r="L626" s="783"/>
      <c r="M626" s="783"/>
      <c r="N626" s="783"/>
      <c r="O626" s="783"/>
      <c r="P626" s="783"/>
      <c r="Q626" s="783"/>
      <c r="R626" s="784"/>
    </row>
    <row r="627" spans="1:18" ht="14.25">
      <c r="B627" s="491" t="s">
        <v>903</v>
      </c>
      <c r="C627" s="492"/>
      <c r="D627" s="492"/>
      <c r="E627" s="492"/>
      <c r="F627" s="492"/>
      <c r="G627" s="492"/>
      <c r="H627" s="492"/>
      <c r="I627" s="492"/>
      <c r="J627" s="492"/>
      <c r="K627" s="492"/>
      <c r="L627" s="493"/>
      <c r="M627" s="520">
        <v>1580</v>
      </c>
      <c r="N627" s="720"/>
      <c r="O627" s="721"/>
      <c r="P627" s="721"/>
      <c r="Q627" s="722"/>
      <c r="R627" s="542" t="s">
        <v>2</v>
      </c>
    </row>
    <row r="628" spans="1:18" ht="14.25">
      <c r="B628" s="491" t="s">
        <v>904</v>
      </c>
      <c r="C628" s="492"/>
      <c r="D628" s="492"/>
      <c r="E628" s="492"/>
      <c r="F628" s="492"/>
      <c r="G628" s="492"/>
      <c r="H628" s="492"/>
      <c r="I628" s="492"/>
      <c r="J628" s="492"/>
      <c r="K628" s="492"/>
      <c r="L628" s="493"/>
      <c r="M628" s="521">
        <v>1582</v>
      </c>
      <c r="N628" s="720"/>
      <c r="O628" s="721"/>
      <c r="P628" s="721"/>
      <c r="Q628" s="722"/>
      <c r="R628" s="543" t="s">
        <v>3</v>
      </c>
    </row>
    <row r="629" spans="1:18" ht="14.25">
      <c r="B629" s="491" t="s">
        <v>905</v>
      </c>
      <c r="C629" s="492"/>
      <c r="D629" s="492"/>
      <c r="E629" s="492"/>
      <c r="F629" s="492"/>
      <c r="G629" s="492"/>
      <c r="H629" s="492"/>
      <c r="I629" s="492"/>
      <c r="J629" s="492"/>
      <c r="K629" s="492"/>
      <c r="L629" s="493"/>
      <c r="M629" s="521">
        <v>1573</v>
      </c>
      <c r="N629" s="720"/>
      <c r="O629" s="721"/>
      <c r="P629" s="721"/>
      <c r="Q629" s="722"/>
      <c r="R629" s="543" t="s">
        <v>2</v>
      </c>
    </row>
    <row r="630" spans="1:18" ht="14.25">
      <c r="B630" s="491" t="s">
        <v>906</v>
      </c>
      <c r="C630" s="492"/>
      <c r="D630" s="492"/>
      <c r="E630" s="492"/>
      <c r="F630" s="492"/>
      <c r="G630" s="492"/>
      <c r="H630" s="492"/>
      <c r="I630" s="492"/>
      <c r="J630" s="492"/>
      <c r="K630" s="492"/>
      <c r="L630" s="493"/>
      <c r="M630" s="521">
        <v>1574</v>
      </c>
      <c r="N630" s="720"/>
      <c r="O630" s="721"/>
      <c r="P630" s="721"/>
      <c r="Q630" s="722"/>
      <c r="R630" s="543" t="s">
        <v>2</v>
      </c>
    </row>
    <row r="631" spans="1:18" ht="14.25">
      <c r="B631" s="491" t="s">
        <v>907</v>
      </c>
      <c r="C631" s="492"/>
      <c r="D631" s="492"/>
      <c r="E631" s="492"/>
      <c r="F631" s="492"/>
      <c r="G631" s="492"/>
      <c r="H631" s="492"/>
      <c r="I631" s="492"/>
      <c r="J631" s="492"/>
      <c r="K631" s="492"/>
      <c r="L631" s="493"/>
      <c r="M631" s="521">
        <v>1575</v>
      </c>
      <c r="N631" s="720"/>
      <c r="O631" s="721"/>
      <c r="P631" s="721"/>
      <c r="Q631" s="722"/>
      <c r="R631" s="543" t="s">
        <v>3</v>
      </c>
    </row>
    <row r="632" spans="1:18" ht="14.25">
      <c r="B632" s="491" t="s">
        <v>929</v>
      </c>
      <c r="C632" s="492"/>
      <c r="D632" s="492"/>
      <c r="E632" s="492"/>
      <c r="F632" s="492"/>
      <c r="G632" s="492"/>
      <c r="H632" s="492"/>
      <c r="I632" s="492"/>
      <c r="J632" s="492"/>
      <c r="K632" s="492"/>
      <c r="L632" s="493"/>
      <c r="M632" s="521">
        <v>1712</v>
      </c>
      <c r="N632" s="720"/>
      <c r="O632" s="721"/>
      <c r="P632" s="721"/>
      <c r="Q632" s="722"/>
      <c r="R632" s="543" t="s">
        <v>2</v>
      </c>
    </row>
    <row r="633" spans="1:18" ht="14.25">
      <c r="B633" s="491" t="s">
        <v>831</v>
      </c>
      <c r="C633" s="492"/>
      <c r="D633" s="492"/>
      <c r="E633" s="492"/>
      <c r="F633" s="492"/>
      <c r="G633" s="492"/>
      <c r="H633" s="492"/>
      <c r="I633" s="492"/>
      <c r="J633" s="492"/>
      <c r="K633" s="492"/>
      <c r="L633" s="493"/>
      <c r="M633" s="521">
        <v>1713</v>
      </c>
      <c r="N633" s="720"/>
      <c r="O633" s="721"/>
      <c r="P633" s="721"/>
      <c r="Q633" s="722"/>
      <c r="R633" s="543" t="s">
        <v>3</v>
      </c>
    </row>
    <row r="634" spans="1:18" ht="14.25">
      <c r="B634" s="491" t="s">
        <v>890</v>
      </c>
      <c r="C634" s="492"/>
      <c r="D634" s="492"/>
      <c r="E634" s="492"/>
      <c r="F634" s="492"/>
      <c r="G634" s="492"/>
      <c r="H634" s="492"/>
      <c r="I634" s="492"/>
      <c r="J634" s="492"/>
      <c r="K634" s="492"/>
      <c r="L634" s="493"/>
      <c r="M634" s="521">
        <v>1714</v>
      </c>
      <c r="N634" s="720"/>
      <c r="O634" s="721"/>
      <c r="P634" s="721"/>
      <c r="Q634" s="722"/>
      <c r="R634" s="543" t="s">
        <v>2</v>
      </c>
    </row>
    <row r="635" spans="1:18" ht="14.25">
      <c r="B635" s="491" t="s">
        <v>909</v>
      </c>
      <c r="C635" s="492"/>
      <c r="D635" s="492"/>
      <c r="E635" s="492"/>
      <c r="F635" s="492"/>
      <c r="G635" s="492"/>
      <c r="H635" s="492"/>
      <c r="I635" s="492"/>
      <c r="J635" s="492"/>
      <c r="K635" s="492"/>
      <c r="L635" s="493"/>
      <c r="M635" s="521">
        <v>1576</v>
      </c>
      <c r="N635" s="720"/>
      <c r="O635" s="721"/>
      <c r="P635" s="721"/>
      <c r="Q635" s="722"/>
      <c r="R635" s="543" t="s">
        <v>3</v>
      </c>
    </row>
    <row r="636" spans="1:18" ht="14.25">
      <c r="B636" s="491" t="s">
        <v>925</v>
      </c>
      <c r="C636" s="492"/>
      <c r="D636" s="492"/>
      <c r="E636" s="492"/>
      <c r="F636" s="492"/>
      <c r="G636" s="492"/>
      <c r="H636" s="492"/>
      <c r="I636" s="492"/>
      <c r="J636" s="492"/>
      <c r="K636" s="492"/>
      <c r="L636" s="493"/>
      <c r="M636" s="521">
        <v>1715</v>
      </c>
      <c r="N636" s="720"/>
      <c r="O636" s="721"/>
      <c r="P636" s="721"/>
      <c r="Q636" s="722"/>
      <c r="R636" s="543" t="s">
        <v>3</v>
      </c>
    </row>
    <row r="637" spans="1:18" ht="14.25">
      <c r="B637" s="491" t="s">
        <v>930</v>
      </c>
      <c r="C637" s="492"/>
      <c r="D637" s="492"/>
      <c r="E637" s="492"/>
      <c r="F637" s="492"/>
      <c r="G637" s="492"/>
      <c r="H637" s="492"/>
      <c r="I637" s="492"/>
      <c r="J637" s="492"/>
      <c r="K637" s="492"/>
      <c r="L637" s="493"/>
      <c r="M637" s="521">
        <v>1577</v>
      </c>
      <c r="N637" s="720"/>
      <c r="O637" s="721"/>
      <c r="P637" s="721"/>
      <c r="Q637" s="722"/>
      <c r="R637" s="543" t="s">
        <v>3</v>
      </c>
    </row>
    <row r="638" spans="1:18" ht="14.25">
      <c r="B638" s="491" t="s">
        <v>926</v>
      </c>
      <c r="C638" s="492"/>
      <c r="D638" s="492"/>
      <c r="E638" s="492"/>
      <c r="F638" s="492"/>
      <c r="G638" s="492"/>
      <c r="H638" s="492"/>
      <c r="I638" s="492"/>
      <c r="J638" s="492"/>
      <c r="K638" s="492"/>
      <c r="L638" s="493"/>
      <c r="M638" s="521">
        <v>1716</v>
      </c>
      <c r="N638" s="720"/>
      <c r="O638" s="721"/>
      <c r="P638" s="721"/>
      <c r="Q638" s="722"/>
      <c r="R638" s="543" t="s">
        <v>3</v>
      </c>
    </row>
    <row r="639" spans="1:18" ht="14.25">
      <c r="B639" s="491" t="s">
        <v>931</v>
      </c>
      <c r="C639" s="492"/>
      <c r="D639" s="492"/>
      <c r="E639" s="492"/>
      <c r="F639" s="492"/>
      <c r="G639" s="492"/>
      <c r="H639" s="492"/>
      <c r="I639" s="492"/>
      <c r="J639" s="492"/>
      <c r="K639" s="492"/>
      <c r="L639" s="493"/>
      <c r="M639" s="521">
        <v>1578</v>
      </c>
      <c r="N639" s="720"/>
      <c r="O639" s="721"/>
      <c r="P639" s="721"/>
      <c r="Q639" s="722"/>
      <c r="R639" s="543" t="s">
        <v>3</v>
      </c>
    </row>
    <row r="640" spans="1:18" ht="14.25">
      <c r="B640" s="491" t="s">
        <v>97</v>
      </c>
      <c r="C640" s="492"/>
      <c r="D640" s="492"/>
      <c r="E640" s="492"/>
      <c r="F640" s="492"/>
      <c r="G640" s="492"/>
      <c r="H640" s="492"/>
      <c r="I640" s="492"/>
      <c r="J640" s="492"/>
      <c r="K640" s="492"/>
      <c r="L640" s="493"/>
      <c r="M640" s="521">
        <v>1584</v>
      </c>
      <c r="N640" s="720"/>
      <c r="O640" s="721"/>
      <c r="P640" s="721"/>
      <c r="Q640" s="722"/>
      <c r="R640" s="543" t="s">
        <v>2</v>
      </c>
    </row>
    <row r="641" spans="1:80" ht="14.25">
      <c r="B641" s="491" t="s">
        <v>98</v>
      </c>
      <c r="C641" s="492"/>
      <c r="D641" s="492"/>
      <c r="E641" s="492"/>
      <c r="F641" s="492"/>
      <c r="G641" s="492"/>
      <c r="H641" s="492"/>
      <c r="I641" s="492"/>
      <c r="J641" s="492"/>
      <c r="K641" s="492"/>
      <c r="L641" s="493"/>
      <c r="M641" s="521">
        <v>1585</v>
      </c>
      <c r="N641" s="720"/>
      <c r="O641" s="721"/>
      <c r="P641" s="721"/>
      <c r="Q641" s="722"/>
      <c r="R641" s="543" t="s">
        <v>3</v>
      </c>
    </row>
    <row r="642" spans="1:80" ht="14.25">
      <c r="B642" s="491" t="s">
        <v>912</v>
      </c>
      <c r="C642" s="492"/>
      <c r="D642" s="492"/>
      <c r="E642" s="492"/>
      <c r="F642" s="492"/>
      <c r="G642" s="492"/>
      <c r="H642" s="492"/>
      <c r="I642" s="492"/>
      <c r="J642" s="492"/>
      <c r="K642" s="492"/>
      <c r="L642" s="493"/>
      <c r="M642" s="521">
        <v>1581</v>
      </c>
      <c r="N642" s="720">
        <f>+IF((+$N$627+$N$629+$N$630+$N$632+$N$634+$N$640-$N$628-$N$631-$N$633-$N$635-$N$636-$N$637-$N$638-$N$639-$N$641)&gt;0,(+$N$627+$N$629+$N$630+$N$632+$N$634+$N$640-$N$628-$N$631-$N$633-$N$635-$N$636-$N$637-$N$638-$N$639-$N$641),0)</f>
        <v>0</v>
      </c>
      <c r="O642" s="721"/>
      <c r="P642" s="721"/>
      <c r="Q642" s="722"/>
      <c r="R642" s="543" t="s">
        <v>4</v>
      </c>
    </row>
    <row r="643" spans="1:80" ht="14.25">
      <c r="B643" s="491" t="s">
        <v>913</v>
      </c>
      <c r="C643" s="492"/>
      <c r="D643" s="492"/>
      <c r="E643" s="492"/>
      <c r="F643" s="492"/>
      <c r="G643" s="492"/>
      <c r="H643" s="492"/>
      <c r="I643" s="492"/>
      <c r="J643" s="492"/>
      <c r="K643" s="492"/>
      <c r="L643" s="493"/>
      <c r="M643" s="521">
        <v>1583</v>
      </c>
      <c r="N643" s="720">
        <f>-IF((+$N$627+$N$629+$N$630+$N$632+$N$634+$N$640-$N$628-$N$631-$N$633-$N$635-$N$636-$N$637-$N$638-$N$639-$N$641)&lt;0,(+$N$627+$N$629+$N$630+$N$632+$N$634+$N$640-$N$628-$N$631-$N$633-$N$635-$N$636-$N$637-$N$638-$N$639-$N$641),0)</f>
        <v>0</v>
      </c>
      <c r="O643" s="721"/>
      <c r="P643" s="721"/>
      <c r="Q643" s="722"/>
      <c r="R643" s="543" t="s">
        <v>4</v>
      </c>
    </row>
    <row r="644" spans="1:80">
      <c r="A644" s="409"/>
      <c r="B644" s="517"/>
      <c r="C644" s="517"/>
      <c r="D644" s="517"/>
      <c r="E644" s="517"/>
      <c r="F644" s="517"/>
      <c r="G644" s="517"/>
      <c r="H644" s="517"/>
      <c r="I644" s="517"/>
      <c r="J644" s="517"/>
      <c r="K644" s="517"/>
      <c r="L644" s="517"/>
      <c r="M644" s="517"/>
      <c r="N644" s="517"/>
      <c r="O644" s="517"/>
      <c r="P644" s="517"/>
      <c r="Q644" s="517"/>
      <c r="R644" s="517"/>
    </row>
    <row r="645" spans="1:80">
      <c r="A645" s="409"/>
      <c r="B645" s="779" t="s">
        <v>932</v>
      </c>
      <c r="C645" s="780"/>
      <c r="D645" s="780"/>
      <c r="E645" s="780"/>
      <c r="F645" s="780"/>
      <c r="G645" s="780"/>
      <c r="H645" s="780"/>
      <c r="I645" s="780"/>
      <c r="J645" s="780"/>
      <c r="K645" s="780"/>
      <c r="L645" s="780"/>
      <c r="M645" s="780"/>
      <c r="N645" s="780"/>
      <c r="O645" s="780"/>
      <c r="P645" s="780"/>
      <c r="Q645" s="780"/>
      <c r="R645" s="780"/>
      <c r="S645" s="780"/>
      <c r="T645" s="780"/>
      <c r="U645" s="780"/>
      <c r="V645" s="780"/>
      <c r="W645" s="781"/>
    </row>
    <row r="646" spans="1:80">
      <c r="A646" s="409"/>
      <c r="B646" s="782"/>
      <c r="C646" s="783"/>
      <c r="D646" s="783"/>
      <c r="E646" s="783"/>
      <c r="F646" s="783"/>
      <c r="G646" s="783"/>
      <c r="H646" s="783"/>
      <c r="I646" s="783"/>
      <c r="J646" s="783"/>
      <c r="K646" s="783"/>
      <c r="L646" s="783"/>
      <c r="M646" s="783"/>
      <c r="N646" s="783"/>
      <c r="O646" s="783"/>
      <c r="P646" s="783"/>
      <c r="Q646" s="783"/>
      <c r="R646" s="783"/>
      <c r="S646" s="783"/>
      <c r="T646" s="783"/>
      <c r="U646" s="783"/>
      <c r="V646" s="783"/>
      <c r="W646" s="784"/>
    </row>
    <row r="647" spans="1:80" ht="14.25">
      <c r="B647" s="565" t="s">
        <v>933</v>
      </c>
      <c r="C647" s="566"/>
      <c r="D647" s="566"/>
      <c r="E647" s="566"/>
      <c r="F647" s="566"/>
      <c r="G647" s="566"/>
      <c r="H647" s="566"/>
      <c r="I647" s="566"/>
      <c r="J647" s="566"/>
      <c r="K647" s="566"/>
      <c r="L647" s="566"/>
      <c r="M647" s="520">
        <v>1784</v>
      </c>
      <c r="N647" s="720"/>
      <c r="O647" s="721"/>
      <c r="P647" s="721"/>
      <c r="Q647" s="722"/>
      <c r="R647" s="566"/>
      <c r="S647" s="566"/>
      <c r="T647" s="566"/>
      <c r="U647" s="566"/>
      <c r="V647" s="567"/>
      <c r="W647" s="568"/>
    </row>
    <row r="648" spans="1:80">
      <c r="B648" s="491" t="s">
        <v>934</v>
      </c>
      <c r="C648" s="492"/>
      <c r="D648" s="492"/>
      <c r="E648" s="492"/>
      <c r="F648" s="492"/>
      <c r="G648" s="492"/>
      <c r="H648" s="492"/>
      <c r="I648" s="492"/>
      <c r="J648" s="492"/>
      <c r="K648" s="492"/>
      <c r="L648" s="492"/>
      <c r="M648" s="801" t="s">
        <v>935</v>
      </c>
      <c r="N648" s="802"/>
      <c r="O648" s="802"/>
      <c r="P648" s="802"/>
      <c r="Q648" s="803"/>
      <c r="R648" s="801" t="s">
        <v>936</v>
      </c>
      <c r="S648" s="802"/>
      <c r="T648" s="802"/>
      <c r="U648" s="802"/>
      <c r="V648" s="803"/>
      <c r="W648" s="568"/>
    </row>
    <row r="649" spans="1:80" ht="14.25">
      <c r="B649" s="491" t="s">
        <v>937</v>
      </c>
      <c r="C649" s="492"/>
      <c r="D649" s="492"/>
      <c r="E649" s="492"/>
      <c r="F649" s="492"/>
      <c r="G649" s="492"/>
      <c r="H649" s="492"/>
      <c r="I649" s="492"/>
      <c r="J649" s="492"/>
      <c r="K649" s="492"/>
      <c r="L649" s="492"/>
      <c r="M649" s="521">
        <v>1785</v>
      </c>
      <c r="N649" s="720"/>
      <c r="O649" s="721"/>
      <c r="P649" s="721"/>
      <c r="Q649" s="722"/>
      <c r="R649" s="521">
        <v>1801</v>
      </c>
      <c r="S649" s="720"/>
      <c r="T649" s="721"/>
      <c r="U649" s="721"/>
      <c r="V649" s="722"/>
      <c r="W649" s="568"/>
    </row>
    <row r="650" spans="1:80" ht="14.25">
      <c r="B650" s="491" t="s">
        <v>938</v>
      </c>
      <c r="C650" s="492"/>
      <c r="D650" s="492"/>
      <c r="E650" s="492"/>
      <c r="F650" s="492"/>
      <c r="G650" s="492"/>
      <c r="H650" s="492"/>
      <c r="I650" s="492"/>
      <c r="J650" s="492"/>
      <c r="K650" s="492"/>
      <c r="L650" s="492"/>
      <c r="M650" s="521">
        <v>1798</v>
      </c>
      <c r="N650" s="720"/>
      <c r="O650" s="721"/>
      <c r="P650" s="721"/>
      <c r="Q650" s="722"/>
      <c r="R650" s="521">
        <v>1799</v>
      </c>
      <c r="S650" s="720"/>
      <c r="T650" s="721"/>
      <c r="U650" s="721"/>
      <c r="V650" s="722"/>
      <c r="W650" s="557" t="s">
        <v>2</v>
      </c>
    </row>
    <row r="651" spans="1:80" s="571" customFormat="1" ht="14.25">
      <c r="A651" s="569"/>
      <c r="B651" s="491" t="s">
        <v>939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521">
        <v>1786</v>
      </c>
      <c r="N651" s="720"/>
      <c r="O651" s="721"/>
      <c r="P651" s="721"/>
      <c r="Q651" s="722"/>
      <c r="R651" s="521">
        <v>1802</v>
      </c>
      <c r="S651" s="720"/>
      <c r="T651" s="721"/>
      <c r="U651" s="721"/>
      <c r="V651" s="722"/>
      <c r="W651" s="570" t="s">
        <v>2</v>
      </c>
      <c r="X651" s="402"/>
      <c r="Y651" s="402"/>
      <c r="Z651" s="402"/>
      <c r="AA651" s="402"/>
      <c r="AB651" s="402"/>
      <c r="AC651" s="402"/>
      <c r="AD651" s="402"/>
      <c r="AE651" s="402"/>
      <c r="AF651" s="402"/>
      <c r="AG651" s="402"/>
      <c r="AH651" s="402"/>
      <c r="AI651" s="402"/>
      <c r="AJ651" s="402"/>
      <c r="AK651" s="402"/>
      <c r="AL651" s="402"/>
      <c r="AM651" s="402"/>
      <c r="AN651" s="402"/>
      <c r="AO651" s="402"/>
      <c r="AP651" s="402"/>
      <c r="AQ651" s="402"/>
      <c r="AR651" s="402"/>
      <c r="AS651" s="402"/>
      <c r="AT651" s="402"/>
      <c r="AU651" s="402"/>
      <c r="AV651" s="402"/>
      <c r="AW651" s="402"/>
      <c r="AX651" s="402"/>
      <c r="AY651" s="402"/>
      <c r="AZ651" s="402"/>
      <c r="BA651" s="402"/>
      <c r="BB651" s="402"/>
      <c r="BC651" s="402"/>
      <c r="BD651" s="402"/>
      <c r="BE651" s="402"/>
      <c r="BF651" s="402"/>
      <c r="BG651" s="402"/>
      <c r="BH651" s="402"/>
      <c r="BI651" s="402"/>
      <c r="BJ651" s="402"/>
      <c r="BK651" s="402"/>
      <c r="BL651" s="402"/>
      <c r="BM651" s="402"/>
      <c r="BN651" s="402"/>
      <c r="BO651" s="402"/>
      <c r="BP651" s="402"/>
      <c r="BQ651" s="402"/>
      <c r="BR651" s="402"/>
      <c r="BS651" s="402"/>
      <c r="BT651" s="402"/>
      <c r="BU651" s="402"/>
      <c r="BV651" s="402"/>
      <c r="BW651" s="402"/>
      <c r="BX651" s="402"/>
      <c r="BY651" s="402"/>
      <c r="BZ651" s="402"/>
      <c r="CA651" s="402"/>
      <c r="CB651" s="402"/>
    </row>
    <row r="652" spans="1:80">
      <c r="B652" s="770" t="s">
        <v>940</v>
      </c>
      <c r="C652" s="771"/>
      <c r="D652" s="771"/>
      <c r="E652" s="771"/>
      <c r="F652" s="771"/>
      <c r="G652" s="771"/>
      <c r="H652" s="771"/>
      <c r="I652" s="771"/>
      <c r="J652" s="771"/>
      <c r="K652" s="771"/>
      <c r="L652" s="771"/>
      <c r="M652" s="771"/>
      <c r="N652" s="771"/>
      <c r="O652" s="771"/>
      <c r="P652" s="771"/>
      <c r="Q652" s="771"/>
      <c r="R652" s="771"/>
      <c r="S652" s="771"/>
      <c r="T652" s="771"/>
      <c r="U652" s="771"/>
      <c r="V652" s="771"/>
      <c r="W652" s="772"/>
    </row>
    <row r="653" spans="1:80" s="571" customFormat="1" ht="14.25">
      <c r="A653" s="569"/>
      <c r="B653" s="491" t="s">
        <v>941</v>
      </c>
      <c r="C653" s="492"/>
      <c r="D653" s="492"/>
      <c r="E653" s="492"/>
      <c r="F653" s="492"/>
      <c r="G653" s="492"/>
      <c r="H653" s="492"/>
      <c r="I653" s="492"/>
      <c r="J653" s="492"/>
      <c r="K653" s="492"/>
      <c r="L653" s="492"/>
      <c r="M653" s="492"/>
      <c r="N653" s="492"/>
      <c r="O653" s="492"/>
      <c r="P653" s="492"/>
      <c r="Q653" s="492"/>
      <c r="R653" s="521">
        <v>1787</v>
      </c>
      <c r="S653" s="720"/>
      <c r="T653" s="721"/>
      <c r="U653" s="721"/>
      <c r="V653" s="722"/>
      <c r="W653" s="570" t="s">
        <v>3</v>
      </c>
      <c r="X653" s="402"/>
      <c r="Y653" s="402"/>
      <c r="Z653" s="402"/>
      <c r="AA653" s="402"/>
      <c r="AB653" s="402"/>
      <c r="AC653" s="402"/>
      <c r="AD653" s="402"/>
      <c r="AE653" s="402"/>
      <c r="AF653" s="402"/>
      <c r="AG653" s="402"/>
      <c r="AH653" s="402"/>
      <c r="AI653" s="402"/>
      <c r="AJ653" s="402"/>
      <c r="AK653" s="402"/>
      <c r="AL653" s="402"/>
      <c r="AM653" s="402"/>
      <c r="AN653" s="402"/>
      <c r="AO653" s="402"/>
      <c r="AP653" s="402"/>
      <c r="AQ653" s="402"/>
      <c r="AR653" s="402"/>
      <c r="AS653" s="402"/>
      <c r="AT653" s="402"/>
      <c r="AU653" s="402"/>
      <c r="AV653" s="402"/>
      <c r="AW653" s="402"/>
      <c r="AX653" s="402"/>
      <c r="AY653" s="402"/>
      <c r="AZ653" s="402"/>
      <c r="BA653" s="402"/>
      <c r="BB653" s="402"/>
      <c r="BC653" s="402"/>
      <c r="BD653" s="402"/>
      <c r="BE653" s="402"/>
      <c r="BF653" s="402"/>
      <c r="BG653" s="402"/>
      <c r="BH653" s="402"/>
      <c r="BI653" s="402"/>
      <c r="BJ653" s="402"/>
      <c r="BK653" s="402"/>
      <c r="BL653" s="402"/>
      <c r="BM653" s="402"/>
      <c r="BN653" s="402"/>
      <c r="BO653" s="402"/>
      <c r="BP653" s="402"/>
      <c r="BQ653" s="402"/>
      <c r="BR653" s="402"/>
      <c r="BS653" s="402"/>
      <c r="BT653" s="402"/>
      <c r="BU653" s="402"/>
      <c r="BV653" s="402"/>
      <c r="BW653" s="402"/>
      <c r="BX653" s="402"/>
      <c r="BY653" s="402"/>
      <c r="BZ653" s="402"/>
      <c r="CA653" s="402"/>
      <c r="CB653" s="402"/>
    </row>
    <row r="654" spans="1:80" s="571" customFormat="1" ht="14.25">
      <c r="A654" s="569"/>
      <c r="B654" s="491" t="s">
        <v>942</v>
      </c>
      <c r="C654" s="492"/>
      <c r="D654" s="492"/>
      <c r="E654" s="492"/>
      <c r="F654" s="492"/>
      <c r="G654" s="492"/>
      <c r="H654" s="492"/>
      <c r="I654" s="492"/>
      <c r="J654" s="492"/>
      <c r="K654" s="492"/>
      <c r="L654" s="492"/>
      <c r="M654" s="492"/>
      <c r="N654" s="492"/>
      <c r="O654" s="492"/>
      <c r="P654" s="492"/>
      <c r="Q654" s="492"/>
      <c r="R654" s="521">
        <v>1788</v>
      </c>
      <c r="S654" s="720">
        <f>+$N$650+$S$650+$N$651+$S$651-$S$653</f>
        <v>0</v>
      </c>
      <c r="T654" s="721"/>
      <c r="U654" s="721"/>
      <c r="V654" s="722"/>
      <c r="W654" s="570" t="s">
        <v>4</v>
      </c>
      <c r="X654" s="402"/>
      <c r="Y654" s="402"/>
      <c r="Z654" s="402"/>
      <c r="AA654" s="402"/>
      <c r="AB654" s="402"/>
      <c r="AC654" s="402"/>
      <c r="AD654" s="402"/>
      <c r="AE654" s="402"/>
      <c r="AF654" s="402"/>
      <c r="AG654" s="402"/>
      <c r="AH654" s="402"/>
      <c r="AI654" s="402"/>
      <c r="AJ654" s="402"/>
      <c r="AK654" s="402"/>
      <c r="AL654" s="402"/>
      <c r="AM654" s="402"/>
      <c r="AN654" s="402"/>
      <c r="AO654" s="402"/>
      <c r="AP654" s="402"/>
      <c r="AQ654" s="402"/>
      <c r="AR654" s="402"/>
      <c r="AS654" s="402"/>
      <c r="AT654" s="402"/>
      <c r="AU654" s="402"/>
      <c r="AV654" s="402"/>
      <c r="AW654" s="402"/>
      <c r="AX654" s="402"/>
      <c r="AY654" s="402"/>
      <c r="AZ654" s="402"/>
      <c r="BA654" s="402"/>
      <c r="BB654" s="402"/>
      <c r="BC654" s="402"/>
      <c r="BD654" s="402"/>
      <c r="BE654" s="402"/>
      <c r="BF654" s="402"/>
      <c r="BG654" s="402"/>
      <c r="BH654" s="402"/>
      <c r="BI654" s="402"/>
      <c r="BJ654" s="402"/>
      <c r="BK654" s="402"/>
      <c r="BL654" s="402"/>
      <c r="BM654" s="402"/>
      <c r="BN654" s="402"/>
      <c r="BO654" s="402"/>
      <c r="BP654" s="402"/>
      <c r="BQ654" s="402"/>
      <c r="BR654" s="402"/>
      <c r="BS654" s="402"/>
      <c r="BT654" s="402"/>
      <c r="BU654" s="402"/>
      <c r="BV654" s="402"/>
      <c r="BW654" s="402"/>
      <c r="BX654" s="402"/>
      <c r="BY654" s="402"/>
      <c r="BZ654" s="402"/>
      <c r="CA654" s="402"/>
      <c r="CB654" s="402"/>
    </row>
    <row r="655" spans="1:80">
      <c r="B655" s="770" t="s">
        <v>943</v>
      </c>
      <c r="C655" s="771"/>
      <c r="D655" s="771"/>
      <c r="E655" s="771"/>
      <c r="F655" s="771"/>
      <c r="G655" s="771"/>
      <c r="H655" s="771"/>
      <c r="I655" s="771"/>
      <c r="J655" s="771"/>
      <c r="K655" s="771"/>
      <c r="L655" s="771"/>
      <c r="M655" s="771"/>
      <c r="N655" s="771"/>
      <c r="O655" s="771"/>
      <c r="P655" s="771"/>
      <c r="Q655" s="771"/>
      <c r="R655" s="771"/>
      <c r="S655" s="771"/>
      <c r="T655" s="771"/>
      <c r="U655" s="771"/>
      <c r="V655" s="771"/>
      <c r="W655" s="772"/>
    </row>
    <row r="656" spans="1:80" s="571" customFormat="1" ht="14.25">
      <c r="A656" s="569"/>
      <c r="B656" s="491" t="s">
        <v>356</v>
      </c>
      <c r="C656" s="492"/>
      <c r="D656" s="492"/>
      <c r="E656" s="492"/>
      <c r="F656" s="492"/>
      <c r="G656" s="492"/>
      <c r="H656" s="492"/>
      <c r="I656" s="492"/>
      <c r="J656" s="492"/>
      <c r="K656" s="492"/>
      <c r="L656" s="492"/>
      <c r="M656" s="492"/>
      <c r="N656" s="492"/>
      <c r="O656" s="492"/>
      <c r="P656" s="492"/>
      <c r="Q656" s="492"/>
      <c r="R656" s="521">
        <v>1789</v>
      </c>
      <c r="S656" s="720"/>
      <c r="T656" s="721"/>
      <c r="U656" s="721"/>
      <c r="V656" s="722"/>
      <c r="W656" s="570" t="s">
        <v>3</v>
      </c>
      <c r="X656" s="402"/>
      <c r="Y656" s="402"/>
      <c r="Z656" s="402"/>
      <c r="AA656" s="402"/>
      <c r="AB656" s="402"/>
      <c r="AC656" s="402"/>
      <c r="AD656" s="402"/>
      <c r="AE656" s="402"/>
      <c r="AF656" s="402"/>
      <c r="AG656" s="402"/>
      <c r="AH656" s="402"/>
      <c r="AI656" s="402"/>
      <c r="AJ656" s="402"/>
      <c r="AK656" s="402"/>
      <c r="AL656" s="402"/>
      <c r="AM656" s="402"/>
      <c r="AN656" s="402"/>
      <c r="AO656" s="402"/>
      <c r="AP656" s="402"/>
      <c r="AQ656" s="402"/>
      <c r="AR656" s="402"/>
      <c r="AS656" s="402"/>
      <c r="AT656" s="402"/>
      <c r="AU656" s="402"/>
      <c r="AV656" s="402"/>
      <c r="AW656" s="402"/>
      <c r="AX656" s="402"/>
      <c r="AY656" s="402"/>
      <c r="AZ656" s="402"/>
      <c r="BA656" s="402"/>
      <c r="BB656" s="402"/>
      <c r="BC656" s="402"/>
      <c r="BD656" s="402"/>
      <c r="BE656" s="402"/>
      <c r="BF656" s="402"/>
      <c r="BG656" s="402"/>
      <c r="BH656" s="402"/>
      <c r="BI656" s="402"/>
      <c r="BJ656" s="402"/>
      <c r="BK656" s="402"/>
      <c r="BL656" s="402"/>
      <c r="BM656" s="402"/>
      <c r="BN656" s="402"/>
      <c r="BO656" s="402"/>
      <c r="BP656" s="402"/>
      <c r="BQ656" s="402"/>
      <c r="BR656" s="402"/>
      <c r="BS656" s="402"/>
      <c r="BT656" s="402"/>
      <c r="BU656" s="402"/>
      <c r="BV656" s="402"/>
      <c r="BW656" s="402"/>
      <c r="BX656" s="402"/>
      <c r="BY656" s="402"/>
      <c r="BZ656" s="402"/>
      <c r="CA656" s="402"/>
      <c r="CB656" s="402"/>
    </row>
    <row r="657" spans="1:80" s="571" customFormat="1" ht="14.25">
      <c r="A657" s="569"/>
      <c r="B657" s="491" t="s">
        <v>944</v>
      </c>
      <c r="C657" s="492"/>
      <c r="D657" s="492"/>
      <c r="E657" s="492"/>
      <c r="F657" s="492"/>
      <c r="G657" s="492"/>
      <c r="H657" s="492"/>
      <c r="I657" s="492"/>
      <c r="J657" s="492"/>
      <c r="K657" s="492"/>
      <c r="L657" s="492"/>
      <c r="M657" s="492"/>
      <c r="N657" s="492"/>
      <c r="O657" s="492"/>
      <c r="P657" s="492"/>
      <c r="Q657" s="492"/>
      <c r="R657" s="521">
        <v>1790</v>
      </c>
      <c r="S657" s="720"/>
      <c r="T657" s="721"/>
      <c r="U657" s="721"/>
      <c r="V657" s="722"/>
      <c r="W657" s="570" t="s">
        <v>3</v>
      </c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2"/>
      <c r="AI657" s="402"/>
      <c r="AJ657" s="402"/>
      <c r="AK657" s="402"/>
      <c r="AL657" s="402"/>
      <c r="AM657" s="402"/>
      <c r="AN657" s="402"/>
      <c r="AO657" s="402"/>
      <c r="AP657" s="402"/>
      <c r="AQ657" s="402"/>
      <c r="AR657" s="402"/>
      <c r="AS657" s="402"/>
      <c r="AT657" s="402"/>
      <c r="AU657" s="402"/>
      <c r="AV657" s="402"/>
      <c r="AW657" s="402"/>
      <c r="AX657" s="402"/>
      <c r="AY657" s="402"/>
      <c r="AZ657" s="402"/>
      <c r="BA657" s="402"/>
      <c r="BB657" s="402"/>
      <c r="BC657" s="402"/>
      <c r="BD657" s="402"/>
      <c r="BE657" s="402"/>
      <c r="BF657" s="402"/>
      <c r="BG657" s="402"/>
      <c r="BH657" s="402"/>
      <c r="BI657" s="402"/>
      <c r="BJ657" s="402"/>
      <c r="BK657" s="402"/>
      <c r="BL657" s="402"/>
      <c r="BM657" s="402"/>
      <c r="BN657" s="402"/>
      <c r="BO657" s="402"/>
      <c r="BP657" s="402"/>
      <c r="BQ657" s="402"/>
      <c r="BR657" s="402"/>
      <c r="BS657" s="402"/>
      <c r="BT657" s="402"/>
      <c r="BU657" s="402"/>
      <c r="BV657" s="402"/>
      <c r="BW657" s="402"/>
      <c r="BX657" s="402"/>
      <c r="BY657" s="402"/>
      <c r="BZ657" s="402"/>
      <c r="CA657" s="402"/>
      <c r="CB657" s="402"/>
    </row>
    <row r="658" spans="1:80" s="571" customFormat="1" ht="14.25">
      <c r="A658" s="569"/>
      <c r="B658" s="491" t="s">
        <v>945</v>
      </c>
      <c r="C658" s="492"/>
      <c r="D658" s="492"/>
      <c r="E658" s="492"/>
      <c r="F658" s="492"/>
      <c r="G658" s="492"/>
      <c r="H658" s="492"/>
      <c r="I658" s="492"/>
      <c r="J658" s="492"/>
      <c r="K658" s="492"/>
      <c r="L658" s="492"/>
      <c r="M658" s="492"/>
      <c r="N658" s="492"/>
      <c r="O658" s="492"/>
      <c r="P658" s="492"/>
      <c r="Q658" s="492"/>
      <c r="R658" s="521">
        <v>1791</v>
      </c>
      <c r="S658" s="720"/>
      <c r="T658" s="721"/>
      <c r="U658" s="721"/>
      <c r="V658" s="722"/>
      <c r="W658" s="570" t="s">
        <v>3</v>
      </c>
      <c r="X658" s="402"/>
      <c r="Y658" s="402"/>
      <c r="Z658" s="402"/>
      <c r="AA658" s="402"/>
      <c r="AB658" s="402"/>
      <c r="AC658" s="402"/>
      <c r="AD658" s="402"/>
      <c r="AE658" s="402"/>
      <c r="AF658" s="402"/>
      <c r="AG658" s="402"/>
      <c r="AH658" s="402"/>
      <c r="AI658" s="402"/>
      <c r="AJ658" s="402"/>
      <c r="AK658" s="402"/>
      <c r="AL658" s="402"/>
      <c r="AM658" s="402"/>
      <c r="AN658" s="402"/>
      <c r="AO658" s="402"/>
      <c r="AP658" s="402"/>
      <c r="AQ658" s="402"/>
      <c r="AR658" s="402"/>
      <c r="AS658" s="402"/>
      <c r="AT658" s="402"/>
      <c r="AU658" s="402"/>
      <c r="AV658" s="402"/>
      <c r="AW658" s="402"/>
      <c r="AX658" s="402"/>
      <c r="AY658" s="402"/>
      <c r="AZ658" s="402"/>
      <c r="BA658" s="402"/>
      <c r="BB658" s="402"/>
      <c r="BC658" s="402"/>
      <c r="BD658" s="402"/>
      <c r="BE658" s="402"/>
      <c r="BF658" s="402"/>
      <c r="BG658" s="402"/>
      <c r="BH658" s="402"/>
      <c r="BI658" s="402"/>
      <c r="BJ658" s="402"/>
      <c r="BK658" s="402"/>
      <c r="BL658" s="402"/>
      <c r="BM658" s="402"/>
      <c r="BN658" s="402"/>
      <c r="BO658" s="402"/>
      <c r="BP658" s="402"/>
      <c r="BQ658" s="402"/>
      <c r="BR658" s="402"/>
      <c r="BS658" s="402"/>
      <c r="BT658" s="402"/>
      <c r="BU658" s="402"/>
      <c r="BV658" s="402"/>
      <c r="BW658" s="402"/>
      <c r="BX658" s="402"/>
      <c r="BY658" s="402"/>
      <c r="BZ658" s="402"/>
      <c r="CA658" s="402"/>
      <c r="CB658" s="402"/>
    </row>
    <row r="659" spans="1:80" s="571" customFormat="1" ht="14.25">
      <c r="A659" s="569"/>
      <c r="B659" s="491" t="s">
        <v>946</v>
      </c>
      <c r="C659" s="492"/>
      <c r="D659" s="492"/>
      <c r="E659" s="492"/>
      <c r="F659" s="492"/>
      <c r="G659" s="492"/>
      <c r="H659" s="492"/>
      <c r="I659" s="492"/>
      <c r="J659" s="492"/>
      <c r="K659" s="492"/>
      <c r="L659" s="492"/>
      <c r="M659" s="492"/>
      <c r="N659" s="492"/>
      <c r="O659" s="492"/>
      <c r="P659" s="492"/>
      <c r="Q659" s="492"/>
      <c r="R659" s="521">
        <v>1792</v>
      </c>
      <c r="S659" s="720"/>
      <c r="T659" s="721"/>
      <c r="U659" s="721"/>
      <c r="V659" s="722"/>
      <c r="W659" s="570" t="s">
        <v>3</v>
      </c>
      <c r="X659" s="402"/>
      <c r="Y659" s="402"/>
      <c r="Z659" s="402"/>
      <c r="AA659" s="402"/>
      <c r="AB659" s="402"/>
      <c r="AC659" s="402"/>
      <c r="AD659" s="402"/>
      <c r="AE659" s="402"/>
      <c r="AF659" s="402"/>
      <c r="AG659" s="402"/>
      <c r="AH659" s="402"/>
      <c r="AI659" s="402"/>
      <c r="AJ659" s="402"/>
      <c r="AK659" s="402"/>
      <c r="AL659" s="402"/>
      <c r="AM659" s="402"/>
      <c r="AN659" s="402"/>
      <c r="AO659" s="402"/>
      <c r="AP659" s="402"/>
      <c r="AQ659" s="402"/>
      <c r="AR659" s="402"/>
      <c r="AS659" s="402"/>
      <c r="AT659" s="402"/>
      <c r="AU659" s="402"/>
      <c r="AV659" s="402"/>
      <c r="AW659" s="402"/>
      <c r="AX659" s="402"/>
      <c r="AY659" s="402"/>
      <c r="AZ659" s="402"/>
      <c r="BA659" s="402"/>
      <c r="BB659" s="402"/>
      <c r="BC659" s="402"/>
      <c r="BD659" s="402"/>
      <c r="BE659" s="402"/>
      <c r="BF659" s="402"/>
      <c r="BG659" s="402"/>
      <c r="BH659" s="402"/>
      <c r="BI659" s="402"/>
      <c r="BJ659" s="402"/>
      <c r="BK659" s="402"/>
      <c r="BL659" s="402"/>
      <c r="BM659" s="402"/>
      <c r="BN659" s="402"/>
      <c r="BO659" s="402"/>
      <c r="BP659" s="402"/>
      <c r="BQ659" s="402"/>
      <c r="BR659" s="402"/>
      <c r="BS659" s="402"/>
      <c r="BT659" s="402"/>
      <c r="BU659" s="402"/>
      <c r="BV659" s="402"/>
      <c r="BW659" s="402"/>
      <c r="BX659" s="402"/>
      <c r="BY659" s="402"/>
      <c r="BZ659" s="402"/>
      <c r="CA659" s="402"/>
      <c r="CB659" s="402"/>
    </row>
    <row r="660" spans="1:80" s="571" customFormat="1" ht="14.25">
      <c r="A660" s="569"/>
      <c r="B660" s="491" t="s">
        <v>947</v>
      </c>
      <c r="C660" s="492"/>
      <c r="D660" s="492"/>
      <c r="E660" s="492"/>
      <c r="F660" s="492"/>
      <c r="G660" s="492"/>
      <c r="H660" s="492"/>
      <c r="I660" s="492"/>
      <c r="J660" s="492"/>
      <c r="K660" s="492"/>
      <c r="L660" s="492"/>
      <c r="M660" s="492"/>
      <c r="N660" s="492"/>
      <c r="O660" s="492"/>
      <c r="P660" s="492"/>
      <c r="Q660" s="492"/>
      <c r="R660" s="521">
        <v>1793</v>
      </c>
      <c r="S660" s="720">
        <f>+$S$654-S656-S657-S658-S659</f>
        <v>0</v>
      </c>
      <c r="T660" s="721"/>
      <c r="U660" s="721"/>
      <c r="V660" s="722"/>
      <c r="W660" s="570" t="s">
        <v>4</v>
      </c>
      <c r="X660" s="402"/>
      <c r="Y660" s="402"/>
      <c r="Z660" s="402"/>
      <c r="AA660" s="402"/>
      <c r="AB660" s="402"/>
      <c r="AC660" s="402"/>
      <c r="AD660" s="402"/>
      <c r="AE660" s="402"/>
      <c r="AF660" s="402"/>
      <c r="AG660" s="402"/>
      <c r="AH660" s="402"/>
      <c r="AI660" s="402"/>
      <c r="AJ660" s="402"/>
      <c r="AK660" s="402"/>
      <c r="AL660" s="402"/>
      <c r="AM660" s="402"/>
      <c r="AN660" s="402"/>
      <c r="AO660" s="402"/>
      <c r="AP660" s="402"/>
      <c r="AQ660" s="402"/>
      <c r="AR660" s="402"/>
      <c r="AS660" s="402"/>
      <c r="AT660" s="402"/>
      <c r="AU660" s="402"/>
      <c r="AV660" s="402"/>
      <c r="AW660" s="402"/>
      <c r="AX660" s="402"/>
      <c r="AY660" s="402"/>
      <c r="AZ660" s="402"/>
      <c r="BA660" s="402"/>
      <c r="BB660" s="402"/>
      <c r="BC660" s="402"/>
      <c r="BD660" s="402"/>
      <c r="BE660" s="402"/>
      <c r="BF660" s="402"/>
      <c r="BG660" s="402"/>
      <c r="BH660" s="402"/>
      <c r="BI660" s="402"/>
      <c r="BJ660" s="402"/>
      <c r="BK660" s="402"/>
      <c r="BL660" s="402"/>
      <c r="BM660" s="402"/>
      <c r="BN660" s="402"/>
      <c r="BO660" s="402"/>
      <c r="BP660" s="402"/>
      <c r="BQ660" s="402"/>
      <c r="BR660" s="402"/>
      <c r="BS660" s="402"/>
      <c r="BT660" s="402"/>
      <c r="BU660" s="402"/>
      <c r="BV660" s="402"/>
      <c r="BW660" s="402"/>
      <c r="BX660" s="402"/>
      <c r="BY660" s="402"/>
      <c r="BZ660" s="402"/>
      <c r="CA660" s="402"/>
      <c r="CB660" s="402"/>
    </row>
    <row r="661" spans="1:80">
      <c r="B661" s="770" t="s">
        <v>948</v>
      </c>
      <c r="C661" s="771"/>
      <c r="D661" s="771"/>
      <c r="E661" s="771"/>
      <c r="F661" s="771"/>
      <c r="G661" s="771"/>
      <c r="H661" s="771"/>
      <c r="I661" s="771"/>
      <c r="J661" s="771"/>
      <c r="K661" s="771"/>
      <c r="L661" s="771"/>
      <c r="M661" s="771"/>
      <c r="N661" s="771"/>
      <c r="O661" s="771"/>
      <c r="P661" s="771"/>
      <c r="Q661" s="771"/>
      <c r="R661" s="771"/>
      <c r="S661" s="771"/>
      <c r="T661" s="771"/>
      <c r="U661" s="771"/>
      <c r="V661" s="771"/>
      <c r="W661" s="772"/>
    </row>
    <row r="662" spans="1:80" ht="14.25">
      <c r="B662" s="572" t="s">
        <v>949</v>
      </c>
      <c r="C662" s="573"/>
      <c r="D662" s="573"/>
      <c r="E662" s="573"/>
      <c r="F662" s="573"/>
      <c r="G662" s="573"/>
      <c r="H662" s="573"/>
      <c r="I662" s="573"/>
      <c r="J662" s="573"/>
      <c r="K662" s="573"/>
      <c r="L662" s="573"/>
      <c r="M662" s="573"/>
      <c r="N662" s="573"/>
      <c r="O662" s="573"/>
      <c r="P662" s="573"/>
      <c r="Q662" s="573"/>
      <c r="R662" s="594">
        <v>1794</v>
      </c>
      <c r="S662" s="720">
        <f>+S660</f>
        <v>0</v>
      </c>
      <c r="T662" s="721"/>
      <c r="U662" s="721"/>
      <c r="V662" s="722"/>
      <c r="W662" s="570" t="s">
        <v>4</v>
      </c>
    </row>
    <row r="663" spans="1:80" s="571" customFormat="1" ht="14.25">
      <c r="A663" s="569"/>
      <c r="B663" s="575" t="s">
        <v>950</v>
      </c>
      <c r="C663" s="492"/>
      <c r="D663" s="492"/>
      <c r="E663" s="492"/>
      <c r="F663" s="492"/>
      <c r="G663" s="492"/>
      <c r="H663" s="492"/>
      <c r="I663" s="492"/>
      <c r="J663" s="492"/>
      <c r="K663" s="492"/>
      <c r="L663" s="492"/>
      <c r="M663" s="492"/>
      <c r="N663" s="492"/>
      <c r="O663" s="492"/>
      <c r="P663" s="492"/>
      <c r="Q663" s="492"/>
      <c r="R663" s="521">
        <v>1795</v>
      </c>
      <c r="S663" s="720"/>
      <c r="T663" s="721"/>
      <c r="U663" s="721"/>
      <c r="V663" s="722"/>
      <c r="W663" s="570"/>
      <c r="X663" s="402"/>
      <c r="Y663" s="402"/>
      <c r="Z663" s="402"/>
      <c r="AA663" s="402"/>
      <c r="AB663" s="402"/>
      <c r="AC663" s="402"/>
      <c r="AD663" s="402"/>
      <c r="AE663" s="402"/>
      <c r="AF663" s="402"/>
      <c r="AG663" s="402"/>
      <c r="AH663" s="402"/>
      <c r="AI663" s="402"/>
      <c r="AJ663" s="402"/>
      <c r="AK663" s="402"/>
      <c r="AL663" s="402"/>
      <c r="AM663" s="402"/>
      <c r="AN663" s="402"/>
      <c r="AO663" s="402"/>
      <c r="AP663" s="402"/>
      <c r="AQ663" s="402"/>
      <c r="AR663" s="402"/>
      <c r="AS663" s="402"/>
      <c r="AT663" s="402"/>
      <c r="AU663" s="402"/>
      <c r="AV663" s="402"/>
      <c r="AW663" s="402"/>
      <c r="AX663" s="402"/>
      <c r="AY663" s="402"/>
      <c r="AZ663" s="402"/>
      <c r="BA663" s="402"/>
      <c r="BB663" s="402"/>
      <c r="BC663" s="402"/>
      <c r="BD663" s="402"/>
      <c r="BE663" s="402"/>
      <c r="BF663" s="402"/>
      <c r="BG663" s="402"/>
      <c r="BH663" s="402"/>
      <c r="BI663" s="402"/>
      <c r="BJ663" s="402"/>
      <c r="BK663" s="402"/>
      <c r="BL663" s="402"/>
      <c r="BM663" s="402"/>
      <c r="BN663" s="402"/>
      <c r="BO663" s="402"/>
      <c r="BP663" s="402"/>
      <c r="BQ663" s="402"/>
      <c r="BR663" s="402"/>
      <c r="BS663" s="402"/>
      <c r="BT663" s="402"/>
      <c r="BU663" s="402"/>
      <c r="BV663" s="402"/>
      <c r="BW663" s="402"/>
      <c r="BX663" s="402"/>
      <c r="BY663" s="402"/>
      <c r="BZ663" s="402"/>
      <c r="CA663" s="402"/>
      <c r="CB663" s="402"/>
    </row>
    <row r="664" spans="1:80">
      <c r="B664" s="576"/>
      <c r="C664" s="577"/>
      <c r="D664" s="577"/>
      <c r="E664" s="577"/>
      <c r="F664" s="577"/>
      <c r="G664" s="577"/>
      <c r="H664" s="577"/>
      <c r="I664" s="577"/>
      <c r="J664" s="577"/>
      <c r="K664" s="577"/>
      <c r="L664" s="577"/>
      <c r="M664" s="577"/>
      <c r="N664" s="577"/>
      <c r="O664" s="577"/>
      <c r="P664" s="577"/>
      <c r="Q664" s="577"/>
      <c r="R664" s="577"/>
      <c r="S664" s="577"/>
      <c r="T664" s="577"/>
      <c r="U664" s="577"/>
      <c r="V664" s="577"/>
      <c r="W664" s="578"/>
    </row>
    <row r="665" spans="1:80" ht="14.25">
      <c r="B665" s="572" t="s">
        <v>951</v>
      </c>
      <c r="C665" s="573"/>
      <c r="D665" s="573"/>
      <c r="E665" s="573"/>
      <c r="F665" s="573"/>
      <c r="G665" s="573"/>
      <c r="H665" s="573"/>
      <c r="I665" s="573"/>
      <c r="J665" s="573"/>
      <c r="K665" s="573"/>
      <c r="L665" s="573"/>
      <c r="M665" s="521">
        <v>1797</v>
      </c>
      <c r="N665" s="720"/>
      <c r="O665" s="721"/>
      <c r="P665" s="721"/>
      <c r="Q665" s="722"/>
      <c r="R665" s="521">
        <v>1842</v>
      </c>
      <c r="S665" s="720"/>
      <c r="T665" s="721"/>
      <c r="U665" s="721"/>
      <c r="V665" s="722"/>
      <c r="W665" s="570"/>
    </row>
  </sheetData>
  <sheetProtection formatCells="0" formatColumns="0" formatRows="0" insertColumns="0" insertRows="0" insertHyperlinks="0" deleteColumns="0" deleteRows="0" selectLockedCells="1" sort="0" autoFilter="0" pivotTables="0"/>
  <mergeCells count="1149">
    <mergeCell ref="S662:V662"/>
    <mergeCell ref="S663:V663"/>
    <mergeCell ref="N665:Q665"/>
    <mergeCell ref="S665:V665"/>
    <mergeCell ref="S656:V656"/>
    <mergeCell ref="S657:V657"/>
    <mergeCell ref="S658:V658"/>
    <mergeCell ref="S659:V659"/>
    <mergeCell ref="S660:V660"/>
    <mergeCell ref="B661:W661"/>
    <mergeCell ref="N651:Q651"/>
    <mergeCell ref="S651:V651"/>
    <mergeCell ref="B652:W652"/>
    <mergeCell ref="S653:V653"/>
    <mergeCell ref="S654:V654"/>
    <mergeCell ref="B655:W655"/>
    <mergeCell ref="M648:Q648"/>
    <mergeCell ref="R648:V648"/>
    <mergeCell ref="N649:Q649"/>
    <mergeCell ref="S649:V649"/>
    <mergeCell ref="N650:Q650"/>
    <mergeCell ref="S650:V650"/>
    <mergeCell ref="N640:Q640"/>
    <mergeCell ref="N641:Q641"/>
    <mergeCell ref="N642:Q642"/>
    <mergeCell ref="N643:Q643"/>
    <mergeCell ref="B645:W646"/>
    <mergeCell ref="N647:Q647"/>
    <mergeCell ref="N634:Q634"/>
    <mergeCell ref="N635:Q635"/>
    <mergeCell ref="N636:Q636"/>
    <mergeCell ref="N637:Q637"/>
    <mergeCell ref="N638:Q638"/>
    <mergeCell ref="N639:Q639"/>
    <mergeCell ref="N628:Q628"/>
    <mergeCell ref="N629:Q629"/>
    <mergeCell ref="N630:Q630"/>
    <mergeCell ref="N631:Q631"/>
    <mergeCell ref="N632:Q632"/>
    <mergeCell ref="N633:Q633"/>
    <mergeCell ref="N620:Q620"/>
    <mergeCell ref="N621:Q621"/>
    <mergeCell ref="N622:Q622"/>
    <mergeCell ref="N623:Q623"/>
    <mergeCell ref="B625:R626"/>
    <mergeCell ref="N627:Q627"/>
    <mergeCell ref="N614:Q614"/>
    <mergeCell ref="N615:Q615"/>
    <mergeCell ref="N616:Q616"/>
    <mergeCell ref="N617:Q617"/>
    <mergeCell ref="N618:Q618"/>
    <mergeCell ref="N619:Q619"/>
    <mergeCell ref="N608:Q608"/>
    <mergeCell ref="N609:Q609"/>
    <mergeCell ref="N610:Q610"/>
    <mergeCell ref="N611:Q611"/>
    <mergeCell ref="N612:Q612"/>
    <mergeCell ref="N613:Q613"/>
    <mergeCell ref="N602:Q602"/>
    <mergeCell ref="N603:Q603"/>
    <mergeCell ref="N604:Q604"/>
    <mergeCell ref="N605:Q605"/>
    <mergeCell ref="N606:Q606"/>
    <mergeCell ref="N607:Q607"/>
    <mergeCell ref="N596:Q596"/>
    <mergeCell ref="N597:Q597"/>
    <mergeCell ref="N598:Q598"/>
    <mergeCell ref="N599:Q599"/>
    <mergeCell ref="N600:Q600"/>
    <mergeCell ref="N601:Q601"/>
    <mergeCell ref="B589:R590"/>
    <mergeCell ref="N591:Q591"/>
    <mergeCell ref="N592:Q592"/>
    <mergeCell ref="N593:Q593"/>
    <mergeCell ref="N594:Q594"/>
    <mergeCell ref="N595:Q595"/>
    <mergeCell ref="AN586:AQ586"/>
    <mergeCell ref="AS586:AV586"/>
    <mergeCell ref="J587:M587"/>
    <mergeCell ref="O587:R587"/>
    <mergeCell ref="T587:W587"/>
    <mergeCell ref="Y587:AB587"/>
    <mergeCell ref="J586:M586"/>
    <mergeCell ref="O586:R586"/>
    <mergeCell ref="T586:W586"/>
    <mergeCell ref="Y586:AB586"/>
    <mergeCell ref="AD586:AG586"/>
    <mergeCell ref="AI586:AL586"/>
    <mergeCell ref="J585:M585"/>
    <mergeCell ref="O585:R585"/>
    <mergeCell ref="AD585:AG585"/>
    <mergeCell ref="AI585:AL585"/>
    <mergeCell ref="AN585:AQ585"/>
    <mergeCell ref="AS585:AV585"/>
    <mergeCell ref="AN583:AQ583"/>
    <mergeCell ref="AS583:AV583"/>
    <mergeCell ref="J584:M584"/>
    <mergeCell ref="O584:R584"/>
    <mergeCell ref="T584:W584"/>
    <mergeCell ref="Y584:AB584"/>
    <mergeCell ref="AD584:AG584"/>
    <mergeCell ref="AI584:AL584"/>
    <mergeCell ref="AN584:AQ584"/>
    <mergeCell ref="AS584:AV584"/>
    <mergeCell ref="J583:M583"/>
    <mergeCell ref="O583:R583"/>
    <mergeCell ref="T583:W583"/>
    <mergeCell ref="Y583:AB583"/>
    <mergeCell ref="AD583:AG583"/>
    <mergeCell ref="AI583:AL583"/>
    <mergeCell ref="AS581:AV581"/>
    <mergeCell ref="J582:M582"/>
    <mergeCell ref="O582:R582"/>
    <mergeCell ref="T582:W582"/>
    <mergeCell ref="Y582:AB582"/>
    <mergeCell ref="AD582:AG582"/>
    <mergeCell ref="AI582:AL582"/>
    <mergeCell ref="AN582:AQ582"/>
    <mergeCell ref="AS582:AV582"/>
    <mergeCell ref="AI580:AL580"/>
    <mergeCell ref="AN580:AQ580"/>
    <mergeCell ref="AS580:AV580"/>
    <mergeCell ref="J581:M581"/>
    <mergeCell ref="O581:R581"/>
    <mergeCell ref="T581:W581"/>
    <mergeCell ref="Y581:AB581"/>
    <mergeCell ref="AD581:AG581"/>
    <mergeCell ref="AI581:AL581"/>
    <mergeCell ref="AN581:AQ581"/>
    <mergeCell ref="J579:M579"/>
    <mergeCell ref="O579:R579"/>
    <mergeCell ref="AD579:AG579"/>
    <mergeCell ref="J580:M580"/>
    <mergeCell ref="O580:R580"/>
    <mergeCell ref="T580:W580"/>
    <mergeCell ref="Y580:AB580"/>
    <mergeCell ref="AD580:AG580"/>
    <mergeCell ref="AN577:AQ577"/>
    <mergeCell ref="AS577:AV577"/>
    <mergeCell ref="J578:M578"/>
    <mergeCell ref="O578:R578"/>
    <mergeCell ref="T578:W578"/>
    <mergeCell ref="Y578:AB578"/>
    <mergeCell ref="AD578:AG578"/>
    <mergeCell ref="AI578:AL578"/>
    <mergeCell ref="AN578:AQ578"/>
    <mergeCell ref="AS578:AV578"/>
    <mergeCell ref="J577:M577"/>
    <mergeCell ref="O577:R577"/>
    <mergeCell ref="T577:W577"/>
    <mergeCell ref="Y577:AB577"/>
    <mergeCell ref="AD577:AG577"/>
    <mergeCell ref="AI577:AL577"/>
    <mergeCell ref="AD575:AG575"/>
    <mergeCell ref="AI575:AL575"/>
    <mergeCell ref="AN575:AQ575"/>
    <mergeCell ref="AS575:AV575"/>
    <mergeCell ref="J576:M576"/>
    <mergeCell ref="O576:R576"/>
    <mergeCell ref="T576:W576"/>
    <mergeCell ref="Y576:AB576"/>
    <mergeCell ref="S574:W574"/>
    <mergeCell ref="X574:AB574"/>
    <mergeCell ref="J575:M575"/>
    <mergeCell ref="O575:R575"/>
    <mergeCell ref="T575:W575"/>
    <mergeCell ref="Y575:AB575"/>
    <mergeCell ref="I572:AG572"/>
    <mergeCell ref="AH572:AV572"/>
    <mergeCell ref="I573:R573"/>
    <mergeCell ref="S573:AB573"/>
    <mergeCell ref="AC573:AG574"/>
    <mergeCell ref="AH573:AL574"/>
    <mergeCell ref="AM573:AQ574"/>
    <mergeCell ref="AR573:AV574"/>
    <mergeCell ref="I574:M574"/>
    <mergeCell ref="N574:R574"/>
    <mergeCell ref="AN568:AQ568"/>
    <mergeCell ref="O569:R569"/>
    <mergeCell ref="Y569:AB569"/>
    <mergeCell ref="AD569:AG569"/>
    <mergeCell ref="AI569:AL569"/>
    <mergeCell ref="B571:AW571"/>
    <mergeCell ref="J568:M568"/>
    <mergeCell ref="O568:R568"/>
    <mergeCell ref="T568:W568"/>
    <mergeCell ref="Y568:AB568"/>
    <mergeCell ref="AD568:AG568"/>
    <mergeCell ref="AI568:AL568"/>
    <mergeCell ref="AN566:AQ566"/>
    <mergeCell ref="J567:M567"/>
    <mergeCell ref="O567:R567"/>
    <mergeCell ref="T567:W567"/>
    <mergeCell ref="Y567:AB567"/>
    <mergeCell ref="AD567:AG567"/>
    <mergeCell ref="AI567:AL567"/>
    <mergeCell ref="AN567:AQ567"/>
    <mergeCell ref="J566:M566"/>
    <mergeCell ref="O566:R566"/>
    <mergeCell ref="T566:W566"/>
    <mergeCell ref="Y566:AB566"/>
    <mergeCell ref="AD566:AG566"/>
    <mergeCell ref="AI566:AL566"/>
    <mergeCell ref="AI564:AL564"/>
    <mergeCell ref="AN564:AQ564"/>
    <mergeCell ref="J565:M565"/>
    <mergeCell ref="O565:R565"/>
    <mergeCell ref="T565:W565"/>
    <mergeCell ref="Y565:AB565"/>
    <mergeCell ref="AD565:AG565"/>
    <mergeCell ref="AI565:AL565"/>
    <mergeCell ref="AN565:AQ565"/>
    <mergeCell ref="AN562:AQ562"/>
    <mergeCell ref="J563:M563"/>
    <mergeCell ref="Y563:AB563"/>
    <mergeCell ref="AD563:AG563"/>
    <mergeCell ref="AI563:AL563"/>
    <mergeCell ref="J564:M564"/>
    <mergeCell ref="O564:R564"/>
    <mergeCell ref="T564:W564"/>
    <mergeCell ref="Y564:AB564"/>
    <mergeCell ref="AD564:AG564"/>
    <mergeCell ref="J562:M562"/>
    <mergeCell ref="O562:R562"/>
    <mergeCell ref="T562:W562"/>
    <mergeCell ref="Y562:AB562"/>
    <mergeCell ref="AD562:AG562"/>
    <mergeCell ref="AI562:AL562"/>
    <mergeCell ref="AI560:AL560"/>
    <mergeCell ref="AN560:AQ560"/>
    <mergeCell ref="J561:M561"/>
    <mergeCell ref="O561:R561"/>
    <mergeCell ref="T561:W561"/>
    <mergeCell ref="Y561:AB561"/>
    <mergeCell ref="AD561:AG561"/>
    <mergeCell ref="AI561:AL561"/>
    <mergeCell ref="AN561:AQ561"/>
    <mergeCell ref="AN558:AQ558"/>
    <mergeCell ref="O559:R559"/>
    <mergeCell ref="Y559:AB559"/>
    <mergeCell ref="AD559:AG559"/>
    <mergeCell ref="AI559:AL559"/>
    <mergeCell ref="J560:M560"/>
    <mergeCell ref="O560:R560"/>
    <mergeCell ref="T560:W560"/>
    <mergeCell ref="Y560:AB560"/>
    <mergeCell ref="AD560:AG560"/>
    <mergeCell ref="J558:M558"/>
    <mergeCell ref="O558:R558"/>
    <mergeCell ref="T558:W558"/>
    <mergeCell ref="Y558:AB558"/>
    <mergeCell ref="AD558:AG558"/>
    <mergeCell ref="AI558:AL558"/>
    <mergeCell ref="B554:AR554"/>
    <mergeCell ref="I555:M557"/>
    <mergeCell ref="N555:AL555"/>
    <mergeCell ref="AM555:AQ557"/>
    <mergeCell ref="N556:AB556"/>
    <mergeCell ref="AC556:AG557"/>
    <mergeCell ref="AH556:AL557"/>
    <mergeCell ref="N557:R557"/>
    <mergeCell ref="S557:W557"/>
    <mergeCell ref="X557:AB557"/>
    <mergeCell ref="N547:Q547"/>
    <mergeCell ref="N548:Q548"/>
    <mergeCell ref="N549:Q549"/>
    <mergeCell ref="N550:Q550"/>
    <mergeCell ref="N551:Q551"/>
    <mergeCell ref="N552:Q552"/>
    <mergeCell ref="N541:Q541"/>
    <mergeCell ref="N542:Q542"/>
    <mergeCell ref="N543:Q543"/>
    <mergeCell ref="N544:Q544"/>
    <mergeCell ref="N545:Q545"/>
    <mergeCell ref="N546:Q546"/>
    <mergeCell ref="N535:Q535"/>
    <mergeCell ref="N536:Q536"/>
    <mergeCell ref="N537:Q537"/>
    <mergeCell ref="N538:Q538"/>
    <mergeCell ref="N539:Q539"/>
    <mergeCell ref="N540:Q540"/>
    <mergeCell ref="N527:Q527"/>
    <mergeCell ref="B529:R530"/>
    <mergeCell ref="N531:Q531"/>
    <mergeCell ref="N532:Q532"/>
    <mergeCell ref="N533:Q533"/>
    <mergeCell ref="N534:Q534"/>
    <mergeCell ref="N521:Q521"/>
    <mergeCell ref="N522:Q522"/>
    <mergeCell ref="N523:Q523"/>
    <mergeCell ref="N524:Q524"/>
    <mergeCell ref="N525:Q525"/>
    <mergeCell ref="N526:Q526"/>
    <mergeCell ref="N513:Q513"/>
    <mergeCell ref="N514:Q514"/>
    <mergeCell ref="B516:R517"/>
    <mergeCell ref="N518:Q518"/>
    <mergeCell ref="N519:Q519"/>
    <mergeCell ref="N520:Q520"/>
    <mergeCell ref="N507:Q507"/>
    <mergeCell ref="N508:Q508"/>
    <mergeCell ref="N509:Q509"/>
    <mergeCell ref="N510:Q510"/>
    <mergeCell ref="B511:R511"/>
    <mergeCell ref="N512:Q512"/>
    <mergeCell ref="N501:Q501"/>
    <mergeCell ref="N502:Q502"/>
    <mergeCell ref="N503:Q503"/>
    <mergeCell ref="N504:Q504"/>
    <mergeCell ref="N505:Q505"/>
    <mergeCell ref="N506:Q506"/>
    <mergeCell ref="N495:Q495"/>
    <mergeCell ref="N496:Q496"/>
    <mergeCell ref="N497:Q497"/>
    <mergeCell ref="N498:Q498"/>
    <mergeCell ref="N499:Q499"/>
    <mergeCell ref="N500:Q500"/>
    <mergeCell ref="N489:Q489"/>
    <mergeCell ref="N490:Q490"/>
    <mergeCell ref="N491:Q491"/>
    <mergeCell ref="N492:Q492"/>
    <mergeCell ref="N493:Q493"/>
    <mergeCell ref="N494:Q494"/>
    <mergeCell ref="N483:Q483"/>
    <mergeCell ref="N484:Q484"/>
    <mergeCell ref="N485:Q485"/>
    <mergeCell ref="N486:Q486"/>
    <mergeCell ref="N487:Q487"/>
    <mergeCell ref="N488:Q488"/>
    <mergeCell ref="N477:Q477"/>
    <mergeCell ref="N478:Q478"/>
    <mergeCell ref="N479:Q479"/>
    <mergeCell ref="N480:Q480"/>
    <mergeCell ref="N481:Q481"/>
    <mergeCell ref="N482:Q482"/>
    <mergeCell ref="B470:R471"/>
    <mergeCell ref="N472:Q472"/>
    <mergeCell ref="N473:Q473"/>
    <mergeCell ref="N474:Q474"/>
    <mergeCell ref="N475:Q475"/>
    <mergeCell ref="N476:Q476"/>
    <mergeCell ref="AN467:AQ467"/>
    <mergeCell ref="AS467:AV467"/>
    <mergeCell ref="J468:M468"/>
    <mergeCell ref="O468:R468"/>
    <mergeCell ref="T468:W468"/>
    <mergeCell ref="Y468:AB468"/>
    <mergeCell ref="J467:M467"/>
    <mergeCell ref="O467:R467"/>
    <mergeCell ref="T467:W467"/>
    <mergeCell ref="Y467:AB467"/>
    <mergeCell ref="AD467:AG467"/>
    <mergeCell ref="AI467:AL467"/>
    <mergeCell ref="T466:W466"/>
    <mergeCell ref="Y466:AB466"/>
    <mergeCell ref="AD466:AG466"/>
    <mergeCell ref="AI466:AL466"/>
    <mergeCell ref="AN466:AQ466"/>
    <mergeCell ref="AS466:AV466"/>
    <mergeCell ref="AN464:AQ464"/>
    <mergeCell ref="AS464:AV464"/>
    <mergeCell ref="J465:M465"/>
    <mergeCell ref="O465:R465"/>
    <mergeCell ref="T465:W465"/>
    <mergeCell ref="Y465:AB465"/>
    <mergeCell ref="AD465:AG465"/>
    <mergeCell ref="AI465:AL465"/>
    <mergeCell ref="AN465:AQ465"/>
    <mergeCell ref="AS465:AV465"/>
    <mergeCell ref="J464:M464"/>
    <mergeCell ref="O464:R464"/>
    <mergeCell ref="T464:W464"/>
    <mergeCell ref="Y464:AB464"/>
    <mergeCell ref="AD464:AG464"/>
    <mergeCell ref="AI464:AL464"/>
    <mergeCell ref="AS462:AV462"/>
    <mergeCell ref="J463:M463"/>
    <mergeCell ref="O463:R463"/>
    <mergeCell ref="T463:W463"/>
    <mergeCell ref="Y463:AB463"/>
    <mergeCell ref="AD463:AG463"/>
    <mergeCell ref="AI463:AL463"/>
    <mergeCell ref="AN463:AQ463"/>
    <mergeCell ref="AS463:AV463"/>
    <mergeCell ref="AI461:AL461"/>
    <mergeCell ref="AN461:AQ461"/>
    <mergeCell ref="AS461:AV461"/>
    <mergeCell ref="J462:M462"/>
    <mergeCell ref="O462:R462"/>
    <mergeCell ref="T462:W462"/>
    <mergeCell ref="Y462:AB462"/>
    <mergeCell ref="AD462:AG462"/>
    <mergeCell ref="AI462:AL462"/>
    <mergeCell ref="AN462:AQ462"/>
    <mergeCell ref="T460:W460"/>
    <mergeCell ref="Y460:AB460"/>
    <mergeCell ref="AD460:AG460"/>
    <mergeCell ref="J461:M461"/>
    <mergeCell ref="O461:R461"/>
    <mergeCell ref="T461:W461"/>
    <mergeCell ref="Y461:AB461"/>
    <mergeCell ref="AD461:AG461"/>
    <mergeCell ref="AN458:AQ458"/>
    <mergeCell ref="AS458:AV458"/>
    <mergeCell ref="J459:M459"/>
    <mergeCell ref="O459:R459"/>
    <mergeCell ref="T459:W459"/>
    <mergeCell ref="Y459:AB459"/>
    <mergeCell ref="AD459:AG459"/>
    <mergeCell ref="AI459:AL459"/>
    <mergeCell ref="AN459:AQ459"/>
    <mergeCell ref="AS459:AV459"/>
    <mergeCell ref="J458:M458"/>
    <mergeCell ref="O458:R458"/>
    <mergeCell ref="T458:W458"/>
    <mergeCell ref="Y458:AB458"/>
    <mergeCell ref="AD458:AG458"/>
    <mergeCell ref="AI458:AL458"/>
    <mergeCell ref="AD456:AG456"/>
    <mergeCell ref="AI456:AL456"/>
    <mergeCell ref="AN456:AQ456"/>
    <mergeCell ref="AS456:AV456"/>
    <mergeCell ref="J457:M457"/>
    <mergeCell ref="O457:R457"/>
    <mergeCell ref="T457:W457"/>
    <mergeCell ref="Y457:AB457"/>
    <mergeCell ref="N455:R455"/>
    <mergeCell ref="S455:W455"/>
    <mergeCell ref="X455:AB455"/>
    <mergeCell ref="J456:M456"/>
    <mergeCell ref="O456:R456"/>
    <mergeCell ref="T456:W456"/>
    <mergeCell ref="Y456:AB456"/>
    <mergeCell ref="B452:AW452"/>
    <mergeCell ref="I453:AG453"/>
    <mergeCell ref="AH453:AV453"/>
    <mergeCell ref="I454:R454"/>
    <mergeCell ref="S454:AB454"/>
    <mergeCell ref="AC454:AG455"/>
    <mergeCell ref="AH454:AL455"/>
    <mergeCell ref="AM454:AQ455"/>
    <mergeCell ref="AR454:AV455"/>
    <mergeCell ref="I455:M455"/>
    <mergeCell ref="AN449:AQ449"/>
    <mergeCell ref="AS449:AV449"/>
    <mergeCell ref="T450:W450"/>
    <mergeCell ref="AD450:AG450"/>
    <mergeCell ref="AI450:AL450"/>
    <mergeCell ref="AN450:AQ450"/>
    <mergeCell ref="J449:M449"/>
    <mergeCell ref="O449:R449"/>
    <mergeCell ref="T449:W449"/>
    <mergeCell ref="Y449:AB449"/>
    <mergeCell ref="AD449:AG449"/>
    <mergeCell ref="AI449:AL449"/>
    <mergeCell ref="AN447:AQ447"/>
    <mergeCell ref="AS447:AV447"/>
    <mergeCell ref="J448:M448"/>
    <mergeCell ref="O448:R448"/>
    <mergeCell ref="T448:W448"/>
    <mergeCell ref="Y448:AB448"/>
    <mergeCell ref="AD448:AG448"/>
    <mergeCell ref="AI448:AL448"/>
    <mergeCell ref="AN448:AQ448"/>
    <mergeCell ref="AS448:AV448"/>
    <mergeCell ref="J447:M447"/>
    <mergeCell ref="O447:R447"/>
    <mergeCell ref="T447:W447"/>
    <mergeCell ref="Y447:AB447"/>
    <mergeCell ref="AD447:AG447"/>
    <mergeCell ref="AI447:AL447"/>
    <mergeCell ref="AN445:AQ445"/>
    <mergeCell ref="AS445:AV445"/>
    <mergeCell ref="J446:M446"/>
    <mergeCell ref="O446:R446"/>
    <mergeCell ref="T446:W446"/>
    <mergeCell ref="Y446:AB446"/>
    <mergeCell ref="AD446:AG446"/>
    <mergeCell ref="AI446:AL446"/>
    <mergeCell ref="AN446:AQ446"/>
    <mergeCell ref="AS446:AV446"/>
    <mergeCell ref="J445:M445"/>
    <mergeCell ref="O445:R445"/>
    <mergeCell ref="T445:W445"/>
    <mergeCell ref="Y445:AB445"/>
    <mergeCell ref="AD445:AG445"/>
    <mergeCell ref="AI445:AL445"/>
    <mergeCell ref="AN443:AQ443"/>
    <mergeCell ref="AS443:AV443"/>
    <mergeCell ref="J444:M444"/>
    <mergeCell ref="O444:R444"/>
    <mergeCell ref="AD444:AG444"/>
    <mergeCell ref="AI444:AL444"/>
    <mergeCell ref="AN444:AQ444"/>
    <mergeCell ref="J443:M443"/>
    <mergeCell ref="O443:R443"/>
    <mergeCell ref="T443:W443"/>
    <mergeCell ref="Y443:AB443"/>
    <mergeCell ref="AD443:AG443"/>
    <mergeCell ref="AI443:AL443"/>
    <mergeCell ref="AN441:AQ441"/>
    <mergeCell ref="AS441:AV441"/>
    <mergeCell ref="J442:M442"/>
    <mergeCell ref="O442:R442"/>
    <mergeCell ref="T442:W442"/>
    <mergeCell ref="Y442:AB442"/>
    <mergeCell ref="AD442:AG442"/>
    <mergeCell ref="AI442:AL442"/>
    <mergeCell ref="AN442:AQ442"/>
    <mergeCell ref="AS442:AV442"/>
    <mergeCell ref="J441:M441"/>
    <mergeCell ref="O441:R441"/>
    <mergeCell ref="T441:W441"/>
    <mergeCell ref="Y441:AB441"/>
    <mergeCell ref="AD441:AG441"/>
    <mergeCell ref="AI441:AL441"/>
    <mergeCell ref="AI439:AL439"/>
    <mergeCell ref="AN439:AQ439"/>
    <mergeCell ref="AS439:AV439"/>
    <mergeCell ref="T440:W440"/>
    <mergeCell ref="AD440:AG440"/>
    <mergeCell ref="AI440:AL440"/>
    <mergeCell ref="AN440:AQ440"/>
    <mergeCell ref="X438:AB438"/>
    <mergeCell ref="AC438:AG438"/>
    <mergeCell ref="J439:M439"/>
    <mergeCell ref="O439:R439"/>
    <mergeCell ref="T439:W439"/>
    <mergeCell ref="Y439:AB439"/>
    <mergeCell ref="AD439:AG439"/>
    <mergeCell ref="N433:Q433"/>
    <mergeCell ref="B435:AW435"/>
    <mergeCell ref="I436:M438"/>
    <mergeCell ref="N436:R438"/>
    <mergeCell ref="S436:AQ436"/>
    <mergeCell ref="AR436:AV438"/>
    <mergeCell ref="S437:AG437"/>
    <mergeCell ref="AH437:AL438"/>
    <mergeCell ref="AM437:AQ438"/>
    <mergeCell ref="S438:W438"/>
    <mergeCell ref="N427:Q427"/>
    <mergeCell ref="N428:Q428"/>
    <mergeCell ref="N429:Q429"/>
    <mergeCell ref="N430:Q430"/>
    <mergeCell ref="N431:Q431"/>
    <mergeCell ref="N432:Q432"/>
    <mergeCell ref="N421:Q421"/>
    <mergeCell ref="N422:Q422"/>
    <mergeCell ref="N423:Q423"/>
    <mergeCell ref="N424:Q424"/>
    <mergeCell ref="N425:Q425"/>
    <mergeCell ref="N426:Q426"/>
    <mergeCell ref="N415:Q415"/>
    <mergeCell ref="N416:Q416"/>
    <mergeCell ref="N417:Q417"/>
    <mergeCell ref="N418:Q418"/>
    <mergeCell ref="N419:Q419"/>
    <mergeCell ref="N420:Q420"/>
    <mergeCell ref="B408:R409"/>
    <mergeCell ref="N410:Q410"/>
    <mergeCell ref="N411:Q411"/>
    <mergeCell ref="N412:Q412"/>
    <mergeCell ref="N413:Q413"/>
    <mergeCell ref="N414:Q414"/>
    <mergeCell ref="N401:Q401"/>
    <mergeCell ref="N402:Q402"/>
    <mergeCell ref="N403:Q403"/>
    <mergeCell ref="N404:Q404"/>
    <mergeCell ref="N405:Q405"/>
    <mergeCell ref="N406:Q406"/>
    <mergeCell ref="N393:Q393"/>
    <mergeCell ref="B395:R396"/>
    <mergeCell ref="N397:Q397"/>
    <mergeCell ref="N398:Q398"/>
    <mergeCell ref="N399:Q399"/>
    <mergeCell ref="N400:Q400"/>
    <mergeCell ref="N387:Q387"/>
    <mergeCell ref="N388:Q388"/>
    <mergeCell ref="N389:Q389"/>
    <mergeCell ref="C390:R390"/>
    <mergeCell ref="N391:Q391"/>
    <mergeCell ref="N392:Q392"/>
    <mergeCell ref="N381:Q381"/>
    <mergeCell ref="N382:Q382"/>
    <mergeCell ref="N383:Q383"/>
    <mergeCell ref="N384:Q384"/>
    <mergeCell ref="N385:Q385"/>
    <mergeCell ref="N386:Q386"/>
    <mergeCell ref="N375:Q375"/>
    <mergeCell ref="N376:Q376"/>
    <mergeCell ref="N377:Q377"/>
    <mergeCell ref="N378:Q378"/>
    <mergeCell ref="N379:Q379"/>
    <mergeCell ref="N380:Q380"/>
    <mergeCell ref="N369:Q369"/>
    <mergeCell ref="N370:Q370"/>
    <mergeCell ref="N371:Q371"/>
    <mergeCell ref="N372:Q372"/>
    <mergeCell ref="N373:Q373"/>
    <mergeCell ref="N374:Q374"/>
    <mergeCell ref="N363:Q363"/>
    <mergeCell ref="N364:Q364"/>
    <mergeCell ref="N365:Q365"/>
    <mergeCell ref="N366:Q366"/>
    <mergeCell ref="N367:Q367"/>
    <mergeCell ref="N368:Q368"/>
    <mergeCell ref="N354:Q354"/>
    <mergeCell ref="N355:Q355"/>
    <mergeCell ref="N356:Q356"/>
    <mergeCell ref="N357:Q357"/>
    <mergeCell ref="N358:Q358"/>
    <mergeCell ref="B359:B393"/>
    <mergeCell ref="N359:Q359"/>
    <mergeCell ref="N360:Q360"/>
    <mergeCell ref="N361:Q361"/>
    <mergeCell ref="N362:Q362"/>
    <mergeCell ref="N348:Q348"/>
    <mergeCell ref="N349:Q349"/>
    <mergeCell ref="N350:Q350"/>
    <mergeCell ref="N351:Q351"/>
    <mergeCell ref="N352:Q352"/>
    <mergeCell ref="N353:Q353"/>
    <mergeCell ref="B338:R339"/>
    <mergeCell ref="B340:B358"/>
    <mergeCell ref="N340:Q340"/>
    <mergeCell ref="N341:Q341"/>
    <mergeCell ref="N342:Q342"/>
    <mergeCell ref="N343:Q343"/>
    <mergeCell ref="N344:Q344"/>
    <mergeCell ref="N345:Q345"/>
    <mergeCell ref="N346:Q346"/>
    <mergeCell ref="N347:Q347"/>
    <mergeCell ref="B330:R331"/>
    <mergeCell ref="N332:Q332"/>
    <mergeCell ref="N333:Q333"/>
    <mergeCell ref="N334:Q334"/>
    <mergeCell ref="N335:Q335"/>
    <mergeCell ref="N336:Q336"/>
    <mergeCell ref="B322:R323"/>
    <mergeCell ref="N324:Q324"/>
    <mergeCell ref="N325:Q325"/>
    <mergeCell ref="N326:Q326"/>
    <mergeCell ref="N327:Q327"/>
    <mergeCell ref="N328:Q328"/>
    <mergeCell ref="N315:Q315"/>
    <mergeCell ref="N316:Q316"/>
    <mergeCell ref="N317:Q317"/>
    <mergeCell ref="N318:Q318"/>
    <mergeCell ref="N319:Q319"/>
    <mergeCell ref="N320:Q320"/>
    <mergeCell ref="B308:R309"/>
    <mergeCell ref="N310:Q310"/>
    <mergeCell ref="N311:Q311"/>
    <mergeCell ref="N312:Q312"/>
    <mergeCell ref="N313:Q313"/>
    <mergeCell ref="N314:Q314"/>
    <mergeCell ref="B305:P306"/>
    <mergeCell ref="Q305:U305"/>
    <mergeCell ref="V305:Z305"/>
    <mergeCell ref="AA305:AE305"/>
    <mergeCell ref="R306:U306"/>
    <mergeCell ref="W306:Z306"/>
    <mergeCell ref="AB306:AE306"/>
    <mergeCell ref="R301:U301"/>
    <mergeCell ref="W301:Z301"/>
    <mergeCell ref="R302:U302"/>
    <mergeCell ref="W302:Z302"/>
    <mergeCell ref="R303:U303"/>
    <mergeCell ref="R304:U304"/>
    <mergeCell ref="B297:B304"/>
    <mergeCell ref="C297:P297"/>
    <mergeCell ref="Q297:U297"/>
    <mergeCell ref="V297:Z297"/>
    <mergeCell ref="R298:U298"/>
    <mergeCell ref="W298:Z298"/>
    <mergeCell ref="R299:U299"/>
    <mergeCell ref="W299:Z299"/>
    <mergeCell ref="R300:U300"/>
    <mergeCell ref="W300:Z300"/>
    <mergeCell ref="AB293:AE293"/>
    <mergeCell ref="AB294:AE294"/>
    <mergeCell ref="AB295:AE295"/>
    <mergeCell ref="H296:K296"/>
    <mergeCell ref="R296:U296"/>
    <mergeCell ref="AB296:AE296"/>
    <mergeCell ref="AB288:AE288"/>
    <mergeCell ref="AB289:AE289"/>
    <mergeCell ref="B290:B295"/>
    <mergeCell ref="AB290:AE290"/>
    <mergeCell ref="R291:U291"/>
    <mergeCell ref="W291:Z291"/>
    <mergeCell ref="AB291:AE291"/>
    <mergeCell ref="W292:Z292"/>
    <mergeCell ref="AB292:AE292"/>
    <mergeCell ref="W293:Z293"/>
    <mergeCell ref="R284:U284"/>
    <mergeCell ref="W284:Z284"/>
    <mergeCell ref="AB284:AE284"/>
    <mergeCell ref="AB285:AE285"/>
    <mergeCell ref="AB286:AE286"/>
    <mergeCell ref="AB287:AE287"/>
    <mergeCell ref="R282:U282"/>
    <mergeCell ref="W282:Z282"/>
    <mergeCell ref="AB282:AE282"/>
    <mergeCell ref="R283:U283"/>
    <mergeCell ref="W283:Z283"/>
    <mergeCell ref="AB283:AE283"/>
    <mergeCell ref="R280:U280"/>
    <mergeCell ref="W280:Z280"/>
    <mergeCell ref="AB280:AE280"/>
    <mergeCell ref="R281:U281"/>
    <mergeCell ref="W281:Z281"/>
    <mergeCell ref="AB281:AE281"/>
    <mergeCell ref="M275:P275"/>
    <mergeCell ref="R275:U275"/>
    <mergeCell ref="W275:Z275"/>
    <mergeCell ref="AB275:AE275"/>
    <mergeCell ref="B277:AE278"/>
    <mergeCell ref="B279:B289"/>
    <mergeCell ref="C279:P279"/>
    <mergeCell ref="Q279:U279"/>
    <mergeCell ref="V279:Z279"/>
    <mergeCell ref="AA279:AE279"/>
    <mergeCell ref="M273:P273"/>
    <mergeCell ref="R273:U273"/>
    <mergeCell ref="W273:Z273"/>
    <mergeCell ref="M274:P274"/>
    <mergeCell ref="R274:U274"/>
    <mergeCell ref="W274:Z274"/>
    <mergeCell ref="M271:P271"/>
    <mergeCell ref="R271:U271"/>
    <mergeCell ref="W271:Z271"/>
    <mergeCell ref="AB271:AE271"/>
    <mergeCell ref="M272:P272"/>
    <mergeCell ref="R272:U272"/>
    <mergeCell ref="W272:Z272"/>
    <mergeCell ref="AB272:AE272"/>
    <mergeCell ref="B269:K270"/>
    <mergeCell ref="L269:P270"/>
    <mergeCell ref="Q269:U270"/>
    <mergeCell ref="V269:AF269"/>
    <mergeCell ref="V270:Z270"/>
    <mergeCell ref="AA270:AE270"/>
    <mergeCell ref="B262:B265"/>
    <mergeCell ref="O262:R262"/>
    <mergeCell ref="O263:R263"/>
    <mergeCell ref="O264:R264"/>
    <mergeCell ref="O265:R265"/>
    <mergeCell ref="B267:AF268"/>
    <mergeCell ref="O254:R254"/>
    <mergeCell ref="O255:R255"/>
    <mergeCell ref="B256:B261"/>
    <mergeCell ref="O256:R256"/>
    <mergeCell ref="O257:R257"/>
    <mergeCell ref="O258:R258"/>
    <mergeCell ref="O259:R259"/>
    <mergeCell ref="O260:R260"/>
    <mergeCell ref="O261:R261"/>
    <mergeCell ref="O245:R245"/>
    <mergeCell ref="O246:R246"/>
    <mergeCell ref="B247:B255"/>
    <mergeCell ref="O247:R247"/>
    <mergeCell ref="O248:R248"/>
    <mergeCell ref="O249:R249"/>
    <mergeCell ref="O250:R250"/>
    <mergeCell ref="O251:R251"/>
    <mergeCell ref="O252:R252"/>
    <mergeCell ref="O253:R253"/>
    <mergeCell ref="B236:B246"/>
    <mergeCell ref="O236:R236"/>
    <mergeCell ref="O237:R237"/>
    <mergeCell ref="O238:R238"/>
    <mergeCell ref="O239:R239"/>
    <mergeCell ref="O240:R240"/>
    <mergeCell ref="O241:R241"/>
    <mergeCell ref="O242:R242"/>
    <mergeCell ref="O243:R243"/>
    <mergeCell ref="O244:R244"/>
    <mergeCell ref="B230:B235"/>
    <mergeCell ref="O230:R230"/>
    <mergeCell ref="O231:R231"/>
    <mergeCell ref="O232:R232"/>
    <mergeCell ref="O233:R233"/>
    <mergeCell ref="O234:R234"/>
    <mergeCell ref="O235:R235"/>
    <mergeCell ref="B221:N222"/>
    <mergeCell ref="J223:M223"/>
    <mergeCell ref="J224:M224"/>
    <mergeCell ref="J225:M225"/>
    <mergeCell ref="J226:M226"/>
    <mergeCell ref="B228:R229"/>
    <mergeCell ref="B214:B219"/>
    <mergeCell ref="C214:M214"/>
    <mergeCell ref="N214:R214"/>
    <mergeCell ref="O215:R215"/>
    <mergeCell ref="O216:R216"/>
    <mergeCell ref="O217:R217"/>
    <mergeCell ref="O218:R218"/>
    <mergeCell ref="O219:R219"/>
    <mergeCell ref="B208:B210"/>
    <mergeCell ref="C208:M208"/>
    <mergeCell ref="N208:R208"/>
    <mergeCell ref="O209:R209"/>
    <mergeCell ref="O210:R210"/>
    <mergeCell ref="B211:B213"/>
    <mergeCell ref="C211:M211"/>
    <mergeCell ref="N211:R211"/>
    <mergeCell ref="O212:R212"/>
    <mergeCell ref="O213:R213"/>
    <mergeCell ref="J198:M198"/>
    <mergeCell ref="J199:M199"/>
    <mergeCell ref="J200:M200"/>
    <mergeCell ref="J201:M201"/>
    <mergeCell ref="B203:R204"/>
    <mergeCell ref="B205:B207"/>
    <mergeCell ref="C205:M205"/>
    <mergeCell ref="N205:R205"/>
    <mergeCell ref="O206:R206"/>
    <mergeCell ref="O207:R207"/>
    <mergeCell ref="N190:Q190"/>
    <mergeCell ref="N191:Q191"/>
    <mergeCell ref="N192:Q192"/>
    <mergeCell ref="B194:N195"/>
    <mergeCell ref="J196:M196"/>
    <mergeCell ref="J197:M197"/>
    <mergeCell ref="N184:Q184"/>
    <mergeCell ref="N185:Q185"/>
    <mergeCell ref="N186:Q186"/>
    <mergeCell ref="N187:Q187"/>
    <mergeCell ref="N188:Q188"/>
    <mergeCell ref="B189:R189"/>
    <mergeCell ref="N178:Q178"/>
    <mergeCell ref="N179:Q179"/>
    <mergeCell ref="N180:Q180"/>
    <mergeCell ref="N181:Q181"/>
    <mergeCell ref="N182:Q182"/>
    <mergeCell ref="N183:Q183"/>
    <mergeCell ref="N171:Q171"/>
    <mergeCell ref="N172:Q172"/>
    <mergeCell ref="T172:W172"/>
    <mergeCell ref="N173:Q173"/>
    <mergeCell ref="T173:W173"/>
    <mergeCell ref="B176:R177"/>
    <mergeCell ref="N165:Q165"/>
    <mergeCell ref="N166:Q166"/>
    <mergeCell ref="N167:Q167"/>
    <mergeCell ref="N168:Q168"/>
    <mergeCell ref="N169:Q169"/>
    <mergeCell ref="N170:Q170"/>
    <mergeCell ref="N160:Q160"/>
    <mergeCell ref="T160:W160"/>
    <mergeCell ref="N161:Q161"/>
    <mergeCell ref="N162:Q162"/>
    <mergeCell ref="N163:Q163"/>
    <mergeCell ref="N164:Q164"/>
    <mergeCell ref="C151:C155"/>
    <mergeCell ref="D151:M155"/>
    <mergeCell ref="T151:AM154"/>
    <mergeCell ref="T155:AM155"/>
    <mergeCell ref="B157:X158"/>
    <mergeCell ref="B159:L159"/>
    <mergeCell ref="M159:R159"/>
    <mergeCell ref="S159:X159"/>
    <mergeCell ref="O147:R147"/>
    <mergeCell ref="Z147:AM147"/>
    <mergeCell ref="D148:S148"/>
    <mergeCell ref="AI148:AL148"/>
    <mergeCell ref="AI149:AL149"/>
    <mergeCell ref="N150:S150"/>
    <mergeCell ref="AI150:AL150"/>
    <mergeCell ref="C142:T142"/>
    <mergeCell ref="V142:AM142"/>
    <mergeCell ref="B144:B155"/>
    <mergeCell ref="O144:R144"/>
    <mergeCell ref="T144:T150"/>
    <mergeCell ref="AI144:AL144"/>
    <mergeCell ref="O145:R145"/>
    <mergeCell ref="AI145:AL145"/>
    <mergeCell ref="C146:S146"/>
    <mergeCell ref="AI146:AL146"/>
    <mergeCell ref="C136:C139"/>
    <mergeCell ref="AI136:AL136"/>
    <mergeCell ref="AI137:AL137"/>
    <mergeCell ref="AI138:AL138"/>
    <mergeCell ref="AI139:AL139"/>
    <mergeCell ref="B141:T141"/>
    <mergeCell ref="U141:AM141"/>
    <mergeCell ref="AI130:AL130"/>
    <mergeCell ref="AI131:AL131"/>
    <mergeCell ref="AI132:AL132"/>
    <mergeCell ref="AI133:AL133"/>
    <mergeCell ref="AI134:AL134"/>
    <mergeCell ref="AI135:AL135"/>
    <mergeCell ref="O126:R126"/>
    <mergeCell ref="AD126:AG126"/>
    <mergeCell ref="AI126:AL126"/>
    <mergeCell ref="AI127:AL127"/>
    <mergeCell ref="AI128:AL128"/>
    <mergeCell ref="AI129:AL129"/>
    <mergeCell ref="AI120:AL120"/>
    <mergeCell ref="AI121:AL121"/>
    <mergeCell ref="AI122:AL122"/>
    <mergeCell ref="AI123:AL123"/>
    <mergeCell ref="AI124:AL124"/>
    <mergeCell ref="O125:R125"/>
    <mergeCell ref="AD125:AG125"/>
    <mergeCell ref="AI125:AL125"/>
    <mergeCell ref="AI114:AL114"/>
    <mergeCell ref="AI115:AL115"/>
    <mergeCell ref="AI116:AL116"/>
    <mergeCell ref="AI117:AL117"/>
    <mergeCell ref="AI118:AL118"/>
    <mergeCell ref="AI119:AL119"/>
    <mergeCell ref="C108:C135"/>
    <mergeCell ref="Y108:AB108"/>
    <mergeCell ref="AD108:AG108"/>
    <mergeCell ref="AI108:AL108"/>
    <mergeCell ref="D109:D113"/>
    <mergeCell ref="AI109:AL109"/>
    <mergeCell ref="AI110:AL110"/>
    <mergeCell ref="AI111:AL111"/>
    <mergeCell ref="AI112:AL112"/>
    <mergeCell ref="AI113:AL113"/>
    <mergeCell ref="AI102:AL102"/>
    <mergeCell ref="AI103:AL103"/>
    <mergeCell ref="AI104:AL104"/>
    <mergeCell ref="AI105:AL105"/>
    <mergeCell ref="AI106:AL106"/>
    <mergeCell ref="AI107:AL107"/>
    <mergeCell ref="Y97:AB97"/>
    <mergeCell ref="AI97:AL97"/>
    <mergeCell ref="AI98:AL98"/>
    <mergeCell ref="AI99:AL99"/>
    <mergeCell ref="AI100:AL100"/>
    <mergeCell ref="AI101:AL101"/>
    <mergeCell ref="Y95:AB95"/>
    <mergeCell ref="AD95:AG95"/>
    <mergeCell ref="AI95:AL95"/>
    <mergeCell ref="Y96:AB96"/>
    <mergeCell ref="AD96:AG96"/>
    <mergeCell ref="AI96:AL96"/>
    <mergeCell ref="Y92:AB92"/>
    <mergeCell ref="AI92:AL92"/>
    <mergeCell ref="Y93:AB93"/>
    <mergeCell ref="AI93:AL93"/>
    <mergeCell ref="Y94:AB94"/>
    <mergeCell ref="AD94:AG94"/>
    <mergeCell ref="AI94:AL94"/>
    <mergeCell ref="Y89:AB89"/>
    <mergeCell ref="AD89:AG89"/>
    <mergeCell ref="AI89:AL89"/>
    <mergeCell ref="Y90:AB90"/>
    <mergeCell ref="AI90:AL90"/>
    <mergeCell ref="Y91:AB91"/>
    <mergeCell ref="AD91:AG91"/>
    <mergeCell ref="AI91:AL91"/>
    <mergeCell ref="Y85:AB85"/>
    <mergeCell ref="AI85:AL85"/>
    <mergeCell ref="AI86:AL86"/>
    <mergeCell ref="Y87:AB87"/>
    <mergeCell ref="AI87:AL87"/>
    <mergeCell ref="Y88:AB88"/>
    <mergeCell ref="AD88:AG88"/>
    <mergeCell ref="AI88:AL88"/>
    <mergeCell ref="AD82:AG82"/>
    <mergeCell ref="AI82:AL82"/>
    <mergeCell ref="Y83:AB83"/>
    <mergeCell ref="AD83:AG83"/>
    <mergeCell ref="AI83:AL83"/>
    <mergeCell ref="Y84:AB84"/>
    <mergeCell ref="AD84:AG84"/>
    <mergeCell ref="AI84:AL84"/>
    <mergeCell ref="AI79:AL79"/>
    <mergeCell ref="Y80:AB80"/>
    <mergeCell ref="AD80:AG80"/>
    <mergeCell ref="AI80:AL80"/>
    <mergeCell ref="Y81:AB81"/>
    <mergeCell ref="AD81:AG81"/>
    <mergeCell ref="AI81:AL81"/>
    <mergeCell ref="AI76:AL76"/>
    <mergeCell ref="Y77:AB77"/>
    <mergeCell ref="AD77:AG77"/>
    <mergeCell ref="AI77:AL77"/>
    <mergeCell ref="D78:D83"/>
    <mergeCell ref="Y78:AB78"/>
    <mergeCell ref="AD78:AG78"/>
    <mergeCell ref="AI78:AL78"/>
    <mergeCell ref="Y79:AB79"/>
    <mergeCell ref="AD79:AG79"/>
    <mergeCell ref="AI73:AL73"/>
    <mergeCell ref="Y74:AB74"/>
    <mergeCell ref="AD74:AG74"/>
    <mergeCell ref="AI74:AL74"/>
    <mergeCell ref="Y75:AB75"/>
    <mergeCell ref="AD75:AG75"/>
    <mergeCell ref="AI75:AL75"/>
    <mergeCell ref="AD71:AG71"/>
    <mergeCell ref="AD72:AG72"/>
    <mergeCell ref="B73:B139"/>
    <mergeCell ref="C73:C107"/>
    <mergeCell ref="E73:W73"/>
    <mergeCell ref="Y73:AB73"/>
    <mergeCell ref="AD73:AG73"/>
    <mergeCell ref="Y76:AB76"/>
    <mergeCell ref="AD76:AG76"/>
    <mergeCell ref="Y82:AB82"/>
    <mergeCell ref="AD65:AG65"/>
    <mergeCell ref="AD66:AG66"/>
    <mergeCell ref="AD67:AG67"/>
    <mergeCell ref="AD68:AG68"/>
    <mergeCell ref="AD69:AG69"/>
    <mergeCell ref="AD70:AG70"/>
    <mergeCell ref="AD59:AG59"/>
    <mergeCell ref="AD60:AG60"/>
    <mergeCell ref="AD61:AG61"/>
    <mergeCell ref="AD62:AG62"/>
    <mergeCell ref="AD63:AG63"/>
    <mergeCell ref="AD64:AG64"/>
    <mergeCell ref="AD50:AG50"/>
    <mergeCell ref="C51:C71"/>
    <mergeCell ref="AD51:AG51"/>
    <mergeCell ref="AD52:AG52"/>
    <mergeCell ref="AD53:AG53"/>
    <mergeCell ref="AD54:AG54"/>
    <mergeCell ref="AD55:AG55"/>
    <mergeCell ref="AD56:AG56"/>
    <mergeCell ref="AD57:AG57"/>
    <mergeCell ref="AD58:AG58"/>
    <mergeCell ref="AI42:AL42"/>
    <mergeCell ref="AI43:AL43"/>
    <mergeCell ref="AI44:AL44"/>
    <mergeCell ref="B45:B71"/>
    <mergeCell ref="C45:C50"/>
    <mergeCell ref="AD45:AG45"/>
    <mergeCell ref="AD46:AG46"/>
    <mergeCell ref="AD47:AG47"/>
    <mergeCell ref="AD48:AG48"/>
    <mergeCell ref="AD49:AG49"/>
    <mergeCell ref="C35:C43"/>
    <mergeCell ref="AI35:AL35"/>
    <mergeCell ref="AI36:AL36"/>
    <mergeCell ref="AI37:AL37"/>
    <mergeCell ref="AI38:AL38"/>
    <mergeCell ref="AI39:AL39"/>
    <mergeCell ref="AI40:AL40"/>
    <mergeCell ref="O41:R41"/>
    <mergeCell ref="AD41:AG41"/>
    <mergeCell ref="AI41:AL41"/>
    <mergeCell ref="O33:R33"/>
    <mergeCell ref="AD33:AG33"/>
    <mergeCell ref="AI33:AL33"/>
    <mergeCell ref="O34:R34"/>
    <mergeCell ref="AD34:AG34"/>
    <mergeCell ref="AI34:AL34"/>
    <mergeCell ref="Y30:AB30"/>
    <mergeCell ref="AD30:AG30"/>
    <mergeCell ref="AI30:AL30"/>
    <mergeCell ref="AD31:AG31"/>
    <mergeCell ref="AI31:AL31"/>
    <mergeCell ref="AD32:AG32"/>
    <mergeCell ref="AI32:AL32"/>
    <mergeCell ref="AI28:AL28"/>
    <mergeCell ref="O29:R29"/>
    <mergeCell ref="T29:W29"/>
    <mergeCell ref="Y29:AB29"/>
    <mergeCell ref="AD29:AG29"/>
    <mergeCell ref="AI29:AL29"/>
    <mergeCell ref="AI26:AL26"/>
    <mergeCell ref="O27:R27"/>
    <mergeCell ref="T27:W27"/>
    <mergeCell ref="Y27:AB27"/>
    <mergeCell ref="AD27:AG27"/>
    <mergeCell ref="AI27:AL27"/>
    <mergeCell ref="D25:D29"/>
    <mergeCell ref="O25:R25"/>
    <mergeCell ref="T25:W25"/>
    <mergeCell ref="Y25:AB25"/>
    <mergeCell ref="AD25:AG25"/>
    <mergeCell ref="AI25:AL25"/>
    <mergeCell ref="O26:R26"/>
    <mergeCell ref="T26:W26"/>
    <mergeCell ref="Y26:AB26"/>
    <mergeCell ref="AD26:AG26"/>
    <mergeCell ref="D21:D24"/>
    <mergeCell ref="AD21:AG21"/>
    <mergeCell ref="AI21:AL21"/>
    <mergeCell ref="AD22:AG22"/>
    <mergeCell ref="AI22:AL22"/>
    <mergeCell ref="AI23:AL23"/>
    <mergeCell ref="AI24:AL24"/>
    <mergeCell ref="O19:R19"/>
    <mergeCell ref="T19:W19"/>
    <mergeCell ref="Y19:AB19"/>
    <mergeCell ref="AD19:AG19"/>
    <mergeCell ref="AI19:AL19"/>
    <mergeCell ref="AI20:AL20"/>
    <mergeCell ref="Y16:AB16"/>
    <mergeCell ref="AD16:AG16"/>
    <mergeCell ref="AI16:AL16"/>
    <mergeCell ref="AD17:AG17"/>
    <mergeCell ref="AI17:AL17"/>
    <mergeCell ref="Y18:AB18"/>
    <mergeCell ref="AD18:AG18"/>
    <mergeCell ref="AI18:AL18"/>
    <mergeCell ref="AI13:AL13"/>
    <mergeCell ref="Y14:AB14"/>
    <mergeCell ref="AD14:AG14"/>
    <mergeCell ref="AI14:AL14"/>
    <mergeCell ref="O15:R15"/>
    <mergeCell ref="T15:W15"/>
    <mergeCell ref="Y15:AB15"/>
    <mergeCell ref="AD15:AG15"/>
    <mergeCell ref="AI15:AL15"/>
    <mergeCell ref="AI10:AL10"/>
    <mergeCell ref="AD11:AG11"/>
    <mergeCell ref="AI11:AL11"/>
    <mergeCell ref="D12:D18"/>
    <mergeCell ref="O12:R12"/>
    <mergeCell ref="T12:W12"/>
    <mergeCell ref="Y12:AB12"/>
    <mergeCell ref="AD12:AG12"/>
    <mergeCell ref="AI12:AL12"/>
    <mergeCell ref="Y13:AB13"/>
    <mergeCell ref="AI8:AL8"/>
    <mergeCell ref="O9:R9"/>
    <mergeCell ref="T9:W9"/>
    <mergeCell ref="Y9:AB9"/>
    <mergeCell ref="AD9:AG9"/>
    <mergeCell ref="AI9:AL9"/>
    <mergeCell ref="AC7:AG7"/>
    <mergeCell ref="B8:B43"/>
    <mergeCell ref="C8:C34"/>
    <mergeCell ref="O8:R8"/>
    <mergeCell ref="T8:W8"/>
    <mergeCell ref="Y8:AB8"/>
    <mergeCell ref="AD8:AG8"/>
    <mergeCell ref="AD13:AG13"/>
    <mergeCell ref="O16:R16"/>
    <mergeCell ref="T16:W16"/>
    <mergeCell ref="O2:AA3"/>
    <mergeCell ref="B5:C7"/>
    <mergeCell ref="D5:M7"/>
    <mergeCell ref="N5:AG5"/>
    <mergeCell ref="AH5:AM7"/>
    <mergeCell ref="N6:W6"/>
    <mergeCell ref="X6:AG6"/>
    <mergeCell ref="N7:R7"/>
    <mergeCell ref="S7:W7"/>
    <mergeCell ref="X7:AB7"/>
  </mergeCells>
  <conditionalFormatting sqref="I450">
    <cfRule type="cellIs" dxfId="71" priority="31" operator="lessThan">
      <formula>0</formula>
    </cfRule>
  </conditionalFormatting>
  <conditionalFormatting sqref="I467:I468">
    <cfRule type="cellIs" dxfId="70" priority="23" operator="lessThan">
      <formula>0</formula>
    </cfRule>
  </conditionalFormatting>
  <conditionalFormatting sqref="I569">
    <cfRule type="cellIs" dxfId="69" priority="15" operator="lessThan">
      <formula>0</formula>
    </cfRule>
  </conditionalFormatting>
  <conditionalFormatting sqref="I586:I587">
    <cfRule type="cellIs" dxfId="68" priority="8" operator="lessThan">
      <formula>0</formula>
    </cfRule>
  </conditionalFormatting>
  <conditionalFormatting sqref="N450">
    <cfRule type="cellIs" dxfId="67" priority="30" operator="lessThan">
      <formula>0</formula>
    </cfRule>
  </conditionalFormatting>
  <conditionalFormatting sqref="N467:N468">
    <cfRule type="cellIs" dxfId="66" priority="22" operator="lessThan">
      <formula>0</formula>
    </cfRule>
  </conditionalFormatting>
  <conditionalFormatting sqref="N569">
    <cfRule type="cellIs" dxfId="65" priority="14" operator="lessThan">
      <formula>0</formula>
    </cfRule>
  </conditionalFormatting>
  <conditionalFormatting sqref="N586:N587">
    <cfRule type="cellIs" dxfId="64" priority="7" operator="lessThan">
      <formula>0</formula>
    </cfRule>
  </conditionalFormatting>
  <conditionalFormatting sqref="R397">
    <cfRule type="cellIs" dxfId="63" priority="36" operator="equal">
      <formula>0</formula>
    </cfRule>
  </conditionalFormatting>
  <conditionalFormatting sqref="R406">
    <cfRule type="cellIs" dxfId="62" priority="34" operator="equal">
      <formula>0</formula>
    </cfRule>
  </conditionalFormatting>
  <conditionalFormatting sqref="R432">
    <cfRule type="cellIs" dxfId="61" priority="33" operator="equal">
      <formula>0</formula>
    </cfRule>
  </conditionalFormatting>
  <conditionalFormatting sqref="S147">
    <cfRule type="cellIs" dxfId="60" priority="35" operator="equal">
      <formula>0</formula>
    </cfRule>
  </conditionalFormatting>
  <conditionalFormatting sqref="S450">
    <cfRule type="cellIs" dxfId="59" priority="29" operator="lessThan">
      <formula>0</formula>
    </cfRule>
  </conditionalFormatting>
  <conditionalFormatting sqref="S467:S468">
    <cfRule type="cellIs" dxfId="58" priority="21" operator="lessThan">
      <formula>0</formula>
    </cfRule>
  </conditionalFormatting>
  <conditionalFormatting sqref="S569">
    <cfRule type="cellIs" dxfId="57" priority="13" operator="lessThan">
      <formula>0</formula>
    </cfRule>
  </conditionalFormatting>
  <conditionalFormatting sqref="S586:S587">
    <cfRule type="cellIs" dxfId="56" priority="6" operator="lessThan">
      <formula>0</formula>
    </cfRule>
  </conditionalFormatting>
  <conditionalFormatting sqref="X450">
    <cfRule type="cellIs" dxfId="55" priority="28" operator="lessThan">
      <formula>0</formula>
    </cfRule>
  </conditionalFormatting>
  <conditionalFormatting sqref="X467:X468">
    <cfRule type="cellIs" dxfId="54" priority="17" operator="lessThan">
      <formula>0</formula>
    </cfRule>
  </conditionalFormatting>
  <conditionalFormatting sqref="X569">
    <cfRule type="cellIs" dxfId="53" priority="12" operator="lessThan">
      <formula>0</formula>
    </cfRule>
  </conditionalFormatting>
  <conditionalFormatting sqref="X586:X587">
    <cfRule type="cellIs" dxfId="52" priority="2" operator="lessThan">
      <formula>0</formula>
    </cfRule>
  </conditionalFormatting>
  <conditionalFormatting sqref="AC450">
    <cfRule type="cellIs" dxfId="51" priority="27" operator="lessThan">
      <formula>0</formula>
    </cfRule>
  </conditionalFormatting>
  <conditionalFormatting sqref="AC467:AC468">
    <cfRule type="cellIs" dxfId="50" priority="16" operator="lessThan">
      <formula>0</formula>
    </cfRule>
  </conditionalFormatting>
  <conditionalFormatting sqref="AC569">
    <cfRule type="cellIs" dxfId="49" priority="11" operator="lessThan">
      <formula>0</formula>
    </cfRule>
  </conditionalFormatting>
  <conditionalFormatting sqref="AC586:AC587">
    <cfRule type="cellIs" dxfId="48" priority="1" operator="lessThan">
      <formula>0</formula>
    </cfRule>
  </conditionalFormatting>
  <conditionalFormatting sqref="AH450">
    <cfRule type="cellIs" dxfId="47" priority="26" operator="lessThan">
      <formula>0</formula>
    </cfRule>
  </conditionalFormatting>
  <conditionalFormatting sqref="AH467">
    <cfRule type="cellIs" dxfId="46" priority="20" operator="lessThan">
      <formula>0</formula>
    </cfRule>
  </conditionalFormatting>
  <conditionalFormatting sqref="AH569">
    <cfRule type="cellIs" dxfId="45" priority="10" operator="lessThan">
      <formula>0</formula>
    </cfRule>
  </conditionalFormatting>
  <conditionalFormatting sqref="AH586">
    <cfRule type="cellIs" dxfId="44" priority="5" operator="lessThan">
      <formula>0</formula>
    </cfRule>
  </conditionalFormatting>
  <conditionalFormatting sqref="AM139">
    <cfRule type="cellIs" dxfId="43" priority="32" operator="equal">
      <formula>0</formula>
    </cfRule>
  </conditionalFormatting>
  <conditionalFormatting sqref="AM450">
    <cfRule type="cellIs" dxfId="42" priority="25" operator="lessThan">
      <formula>0</formula>
    </cfRule>
  </conditionalFormatting>
  <conditionalFormatting sqref="AM467">
    <cfRule type="cellIs" dxfId="41" priority="19" operator="lessThan">
      <formula>0</formula>
    </cfRule>
  </conditionalFormatting>
  <conditionalFormatting sqref="AM569">
    <cfRule type="cellIs" dxfId="40" priority="9" operator="lessThan">
      <formula>0</formula>
    </cfRule>
  </conditionalFormatting>
  <conditionalFormatting sqref="AM586">
    <cfRule type="cellIs" dxfId="39" priority="4" operator="lessThan">
      <formula>0</formula>
    </cfRule>
  </conditionalFormatting>
  <conditionalFormatting sqref="AR450">
    <cfRule type="cellIs" dxfId="38" priority="24" operator="lessThan">
      <formula>0</formula>
    </cfRule>
  </conditionalFormatting>
  <conditionalFormatting sqref="AR467">
    <cfRule type="cellIs" dxfId="37" priority="18" operator="lessThan">
      <formula>0</formula>
    </cfRule>
  </conditionalFormatting>
  <conditionalFormatting sqref="AR586">
    <cfRule type="cellIs" dxfId="36" priority="3" operator="lessThan">
      <formula>0</formula>
    </cfRule>
  </conditionalFormatting>
  <hyperlinks>
    <hyperlink ref="AE3" r:id="rId1"/>
  </hyperlinks>
  <pageMargins left="0.70866141732283472" right="0.70866141732283472" top="0.74803149606299213" bottom="0.74803149606299213" header="0.31496062992125984" footer="0.31496062992125984"/>
  <pageSetup scale="47" orientation="portrait" r:id="rId2"/>
  <rowBreaks count="3" manualBreakCount="3">
    <brk id="155" max="53" man="1"/>
    <brk id="265" max="53" man="1"/>
    <brk id="336" max="53" man="1"/>
  </rowBreaks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DC665"/>
  <sheetViews>
    <sheetView showGridLines="0" zoomScale="112" zoomScaleNormal="112" zoomScaleSheetLayoutView="40" workbookViewId="0">
      <pane ySplit="4" topLeftCell="A44" activePane="bottomLeft" state="frozen"/>
      <selection pane="bottomLeft" activeCell="AD72" sqref="AD72:AG72"/>
    </sheetView>
  </sheetViews>
  <sheetFormatPr baseColWidth="10" defaultColWidth="3.85546875" defaultRowHeight="12.75"/>
  <cols>
    <col min="1" max="1" width="3.7109375" style="404" customWidth="1"/>
    <col min="2" max="4" width="3.7109375" style="402" customWidth="1"/>
    <col min="5" max="49" width="4.7109375" style="402" customWidth="1"/>
    <col min="50" max="16384" width="3.85546875" style="402"/>
  </cols>
  <sheetData>
    <row r="1" spans="1:69">
      <c r="A1" s="401"/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1"/>
      <c r="U1" s="401"/>
      <c r="V1" s="401"/>
      <c r="W1" s="401"/>
      <c r="X1" s="401"/>
      <c r="Y1" s="401"/>
      <c r="Z1" s="401"/>
      <c r="AA1" s="401"/>
      <c r="AB1" s="401"/>
      <c r="AC1" s="401"/>
      <c r="AD1" s="401"/>
      <c r="AE1" s="401"/>
      <c r="AF1" s="401"/>
      <c r="AG1" s="401"/>
      <c r="AH1" s="401"/>
      <c r="AI1" s="401"/>
      <c r="AJ1" s="401"/>
      <c r="AK1" s="401"/>
      <c r="AM1" s="403" t="s">
        <v>482</v>
      </c>
    </row>
    <row r="2" spans="1:69" ht="14.45" customHeight="1">
      <c r="C2" s="405"/>
      <c r="D2" s="405"/>
      <c r="E2" s="405"/>
      <c r="F2" s="405"/>
      <c r="G2" s="405"/>
      <c r="H2" s="405"/>
      <c r="I2" s="405"/>
      <c r="J2" s="405"/>
      <c r="K2" s="405"/>
      <c r="L2" s="405"/>
      <c r="N2" s="406"/>
      <c r="O2" s="691" t="s">
        <v>483</v>
      </c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1"/>
      <c r="AA2" s="691"/>
      <c r="AE2" s="407" t="s">
        <v>484</v>
      </c>
      <c r="AG2" s="405"/>
      <c r="AH2" s="405"/>
    </row>
    <row r="3" spans="1:69"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6"/>
      <c r="N3" s="406"/>
      <c r="O3" s="691"/>
      <c r="P3" s="691"/>
      <c r="Q3" s="691"/>
      <c r="R3" s="691"/>
      <c r="S3" s="691"/>
      <c r="T3" s="691"/>
      <c r="U3" s="691"/>
      <c r="V3" s="691"/>
      <c r="W3" s="691"/>
      <c r="X3" s="691"/>
      <c r="Y3" s="691"/>
      <c r="Z3" s="691"/>
      <c r="AA3" s="691"/>
      <c r="AE3" s="408" t="s">
        <v>485</v>
      </c>
      <c r="AG3" s="405"/>
      <c r="AH3" s="405"/>
      <c r="AI3" s="401"/>
      <c r="AJ3" s="401"/>
    </row>
    <row r="4" spans="1:69"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F4" s="405"/>
      <c r="AG4" s="405"/>
      <c r="AH4" s="405"/>
      <c r="AI4" s="405"/>
    </row>
    <row r="5" spans="1:69" s="411" customFormat="1">
      <c r="A5" s="409"/>
      <c r="B5" s="692"/>
      <c r="C5" s="692"/>
      <c r="D5" s="693" t="s">
        <v>486</v>
      </c>
      <c r="E5" s="694"/>
      <c r="F5" s="694"/>
      <c r="G5" s="694"/>
      <c r="H5" s="694"/>
      <c r="I5" s="694"/>
      <c r="J5" s="694"/>
      <c r="K5" s="694"/>
      <c r="L5" s="694"/>
      <c r="M5" s="695"/>
      <c r="N5" s="702" t="s">
        <v>487</v>
      </c>
      <c r="O5" s="703"/>
      <c r="P5" s="703"/>
      <c r="Q5" s="703"/>
      <c r="R5" s="703"/>
      <c r="S5" s="703"/>
      <c r="T5" s="703"/>
      <c r="U5" s="703"/>
      <c r="V5" s="703"/>
      <c r="W5" s="703"/>
      <c r="X5" s="703"/>
      <c r="Y5" s="703"/>
      <c r="Z5" s="703"/>
      <c r="AA5" s="703"/>
      <c r="AB5" s="703"/>
      <c r="AC5" s="703"/>
      <c r="AD5" s="703"/>
      <c r="AE5" s="703"/>
      <c r="AF5" s="703"/>
      <c r="AG5" s="704"/>
      <c r="AH5" s="705" t="s">
        <v>488</v>
      </c>
      <c r="AI5" s="706"/>
      <c r="AJ5" s="706"/>
      <c r="AK5" s="706"/>
      <c r="AL5" s="706"/>
      <c r="AM5" s="707"/>
      <c r="AN5" s="410"/>
      <c r="AO5" s="410"/>
      <c r="AP5" s="410"/>
      <c r="AQ5" s="410"/>
      <c r="AR5" s="410"/>
      <c r="AS5" s="410"/>
      <c r="AT5" s="410"/>
      <c r="AU5" s="410"/>
      <c r="AV5" s="410"/>
      <c r="AW5" s="410"/>
      <c r="AX5" s="410"/>
      <c r="AY5" s="410"/>
      <c r="AZ5" s="410"/>
      <c r="BA5" s="410"/>
      <c r="BB5" s="410"/>
      <c r="BC5" s="410"/>
      <c r="BD5" s="410"/>
      <c r="BE5" s="410"/>
      <c r="BF5" s="410"/>
      <c r="BG5" s="410"/>
      <c r="BH5" s="410"/>
      <c r="BI5" s="410"/>
      <c r="BJ5" s="410"/>
      <c r="BK5" s="410"/>
      <c r="BL5" s="410"/>
      <c r="BM5" s="410"/>
      <c r="BN5" s="410"/>
      <c r="BO5" s="410"/>
      <c r="BP5" s="410"/>
      <c r="BQ5" s="410"/>
    </row>
    <row r="6" spans="1:69" s="411" customFormat="1">
      <c r="A6" s="409"/>
      <c r="B6" s="692"/>
      <c r="C6" s="692"/>
      <c r="D6" s="696"/>
      <c r="E6" s="697"/>
      <c r="F6" s="697"/>
      <c r="G6" s="697"/>
      <c r="H6" s="697"/>
      <c r="I6" s="697"/>
      <c r="J6" s="697"/>
      <c r="K6" s="697"/>
      <c r="L6" s="697"/>
      <c r="M6" s="698"/>
      <c r="N6" s="702" t="s">
        <v>489</v>
      </c>
      <c r="O6" s="703"/>
      <c r="P6" s="703"/>
      <c r="Q6" s="703"/>
      <c r="R6" s="703"/>
      <c r="S6" s="703"/>
      <c r="T6" s="703"/>
      <c r="U6" s="703"/>
      <c r="V6" s="703"/>
      <c r="W6" s="704"/>
      <c r="X6" s="702" t="s">
        <v>490</v>
      </c>
      <c r="Y6" s="703"/>
      <c r="Z6" s="703"/>
      <c r="AA6" s="703"/>
      <c r="AB6" s="703"/>
      <c r="AC6" s="703"/>
      <c r="AD6" s="703"/>
      <c r="AE6" s="703"/>
      <c r="AF6" s="703"/>
      <c r="AG6" s="704"/>
      <c r="AH6" s="708"/>
      <c r="AI6" s="709"/>
      <c r="AJ6" s="709"/>
      <c r="AK6" s="709"/>
      <c r="AL6" s="709"/>
      <c r="AM6" s="710"/>
      <c r="AN6" s="410"/>
      <c r="AO6" s="410"/>
      <c r="AP6" s="410"/>
      <c r="AQ6" s="410"/>
      <c r="AR6" s="410"/>
      <c r="AS6" s="410"/>
      <c r="AT6" s="410"/>
      <c r="AU6" s="410"/>
      <c r="AV6" s="410"/>
      <c r="AW6" s="410"/>
      <c r="AX6" s="410"/>
      <c r="AY6" s="410"/>
      <c r="AZ6" s="410"/>
      <c r="BA6" s="410"/>
      <c r="BB6" s="410"/>
      <c r="BC6" s="410"/>
      <c r="BD6" s="410"/>
      <c r="BE6" s="410"/>
      <c r="BF6" s="410"/>
      <c r="BG6" s="410"/>
      <c r="BH6" s="410"/>
      <c r="BI6" s="410"/>
      <c r="BJ6" s="410"/>
      <c r="BK6" s="410"/>
      <c r="BL6" s="410"/>
      <c r="BM6" s="410"/>
      <c r="BN6" s="410"/>
      <c r="BO6" s="410"/>
      <c r="BP6" s="410"/>
      <c r="BQ6" s="410"/>
    </row>
    <row r="7" spans="1:69" s="411" customFormat="1">
      <c r="A7" s="409"/>
      <c r="B7" s="692"/>
      <c r="C7" s="692"/>
      <c r="D7" s="699"/>
      <c r="E7" s="700"/>
      <c r="F7" s="700"/>
      <c r="G7" s="700"/>
      <c r="H7" s="700"/>
      <c r="I7" s="700"/>
      <c r="J7" s="700"/>
      <c r="K7" s="700"/>
      <c r="L7" s="700"/>
      <c r="M7" s="701"/>
      <c r="N7" s="714" t="s">
        <v>0</v>
      </c>
      <c r="O7" s="715"/>
      <c r="P7" s="715"/>
      <c r="Q7" s="715"/>
      <c r="R7" s="716"/>
      <c r="S7" s="717" t="s">
        <v>1</v>
      </c>
      <c r="T7" s="718"/>
      <c r="U7" s="718"/>
      <c r="V7" s="718"/>
      <c r="W7" s="719"/>
      <c r="X7" s="714" t="s">
        <v>0</v>
      </c>
      <c r="Y7" s="715"/>
      <c r="Z7" s="715"/>
      <c r="AA7" s="715"/>
      <c r="AB7" s="716"/>
      <c r="AC7" s="717" t="s">
        <v>1</v>
      </c>
      <c r="AD7" s="718"/>
      <c r="AE7" s="718"/>
      <c r="AF7" s="718"/>
      <c r="AG7" s="719"/>
      <c r="AH7" s="711"/>
      <c r="AI7" s="712"/>
      <c r="AJ7" s="712"/>
      <c r="AK7" s="712"/>
      <c r="AL7" s="712"/>
      <c r="AM7" s="713"/>
      <c r="AN7" s="410"/>
      <c r="AO7" s="410"/>
      <c r="AP7" s="410"/>
      <c r="AQ7" s="410"/>
      <c r="AR7" s="410"/>
      <c r="AS7" s="410"/>
      <c r="AT7" s="410"/>
      <c r="AU7" s="410"/>
      <c r="AV7" s="410"/>
      <c r="AW7" s="410"/>
      <c r="AX7" s="410"/>
      <c r="AY7" s="410"/>
      <c r="AZ7" s="410"/>
      <c r="BA7" s="410"/>
      <c r="BB7" s="410"/>
      <c r="BC7" s="410"/>
      <c r="BD7" s="410"/>
      <c r="BE7" s="410"/>
      <c r="BF7" s="410"/>
      <c r="BG7" s="410"/>
      <c r="BH7" s="410"/>
      <c r="BI7" s="410"/>
      <c r="BJ7" s="410"/>
      <c r="BK7" s="410"/>
      <c r="BL7" s="410"/>
      <c r="BM7" s="410"/>
      <c r="BN7" s="410"/>
      <c r="BO7" s="410"/>
      <c r="BP7" s="410"/>
      <c r="BQ7" s="410"/>
    </row>
    <row r="8" spans="1:69" ht="14.25">
      <c r="B8" s="733" t="s">
        <v>491</v>
      </c>
      <c r="C8" s="736" t="s">
        <v>492</v>
      </c>
      <c r="D8" s="592">
        <v>1</v>
      </c>
      <c r="E8" s="413" t="s">
        <v>493</v>
      </c>
      <c r="F8" s="414"/>
      <c r="G8" s="414"/>
      <c r="H8" s="414"/>
      <c r="I8" s="414"/>
      <c r="J8" s="414"/>
      <c r="K8" s="414"/>
      <c r="L8" s="414"/>
      <c r="M8" s="415"/>
      <c r="N8" s="416">
        <v>1592</v>
      </c>
      <c r="O8" s="720"/>
      <c r="P8" s="721"/>
      <c r="Q8" s="721"/>
      <c r="R8" s="722"/>
      <c r="S8" s="416">
        <v>1024</v>
      </c>
      <c r="T8" s="720">
        <f>-'RREE ALT 3'!Z83</f>
        <v>16178251.455600001</v>
      </c>
      <c r="U8" s="721"/>
      <c r="V8" s="721"/>
      <c r="W8" s="722"/>
      <c r="X8" s="416">
        <v>1593</v>
      </c>
      <c r="Y8" s="720"/>
      <c r="Z8" s="721"/>
      <c r="AA8" s="721"/>
      <c r="AB8" s="722"/>
      <c r="AC8" s="416">
        <v>1025</v>
      </c>
      <c r="AD8" s="720"/>
      <c r="AE8" s="721"/>
      <c r="AF8" s="721"/>
      <c r="AG8" s="722"/>
      <c r="AH8" s="593">
        <v>104</v>
      </c>
      <c r="AI8" s="720">
        <f>-'RREE ALT 3'!F83</f>
        <v>43741200</v>
      </c>
      <c r="AJ8" s="721"/>
      <c r="AK8" s="721"/>
      <c r="AL8" s="722"/>
      <c r="AM8" s="418" t="s">
        <v>2</v>
      </c>
      <c r="AN8" s="410"/>
      <c r="AO8" s="410"/>
      <c r="AP8" s="410"/>
      <c r="AQ8" s="410"/>
      <c r="AR8" s="410"/>
      <c r="AS8" s="410"/>
      <c r="AT8" s="410"/>
      <c r="AU8" s="410"/>
      <c r="AV8" s="410"/>
      <c r="AW8" s="410"/>
      <c r="AX8" s="410"/>
      <c r="AY8" s="410"/>
      <c r="AZ8" s="410"/>
      <c r="BA8" s="410"/>
      <c r="BB8" s="410"/>
      <c r="BC8" s="410"/>
      <c r="BD8" s="410"/>
      <c r="BE8" s="410"/>
      <c r="BF8" s="410"/>
      <c r="BG8" s="410"/>
      <c r="BH8" s="410"/>
      <c r="BI8" s="410"/>
      <c r="BJ8" s="410"/>
      <c r="BK8" s="410"/>
      <c r="BL8" s="410"/>
      <c r="BM8" s="410"/>
      <c r="BN8" s="410"/>
      <c r="BO8" s="410"/>
      <c r="BP8" s="410"/>
      <c r="BQ8" s="410"/>
    </row>
    <row r="9" spans="1:69" ht="14.25">
      <c r="B9" s="734"/>
      <c r="C9" s="736"/>
      <c r="D9" s="592">
        <v>2</v>
      </c>
      <c r="E9" s="413" t="s">
        <v>494</v>
      </c>
      <c r="F9" s="414"/>
      <c r="G9" s="414"/>
      <c r="H9" s="414"/>
      <c r="I9" s="414"/>
      <c r="J9" s="414"/>
      <c r="K9" s="414"/>
      <c r="L9" s="414"/>
      <c r="M9" s="415"/>
      <c r="N9" s="593">
        <v>1594</v>
      </c>
      <c r="O9" s="720"/>
      <c r="P9" s="721"/>
      <c r="Q9" s="721"/>
      <c r="R9" s="722"/>
      <c r="S9" s="593">
        <v>1026</v>
      </c>
      <c r="T9" s="720"/>
      <c r="U9" s="721"/>
      <c r="V9" s="721"/>
      <c r="W9" s="722"/>
      <c r="X9" s="593">
        <v>1595</v>
      </c>
      <c r="Y9" s="720"/>
      <c r="Z9" s="721"/>
      <c r="AA9" s="721"/>
      <c r="AB9" s="722"/>
      <c r="AC9" s="593">
        <v>1027</v>
      </c>
      <c r="AD9" s="720"/>
      <c r="AE9" s="721"/>
      <c r="AF9" s="721"/>
      <c r="AG9" s="722"/>
      <c r="AH9" s="593">
        <v>105</v>
      </c>
      <c r="AI9" s="720"/>
      <c r="AJ9" s="721"/>
      <c r="AK9" s="721"/>
      <c r="AL9" s="722"/>
      <c r="AM9" s="418" t="s">
        <v>2</v>
      </c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410"/>
      <c r="AZ9" s="410"/>
      <c r="BA9" s="410"/>
      <c r="BB9" s="410"/>
      <c r="BC9" s="410"/>
      <c r="BD9" s="410"/>
      <c r="BE9" s="410"/>
      <c r="BF9" s="410"/>
      <c r="BG9" s="410"/>
      <c r="BH9" s="410"/>
      <c r="BI9" s="410"/>
      <c r="BJ9" s="410"/>
      <c r="BK9" s="410"/>
      <c r="BL9" s="410"/>
      <c r="BM9" s="410"/>
      <c r="BN9" s="410"/>
      <c r="BO9" s="410"/>
      <c r="BP9" s="410"/>
      <c r="BQ9" s="410"/>
    </row>
    <row r="10" spans="1:69" ht="14.25">
      <c r="B10" s="734"/>
      <c r="C10" s="736"/>
      <c r="D10" s="592">
        <v>3</v>
      </c>
      <c r="E10" s="413" t="s">
        <v>495</v>
      </c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  <c r="AF10" s="414"/>
      <c r="AG10" s="415"/>
      <c r="AH10" s="593">
        <v>106</v>
      </c>
      <c r="AI10" s="720"/>
      <c r="AJ10" s="721"/>
      <c r="AK10" s="721"/>
      <c r="AL10" s="722"/>
      <c r="AM10" s="418" t="s">
        <v>2</v>
      </c>
      <c r="AN10" s="410"/>
      <c r="AO10" s="410"/>
      <c r="AP10" s="410"/>
      <c r="AQ10" s="410"/>
      <c r="AR10" s="410"/>
      <c r="AS10" s="410"/>
      <c r="AT10" s="410"/>
      <c r="AU10" s="410"/>
      <c r="AV10" s="410"/>
      <c r="AW10" s="410"/>
      <c r="AX10" s="410"/>
      <c r="AY10" s="410"/>
      <c r="AZ10" s="410"/>
      <c r="BA10" s="410"/>
      <c r="BB10" s="410"/>
      <c r="BC10" s="410"/>
      <c r="BD10" s="410"/>
      <c r="BE10" s="410"/>
      <c r="BF10" s="410"/>
      <c r="BG10" s="410"/>
      <c r="BH10" s="410"/>
      <c r="BI10" s="410"/>
      <c r="BJ10" s="410"/>
      <c r="BK10" s="410"/>
      <c r="BL10" s="410"/>
      <c r="BM10" s="410"/>
      <c r="BN10" s="410"/>
      <c r="BO10" s="410"/>
      <c r="BP10" s="410"/>
      <c r="BQ10" s="410"/>
    </row>
    <row r="11" spans="1:69" ht="14.25">
      <c r="B11" s="734"/>
      <c r="C11" s="736"/>
      <c r="D11" s="592">
        <v>4</v>
      </c>
      <c r="E11" s="413" t="s">
        <v>496</v>
      </c>
      <c r="F11" s="414"/>
      <c r="G11" s="414"/>
      <c r="H11" s="414"/>
      <c r="I11" s="414"/>
      <c r="J11" s="414"/>
      <c r="K11" s="414"/>
      <c r="L11" s="414"/>
      <c r="M11" s="414"/>
      <c r="N11" s="414"/>
      <c r="O11" s="419"/>
      <c r="P11" s="414"/>
      <c r="Q11" s="414"/>
      <c r="R11" s="414"/>
      <c r="S11" s="414"/>
      <c r="T11" s="419"/>
      <c r="U11" s="414"/>
      <c r="V11" s="414"/>
      <c r="W11" s="414"/>
      <c r="X11" s="414"/>
      <c r="Y11" s="419"/>
      <c r="Z11" s="414"/>
      <c r="AA11" s="414"/>
      <c r="AB11" s="415"/>
      <c r="AC11" s="416">
        <v>603</v>
      </c>
      <c r="AD11" s="720"/>
      <c r="AE11" s="721"/>
      <c r="AF11" s="721"/>
      <c r="AG11" s="722"/>
      <c r="AH11" s="593">
        <v>108</v>
      </c>
      <c r="AI11" s="720"/>
      <c r="AJ11" s="721"/>
      <c r="AK11" s="721"/>
      <c r="AL11" s="722"/>
      <c r="AM11" s="418" t="s">
        <v>2</v>
      </c>
      <c r="AN11" s="410"/>
      <c r="AO11" s="410"/>
      <c r="AP11" s="410"/>
      <c r="AQ11" s="410"/>
      <c r="AR11" s="410"/>
      <c r="AS11" s="410"/>
      <c r="AT11" s="410"/>
      <c r="AU11" s="410"/>
      <c r="AV11" s="410"/>
      <c r="AW11" s="410"/>
      <c r="AX11" s="410"/>
      <c r="AY11" s="410"/>
      <c r="AZ11" s="410"/>
      <c r="BA11" s="410"/>
      <c r="BB11" s="410"/>
      <c r="BC11" s="410"/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</row>
    <row r="12" spans="1:69" ht="14.25">
      <c r="B12" s="734"/>
      <c r="C12" s="736"/>
      <c r="D12" s="723">
        <v>5</v>
      </c>
      <c r="E12" s="420" t="s">
        <v>497</v>
      </c>
      <c r="F12" s="420"/>
      <c r="G12" s="420"/>
      <c r="H12" s="420"/>
      <c r="I12" s="420"/>
      <c r="J12" s="420"/>
      <c r="K12" s="420"/>
      <c r="L12" s="420"/>
      <c r="M12" s="420"/>
      <c r="N12" s="416">
        <v>1721</v>
      </c>
      <c r="O12" s="720">
        <f>+$O$15+$O$16</f>
        <v>0</v>
      </c>
      <c r="P12" s="721"/>
      <c r="Q12" s="721"/>
      <c r="R12" s="722"/>
      <c r="S12" s="416">
        <v>1722</v>
      </c>
      <c r="T12" s="720">
        <f>+$T$15+$T$16</f>
        <v>0</v>
      </c>
      <c r="U12" s="721"/>
      <c r="V12" s="721"/>
      <c r="W12" s="722"/>
      <c r="X12" s="416">
        <v>1596</v>
      </c>
      <c r="Y12" s="720">
        <f>+$Y$13+$Y$14+$Y$15+$Y$16+$Y$18</f>
        <v>0</v>
      </c>
      <c r="Z12" s="721"/>
      <c r="AA12" s="721"/>
      <c r="AB12" s="722"/>
      <c r="AC12" s="593">
        <v>954</v>
      </c>
      <c r="AD12" s="720">
        <f>+SUM(AD13:$AG$18)</f>
        <v>0</v>
      </c>
      <c r="AE12" s="721"/>
      <c r="AF12" s="721"/>
      <c r="AG12" s="722"/>
      <c r="AH12" s="593">
        <v>955</v>
      </c>
      <c r="AI12" s="720">
        <f>+SUM($AI$13:$AL$18)</f>
        <v>0</v>
      </c>
      <c r="AJ12" s="721"/>
      <c r="AK12" s="721"/>
      <c r="AL12" s="722"/>
      <c r="AM12" s="421" t="s">
        <v>2</v>
      </c>
      <c r="AN12" s="410"/>
      <c r="AO12" s="410"/>
      <c r="AP12" s="410"/>
      <c r="AQ12" s="410"/>
      <c r="AR12" s="410"/>
      <c r="AS12" s="410"/>
      <c r="AT12" s="410"/>
      <c r="AU12" s="410"/>
      <c r="AV12" s="410"/>
      <c r="AW12" s="410"/>
      <c r="AX12" s="410"/>
      <c r="AY12" s="410"/>
      <c r="AZ12" s="410"/>
      <c r="BA12" s="410"/>
      <c r="BB12" s="410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</row>
    <row r="13" spans="1:69" ht="14.25">
      <c r="B13" s="734"/>
      <c r="C13" s="736"/>
      <c r="D13" s="723"/>
      <c r="E13" s="422" t="s">
        <v>498</v>
      </c>
      <c r="F13" s="422"/>
      <c r="G13" s="422"/>
      <c r="H13" s="422"/>
      <c r="I13" s="422"/>
      <c r="J13" s="422"/>
      <c r="K13" s="422"/>
      <c r="L13" s="422"/>
      <c r="M13" s="422"/>
      <c r="N13" s="422"/>
      <c r="O13" s="423"/>
      <c r="P13" s="422"/>
      <c r="Q13" s="422"/>
      <c r="R13" s="422"/>
      <c r="S13" s="422"/>
      <c r="T13" s="423"/>
      <c r="U13" s="422"/>
      <c r="V13" s="422"/>
      <c r="W13" s="424"/>
      <c r="X13" s="425">
        <v>1917</v>
      </c>
      <c r="Y13" s="724"/>
      <c r="Z13" s="725"/>
      <c r="AA13" s="725"/>
      <c r="AB13" s="726"/>
      <c r="AC13" s="425">
        <v>1848</v>
      </c>
      <c r="AD13" s="724"/>
      <c r="AE13" s="725"/>
      <c r="AF13" s="725"/>
      <c r="AG13" s="726"/>
      <c r="AH13" s="425">
        <v>1849</v>
      </c>
      <c r="AI13" s="724"/>
      <c r="AJ13" s="725"/>
      <c r="AK13" s="725"/>
      <c r="AL13" s="726"/>
      <c r="AM13" s="426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410"/>
      <c r="BC13" s="410"/>
      <c r="BD13" s="410"/>
      <c r="BE13" s="410"/>
      <c r="BF13" s="410"/>
      <c r="BG13" s="410"/>
      <c r="BH13" s="410"/>
      <c r="BI13" s="410"/>
      <c r="BJ13" s="410"/>
      <c r="BK13" s="410"/>
      <c r="BL13" s="410"/>
      <c r="BM13" s="410"/>
      <c r="BN13" s="410"/>
      <c r="BO13" s="410"/>
      <c r="BP13" s="410"/>
      <c r="BQ13" s="410"/>
    </row>
    <row r="14" spans="1:69" ht="14.25">
      <c r="B14" s="734"/>
      <c r="C14" s="736"/>
      <c r="D14" s="723"/>
      <c r="E14" s="427" t="s">
        <v>499</v>
      </c>
      <c r="F14" s="428"/>
      <c r="G14" s="428"/>
      <c r="H14" s="428"/>
      <c r="I14" s="428"/>
      <c r="J14" s="428"/>
      <c r="K14" s="428"/>
      <c r="L14" s="428"/>
      <c r="M14" s="428"/>
      <c r="N14" s="428"/>
      <c r="O14" s="429"/>
      <c r="P14" s="428"/>
      <c r="Q14" s="428"/>
      <c r="R14" s="428"/>
      <c r="S14" s="428"/>
      <c r="T14" s="429"/>
      <c r="U14" s="428"/>
      <c r="V14" s="428"/>
      <c r="W14" s="430"/>
      <c r="X14" s="425">
        <v>1850</v>
      </c>
      <c r="Y14" s="724"/>
      <c r="Z14" s="725"/>
      <c r="AA14" s="725"/>
      <c r="AB14" s="726"/>
      <c r="AC14" s="425">
        <v>1851</v>
      </c>
      <c r="AD14" s="724"/>
      <c r="AE14" s="725"/>
      <c r="AF14" s="725"/>
      <c r="AG14" s="726"/>
      <c r="AH14" s="425">
        <v>1852</v>
      </c>
      <c r="AI14" s="724"/>
      <c r="AJ14" s="725"/>
      <c r="AK14" s="725"/>
      <c r="AL14" s="726"/>
      <c r="AM14" s="426"/>
      <c r="AN14" s="410"/>
      <c r="AO14" s="410"/>
      <c r="AP14" s="410"/>
      <c r="AQ14" s="410"/>
      <c r="AR14" s="410"/>
      <c r="AS14" s="410"/>
      <c r="AT14" s="410"/>
      <c r="AU14" s="410"/>
      <c r="AV14" s="410"/>
      <c r="AW14" s="410"/>
      <c r="AX14" s="410"/>
      <c r="AY14" s="410"/>
      <c r="AZ14" s="410"/>
      <c r="BA14" s="410"/>
      <c r="BB14" s="410"/>
      <c r="BC14" s="410"/>
      <c r="BD14" s="410"/>
      <c r="BE14" s="410"/>
      <c r="BF14" s="410"/>
      <c r="BG14" s="410"/>
      <c r="BH14" s="410"/>
      <c r="BI14" s="410"/>
      <c r="BJ14" s="410"/>
      <c r="BK14" s="410"/>
      <c r="BL14" s="410"/>
      <c r="BM14" s="410"/>
      <c r="BN14" s="410"/>
      <c r="BO14" s="410"/>
      <c r="BP14" s="410"/>
      <c r="BQ14" s="410"/>
    </row>
    <row r="15" spans="1:69" ht="14.25">
      <c r="B15" s="734"/>
      <c r="C15" s="736"/>
      <c r="D15" s="723"/>
      <c r="E15" s="431" t="s">
        <v>500</v>
      </c>
      <c r="F15" s="422"/>
      <c r="G15" s="422"/>
      <c r="H15" s="422"/>
      <c r="I15" s="422"/>
      <c r="J15" s="422"/>
      <c r="K15" s="422"/>
      <c r="L15" s="422"/>
      <c r="M15" s="422"/>
      <c r="N15" s="425">
        <v>1853</v>
      </c>
      <c r="O15" s="724"/>
      <c r="P15" s="725"/>
      <c r="Q15" s="725"/>
      <c r="R15" s="726"/>
      <c r="S15" s="425">
        <v>1854</v>
      </c>
      <c r="T15" s="724"/>
      <c r="U15" s="725"/>
      <c r="V15" s="725"/>
      <c r="W15" s="726"/>
      <c r="X15" s="425">
        <v>1855</v>
      </c>
      <c r="Y15" s="724"/>
      <c r="Z15" s="725"/>
      <c r="AA15" s="725"/>
      <c r="AB15" s="726"/>
      <c r="AC15" s="425">
        <v>1856</v>
      </c>
      <c r="AD15" s="724"/>
      <c r="AE15" s="725"/>
      <c r="AF15" s="725"/>
      <c r="AG15" s="726"/>
      <c r="AH15" s="425">
        <v>1857</v>
      </c>
      <c r="AI15" s="724"/>
      <c r="AJ15" s="725"/>
      <c r="AK15" s="725"/>
      <c r="AL15" s="726"/>
      <c r="AM15" s="426"/>
      <c r="AN15" s="410"/>
      <c r="AO15" s="410"/>
      <c r="AP15" s="410"/>
      <c r="AQ15" s="410"/>
      <c r="AR15" s="410"/>
      <c r="AS15" s="410"/>
      <c r="AT15" s="410"/>
      <c r="AU15" s="410"/>
      <c r="AV15" s="410"/>
      <c r="AW15" s="410"/>
      <c r="AX15" s="410"/>
      <c r="AY15" s="410"/>
      <c r="AZ15" s="410"/>
      <c r="BA15" s="410"/>
      <c r="BB15" s="410"/>
      <c r="BC15" s="410"/>
      <c r="BD15" s="410"/>
      <c r="BE15" s="410"/>
      <c r="BF15" s="410"/>
      <c r="BG15" s="410"/>
      <c r="BH15" s="410"/>
      <c r="BI15" s="410"/>
      <c r="BJ15" s="410"/>
      <c r="BK15" s="410"/>
      <c r="BL15" s="410"/>
      <c r="BM15" s="410"/>
      <c r="BN15" s="410"/>
      <c r="BO15" s="410"/>
      <c r="BP15" s="410"/>
      <c r="BQ15" s="410"/>
    </row>
    <row r="16" spans="1:69" ht="14.25">
      <c r="B16" s="734"/>
      <c r="C16" s="736"/>
      <c r="D16" s="723"/>
      <c r="E16" s="431" t="s">
        <v>501</v>
      </c>
      <c r="F16" s="422"/>
      <c r="G16" s="422"/>
      <c r="H16" s="422"/>
      <c r="I16" s="422"/>
      <c r="J16" s="422"/>
      <c r="K16" s="422"/>
      <c r="L16" s="422"/>
      <c r="M16" s="422"/>
      <c r="N16" s="425">
        <v>1858</v>
      </c>
      <c r="O16" s="724"/>
      <c r="P16" s="725"/>
      <c r="Q16" s="725"/>
      <c r="R16" s="726"/>
      <c r="S16" s="425">
        <v>1859</v>
      </c>
      <c r="T16" s="724"/>
      <c r="U16" s="725"/>
      <c r="V16" s="725"/>
      <c r="W16" s="726"/>
      <c r="X16" s="425">
        <v>1860</v>
      </c>
      <c r="Y16" s="724"/>
      <c r="Z16" s="725"/>
      <c r="AA16" s="725"/>
      <c r="AB16" s="726"/>
      <c r="AC16" s="425">
        <v>1861</v>
      </c>
      <c r="AD16" s="724"/>
      <c r="AE16" s="725"/>
      <c r="AF16" s="725"/>
      <c r="AG16" s="726"/>
      <c r="AH16" s="425">
        <v>1862</v>
      </c>
      <c r="AI16" s="724"/>
      <c r="AJ16" s="725"/>
      <c r="AK16" s="725"/>
      <c r="AL16" s="726"/>
      <c r="AM16" s="426"/>
      <c r="AN16" s="410"/>
      <c r="AO16" s="410"/>
      <c r="AP16" s="410"/>
      <c r="AQ16" s="410"/>
      <c r="AR16" s="410"/>
      <c r="AS16" s="410"/>
      <c r="AT16" s="410"/>
      <c r="AU16" s="410"/>
      <c r="AV16" s="410"/>
      <c r="AW16" s="410"/>
      <c r="AX16" s="410"/>
      <c r="AY16" s="410"/>
      <c r="AZ16" s="410"/>
      <c r="BA16" s="410"/>
      <c r="BB16" s="410"/>
      <c r="BC16" s="410"/>
      <c r="BD16" s="410"/>
      <c r="BE16" s="410"/>
      <c r="BF16" s="410"/>
      <c r="BG16" s="410"/>
      <c r="BH16" s="410"/>
      <c r="BI16" s="410"/>
      <c r="BJ16" s="410"/>
      <c r="BK16" s="410"/>
      <c r="BL16" s="410"/>
      <c r="BM16" s="410"/>
      <c r="BN16" s="410"/>
      <c r="BO16" s="410"/>
      <c r="BP16" s="410"/>
      <c r="BQ16" s="410"/>
    </row>
    <row r="17" spans="2:69" ht="14.25">
      <c r="B17" s="734"/>
      <c r="C17" s="736"/>
      <c r="D17" s="723"/>
      <c r="E17" s="432" t="s">
        <v>502</v>
      </c>
      <c r="F17" s="433"/>
      <c r="G17" s="433"/>
      <c r="H17" s="433"/>
      <c r="I17" s="433"/>
      <c r="J17" s="433"/>
      <c r="K17" s="433"/>
      <c r="L17" s="433"/>
      <c r="M17" s="433"/>
      <c r="N17" s="433"/>
      <c r="O17" s="423"/>
      <c r="P17" s="433"/>
      <c r="Q17" s="433"/>
      <c r="R17" s="433"/>
      <c r="S17" s="433"/>
      <c r="T17" s="423"/>
      <c r="U17" s="433"/>
      <c r="V17" s="433"/>
      <c r="W17" s="433"/>
      <c r="X17" s="433"/>
      <c r="Y17" s="423"/>
      <c r="Z17" s="433"/>
      <c r="AA17" s="433"/>
      <c r="AB17" s="434"/>
      <c r="AC17" s="425">
        <v>1872</v>
      </c>
      <c r="AD17" s="724"/>
      <c r="AE17" s="725"/>
      <c r="AF17" s="725"/>
      <c r="AG17" s="726"/>
      <c r="AH17" s="425">
        <v>1873</v>
      </c>
      <c r="AI17" s="724"/>
      <c r="AJ17" s="725"/>
      <c r="AK17" s="725"/>
      <c r="AL17" s="726"/>
      <c r="AM17" s="426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410"/>
      <c r="AZ17" s="410"/>
      <c r="BA17" s="410"/>
      <c r="BB17" s="410"/>
      <c r="BC17" s="410"/>
      <c r="BD17" s="410"/>
      <c r="BE17" s="410"/>
      <c r="BF17" s="410"/>
      <c r="BG17" s="410"/>
      <c r="BH17" s="410"/>
      <c r="BI17" s="410"/>
      <c r="BJ17" s="410"/>
      <c r="BK17" s="410"/>
      <c r="BL17" s="410"/>
      <c r="BM17" s="410"/>
      <c r="BN17" s="410"/>
      <c r="BO17" s="410"/>
      <c r="BP17" s="410"/>
      <c r="BQ17" s="410"/>
    </row>
    <row r="18" spans="2:69" ht="14.25">
      <c r="B18" s="734"/>
      <c r="C18" s="736"/>
      <c r="D18" s="723"/>
      <c r="E18" s="432" t="s">
        <v>503</v>
      </c>
      <c r="F18" s="433"/>
      <c r="G18" s="433"/>
      <c r="H18" s="433"/>
      <c r="I18" s="433"/>
      <c r="J18" s="433"/>
      <c r="K18" s="433"/>
      <c r="L18" s="433"/>
      <c r="M18" s="433"/>
      <c r="N18" s="433"/>
      <c r="O18" s="423"/>
      <c r="P18" s="433"/>
      <c r="Q18" s="433"/>
      <c r="R18" s="433"/>
      <c r="S18" s="433"/>
      <c r="T18" s="423"/>
      <c r="U18" s="433"/>
      <c r="V18" s="433"/>
      <c r="W18" s="434"/>
      <c r="X18" s="425">
        <v>1863</v>
      </c>
      <c r="Y18" s="724"/>
      <c r="Z18" s="725"/>
      <c r="AA18" s="725"/>
      <c r="AB18" s="726"/>
      <c r="AC18" s="425">
        <v>1864</v>
      </c>
      <c r="AD18" s="724"/>
      <c r="AE18" s="725"/>
      <c r="AF18" s="725"/>
      <c r="AG18" s="726"/>
      <c r="AH18" s="425">
        <v>1865</v>
      </c>
      <c r="AI18" s="724"/>
      <c r="AJ18" s="725"/>
      <c r="AK18" s="725"/>
      <c r="AL18" s="726"/>
      <c r="AM18" s="435"/>
      <c r="AN18" s="410"/>
      <c r="AO18" s="410"/>
      <c r="AP18" s="410"/>
      <c r="AQ18" s="410"/>
      <c r="AR18" s="410"/>
      <c r="AS18" s="410"/>
      <c r="AT18" s="410"/>
      <c r="AU18" s="410"/>
      <c r="AV18" s="410"/>
      <c r="AW18" s="410"/>
      <c r="AX18" s="410"/>
      <c r="AY18" s="410"/>
      <c r="AZ18" s="410"/>
      <c r="BA18" s="410"/>
      <c r="BB18" s="410"/>
      <c r="BC18" s="410"/>
      <c r="BD18" s="410"/>
      <c r="BE18" s="410"/>
      <c r="BF18" s="410"/>
      <c r="BG18" s="410"/>
      <c r="BH18" s="410"/>
      <c r="BI18" s="410"/>
      <c r="BJ18" s="410"/>
      <c r="BK18" s="410"/>
      <c r="BL18" s="410"/>
      <c r="BM18" s="410"/>
      <c r="BN18" s="410"/>
      <c r="BO18" s="410"/>
      <c r="BP18" s="410"/>
      <c r="BQ18" s="410"/>
    </row>
    <row r="19" spans="2:69" ht="14.25">
      <c r="B19" s="734"/>
      <c r="C19" s="736"/>
      <c r="D19" s="592">
        <v>6</v>
      </c>
      <c r="E19" s="420" t="s">
        <v>504</v>
      </c>
      <c r="F19" s="420"/>
      <c r="G19" s="420"/>
      <c r="H19" s="420"/>
      <c r="I19" s="420"/>
      <c r="J19" s="420"/>
      <c r="K19" s="420"/>
      <c r="L19" s="420"/>
      <c r="M19" s="420"/>
      <c r="N19" s="416">
        <v>1597</v>
      </c>
      <c r="O19" s="720"/>
      <c r="P19" s="721"/>
      <c r="Q19" s="721"/>
      <c r="R19" s="722"/>
      <c r="S19" s="416">
        <v>1598</v>
      </c>
      <c r="T19" s="720"/>
      <c r="U19" s="721"/>
      <c r="V19" s="721"/>
      <c r="W19" s="722"/>
      <c r="X19" s="416">
        <v>1599</v>
      </c>
      <c r="Y19" s="720"/>
      <c r="Z19" s="721"/>
      <c r="AA19" s="721"/>
      <c r="AB19" s="722"/>
      <c r="AC19" s="416">
        <v>1631</v>
      </c>
      <c r="AD19" s="720"/>
      <c r="AE19" s="721"/>
      <c r="AF19" s="721"/>
      <c r="AG19" s="722"/>
      <c r="AH19" s="416">
        <v>1632</v>
      </c>
      <c r="AI19" s="720"/>
      <c r="AJ19" s="721"/>
      <c r="AK19" s="721"/>
      <c r="AL19" s="722"/>
      <c r="AM19" s="436" t="s">
        <v>2</v>
      </c>
      <c r="AN19" s="410"/>
      <c r="AO19" s="410"/>
      <c r="AP19" s="410"/>
      <c r="AQ19" s="410"/>
      <c r="AR19" s="410"/>
      <c r="AS19" s="410"/>
      <c r="AT19" s="410"/>
      <c r="AU19" s="410"/>
      <c r="AV19" s="410"/>
      <c r="AW19" s="410"/>
      <c r="AX19" s="410"/>
      <c r="AY19" s="410"/>
      <c r="AZ19" s="410"/>
      <c r="BA19" s="410"/>
      <c r="BB19" s="410"/>
      <c r="BC19" s="410"/>
      <c r="BD19" s="410"/>
      <c r="BE19" s="410"/>
      <c r="BF19" s="410"/>
      <c r="BG19" s="410"/>
      <c r="BH19" s="410"/>
      <c r="BI19" s="410"/>
      <c r="BJ19" s="410"/>
      <c r="BK19" s="410"/>
      <c r="BL19" s="410"/>
      <c r="BM19" s="410"/>
      <c r="BN19" s="410"/>
      <c r="BO19" s="410"/>
      <c r="BP19" s="410"/>
      <c r="BQ19" s="410"/>
    </row>
    <row r="20" spans="2:69" ht="14.25">
      <c r="B20" s="734"/>
      <c r="C20" s="736"/>
      <c r="D20" s="592">
        <v>7</v>
      </c>
      <c r="E20" s="413" t="s">
        <v>505</v>
      </c>
      <c r="F20" s="414"/>
      <c r="G20" s="414"/>
      <c r="H20" s="414"/>
      <c r="I20" s="414"/>
      <c r="J20" s="414"/>
      <c r="K20" s="414"/>
      <c r="L20" s="414"/>
      <c r="M20" s="414"/>
      <c r="N20" s="414"/>
      <c r="O20" s="419"/>
      <c r="P20" s="414"/>
      <c r="Q20" s="414"/>
      <c r="R20" s="414"/>
      <c r="S20" s="414"/>
      <c r="T20" s="419"/>
      <c r="U20" s="414"/>
      <c r="V20" s="414"/>
      <c r="W20" s="414"/>
      <c r="X20" s="414"/>
      <c r="Y20" s="419"/>
      <c r="Z20" s="414"/>
      <c r="AA20" s="414"/>
      <c r="AB20" s="414"/>
      <c r="AC20" s="414"/>
      <c r="AD20" s="419"/>
      <c r="AE20" s="414"/>
      <c r="AF20" s="414"/>
      <c r="AG20" s="415"/>
      <c r="AH20" s="593">
        <v>110</v>
      </c>
      <c r="AI20" s="720"/>
      <c r="AJ20" s="721"/>
      <c r="AK20" s="721"/>
      <c r="AL20" s="722"/>
      <c r="AM20" s="418" t="s">
        <v>2</v>
      </c>
      <c r="AN20" s="410"/>
      <c r="AO20" s="410"/>
      <c r="AP20" s="410"/>
      <c r="AQ20" s="410"/>
      <c r="AR20" s="410"/>
      <c r="AS20" s="410"/>
      <c r="AT20" s="410"/>
      <c r="AU20" s="410"/>
      <c r="AV20" s="410"/>
      <c r="AW20" s="410"/>
      <c r="AX20" s="410"/>
      <c r="AY20" s="410"/>
      <c r="AZ20" s="410"/>
      <c r="BA20" s="410"/>
      <c r="BB20" s="410"/>
      <c r="BC20" s="410"/>
      <c r="BD20" s="410"/>
      <c r="BE20" s="410"/>
      <c r="BF20" s="410"/>
      <c r="BG20" s="410"/>
      <c r="BH20" s="410"/>
      <c r="BI20" s="410"/>
      <c r="BJ20" s="410"/>
      <c r="BK20" s="410"/>
      <c r="BL20" s="410"/>
      <c r="BM20" s="410"/>
      <c r="BN20" s="410"/>
      <c r="BO20" s="410"/>
      <c r="BP20" s="410"/>
      <c r="BQ20" s="410"/>
    </row>
    <row r="21" spans="2:69" ht="14.25">
      <c r="B21" s="734"/>
      <c r="C21" s="736"/>
      <c r="D21" s="727">
        <v>8</v>
      </c>
      <c r="E21" s="437" t="s">
        <v>506</v>
      </c>
      <c r="F21" s="437"/>
      <c r="G21" s="437"/>
      <c r="H21" s="437"/>
      <c r="I21" s="437"/>
      <c r="J21" s="437"/>
      <c r="K21" s="437"/>
      <c r="L21" s="437"/>
      <c r="M21" s="437"/>
      <c r="N21" s="437"/>
      <c r="O21" s="419"/>
      <c r="P21" s="437"/>
      <c r="Q21" s="437"/>
      <c r="R21" s="437"/>
      <c r="S21" s="437"/>
      <c r="T21" s="419"/>
      <c r="U21" s="438"/>
      <c r="V21" s="438"/>
      <c r="W21" s="439"/>
      <c r="X21" s="437"/>
      <c r="Y21" s="419"/>
      <c r="Z21" s="438"/>
      <c r="AA21" s="439"/>
      <c r="AB21" s="437"/>
      <c r="AC21" s="416">
        <v>605</v>
      </c>
      <c r="AD21" s="720">
        <f>+$AD$22</f>
        <v>0</v>
      </c>
      <c r="AE21" s="721"/>
      <c r="AF21" s="721"/>
      <c r="AG21" s="722"/>
      <c r="AH21" s="593">
        <v>155</v>
      </c>
      <c r="AI21" s="720">
        <f>+SUM(AI22:$AL$24)</f>
        <v>0</v>
      </c>
      <c r="AJ21" s="721"/>
      <c r="AK21" s="721"/>
      <c r="AL21" s="722"/>
      <c r="AM21" s="421" t="s">
        <v>2</v>
      </c>
      <c r="AN21" s="410"/>
      <c r="AO21" s="410"/>
      <c r="AP21" s="410"/>
      <c r="AQ21" s="410"/>
      <c r="AR21" s="410"/>
      <c r="AS21" s="410"/>
      <c r="AT21" s="410"/>
      <c r="AU21" s="410"/>
      <c r="AV21" s="410"/>
      <c r="AW21" s="410"/>
      <c r="AX21" s="410"/>
      <c r="AY21" s="410"/>
      <c r="AZ21" s="410"/>
      <c r="BA21" s="410"/>
      <c r="BB21" s="410"/>
      <c r="BC21" s="410"/>
      <c r="BD21" s="410"/>
      <c r="BE21" s="410"/>
      <c r="BF21" s="410"/>
      <c r="BG21" s="410"/>
      <c r="BH21" s="410"/>
      <c r="BI21" s="410"/>
      <c r="BJ21" s="410"/>
      <c r="BK21" s="410"/>
      <c r="BL21" s="410"/>
      <c r="BM21" s="410"/>
      <c r="BN21" s="410"/>
      <c r="BO21" s="410"/>
      <c r="BP21" s="410"/>
      <c r="BQ21" s="410"/>
    </row>
    <row r="22" spans="2:69" ht="14.25">
      <c r="B22" s="734"/>
      <c r="C22" s="736"/>
      <c r="D22" s="727"/>
      <c r="E22" s="432" t="s">
        <v>507</v>
      </c>
      <c r="F22" s="433"/>
      <c r="G22" s="433"/>
      <c r="H22" s="433"/>
      <c r="I22" s="433"/>
      <c r="J22" s="433"/>
      <c r="K22" s="433"/>
      <c r="L22" s="433"/>
      <c r="M22" s="433"/>
      <c r="N22" s="433"/>
      <c r="O22" s="423"/>
      <c r="P22" s="433"/>
      <c r="Q22" s="433"/>
      <c r="R22" s="433"/>
      <c r="S22" s="433"/>
      <c r="T22" s="423"/>
      <c r="U22" s="433"/>
      <c r="V22" s="433"/>
      <c r="W22" s="433"/>
      <c r="X22" s="433"/>
      <c r="Y22" s="423"/>
      <c r="Z22" s="433"/>
      <c r="AA22" s="433"/>
      <c r="AB22" s="434"/>
      <c r="AC22" s="425">
        <v>1866</v>
      </c>
      <c r="AD22" s="724"/>
      <c r="AE22" s="725"/>
      <c r="AF22" s="725"/>
      <c r="AG22" s="726"/>
      <c r="AH22" s="425">
        <v>1867</v>
      </c>
      <c r="AI22" s="724"/>
      <c r="AJ22" s="725"/>
      <c r="AK22" s="725"/>
      <c r="AL22" s="726"/>
      <c r="AM22" s="426"/>
      <c r="AN22" s="410"/>
      <c r="AO22" s="410"/>
      <c r="AP22" s="410"/>
      <c r="AQ22" s="410"/>
      <c r="AR22" s="410"/>
      <c r="AS22" s="410"/>
      <c r="AT22" s="410"/>
      <c r="AU22" s="410"/>
      <c r="AV22" s="410"/>
      <c r="AW22" s="410"/>
      <c r="AX22" s="410"/>
      <c r="AY22" s="410"/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  <c r="BJ22" s="410"/>
      <c r="BK22" s="410"/>
      <c r="BL22" s="410"/>
      <c r="BM22" s="410"/>
      <c r="BN22" s="410"/>
      <c r="BO22" s="410"/>
      <c r="BP22" s="410"/>
      <c r="BQ22" s="410"/>
    </row>
    <row r="23" spans="2:69" ht="14.25">
      <c r="B23" s="734"/>
      <c r="C23" s="736"/>
      <c r="D23" s="727"/>
      <c r="E23" s="432" t="s">
        <v>508</v>
      </c>
      <c r="F23" s="433"/>
      <c r="G23" s="433"/>
      <c r="H23" s="433"/>
      <c r="I23" s="433"/>
      <c r="J23" s="433"/>
      <c r="K23" s="433"/>
      <c r="L23" s="433"/>
      <c r="M23" s="433"/>
      <c r="N23" s="433"/>
      <c r="O23" s="423"/>
      <c r="P23" s="433"/>
      <c r="Q23" s="433"/>
      <c r="R23" s="433"/>
      <c r="S23" s="433"/>
      <c r="T23" s="423"/>
      <c r="U23" s="433"/>
      <c r="V23" s="433"/>
      <c r="W23" s="433"/>
      <c r="X23" s="433"/>
      <c r="Y23" s="423"/>
      <c r="Z23" s="433"/>
      <c r="AA23" s="433"/>
      <c r="AB23" s="433"/>
      <c r="AC23" s="433"/>
      <c r="AD23" s="423"/>
      <c r="AE23" s="433"/>
      <c r="AF23" s="433"/>
      <c r="AG23" s="434"/>
      <c r="AH23" s="425">
        <v>1869</v>
      </c>
      <c r="AI23" s="724"/>
      <c r="AJ23" s="725"/>
      <c r="AK23" s="725"/>
      <c r="AL23" s="726"/>
      <c r="AM23" s="426"/>
      <c r="AN23" s="410"/>
      <c r="AO23" s="410"/>
      <c r="AP23" s="410"/>
      <c r="AQ23" s="410"/>
      <c r="AR23" s="410"/>
      <c r="AS23" s="410"/>
      <c r="AT23" s="410"/>
      <c r="AU23" s="410"/>
      <c r="AV23" s="410"/>
      <c r="AW23" s="410"/>
      <c r="AX23" s="410"/>
      <c r="AY23" s="410"/>
      <c r="AZ23" s="410"/>
      <c r="BA23" s="410"/>
      <c r="BB23" s="410"/>
      <c r="BC23" s="410"/>
      <c r="BD23" s="410"/>
      <c r="BE23" s="410"/>
      <c r="BF23" s="410"/>
      <c r="BG23" s="410"/>
      <c r="BH23" s="410"/>
      <c r="BI23" s="410"/>
      <c r="BJ23" s="410"/>
      <c r="BK23" s="410"/>
      <c r="BL23" s="410"/>
      <c r="BM23" s="410"/>
      <c r="BN23" s="410"/>
      <c r="BO23" s="410"/>
      <c r="BP23" s="410"/>
      <c r="BQ23" s="410"/>
    </row>
    <row r="24" spans="2:69" ht="14.25">
      <c r="B24" s="734"/>
      <c r="C24" s="736"/>
      <c r="D24" s="727"/>
      <c r="E24" s="432" t="s">
        <v>509</v>
      </c>
      <c r="F24" s="433"/>
      <c r="G24" s="433"/>
      <c r="H24" s="433"/>
      <c r="I24" s="433"/>
      <c r="J24" s="433"/>
      <c r="K24" s="433"/>
      <c r="L24" s="433"/>
      <c r="M24" s="433"/>
      <c r="N24" s="433"/>
      <c r="O24" s="423"/>
      <c r="P24" s="433"/>
      <c r="Q24" s="433"/>
      <c r="R24" s="433"/>
      <c r="S24" s="433"/>
      <c r="T24" s="423"/>
      <c r="U24" s="433"/>
      <c r="V24" s="433"/>
      <c r="W24" s="433"/>
      <c r="X24" s="433"/>
      <c r="Y24" s="423"/>
      <c r="Z24" s="433"/>
      <c r="AA24" s="433"/>
      <c r="AB24" s="433"/>
      <c r="AC24" s="433"/>
      <c r="AD24" s="423"/>
      <c r="AE24" s="433"/>
      <c r="AF24" s="433"/>
      <c r="AG24" s="434"/>
      <c r="AH24" s="425">
        <v>1871</v>
      </c>
      <c r="AI24" s="724"/>
      <c r="AJ24" s="725"/>
      <c r="AK24" s="725"/>
      <c r="AL24" s="726"/>
      <c r="AM24" s="435"/>
      <c r="AN24" s="410"/>
      <c r="AO24" s="410"/>
      <c r="AP24" s="410"/>
      <c r="AQ24" s="410"/>
      <c r="AR24" s="410"/>
      <c r="AS24" s="410"/>
      <c r="AT24" s="410"/>
      <c r="AU24" s="410"/>
      <c r="AV24" s="410"/>
      <c r="AW24" s="410"/>
      <c r="AX24" s="410"/>
      <c r="AY24" s="410"/>
      <c r="AZ24" s="410"/>
      <c r="BA24" s="410"/>
      <c r="BB24" s="410"/>
      <c r="BC24" s="410"/>
      <c r="BD24" s="410"/>
      <c r="BE24" s="410"/>
      <c r="BF24" s="410"/>
      <c r="BG24" s="410"/>
      <c r="BH24" s="410"/>
      <c r="BI24" s="410"/>
      <c r="BJ24" s="410"/>
      <c r="BK24" s="410"/>
      <c r="BL24" s="410"/>
      <c r="BM24" s="410"/>
      <c r="BN24" s="410"/>
      <c r="BO24" s="410"/>
      <c r="BP24" s="410"/>
      <c r="BQ24" s="410"/>
    </row>
    <row r="25" spans="2:69" ht="14.25">
      <c r="B25" s="734"/>
      <c r="C25" s="736"/>
      <c r="D25" s="727">
        <v>9</v>
      </c>
      <c r="E25" s="440" t="s">
        <v>510</v>
      </c>
      <c r="F25" s="441"/>
      <c r="G25" s="441"/>
      <c r="H25" s="441"/>
      <c r="I25" s="441"/>
      <c r="J25" s="441"/>
      <c r="K25" s="441"/>
      <c r="L25" s="441"/>
      <c r="M25" s="442"/>
      <c r="N25" s="416">
        <v>1633</v>
      </c>
      <c r="O25" s="720">
        <f>+$O$26+$O$27+$O$29</f>
        <v>0</v>
      </c>
      <c r="P25" s="721"/>
      <c r="Q25" s="721"/>
      <c r="R25" s="722"/>
      <c r="S25" s="416">
        <v>1105</v>
      </c>
      <c r="T25" s="720">
        <f>+$T$26+$T$27+$T$29</f>
        <v>0</v>
      </c>
      <c r="U25" s="721"/>
      <c r="V25" s="721"/>
      <c r="W25" s="722"/>
      <c r="X25" s="416">
        <v>1634</v>
      </c>
      <c r="Y25" s="720">
        <f>+$Y$26+$Y$27+$Y$29</f>
        <v>0</v>
      </c>
      <c r="Z25" s="721"/>
      <c r="AA25" s="721"/>
      <c r="AB25" s="722"/>
      <c r="AC25" s="416">
        <v>606</v>
      </c>
      <c r="AD25" s="720">
        <f>+$AD$26+$AD$27+$AD$29</f>
        <v>0</v>
      </c>
      <c r="AE25" s="721"/>
      <c r="AF25" s="721"/>
      <c r="AG25" s="722"/>
      <c r="AH25" s="416">
        <v>152</v>
      </c>
      <c r="AI25" s="720">
        <f>+SUM(AI26:$AL$29)</f>
        <v>0</v>
      </c>
      <c r="AJ25" s="721"/>
      <c r="AK25" s="721"/>
      <c r="AL25" s="722"/>
      <c r="AM25" s="421" t="s">
        <v>2</v>
      </c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0"/>
      <c r="BA25" s="410"/>
      <c r="BB25" s="410"/>
      <c r="BC25" s="410"/>
      <c r="BD25" s="410"/>
      <c r="BE25" s="410"/>
      <c r="BF25" s="410"/>
      <c r="BG25" s="410"/>
      <c r="BH25" s="410"/>
      <c r="BI25" s="410"/>
      <c r="BJ25" s="410"/>
      <c r="BK25" s="410"/>
      <c r="BL25" s="410"/>
      <c r="BM25" s="410"/>
      <c r="BN25" s="410"/>
      <c r="BO25" s="410"/>
      <c r="BP25" s="410"/>
      <c r="BQ25" s="410"/>
    </row>
    <row r="26" spans="2:69" ht="14.25">
      <c r="B26" s="734"/>
      <c r="C26" s="736"/>
      <c r="D26" s="727"/>
      <c r="E26" s="422" t="s">
        <v>511</v>
      </c>
      <c r="F26" s="422"/>
      <c r="G26" s="422"/>
      <c r="H26" s="422"/>
      <c r="I26" s="422"/>
      <c r="J26" s="422"/>
      <c r="K26" s="422"/>
      <c r="L26" s="422"/>
      <c r="M26" s="422"/>
      <c r="N26" s="425">
        <v>1874</v>
      </c>
      <c r="O26" s="724"/>
      <c r="P26" s="725"/>
      <c r="Q26" s="725"/>
      <c r="R26" s="726"/>
      <c r="S26" s="425">
        <v>1875</v>
      </c>
      <c r="T26" s="724"/>
      <c r="U26" s="725"/>
      <c r="V26" s="725"/>
      <c r="W26" s="726"/>
      <c r="X26" s="425">
        <v>1876</v>
      </c>
      <c r="Y26" s="724"/>
      <c r="Z26" s="725"/>
      <c r="AA26" s="725"/>
      <c r="AB26" s="726"/>
      <c r="AC26" s="425">
        <v>1877</v>
      </c>
      <c r="AD26" s="724"/>
      <c r="AE26" s="725"/>
      <c r="AF26" s="725"/>
      <c r="AG26" s="726"/>
      <c r="AH26" s="425">
        <v>1878</v>
      </c>
      <c r="AI26" s="724"/>
      <c r="AJ26" s="725"/>
      <c r="AK26" s="725"/>
      <c r="AL26" s="726"/>
      <c r="AM26" s="426"/>
      <c r="AN26" s="410"/>
      <c r="AO26" s="410"/>
      <c r="AP26" s="410"/>
      <c r="AQ26" s="410"/>
      <c r="AR26" s="410"/>
      <c r="AS26" s="410"/>
      <c r="AT26" s="410"/>
      <c r="AU26" s="410"/>
      <c r="AV26" s="410"/>
      <c r="AW26" s="410"/>
      <c r="AX26" s="410"/>
      <c r="AY26" s="410"/>
      <c r="AZ26" s="410"/>
      <c r="BA26" s="410"/>
      <c r="BB26" s="410"/>
      <c r="BC26" s="410"/>
      <c r="BD26" s="410"/>
      <c r="BE26" s="410"/>
      <c r="BF26" s="410"/>
      <c r="BG26" s="410"/>
      <c r="BH26" s="410"/>
      <c r="BI26" s="410"/>
      <c r="BJ26" s="410"/>
      <c r="BK26" s="410"/>
      <c r="BL26" s="410"/>
      <c r="BM26" s="410"/>
      <c r="BN26" s="410"/>
      <c r="BO26" s="410"/>
      <c r="BP26" s="410"/>
      <c r="BQ26" s="410"/>
    </row>
    <row r="27" spans="2:69" ht="14.25">
      <c r="B27" s="734"/>
      <c r="C27" s="736"/>
      <c r="D27" s="727"/>
      <c r="E27" s="443" t="s">
        <v>512</v>
      </c>
      <c r="F27" s="443"/>
      <c r="G27" s="443"/>
      <c r="H27" s="443"/>
      <c r="I27" s="443"/>
      <c r="J27" s="443"/>
      <c r="K27" s="443"/>
      <c r="L27" s="443"/>
      <c r="M27" s="443"/>
      <c r="N27" s="444">
        <v>1879</v>
      </c>
      <c r="O27" s="724"/>
      <c r="P27" s="725"/>
      <c r="Q27" s="725"/>
      <c r="R27" s="726"/>
      <c r="S27" s="444">
        <v>1880</v>
      </c>
      <c r="T27" s="724"/>
      <c r="U27" s="725"/>
      <c r="V27" s="725"/>
      <c r="W27" s="726"/>
      <c r="X27" s="444">
        <v>1881</v>
      </c>
      <c r="Y27" s="724"/>
      <c r="Z27" s="725"/>
      <c r="AA27" s="725"/>
      <c r="AB27" s="726"/>
      <c r="AC27" s="444">
        <v>1882</v>
      </c>
      <c r="AD27" s="724"/>
      <c r="AE27" s="725"/>
      <c r="AF27" s="725"/>
      <c r="AG27" s="726"/>
      <c r="AH27" s="425">
        <v>1883</v>
      </c>
      <c r="AI27" s="724"/>
      <c r="AJ27" s="725"/>
      <c r="AK27" s="725"/>
      <c r="AL27" s="726"/>
      <c r="AM27" s="426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0"/>
      <c r="BA27" s="410"/>
      <c r="BB27" s="410"/>
      <c r="BC27" s="410"/>
      <c r="BD27" s="410"/>
      <c r="BE27" s="410"/>
      <c r="BF27" s="410"/>
      <c r="BG27" s="410"/>
      <c r="BH27" s="410"/>
      <c r="BI27" s="410"/>
      <c r="BJ27" s="410"/>
      <c r="BK27" s="410"/>
      <c r="BL27" s="410"/>
      <c r="BM27" s="410"/>
      <c r="BN27" s="410"/>
      <c r="BO27" s="410"/>
      <c r="BP27" s="410"/>
      <c r="BQ27" s="410"/>
    </row>
    <row r="28" spans="2:69" ht="14.25">
      <c r="B28" s="734"/>
      <c r="C28" s="736"/>
      <c r="D28" s="727"/>
      <c r="E28" s="432" t="s">
        <v>513</v>
      </c>
      <c r="F28" s="433"/>
      <c r="G28" s="433"/>
      <c r="H28" s="433"/>
      <c r="I28" s="433"/>
      <c r="J28" s="433"/>
      <c r="K28" s="433"/>
      <c r="L28" s="433"/>
      <c r="M28" s="433"/>
      <c r="N28" s="433"/>
      <c r="O28" s="423"/>
      <c r="P28" s="433"/>
      <c r="Q28" s="433"/>
      <c r="R28" s="433"/>
      <c r="S28" s="433"/>
      <c r="T28" s="423"/>
      <c r="U28" s="433"/>
      <c r="V28" s="433"/>
      <c r="W28" s="433"/>
      <c r="X28" s="433"/>
      <c r="Y28" s="423"/>
      <c r="Z28" s="433"/>
      <c r="AA28" s="433"/>
      <c r="AB28" s="433"/>
      <c r="AC28" s="433"/>
      <c r="AD28" s="423"/>
      <c r="AE28" s="433"/>
      <c r="AF28" s="433"/>
      <c r="AG28" s="434"/>
      <c r="AH28" s="425">
        <v>1884</v>
      </c>
      <c r="AI28" s="724"/>
      <c r="AJ28" s="725"/>
      <c r="AK28" s="725"/>
      <c r="AL28" s="726"/>
      <c r="AM28" s="426"/>
      <c r="AN28" s="410"/>
      <c r="AO28" s="410"/>
      <c r="AP28" s="410"/>
      <c r="AQ28" s="410"/>
      <c r="AR28" s="410"/>
      <c r="AS28" s="410"/>
      <c r="AT28" s="410"/>
      <c r="AU28" s="410"/>
      <c r="AV28" s="410"/>
      <c r="AW28" s="410"/>
      <c r="AX28" s="410"/>
      <c r="AY28" s="410"/>
      <c r="AZ28" s="410"/>
      <c r="BA28" s="410"/>
      <c r="BB28" s="410"/>
      <c r="BC28" s="410"/>
      <c r="BD28" s="410"/>
      <c r="BE28" s="410"/>
      <c r="BF28" s="410"/>
      <c r="BG28" s="410"/>
      <c r="BH28" s="410"/>
      <c r="BI28" s="410"/>
      <c r="BJ28" s="410"/>
      <c r="BK28" s="410"/>
      <c r="BL28" s="410"/>
      <c r="BM28" s="410"/>
      <c r="BN28" s="410"/>
      <c r="BO28" s="410"/>
      <c r="BP28" s="410"/>
      <c r="BQ28" s="410"/>
    </row>
    <row r="29" spans="2:69" ht="14.25">
      <c r="B29" s="734"/>
      <c r="C29" s="736"/>
      <c r="D29" s="727"/>
      <c r="E29" s="427" t="s">
        <v>514</v>
      </c>
      <c r="F29" s="428"/>
      <c r="G29" s="428"/>
      <c r="H29" s="428"/>
      <c r="I29" s="428"/>
      <c r="J29" s="428"/>
      <c r="K29" s="428"/>
      <c r="L29" s="428"/>
      <c r="M29" s="430"/>
      <c r="N29" s="445">
        <v>1885</v>
      </c>
      <c r="O29" s="724"/>
      <c r="P29" s="725"/>
      <c r="Q29" s="725"/>
      <c r="R29" s="726"/>
      <c r="S29" s="445">
        <v>1886</v>
      </c>
      <c r="T29" s="724"/>
      <c r="U29" s="725"/>
      <c r="V29" s="725"/>
      <c r="W29" s="726"/>
      <c r="X29" s="445">
        <v>1887</v>
      </c>
      <c r="Y29" s="724"/>
      <c r="Z29" s="725"/>
      <c r="AA29" s="725"/>
      <c r="AB29" s="726"/>
      <c r="AC29" s="445">
        <v>1888</v>
      </c>
      <c r="AD29" s="724"/>
      <c r="AE29" s="725"/>
      <c r="AF29" s="725"/>
      <c r="AG29" s="726"/>
      <c r="AH29" s="425">
        <v>1889</v>
      </c>
      <c r="AI29" s="724"/>
      <c r="AJ29" s="725"/>
      <c r="AK29" s="725"/>
      <c r="AL29" s="726"/>
      <c r="AM29" s="435"/>
      <c r="AN29" s="410"/>
      <c r="AO29" s="410"/>
      <c r="AP29" s="410"/>
      <c r="AQ29" s="410"/>
      <c r="AR29" s="410"/>
      <c r="AS29" s="410"/>
      <c r="AT29" s="410"/>
      <c r="AU29" s="410"/>
      <c r="AV29" s="410"/>
      <c r="AW29" s="410"/>
      <c r="AX29" s="410"/>
      <c r="AY29" s="410"/>
      <c r="AZ29" s="410"/>
      <c r="BA29" s="410"/>
      <c r="BB29" s="410"/>
      <c r="BC29" s="410"/>
      <c r="BD29" s="410"/>
      <c r="BE29" s="410"/>
      <c r="BF29" s="410"/>
      <c r="BG29" s="410"/>
      <c r="BH29" s="410"/>
      <c r="BI29" s="410"/>
      <c r="BJ29" s="410"/>
      <c r="BK29" s="410"/>
      <c r="BL29" s="410"/>
      <c r="BM29" s="410"/>
      <c r="BN29" s="410"/>
      <c r="BO29" s="410"/>
      <c r="BP29" s="410"/>
      <c r="BQ29" s="410"/>
    </row>
    <row r="30" spans="2:69" ht="14.25">
      <c r="B30" s="734"/>
      <c r="C30" s="736"/>
      <c r="D30" s="592">
        <v>10</v>
      </c>
      <c r="E30" s="413" t="s">
        <v>515</v>
      </c>
      <c r="F30" s="414"/>
      <c r="G30" s="414"/>
      <c r="H30" s="414"/>
      <c r="I30" s="414"/>
      <c r="J30" s="414"/>
      <c r="K30" s="414"/>
      <c r="L30" s="414"/>
      <c r="M30" s="414"/>
      <c r="N30" s="414"/>
      <c r="O30" s="414"/>
      <c r="P30" s="414"/>
      <c r="Q30" s="414"/>
      <c r="R30" s="414"/>
      <c r="S30" s="414"/>
      <c r="T30" s="414"/>
      <c r="U30" s="414"/>
      <c r="V30" s="414"/>
      <c r="W30" s="415"/>
      <c r="X30" s="593">
        <v>1635</v>
      </c>
      <c r="Y30" s="720"/>
      <c r="Z30" s="721"/>
      <c r="AA30" s="721"/>
      <c r="AB30" s="722"/>
      <c r="AC30" s="593">
        <v>1031</v>
      </c>
      <c r="AD30" s="720"/>
      <c r="AE30" s="721"/>
      <c r="AF30" s="721"/>
      <c r="AG30" s="722"/>
      <c r="AH30" s="593">
        <v>1032</v>
      </c>
      <c r="AI30" s="720"/>
      <c r="AJ30" s="721"/>
      <c r="AK30" s="721"/>
      <c r="AL30" s="722"/>
      <c r="AM30" s="435" t="s">
        <v>2</v>
      </c>
      <c r="AN30" s="410"/>
      <c r="AO30" s="410"/>
      <c r="AP30" s="410"/>
      <c r="AQ30" s="410"/>
      <c r="AR30" s="410"/>
      <c r="AS30" s="410"/>
      <c r="AT30" s="410"/>
      <c r="AU30" s="410"/>
      <c r="AV30" s="410"/>
      <c r="AW30" s="410"/>
      <c r="AX30" s="410"/>
      <c r="AY30" s="410"/>
      <c r="AZ30" s="410"/>
      <c r="BA30" s="410"/>
      <c r="BB30" s="410"/>
      <c r="BC30" s="410"/>
      <c r="BD30" s="410"/>
      <c r="BE30" s="410"/>
      <c r="BF30" s="410"/>
      <c r="BG30" s="410"/>
      <c r="BH30" s="410"/>
      <c r="BI30" s="410"/>
      <c r="BJ30" s="410"/>
      <c r="BK30" s="410"/>
      <c r="BL30" s="410"/>
      <c r="BM30" s="410"/>
      <c r="BN30" s="410"/>
      <c r="BO30" s="410"/>
      <c r="BP30" s="410"/>
      <c r="BQ30" s="410"/>
    </row>
    <row r="31" spans="2:69" ht="14.25">
      <c r="B31" s="734"/>
      <c r="C31" s="736"/>
      <c r="D31" s="595">
        <v>11</v>
      </c>
      <c r="E31" s="447" t="s">
        <v>516</v>
      </c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9"/>
      <c r="AC31" s="425">
        <v>1890</v>
      </c>
      <c r="AD31" s="724"/>
      <c r="AE31" s="725"/>
      <c r="AF31" s="725"/>
      <c r="AG31" s="726"/>
      <c r="AH31" s="425">
        <v>1891</v>
      </c>
      <c r="AI31" s="724"/>
      <c r="AJ31" s="725"/>
      <c r="AK31" s="725"/>
      <c r="AL31" s="726"/>
      <c r="AM31" s="435" t="s">
        <v>2</v>
      </c>
      <c r="AN31" s="410"/>
      <c r="AO31" s="410"/>
      <c r="AP31" s="410"/>
      <c r="AQ31" s="410"/>
      <c r="AR31" s="410"/>
      <c r="AS31" s="410"/>
      <c r="AT31" s="410"/>
      <c r="AU31" s="410"/>
      <c r="AV31" s="410"/>
      <c r="AW31" s="410"/>
      <c r="AX31" s="410"/>
      <c r="AY31" s="410"/>
      <c r="AZ31" s="410"/>
      <c r="BA31" s="410"/>
      <c r="BB31" s="410"/>
      <c r="BC31" s="410"/>
      <c r="BD31" s="410"/>
      <c r="BE31" s="410"/>
      <c r="BF31" s="410"/>
      <c r="BG31" s="410"/>
      <c r="BH31" s="410"/>
      <c r="BI31" s="410"/>
      <c r="BJ31" s="410"/>
      <c r="BK31" s="410"/>
      <c r="BL31" s="410"/>
      <c r="BM31" s="410"/>
      <c r="BN31" s="410"/>
      <c r="BO31" s="410"/>
      <c r="BP31" s="410"/>
      <c r="BQ31" s="410"/>
    </row>
    <row r="32" spans="2:69" ht="14.25">
      <c r="B32" s="734"/>
      <c r="C32" s="736"/>
      <c r="D32" s="592">
        <v>12</v>
      </c>
      <c r="E32" s="413" t="s">
        <v>517</v>
      </c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5"/>
      <c r="AC32" s="425">
        <v>1914</v>
      </c>
      <c r="AD32" s="724"/>
      <c r="AE32" s="725"/>
      <c r="AF32" s="725"/>
      <c r="AG32" s="726"/>
      <c r="AH32" s="593">
        <v>1104</v>
      </c>
      <c r="AI32" s="720"/>
      <c r="AJ32" s="721"/>
      <c r="AK32" s="721"/>
      <c r="AL32" s="722"/>
      <c r="AM32" s="418" t="s">
        <v>2</v>
      </c>
      <c r="AN32" s="410"/>
      <c r="AO32" s="410"/>
      <c r="AP32" s="410"/>
      <c r="AQ32" s="410"/>
      <c r="AR32" s="410"/>
      <c r="AS32" s="410"/>
      <c r="AT32" s="410"/>
      <c r="AU32" s="410"/>
      <c r="AV32" s="410"/>
      <c r="AW32" s="410"/>
      <c r="AX32" s="410"/>
      <c r="AY32" s="410"/>
      <c r="AZ32" s="410"/>
      <c r="BA32" s="410"/>
      <c r="BB32" s="410"/>
      <c r="BC32" s="410"/>
      <c r="BD32" s="410"/>
      <c r="BE32" s="410"/>
      <c r="BF32" s="410"/>
      <c r="BG32" s="410"/>
      <c r="BH32" s="410"/>
      <c r="BI32" s="410"/>
      <c r="BJ32" s="410"/>
      <c r="BK32" s="410"/>
      <c r="BL32" s="410"/>
      <c r="BM32" s="410"/>
      <c r="BN32" s="410"/>
      <c r="BO32" s="410"/>
      <c r="BP32" s="410"/>
      <c r="BQ32" s="410"/>
    </row>
    <row r="33" spans="1:89" ht="14.25">
      <c r="B33" s="734"/>
      <c r="C33" s="736"/>
      <c r="D33" s="592">
        <v>13</v>
      </c>
      <c r="E33" s="450" t="s">
        <v>518</v>
      </c>
      <c r="F33" s="451"/>
      <c r="G33" s="451"/>
      <c r="H33" s="451"/>
      <c r="I33" s="451"/>
      <c r="J33" s="451"/>
      <c r="K33" s="451"/>
      <c r="L33" s="451"/>
      <c r="M33" s="452"/>
      <c r="N33" s="416">
        <v>1098</v>
      </c>
      <c r="O33" s="720"/>
      <c r="P33" s="721"/>
      <c r="Q33" s="721"/>
      <c r="R33" s="722"/>
      <c r="S33" s="413" t="s">
        <v>519</v>
      </c>
      <c r="T33" s="414"/>
      <c r="U33" s="414"/>
      <c r="V33" s="414"/>
      <c r="W33" s="414"/>
      <c r="X33" s="414"/>
      <c r="Y33" s="415"/>
      <c r="Z33" s="419"/>
      <c r="AA33" s="419"/>
      <c r="AB33" s="453"/>
      <c r="AC33" s="593">
        <v>1030</v>
      </c>
      <c r="AD33" s="720"/>
      <c r="AE33" s="721"/>
      <c r="AF33" s="721"/>
      <c r="AG33" s="722"/>
      <c r="AH33" s="593">
        <v>161</v>
      </c>
      <c r="AI33" s="720">
        <f>+$O$33+$AD$33</f>
        <v>0</v>
      </c>
      <c r="AJ33" s="721"/>
      <c r="AK33" s="721"/>
      <c r="AL33" s="722"/>
      <c r="AM33" s="418" t="s">
        <v>2</v>
      </c>
      <c r="AN33" s="410"/>
      <c r="AO33" s="410"/>
      <c r="AP33" s="410"/>
      <c r="AQ33" s="410"/>
      <c r="AR33" s="410"/>
      <c r="AS33" s="410"/>
      <c r="AT33" s="410"/>
      <c r="AU33" s="410"/>
      <c r="AV33" s="410"/>
      <c r="AW33" s="410"/>
      <c r="AX33" s="410"/>
      <c r="AY33" s="410"/>
      <c r="AZ33" s="410"/>
      <c r="BA33" s="410"/>
      <c r="BB33" s="410"/>
      <c r="BC33" s="410"/>
      <c r="BD33" s="410"/>
      <c r="BE33" s="410"/>
      <c r="BF33" s="410"/>
      <c r="BG33" s="410"/>
      <c r="BH33" s="410"/>
      <c r="BI33" s="410"/>
      <c r="BJ33" s="410"/>
      <c r="BK33" s="410"/>
      <c r="BL33" s="410"/>
      <c r="BM33" s="410"/>
      <c r="BN33" s="410"/>
      <c r="BO33" s="410"/>
      <c r="BP33" s="410"/>
      <c r="BQ33" s="410"/>
    </row>
    <row r="34" spans="1:89" ht="14.25">
      <c r="B34" s="734"/>
      <c r="C34" s="736"/>
      <c r="D34" s="592">
        <v>14</v>
      </c>
      <c r="E34" s="450" t="s">
        <v>520</v>
      </c>
      <c r="F34" s="451"/>
      <c r="G34" s="451"/>
      <c r="H34" s="451"/>
      <c r="I34" s="451"/>
      <c r="J34" s="451"/>
      <c r="K34" s="451"/>
      <c r="L34" s="451"/>
      <c r="M34" s="452"/>
      <c r="N34" s="593">
        <v>159</v>
      </c>
      <c r="O34" s="720">
        <f>+T8</f>
        <v>16178251.455600001</v>
      </c>
      <c r="P34" s="721"/>
      <c r="Q34" s="721"/>
      <c r="R34" s="722"/>
      <c r="S34" s="437" t="s">
        <v>521</v>
      </c>
      <c r="T34" s="437"/>
      <c r="U34" s="437"/>
      <c r="V34" s="437"/>
      <c r="W34" s="437"/>
      <c r="X34" s="419"/>
      <c r="Y34" s="454"/>
      <c r="Z34" s="419"/>
      <c r="AA34" s="419"/>
      <c r="AB34" s="453"/>
      <c r="AC34" s="593">
        <v>748</v>
      </c>
      <c r="AD34" s="720"/>
      <c r="AE34" s="721"/>
      <c r="AF34" s="721"/>
      <c r="AG34" s="722"/>
      <c r="AH34" s="593">
        <v>749</v>
      </c>
      <c r="AI34" s="720">
        <f>+$O$34+AD34</f>
        <v>16178251.455600001</v>
      </c>
      <c r="AJ34" s="721"/>
      <c r="AK34" s="721"/>
      <c r="AL34" s="722"/>
      <c r="AM34" s="418" t="s">
        <v>2</v>
      </c>
      <c r="AN34" s="410"/>
      <c r="AO34" s="410"/>
      <c r="AP34" s="410"/>
      <c r="AQ34" s="410"/>
      <c r="AR34" s="410"/>
      <c r="AS34" s="410"/>
      <c r="AT34" s="410"/>
      <c r="AU34" s="410"/>
      <c r="AV34" s="410"/>
      <c r="AW34" s="410"/>
      <c r="AX34" s="410"/>
      <c r="AY34" s="410"/>
      <c r="AZ34" s="410"/>
      <c r="BA34" s="410"/>
      <c r="BB34" s="410"/>
      <c r="BC34" s="410"/>
      <c r="BD34" s="410"/>
      <c r="BE34" s="410"/>
      <c r="BF34" s="410"/>
      <c r="BG34" s="410"/>
      <c r="BH34" s="410"/>
      <c r="BI34" s="410"/>
      <c r="BJ34" s="410"/>
      <c r="BK34" s="410"/>
      <c r="BL34" s="410"/>
      <c r="BM34" s="410"/>
      <c r="BN34" s="410"/>
      <c r="BO34" s="410"/>
      <c r="BP34" s="410"/>
      <c r="BQ34" s="410"/>
    </row>
    <row r="35" spans="1:89" ht="14.25">
      <c r="B35" s="734"/>
      <c r="C35" s="732" t="s">
        <v>522</v>
      </c>
      <c r="D35" s="595">
        <v>15</v>
      </c>
      <c r="E35" s="432" t="s">
        <v>523</v>
      </c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  <c r="Z35" s="423"/>
      <c r="AA35" s="423"/>
      <c r="AB35" s="423"/>
      <c r="AC35" s="433"/>
      <c r="AD35" s="423"/>
      <c r="AE35" s="433"/>
      <c r="AF35" s="433"/>
      <c r="AG35" s="434"/>
      <c r="AH35" s="425">
        <v>166</v>
      </c>
      <c r="AI35" s="724"/>
      <c r="AJ35" s="725"/>
      <c r="AK35" s="725"/>
      <c r="AL35" s="726"/>
      <c r="AM35" s="418" t="s">
        <v>3</v>
      </c>
      <c r="AN35" s="410"/>
      <c r="AO35" s="410"/>
      <c r="AP35" s="410"/>
      <c r="AQ35" s="410"/>
      <c r="AR35" s="410"/>
      <c r="AS35" s="410"/>
      <c r="AT35" s="410"/>
      <c r="AU35" s="410"/>
      <c r="AV35" s="410"/>
      <c r="AW35" s="410"/>
      <c r="AX35" s="410"/>
      <c r="AY35" s="410"/>
      <c r="AZ35" s="410"/>
      <c r="BA35" s="410"/>
      <c r="BB35" s="410"/>
      <c r="BC35" s="410"/>
      <c r="BD35" s="410"/>
      <c r="BE35" s="410"/>
      <c r="BF35" s="410"/>
      <c r="BG35" s="410"/>
      <c r="BH35" s="410"/>
      <c r="BI35" s="410"/>
      <c r="BJ35" s="410"/>
      <c r="BK35" s="410"/>
      <c r="BL35" s="410"/>
      <c r="BM35" s="410"/>
      <c r="BN35" s="410"/>
      <c r="BO35" s="410"/>
      <c r="BP35" s="410"/>
      <c r="BQ35" s="410"/>
    </row>
    <row r="36" spans="1:89" ht="14.25">
      <c r="B36" s="734"/>
      <c r="C36" s="732"/>
      <c r="D36" s="595">
        <v>16</v>
      </c>
      <c r="E36" s="432" t="s">
        <v>524</v>
      </c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  <c r="Z36" s="423"/>
      <c r="AA36" s="423"/>
      <c r="AB36" s="423"/>
      <c r="AC36" s="433"/>
      <c r="AD36" s="423"/>
      <c r="AE36" s="433"/>
      <c r="AF36" s="433"/>
      <c r="AG36" s="434"/>
      <c r="AH36" s="425">
        <v>907</v>
      </c>
      <c r="AI36" s="724"/>
      <c r="AJ36" s="725"/>
      <c r="AK36" s="725"/>
      <c r="AL36" s="726"/>
      <c r="AM36" s="418" t="s">
        <v>3</v>
      </c>
      <c r="AN36" s="410"/>
      <c r="AO36" s="410"/>
      <c r="AP36" s="410"/>
      <c r="AQ36" s="410"/>
      <c r="AR36" s="410"/>
      <c r="AS36" s="410"/>
      <c r="AT36" s="410"/>
      <c r="AU36" s="410"/>
      <c r="AV36" s="410"/>
      <c r="AW36" s="410"/>
      <c r="AX36" s="410"/>
      <c r="AY36" s="410"/>
      <c r="AZ36" s="410"/>
      <c r="BA36" s="410"/>
      <c r="BB36" s="410"/>
      <c r="BC36" s="410"/>
      <c r="BD36" s="410"/>
      <c r="BE36" s="410"/>
      <c r="BF36" s="410"/>
      <c r="BG36" s="410"/>
      <c r="BH36" s="410"/>
      <c r="BI36" s="410"/>
      <c r="BJ36" s="410"/>
      <c r="BK36" s="410"/>
      <c r="BL36" s="410"/>
      <c r="BM36" s="410"/>
      <c r="BN36" s="410"/>
      <c r="BO36" s="410"/>
      <c r="BP36" s="410"/>
      <c r="BQ36" s="410"/>
    </row>
    <row r="37" spans="1:89" ht="14.25">
      <c r="B37" s="734"/>
      <c r="C37" s="732"/>
      <c r="D37" s="592">
        <v>17</v>
      </c>
      <c r="E37" s="413" t="s">
        <v>525</v>
      </c>
      <c r="F37" s="414"/>
      <c r="G37" s="414"/>
      <c r="H37" s="414"/>
      <c r="I37" s="414"/>
      <c r="J37" s="414"/>
      <c r="K37" s="414"/>
      <c r="L37" s="414"/>
      <c r="M37" s="414"/>
      <c r="N37" s="414"/>
      <c r="O37" s="414"/>
      <c r="P37" s="414"/>
      <c r="Q37" s="414"/>
      <c r="R37" s="414"/>
      <c r="S37" s="414"/>
      <c r="T37" s="414"/>
      <c r="U37" s="414"/>
      <c r="V37" s="414"/>
      <c r="W37" s="414"/>
      <c r="X37" s="414"/>
      <c r="Y37" s="414"/>
      <c r="Z37" s="419"/>
      <c r="AA37" s="419"/>
      <c r="AB37" s="419"/>
      <c r="AC37" s="414"/>
      <c r="AD37" s="419"/>
      <c r="AE37" s="414"/>
      <c r="AF37" s="414"/>
      <c r="AG37" s="415"/>
      <c r="AH37" s="593">
        <v>169</v>
      </c>
      <c r="AI37" s="720"/>
      <c r="AJ37" s="721"/>
      <c r="AK37" s="721"/>
      <c r="AL37" s="722"/>
      <c r="AM37" s="418" t="s">
        <v>3</v>
      </c>
      <c r="AN37" s="410"/>
      <c r="AO37" s="410"/>
      <c r="AP37" s="410"/>
      <c r="AQ37" s="410"/>
      <c r="AR37" s="410"/>
      <c r="AS37" s="410"/>
      <c r="AT37" s="410"/>
      <c r="AU37" s="410"/>
      <c r="AV37" s="410"/>
      <c r="AW37" s="410"/>
      <c r="AX37" s="410"/>
      <c r="AY37" s="410"/>
      <c r="AZ37" s="410"/>
      <c r="BA37" s="410"/>
      <c r="BB37" s="410"/>
      <c r="BC37" s="410"/>
      <c r="BD37" s="410"/>
      <c r="BE37" s="410"/>
      <c r="BF37" s="410"/>
      <c r="BG37" s="410"/>
      <c r="BH37" s="410"/>
      <c r="BI37" s="410"/>
      <c r="BJ37" s="410"/>
      <c r="BK37" s="410"/>
      <c r="BL37" s="410"/>
      <c r="BM37" s="410"/>
      <c r="BN37" s="410"/>
      <c r="BO37" s="410"/>
      <c r="BP37" s="410"/>
      <c r="BQ37" s="410"/>
    </row>
    <row r="38" spans="1:89" ht="14.25">
      <c r="B38" s="734"/>
      <c r="C38" s="732"/>
      <c r="D38" s="592">
        <v>18</v>
      </c>
      <c r="E38" s="413" t="s">
        <v>526</v>
      </c>
      <c r="F38" s="414"/>
      <c r="G38" s="414"/>
      <c r="H38" s="414"/>
      <c r="I38" s="414"/>
      <c r="J38" s="414"/>
      <c r="K38" s="414"/>
      <c r="L38" s="414"/>
      <c r="M38" s="414"/>
      <c r="N38" s="414"/>
      <c r="O38" s="414"/>
      <c r="P38" s="414"/>
      <c r="Q38" s="414"/>
      <c r="R38" s="414"/>
      <c r="S38" s="414"/>
      <c r="T38" s="414"/>
      <c r="U38" s="414"/>
      <c r="V38" s="414"/>
      <c r="W38" s="414"/>
      <c r="X38" s="414"/>
      <c r="Y38" s="414"/>
      <c r="Z38" s="419"/>
      <c r="AA38" s="419"/>
      <c r="AB38" s="419"/>
      <c r="AC38" s="414"/>
      <c r="AD38" s="419"/>
      <c r="AE38" s="414"/>
      <c r="AF38" s="414"/>
      <c r="AG38" s="415"/>
      <c r="AH38" s="593">
        <v>1833</v>
      </c>
      <c r="AI38" s="720"/>
      <c r="AJ38" s="721"/>
      <c r="AK38" s="721"/>
      <c r="AL38" s="722"/>
      <c r="AM38" s="418" t="s">
        <v>3</v>
      </c>
      <c r="AN38" s="410"/>
      <c r="AO38" s="410"/>
      <c r="AP38" s="410"/>
      <c r="AQ38" s="410"/>
      <c r="AR38" s="410"/>
      <c r="AS38" s="410"/>
      <c r="AT38" s="410"/>
      <c r="AU38" s="410"/>
      <c r="AV38" s="410"/>
      <c r="AW38" s="410"/>
      <c r="AX38" s="410"/>
      <c r="AY38" s="410"/>
      <c r="AZ38" s="410"/>
      <c r="BA38" s="410"/>
      <c r="BB38" s="410"/>
      <c r="BC38" s="410"/>
      <c r="BD38" s="410"/>
      <c r="BE38" s="410"/>
      <c r="BF38" s="410"/>
      <c r="BG38" s="410"/>
      <c r="BH38" s="410"/>
      <c r="BI38" s="410"/>
      <c r="BJ38" s="410"/>
      <c r="BK38" s="410"/>
      <c r="BL38" s="410"/>
      <c r="BM38" s="410"/>
      <c r="BN38" s="410"/>
      <c r="BO38" s="410"/>
      <c r="BP38" s="410"/>
      <c r="BQ38" s="410"/>
    </row>
    <row r="39" spans="1:89" s="461" customFormat="1" ht="15">
      <c r="A39" s="455"/>
      <c r="B39" s="734"/>
      <c r="C39" s="732"/>
      <c r="D39" s="593">
        <v>19</v>
      </c>
      <c r="E39" s="456" t="s">
        <v>527</v>
      </c>
      <c r="F39" s="457"/>
      <c r="G39" s="457"/>
      <c r="H39" s="457"/>
      <c r="I39" s="457"/>
      <c r="J39" s="457"/>
      <c r="K39" s="457"/>
      <c r="L39" s="457"/>
      <c r="M39" s="457"/>
      <c r="N39" s="457"/>
      <c r="O39" s="457"/>
      <c r="P39" s="457"/>
      <c r="Q39" s="457"/>
      <c r="R39" s="457"/>
      <c r="S39" s="457"/>
      <c r="T39" s="457"/>
      <c r="U39" s="457"/>
      <c r="V39" s="457"/>
      <c r="W39" s="457"/>
      <c r="X39" s="457"/>
      <c r="Y39" s="457"/>
      <c r="Z39" s="458"/>
      <c r="AA39" s="458"/>
      <c r="AB39" s="458"/>
      <c r="AC39" s="457"/>
      <c r="AD39" s="458"/>
      <c r="AE39" s="457"/>
      <c r="AF39" s="457"/>
      <c r="AG39" s="459"/>
      <c r="AH39" s="593">
        <v>158</v>
      </c>
      <c r="AI39" s="728">
        <f>+($AI$8+$AI$9+$AI$10+$AI$11+$AI$12+$AI$19+$AI$20+$AI$21+$AI$25)+SUM($AI$30:$AL$34)-SUM($AI$35:$AL$38)</f>
        <v>59919451.455600001</v>
      </c>
      <c r="AJ39" s="729"/>
      <c r="AK39" s="729"/>
      <c r="AL39" s="730"/>
      <c r="AM39" s="418" t="s">
        <v>4</v>
      </c>
      <c r="AN39" s="460"/>
      <c r="AO39" s="460"/>
      <c r="AP39" s="460"/>
      <c r="AQ39" s="460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  <c r="BK39" s="460"/>
      <c r="BL39" s="460"/>
      <c r="BM39" s="460"/>
      <c r="BN39" s="460"/>
      <c r="BO39" s="460"/>
      <c r="BP39" s="460"/>
      <c r="BQ39" s="460"/>
    </row>
    <row r="40" spans="1:89" ht="14.25">
      <c r="B40" s="734"/>
      <c r="C40" s="732"/>
      <c r="D40" s="592">
        <v>20</v>
      </c>
      <c r="E40" s="413" t="s">
        <v>528</v>
      </c>
      <c r="F40" s="414"/>
      <c r="G40" s="414"/>
      <c r="H40" s="414"/>
      <c r="I40" s="414"/>
      <c r="J40" s="414"/>
      <c r="K40" s="414"/>
      <c r="L40" s="414"/>
      <c r="M40" s="414"/>
      <c r="N40" s="414"/>
      <c r="O40" s="414"/>
      <c r="P40" s="414"/>
      <c r="Q40" s="414"/>
      <c r="R40" s="414"/>
      <c r="S40" s="414"/>
      <c r="T40" s="414"/>
      <c r="U40" s="414"/>
      <c r="V40" s="414"/>
      <c r="W40" s="414"/>
      <c r="X40" s="414"/>
      <c r="Y40" s="414"/>
      <c r="Z40" s="419"/>
      <c r="AA40" s="419"/>
      <c r="AB40" s="419"/>
      <c r="AC40" s="414"/>
      <c r="AD40" s="419"/>
      <c r="AE40" s="414"/>
      <c r="AF40" s="414"/>
      <c r="AG40" s="415"/>
      <c r="AH40" s="593">
        <v>111</v>
      </c>
      <c r="AI40" s="720"/>
      <c r="AJ40" s="721"/>
      <c r="AK40" s="721"/>
      <c r="AL40" s="722"/>
      <c r="AM40" s="462" t="s">
        <v>3</v>
      </c>
      <c r="AN40" s="410"/>
      <c r="AO40" s="410"/>
      <c r="AP40" s="410"/>
      <c r="AQ40" s="410"/>
      <c r="AR40" s="410"/>
      <c r="AS40" s="410"/>
      <c r="AT40" s="410"/>
      <c r="AU40" s="410"/>
      <c r="AV40" s="410"/>
      <c r="AW40" s="410"/>
      <c r="AX40" s="410"/>
      <c r="AY40" s="410"/>
      <c r="AZ40" s="410"/>
      <c r="BA40" s="410"/>
      <c r="BB40" s="410"/>
      <c r="BC40" s="410"/>
      <c r="BD40" s="410"/>
      <c r="BE40" s="410"/>
      <c r="BF40" s="410"/>
      <c r="BG40" s="410"/>
      <c r="BH40" s="410"/>
      <c r="BI40" s="410"/>
      <c r="BJ40" s="410"/>
      <c r="BK40" s="410"/>
      <c r="BL40" s="410"/>
      <c r="BM40" s="410"/>
      <c r="BN40" s="410"/>
      <c r="BO40" s="410"/>
      <c r="BP40" s="410"/>
      <c r="BQ40" s="410"/>
    </row>
    <row r="41" spans="1:89" ht="14.25">
      <c r="B41" s="734"/>
      <c r="C41" s="732"/>
      <c r="D41" s="592">
        <v>21</v>
      </c>
      <c r="E41" s="420" t="s">
        <v>529</v>
      </c>
      <c r="F41" s="420"/>
      <c r="G41" s="420"/>
      <c r="H41" s="420"/>
      <c r="I41" s="420"/>
      <c r="J41" s="420"/>
      <c r="K41" s="420"/>
      <c r="L41" s="420"/>
      <c r="N41" s="416">
        <v>750</v>
      </c>
      <c r="O41" s="720"/>
      <c r="P41" s="721"/>
      <c r="Q41" s="721"/>
      <c r="R41" s="722"/>
      <c r="S41" s="420" t="s">
        <v>530</v>
      </c>
      <c r="T41" s="420"/>
      <c r="U41" s="420"/>
      <c r="V41" s="420"/>
      <c r="W41" s="420"/>
      <c r="Y41" s="463"/>
      <c r="AC41" s="416">
        <v>740</v>
      </c>
      <c r="AD41" s="720"/>
      <c r="AE41" s="721"/>
      <c r="AF41" s="721"/>
      <c r="AG41" s="722"/>
      <c r="AH41" s="593">
        <v>751</v>
      </c>
      <c r="AI41" s="720">
        <f>+$O$41+$AD$41</f>
        <v>0</v>
      </c>
      <c r="AJ41" s="721"/>
      <c r="AK41" s="721"/>
      <c r="AL41" s="722"/>
      <c r="AM41" s="418" t="s">
        <v>3</v>
      </c>
      <c r="AN41" s="410"/>
      <c r="AO41" s="410"/>
      <c r="AP41" s="410"/>
      <c r="AQ41" s="410"/>
      <c r="AR41" s="410"/>
      <c r="AS41" s="410"/>
      <c r="AT41" s="410"/>
      <c r="AU41" s="410"/>
      <c r="AV41" s="410"/>
      <c r="AW41" s="410"/>
      <c r="AX41" s="410"/>
      <c r="AY41" s="410"/>
      <c r="AZ41" s="410"/>
      <c r="BA41" s="410"/>
      <c r="BB41" s="410"/>
      <c r="BC41" s="410"/>
      <c r="BD41" s="410"/>
      <c r="BE41" s="410"/>
      <c r="BF41" s="410"/>
      <c r="BG41" s="410"/>
      <c r="BH41" s="410"/>
      <c r="BI41" s="410"/>
      <c r="BJ41" s="410"/>
      <c r="BK41" s="410"/>
      <c r="BL41" s="410"/>
      <c r="BM41" s="410"/>
      <c r="BN41" s="410"/>
      <c r="BO41" s="410"/>
      <c r="BP41" s="410"/>
      <c r="BQ41" s="410"/>
    </row>
    <row r="42" spans="1:89" ht="14.25">
      <c r="B42" s="734"/>
      <c r="C42" s="732"/>
      <c r="D42" s="595">
        <v>22</v>
      </c>
      <c r="E42" s="447" t="s">
        <v>5</v>
      </c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  <c r="AF42" s="448"/>
      <c r="AG42" s="449"/>
      <c r="AH42" s="425">
        <v>822</v>
      </c>
      <c r="AI42" s="724"/>
      <c r="AJ42" s="725"/>
      <c r="AK42" s="725"/>
      <c r="AL42" s="726"/>
      <c r="AM42" s="418" t="s">
        <v>3</v>
      </c>
      <c r="AN42" s="410"/>
      <c r="AO42" s="410"/>
      <c r="AP42" s="410"/>
      <c r="AQ42" s="410"/>
      <c r="AR42" s="410"/>
      <c r="AS42" s="410"/>
      <c r="AT42" s="410"/>
      <c r="AU42" s="410"/>
      <c r="AV42" s="410"/>
      <c r="AW42" s="410"/>
      <c r="AX42" s="410"/>
      <c r="AY42" s="410"/>
      <c r="AZ42" s="410"/>
      <c r="BA42" s="410"/>
      <c r="BB42" s="410"/>
      <c r="BC42" s="410"/>
      <c r="BD42" s="410"/>
      <c r="BE42" s="410"/>
      <c r="BF42" s="410"/>
      <c r="BG42" s="410"/>
      <c r="BH42" s="410"/>
      <c r="BI42" s="410"/>
      <c r="BJ42" s="410"/>
      <c r="BK42" s="410"/>
      <c r="BL42" s="410"/>
      <c r="BM42" s="410"/>
      <c r="BN42" s="410"/>
      <c r="BO42" s="410"/>
      <c r="BP42" s="410"/>
      <c r="BQ42" s="410"/>
    </row>
    <row r="43" spans="1:89" ht="14.25">
      <c r="B43" s="735"/>
      <c r="C43" s="732"/>
      <c r="D43" s="595">
        <v>23</v>
      </c>
      <c r="E43" s="447" t="s">
        <v>531</v>
      </c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  <c r="AF43" s="448"/>
      <c r="AG43" s="449"/>
      <c r="AH43" s="425">
        <v>765</v>
      </c>
      <c r="AI43" s="724"/>
      <c r="AJ43" s="725"/>
      <c r="AK43" s="725"/>
      <c r="AL43" s="726"/>
      <c r="AM43" s="418" t="s">
        <v>3</v>
      </c>
      <c r="AN43" s="410"/>
      <c r="AO43" s="410"/>
      <c r="AP43" s="410"/>
      <c r="AQ43" s="410"/>
      <c r="AR43" s="410"/>
      <c r="AS43" s="410"/>
      <c r="AT43" s="410"/>
      <c r="AU43" s="410"/>
      <c r="AV43" s="410"/>
      <c r="AW43" s="410"/>
      <c r="AX43" s="410"/>
      <c r="AY43" s="410"/>
      <c r="AZ43" s="410"/>
      <c r="BA43" s="410"/>
      <c r="BB43" s="410"/>
      <c r="BC43" s="410"/>
      <c r="BD43" s="410"/>
      <c r="BE43" s="410"/>
      <c r="BF43" s="410"/>
      <c r="BG43" s="410"/>
      <c r="BH43" s="410"/>
      <c r="BI43" s="410"/>
      <c r="BJ43" s="410"/>
      <c r="BK43" s="410"/>
      <c r="BL43" s="410"/>
      <c r="BM43" s="410"/>
      <c r="BN43" s="410"/>
      <c r="BO43" s="410"/>
      <c r="BP43" s="410"/>
      <c r="BQ43" s="410"/>
    </row>
    <row r="44" spans="1:89" ht="15">
      <c r="B44" s="464"/>
      <c r="C44" s="465"/>
      <c r="D44" s="593">
        <v>24</v>
      </c>
      <c r="E44" s="466" t="s">
        <v>532</v>
      </c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  <c r="Q44" s="467"/>
      <c r="R44" s="467"/>
      <c r="S44" s="467"/>
      <c r="T44" s="467"/>
      <c r="U44" s="467"/>
      <c r="V44" s="467"/>
      <c r="W44" s="467"/>
      <c r="X44" s="467"/>
      <c r="Y44" s="467"/>
      <c r="Z44" s="467"/>
      <c r="AA44" s="467"/>
      <c r="AB44" s="467"/>
      <c r="AC44" s="467"/>
      <c r="AD44" s="467"/>
      <c r="AE44" s="467"/>
      <c r="AF44" s="467"/>
      <c r="AG44" s="468"/>
      <c r="AH44" s="593">
        <v>170</v>
      </c>
      <c r="AI44" s="728">
        <f>+AI39-SUM(AI40:$AL$43)</f>
        <v>59919451.455600001</v>
      </c>
      <c r="AJ44" s="729"/>
      <c r="AK44" s="729"/>
      <c r="AL44" s="730"/>
      <c r="AM44" s="418" t="s">
        <v>4</v>
      </c>
      <c r="AN44" s="410"/>
      <c r="AO44" s="410"/>
      <c r="AP44" s="410"/>
      <c r="AQ44" s="410"/>
      <c r="AR44" s="410"/>
      <c r="AS44" s="410"/>
      <c r="AT44" s="410"/>
      <c r="AU44" s="410"/>
      <c r="AV44" s="410"/>
      <c r="AW44" s="410"/>
      <c r="AX44" s="410"/>
      <c r="AY44" s="410"/>
      <c r="AZ44" s="410"/>
      <c r="BA44" s="410"/>
      <c r="BB44" s="410"/>
      <c r="BC44" s="410"/>
      <c r="BD44" s="410"/>
      <c r="BE44" s="410"/>
      <c r="BF44" s="410"/>
      <c r="BG44" s="410"/>
      <c r="BH44" s="410"/>
      <c r="BI44" s="410"/>
      <c r="BJ44" s="410"/>
      <c r="BK44" s="410"/>
      <c r="BL44" s="410"/>
      <c r="BM44" s="410"/>
      <c r="BN44" s="410"/>
      <c r="BO44" s="410"/>
      <c r="BP44" s="410"/>
      <c r="BQ44" s="410"/>
    </row>
    <row r="45" spans="1:89" ht="14.25">
      <c r="B45" s="731" t="s">
        <v>533</v>
      </c>
      <c r="C45" s="731" t="s">
        <v>534</v>
      </c>
      <c r="D45" s="592">
        <v>25</v>
      </c>
      <c r="E45" s="413" t="s">
        <v>535</v>
      </c>
      <c r="F45" s="414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4"/>
      <c r="Z45" s="414"/>
      <c r="AA45" s="414"/>
      <c r="AB45" s="414"/>
      <c r="AC45" s="593">
        <v>157</v>
      </c>
      <c r="AD45" s="720">
        <v>5197079</v>
      </c>
      <c r="AE45" s="721"/>
      <c r="AF45" s="721"/>
      <c r="AG45" s="722"/>
      <c r="AH45" s="418" t="s">
        <v>2</v>
      </c>
      <c r="AI45" s="410"/>
      <c r="AJ45" s="410"/>
      <c r="AK45" s="410"/>
      <c r="AL45" s="410"/>
      <c r="AM45" s="410"/>
      <c r="AN45" s="410"/>
      <c r="AO45" s="410"/>
      <c r="AP45" s="410"/>
      <c r="AQ45" s="410"/>
      <c r="AR45" s="410"/>
      <c r="AS45" s="410"/>
      <c r="AT45" s="410"/>
      <c r="AU45" s="410"/>
      <c r="AV45" s="410"/>
      <c r="AW45" s="410"/>
      <c r="AX45" s="410"/>
      <c r="AY45" s="410"/>
      <c r="AZ45" s="410"/>
      <c r="BA45" s="410"/>
      <c r="BB45" s="410"/>
      <c r="BC45" s="410"/>
      <c r="BD45" s="410"/>
      <c r="BE45" s="410"/>
      <c r="BF45" s="410"/>
      <c r="BG45" s="410"/>
      <c r="BH45" s="410"/>
      <c r="BI45" s="410"/>
      <c r="BJ45" s="410"/>
      <c r="BK45" s="410"/>
      <c r="BL45" s="410"/>
      <c r="BM45" s="410"/>
      <c r="BN45" s="410"/>
      <c r="BO45" s="410"/>
      <c r="BP45" s="410"/>
      <c r="BQ45" s="410"/>
      <c r="BR45" s="410"/>
      <c r="BS45" s="410"/>
      <c r="BT45" s="410"/>
      <c r="BU45" s="410"/>
      <c r="BV45" s="410"/>
      <c r="BW45" s="410"/>
      <c r="BX45" s="410"/>
      <c r="BY45" s="410"/>
      <c r="BZ45" s="410"/>
      <c r="CA45" s="410"/>
      <c r="CB45" s="410"/>
      <c r="CC45" s="410"/>
      <c r="CD45" s="410"/>
      <c r="CE45" s="410"/>
      <c r="CF45" s="410"/>
      <c r="CG45" s="410"/>
      <c r="CH45" s="410"/>
      <c r="CI45" s="410"/>
      <c r="CJ45" s="410"/>
      <c r="CK45" s="410"/>
    </row>
    <row r="46" spans="1:89" ht="14.25">
      <c r="B46" s="731"/>
      <c r="C46" s="731"/>
      <c r="D46" s="592">
        <v>26</v>
      </c>
      <c r="E46" s="413" t="s">
        <v>536</v>
      </c>
      <c r="F46" s="414"/>
      <c r="G46" s="414"/>
      <c r="H46" s="414"/>
      <c r="I46" s="414"/>
      <c r="J46" s="414"/>
      <c r="K46" s="414"/>
      <c r="L46" s="414"/>
      <c r="M46" s="414"/>
      <c r="N46" s="414"/>
      <c r="O46" s="414"/>
      <c r="P46" s="414"/>
      <c r="Q46" s="414"/>
      <c r="R46" s="414"/>
      <c r="S46" s="414"/>
      <c r="T46" s="414"/>
      <c r="U46" s="414"/>
      <c r="V46" s="414"/>
      <c r="W46" s="414"/>
      <c r="X46" s="414"/>
      <c r="Y46" s="414"/>
      <c r="Z46" s="414"/>
      <c r="AA46" s="414"/>
      <c r="AB46" s="414"/>
      <c r="AC46" s="593">
        <v>1017</v>
      </c>
      <c r="AD46" s="720"/>
      <c r="AE46" s="721"/>
      <c r="AF46" s="721"/>
      <c r="AG46" s="722"/>
      <c r="AH46" s="418" t="s">
        <v>2</v>
      </c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  <c r="AZ46" s="410"/>
      <c r="BA46" s="410"/>
      <c r="BB46" s="410"/>
      <c r="BC46" s="410"/>
      <c r="BD46" s="410"/>
      <c r="BE46" s="410"/>
      <c r="BF46" s="410"/>
      <c r="BG46" s="410"/>
      <c r="BH46" s="410"/>
      <c r="BI46" s="410"/>
      <c r="BJ46" s="410"/>
      <c r="BK46" s="410"/>
      <c r="BL46" s="410"/>
      <c r="BM46" s="410"/>
      <c r="BN46" s="410"/>
      <c r="BO46" s="410"/>
      <c r="BP46" s="410"/>
      <c r="BQ46" s="410"/>
      <c r="BR46" s="410"/>
      <c r="BS46" s="410"/>
      <c r="BT46" s="410"/>
      <c r="BU46" s="410"/>
      <c r="BV46" s="410"/>
      <c r="BW46" s="410"/>
      <c r="BX46" s="410"/>
      <c r="BY46" s="410"/>
      <c r="BZ46" s="410"/>
      <c r="CA46" s="410"/>
      <c r="CB46" s="410"/>
      <c r="CC46" s="410"/>
      <c r="CD46" s="410"/>
      <c r="CE46" s="410"/>
      <c r="CF46" s="410"/>
      <c r="CG46" s="410"/>
      <c r="CH46" s="410"/>
      <c r="CI46" s="410"/>
      <c r="CJ46" s="410"/>
      <c r="CK46" s="410"/>
    </row>
    <row r="47" spans="1:89" ht="14.25">
      <c r="B47" s="731"/>
      <c r="C47" s="731"/>
      <c r="D47" s="592">
        <v>27</v>
      </c>
      <c r="E47" s="413" t="s">
        <v>537</v>
      </c>
      <c r="F47" s="414"/>
      <c r="G47" s="414"/>
      <c r="H47" s="414"/>
      <c r="I47" s="414"/>
      <c r="J47" s="414"/>
      <c r="K47" s="414"/>
      <c r="L47" s="414"/>
      <c r="M47" s="414"/>
      <c r="N47" s="414"/>
      <c r="O47" s="414"/>
      <c r="P47" s="414"/>
      <c r="Q47" s="414"/>
      <c r="R47" s="414"/>
      <c r="S47" s="414"/>
      <c r="T47" s="414"/>
      <c r="U47" s="414"/>
      <c r="V47" s="414"/>
      <c r="W47" s="414"/>
      <c r="X47" s="414"/>
      <c r="Y47" s="414"/>
      <c r="Z47" s="414"/>
      <c r="AA47" s="414"/>
      <c r="AB47" s="414"/>
      <c r="AC47" s="593">
        <v>1033</v>
      </c>
      <c r="AD47" s="720"/>
      <c r="AE47" s="721"/>
      <c r="AF47" s="721"/>
      <c r="AG47" s="722"/>
      <c r="AH47" s="418" t="s">
        <v>2</v>
      </c>
      <c r="AI47" s="410"/>
      <c r="AJ47" s="410"/>
      <c r="AK47" s="410"/>
      <c r="AL47" s="410"/>
      <c r="AM47" s="410"/>
      <c r="AN47" s="410"/>
      <c r="AO47" s="410"/>
      <c r="AP47" s="410"/>
      <c r="AQ47" s="410"/>
      <c r="AR47" s="410"/>
      <c r="AS47" s="410"/>
      <c r="AT47" s="410"/>
      <c r="AU47" s="410"/>
      <c r="AV47" s="410"/>
      <c r="AW47" s="410"/>
      <c r="AX47" s="410"/>
      <c r="AY47" s="410"/>
      <c r="AZ47" s="410"/>
      <c r="BA47" s="410"/>
      <c r="BB47" s="410"/>
      <c r="BC47" s="410"/>
      <c r="BD47" s="410"/>
      <c r="BE47" s="410"/>
      <c r="BF47" s="410"/>
      <c r="BG47" s="410"/>
      <c r="BH47" s="410"/>
      <c r="BI47" s="410"/>
      <c r="BJ47" s="410"/>
      <c r="BK47" s="410"/>
      <c r="BL47" s="410"/>
      <c r="BM47" s="410"/>
      <c r="BN47" s="410"/>
      <c r="BO47" s="410"/>
      <c r="BP47" s="410"/>
      <c r="BQ47" s="410"/>
      <c r="BR47" s="410"/>
      <c r="BS47" s="410"/>
      <c r="BT47" s="410"/>
      <c r="BU47" s="410"/>
      <c r="BV47" s="410"/>
      <c r="BW47" s="410"/>
      <c r="BX47" s="410"/>
      <c r="BY47" s="410"/>
      <c r="BZ47" s="410"/>
      <c r="CA47" s="410"/>
      <c r="CB47" s="410"/>
      <c r="CC47" s="410"/>
      <c r="CD47" s="410"/>
      <c r="CE47" s="410"/>
      <c r="CF47" s="410"/>
      <c r="CG47" s="410"/>
      <c r="CH47" s="410"/>
      <c r="CI47" s="410"/>
      <c r="CJ47" s="410"/>
      <c r="CK47" s="410"/>
    </row>
    <row r="48" spans="1:89" ht="14.25">
      <c r="B48" s="731"/>
      <c r="C48" s="731"/>
      <c r="D48" s="592">
        <v>28</v>
      </c>
      <c r="E48" s="413" t="s">
        <v>538</v>
      </c>
      <c r="F48" s="414"/>
      <c r="G48" s="414"/>
      <c r="H48" s="414"/>
      <c r="I48" s="414"/>
      <c r="J48" s="414"/>
      <c r="K48" s="414"/>
      <c r="L48" s="414"/>
      <c r="M48" s="414"/>
      <c r="N48" s="414"/>
      <c r="O48" s="414"/>
      <c r="P48" s="414"/>
      <c r="Q48" s="414"/>
      <c r="R48" s="414"/>
      <c r="S48" s="414"/>
      <c r="T48" s="414"/>
      <c r="U48" s="414"/>
      <c r="V48" s="414"/>
      <c r="W48" s="414"/>
      <c r="X48" s="414"/>
      <c r="Y48" s="414"/>
      <c r="Z48" s="414"/>
      <c r="AA48" s="414"/>
      <c r="AB48" s="414"/>
      <c r="AC48" s="593">
        <v>201</v>
      </c>
      <c r="AD48" s="720"/>
      <c r="AE48" s="721"/>
      <c r="AF48" s="721"/>
      <c r="AG48" s="722"/>
      <c r="AH48" s="418" t="s">
        <v>2</v>
      </c>
      <c r="AI48" s="410"/>
      <c r="AJ48" s="410"/>
      <c r="AK48" s="410"/>
      <c r="AL48" s="410"/>
      <c r="AM48" s="410"/>
      <c r="AN48" s="410"/>
      <c r="AO48" s="410"/>
      <c r="AP48" s="410"/>
      <c r="AQ48" s="410"/>
      <c r="AR48" s="410"/>
      <c r="AS48" s="410"/>
      <c r="AT48" s="410"/>
      <c r="AU48" s="410"/>
      <c r="AV48" s="410"/>
      <c r="AW48" s="410"/>
      <c r="AX48" s="410"/>
      <c r="AY48" s="410"/>
      <c r="AZ48" s="410"/>
      <c r="BA48" s="410"/>
      <c r="BB48" s="410"/>
      <c r="BC48" s="410"/>
      <c r="BD48" s="410"/>
      <c r="BE48" s="410"/>
      <c r="BF48" s="410"/>
      <c r="BG48" s="410"/>
      <c r="BH48" s="410"/>
      <c r="BI48" s="410"/>
      <c r="BJ48" s="410"/>
      <c r="BK48" s="410"/>
      <c r="BL48" s="410"/>
      <c r="BM48" s="410"/>
      <c r="BN48" s="410"/>
      <c r="BO48" s="410"/>
      <c r="BP48" s="410"/>
      <c r="BQ48" s="410"/>
      <c r="BR48" s="410"/>
      <c r="BS48" s="410"/>
      <c r="BT48" s="410"/>
      <c r="BU48" s="410"/>
      <c r="BV48" s="410"/>
      <c r="BW48" s="410"/>
      <c r="BX48" s="410"/>
      <c r="BY48" s="410"/>
      <c r="BZ48" s="410"/>
      <c r="CA48" s="410"/>
      <c r="CB48" s="410"/>
      <c r="CC48" s="410"/>
      <c r="CD48" s="410"/>
      <c r="CE48" s="410"/>
      <c r="CF48" s="410"/>
      <c r="CG48" s="410"/>
      <c r="CH48" s="410"/>
      <c r="CI48" s="410"/>
      <c r="CJ48" s="410"/>
      <c r="CK48" s="410"/>
    </row>
    <row r="49" spans="2:89" ht="14.25">
      <c r="B49" s="731"/>
      <c r="C49" s="731"/>
      <c r="D49" s="592">
        <v>29</v>
      </c>
      <c r="E49" s="413" t="s">
        <v>539</v>
      </c>
      <c r="F49" s="414"/>
      <c r="G49" s="414"/>
      <c r="H49" s="414"/>
      <c r="I49" s="414"/>
      <c r="J49" s="414"/>
      <c r="K49" s="414"/>
      <c r="L49" s="414"/>
      <c r="M49" s="414"/>
      <c r="N49" s="414"/>
      <c r="O49" s="414"/>
      <c r="P49" s="414"/>
      <c r="Q49" s="414"/>
      <c r="R49" s="414"/>
      <c r="S49" s="414"/>
      <c r="T49" s="414"/>
      <c r="U49" s="414"/>
      <c r="V49" s="414"/>
      <c r="W49" s="414"/>
      <c r="X49" s="414"/>
      <c r="Y49" s="414"/>
      <c r="Z49" s="414"/>
      <c r="AA49" s="414"/>
      <c r="AB49" s="414"/>
      <c r="AC49" s="593">
        <v>1035</v>
      </c>
      <c r="AD49" s="720">
        <f>+T8*35%</f>
        <v>5662388.0094600003</v>
      </c>
      <c r="AE49" s="721"/>
      <c r="AF49" s="721"/>
      <c r="AG49" s="722"/>
      <c r="AH49" s="418" t="s">
        <v>2</v>
      </c>
      <c r="AI49" s="410"/>
      <c r="AJ49" s="410"/>
      <c r="AK49" s="410"/>
      <c r="AL49" s="410"/>
      <c r="AM49" s="410"/>
      <c r="AN49" s="410"/>
      <c r="AO49" s="410"/>
      <c r="AP49" s="410"/>
      <c r="AQ49" s="410"/>
      <c r="AR49" s="410"/>
      <c r="AS49" s="410"/>
      <c r="AT49" s="410"/>
      <c r="AU49" s="410"/>
      <c r="AV49" s="410"/>
      <c r="AW49" s="410"/>
      <c r="AX49" s="410"/>
      <c r="AY49" s="410"/>
      <c r="AZ49" s="410"/>
      <c r="BA49" s="410"/>
      <c r="BB49" s="410"/>
      <c r="BC49" s="410"/>
      <c r="BD49" s="410"/>
      <c r="BE49" s="410"/>
      <c r="BF49" s="410"/>
      <c r="BG49" s="410"/>
      <c r="BH49" s="410"/>
      <c r="BI49" s="410"/>
      <c r="BJ49" s="410"/>
      <c r="BK49" s="410"/>
      <c r="BL49" s="410"/>
      <c r="BM49" s="410"/>
      <c r="BN49" s="410"/>
      <c r="BO49" s="410"/>
      <c r="BP49" s="410"/>
      <c r="BQ49" s="410"/>
      <c r="BR49" s="410"/>
      <c r="BS49" s="410"/>
      <c r="BT49" s="410"/>
      <c r="BU49" s="410"/>
      <c r="BV49" s="410"/>
      <c r="BW49" s="410"/>
      <c r="BX49" s="410"/>
      <c r="BY49" s="410"/>
      <c r="BZ49" s="410"/>
      <c r="CA49" s="410"/>
      <c r="CB49" s="410"/>
      <c r="CC49" s="410"/>
      <c r="CD49" s="410"/>
      <c r="CE49" s="410"/>
      <c r="CF49" s="410"/>
      <c r="CG49" s="410"/>
      <c r="CH49" s="410"/>
      <c r="CI49" s="410"/>
      <c r="CJ49" s="410"/>
      <c r="CK49" s="410"/>
    </row>
    <row r="50" spans="2:89" ht="14.25">
      <c r="B50" s="731"/>
      <c r="C50" s="731"/>
      <c r="D50" s="592">
        <v>30</v>
      </c>
      <c r="E50" s="413" t="s">
        <v>540</v>
      </c>
      <c r="F50" s="414"/>
      <c r="G50" s="414"/>
      <c r="H50" s="414"/>
      <c r="I50" s="414"/>
      <c r="J50" s="414"/>
      <c r="K50" s="414"/>
      <c r="L50" s="414"/>
      <c r="M50" s="414"/>
      <c r="N50" s="414"/>
      <c r="O50" s="414"/>
      <c r="P50" s="414"/>
      <c r="Q50" s="414"/>
      <c r="R50" s="414"/>
      <c r="S50" s="414"/>
      <c r="T50" s="414"/>
      <c r="U50" s="414"/>
      <c r="V50" s="414"/>
      <c r="W50" s="414"/>
      <c r="X50" s="414"/>
      <c r="Y50" s="414"/>
      <c r="Z50" s="414"/>
      <c r="AA50" s="414"/>
      <c r="AB50" s="414"/>
      <c r="AC50" s="593">
        <v>910</v>
      </c>
      <c r="AD50" s="720"/>
      <c r="AE50" s="721"/>
      <c r="AF50" s="721"/>
      <c r="AG50" s="722"/>
      <c r="AH50" s="418" t="s">
        <v>2</v>
      </c>
      <c r="AI50" s="410"/>
      <c r="AJ50" s="410"/>
      <c r="AK50" s="410"/>
      <c r="AL50" s="410"/>
      <c r="AM50" s="410"/>
      <c r="AN50" s="410"/>
      <c r="AO50" s="410"/>
      <c r="AP50" s="410"/>
      <c r="AQ50" s="410"/>
      <c r="AR50" s="410"/>
      <c r="AS50" s="410"/>
      <c r="AT50" s="410"/>
      <c r="AU50" s="410"/>
      <c r="AV50" s="410"/>
      <c r="AW50" s="410"/>
      <c r="AX50" s="410"/>
      <c r="AY50" s="410"/>
      <c r="AZ50" s="410"/>
      <c r="BA50" s="410"/>
      <c r="BB50" s="410"/>
      <c r="BC50" s="410"/>
      <c r="BD50" s="410"/>
      <c r="BE50" s="410"/>
      <c r="BF50" s="410"/>
      <c r="BG50" s="410"/>
      <c r="BH50" s="410"/>
      <c r="BI50" s="410"/>
      <c r="BJ50" s="410"/>
      <c r="BK50" s="410"/>
      <c r="BL50" s="410"/>
      <c r="BM50" s="410"/>
      <c r="BN50" s="410"/>
      <c r="BO50" s="410"/>
      <c r="BP50" s="410"/>
      <c r="BQ50" s="410"/>
      <c r="BR50" s="410"/>
      <c r="BS50" s="410"/>
      <c r="BT50" s="410"/>
      <c r="BU50" s="410"/>
      <c r="BV50" s="410"/>
      <c r="BW50" s="410"/>
      <c r="BX50" s="410"/>
      <c r="BY50" s="410"/>
      <c r="BZ50" s="410"/>
      <c r="CA50" s="410"/>
      <c r="CB50" s="410"/>
      <c r="CC50" s="410"/>
      <c r="CD50" s="410"/>
      <c r="CE50" s="410"/>
      <c r="CF50" s="410"/>
      <c r="CG50" s="410"/>
      <c r="CH50" s="410"/>
      <c r="CI50" s="410"/>
      <c r="CJ50" s="410"/>
      <c r="CK50" s="410"/>
    </row>
    <row r="51" spans="2:89" ht="14.25">
      <c r="B51" s="731"/>
      <c r="C51" s="731" t="s">
        <v>541</v>
      </c>
      <c r="D51" s="592">
        <v>31</v>
      </c>
      <c r="E51" s="413" t="s">
        <v>542</v>
      </c>
      <c r="F51" s="414"/>
      <c r="G51" s="414"/>
      <c r="H51" s="414"/>
      <c r="I51" s="414"/>
      <c r="J51" s="414"/>
      <c r="K51" s="414"/>
      <c r="L51" s="414"/>
      <c r="M51" s="414"/>
      <c r="N51" s="414"/>
      <c r="O51" s="414"/>
      <c r="P51" s="414"/>
      <c r="Q51" s="414"/>
      <c r="R51" s="414"/>
      <c r="S51" s="414"/>
      <c r="T51" s="414"/>
      <c r="U51" s="414"/>
      <c r="V51" s="414"/>
      <c r="W51" s="414"/>
      <c r="X51" s="414"/>
      <c r="Y51" s="414"/>
      <c r="Z51" s="414"/>
      <c r="AA51" s="414"/>
      <c r="AB51" s="414"/>
      <c r="AC51" s="593">
        <v>1036</v>
      </c>
      <c r="AD51" s="720"/>
      <c r="AE51" s="721"/>
      <c r="AF51" s="721"/>
      <c r="AG51" s="722"/>
      <c r="AH51" s="418" t="s">
        <v>3</v>
      </c>
      <c r="AI51" s="410"/>
      <c r="AJ51" s="410"/>
      <c r="AK51" s="410"/>
      <c r="AL51" s="410"/>
      <c r="AM51" s="410"/>
      <c r="AN51" s="410"/>
      <c r="AO51" s="410"/>
      <c r="AP51" s="410"/>
      <c r="AQ51" s="410"/>
      <c r="AR51" s="410"/>
      <c r="AS51" s="410"/>
      <c r="AT51" s="410"/>
      <c r="AU51" s="410"/>
      <c r="AV51" s="410"/>
      <c r="AW51" s="410"/>
      <c r="AX51" s="410"/>
      <c r="AY51" s="410"/>
      <c r="AZ51" s="410"/>
      <c r="BA51" s="410"/>
      <c r="BB51" s="410"/>
      <c r="BC51" s="410"/>
      <c r="BD51" s="410"/>
      <c r="BE51" s="410"/>
      <c r="BF51" s="410"/>
      <c r="BG51" s="410"/>
      <c r="BH51" s="410"/>
      <c r="BI51" s="410"/>
      <c r="BJ51" s="410"/>
      <c r="BK51" s="410"/>
      <c r="BL51" s="410"/>
      <c r="BM51" s="410"/>
      <c r="BN51" s="410"/>
      <c r="BO51" s="410"/>
      <c r="BP51" s="410"/>
      <c r="BQ51" s="410"/>
      <c r="BR51" s="410"/>
      <c r="BS51" s="410"/>
      <c r="BT51" s="410"/>
      <c r="BU51" s="410"/>
      <c r="BV51" s="410"/>
      <c r="BW51" s="410"/>
      <c r="BX51" s="410"/>
      <c r="BY51" s="410"/>
      <c r="BZ51" s="410"/>
      <c r="CA51" s="410"/>
      <c r="CB51" s="410"/>
      <c r="CC51" s="410"/>
      <c r="CD51" s="410"/>
      <c r="CE51" s="410"/>
      <c r="CF51" s="410"/>
      <c r="CG51" s="410"/>
      <c r="CH51" s="410"/>
      <c r="CI51" s="410"/>
      <c r="CJ51" s="410"/>
      <c r="CK51" s="410"/>
    </row>
    <row r="52" spans="2:89" ht="14.25">
      <c r="B52" s="731"/>
      <c r="C52" s="731"/>
      <c r="D52" s="592">
        <v>32</v>
      </c>
      <c r="E52" s="413" t="s">
        <v>543</v>
      </c>
      <c r="F52" s="414"/>
      <c r="G52" s="414"/>
      <c r="H52" s="414"/>
      <c r="I52" s="414"/>
      <c r="J52" s="414"/>
      <c r="K52" s="414"/>
      <c r="L52" s="414"/>
      <c r="M52" s="414"/>
      <c r="N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14"/>
      <c r="AB52" s="414"/>
      <c r="AC52" s="593">
        <v>1101</v>
      </c>
      <c r="AD52" s="720"/>
      <c r="AE52" s="721"/>
      <c r="AF52" s="721"/>
      <c r="AG52" s="722"/>
      <c r="AH52" s="418" t="s">
        <v>3</v>
      </c>
      <c r="AI52" s="410"/>
      <c r="AJ52" s="410"/>
      <c r="AK52" s="410"/>
      <c r="AL52" s="410"/>
      <c r="AM52" s="410"/>
      <c r="AN52" s="410"/>
      <c r="AO52" s="410"/>
      <c r="AP52" s="410"/>
      <c r="AQ52" s="410"/>
      <c r="AR52" s="410"/>
      <c r="AS52" s="410"/>
      <c r="AT52" s="410"/>
      <c r="AU52" s="410"/>
      <c r="AV52" s="410"/>
      <c r="AW52" s="410"/>
      <c r="AX52" s="410"/>
      <c r="AY52" s="410"/>
      <c r="AZ52" s="410"/>
      <c r="BA52" s="410"/>
      <c r="BB52" s="410"/>
      <c r="BC52" s="410"/>
      <c r="BD52" s="410"/>
      <c r="BE52" s="410"/>
      <c r="BF52" s="410"/>
      <c r="BG52" s="410"/>
      <c r="BH52" s="410"/>
      <c r="BI52" s="410"/>
      <c r="BJ52" s="410"/>
      <c r="BK52" s="410"/>
      <c r="BL52" s="410"/>
      <c r="BM52" s="410"/>
      <c r="BN52" s="410"/>
      <c r="BO52" s="410"/>
      <c r="BP52" s="410"/>
      <c r="BQ52" s="410"/>
      <c r="BR52" s="410"/>
      <c r="BS52" s="410"/>
      <c r="BT52" s="410"/>
      <c r="BU52" s="410"/>
      <c r="BV52" s="410"/>
      <c r="BW52" s="410"/>
      <c r="BX52" s="410"/>
      <c r="BY52" s="410"/>
      <c r="BZ52" s="410"/>
      <c r="CA52" s="410"/>
      <c r="CB52" s="410"/>
      <c r="CC52" s="410"/>
      <c r="CD52" s="410"/>
      <c r="CE52" s="410"/>
      <c r="CF52" s="410"/>
      <c r="CG52" s="410"/>
      <c r="CH52" s="410"/>
      <c r="CI52" s="410"/>
      <c r="CJ52" s="410"/>
      <c r="CK52" s="410"/>
    </row>
    <row r="53" spans="2:89" ht="14.25">
      <c r="B53" s="731"/>
      <c r="C53" s="731"/>
      <c r="D53" s="592">
        <v>33</v>
      </c>
      <c r="E53" s="413" t="s">
        <v>544</v>
      </c>
      <c r="F53" s="414"/>
      <c r="G53" s="414"/>
      <c r="H53" s="414"/>
      <c r="I53" s="414"/>
      <c r="J53" s="414"/>
      <c r="K53" s="414"/>
      <c r="L53" s="414"/>
      <c r="M53" s="414"/>
      <c r="N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14"/>
      <c r="AB53" s="414"/>
      <c r="AC53" s="593">
        <v>135</v>
      </c>
      <c r="AD53" s="720"/>
      <c r="AE53" s="721"/>
      <c r="AF53" s="721"/>
      <c r="AG53" s="722"/>
      <c r="AH53" s="418" t="s">
        <v>3</v>
      </c>
      <c r="AI53" s="410"/>
      <c r="AJ53" s="410"/>
      <c r="AK53" s="410"/>
      <c r="AL53" s="410"/>
      <c r="AM53" s="410"/>
      <c r="AN53" s="410"/>
      <c r="AO53" s="410"/>
      <c r="AP53" s="410"/>
      <c r="AQ53" s="410"/>
      <c r="AR53" s="410"/>
      <c r="AS53" s="410"/>
      <c r="AT53" s="410"/>
      <c r="AU53" s="410"/>
      <c r="AV53" s="410"/>
      <c r="AW53" s="410"/>
      <c r="AX53" s="410"/>
      <c r="AY53" s="410"/>
      <c r="AZ53" s="410"/>
      <c r="BA53" s="410"/>
      <c r="BB53" s="410"/>
      <c r="BC53" s="410"/>
      <c r="BD53" s="410"/>
      <c r="BE53" s="410"/>
      <c r="BF53" s="410"/>
      <c r="BG53" s="410"/>
      <c r="BH53" s="410"/>
      <c r="BI53" s="410"/>
      <c r="BJ53" s="410"/>
      <c r="BK53" s="410"/>
      <c r="BL53" s="410"/>
      <c r="BM53" s="410"/>
      <c r="BN53" s="410"/>
      <c r="BO53" s="410"/>
      <c r="BP53" s="410"/>
      <c r="BQ53" s="410"/>
      <c r="BR53" s="410"/>
      <c r="BS53" s="410"/>
      <c r="BT53" s="410"/>
      <c r="BU53" s="410"/>
      <c r="BV53" s="410"/>
      <c r="BW53" s="410"/>
      <c r="BX53" s="410"/>
      <c r="BY53" s="410"/>
      <c r="BZ53" s="410"/>
      <c r="CA53" s="410"/>
      <c r="CB53" s="410"/>
      <c r="CC53" s="410"/>
      <c r="CD53" s="410"/>
      <c r="CE53" s="410"/>
      <c r="CF53" s="410"/>
      <c r="CG53" s="410"/>
      <c r="CH53" s="410"/>
      <c r="CI53" s="410"/>
      <c r="CJ53" s="410"/>
      <c r="CK53" s="410"/>
    </row>
    <row r="54" spans="2:89" ht="14.25">
      <c r="B54" s="731"/>
      <c r="C54" s="731"/>
      <c r="D54" s="592">
        <v>34</v>
      </c>
      <c r="E54" s="413" t="s">
        <v>545</v>
      </c>
      <c r="F54" s="414"/>
      <c r="G54" s="414"/>
      <c r="H54" s="414"/>
      <c r="I54" s="414"/>
      <c r="J54" s="414"/>
      <c r="K54" s="414"/>
      <c r="L54" s="414"/>
      <c r="M54" s="414"/>
      <c r="N54" s="414"/>
      <c r="O54" s="414"/>
      <c r="P54" s="414"/>
      <c r="Q54" s="414"/>
      <c r="R54" s="414"/>
      <c r="S54" s="414"/>
      <c r="T54" s="414"/>
      <c r="U54" s="414"/>
      <c r="V54" s="414"/>
      <c r="W54" s="414"/>
      <c r="X54" s="414"/>
      <c r="Y54" s="414"/>
      <c r="Z54" s="414"/>
      <c r="AA54" s="414"/>
      <c r="AB54" s="414"/>
      <c r="AC54" s="593">
        <v>136</v>
      </c>
      <c r="AD54" s="720"/>
      <c r="AE54" s="721"/>
      <c r="AF54" s="721"/>
      <c r="AG54" s="722"/>
      <c r="AH54" s="418" t="s">
        <v>3</v>
      </c>
      <c r="AI54" s="410"/>
      <c r="AJ54" s="410"/>
      <c r="AK54" s="410"/>
      <c r="AL54" s="410"/>
      <c r="AM54" s="410"/>
      <c r="AN54" s="410"/>
      <c r="AO54" s="410"/>
      <c r="AP54" s="410"/>
      <c r="AQ54" s="410"/>
      <c r="AR54" s="410"/>
      <c r="AS54" s="410"/>
      <c r="AT54" s="410"/>
      <c r="AU54" s="410"/>
      <c r="AV54" s="410"/>
      <c r="AW54" s="410"/>
      <c r="AX54" s="410"/>
      <c r="AY54" s="410"/>
      <c r="AZ54" s="410"/>
      <c r="BA54" s="410"/>
      <c r="BB54" s="410"/>
      <c r="BC54" s="410"/>
      <c r="BD54" s="410"/>
      <c r="BE54" s="410"/>
      <c r="BF54" s="410"/>
      <c r="BG54" s="410"/>
      <c r="BH54" s="410"/>
      <c r="BI54" s="410"/>
      <c r="BJ54" s="410"/>
      <c r="BK54" s="410"/>
      <c r="BL54" s="410"/>
      <c r="BM54" s="410"/>
      <c r="BN54" s="410"/>
      <c r="BO54" s="410"/>
      <c r="BP54" s="410"/>
      <c r="BQ54" s="410"/>
      <c r="BR54" s="410"/>
      <c r="BS54" s="410"/>
      <c r="BT54" s="410"/>
      <c r="BU54" s="410"/>
      <c r="BV54" s="410"/>
      <c r="BW54" s="410"/>
      <c r="BX54" s="410"/>
      <c r="BY54" s="410"/>
      <c r="BZ54" s="410"/>
      <c r="CA54" s="410"/>
      <c r="CB54" s="410"/>
      <c r="CC54" s="410"/>
      <c r="CD54" s="410"/>
      <c r="CE54" s="410"/>
      <c r="CF54" s="410"/>
      <c r="CG54" s="410"/>
      <c r="CH54" s="410"/>
      <c r="CI54" s="410"/>
      <c r="CJ54" s="410"/>
      <c r="CK54" s="410"/>
    </row>
    <row r="55" spans="2:89" ht="14.25">
      <c r="B55" s="731"/>
      <c r="C55" s="731"/>
      <c r="D55" s="592">
        <v>35</v>
      </c>
      <c r="E55" s="413" t="s">
        <v>546</v>
      </c>
      <c r="F55" s="414"/>
      <c r="G55" s="414"/>
      <c r="H55" s="414"/>
      <c r="I55" s="414"/>
      <c r="J55" s="414"/>
      <c r="K55" s="414"/>
      <c r="L55" s="414"/>
      <c r="M55" s="414"/>
      <c r="N55" s="414"/>
      <c r="O55" s="414"/>
      <c r="P55" s="414"/>
      <c r="Q55" s="414"/>
      <c r="R55" s="414"/>
      <c r="S55" s="414"/>
      <c r="T55" s="414"/>
      <c r="U55" s="414"/>
      <c r="V55" s="414"/>
      <c r="W55" s="414"/>
      <c r="X55" s="414"/>
      <c r="Y55" s="414"/>
      <c r="Z55" s="414"/>
      <c r="AA55" s="414"/>
      <c r="AB55" s="414"/>
      <c r="AC55" s="593">
        <v>176</v>
      </c>
      <c r="AD55" s="720"/>
      <c r="AE55" s="721"/>
      <c r="AF55" s="721"/>
      <c r="AG55" s="722"/>
      <c r="AH55" s="418" t="s">
        <v>3</v>
      </c>
      <c r="AI55" s="410"/>
      <c r="AJ55" s="410"/>
      <c r="AK55" s="410"/>
      <c r="AL55" s="410"/>
      <c r="AM55" s="410"/>
      <c r="AN55" s="410"/>
      <c r="AO55" s="410"/>
      <c r="AP55" s="410"/>
      <c r="AQ55" s="410"/>
      <c r="AR55" s="410"/>
      <c r="AS55" s="410"/>
      <c r="AT55" s="410"/>
      <c r="AU55" s="410"/>
      <c r="AV55" s="410"/>
      <c r="AW55" s="410"/>
      <c r="AX55" s="410"/>
      <c r="AY55" s="410"/>
      <c r="AZ55" s="410"/>
      <c r="BA55" s="410"/>
      <c r="BB55" s="410"/>
      <c r="BC55" s="410"/>
      <c r="BD55" s="410"/>
      <c r="BE55" s="410"/>
      <c r="BF55" s="410"/>
      <c r="BG55" s="410"/>
      <c r="BH55" s="410"/>
      <c r="BI55" s="410"/>
      <c r="BJ55" s="410"/>
      <c r="BK55" s="410"/>
      <c r="BL55" s="410"/>
      <c r="BM55" s="410"/>
      <c r="BN55" s="410"/>
      <c r="BO55" s="410"/>
      <c r="BP55" s="410"/>
      <c r="BQ55" s="410"/>
      <c r="BR55" s="410"/>
      <c r="BS55" s="410"/>
      <c r="BT55" s="410"/>
      <c r="BU55" s="410"/>
      <c r="BV55" s="410"/>
      <c r="BW55" s="410"/>
      <c r="BX55" s="410"/>
      <c r="BY55" s="410"/>
      <c r="BZ55" s="410"/>
      <c r="CA55" s="410"/>
      <c r="CB55" s="410"/>
      <c r="CC55" s="410"/>
      <c r="CD55" s="410"/>
      <c r="CE55" s="410"/>
      <c r="CF55" s="410"/>
      <c r="CG55" s="410"/>
      <c r="CH55" s="410"/>
      <c r="CI55" s="410"/>
      <c r="CJ55" s="410"/>
      <c r="CK55" s="410"/>
    </row>
    <row r="56" spans="2:89" ht="14.25">
      <c r="B56" s="731"/>
      <c r="C56" s="731"/>
      <c r="D56" s="592">
        <v>36</v>
      </c>
      <c r="E56" s="413" t="s">
        <v>547</v>
      </c>
      <c r="F56" s="414"/>
      <c r="G56" s="414"/>
      <c r="H56" s="414"/>
      <c r="I56" s="414"/>
      <c r="J56" s="414"/>
      <c r="K56" s="414"/>
      <c r="L56" s="414"/>
      <c r="M56" s="414"/>
      <c r="N56" s="414"/>
      <c r="O56" s="414"/>
      <c r="P56" s="414"/>
      <c r="Q56" s="414"/>
      <c r="R56" s="414"/>
      <c r="S56" s="414"/>
      <c r="T56" s="414"/>
      <c r="U56" s="414"/>
      <c r="V56" s="414"/>
      <c r="W56" s="414"/>
      <c r="X56" s="414"/>
      <c r="Y56" s="414"/>
      <c r="Z56" s="414"/>
      <c r="AA56" s="414"/>
      <c r="AB56" s="414"/>
      <c r="AC56" s="593">
        <v>752</v>
      </c>
      <c r="AD56" s="720"/>
      <c r="AE56" s="721"/>
      <c r="AF56" s="721"/>
      <c r="AG56" s="722"/>
      <c r="AH56" s="418" t="s">
        <v>3</v>
      </c>
      <c r="AI56" s="410"/>
      <c r="AJ56" s="410"/>
      <c r="AK56" s="410"/>
      <c r="AL56" s="410"/>
      <c r="AM56" s="410"/>
      <c r="AN56" s="410"/>
      <c r="AO56" s="410"/>
      <c r="AP56" s="410"/>
      <c r="AQ56" s="410"/>
      <c r="AR56" s="410"/>
      <c r="AS56" s="410"/>
      <c r="AT56" s="410"/>
      <c r="AU56" s="410"/>
      <c r="AV56" s="410"/>
      <c r="AW56" s="410"/>
      <c r="AX56" s="410"/>
      <c r="AY56" s="410"/>
      <c r="AZ56" s="410"/>
      <c r="BA56" s="410"/>
      <c r="BB56" s="410"/>
      <c r="BC56" s="410"/>
      <c r="BD56" s="410"/>
      <c r="BE56" s="410"/>
      <c r="BF56" s="410"/>
      <c r="BG56" s="410"/>
      <c r="BH56" s="410"/>
      <c r="BI56" s="410"/>
      <c r="BJ56" s="410"/>
      <c r="BK56" s="410"/>
      <c r="BL56" s="410"/>
      <c r="BM56" s="410"/>
      <c r="BN56" s="410"/>
      <c r="BO56" s="410"/>
      <c r="BP56" s="410"/>
      <c r="BQ56" s="410"/>
      <c r="BR56" s="410"/>
      <c r="BS56" s="410"/>
      <c r="BT56" s="410"/>
      <c r="BU56" s="410"/>
      <c r="BV56" s="410"/>
      <c r="BW56" s="410"/>
      <c r="BX56" s="410"/>
      <c r="BY56" s="410"/>
      <c r="BZ56" s="410"/>
      <c r="CA56" s="410"/>
      <c r="CB56" s="410"/>
      <c r="CC56" s="410"/>
      <c r="CD56" s="410"/>
      <c r="CE56" s="410"/>
      <c r="CF56" s="410"/>
      <c r="CG56" s="410"/>
      <c r="CH56" s="410"/>
      <c r="CI56" s="410"/>
      <c r="CJ56" s="410"/>
      <c r="CK56" s="410"/>
    </row>
    <row r="57" spans="2:89" ht="14.25">
      <c r="B57" s="731"/>
      <c r="C57" s="731"/>
      <c r="D57" s="592">
        <v>37</v>
      </c>
      <c r="E57" s="413" t="s">
        <v>548</v>
      </c>
      <c r="F57" s="414"/>
      <c r="G57" s="414"/>
      <c r="H57" s="414"/>
      <c r="I57" s="414"/>
      <c r="J57" s="414"/>
      <c r="K57" s="414"/>
      <c r="L57" s="414"/>
      <c r="M57" s="414"/>
      <c r="N57" s="414"/>
      <c r="O57" s="414"/>
      <c r="P57" s="414"/>
      <c r="Q57" s="414"/>
      <c r="R57" s="414"/>
      <c r="S57" s="414"/>
      <c r="T57" s="414"/>
      <c r="U57" s="414"/>
      <c r="V57" s="414"/>
      <c r="W57" s="414"/>
      <c r="X57" s="414"/>
      <c r="Y57" s="414"/>
      <c r="Z57" s="414"/>
      <c r="AA57" s="414"/>
      <c r="AB57" s="414"/>
      <c r="AC57" s="593">
        <v>608</v>
      </c>
      <c r="AD57" s="720"/>
      <c r="AE57" s="721"/>
      <c r="AF57" s="721"/>
      <c r="AG57" s="722"/>
      <c r="AH57" s="418" t="s">
        <v>3</v>
      </c>
      <c r="AI57" s="410"/>
      <c r="AJ57" s="410"/>
      <c r="AK57" s="410"/>
      <c r="AL57" s="410"/>
      <c r="AM57" s="410"/>
      <c r="AN57" s="410"/>
      <c r="AO57" s="410"/>
      <c r="AP57" s="410"/>
      <c r="AQ57" s="410"/>
      <c r="AR57" s="410"/>
      <c r="AS57" s="410"/>
      <c r="AT57" s="410"/>
      <c r="AU57" s="410"/>
      <c r="AV57" s="410"/>
      <c r="AW57" s="410"/>
      <c r="AX57" s="410"/>
      <c r="AY57" s="410"/>
      <c r="AZ57" s="410"/>
      <c r="BA57" s="410"/>
      <c r="BB57" s="410"/>
      <c r="BC57" s="410"/>
      <c r="BD57" s="410"/>
      <c r="BE57" s="410"/>
      <c r="BF57" s="410"/>
      <c r="BG57" s="410"/>
      <c r="BH57" s="410"/>
      <c r="BI57" s="410"/>
      <c r="BJ57" s="410"/>
      <c r="BK57" s="410"/>
      <c r="BL57" s="410"/>
      <c r="BM57" s="410"/>
      <c r="BN57" s="410"/>
      <c r="BO57" s="410"/>
      <c r="BP57" s="410"/>
      <c r="BQ57" s="410"/>
      <c r="BR57" s="410"/>
      <c r="BS57" s="410"/>
      <c r="BT57" s="410"/>
      <c r="BU57" s="410"/>
      <c r="BV57" s="410"/>
      <c r="BW57" s="410"/>
      <c r="BX57" s="410"/>
      <c r="BY57" s="410"/>
      <c r="BZ57" s="410"/>
      <c r="CA57" s="410"/>
      <c r="CB57" s="410"/>
      <c r="CC57" s="410"/>
      <c r="CD57" s="410"/>
      <c r="CE57" s="410"/>
      <c r="CF57" s="410"/>
      <c r="CG57" s="410"/>
      <c r="CH57" s="410"/>
      <c r="CI57" s="410"/>
      <c r="CJ57" s="410"/>
      <c r="CK57" s="410"/>
    </row>
    <row r="58" spans="2:89" ht="14.25">
      <c r="B58" s="731"/>
      <c r="C58" s="731"/>
      <c r="D58" s="592">
        <v>38</v>
      </c>
      <c r="E58" s="413" t="s">
        <v>549</v>
      </c>
      <c r="F58" s="414"/>
      <c r="G58" s="414"/>
      <c r="H58" s="414"/>
      <c r="I58" s="414"/>
      <c r="J58" s="414"/>
      <c r="K58" s="414"/>
      <c r="L58" s="414"/>
      <c r="M58" s="414"/>
      <c r="N58" s="414"/>
      <c r="O58" s="414"/>
      <c r="P58" s="414"/>
      <c r="Q58" s="414"/>
      <c r="R58" s="414"/>
      <c r="S58" s="414"/>
      <c r="T58" s="414"/>
      <c r="U58" s="414"/>
      <c r="V58" s="414"/>
      <c r="W58" s="414"/>
      <c r="X58" s="414"/>
      <c r="Y58" s="414"/>
      <c r="Z58" s="414"/>
      <c r="AA58" s="414"/>
      <c r="AB58" s="414"/>
      <c r="AC58" s="593">
        <v>1636</v>
      </c>
      <c r="AD58" s="720"/>
      <c r="AE58" s="721"/>
      <c r="AF58" s="721"/>
      <c r="AG58" s="722"/>
      <c r="AH58" s="418" t="s">
        <v>3</v>
      </c>
      <c r="AI58" s="410"/>
      <c r="AJ58" s="410"/>
      <c r="AK58" s="410"/>
      <c r="AL58" s="410"/>
      <c r="AM58" s="410"/>
      <c r="AN58" s="410"/>
      <c r="AO58" s="410"/>
      <c r="AP58" s="410"/>
      <c r="AQ58" s="410"/>
      <c r="AR58" s="410"/>
      <c r="AS58" s="410"/>
      <c r="AT58" s="410"/>
      <c r="AU58" s="410"/>
      <c r="AV58" s="410"/>
      <c r="AW58" s="410"/>
      <c r="AX58" s="410"/>
      <c r="AY58" s="410"/>
      <c r="AZ58" s="410"/>
      <c r="BA58" s="410"/>
      <c r="BB58" s="410"/>
      <c r="BC58" s="410"/>
      <c r="BD58" s="410"/>
      <c r="BE58" s="410"/>
      <c r="BF58" s="410"/>
      <c r="BG58" s="410"/>
      <c r="BH58" s="410"/>
      <c r="BI58" s="410"/>
      <c r="BJ58" s="410"/>
      <c r="BK58" s="410"/>
      <c r="BL58" s="410"/>
      <c r="BM58" s="410"/>
      <c r="BN58" s="410"/>
      <c r="BO58" s="410"/>
      <c r="BP58" s="410"/>
      <c r="BQ58" s="410"/>
      <c r="BR58" s="410"/>
      <c r="BS58" s="410"/>
      <c r="BT58" s="410"/>
      <c r="BU58" s="410"/>
      <c r="BV58" s="410"/>
      <c r="BW58" s="410"/>
      <c r="BX58" s="410"/>
      <c r="BY58" s="410"/>
      <c r="BZ58" s="410"/>
      <c r="CA58" s="410"/>
      <c r="CB58" s="410"/>
      <c r="CC58" s="410"/>
      <c r="CD58" s="410"/>
      <c r="CE58" s="410"/>
      <c r="CF58" s="410"/>
      <c r="CG58" s="410"/>
      <c r="CH58" s="410"/>
      <c r="CI58" s="410"/>
      <c r="CJ58" s="410"/>
      <c r="CK58" s="410"/>
    </row>
    <row r="59" spans="2:89" ht="14.25">
      <c r="B59" s="731"/>
      <c r="C59" s="731"/>
      <c r="D59" s="592">
        <v>39</v>
      </c>
      <c r="E59" s="413" t="s">
        <v>550</v>
      </c>
      <c r="F59" s="414"/>
      <c r="G59" s="414"/>
      <c r="H59" s="414"/>
      <c r="I59" s="414"/>
      <c r="J59" s="414"/>
      <c r="K59" s="414"/>
      <c r="L59" s="414"/>
      <c r="M59" s="414"/>
      <c r="N59" s="414"/>
      <c r="O59" s="414"/>
      <c r="P59" s="414"/>
      <c r="Q59" s="414"/>
      <c r="R59" s="414"/>
      <c r="S59" s="414"/>
      <c r="T59" s="414"/>
      <c r="U59" s="414"/>
      <c r="V59" s="414"/>
      <c r="W59" s="414"/>
      <c r="X59" s="414"/>
      <c r="Y59" s="414"/>
      <c r="Z59" s="414"/>
      <c r="AA59" s="414"/>
      <c r="AB59" s="414"/>
      <c r="AC59" s="593">
        <v>1637</v>
      </c>
      <c r="AD59" s="720"/>
      <c r="AE59" s="721"/>
      <c r="AF59" s="721"/>
      <c r="AG59" s="722"/>
      <c r="AH59" s="418" t="s">
        <v>3</v>
      </c>
      <c r="AI59" s="410"/>
      <c r="AJ59" s="410"/>
      <c r="AK59" s="410"/>
      <c r="AL59" s="410"/>
      <c r="AM59" s="410"/>
      <c r="AN59" s="410"/>
      <c r="AO59" s="410"/>
      <c r="AP59" s="410"/>
      <c r="AQ59" s="410"/>
      <c r="AR59" s="410"/>
      <c r="AS59" s="410"/>
      <c r="AT59" s="410"/>
      <c r="AU59" s="410"/>
      <c r="AV59" s="410"/>
      <c r="AW59" s="410"/>
      <c r="AX59" s="410"/>
      <c r="AY59" s="410"/>
      <c r="AZ59" s="410"/>
      <c r="BA59" s="410"/>
      <c r="BB59" s="410"/>
      <c r="BC59" s="410"/>
      <c r="BD59" s="410"/>
      <c r="BE59" s="410"/>
      <c r="BF59" s="410"/>
      <c r="BG59" s="410"/>
      <c r="BH59" s="410"/>
      <c r="BI59" s="410"/>
      <c r="BJ59" s="410"/>
      <c r="BK59" s="410"/>
      <c r="BL59" s="410"/>
      <c r="BM59" s="410"/>
      <c r="BN59" s="410"/>
      <c r="BO59" s="410"/>
      <c r="BP59" s="410"/>
      <c r="BQ59" s="410"/>
      <c r="BR59" s="410"/>
      <c r="BS59" s="410"/>
      <c r="BT59" s="410"/>
      <c r="BU59" s="410"/>
      <c r="BV59" s="410"/>
      <c r="BW59" s="410"/>
      <c r="BX59" s="410"/>
      <c r="BY59" s="410"/>
      <c r="BZ59" s="410"/>
      <c r="CA59" s="410"/>
      <c r="CB59" s="410"/>
      <c r="CC59" s="410"/>
      <c r="CD59" s="410"/>
      <c r="CE59" s="410"/>
      <c r="CF59" s="410"/>
      <c r="CG59" s="410"/>
      <c r="CH59" s="410"/>
      <c r="CI59" s="410"/>
      <c r="CJ59" s="410"/>
      <c r="CK59" s="410"/>
    </row>
    <row r="60" spans="2:89" ht="14.25">
      <c r="B60" s="731"/>
      <c r="C60" s="731"/>
      <c r="D60" s="592">
        <v>40</v>
      </c>
      <c r="E60" s="413" t="s">
        <v>551</v>
      </c>
      <c r="F60" s="414"/>
      <c r="G60" s="414"/>
      <c r="H60" s="414"/>
      <c r="I60" s="414"/>
      <c r="J60" s="414"/>
      <c r="K60" s="414"/>
      <c r="L60" s="414"/>
      <c r="M60" s="414"/>
      <c r="N60" s="414"/>
      <c r="O60" s="414"/>
      <c r="P60" s="414"/>
      <c r="Q60" s="414"/>
      <c r="R60" s="414"/>
      <c r="S60" s="414"/>
      <c r="T60" s="414"/>
      <c r="U60" s="414"/>
      <c r="V60" s="414"/>
      <c r="W60" s="414"/>
      <c r="X60" s="414"/>
      <c r="Y60" s="414"/>
      <c r="Z60" s="414"/>
      <c r="AA60" s="414"/>
      <c r="AB60" s="414"/>
      <c r="AC60" s="593">
        <v>1638</v>
      </c>
      <c r="AD60" s="720"/>
      <c r="AE60" s="721"/>
      <c r="AF60" s="721"/>
      <c r="AG60" s="722"/>
      <c r="AH60" s="418" t="s">
        <v>3</v>
      </c>
      <c r="AI60" s="410"/>
      <c r="AJ60" s="410"/>
      <c r="AK60" s="410"/>
      <c r="AL60" s="410"/>
      <c r="AM60" s="410"/>
      <c r="AN60" s="410"/>
      <c r="AO60" s="410"/>
      <c r="AP60" s="410"/>
      <c r="AQ60" s="410"/>
      <c r="AR60" s="410"/>
      <c r="AS60" s="410"/>
      <c r="AT60" s="410"/>
      <c r="AU60" s="410"/>
      <c r="AV60" s="410"/>
      <c r="AW60" s="410"/>
      <c r="AX60" s="410"/>
      <c r="AY60" s="410"/>
      <c r="AZ60" s="410"/>
      <c r="BA60" s="410"/>
      <c r="BB60" s="410"/>
      <c r="BC60" s="410"/>
      <c r="BD60" s="410"/>
      <c r="BE60" s="410"/>
      <c r="BF60" s="410"/>
      <c r="BG60" s="410"/>
      <c r="BH60" s="410"/>
      <c r="BI60" s="410"/>
      <c r="BJ60" s="410"/>
      <c r="BK60" s="410"/>
      <c r="BL60" s="410"/>
      <c r="BM60" s="410"/>
      <c r="BN60" s="410"/>
      <c r="BO60" s="410"/>
      <c r="BP60" s="410"/>
      <c r="BQ60" s="410"/>
      <c r="BR60" s="410"/>
      <c r="BS60" s="410"/>
      <c r="BT60" s="410"/>
      <c r="BU60" s="410"/>
      <c r="BV60" s="410"/>
      <c r="BW60" s="410"/>
      <c r="BX60" s="410"/>
      <c r="BY60" s="410"/>
      <c r="BZ60" s="410"/>
      <c r="CA60" s="410"/>
      <c r="CB60" s="410"/>
      <c r="CC60" s="410"/>
      <c r="CD60" s="410"/>
      <c r="CE60" s="410"/>
      <c r="CF60" s="410"/>
      <c r="CG60" s="410"/>
      <c r="CH60" s="410"/>
      <c r="CI60" s="410"/>
      <c r="CJ60" s="410"/>
      <c r="CK60" s="410"/>
    </row>
    <row r="61" spans="2:89" ht="14.25">
      <c r="B61" s="731"/>
      <c r="C61" s="731"/>
      <c r="D61" s="592">
        <v>41</v>
      </c>
      <c r="E61" s="413" t="s">
        <v>552</v>
      </c>
      <c r="F61" s="414"/>
      <c r="G61" s="414"/>
      <c r="H61" s="414"/>
      <c r="I61" s="414"/>
      <c r="J61" s="414"/>
      <c r="K61" s="414"/>
      <c r="L61" s="414"/>
      <c r="M61" s="414"/>
      <c r="N61" s="414"/>
      <c r="O61" s="414"/>
      <c r="P61" s="414"/>
      <c r="Q61" s="414"/>
      <c r="R61" s="414"/>
      <c r="S61" s="414"/>
      <c r="T61" s="414"/>
      <c r="U61" s="414"/>
      <c r="V61" s="414"/>
      <c r="W61" s="414"/>
      <c r="X61" s="414"/>
      <c r="Y61" s="414"/>
      <c r="Z61" s="414"/>
      <c r="AA61" s="414"/>
      <c r="AB61" s="414"/>
      <c r="AC61" s="593">
        <v>895</v>
      </c>
      <c r="AD61" s="720"/>
      <c r="AE61" s="721"/>
      <c r="AF61" s="721"/>
      <c r="AG61" s="722"/>
      <c r="AH61" s="418" t="s">
        <v>3</v>
      </c>
      <c r="AI61" s="410"/>
      <c r="AJ61" s="410"/>
      <c r="AK61" s="410"/>
      <c r="AL61" s="410"/>
      <c r="AM61" s="410"/>
      <c r="AN61" s="410"/>
      <c r="AO61" s="410"/>
      <c r="AP61" s="410"/>
      <c r="AQ61" s="410"/>
      <c r="AR61" s="410"/>
      <c r="AS61" s="410"/>
      <c r="AT61" s="410"/>
      <c r="AU61" s="410"/>
      <c r="AV61" s="410"/>
      <c r="AW61" s="410"/>
      <c r="AX61" s="410"/>
      <c r="AY61" s="410"/>
      <c r="AZ61" s="410"/>
      <c r="BA61" s="410"/>
      <c r="BB61" s="410"/>
      <c r="BC61" s="410"/>
      <c r="BD61" s="410"/>
      <c r="BE61" s="410"/>
      <c r="BF61" s="410"/>
      <c r="BG61" s="410"/>
      <c r="BH61" s="410"/>
      <c r="BI61" s="410"/>
      <c r="BJ61" s="410"/>
      <c r="BK61" s="410"/>
      <c r="BL61" s="410"/>
      <c r="BM61" s="410"/>
      <c r="BN61" s="410"/>
      <c r="BO61" s="410"/>
      <c r="BP61" s="410"/>
      <c r="BQ61" s="410"/>
      <c r="BR61" s="410"/>
      <c r="BS61" s="410"/>
      <c r="BT61" s="410"/>
      <c r="BU61" s="410"/>
      <c r="BV61" s="410"/>
      <c r="BW61" s="410"/>
      <c r="BX61" s="410"/>
      <c r="BY61" s="410"/>
      <c r="BZ61" s="410"/>
      <c r="CA61" s="410"/>
      <c r="CB61" s="410"/>
      <c r="CC61" s="410"/>
      <c r="CD61" s="410"/>
      <c r="CE61" s="410"/>
      <c r="CF61" s="410"/>
      <c r="CG61" s="410"/>
      <c r="CH61" s="410"/>
      <c r="CI61" s="410"/>
      <c r="CJ61" s="410"/>
      <c r="CK61" s="410"/>
    </row>
    <row r="62" spans="2:89" ht="14.25">
      <c r="B62" s="731"/>
      <c r="C62" s="731"/>
      <c r="D62" s="592">
        <v>42</v>
      </c>
      <c r="E62" s="413" t="s">
        <v>553</v>
      </c>
      <c r="F62" s="414"/>
      <c r="G62" s="414"/>
      <c r="H62" s="414"/>
      <c r="I62" s="414"/>
      <c r="J62" s="414"/>
      <c r="K62" s="414"/>
      <c r="L62" s="414"/>
      <c r="M62" s="414"/>
      <c r="N62" s="414"/>
      <c r="O62" s="414"/>
      <c r="P62" s="414"/>
      <c r="Q62" s="414"/>
      <c r="R62" s="414"/>
      <c r="S62" s="414"/>
      <c r="T62" s="414"/>
      <c r="U62" s="414"/>
      <c r="V62" s="414"/>
      <c r="W62" s="414"/>
      <c r="X62" s="414"/>
      <c r="Y62" s="414"/>
      <c r="Z62" s="414"/>
      <c r="AA62" s="414"/>
      <c r="AB62" s="414"/>
      <c r="AC62" s="593">
        <v>867</v>
      </c>
      <c r="AD62" s="720"/>
      <c r="AE62" s="721"/>
      <c r="AF62" s="721"/>
      <c r="AG62" s="722"/>
      <c r="AH62" s="418" t="s">
        <v>3</v>
      </c>
      <c r="AI62" s="410"/>
      <c r="AJ62" s="410"/>
      <c r="AK62" s="410"/>
      <c r="AL62" s="410"/>
      <c r="AM62" s="410"/>
      <c r="AN62" s="410"/>
      <c r="AO62" s="410"/>
      <c r="AP62" s="410"/>
      <c r="AQ62" s="410"/>
      <c r="AR62" s="410"/>
      <c r="AS62" s="410"/>
      <c r="AT62" s="410"/>
      <c r="AU62" s="410"/>
      <c r="AV62" s="410"/>
      <c r="AW62" s="410"/>
      <c r="AX62" s="410"/>
      <c r="AY62" s="410"/>
      <c r="AZ62" s="410"/>
      <c r="BA62" s="410"/>
      <c r="BB62" s="410"/>
      <c r="BC62" s="410"/>
      <c r="BD62" s="410"/>
      <c r="BE62" s="410"/>
      <c r="BF62" s="410"/>
      <c r="BG62" s="410"/>
      <c r="BH62" s="410"/>
      <c r="BI62" s="410"/>
      <c r="BJ62" s="410"/>
      <c r="BK62" s="410"/>
      <c r="BL62" s="410"/>
      <c r="BM62" s="410"/>
      <c r="BN62" s="410"/>
      <c r="BO62" s="410"/>
      <c r="BP62" s="410"/>
      <c r="BQ62" s="410"/>
      <c r="BR62" s="410"/>
      <c r="BS62" s="410"/>
      <c r="BT62" s="410"/>
      <c r="BU62" s="410"/>
      <c r="BV62" s="410"/>
      <c r="BW62" s="410"/>
      <c r="BX62" s="410"/>
      <c r="BY62" s="410"/>
      <c r="BZ62" s="410"/>
      <c r="CA62" s="410"/>
      <c r="CB62" s="410"/>
      <c r="CC62" s="410"/>
      <c r="CD62" s="410"/>
      <c r="CE62" s="410"/>
      <c r="CF62" s="410"/>
      <c r="CG62" s="410"/>
      <c r="CH62" s="410"/>
      <c r="CI62" s="410"/>
      <c r="CJ62" s="410"/>
      <c r="CK62" s="410"/>
    </row>
    <row r="63" spans="2:89" ht="14.25">
      <c r="B63" s="731"/>
      <c r="C63" s="731"/>
      <c r="D63" s="592">
        <v>43</v>
      </c>
      <c r="E63" s="413" t="s">
        <v>554</v>
      </c>
      <c r="F63" s="414"/>
      <c r="G63" s="414"/>
      <c r="H63" s="414"/>
      <c r="I63" s="414"/>
      <c r="J63" s="414"/>
      <c r="K63" s="414"/>
      <c r="L63" s="414"/>
      <c r="M63" s="414"/>
      <c r="N63" s="414"/>
      <c r="O63" s="414"/>
      <c r="P63" s="414"/>
      <c r="Q63" s="414"/>
      <c r="R63" s="414"/>
      <c r="S63" s="414"/>
      <c r="T63" s="414"/>
      <c r="U63" s="414"/>
      <c r="V63" s="414"/>
      <c r="W63" s="414"/>
      <c r="X63" s="414"/>
      <c r="Y63" s="414"/>
      <c r="Z63" s="414"/>
      <c r="AA63" s="414"/>
      <c r="AB63" s="414"/>
      <c r="AC63" s="593">
        <v>609</v>
      </c>
      <c r="AD63" s="720"/>
      <c r="AE63" s="721"/>
      <c r="AF63" s="721"/>
      <c r="AG63" s="722"/>
      <c r="AH63" s="418" t="s">
        <v>3</v>
      </c>
      <c r="AI63" s="410"/>
      <c r="AJ63" s="410"/>
      <c r="AK63" s="410"/>
      <c r="AL63" s="410"/>
      <c r="AM63" s="410"/>
      <c r="AN63" s="410"/>
      <c r="AO63" s="410"/>
      <c r="AP63" s="410"/>
      <c r="AQ63" s="410"/>
      <c r="AR63" s="410"/>
      <c r="AS63" s="410"/>
      <c r="AT63" s="410"/>
      <c r="AU63" s="410"/>
      <c r="AV63" s="410"/>
      <c r="AW63" s="410"/>
      <c r="AX63" s="410"/>
      <c r="AY63" s="410"/>
      <c r="AZ63" s="410"/>
      <c r="BA63" s="410"/>
      <c r="BB63" s="410"/>
      <c r="BC63" s="410"/>
      <c r="BD63" s="410"/>
      <c r="BE63" s="410"/>
      <c r="BF63" s="410"/>
      <c r="BG63" s="410"/>
      <c r="BH63" s="410"/>
      <c r="BI63" s="410"/>
      <c r="BJ63" s="410"/>
      <c r="BK63" s="410"/>
      <c r="BL63" s="410"/>
      <c r="BM63" s="410"/>
      <c r="BN63" s="410"/>
      <c r="BO63" s="410"/>
      <c r="BP63" s="410"/>
      <c r="BQ63" s="410"/>
      <c r="BR63" s="410"/>
      <c r="BS63" s="410"/>
      <c r="BT63" s="410"/>
      <c r="BU63" s="410"/>
      <c r="BV63" s="410"/>
      <c r="BW63" s="410"/>
      <c r="BX63" s="410"/>
      <c r="BY63" s="410"/>
      <c r="BZ63" s="410"/>
      <c r="CA63" s="410"/>
      <c r="CB63" s="410"/>
      <c r="CC63" s="410"/>
      <c r="CD63" s="410"/>
      <c r="CE63" s="410"/>
      <c r="CF63" s="410"/>
      <c r="CG63" s="410"/>
      <c r="CH63" s="410"/>
      <c r="CI63" s="410"/>
      <c r="CJ63" s="410"/>
      <c r="CK63" s="410"/>
    </row>
    <row r="64" spans="2:89" ht="14.25">
      <c r="B64" s="731"/>
      <c r="C64" s="731"/>
      <c r="D64" s="592">
        <v>44</v>
      </c>
      <c r="E64" s="413" t="s">
        <v>555</v>
      </c>
      <c r="F64" s="414"/>
      <c r="G64" s="414"/>
      <c r="H64" s="414"/>
      <c r="I64" s="414"/>
      <c r="J64" s="414"/>
      <c r="K64" s="414"/>
      <c r="L64" s="414"/>
      <c r="M64" s="414"/>
      <c r="N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14"/>
      <c r="AB64" s="414"/>
      <c r="AC64" s="593">
        <v>1639</v>
      </c>
      <c r="AD64" s="720"/>
      <c r="AE64" s="721"/>
      <c r="AF64" s="721"/>
      <c r="AG64" s="722"/>
      <c r="AH64" s="418" t="s">
        <v>3</v>
      </c>
      <c r="AI64" s="410"/>
      <c r="AJ64" s="410"/>
      <c r="AK64" s="410"/>
      <c r="AL64" s="410"/>
      <c r="AM64" s="410"/>
      <c r="AN64" s="410"/>
      <c r="AO64" s="410"/>
      <c r="AP64" s="410"/>
      <c r="AQ64" s="410"/>
      <c r="AR64" s="410"/>
      <c r="AS64" s="410"/>
      <c r="AT64" s="410"/>
      <c r="AU64" s="410"/>
      <c r="AV64" s="410"/>
      <c r="AW64" s="410"/>
      <c r="AX64" s="410"/>
      <c r="AY64" s="410"/>
      <c r="AZ64" s="410"/>
      <c r="BA64" s="410"/>
      <c r="BB64" s="410"/>
      <c r="BC64" s="410"/>
      <c r="BD64" s="410"/>
      <c r="BE64" s="410"/>
      <c r="BF64" s="410"/>
      <c r="BG64" s="410"/>
      <c r="BH64" s="410"/>
      <c r="BI64" s="410"/>
      <c r="BJ64" s="410"/>
      <c r="BK64" s="410"/>
      <c r="BL64" s="410"/>
      <c r="BM64" s="410"/>
      <c r="BN64" s="410"/>
      <c r="BO64" s="410"/>
      <c r="BP64" s="410"/>
      <c r="BQ64" s="410"/>
      <c r="BR64" s="410"/>
      <c r="BS64" s="410"/>
      <c r="BT64" s="410"/>
      <c r="BU64" s="410"/>
      <c r="BV64" s="410"/>
      <c r="BW64" s="410"/>
      <c r="BX64" s="410"/>
      <c r="BY64" s="410"/>
      <c r="BZ64" s="410"/>
      <c r="CA64" s="410"/>
      <c r="CB64" s="410"/>
      <c r="CC64" s="410"/>
      <c r="CD64" s="410"/>
      <c r="CE64" s="410"/>
      <c r="CF64" s="410"/>
      <c r="CG64" s="410"/>
      <c r="CH64" s="410"/>
      <c r="CI64" s="410"/>
      <c r="CJ64" s="410"/>
      <c r="CK64" s="410"/>
    </row>
    <row r="65" spans="1:99" ht="14.25">
      <c r="B65" s="731"/>
      <c r="C65" s="731"/>
      <c r="D65" s="592">
        <v>45</v>
      </c>
      <c r="E65" s="413" t="s">
        <v>556</v>
      </c>
      <c r="F65" s="414"/>
      <c r="G65" s="414"/>
      <c r="H65" s="414"/>
      <c r="I65" s="414"/>
      <c r="J65" s="414"/>
      <c r="K65" s="414"/>
      <c r="L65" s="414"/>
      <c r="M65" s="414"/>
      <c r="N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14"/>
      <c r="AB65" s="414"/>
      <c r="AC65" s="593">
        <v>1018</v>
      </c>
      <c r="AD65" s="720"/>
      <c r="AE65" s="721"/>
      <c r="AF65" s="721"/>
      <c r="AG65" s="722"/>
      <c r="AH65" s="418" t="s">
        <v>3</v>
      </c>
      <c r="AI65" s="410"/>
      <c r="AJ65" s="410"/>
      <c r="AK65" s="410"/>
      <c r="AL65" s="410"/>
      <c r="AM65" s="410"/>
      <c r="AN65" s="410"/>
      <c r="AO65" s="410"/>
      <c r="AP65" s="410"/>
      <c r="AQ65" s="410"/>
      <c r="AR65" s="410"/>
      <c r="AS65" s="410"/>
      <c r="AT65" s="410"/>
      <c r="AU65" s="410"/>
      <c r="AV65" s="410"/>
      <c r="AW65" s="410"/>
      <c r="AX65" s="410"/>
      <c r="AY65" s="410"/>
      <c r="AZ65" s="410"/>
      <c r="BA65" s="410"/>
      <c r="BB65" s="410"/>
      <c r="BC65" s="410"/>
      <c r="BD65" s="410"/>
      <c r="BE65" s="410"/>
      <c r="BF65" s="410"/>
      <c r="BG65" s="410"/>
      <c r="BH65" s="410"/>
      <c r="BI65" s="410"/>
      <c r="BJ65" s="410"/>
      <c r="BK65" s="410"/>
      <c r="BL65" s="410"/>
      <c r="BM65" s="410"/>
      <c r="BN65" s="410"/>
      <c r="BO65" s="410"/>
      <c r="BP65" s="410"/>
      <c r="BQ65" s="410"/>
      <c r="BR65" s="410"/>
      <c r="BS65" s="410"/>
      <c r="BT65" s="410"/>
      <c r="BU65" s="410"/>
      <c r="BV65" s="410"/>
      <c r="BW65" s="410"/>
      <c r="BX65" s="410"/>
      <c r="BY65" s="410"/>
      <c r="BZ65" s="410"/>
      <c r="CA65" s="410"/>
      <c r="CB65" s="410"/>
      <c r="CC65" s="410"/>
      <c r="CD65" s="410"/>
      <c r="CE65" s="410"/>
      <c r="CF65" s="410"/>
      <c r="CG65" s="410"/>
      <c r="CH65" s="410"/>
      <c r="CI65" s="410"/>
      <c r="CJ65" s="410"/>
      <c r="CK65" s="410"/>
    </row>
    <row r="66" spans="1:99" ht="14.25">
      <c r="B66" s="731"/>
      <c r="C66" s="731"/>
      <c r="D66" s="592">
        <v>46</v>
      </c>
      <c r="E66" s="413" t="s">
        <v>557</v>
      </c>
      <c r="F66" s="414"/>
      <c r="G66" s="414"/>
      <c r="H66" s="414"/>
      <c r="I66" s="414"/>
      <c r="J66" s="414"/>
      <c r="K66" s="414"/>
      <c r="L66" s="414"/>
      <c r="M66" s="414"/>
      <c r="N66" s="414"/>
      <c r="O66" s="414"/>
      <c r="P66" s="414"/>
      <c r="Q66" s="414"/>
      <c r="R66" s="414"/>
      <c r="S66" s="414"/>
      <c r="T66" s="414"/>
      <c r="U66" s="414"/>
      <c r="V66" s="414"/>
      <c r="W66" s="414"/>
      <c r="X66" s="414"/>
      <c r="Y66" s="414"/>
      <c r="Z66" s="414"/>
      <c r="AA66" s="414"/>
      <c r="AB66" s="414"/>
      <c r="AC66" s="593">
        <v>162</v>
      </c>
      <c r="AD66" s="720"/>
      <c r="AE66" s="721"/>
      <c r="AF66" s="721"/>
      <c r="AG66" s="722"/>
      <c r="AH66" s="418" t="s">
        <v>3</v>
      </c>
      <c r="AI66" s="410"/>
      <c r="AJ66" s="410"/>
      <c r="AK66" s="410"/>
      <c r="AL66" s="410"/>
      <c r="AM66" s="410"/>
      <c r="AN66" s="410"/>
      <c r="AO66" s="410"/>
      <c r="AP66" s="410"/>
      <c r="AQ66" s="410"/>
      <c r="AR66" s="410"/>
      <c r="AS66" s="410"/>
      <c r="AT66" s="410"/>
      <c r="AU66" s="410"/>
      <c r="AV66" s="410"/>
      <c r="AW66" s="410"/>
      <c r="AX66" s="410"/>
      <c r="AY66" s="410"/>
      <c r="AZ66" s="410"/>
      <c r="BA66" s="410"/>
      <c r="BB66" s="410"/>
      <c r="BC66" s="410"/>
      <c r="BD66" s="410"/>
      <c r="BE66" s="410"/>
      <c r="BF66" s="410"/>
      <c r="BG66" s="410"/>
      <c r="BH66" s="410"/>
      <c r="BI66" s="410"/>
      <c r="BJ66" s="410"/>
      <c r="BK66" s="410"/>
      <c r="BL66" s="410"/>
      <c r="BM66" s="410"/>
      <c r="BN66" s="410"/>
      <c r="BO66" s="410"/>
      <c r="BP66" s="410"/>
      <c r="BQ66" s="410"/>
      <c r="BR66" s="410"/>
      <c r="BS66" s="410"/>
      <c r="BT66" s="410"/>
      <c r="BU66" s="410"/>
      <c r="BV66" s="410"/>
      <c r="BW66" s="410"/>
      <c r="BX66" s="410"/>
      <c r="BY66" s="410"/>
      <c r="BZ66" s="410"/>
      <c r="CA66" s="410"/>
      <c r="CB66" s="410"/>
      <c r="CC66" s="410"/>
      <c r="CD66" s="410"/>
      <c r="CE66" s="410"/>
      <c r="CF66" s="410"/>
      <c r="CG66" s="410"/>
      <c r="CH66" s="410"/>
      <c r="CI66" s="410"/>
      <c r="CJ66" s="410"/>
      <c r="CK66" s="410"/>
    </row>
    <row r="67" spans="1:99" ht="14.25">
      <c r="B67" s="731"/>
      <c r="C67" s="731"/>
      <c r="D67" s="592">
        <v>47</v>
      </c>
      <c r="E67" s="413" t="s">
        <v>558</v>
      </c>
      <c r="F67" s="414"/>
      <c r="G67" s="414"/>
      <c r="H67" s="414"/>
      <c r="I67" s="414"/>
      <c r="J67" s="414"/>
      <c r="K67" s="414"/>
      <c r="L67" s="414"/>
      <c r="M67" s="414"/>
      <c r="N67" s="414"/>
      <c r="O67" s="414"/>
      <c r="P67" s="414"/>
      <c r="Q67" s="414"/>
      <c r="R67" s="414"/>
      <c r="S67" s="414"/>
      <c r="T67" s="414"/>
      <c r="U67" s="414"/>
      <c r="V67" s="414"/>
      <c r="W67" s="414"/>
      <c r="X67" s="414"/>
      <c r="Y67" s="414"/>
      <c r="Z67" s="414"/>
      <c r="AA67" s="414"/>
      <c r="AB67" s="414"/>
      <c r="AC67" s="593">
        <v>174</v>
      </c>
      <c r="AD67" s="720"/>
      <c r="AE67" s="721"/>
      <c r="AF67" s="721"/>
      <c r="AG67" s="722"/>
      <c r="AH67" s="418" t="s">
        <v>3</v>
      </c>
      <c r="AI67" s="410"/>
      <c r="AJ67" s="410"/>
      <c r="AK67" s="410"/>
      <c r="AL67" s="410"/>
      <c r="AM67" s="410"/>
      <c r="AN67" s="410"/>
      <c r="AO67" s="410"/>
      <c r="AP67" s="410"/>
      <c r="AQ67" s="410"/>
      <c r="AR67" s="410"/>
      <c r="AS67" s="410"/>
      <c r="AT67" s="410"/>
      <c r="AU67" s="410"/>
      <c r="AV67" s="410"/>
      <c r="AW67" s="410"/>
      <c r="AX67" s="410"/>
      <c r="AY67" s="410"/>
      <c r="AZ67" s="410"/>
      <c r="BA67" s="410"/>
      <c r="BB67" s="410"/>
      <c r="BC67" s="410"/>
      <c r="BD67" s="410"/>
      <c r="BE67" s="410"/>
      <c r="BF67" s="410"/>
      <c r="BG67" s="410"/>
      <c r="BH67" s="410"/>
      <c r="BI67" s="410"/>
      <c r="BJ67" s="410"/>
      <c r="BK67" s="410"/>
      <c r="BL67" s="410"/>
      <c r="BM67" s="410"/>
      <c r="BN67" s="410"/>
      <c r="BO67" s="410"/>
      <c r="BP67" s="410"/>
      <c r="BQ67" s="410"/>
      <c r="BR67" s="410"/>
      <c r="BS67" s="410"/>
      <c r="BT67" s="410"/>
      <c r="BU67" s="410"/>
      <c r="BV67" s="410"/>
      <c r="BW67" s="410"/>
      <c r="BX67" s="410"/>
      <c r="BY67" s="410"/>
      <c r="BZ67" s="410"/>
      <c r="CA67" s="410"/>
      <c r="CB67" s="410"/>
      <c r="CC67" s="410"/>
      <c r="CD67" s="410"/>
      <c r="CE67" s="410"/>
      <c r="CF67" s="410"/>
      <c r="CG67" s="410"/>
      <c r="CH67" s="410"/>
      <c r="CI67" s="410"/>
      <c r="CJ67" s="410"/>
      <c r="CK67" s="410"/>
    </row>
    <row r="68" spans="1:99" ht="14.25">
      <c r="B68" s="731"/>
      <c r="C68" s="731"/>
      <c r="D68" s="592">
        <v>48</v>
      </c>
      <c r="E68" s="413" t="s">
        <v>559</v>
      </c>
      <c r="F68" s="414"/>
      <c r="G68" s="414"/>
      <c r="H68" s="414"/>
      <c r="I68" s="414"/>
      <c r="J68" s="414"/>
      <c r="K68" s="414"/>
      <c r="L68" s="414"/>
      <c r="M68" s="414"/>
      <c r="N68" s="414"/>
      <c r="O68" s="414"/>
      <c r="P68" s="414"/>
      <c r="Q68" s="414"/>
      <c r="R68" s="414"/>
      <c r="S68" s="414"/>
      <c r="T68" s="414"/>
      <c r="U68" s="414"/>
      <c r="V68" s="414"/>
      <c r="W68" s="414"/>
      <c r="X68" s="414"/>
      <c r="Y68" s="414"/>
      <c r="Z68" s="414"/>
      <c r="AA68" s="414"/>
      <c r="AB68" s="414"/>
      <c r="AC68" s="593">
        <v>610</v>
      </c>
      <c r="AD68" s="720">
        <f>+T8</f>
        <v>16178251.455600001</v>
      </c>
      <c r="AE68" s="721"/>
      <c r="AF68" s="721"/>
      <c r="AG68" s="722"/>
      <c r="AH68" s="418" t="s">
        <v>3</v>
      </c>
      <c r="AI68" s="410"/>
      <c r="AJ68" s="410"/>
      <c r="AK68" s="410"/>
      <c r="AL68" s="410"/>
      <c r="AM68" s="410"/>
      <c r="AN68" s="410"/>
      <c r="AO68" s="410"/>
      <c r="AP68" s="410"/>
      <c r="AQ68" s="410"/>
      <c r="AR68" s="410"/>
      <c r="AS68" s="410"/>
      <c r="AT68" s="410"/>
      <c r="AU68" s="410"/>
      <c r="AV68" s="410"/>
      <c r="AW68" s="410"/>
      <c r="AX68" s="410"/>
      <c r="AY68" s="410"/>
      <c r="AZ68" s="410"/>
      <c r="BA68" s="410"/>
      <c r="BB68" s="410"/>
      <c r="BC68" s="410"/>
      <c r="BD68" s="410"/>
      <c r="BE68" s="410"/>
      <c r="BF68" s="410"/>
      <c r="BG68" s="410"/>
      <c r="BH68" s="410"/>
      <c r="BI68" s="410"/>
      <c r="BJ68" s="410"/>
      <c r="BK68" s="410"/>
      <c r="BL68" s="410"/>
      <c r="BM68" s="410"/>
      <c r="BN68" s="410"/>
      <c r="BO68" s="410"/>
      <c r="BP68" s="410"/>
      <c r="BQ68" s="410"/>
      <c r="BR68" s="410"/>
      <c r="BS68" s="410"/>
      <c r="BT68" s="410"/>
      <c r="BU68" s="410"/>
      <c r="BV68" s="410"/>
      <c r="BW68" s="410"/>
      <c r="BX68" s="410"/>
      <c r="BY68" s="410"/>
      <c r="BZ68" s="410"/>
      <c r="CA68" s="410"/>
      <c r="CB68" s="410"/>
      <c r="CC68" s="410"/>
      <c r="CD68" s="410"/>
      <c r="CE68" s="410"/>
      <c r="CF68" s="410"/>
      <c r="CG68" s="410"/>
      <c r="CH68" s="410"/>
      <c r="CI68" s="410"/>
      <c r="CJ68" s="410"/>
      <c r="CK68" s="410"/>
    </row>
    <row r="69" spans="1:99" ht="14.25">
      <c r="B69" s="731"/>
      <c r="C69" s="731"/>
      <c r="D69" s="592">
        <v>49</v>
      </c>
      <c r="E69" s="413" t="s">
        <v>560</v>
      </c>
      <c r="F69" s="414"/>
      <c r="G69" s="414"/>
      <c r="H69" s="414"/>
      <c r="I69" s="414"/>
      <c r="J69" s="414"/>
      <c r="K69" s="414"/>
      <c r="L69" s="414"/>
      <c r="M69" s="414"/>
      <c r="N69" s="414"/>
      <c r="O69" s="414"/>
      <c r="P69" s="414"/>
      <c r="Q69" s="414"/>
      <c r="R69" s="414"/>
      <c r="S69" s="414"/>
      <c r="T69" s="414"/>
      <c r="U69" s="414"/>
      <c r="V69" s="414"/>
      <c r="W69" s="414"/>
      <c r="X69" s="414"/>
      <c r="Y69" s="414"/>
      <c r="Z69" s="414"/>
      <c r="AA69" s="414"/>
      <c r="AB69" s="414"/>
      <c r="AC69" s="593">
        <v>746</v>
      </c>
      <c r="AD69" s="720"/>
      <c r="AE69" s="721"/>
      <c r="AF69" s="721"/>
      <c r="AG69" s="722"/>
      <c r="AH69" s="418" t="s">
        <v>3</v>
      </c>
      <c r="AI69" s="410"/>
      <c r="AJ69" s="410"/>
      <c r="AK69" s="410"/>
      <c r="AL69" s="410"/>
      <c r="AM69" s="410"/>
      <c r="AN69" s="410"/>
      <c r="AO69" s="410"/>
      <c r="AP69" s="410"/>
      <c r="AQ69" s="410"/>
      <c r="AR69" s="410"/>
      <c r="AS69" s="410"/>
      <c r="AT69" s="410"/>
      <c r="AU69" s="410"/>
      <c r="AV69" s="410"/>
      <c r="AW69" s="410"/>
      <c r="AX69" s="410"/>
      <c r="AY69" s="410"/>
      <c r="AZ69" s="410"/>
      <c r="BA69" s="410"/>
      <c r="BB69" s="410"/>
      <c r="BC69" s="410"/>
      <c r="BD69" s="410"/>
      <c r="BE69" s="410"/>
      <c r="BF69" s="410"/>
      <c r="BG69" s="410"/>
      <c r="BH69" s="410"/>
      <c r="BI69" s="410"/>
      <c r="BJ69" s="410"/>
      <c r="BK69" s="410"/>
      <c r="BL69" s="410"/>
      <c r="BM69" s="410"/>
      <c r="BN69" s="410"/>
      <c r="BO69" s="410"/>
      <c r="BP69" s="410"/>
      <c r="BQ69" s="410"/>
      <c r="BR69" s="410"/>
      <c r="BS69" s="410"/>
      <c r="BT69" s="410"/>
      <c r="BU69" s="410"/>
      <c r="BV69" s="410"/>
      <c r="BW69" s="410"/>
      <c r="BX69" s="410"/>
      <c r="BY69" s="410"/>
      <c r="BZ69" s="410"/>
      <c r="CA69" s="410"/>
      <c r="CB69" s="410"/>
      <c r="CC69" s="410"/>
      <c r="CD69" s="410"/>
      <c r="CE69" s="410"/>
      <c r="CF69" s="410"/>
      <c r="CG69" s="410"/>
      <c r="CH69" s="410"/>
      <c r="CI69" s="410"/>
      <c r="CJ69" s="410"/>
      <c r="CK69" s="410"/>
    </row>
    <row r="70" spans="1:99" ht="14.25">
      <c r="B70" s="731"/>
      <c r="C70" s="731"/>
      <c r="D70" s="592">
        <v>50</v>
      </c>
      <c r="E70" s="413" t="s">
        <v>561</v>
      </c>
      <c r="F70" s="414"/>
      <c r="G70" s="414"/>
      <c r="H70" s="414"/>
      <c r="I70" s="414"/>
      <c r="J70" s="414"/>
      <c r="K70" s="414"/>
      <c r="L70" s="414"/>
      <c r="M70" s="414"/>
      <c r="N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14"/>
      <c r="AB70" s="414"/>
      <c r="AC70" s="593">
        <v>866</v>
      </c>
      <c r="AD70" s="720"/>
      <c r="AE70" s="721"/>
      <c r="AF70" s="721"/>
      <c r="AG70" s="722"/>
      <c r="AH70" s="418" t="s">
        <v>3</v>
      </c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0"/>
      <c r="AV70" s="410"/>
      <c r="AW70" s="410"/>
      <c r="AX70" s="410"/>
      <c r="AY70" s="410"/>
      <c r="AZ70" s="410"/>
      <c r="BA70" s="410"/>
      <c r="BB70" s="410"/>
      <c r="BC70" s="410"/>
      <c r="BD70" s="410"/>
      <c r="BE70" s="410"/>
      <c r="BF70" s="410"/>
      <c r="BG70" s="410"/>
      <c r="BH70" s="410"/>
      <c r="BI70" s="410"/>
      <c r="BJ70" s="410"/>
      <c r="BK70" s="410"/>
      <c r="BL70" s="410"/>
      <c r="BM70" s="410"/>
      <c r="BN70" s="410"/>
      <c r="BO70" s="410"/>
      <c r="BP70" s="410"/>
      <c r="BQ70" s="410"/>
      <c r="BR70" s="410"/>
      <c r="BS70" s="410"/>
      <c r="BT70" s="410"/>
      <c r="BU70" s="410"/>
      <c r="BV70" s="410"/>
      <c r="BW70" s="410"/>
      <c r="BX70" s="410"/>
      <c r="BY70" s="410"/>
      <c r="BZ70" s="410"/>
      <c r="CA70" s="410"/>
      <c r="CB70" s="410"/>
      <c r="CC70" s="410"/>
      <c r="CD70" s="410"/>
      <c r="CE70" s="410"/>
      <c r="CF70" s="410"/>
      <c r="CG70" s="410"/>
      <c r="CH70" s="410"/>
      <c r="CI70" s="410"/>
      <c r="CJ70" s="410"/>
      <c r="CK70" s="410"/>
    </row>
    <row r="71" spans="1:99" ht="14.25">
      <c r="B71" s="731"/>
      <c r="C71" s="731"/>
      <c r="D71" s="592">
        <v>51</v>
      </c>
      <c r="E71" s="413" t="s">
        <v>562</v>
      </c>
      <c r="F71" s="414"/>
      <c r="G71" s="414"/>
      <c r="H71" s="414"/>
      <c r="I71" s="414"/>
      <c r="J71" s="414"/>
      <c r="K71" s="414"/>
      <c r="L71" s="414"/>
      <c r="M71" s="414"/>
      <c r="N71" s="414"/>
      <c r="O71" s="414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14"/>
      <c r="AB71" s="414"/>
      <c r="AC71" s="593">
        <v>607</v>
      </c>
      <c r="AD71" s="720"/>
      <c r="AE71" s="721"/>
      <c r="AF71" s="721"/>
      <c r="AG71" s="722"/>
      <c r="AH71" s="418" t="s">
        <v>3</v>
      </c>
      <c r="AI71" s="410"/>
      <c r="AJ71" s="410"/>
      <c r="AK71" s="410"/>
      <c r="AL71" s="410"/>
      <c r="AM71" s="410"/>
      <c r="AN71" s="410"/>
      <c r="AO71" s="410"/>
      <c r="AP71" s="410"/>
      <c r="AQ71" s="410"/>
      <c r="AR71" s="410"/>
      <c r="AS71" s="410"/>
      <c r="AT71" s="410"/>
      <c r="AU71" s="410"/>
      <c r="AV71" s="410"/>
      <c r="AW71" s="410"/>
      <c r="AX71" s="410"/>
      <c r="AY71" s="410"/>
      <c r="AZ71" s="410"/>
      <c r="BA71" s="410"/>
      <c r="BB71" s="410"/>
      <c r="BC71" s="410"/>
      <c r="BD71" s="410"/>
      <c r="BE71" s="410"/>
      <c r="BF71" s="410"/>
      <c r="BG71" s="410"/>
      <c r="BH71" s="410"/>
      <c r="BI71" s="410"/>
      <c r="BJ71" s="410"/>
      <c r="BK71" s="410"/>
      <c r="BL71" s="410"/>
      <c r="BM71" s="410"/>
      <c r="BN71" s="410"/>
      <c r="BO71" s="410"/>
      <c r="BP71" s="410"/>
      <c r="BQ71" s="410"/>
      <c r="BR71" s="410"/>
      <c r="BS71" s="410"/>
      <c r="BT71" s="410"/>
      <c r="BU71" s="410"/>
      <c r="BV71" s="410"/>
      <c r="BW71" s="410"/>
      <c r="BX71" s="410"/>
      <c r="BY71" s="410"/>
      <c r="BZ71" s="410"/>
      <c r="CA71" s="410"/>
      <c r="CB71" s="410"/>
      <c r="CC71" s="410"/>
      <c r="CD71" s="410"/>
      <c r="CE71" s="410"/>
      <c r="CF71" s="410"/>
      <c r="CG71" s="410"/>
      <c r="CH71" s="410"/>
      <c r="CI71" s="410"/>
      <c r="CJ71" s="410"/>
      <c r="CK71" s="410"/>
    </row>
    <row r="72" spans="1:99" s="461" customFormat="1" ht="15">
      <c r="A72" s="455"/>
      <c r="B72" s="469"/>
      <c r="C72" s="469"/>
      <c r="D72" s="593">
        <v>52</v>
      </c>
      <c r="E72" s="456" t="s">
        <v>563</v>
      </c>
      <c r="F72" s="457"/>
      <c r="G72" s="457"/>
      <c r="H72" s="457"/>
      <c r="I72" s="457"/>
      <c r="J72" s="457"/>
      <c r="K72" s="457"/>
      <c r="L72" s="457"/>
      <c r="M72" s="457"/>
      <c r="N72" s="457"/>
      <c r="O72" s="457"/>
      <c r="P72" s="457"/>
      <c r="Q72" s="457"/>
      <c r="R72" s="457"/>
      <c r="S72" s="457"/>
      <c r="T72" s="457"/>
      <c r="U72" s="457"/>
      <c r="V72" s="457"/>
      <c r="W72" s="457"/>
      <c r="X72" s="457"/>
      <c r="Y72" s="457"/>
      <c r="Z72" s="457"/>
      <c r="AA72" s="457"/>
      <c r="AB72" s="457"/>
      <c r="AC72" s="593">
        <v>304</v>
      </c>
      <c r="AD72" s="728">
        <f>+SUM($AD$45:$AG$50)-SUM($AD$51:$AG$71)</f>
        <v>-5318784.4461400006</v>
      </c>
      <c r="AE72" s="729"/>
      <c r="AF72" s="729"/>
      <c r="AG72" s="730"/>
      <c r="AH72" s="470" t="s">
        <v>4</v>
      </c>
      <c r="AI72" s="460"/>
      <c r="AJ72" s="460"/>
      <c r="AK72" s="460"/>
      <c r="AL72" s="460"/>
      <c r="AM72" s="460"/>
      <c r="AN72" s="460"/>
      <c r="AO72" s="460"/>
      <c r="AP72" s="460"/>
      <c r="AQ72" s="460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  <c r="BK72" s="460"/>
      <c r="BL72" s="460"/>
      <c r="BM72" s="460"/>
      <c r="BN72" s="460"/>
      <c r="BO72" s="460"/>
      <c r="BP72" s="460"/>
      <c r="BQ72" s="460"/>
      <c r="BR72" s="460"/>
      <c r="BS72" s="460"/>
      <c r="BT72" s="460"/>
      <c r="BU72" s="460"/>
      <c r="BV72" s="460"/>
      <c r="BW72" s="460"/>
      <c r="BX72" s="460"/>
      <c r="BY72" s="460"/>
      <c r="BZ72" s="460"/>
      <c r="CA72" s="460"/>
      <c r="CB72" s="460"/>
      <c r="CC72" s="460"/>
      <c r="CD72" s="460"/>
      <c r="CE72" s="460"/>
      <c r="CF72" s="460"/>
      <c r="CG72" s="460"/>
      <c r="CH72" s="460"/>
      <c r="CI72" s="460"/>
      <c r="CJ72" s="460"/>
      <c r="CK72" s="460"/>
      <c r="CL72" s="460"/>
      <c r="CM72" s="460"/>
      <c r="CN72" s="460"/>
      <c r="CO72" s="460"/>
      <c r="CP72" s="460"/>
      <c r="CQ72" s="460"/>
      <c r="CR72" s="460"/>
      <c r="CS72" s="460"/>
      <c r="CT72" s="460"/>
      <c r="CU72" s="460"/>
    </row>
    <row r="73" spans="1:99" ht="14.25">
      <c r="B73" s="732" t="s">
        <v>564</v>
      </c>
      <c r="C73" s="737" t="s">
        <v>565</v>
      </c>
      <c r="D73" s="592">
        <v>53</v>
      </c>
      <c r="E73" s="740" t="s">
        <v>566</v>
      </c>
      <c r="F73" s="741"/>
      <c r="G73" s="741"/>
      <c r="H73" s="741"/>
      <c r="I73" s="741"/>
      <c r="J73" s="741"/>
      <c r="K73" s="741"/>
      <c r="L73" s="741"/>
      <c r="M73" s="741"/>
      <c r="N73" s="741"/>
      <c r="O73" s="741"/>
      <c r="P73" s="741"/>
      <c r="Q73" s="741"/>
      <c r="R73" s="741"/>
      <c r="S73" s="741"/>
      <c r="T73" s="741"/>
      <c r="U73" s="741"/>
      <c r="V73" s="741"/>
      <c r="W73" s="742"/>
      <c r="X73" s="593"/>
      <c r="Y73" s="743" t="s">
        <v>567</v>
      </c>
      <c r="Z73" s="743"/>
      <c r="AA73" s="743"/>
      <c r="AB73" s="743"/>
      <c r="AC73" s="593"/>
      <c r="AD73" s="744" t="s">
        <v>568</v>
      </c>
      <c r="AE73" s="744"/>
      <c r="AF73" s="744"/>
      <c r="AG73" s="744"/>
      <c r="AH73" s="589">
        <v>31</v>
      </c>
      <c r="AI73" s="720">
        <f>+IF($AD$72&gt;0,$AD$72,0)</f>
        <v>0</v>
      </c>
      <c r="AJ73" s="721"/>
      <c r="AK73" s="721"/>
      <c r="AL73" s="722"/>
      <c r="AM73" s="418" t="s">
        <v>2</v>
      </c>
      <c r="AN73" s="410"/>
      <c r="AO73" s="410"/>
      <c r="AP73" s="410"/>
      <c r="AQ73" s="410"/>
      <c r="AR73" s="410"/>
      <c r="AS73" s="410"/>
      <c r="AT73" s="410"/>
      <c r="AU73" s="410"/>
      <c r="AV73" s="410"/>
      <c r="AW73" s="410"/>
      <c r="AX73" s="410"/>
      <c r="AY73" s="410"/>
      <c r="AZ73" s="410"/>
      <c r="BA73" s="410"/>
      <c r="BB73" s="410"/>
      <c r="BC73" s="410"/>
      <c r="BD73" s="410"/>
      <c r="BE73" s="410"/>
      <c r="BF73" s="410"/>
      <c r="BG73" s="410"/>
      <c r="BH73" s="410"/>
      <c r="BI73" s="410"/>
      <c r="BJ73" s="410"/>
      <c r="BK73" s="410"/>
      <c r="BL73" s="410"/>
      <c r="BM73" s="410"/>
      <c r="BN73" s="410"/>
      <c r="BO73" s="410"/>
      <c r="BP73" s="410"/>
      <c r="BQ73" s="410"/>
      <c r="BR73" s="410"/>
      <c r="BS73" s="410"/>
      <c r="BT73" s="410"/>
      <c r="BU73" s="410"/>
      <c r="BV73" s="410"/>
      <c r="BW73" s="410"/>
      <c r="BX73" s="410"/>
      <c r="BY73" s="410"/>
      <c r="BZ73" s="410"/>
      <c r="CA73" s="410"/>
      <c r="CB73" s="410"/>
      <c r="CC73" s="410"/>
      <c r="CD73" s="410"/>
      <c r="CE73" s="410"/>
      <c r="CF73" s="410"/>
      <c r="CG73" s="410"/>
      <c r="CH73" s="410"/>
      <c r="CI73" s="410"/>
      <c r="CJ73" s="410"/>
      <c r="CK73" s="410"/>
      <c r="CL73" s="410"/>
      <c r="CM73" s="410"/>
      <c r="CN73" s="410"/>
      <c r="CO73" s="410"/>
      <c r="CP73" s="410"/>
      <c r="CQ73" s="410"/>
      <c r="CR73" s="410"/>
      <c r="CS73" s="410"/>
      <c r="CT73" s="410"/>
      <c r="CU73" s="410"/>
    </row>
    <row r="74" spans="1:99" ht="14.25">
      <c r="B74" s="732"/>
      <c r="C74" s="738"/>
      <c r="D74" s="592">
        <v>54</v>
      </c>
      <c r="E74" s="413" t="s">
        <v>569</v>
      </c>
      <c r="F74" s="414"/>
      <c r="G74" s="414"/>
      <c r="H74" s="414"/>
      <c r="I74" s="414"/>
      <c r="J74" s="414"/>
      <c r="K74" s="414"/>
      <c r="L74" s="414"/>
      <c r="M74" s="414"/>
      <c r="N74" s="414"/>
      <c r="O74" s="414"/>
      <c r="P74" s="414"/>
      <c r="Q74" s="414"/>
      <c r="R74" s="414"/>
      <c r="S74" s="414"/>
      <c r="T74" s="414"/>
      <c r="U74" s="414"/>
      <c r="V74" s="414"/>
      <c r="W74" s="415"/>
      <c r="X74" s="593">
        <v>18</v>
      </c>
      <c r="Y74" s="720"/>
      <c r="Z74" s="721"/>
      <c r="AA74" s="721"/>
      <c r="AB74" s="722"/>
      <c r="AC74" s="593">
        <v>19</v>
      </c>
      <c r="AD74" s="720"/>
      <c r="AE74" s="721"/>
      <c r="AF74" s="721"/>
      <c r="AG74" s="722"/>
      <c r="AH74" s="589">
        <v>20</v>
      </c>
      <c r="AI74" s="720"/>
      <c r="AJ74" s="721"/>
      <c r="AK74" s="721"/>
      <c r="AL74" s="722"/>
      <c r="AM74" s="418" t="s">
        <v>2</v>
      </c>
      <c r="AN74" s="410"/>
      <c r="AO74" s="410"/>
      <c r="AP74" s="410"/>
      <c r="AQ74" s="410"/>
      <c r="AR74" s="410"/>
      <c r="AS74" s="410"/>
      <c r="AT74" s="410"/>
      <c r="AU74" s="410"/>
      <c r="AV74" s="410"/>
      <c r="AW74" s="410"/>
      <c r="AX74" s="410"/>
      <c r="AY74" s="410"/>
      <c r="AZ74" s="410"/>
      <c r="BA74" s="410"/>
      <c r="BB74" s="410"/>
      <c r="BC74" s="410"/>
      <c r="BD74" s="410"/>
      <c r="BE74" s="410"/>
      <c r="BF74" s="410"/>
      <c r="BG74" s="410"/>
      <c r="BH74" s="410"/>
      <c r="BI74" s="410"/>
      <c r="BJ74" s="410"/>
      <c r="BK74" s="410"/>
      <c r="BL74" s="410"/>
      <c r="BM74" s="410"/>
      <c r="BN74" s="410"/>
      <c r="BO74" s="410"/>
      <c r="BP74" s="410"/>
      <c r="BQ74" s="410"/>
      <c r="BR74" s="410"/>
      <c r="BS74" s="410"/>
      <c r="BT74" s="410"/>
      <c r="BU74" s="410"/>
      <c r="BV74" s="410"/>
      <c r="BW74" s="410"/>
      <c r="BX74" s="410"/>
      <c r="BY74" s="410"/>
      <c r="BZ74" s="410"/>
      <c r="CA74" s="410"/>
      <c r="CB74" s="410"/>
      <c r="CC74" s="410"/>
      <c r="CD74" s="410"/>
      <c r="CE74" s="410"/>
      <c r="CF74" s="410"/>
      <c r="CG74" s="410"/>
      <c r="CH74" s="410"/>
      <c r="CI74" s="410"/>
      <c r="CJ74" s="410"/>
      <c r="CK74" s="410"/>
      <c r="CL74" s="410"/>
      <c r="CM74" s="410"/>
      <c r="CN74" s="410"/>
      <c r="CO74" s="410"/>
      <c r="CP74" s="410"/>
      <c r="CQ74" s="410"/>
      <c r="CR74" s="410"/>
      <c r="CS74" s="410"/>
      <c r="CT74" s="410"/>
      <c r="CU74" s="410"/>
    </row>
    <row r="75" spans="1:99" ht="14.25">
      <c r="B75" s="732"/>
      <c r="C75" s="738"/>
      <c r="D75" s="592">
        <v>55</v>
      </c>
      <c r="E75" s="413" t="s">
        <v>570</v>
      </c>
      <c r="F75" s="414"/>
      <c r="G75" s="414"/>
      <c r="H75" s="414"/>
      <c r="I75" s="414"/>
      <c r="J75" s="414"/>
      <c r="K75" s="414"/>
      <c r="L75" s="414"/>
      <c r="M75" s="414"/>
      <c r="N75" s="414"/>
      <c r="O75" s="414"/>
      <c r="P75" s="414"/>
      <c r="Q75" s="414"/>
      <c r="R75" s="414"/>
      <c r="S75" s="414"/>
      <c r="T75" s="414"/>
      <c r="U75" s="414"/>
      <c r="V75" s="414"/>
      <c r="W75" s="415"/>
      <c r="X75" s="593">
        <v>1109</v>
      </c>
      <c r="Y75" s="720"/>
      <c r="Z75" s="721"/>
      <c r="AA75" s="721"/>
      <c r="AB75" s="722"/>
      <c r="AC75" s="593">
        <v>1111</v>
      </c>
      <c r="AD75" s="720">
        <v>0</v>
      </c>
      <c r="AE75" s="721"/>
      <c r="AF75" s="721"/>
      <c r="AG75" s="722"/>
      <c r="AH75" s="589">
        <v>1113</v>
      </c>
      <c r="AI75" s="720">
        <f>+ROUND(Y75*27%,0)-AD75</f>
        <v>0</v>
      </c>
      <c r="AJ75" s="721"/>
      <c r="AK75" s="721"/>
      <c r="AL75" s="722"/>
      <c r="AM75" s="418" t="s">
        <v>2</v>
      </c>
      <c r="AN75" s="410"/>
      <c r="AO75" s="410"/>
      <c r="AP75" s="410"/>
      <c r="AQ75" s="410"/>
      <c r="AR75" s="410"/>
      <c r="AS75" s="410"/>
      <c r="AT75" s="410"/>
      <c r="AU75" s="410"/>
      <c r="AV75" s="410"/>
      <c r="AW75" s="410"/>
      <c r="AX75" s="410"/>
      <c r="AY75" s="410"/>
      <c r="AZ75" s="410"/>
      <c r="BA75" s="410"/>
      <c r="BB75" s="410"/>
      <c r="BC75" s="410"/>
      <c r="BD75" s="410"/>
      <c r="BE75" s="410"/>
      <c r="BF75" s="410"/>
      <c r="BG75" s="410"/>
      <c r="BH75" s="410"/>
      <c r="BI75" s="410"/>
      <c r="BJ75" s="410"/>
      <c r="BK75" s="410"/>
      <c r="BL75" s="410"/>
      <c r="BM75" s="410"/>
      <c r="BN75" s="410"/>
      <c r="BO75" s="410"/>
      <c r="BP75" s="410"/>
      <c r="BQ75" s="410"/>
      <c r="BR75" s="410"/>
      <c r="BS75" s="410"/>
      <c r="BT75" s="410"/>
      <c r="BU75" s="410"/>
      <c r="BV75" s="410"/>
      <c r="BW75" s="410"/>
      <c r="BX75" s="410"/>
      <c r="BY75" s="410"/>
      <c r="BZ75" s="410"/>
      <c r="CA75" s="410"/>
      <c r="CB75" s="410"/>
      <c r="CC75" s="410"/>
      <c r="CD75" s="410"/>
      <c r="CE75" s="410"/>
      <c r="CF75" s="410"/>
      <c r="CG75" s="410"/>
      <c r="CH75" s="410"/>
      <c r="CI75" s="410"/>
      <c r="CJ75" s="410"/>
      <c r="CK75" s="410"/>
      <c r="CL75" s="410"/>
      <c r="CM75" s="410"/>
      <c r="CN75" s="410"/>
      <c r="CO75" s="410"/>
      <c r="CP75" s="410"/>
      <c r="CQ75" s="410"/>
      <c r="CR75" s="410"/>
      <c r="CS75" s="410"/>
      <c r="CT75" s="410"/>
      <c r="CU75" s="410"/>
    </row>
    <row r="76" spans="1:99" s="473" customFormat="1" ht="14.25">
      <c r="A76" s="472"/>
      <c r="B76" s="732"/>
      <c r="C76" s="738"/>
      <c r="D76" s="592">
        <v>56</v>
      </c>
      <c r="E76" s="413" t="s">
        <v>571</v>
      </c>
      <c r="F76" s="414"/>
      <c r="G76" s="414"/>
      <c r="H76" s="414"/>
      <c r="I76" s="414"/>
      <c r="J76" s="414"/>
      <c r="K76" s="414"/>
      <c r="L76" s="414"/>
      <c r="M76" s="414"/>
      <c r="N76" s="414"/>
      <c r="O76" s="414"/>
      <c r="P76" s="414"/>
      <c r="Q76" s="414"/>
      <c r="R76" s="414"/>
      <c r="S76" s="414"/>
      <c r="T76" s="414"/>
      <c r="U76" s="414"/>
      <c r="V76" s="414"/>
      <c r="W76" s="415"/>
      <c r="X76" s="593">
        <v>1640</v>
      </c>
      <c r="Y76" s="720"/>
      <c r="Z76" s="721"/>
      <c r="AA76" s="721"/>
      <c r="AB76" s="722"/>
      <c r="AC76" s="593">
        <v>1641</v>
      </c>
      <c r="AD76" s="720"/>
      <c r="AE76" s="721"/>
      <c r="AF76" s="721"/>
      <c r="AG76" s="722"/>
      <c r="AH76" s="589">
        <v>1642</v>
      </c>
      <c r="AI76" s="720"/>
      <c r="AJ76" s="721"/>
      <c r="AK76" s="721"/>
      <c r="AL76" s="722"/>
      <c r="AM76" s="418" t="s">
        <v>2</v>
      </c>
      <c r="AN76" s="410"/>
      <c r="AO76" s="410"/>
      <c r="AP76" s="410"/>
      <c r="AQ76" s="410"/>
      <c r="AR76" s="410"/>
      <c r="AS76" s="410"/>
      <c r="AT76" s="410"/>
      <c r="AU76" s="410"/>
      <c r="AV76" s="410"/>
      <c r="AW76" s="410"/>
      <c r="AX76" s="410"/>
      <c r="AY76" s="410"/>
      <c r="AZ76" s="410"/>
      <c r="BA76" s="410"/>
      <c r="BB76" s="410"/>
      <c r="BC76" s="410"/>
      <c r="BD76" s="410"/>
      <c r="BE76" s="410"/>
      <c r="BF76" s="410"/>
      <c r="BG76" s="410"/>
      <c r="BH76" s="410"/>
      <c r="BI76" s="410"/>
      <c r="BJ76" s="410"/>
      <c r="BK76" s="410"/>
      <c r="BL76" s="410"/>
      <c r="BM76" s="410"/>
      <c r="BN76" s="410"/>
      <c r="BO76" s="410"/>
      <c r="BP76" s="410"/>
      <c r="BQ76" s="410"/>
      <c r="BR76" s="410"/>
      <c r="BS76" s="410"/>
      <c r="BT76" s="410"/>
      <c r="BU76" s="410"/>
      <c r="BV76" s="410"/>
      <c r="BW76" s="410"/>
      <c r="BX76" s="410"/>
      <c r="BY76" s="410"/>
      <c r="BZ76" s="410"/>
      <c r="CA76" s="410"/>
      <c r="CB76" s="410"/>
      <c r="CC76" s="410"/>
      <c r="CD76" s="410"/>
      <c r="CE76" s="410"/>
      <c r="CF76" s="410"/>
      <c r="CG76" s="410"/>
      <c r="CH76" s="410"/>
      <c r="CI76" s="410"/>
      <c r="CJ76" s="410"/>
      <c r="CK76" s="410"/>
      <c r="CL76" s="410"/>
      <c r="CM76" s="410"/>
      <c r="CN76" s="410"/>
      <c r="CO76" s="410"/>
      <c r="CP76" s="410"/>
      <c r="CQ76" s="410"/>
      <c r="CR76" s="410"/>
      <c r="CS76" s="410"/>
      <c r="CT76" s="410"/>
      <c r="CU76" s="410"/>
    </row>
    <row r="77" spans="1:99" ht="14.25">
      <c r="B77" s="732"/>
      <c r="C77" s="738"/>
      <c r="D77" s="592">
        <v>57</v>
      </c>
      <c r="E77" s="413" t="s">
        <v>572</v>
      </c>
      <c r="F77" s="414"/>
      <c r="G77" s="414"/>
      <c r="H77" s="414"/>
      <c r="I77" s="414"/>
      <c r="J77" s="414"/>
      <c r="K77" s="414"/>
      <c r="L77" s="414"/>
      <c r="M77" s="414"/>
      <c r="N77" s="414"/>
      <c r="O77" s="414"/>
      <c r="P77" s="414"/>
      <c r="Q77" s="414"/>
      <c r="R77" s="414"/>
      <c r="S77" s="414"/>
      <c r="T77" s="414"/>
      <c r="U77" s="414"/>
      <c r="V77" s="414"/>
      <c r="W77" s="415"/>
      <c r="X77" s="593">
        <v>187</v>
      </c>
      <c r="Y77" s="720"/>
      <c r="Z77" s="721"/>
      <c r="AA77" s="721"/>
      <c r="AB77" s="722"/>
      <c r="AC77" s="593">
        <v>188</v>
      </c>
      <c r="AD77" s="720"/>
      <c r="AE77" s="721"/>
      <c r="AF77" s="721"/>
      <c r="AG77" s="722"/>
      <c r="AH77" s="593">
        <v>189</v>
      </c>
      <c r="AI77" s="720"/>
      <c r="AJ77" s="721"/>
      <c r="AK77" s="721"/>
      <c r="AL77" s="722"/>
      <c r="AM77" s="418" t="s">
        <v>2</v>
      </c>
      <c r="AN77" s="410"/>
      <c r="AO77" s="410"/>
      <c r="AP77" s="410"/>
      <c r="AQ77" s="410"/>
      <c r="AR77" s="410"/>
      <c r="AS77" s="410"/>
      <c r="AT77" s="410"/>
      <c r="AU77" s="410"/>
      <c r="AV77" s="410"/>
      <c r="AW77" s="410"/>
      <c r="AX77" s="410"/>
      <c r="AY77" s="410"/>
      <c r="AZ77" s="410"/>
      <c r="BA77" s="410"/>
      <c r="BB77" s="410"/>
      <c r="BC77" s="410"/>
      <c r="BD77" s="410"/>
      <c r="BE77" s="410"/>
      <c r="BF77" s="410"/>
      <c r="BG77" s="410"/>
      <c r="BH77" s="410"/>
      <c r="BI77" s="410"/>
      <c r="BJ77" s="410"/>
      <c r="BK77" s="410"/>
      <c r="BL77" s="410"/>
      <c r="BM77" s="410"/>
      <c r="BN77" s="410"/>
      <c r="BO77" s="410"/>
      <c r="BP77" s="410"/>
      <c r="BQ77" s="410"/>
      <c r="BR77" s="410"/>
      <c r="BS77" s="410"/>
      <c r="BT77" s="410"/>
      <c r="BU77" s="410"/>
      <c r="BV77" s="410"/>
      <c r="BW77" s="410"/>
      <c r="BX77" s="410"/>
      <c r="BY77" s="410"/>
      <c r="BZ77" s="410"/>
      <c r="CA77" s="410"/>
      <c r="CB77" s="410"/>
      <c r="CC77" s="410"/>
      <c r="CD77" s="410"/>
      <c r="CE77" s="410"/>
      <c r="CF77" s="410"/>
      <c r="CG77" s="410"/>
      <c r="CH77" s="410"/>
      <c r="CI77" s="410"/>
      <c r="CJ77" s="410"/>
      <c r="CK77" s="410"/>
      <c r="CL77" s="410"/>
      <c r="CM77" s="410"/>
      <c r="CN77" s="410"/>
      <c r="CO77" s="410"/>
      <c r="CP77" s="410"/>
      <c r="CQ77" s="410"/>
      <c r="CR77" s="410"/>
      <c r="CS77" s="410"/>
      <c r="CT77" s="410"/>
      <c r="CU77" s="410"/>
    </row>
    <row r="78" spans="1:99" ht="14.25">
      <c r="B78" s="732"/>
      <c r="C78" s="738"/>
      <c r="D78" s="723">
        <v>58</v>
      </c>
      <c r="E78" s="413" t="s">
        <v>573</v>
      </c>
      <c r="F78" s="414"/>
      <c r="G78" s="414"/>
      <c r="H78" s="414"/>
      <c r="I78" s="414"/>
      <c r="J78" s="414"/>
      <c r="K78" s="414"/>
      <c r="L78" s="414"/>
      <c r="M78" s="414"/>
      <c r="N78" s="414"/>
      <c r="O78" s="414"/>
      <c r="P78" s="414"/>
      <c r="Q78" s="414"/>
      <c r="R78" s="414"/>
      <c r="S78" s="414"/>
      <c r="T78" s="414"/>
      <c r="U78" s="414"/>
      <c r="V78" s="414"/>
      <c r="W78" s="415"/>
      <c r="X78" s="593">
        <v>1037</v>
      </c>
      <c r="Y78" s="720"/>
      <c r="Z78" s="721"/>
      <c r="AA78" s="721"/>
      <c r="AB78" s="722"/>
      <c r="AC78" s="589">
        <v>1038</v>
      </c>
      <c r="AD78" s="720"/>
      <c r="AE78" s="721"/>
      <c r="AF78" s="721"/>
      <c r="AG78" s="722"/>
      <c r="AH78" s="593">
        <v>1039</v>
      </c>
      <c r="AI78" s="720"/>
      <c r="AJ78" s="721"/>
      <c r="AK78" s="721"/>
      <c r="AL78" s="722"/>
      <c r="AM78" s="421" t="s">
        <v>2</v>
      </c>
      <c r="AN78" s="410"/>
      <c r="AO78" s="410"/>
      <c r="AP78" s="410"/>
      <c r="AQ78" s="410"/>
      <c r="AR78" s="410"/>
      <c r="AS78" s="410"/>
      <c r="AT78" s="410"/>
      <c r="AU78" s="410"/>
      <c r="AV78" s="410"/>
      <c r="AW78" s="410"/>
      <c r="AX78" s="410"/>
      <c r="AY78" s="410"/>
      <c r="AZ78" s="410"/>
      <c r="BA78" s="410"/>
      <c r="BB78" s="410"/>
      <c r="BC78" s="410"/>
      <c r="BD78" s="410"/>
      <c r="BE78" s="410"/>
      <c r="BF78" s="410"/>
      <c r="BG78" s="410"/>
      <c r="BH78" s="410"/>
      <c r="BI78" s="410"/>
      <c r="BJ78" s="410"/>
      <c r="BK78" s="410"/>
      <c r="BL78" s="410"/>
      <c r="BM78" s="410"/>
      <c r="BN78" s="410"/>
      <c r="BO78" s="410"/>
      <c r="BP78" s="410"/>
      <c r="BQ78" s="410"/>
      <c r="BR78" s="410"/>
      <c r="BS78" s="410"/>
      <c r="BT78" s="410"/>
      <c r="BU78" s="410"/>
      <c r="BV78" s="410"/>
      <c r="BW78" s="410"/>
      <c r="BX78" s="410"/>
      <c r="BY78" s="410"/>
      <c r="BZ78" s="410"/>
      <c r="CA78" s="410"/>
      <c r="CB78" s="410"/>
      <c r="CC78" s="410"/>
      <c r="CD78" s="410"/>
      <c r="CE78" s="410"/>
      <c r="CF78" s="410"/>
      <c r="CG78" s="410"/>
      <c r="CH78" s="410"/>
      <c r="CI78" s="410"/>
      <c r="CJ78" s="410"/>
      <c r="CK78" s="410"/>
      <c r="CL78" s="410"/>
      <c r="CM78" s="410"/>
      <c r="CN78" s="410"/>
      <c r="CO78" s="410"/>
      <c r="CP78" s="410"/>
      <c r="CQ78" s="410"/>
      <c r="CR78" s="410"/>
      <c r="CS78" s="410"/>
      <c r="CT78" s="410"/>
      <c r="CU78" s="410"/>
    </row>
    <row r="79" spans="1:99" ht="14.25">
      <c r="B79" s="732"/>
      <c r="C79" s="738"/>
      <c r="D79" s="723"/>
      <c r="E79" s="432" t="s">
        <v>574</v>
      </c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4"/>
      <c r="X79" s="425">
        <v>1892</v>
      </c>
      <c r="Y79" s="724"/>
      <c r="Z79" s="725"/>
      <c r="AA79" s="725"/>
      <c r="AB79" s="726"/>
      <c r="AC79" s="474">
        <v>1893</v>
      </c>
      <c r="AD79" s="724"/>
      <c r="AE79" s="725"/>
      <c r="AF79" s="725"/>
      <c r="AG79" s="726"/>
      <c r="AH79" s="425">
        <v>1894</v>
      </c>
      <c r="AI79" s="724"/>
      <c r="AJ79" s="725"/>
      <c r="AK79" s="725"/>
      <c r="AL79" s="726"/>
      <c r="AM79" s="426"/>
      <c r="AN79" s="410"/>
      <c r="AO79" s="410"/>
      <c r="AP79" s="410"/>
      <c r="AQ79" s="410"/>
      <c r="AR79" s="410"/>
      <c r="AS79" s="410"/>
      <c r="AT79" s="410"/>
      <c r="AU79" s="410"/>
      <c r="AV79" s="410"/>
      <c r="AW79" s="410"/>
      <c r="AX79" s="410"/>
      <c r="AY79" s="410"/>
      <c r="AZ79" s="410"/>
      <c r="BA79" s="410"/>
      <c r="BB79" s="410"/>
      <c r="BC79" s="410"/>
      <c r="BD79" s="410"/>
      <c r="BE79" s="410"/>
      <c r="BF79" s="410"/>
      <c r="BG79" s="410"/>
      <c r="BH79" s="410"/>
      <c r="BI79" s="410"/>
      <c r="BJ79" s="410"/>
      <c r="BK79" s="410"/>
      <c r="BL79" s="410"/>
      <c r="BM79" s="410"/>
      <c r="BN79" s="410"/>
      <c r="BO79" s="410"/>
      <c r="BP79" s="410"/>
      <c r="BQ79" s="410"/>
      <c r="BR79" s="410"/>
      <c r="BS79" s="410"/>
      <c r="BT79" s="410"/>
      <c r="BU79" s="410"/>
      <c r="BV79" s="410"/>
      <c r="BW79" s="410"/>
      <c r="BX79" s="410"/>
      <c r="BY79" s="410"/>
      <c r="BZ79" s="410"/>
      <c r="CA79" s="410"/>
      <c r="CB79" s="410"/>
      <c r="CC79" s="410"/>
      <c r="CD79" s="410"/>
      <c r="CE79" s="410"/>
      <c r="CF79" s="410"/>
      <c r="CG79" s="410"/>
      <c r="CH79" s="410"/>
      <c r="CI79" s="410"/>
      <c r="CJ79" s="410"/>
      <c r="CK79" s="410"/>
      <c r="CL79" s="410"/>
      <c r="CM79" s="410"/>
      <c r="CN79" s="410"/>
      <c r="CO79" s="410"/>
      <c r="CP79" s="410"/>
      <c r="CQ79" s="410"/>
      <c r="CR79" s="410"/>
      <c r="CS79" s="410"/>
      <c r="CT79" s="410"/>
      <c r="CU79" s="410"/>
    </row>
    <row r="80" spans="1:99" ht="14.25">
      <c r="B80" s="732"/>
      <c r="C80" s="738"/>
      <c r="D80" s="723"/>
      <c r="E80" s="432" t="s">
        <v>575</v>
      </c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4"/>
      <c r="X80" s="425">
        <v>1895</v>
      </c>
      <c r="Y80" s="724"/>
      <c r="Z80" s="725"/>
      <c r="AA80" s="725"/>
      <c r="AB80" s="726"/>
      <c r="AC80" s="474">
        <v>1896</v>
      </c>
      <c r="AD80" s="724"/>
      <c r="AE80" s="725"/>
      <c r="AF80" s="725"/>
      <c r="AG80" s="726"/>
      <c r="AH80" s="425">
        <v>1897</v>
      </c>
      <c r="AI80" s="724"/>
      <c r="AJ80" s="725"/>
      <c r="AK80" s="725"/>
      <c r="AL80" s="726"/>
      <c r="AM80" s="426"/>
      <c r="AN80" s="410"/>
      <c r="AO80" s="410"/>
      <c r="AP80" s="410"/>
      <c r="AQ80" s="410"/>
      <c r="AR80" s="410"/>
      <c r="AS80" s="410"/>
      <c r="AT80" s="410"/>
      <c r="AU80" s="410"/>
      <c r="AV80" s="410"/>
      <c r="AW80" s="410"/>
      <c r="AX80" s="410"/>
      <c r="AY80" s="410"/>
      <c r="AZ80" s="410"/>
      <c r="BA80" s="410"/>
      <c r="BB80" s="410"/>
      <c r="BC80" s="410"/>
      <c r="BD80" s="410"/>
      <c r="BE80" s="410"/>
      <c r="BF80" s="410"/>
      <c r="BG80" s="410"/>
      <c r="BH80" s="410"/>
      <c r="BI80" s="410"/>
      <c r="BJ80" s="410"/>
      <c r="BK80" s="410"/>
      <c r="BL80" s="410"/>
      <c r="BM80" s="410"/>
      <c r="BN80" s="410"/>
      <c r="BO80" s="410"/>
      <c r="BP80" s="410"/>
      <c r="BQ80" s="410"/>
      <c r="BR80" s="410"/>
      <c r="BS80" s="410"/>
      <c r="BT80" s="410"/>
      <c r="BU80" s="410"/>
      <c r="BV80" s="410"/>
      <c r="BW80" s="410"/>
      <c r="BX80" s="410"/>
      <c r="BY80" s="410"/>
      <c r="BZ80" s="410"/>
      <c r="CA80" s="410"/>
      <c r="CB80" s="410"/>
      <c r="CC80" s="410"/>
      <c r="CD80" s="410"/>
      <c r="CE80" s="410"/>
      <c r="CF80" s="410"/>
      <c r="CG80" s="410"/>
      <c r="CH80" s="410"/>
      <c r="CI80" s="410"/>
      <c r="CJ80" s="410"/>
      <c r="CK80" s="410"/>
      <c r="CL80" s="410"/>
      <c r="CM80" s="410"/>
      <c r="CN80" s="410"/>
      <c r="CO80" s="410"/>
      <c r="CP80" s="410"/>
      <c r="CQ80" s="410"/>
      <c r="CR80" s="410"/>
      <c r="CS80" s="410"/>
      <c r="CT80" s="410"/>
      <c r="CU80" s="410"/>
    </row>
    <row r="81" spans="2:99" ht="14.25">
      <c r="B81" s="732"/>
      <c r="C81" s="738"/>
      <c r="D81" s="723"/>
      <c r="E81" s="432" t="s">
        <v>576</v>
      </c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4"/>
      <c r="X81" s="425">
        <v>1898</v>
      </c>
      <c r="Y81" s="724"/>
      <c r="Z81" s="725"/>
      <c r="AA81" s="725"/>
      <c r="AB81" s="726"/>
      <c r="AC81" s="474">
        <v>1899</v>
      </c>
      <c r="AD81" s="724"/>
      <c r="AE81" s="725"/>
      <c r="AF81" s="725"/>
      <c r="AG81" s="726"/>
      <c r="AH81" s="425">
        <v>1900</v>
      </c>
      <c r="AI81" s="724"/>
      <c r="AJ81" s="725"/>
      <c r="AK81" s="725"/>
      <c r="AL81" s="726"/>
      <c r="AM81" s="426"/>
      <c r="AN81" s="410"/>
      <c r="AO81" s="410"/>
      <c r="AP81" s="410"/>
      <c r="AQ81" s="410"/>
      <c r="AR81" s="410"/>
      <c r="AS81" s="410"/>
      <c r="AT81" s="410"/>
      <c r="AU81" s="410"/>
      <c r="AV81" s="410"/>
      <c r="AW81" s="410"/>
      <c r="AX81" s="410"/>
      <c r="AY81" s="410"/>
      <c r="AZ81" s="410"/>
      <c r="BA81" s="410"/>
      <c r="BB81" s="410"/>
      <c r="BC81" s="410"/>
      <c r="BD81" s="410"/>
      <c r="BE81" s="410"/>
      <c r="BF81" s="410"/>
      <c r="BG81" s="410"/>
      <c r="BH81" s="410"/>
      <c r="BI81" s="410"/>
      <c r="BJ81" s="410"/>
      <c r="BK81" s="410"/>
      <c r="BL81" s="410"/>
      <c r="BM81" s="410"/>
      <c r="BN81" s="410"/>
      <c r="BO81" s="410"/>
      <c r="BP81" s="410"/>
      <c r="BQ81" s="410"/>
      <c r="BR81" s="410"/>
      <c r="BS81" s="410"/>
      <c r="BT81" s="410"/>
      <c r="BU81" s="410"/>
      <c r="BV81" s="410"/>
      <c r="BW81" s="410"/>
      <c r="BX81" s="410"/>
      <c r="BY81" s="410"/>
      <c r="BZ81" s="410"/>
      <c r="CA81" s="410"/>
      <c r="CB81" s="410"/>
      <c r="CC81" s="410"/>
      <c r="CD81" s="410"/>
      <c r="CE81" s="410"/>
      <c r="CF81" s="410"/>
      <c r="CG81" s="410"/>
      <c r="CH81" s="410"/>
      <c r="CI81" s="410"/>
      <c r="CJ81" s="410"/>
      <c r="CK81" s="410"/>
      <c r="CL81" s="410"/>
      <c r="CM81" s="410"/>
      <c r="CN81" s="410"/>
      <c r="CO81" s="410"/>
      <c r="CP81" s="410"/>
      <c r="CQ81" s="410"/>
      <c r="CR81" s="410"/>
      <c r="CS81" s="410"/>
      <c r="CT81" s="410"/>
      <c r="CU81" s="410"/>
    </row>
    <row r="82" spans="2:99" ht="14.25">
      <c r="B82" s="732"/>
      <c r="C82" s="738"/>
      <c r="D82" s="723"/>
      <c r="E82" s="432" t="s">
        <v>577</v>
      </c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4"/>
      <c r="X82" s="425">
        <v>1901</v>
      </c>
      <c r="Y82" s="724"/>
      <c r="Z82" s="725"/>
      <c r="AA82" s="725"/>
      <c r="AB82" s="726"/>
      <c r="AC82" s="474">
        <v>1902</v>
      </c>
      <c r="AD82" s="724"/>
      <c r="AE82" s="725"/>
      <c r="AF82" s="725"/>
      <c r="AG82" s="726"/>
      <c r="AH82" s="425">
        <v>1903</v>
      </c>
      <c r="AI82" s="724"/>
      <c r="AJ82" s="725"/>
      <c r="AK82" s="725"/>
      <c r="AL82" s="726"/>
      <c r="AM82" s="426"/>
      <c r="AN82" s="410"/>
      <c r="AO82" s="410"/>
      <c r="AP82" s="410"/>
      <c r="AQ82" s="410"/>
      <c r="AR82" s="410"/>
      <c r="AS82" s="410"/>
      <c r="AT82" s="410"/>
      <c r="AU82" s="410"/>
      <c r="AV82" s="410"/>
      <c r="AW82" s="410"/>
      <c r="AX82" s="410"/>
      <c r="AY82" s="410"/>
      <c r="AZ82" s="410"/>
      <c r="BA82" s="410"/>
      <c r="BB82" s="410"/>
      <c r="BC82" s="410"/>
      <c r="BD82" s="410"/>
      <c r="BE82" s="410"/>
      <c r="BF82" s="410"/>
      <c r="BG82" s="410"/>
      <c r="BH82" s="410"/>
      <c r="BI82" s="410"/>
      <c r="BJ82" s="410"/>
      <c r="BK82" s="410"/>
      <c r="BL82" s="410"/>
      <c r="BM82" s="410"/>
      <c r="BN82" s="410"/>
      <c r="BO82" s="410"/>
      <c r="BP82" s="410"/>
      <c r="BQ82" s="410"/>
      <c r="BR82" s="410"/>
      <c r="BS82" s="410"/>
      <c r="BT82" s="410"/>
      <c r="BU82" s="410"/>
      <c r="BV82" s="410"/>
      <c r="BW82" s="410"/>
      <c r="BX82" s="410"/>
      <c r="BY82" s="410"/>
      <c r="BZ82" s="410"/>
      <c r="CA82" s="410"/>
      <c r="CB82" s="410"/>
      <c r="CC82" s="410"/>
      <c r="CD82" s="410"/>
      <c r="CE82" s="410"/>
      <c r="CF82" s="410"/>
      <c r="CG82" s="410"/>
      <c r="CH82" s="410"/>
      <c r="CI82" s="410"/>
      <c r="CJ82" s="410"/>
      <c r="CK82" s="410"/>
      <c r="CL82" s="410"/>
      <c r="CM82" s="410"/>
      <c r="CN82" s="410"/>
      <c r="CO82" s="410"/>
      <c r="CP82" s="410"/>
      <c r="CQ82" s="410"/>
      <c r="CR82" s="410"/>
      <c r="CS82" s="410"/>
      <c r="CT82" s="410"/>
      <c r="CU82" s="410"/>
    </row>
    <row r="83" spans="2:99" ht="14.25">
      <c r="B83" s="732"/>
      <c r="C83" s="738"/>
      <c r="D83" s="723"/>
      <c r="E83" s="432" t="s">
        <v>578</v>
      </c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4"/>
      <c r="X83" s="425">
        <v>1912</v>
      </c>
      <c r="Y83" s="724"/>
      <c r="Z83" s="725"/>
      <c r="AA83" s="725"/>
      <c r="AB83" s="726"/>
      <c r="AC83" s="474">
        <v>1918</v>
      </c>
      <c r="AD83" s="724"/>
      <c r="AE83" s="725"/>
      <c r="AF83" s="725"/>
      <c r="AG83" s="726"/>
      <c r="AH83" s="425">
        <v>1913</v>
      </c>
      <c r="AI83" s="724"/>
      <c r="AJ83" s="725"/>
      <c r="AK83" s="725"/>
      <c r="AL83" s="726"/>
      <c r="AM83" s="435"/>
      <c r="AN83" s="410"/>
      <c r="AO83" s="410"/>
      <c r="AP83" s="410"/>
      <c r="AQ83" s="410"/>
      <c r="AR83" s="410"/>
      <c r="AS83" s="410"/>
      <c r="AT83" s="410"/>
      <c r="AU83" s="410"/>
      <c r="AV83" s="410"/>
      <c r="AW83" s="410"/>
      <c r="AX83" s="410"/>
      <c r="AY83" s="410"/>
      <c r="AZ83" s="410"/>
      <c r="BA83" s="410"/>
      <c r="BB83" s="410"/>
      <c r="BC83" s="410"/>
      <c r="BD83" s="410"/>
      <c r="BE83" s="410"/>
      <c r="BF83" s="410"/>
      <c r="BG83" s="410"/>
      <c r="BH83" s="410"/>
      <c r="BI83" s="410"/>
      <c r="BJ83" s="410"/>
      <c r="BK83" s="410"/>
      <c r="BL83" s="410"/>
      <c r="BM83" s="410"/>
      <c r="BN83" s="410"/>
      <c r="BO83" s="410"/>
      <c r="BP83" s="410"/>
      <c r="BQ83" s="410"/>
      <c r="BR83" s="410"/>
      <c r="BS83" s="410"/>
      <c r="BT83" s="410"/>
      <c r="BU83" s="410"/>
      <c r="BV83" s="410"/>
      <c r="BW83" s="410"/>
      <c r="BX83" s="410"/>
      <c r="BY83" s="410"/>
      <c r="BZ83" s="410"/>
      <c r="CA83" s="410"/>
      <c r="CB83" s="410"/>
      <c r="CC83" s="410"/>
      <c r="CD83" s="410"/>
      <c r="CE83" s="410"/>
      <c r="CF83" s="410"/>
      <c r="CG83" s="410"/>
      <c r="CH83" s="410"/>
      <c r="CI83" s="410"/>
      <c r="CJ83" s="410"/>
      <c r="CK83" s="410"/>
      <c r="CL83" s="410"/>
      <c r="CM83" s="410"/>
      <c r="CN83" s="410"/>
      <c r="CO83" s="410"/>
      <c r="CP83" s="410"/>
      <c r="CQ83" s="410"/>
      <c r="CR83" s="410"/>
      <c r="CS83" s="410"/>
      <c r="CT83" s="410"/>
      <c r="CU83" s="410"/>
    </row>
    <row r="84" spans="2:99" ht="14.25">
      <c r="B84" s="732"/>
      <c r="C84" s="738"/>
      <c r="D84" s="592">
        <v>59</v>
      </c>
      <c r="E84" s="413" t="s">
        <v>579</v>
      </c>
      <c r="F84" s="414"/>
      <c r="G84" s="414"/>
      <c r="H84" s="414"/>
      <c r="I84" s="414"/>
      <c r="J84" s="414"/>
      <c r="K84" s="414"/>
      <c r="L84" s="414"/>
      <c r="M84" s="414"/>
      <c r="N84" s="414"/>
      <c r="O84" s="414"/>
      <c r="P84" s="414"/>
      <c r="Q84" s="414"/>
      <c r="R84" s="414"/>
      <c r="S84" s="414"/>
      <c r="T84" s="414"/>
      <c r="U84" s="414"/>
      <c r="V84" s="414"/>
      <c r="W84" s="415"/>
      <c r="X84" s="593">
        <v>77</v>
      </c>
      <c r="Y84" s="720"/>
      <c r="Z84" s="721"/>
      <c r="AA84" s="721"/>
      <c r="AB84" s="722"/>
      <c r="AC84" s="593">
        <v>74</v>
      </c>
      <c r="AD84" s="720"/>
      <c r="AE84" s="721"/>
      <c r="AF84" s="721"/>
      <c r="AG84" s="722"/>
      <c r="AH84" s="593">
        <v>79</v>
      </c>
      <c r="AI84" s="720"/>
      <c r="AJ84" s="721"/>
      <c r="AK84" s="721"/>
      <c r="AL84" s="722"/>
      <c r="AM84" s="418" t="s">
        <v>2</v>
      </c>
      <c r="AN84" s="410"/>
      <c r="AO84" s="410"/>
      <c r="AP84" s="410"/>
      <c r="AQ84" s="410"/>
      <c r="AR84" s="410"/>
      <c r="AS84" s="410"/>
      <c r="AT84" s="410"/>
      <c r="AU84" s="410"/>
      <c r="AV84" s="410"/>
      <c r="AW84" s="410"/>
      <c r="AX84" s="410"/>
      <c r="AY84" s="410"/>
      <c r="AZ84" s="410"/>
      <c r="BA84" s="410"/>
      <c r="BB84" s="410"/>
      <c r="BC84" s="410"/>
      <c r="BD84" s="410"/>
      <c r="BE84" s="410"/>
      <c r="BF84" s="410"/>
      <c r="BG84" s="410"/>
      <c r="BH84" s="410"/>
      <c r="BI84" s="410"/>
      <c r="BJ84" s="410"/>
      <c r="BK84" s="410"/>
      <c r="BL84" s="410"/>
      <c r="BM84" s="410"/>
      <c r="BN84" s="410"/>
      <c r="BO84" s="410"/>
      <c r="BP84" s="410"/>
      <c r="BQ84" s="410"/>
      <c r="BR84" s="410"/>
      <c r="BS84" s="410"/>
      <c r="BT84" s="410"/>
      <c r="BU84" s="410"/>
      <c r="BV84" s="410"/>
      <c r="BW84" s="410"/>
      <c r="BX84" s="410"/>
      <c r="BY84" s="410"/>
      <c r="BZ84" s="410"/>
      <c r="CA84" s="410"/>
      <c r="CB84" s="410"/>
      <c r="CC84" s="410"/>
      <c r="CD84" s="410"/>
      <c r="CE84" s="410"/>
      <c r="CF84" s="410"/>
      <c r="CG84" s="410"/>
      <c r="CH84" s="410"/>
      <c r="CI84" s="410"/>
      <c r="CJ84" s="410"/>
      <c r="CK84" s="410"/>
      <c r="CL84" s="410"/>
      <c r="CM84" s="410"/>
      <c r="CN84" s="410"/>
      <c r="CO84" s="410"/>
      <c r="CP84" s="410"/>
      <c r="CQ84" s="410"/>
      <c r="CR84" s="410"/>
      <c r="CS84" s="410"/>
      <c r="CT84" s="410"/>
      <c r="CU84" s="410"/>
    </row>
    <row r="85" spans="2:99" ht="14.25">
      <c r="B85" s="732"/>
      <c r="C85" s="738"/>
      <c r="D85" s="592">
        <v>60</v>
      </c>
      <c r="E85" s="413" t="s">
        <v>580</v>
      </c>
      <c r="F85" s="414"/>
      <c r="G85" s="414"/>
      <c r="H85" s="414"/>
      <c r="I85" s="414"/>
      <c r="J85" s="414"/>
      <c r="K85" s="414"/>
      <c r="L85" s="414"/>
      <c r="M85" s="414"/>
      <c r="N85" s="414"/>
      <c r="O85" s="414"/>
      <c r="P85" s="414"/>
      <c r="Q85" s="414"/>
      <c r="R85" s="414"/>
      <c r="S85" s="414"/>
      <c r="T85" s="414"/>
      <c r="U85" s="414"/>
      <c r="V85" s="414"/>
      <c r="W85" s="415"/>
      <c r="X85" s="593">
        <v>1040</v>
      </c>
      <c r="Y85" s="720"/>
      <c r="Z85" s="721"/>
      <c r="AA85" s="721"/>
      <c r="AB85" s="722"/>
      <c r="AC85" s="413"/>
      <c r="AD85" s="414"/>
      <c r="AE85" s="414"/>
      <c r="AF85" s="414"/>
      <c r="AG85" s="415"/>
      <c r="AH85" s="593">
        <v>1041</v>
      </c>
      <c r="AI85" s="720"/>
      <c r="AJ85" s="721"/>
      <c r="AK85" s="721"/>
      <c r="AL85" s="722"/>
      <c r="AM85" s="418" t="s">
        <v>2</v>
      </c>
      <c r="AN85" s="410"/>
      <c r="AO85" s="410"/>
      <c r="AP85" s="410"/>
      <c r="AQ85" s="410"/>
      <c r="AR85" s="410"/>
      <c r="AS85" s="410"/>
      <c r="AT85" s="410"/>
      <c r="AU85" s="410"/>
      <c r="AV85" s="410"/>
      <c r="AW85" s="410"/>
      <c r="AX85" s="410"/>
      <c r="AY85" s="410"/>
      <c r="AZ85" s="410"/>
      <c r="BA85" s="410"/>
      <c r="BB85" s="410"/>
      <c r="BC85" s="410"/>
      <c r="BD85" s="410"/>
      <c r="BE85" s="410"/>
      <c r="BF85" s="410"/>
      <c r="BG85" s="410"/>
      <c r="BH85" s="410"/>
      <c r="BI85" s="410"/>
      <c r="BJ85" s="410"/>
      <c r="BK85" s="410"/>
      <c r="BL85" s="410"/>
      <c r="BM85" s="410"/>
      <c r="BN85" s="410"/>
      <c r="BO85" s="410"/>
      <c r="BP85" s="410"/>
      <c r="BQ85" s="410"/>
      <c r="BR85" s="410"/>
      <c r="BS85" s="410"/>
      <c r="BT85" s="410"/>
      <c r="BU85" s="410"/>
      <c r="BV85" s="410"/>
      <c r="BW85" s="410"/>
      <c r="BX85" s="410"/>
      <c r="BY85" s="410"/>
      <c r="BZ85" s="410"/>
      <c r="CA85" s="410"/>
      <c r="CB85" s="410"/>
      <c r="CC85" s="410"/>
      <c r="CD85" s="410"/>
      <c r="CE85" s="410"/>
      <c r="CF85" s="410"/>
      <c r="CG85" s="410"/>
      <c r="CH85" s="410"/>
      <c r="CI85" s="410"/>
      <c r="CJ85" s="410"/>
      <c r="CK85" s="410"/>
      <c r="CL85" s="410"/>
      <c r="CM85" s="410"/>
      <c r="CN85" s="410"/>
      <c r="CO85" s="410"/>
      <c r="CP85" s="410"/>
      <c r="CQ85" s="410"/>
      <c r="CR85" s="410"/>
      <c r="CS85" s="410"/>
      <c r="CT85" s="410"/>
      <c r="CU85" s="410"/>
    </row>
    <row r="86" spans="2:99" ht="14.25">
      <c r="B86" s="732"/>
      <c r="C86" s="738"/>
      <c r="D86" s="592">
        <v>61</v>
      </c>
      <c r="E86" s="413" t="s">
        <v>581</v>
      </c>
      <c r="F86" s="414"/>
      <c r="G86" s="414"/>
      <c r="H86" s="414"/>
      <c r="I86" s="414"/>
      <c r="J86" s="414"/>
      <c r="K86" s="414"/>
      <c r="L86" s="414"/>
      <c r="M86" s="414"/>
      <c r="N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14"/>
      <c r="AA86" s="414"/>
      <c r="AB86" s="414"/>
      <c r="AC86" s="414"/>
      <c r="AD86" s="414"/>
      <c r="AE86" s="414"/>
      <c r="AF86" s="414"/>
      <c r="AG86" s="415"/>
      <c r="AH86" s="593">
        <v>1042</v>
      </c>
      <c r="AI86" s="720"/>
      <c r="AJ86" s="721"/>
      <c r="AK86" s="721"/>
      <c r="AL86" s="722"/>
      <c r="AM86" s="418" t="s">
        <v>2</v>
      </c>
      <c r="AN86" s="410"/>
      <c r="AO86" s="410"/>
      <c r="AP86" s="410"/>
      <c r="AQ86" s="410"/>
      <c r="AR86" s="410"/>
      <c r="AS86" s="410"/>
      <c r="AT86" s="410"/>
      <c r="AU86" s="410"/>
      <c r="AV86" s="410"/>
      <c r="AW86" s="410"/>
      <c r="AX86" s="410"/>
      <c r="AY86" s="410"/>
      <c r="AZ86" s="410"/>
      <c r="BA86" s="410"/>
      <c r="BB86" s="410"/>
      <c r="BC86" s="410"/>
      <c r="BD86" s="410"/>
      <c r="BE86" s="410"/>
      <c r="BF86" s="410"/>
      <c r="BG86" s="410"/>
      <c r="BH86" s="410"/>
      <c r="BI86" s="410"/>
      <c r="BJ86" s="410"/>
      <c r="BK86" s="410"/>
      <c r="BL86" s="410"/>
      <c r="BM86" s="410"/>
      <c r="BN86" s="410"/>
      <c r="BO86" s="410"/>
      <c r="BP86" s="410"/>
      <c r="BQ86" s="410"/>
      <c r="BR86" s="410"/>
      <c r="BS86" s="410"/>
      <c r="BT86" s="410"/>
      <c r="BU86" s="410"/>
      <c r="BV86" s="410"/>
      <c r="BW86" s="410"/>
      <c r="BX86" s="410"/>
      <c r="BY86" s="410"/>
      <c r="BZ86" s="410"/>
      <c r="CA86" s="410"/>
      <c r="CB86" s="410"/>
      <c r="CC86" s="410"/>
      <c r="CD86" s="410"/>
      <c r="CE86" s="410"/>
      <c r="CF86" s="410"/>
      <c r="CG86" s="410"/>
      <c r="CH86" s="410"/>
      <c r="CI86" s="410"/>
      <c r="CJ86" s="410"/>
      <c r="CK86" s="410"/>
      <c r="CL86" s="410"/>
      <c r="CM86" s="410"/>
      <c r="CN86" s="410"/>
      <c r="CO86" s="410"/>
      <c r="CP86" s="410"/>
      <c r="CQ86" s="410"/>
      <c r="CR86" s="410"/>
      <c r="CS86" s="410"/>
      <c r="CT86" s="410"/>
      <c r="CU86" s="410"/>
    </row>
    <row r="87" spans="2:99" ht="14.25">
      <c r="B87" s="732"/>
      <c r="C87" s="738"/>
      <c r="D87" s="592">
        <v>62</v>
      </c>
      <c r="E87" s="413" t="s">
        <v>582</v>
      </c>
      <c r="F87" s="414"/>
      <c r="G87" s="414"/>
      <c r="H87" s="414"/>
      <c r="I87" s="414"/>
      <c r="J87" s="414"/>
      <c r="K87" s="414"/>
      <c r="L87" s="414"/>
      <c r="M87" s="414"/>
      <c r="N87" s="414"/>
      <c r="O87" s="414"/>
      <c r="P87" s="414"/>
      <c r="Q87" s="414"/>
      <c r="R87" s="414"/>
      <c r="S87" s="414"/>
      <c r="T87" s="414"/>
      <c r="U87" s="414"/>
      <c r="V87" s="414"/>
      <c r="W87" s="415"/>
      <c r="X87" s="593">
        <v>824</v>
      </c>
      <c r="Y87" s="720"/>
      <c r="Z87" s="721"/>
      <c r="AA87" s="721"/>
      <c r="AB87" s="722"/>
      <c r="AC87" s="413"/>
      <c r="AD87" s="414"/>
      <c r="AE87" s="414"/>
      <c r="AF87" s="414"/>
      <c r="AG87" s="415"/>
      <c r="AH87" s="593">
        <v>825</v>
      </c>
      <c r="AI87" s="720"/>
      <c r="AJ87" s="721"/>
      <c r="AK87" s="721"/>
      <c r="AL87" s="722"/>
      <c r="AM87" s="418" t="s">
        <v>2</v>
      </c>
      <c r="AN87" s="410"/>
      <c r="AO87" s="410"/>
      <c r="AP87" s="410"/>
      <c r="AQ87" s="410"/>
      <c r="AR87" s="410"/>
      <c r="AS87" s="410"/>
      <c r="AT87" s="410"/>
      <c r="AU87" s="410"/>
      <c r="AV87" s="410"/>
      <c r="AW87" s="410"/>
      <c r="AX87" s="410"/>
      <c r="AY87" s="410"/>
      <c r="AZ87" s="410"/>
      <c r="BA87" s="410"/>
      <c r="BB87" s="410"/>
      <c r="BC87" s="410"/>
      <c r="BD87" s="410"/>
      <c r="BE87" s="410"/>
      <c r="BF87" s="410"/>
      <c r="BG87" s="410"/>
      <c r="BH87" s="410"/>
      <c r="BI87" s="410"/>
      <c r="BJ87" s="410"/>
      <c r="BK87" s="410"/>
      <c r="BL87" s="410"/>
      <c r="BM87" s="410"/>
      <c r="BN87" s="410"/>
      <c r="BO87" s="410"/>
      <c r="BP87" s="410"/>
      <c r="BQ87" s="410"/>
      <c r="BR87" s="410"/>
      <c r="BS87" s="410"/>
      <c r="BT87" s="410"/>
      <c r="BU87" s="410"/>
      <c r="BV87" s="410"/>
      <c r="BW87" s="410"/>
      <c r="BX87" s="410"/>
      <c r="BY87" s="410"/>
      <c r="BZ87" s="410"/>
      <c r="CA87" s="410"/>
      <c r="CB87" s="410"/>
      <c r="CC87" s="410"/>
      <c r="CD87" s="410"/>
      <c r="CE87" s="410"/>
      <c r="CF87" s="410"/>
      <c r="CG87" s="410"/>
      <c r="CH87" s="410"/>
      <c r="CI87" s="410"/>
      <c r="CJ87" s="410"/>
      <c r="CK87" s="410"/>
      <c r="CL87" s="410"/>
      <c r="CM87" s="410"/>
      <c r="CN87" s="410"/>
      <c r="CO87" s="410"/>
      <c r="CP87" s="410"/>
      <c r="CQ87" s="410"/>
      <c r="CR87" s="410"/>
      <c r="CS87" s="410"/>
      <c r="CT87" s="410"/>
      <c r="CU87" s="410"/>
    </row>
    <row r="88" spans="2:99" ht="14.25">
      <c r="B88" s="732"/>
      <c r="C88" s="738"/>
      <c r="D88" s="592">
        <v>63</v>
      </c>
      <c r="E88" s="413" t="s">
        <v>583</v>
      </c>
      <c r="F88" s="414"/>
      <c r="G88" s="414"/>
      <c r="H88" s="414"/>
      <c r="I88" s="414"/>
      <c r="J88" s="414"/>
      <c r="K88" s="414"/>
      <c r="L88" s="414"/>
      <c r="M88" s="414"/>
      <c r="N88" s="414"/>
      <c r="O88" s="414"/>
      <c r="P88" s="414"/>
      <c r="Q88" s="414"/>
      <c r="R88" s="414"/>
      <c r="S88" s="414"/>
      <c r="T88" s="414"/>
      <c r="U88" s="414"/>
      <c r="V88" s="414"/>
      <c r="W88" s="415"/>
      <c r="X88" s="593">
        <v>1043</v>
      </c>
      <c r="Y88" s="720"/>
      <c r="Z88" s="721"/>
      <c r="AA88" s="721"/>
      <c r="AB88" s="722"/>
      <c r="AC88" s="589">
        <v>1102</v>
      </c>
      <c r="AD88" s="720"/>
      <c r="AE88" s="721"/>
      <c r="AF88" s="721"/>
      <c r="AG88" s="722"/>
      <c r="AH88" s="593">
        <v>1044</v>
      </c>
      <c r="AI88" s="720"/>
      <c r="AJ88" s="721"/>
      <c r="AK88" s="721"/>
      <c r="AL88" s="722"/>
      <c r="AM88" s="418" t="s">
        <v>2</v>
      </c>
      <c r="AN88" s="410"/>
      <c r="AO88" s="410"/>
      <c r="AP88" s="410"/>
      <c r="AQ88" s="410"/>
      <c r="AR88" s="410"/>
      <c r="AS88" s="410"/>
      <c r="AT88" s="410"/>
      <c r="AU88" s="410"/>
      <c r="AV88" s="410"/>
      <c r="AW88" s="410"/>
      <c r="AX88" s="410"/>
      <c r="AY88" s="410"/>
      <c r="AZ88" s="410"/>
      <c r="BA88" s="410"/>
      <c r="BB88" s="410"/>
      <c r="BC88" s="410"/>
      <c r="BD88" s="410"/>
      <c r="BE88" s="410"/>
      <c r="BF88" s="410"/>
      <c r="BG88" s="410"/>
      <c r="BH88" s="410"/>
      <c r="BI88" s="410"/>
      <c r="BJ88" s="410"/>
      <c r="BK88" s="410"/>
      <c r="BL88" s="410"/>
      <c r="BM88" s="410"/>
      <c r="BN88" s="410"/>
      <c r="BO88" s="410"/>
      <c r="BP88" s="410"/>
      <c r="BQ88" s="410"/>
      <c r="BR88" s="410"/>
      <c r="BS88" s="410"/>
      <c r="BT88" s="410"/>
      <c r="BU88" s="410"/>
      <c r="BV88" s="410"/>
      <c r="BW88" s="410"/>
      <c r="BX88" s="410"/>
      <c r="BY88" s="410"/>
      <c r="BZ88" s="410"/>
      <c r="CA88" s="410"/>
      <c r="CB88" s="410"/>
      <c r="CC88" s="410"/>
      <c r="CD88" s="410"/>
      <c r="CE88" s="410"/>
      <c r="CF88" s="410"/>
      <c r="CG88" s="410"/>
      <c r="CH88" s="410"/>
      <c r="CI88" s="410"/>
      <c r="CJ88" s="410"/>
      <c r="CK88" s="410"/>
      <c r="CL88" s="410"/>
      <c r="CM88" s="410"/>
      <c r="CN88" s="410"/>
      <c r="CO88" s="410"/>
      <c r="CP88" s="410"/>
      <c r="CQ88" s="410"/>
      <c r="CR88" s="410"/>
      <c r="CS88" s="410"/>
      <c r="CT88" s="410"/>
      <c r="CU88" s="410"/>
    </row>
    <row r="89" spans="2:99" ht="14.25">
      <c r="B89" s="732"/>
      <c r="C89" s="738"/>
      <c r="D89" s="592">
        <v>64</v>
      </c>
      <c r="E89" s="413" t="s">
        <v>584</v>
      </c>
      <c r="F89" s="414"/>
      <c r="G89" s="414"/>
      <c r="H89" s="414"/>
      <c r="I89" s="414"/>
      <c r="J89" s="414"/>
      <c r="K89" s="414"/>
      <c r="L89" s="414"/>
      <c r="M89" s="414"/>
      <c r="N89" s="414"/>
      <c r="O89" s="414"/>
      <c r="P89" s="414"/>
      <c r="Q89" s="414"/>
      <c r="R89" s="414"/>
      <c r="S89" s="414"/>
      <c r="T89" s="414"/>
      <c r="U89" s="414"/>
      <c r="V89" s="414"/>
      <c r="W89" s="415"/>
      <c r="X89" s="593">
        <v>113</v>
      </c>
      <c r="Y89" s="720"/>
      <c r="Z89" s="721"/>
      <c r="AA89" s="721"/>
      <c r="AB89" s="722"/>
      <c r="AC89" s="593">
        <v>1007</v>
      </c>
      <c r="AD89" s="720">
        <v>0</v>
      </c>
      <c r="AE89" s="721"/>
      <c r="AF89" s="721"/>
      <c r="AG89" s="722"/>
      <c r="AH89" s="593">
        <v>114</v>
      </c>
      <c r="AI89" s="720">
        <f>+ROUND(Y89*40%,0)-AD89</f>
        <v>0</v>
      </c>
      <c r="AJ89" s="721"/>
      <c r="AK89" s="721"/>
      <c r="AL89" s="722"/>
      <c r="AM89" s="418" t="s">
        <v>2</v>
      </c>
      <c r="AN89" s="410"/>
      <c r="AO89" s="410"/>
      <c r="AP89" s="410"/>
      <c r="AQ89" s="410"/>
      <c r="AR89" s="410"/>
      <c r="AS89" s="410"/>
      <c r="AT89" s="410"/>
      <c r="AU89" s="410"/>
      <c r="AV89" s="410"/>
      <c r="AW89" s="410"/>
      <c r="AX89" s="410"/>
      <c r="AY89" s="410"/>
      <c r="AZ89" s="410"/>
      <c r="BA89" s="410"/>
      <c r="BB89" s="410"/>
      <c r="BC89" s="410"/>
      <c r="BD89" s="410"/>
      <c r="BE89" s="410"/>
      <c r="BF89" s="410"/>
      <c r="BG89" s="410"/>
      <c r="BH89" s="410"/>
      <c r="BI89" s="410"/>
      <c r="BJ89" s="410"/>
      <c r="BK89" s="410"/>
      <c r="BL89" s="410"/>
      <c r="BM89" s="410"/>
      <c r="BN89" s="410"/>
      <c r="BO89" s="410"/>
      <c r="BP89" s="410"/>
      <c r="BQ89" s="410"/>
      <c r="BR89" s="410"/>
      <c r="BS89" s="410"/>
      <c r="BT89" s="410"/>
      <c r="BU89" s="410"/>
      <c r="BV89" s="410"/>
      <c r="BW89" s="410"/>
      <c r="BX89" s="410"/>
      <c r="BY89" s="410"/>
      <c r="BZ89" s="410"/>
      <c r="CA89" s="410"/>
      <c r="CB89" s="410"/>
      <c r="CC89" s="410"/>
      <c r="CD89" s="410"/>
      <c r="CE89" s="410"/>
      <c r="CF89" s="410"/>
      <c r="CG89" s="410"/>
      <c r="CH89" s="410"/>
      <c r="CI89" s="410"/>
      <c r="CJ89" s="410"/>
      <c r="CK89" s="410"/>
      <c r="CL89" s="410"/>
      <c r="CM89" s="410"/>
      <c r="CN89" s="410"/>
      <c r="CO89" s="410"/>
      <c r="CP89" s="410"/>
      <c r="CQ89" s="410"/>
      <c r="CR89" s="410"/>
      <c r="CS89" s="410"/>
      <c r="CT89" s="410"/>
      <c r="CU89" s="410"/>
    </row>
    <row r="90" spans="2:99" ht="14.25">
      <c r="B90" s="732"/>
      <c r="C90" s="738"/>
      <c r="D90" s="592">
        <v>65</v>
      </c>
      <c r="E90" s="413" t="s">
        <v>585</v>
      </c>
      <c r="F90" s="414"/>
      <c r="G90" s="414"/>
      <c r="H90" s="414"/>
      <c r="I90" s="414"/>
      <c r="J90" s="414"/>
      <c r="K90" s="414"/>
      <c r="L90" s="414"/>
      <c r="M90" s="414"/>
      <c r="N90" s="414"/>
      <c r="O90" s="414"/>
      <c r="P90" s="414"/>
      <c r="Q90" s="414"/>
      <c r="R90" s="414"/>
      <c r="S90" s="414"/>
      <c r="T90" s="414"/>
      <c r="U90" s="414"/>
      <c r="V90" s="414"/>
      <c r="W90" s="415"/>
      <c r="X90" s="593">
        <v>1829</v>
      </c>
      <c r="Y90" s="720"/>
      <c r="Z90" s="721"/>
      <c r="AA90" s="721"/>
      <c r="AB90" s="722"/>
      <c r="AC90" s="413"/>
      <c r="AD90" s="414"/>
      <c r="AE90" s="414"/>
      <c r="AF90" s="414"/>
      <c r="AG90" s="415"/>
      <c r="AH90" s="593">
        <v>1830</v>
      </c>
      <c r="AI90" s="720"/>
      <c r="AJ90" s="721"/>
      <c r="AK90" s="721"/>
      <c r="AL90" s="722"/>
      <c r="AM90" s="418" t="s">
        <v>2</v>
      </c>
      <c r="AN90" s="410"/>
      <c r="AO90" s="410"/>
      <c r="AP90" s="410"/>
      <c r="AQ90" s="410"/>
      <c r="AR90" s="410"/>
      <c r="AS90" s="410"/>
      <c r="AT90" s="410"/>
      <c r="AU90" s="410"/>
      <c r="AV90" s="410"/>
      <c r="AW90" s="410"/>
      <c r="AX90" s="410"/>
      <c r="AY90" s="410"/>
      <c r="AZ90" s="410"/>
      <c r="BA90" s="410"/>
      <c r="BB90" s="410"/>
      <c r="BC90" s="410"/>
      <c r="BD90" s="410"/>
      <c r="BE90" s="410"/>
      <c r="BF90" s="410"/>
      <c r="BG90" s="410"/>
      <c r="BH90" s="410"/>
      <c r="BI90" s="410"/>
      <c r="BJ90" s="410"/>
      <c r="BK90" s="410"/>
      <c r="BL90" s="410"/>
      <c r="BM90" s="410"/>
      <c r="BN90" s="410"/>
      <c r="BO90" s="410"/>
      <c r="BP90" s="410"/>
      <c r="BQ90" s="410"/>
      <c r="BR90" s="410"/>
      <c r="BS90" s="410"/>
      <c r="BT90" s="410"/>
      <c r="BU90" s="410"/>
      <c r="BV90" s="410"/>
      <c r="BW90" s="410"/>
      <c r="BX90" s="410"/>
      <c r="BY90" s="410"/>
      <c r="BZ90" s="410"/>
      <c r="CA90" s="410"/>
      <c r="CB90" s="410"/>
      <c r="CC90" s="410"/>
      <c r="CD90" s="410"/>
      <c r="CE90" s="410"/>
      <c r="CF90" s="410"/>
      <c r="CG90" s="410"/>
      <c r="CH90" s="410"/>
      <c r="CI90" s="410"/>
      <c r="CJ90" s="410"/>
      <c r="CK90" s="410"/>
      <c r="CL90" s="410"/>
      <c r="CM90" s="410"/>
      <c r="CN90" s="410"/>
      <c r="CO90" s="410"/>
      <c r="CP90" s="410"/>
      <c r="CQ90" s="410"/>
      <c r="CR90" s="410"/>
      <c r="CS90" s="410"/>
      <c r="CT90" s="410"/>
      <c r="CU90" s="410"/>
    </row>
    <row r="91" spans="2:99" ht="14.25">
      <c r="B91" s="732"/>
      <c r="C91" s="738"/>
      <c r="D91" s="592">
        <v>66</v>
      </c>
      <c r="E91" s="413" t="s">
        <v>586</v>
      </c>
      <c r="F91" s="414"/>
      <c r="G91" s="414"/>
      <c r="H91" s="414"/>
      <c r="I91" s="414"/>
      <c r="J91" s="414"/>
      <c r="K91" s="414"/>
      <c r="L91" s="414"/>
      <c r="M91" s="414"/>
      <c r="N91" s="414"/>
      <c r="O91" s="414"/>
      <c r="P91" s="414"/>
      <c r="Q91" s="414"/>
      <c r="R91" s="414"/>
      <c r="S91" s="414"/>
      <c r="T91" s="414"/>
      <c r="U91" s="414"/>
      <c r="V91" s="414"/>
      <c r="W91" s="415"/>
      <c r="X91" s="593">
        <v>1835</v>
      </c>
      <c r="Y91" s="720"/>
      <c r="Z91" s="721"/>
      <c r="AA91" s="721"/>
      <c r="AB91" s="722"/>
      <c r="AC91" s="593">
        <v>1836</v>
      </c>
      <c r="AD91" s="720"/>
      <c r="AE91" s="721"/>
      <c r="AF91" s="721"/>
      <c r="AG91" s="722"/>
      <c r="AH91" s="593">
        <v>1837</v>
      </c>
      <c r="AI91" s="720"/>
      <c r="AJ91" s="721"/>
      <c r="AK91" s="721"/>
      <c r="AL91" s="722"/>
      <c r="AM91" s="418" t="s">
        <v>2</v>
      </c>
      <c r="AN91" s="410"/>
      <c r="AO91" s="410"/>
      <c r="AP91" s="410"/>
      <c r="AQ91" s="410"/>
      <c r="AR91" s="410"/>
      <c r="AS91" s="410"/>
      <c r="AT91" s="410"/>
      <c r="AU91" s="410"/>
      <c r="AV91" s="410"/>
      <c r="AW91" s="410"/>
      <c r="AX91" s="410"/>
      <c r="AY91" s="410"/>
      <c r="AZ91" s="410"/>
      <c r="BA91" s="410"/>
      <c r="BB91" s="410"/>
      <c r="BC91" s="410"/>
      <c r="BD91" s="410"/>
      <c r="BE91" s="410"/>
      <c r="BF91" s="410"/>
      <c r="BG91" s="410"/>
      <c r="BH91" s="410"/>
      <c r="BI91" s="410"/>
      <c r="BJ91" s="410"/>
      <c r="BK91" s="410"/>
      <c r="BL91" s="410"/>
      <c r="BM91" s="410"/>
      <c r="BN91" s="410"/>
      <c r="BO91" s="410"/>
      <c r="BP91" s="410"/>
      <c r="BQ91" s="410"/>
      <c r="BR91" s="410"/>
      <c r="BS91" s="410"/>
      <c r="BT91" s="410"/>
      <c r="BU91" s="410"/>
      <c r="BV91" s="410"/>
      <c r="BW91" s="410"/>
      <c r="BX91" s="410"/>
      <c r="BY91" s="410"/>
      <c r="BZ91" s="410"/>
      <c r="CA91" s="410"/>
      <c r="CB91" s="410"/>
      <c r="CC91" s="410"/>
      <c r="CD91" s="410"/>
      <c r="CE91" s="410"/>
      <c r="CF91" s="410"/>
      <c r="CG91" s="410"/>
      <c r="CH91" s="410"/>
      <c r="CI91" s="410"/>
      <c r="CJ91" s="410"/>
      <c r="CK91" s="410"/>
      <c r="CL91" s="410"/>
      <c r="CM91" s="410"/>
      <c r="CN91" s="410"/>
      <c r="CO91" s="410"/>
      <c r="CP91" s="410"/>
      <c r="CQ91" s="410"/>
      <c r="CR91" s="410"/>
      <c r="CS91" s="410"/>
      <c r="CT91" s="410"/>
      <c r="CU91" s="410"/>
    </row>
    <row r="92" spans="2:99" ht="14.25">
      <c r="B92" s="732"/>
      <c r="C92" s="738"/>
      <c r="D92" s="592">
        <v>67</v>
      </c>
      <c r="E92" s="413" t="s">
        <v>587</v>
      </c>
      <c r="F92" s="414"/>
      <c r="G92" s="414"/>
      <c r="H92" s="414"/>
      <c r="I92" s="414"/>
      <c r="J92" s="414"/>
      <c r="K92" s="414"/>
      <c r="L92" s="414"/>
      <c r="M92" s="414"/>
      <c r="N92" s="414"/>
      <c r="O92" s="414"/>
      <c r="P92" s="414"/>
      <c r="Q92" s="414"/>
      <c r="R92" s="414"/>
      <c r="S92" s="414"/>
      <c r="T92" s="414"/>
      <c r="U92" s="414"/>
      <c r="V92" s="414"/>
      <c r="W92" s="415"/>
      <c r="X92" s="593">
        <v>908</v>
      </c>
      <c r="Y92" s="720"/>
      <c r="Z92" s="721"/>
      <c r="AA92" s="721"/>
      <c r="AB92" s="722"/>
      <c r="AC92" s="413"/>
      <c r="AD92" s="414"/>
      <c r="AE92" s="414"/>
      <c r="AF92" s="414"/>
      <c r="AG92" s="415"/>
      <c r="AH92" s="593">
        <v>909</v>
      </c>
      <c r="AI92" s="720"/>
      <c r="AJ92" s="721"/>
      <c r="AK92" s="721"/>
      <c r="AL92" s="722"/>
      <c r="AM92" s="418" t="s">
        <v>2</v>
      </c>
      <c r="AN92" s="410"/>
      <c r="AO92" s="410"/>
      <c r="AP92" s="410"/>
      <c r="AQ92" s="410"/>
      <c r="AR92" s="410"/>
      <c r="AS92" s="410"/>
      <c r="AT92" s="410"/>
      <c r="AU92" s="410"/>
      <c r="AV92" s="410"/>
      <c r="AW92" s="410"/>
      <c r="AX92" s="410"/>
      <c r="AY92" s="410"/>
      <c r="AZ92" s="410"/>
      <c r="BA92" s="410"/>
      <c r="BB92" s="410"/>
      <c r="BC92" s="410"/>
      <c r="BD92" s="410"/>
      <c r="BE92" s="410"/>
      <c r="BF92" s="410"/>
      <c r="BG92" s="410"/>
      <c r="BH92" s="410"/>
      <c r="BI92" s="410"/>
      <c r="BJ92" s="410"/>
      <c r="BK92" s="410"/>
      <c r="BL92" s="410"/>
      <c r="BM92" s="410"/>
      <c r="BN92" s="410"/>
      <c r="BO92" s="410"/>
      <c r="BP92" s="410"/>
      <c r="BQ92" s="410"/>
      <c r="BR92" s="410"/>
      <c r="BS92" s="410"/>
      <c r="BT92" s="410"/>
      <c r="BU92" s="410"/>
      <c r="BV92" s="410"/>
      <c r="BW92" s="410"/>
      <c r="BX92" s="410"/>
      <c r="BY92" s="410"/>
      <c r="BZ92" s="410"/>
      <c r="CA92" s="410"/>
      <c r="CB92" s="410"/>
      <c r="CC92" s="410"/>
      <c r="CD92" s="410"/>
      <c r="CE92" s="410"/>
      <c r="CF92" s="410"/>
      <c r="CG92" s="410"/>
      <c r="CH92" s="410"/>
      <c r="CI92" s="410"/>
      <c r="CJ92" s="410"/>
      <c r="CK92" s="410"/>
      <c r="CL92" s="410"/>
      <c r="CM92" s="410"/>
      <c r="CN92" s="410"/>
      <c r="CO92" s="410"/>
      <c r="CP92" s="410"/>
      <c r="CQ92" s="410"/>
      <c r="CR92" s="410"/>
      <c r="CS92" s="410"/>
      <c r="CT92" s="410"/>
      <c r="CU92" s="410"/>
    </row>
    <row r="93" spans="2:99" ht="14.25">
      <c r="B93" s="732"/>
      <c r="C93" s="738"/>
      <c r="D93" s="592">
        <v>68</v>
      </c>
      <c r="E93" s="413" t="s">
        <v>588</v>
      </c>
      <c r="F93" s="414"/>
      <c r="G93" s="414"/>
      <c r="H93" s="414"/>
      <c r="I93" s="414"/>
      <c r="J93" s="414"/>
      <c r="K93" s="414"/>
      <c r="L93" s="414"/>
      <c r="M93" s="414"/>
      <c r="N93" s="414"/>
      <c r="O93" s="414"/>
      <c r="P93" s="414"/>
      <c r="Q93" s="414"/>
      <c r="R93" s="414"/>
      <c r="S93" s="414"/>
      <c r="T93" s="414"/>
      <c r="U93" s="414"/>
      <c r="V93" s="414"/>
      <c r="W93" s="415"/>
      <c r="X93" s="593">
        <v>951</v>
      </c>
      <c r="Y93" s="720"/>
      <c r="Z93" s="721"/>
      <c r="AA93" s="721"/>
      <c r="AB93" s="722"/>
      <c r="AC93" s="413"/>
      <c r="AD93" s="414"/>
      <c r="AE93" s="414"/>
      <c r="AF93" s="414"/>
      <c r="AG93" s="415"/>
      <c r="AH93" s="593">
        <v>952</v>
      </c>
      <c r="AI93" s="720"/>
      <c r="AJ93" s="721"/>
      <c r="AK93" s="721"/>
      <c r="AL93" s="722"/>
      <c r="AM93" s="418" t="s">
        <v>2</v>
      </c>
      <c r="AN93" s="410"/>
      <c r="AO93" s="410"/>
      <c r="AP93" s="410"/>
      <c r="AQ93" s="410"/>
      <c r="AR93" s="410"/>
      <c r="AS93" s="410"/>
      <c r="AT93" s="410"/>
      <c r="AU93" s="410"/>
      <c r="AV93" s="410"/>
      <c r="AW93" s="410"/>
      <c r="AX93" s="410"/>
      <c r="AY93" s="410"/>
      <c r="AZ93" s="410"/>
      <c r="BA93" s="410"/>
      <c r="BB93" s="410"/>
      <c r="BC93" s="410"/>
      <c r="BD93" s="410"/>
      <c r="BE93" s="410"/>
      <c r="BF93" s="410"/>
      <c r="BG93" s="410"/>
      <c r="BH93" s="410"/>
      <c r="BI93" s="410"/>
      <c r="BJ93" s="410"/>
      <c r="BK93" s="410"/>
      <c r="BL93" s="410"/>
      <c r="BM93" s="410"/>
      <c r="BN93" s="410"/>
      <c r="BO93" s="410"/>
      <c r="BP93" s="410"/>
      <c r="BQ93" s="410"/>
      <c r="BR93" s="410"/>
      <c r="BS93" s="410"/>
      <c r="BT93" s="410"/>
      <c r="BU93" s="410"/>
      <c r="BV93" s="410"/>
      <c r="BW93" s="410"/>
      <c r="BX93" s="410"/>
      <c r="BY93" s="410"/>
      <c r="BZ93" s="410"/>
      <c r="CA93" s="410"/>
      <c r="CB93" s="410"/>
      <c r="CC93" s="410"/>
      <c r="CD93" s="410"/>
      <c r="CE93" s="410"/>
      <c r="CF93" s="410"/>
      <c r="CG93" s="410"/>
      <c r="CH93" s="410"/>
      <c r="CI93" s="410"/>
      <c r="CJ93" s="410"/>
      <c r="CK93" s="410"/>
      <c r="CL93" s="410"/>
      <c r="CM93" s="410"/>
      <c r="CN93" s="410"/>
      <c r="CO93" s="410"/>
      <c r="CP93" s="410"/>
      <c r="CQ93" s="410"/>
      <c r="CR93" s="410"/>
      <c r="CS93" s="410"/>
      <c r="CT93" s="410"/>
      <c r="CU93" s="410"/>
    </row>
    <row r="94" spans="2:99" ht="14.25">
      <c r="B94" s="732"/>
      <c r="C94" s="738"/>
      <c r="D94" s="592">
        <v>69</v>
      </c>
      <c r="E94" s="413" t="s">
        <v>589</v>
      </c>
      <c r="F94" s="414"/>
      <c r="G94" s="414"/>
      <c r="H94" s="414"/>
      <c r="I94" s="414"/>
      <c r="J94" s="414"/>
      <c r="K94" s="414"/>
      <c r="L94" s="414"/>
      <c r="M94" s="414"/>
      <c r="N94" s="414"/>
      <c r="O94" s="414"/>
      <c r="P94" s="414"/>
      <c r="Q94" s="414"/>
      <c r="R94" s="414"/>
      <c r="S94" s="414"/>
      <c r="T94" s="414"/>
      <c r="U94" s="414"/>
      <c r="V94" s="414"/>
      <c r="W94" s="415"/>
      <c r="X94" s="593">
        <v>753</v>
      </c>
      <c r="Y94" s="720"/>
      <c r="Z94" s="721"/>
      <c r="AA94" s="721"/>
      <c r="AB94" s="722"/>
      <c r="AC94" s="593">
        <v>754</v>
      </c>
      <c r="AD94" s="720"/>
      <c r="AE94" s="721"/>
      <c r="AF94" s="721"/>
      <c r="AG94" s="722"/>
      <c r="AH94" s="593">
        <v>755</v>
      </c>
      <c r="AI94" s="720"/>
      <c r="AJ94" s="721"/>
      <c r="AK94" s="721"/>
      <c r="AL94" s="722"/>
      <c r="AM94" s="418" t="s">
        <v>2</v>
      </c>
      <c r="AN94" s="410"/>
      <c r="AO94" s="410"/>
      <c r="AP94" s="410"/>
      <c r="AQ94" s="410"/>
      <c r="AR94" s="410"/>
      <c r="AS94" s="410"/>
      <c r="AT94" s="410"/>
      <c r="AU94" s="410"/>
      <c r="AV94" s="410"/>
      <c r="AW94" s="410"/>
      <c r="AX94" s="410"/>
      <c r="AY94" s="410"/>
      <c r="AZ94" s="410"/>
      <c r="BA94" s="410"/>
      <c r="BB94" s="410"/>
      <c r="BC94" s="410"/>
      <c r="BD94" s="410"/>
      <c r="BE94" s="410"/>
      <c r="BF94" s="410"/>
      <c r="BG94" s="410"/>
      <c r="BH94" s="410"/>
      <c r="BI94" s="410"/>
      <c r="BJ94" s="410"/>
      <c r="BK94" s="410"/>
      <c r="BL94" s="410"/>
      <c r="BM94" s="410"/>
      <c r="BN94" s="410"/>
      <c r="BO94" s="410"/>
      <c r="BP94" s="410"/>
      <c r="BQ94" s="410"/>
      <c r="BR94" s="410"/>
      <c r="BS94" s="410"/>
      <c r="BT94" s="410"/>
      <c r="BU94" s="410"/>
      <c r="BV94" s="410"/>
      <c r="BW94" s="410"/>
      <c r="BX94" s="410"/>
      <c r="BY94" s="410"/>
      <c r="BZ94" s="410"/>
      <c r="CA94" s="410"/>
      <c r="CB94" s="410"/>
      <c r="CC94" s="410"/>
      <c r="CD94" s="410"/>
      <c r="CE94" s="410"/>
      <c r="CF94" s="410"/>
      <c r="CG94" s="410"/>
      <c r="CH94" s="410"/>
      <c r="CI94" s="410"/>
      <c r="CJ94" s="410"/>
      <c r="CK94" s="410"/>
      <c r="CL94" s="410"/>
      <c r="CM94" s="410"/>
      <c r="CN94" s="410"/>
      <c r="CO94" s="410"/>
      <c r="CP94" s="410"/>
      <c r="CQ94" s="410"/>
      <c r="CR94" s="410"/>
      <c r="CS94" s="410"/>
      <c r="CT94" s="410"/>
      <c r="CU94" s="410"/>
    </row>
    <row r="95" spans="2:99" ht="14.25">
      <c r="B95" s="732"/>
      <c r="C95" s="738"/>
      <c r="D95" s="592">
        <v>70</v>
      </c>
      <c r="E95" s="413" t="s">
        <v>590</v>
      </c>
      <c r="F95" s="414"/>
      <c r="G95" s="414"/>
      <c r="H95" s="414"/>
      <c r="I95" s="414"/>
      <c r="J95" s="414"/>
      <c r="K95" s="414"/>
      <c r="L95" s="414"/>
      <c r="M95" s="414"/>
      <c r="N95" s="414"/>
      <c r="O95" s="414"/>
      <c r="P95" s="414"/>
      <c r="Q95" s="414"/>
      <c r="R95" s="414"/>
      <c r="S95" s="414"/>
      <c r="T95" s="414"/>
      <c r="U95" s="414"/>
      <c r="V95" s="414"/>
      <c r="W95" s="415"/>
      <c r="X95" s="593">
        <v>133</v>
      </c>
      <c r="Y95" s="720"/>
      <c r="Z95" s="721"/>
      <c r="AA95" s="721"/>
      <c r="AB95" s="722"/>
      <c r="AC95" s="593">
        <v>138</v>
      </c>
      <c r="AD95" s="720"/>
      <c r="AE95" s="721"/>
      <c r="AF95" s="721"/>
      <c r="AG95" s="722"/>
      <c r="AH95" s="593">
        <v>134</v>
      </c>
      <c r="AI95" s="720"/>
      <c r="AJ95" s="721"/>
      <c r="AK95" s="721"/>
      <c r="AL95" s="722"/>
      <c r="AM95" s="418" t="s">
        <v>2</v>
      </c>
      <c r="AN95" s="410"/>
      <c r="AO95" s="410"/>
      <c r="AP95" s="410"/>
      <c r="AQ95" s="410"/>
      <c r="AR95" s="410"/>
      <c r="AS95" s="410"/>
      <c r="AT95" s="410"/>
      <c r="AU95" s="410"/>
      <c r="AV95" s="410"/>
      <c r="AW95" s="410"/>
      <c r="AX95" s="410"/>
      <c r="AY95" s="410"/>
      <c r="AZ95" s="410"/>
      <c r="BA95" s="410"/>
      <c r="BB95" s="410"/>
      <c r="BC95" s="410"/>
      <c r="BD95" s="410"/>
      <c r="BE95" s="410"/>
      <c r="BF95" s="410"/>
      <c r="BG95" s="410"/>
      <c r="BH95" s="410"/>
      <c r="BI95" s="410"/>
      <c r="BJ95" s="410"/>
      <c r="BK95" s="410"/>
      <c r="BL95" s="410"/>
      <c r="BM95" s="410"/>
      <c r="BN95" s="410"/>
      <c r="BO95" s="410"/>
      <c r="BP95" s="410"/>
      <c r="BQ95" s="410"/>
      <c r="BR95" s="410"/>
      <c r="BS95" s="410"/>
      <c r="BT95" s="410"/>
      <c r="BU95" s="410"/>
      <c r="BV95" s="410"/>
      <c r="BW95" s="410"/>
      <c r="BX95" s="410"/>
      <c r="BY95" s="410"/>
      <c r="BZ95" s="410"/>
      <c r="CA95" s="410"/>
      <c r="CB95" s="410"/>
      <c r="CC95" s="410"/>
      <c r="CD95" s="410"/>
      <c r="CE95" s="410"/>
      <c r="CF95" s="410"/>
      <c r="CG95" s="410"/>
      <c r="CH95" s="410"/>
      <c r="CI95" s="410"/>
      <c r="CJ95" s="410"/>
      <c r="CK95" s="410"/>
      <c r="CL95" s="410"/>
      <c r="CM95" s="410"/>
      <c r="CN95" s="410"/>
      <c r="CO95" s="410"/>
      <c r="CP95" s="410"/>
      <c r="CQ95" s="410"/>
      <c r="CR95" s="410"/>
      <c r="CS95" s="410"/>
      <c r="CT95" s="410"/>
      <c r="CU95" s="410"/>
    </row>
    <row r="96" spans="2:99" ht="14.25">
      <c r="B96" s="732"/>
      <c r="C96" s="738"/>
      <c r="D96" s="592">
        <v>71</v>
      </c>
      <c r="E96" s="413" t="s">
        <v>591</v>
      </c>
      <c r="F96" s="414"/>
      <c r="G96" s="414"/>
      <c r="H96" s="414"/>
      <c r="I96" s="414"/>
      <c r="J96" s="414"/>
      <c r="K96" s="414"/>
      <c r="L96" s="414"/>
      <c r="M96" s="414"/>
      <c r="N96" s="414"/>
      <c r="O96" s="414"/>
      <c r="P96" s="414"/>
      <c r="Q96" s="414"/>
      <c r="R96" s="414"/>
      <c r="S96" s="414"/>
      <c r="T96" s="414"/>
      <c r="U96" s="414"/>
      <c r="V96" s="414"/>
      <c r="W96" s="415"/>
      <c r="X96" s="593">
        <v>32</v>
      </c>
      <c r="Y96" s="720"/>
      <c r="Z96" s="721"/>
      <c r="AA96" s="721"/>
      <c r="AB96" s="722"/>
      <c r="AC96" s="593">
        <v>76</v>
      </c>
      <c r="AD96" s="720"/>
      <c r="AE96" s="721"/>
      <c r="AF96" s="721"/>
      <c r="AG96" s="722"/>
      <c r="AH96" s="593">
        <v>34</v>
      </c>
      <c r="AI96" s="720"/>
      <c r="AJ96" s="721"/>
      <c r="AK96" s="721"/>
      <c r="AL96" s="722"/>
      <c r="AM96" s="418" t="s">
        <v>2</v>
      </c>
      <c r="AN96" s="410"/>
      <c r="AO96" s="410"/>
      <c r="AP96" s="410"/>
      <c r="AQ96" s="410"/>
      <c r="AR96" s="410"/>
      <c r="AS96" s="410"/>
      <c r="AT96" s="410"/>
      <c r="AU96" s="410"/>
      <c r="AV96" s="410"/>
      <c r="AW96" s="410"/>
      <c r="AX96" s="410"/>
      <c r="AY96" s="410"/>
      <c r="AZ96" s="410"/>
      <c r="BA96" s="410"/>
      <c r="BB96" s="410"/>
      <c r="BC96" s="410"/>
      <c r="BD96" s="410"/>
      <c r="BE96" s="410"/>
      <c r="BF96" s="410"/>
      <c r="BG96" s="410"/>
      <c r="BH96" s="410"/>
      <c r="BI96" s="410"/>
      <c r="BJ96" s="410"/>
      <c r="BK96" s="410"/>
      <c r="BL96" s="410"/>
      <c r="BM96" s="410"/>
      <c r="BN96" s="410"/>
      <c r="BO96" s="410"/>
      <c r="BP96" s="410"/>
      <c r="BQ96" s="410"/>
      <c r="BR96" s="410"/>
      <c r="BS96" s="410"/>
      <c r="BT96" s="410"/>
      <c r="BU96" s="410"/>
      <c r="BV96" s="410"/>
      <c r="BW96" s="410"/>
      <c r="BX96" s="410"/>
      <c r="BY96" s="410"/>
      <c r="BZ96" s="410"/>
      <c r="CA96" s="410"/>
      <c r="CB96" s="410"/>
      <c r="CC96" s="410"/>
      <c r="CD96" s="410"/>
      <c r="CE96" s="410"/>
      <c r="CF96" s="410"/>
      <c r="CG96" s="410"/>
      <c r="CH96" s="410"/>
      <c r="CI96" s="410"/>
      <c r="CJ96" s="410"/>
      <c r="CK96" s="410"/>
      <c r="CL96" s="410"/>
      <c r="CM96" s="410"/>
      <c r="CN96" s="410"/>
      <c r="CO96" s="410"/>
      <c r="CP96" s="410"/>
      <c r="CQ96" s="410"/>
      <c r="CR96" s="410"/>
      <c r="CS96" s="410"/>
      <c r="CT96" s="410"/>
      <c r="CU96" s="410"/>
    </row>
    <row r="97" spans="2:99" ht="14.25">
      <c r="B97" s="732"/>
      <c r="C97" s="738"/>
      <c r="D97" s="592">
        <v>72</v>
      </c>
      <c r="E97" s="413" t="s">
        <v>592</v>
      </c>
      <c r="F97" s="414"/>
      <c r="G97" s="414"/>
      <c r="H97" s="414"/>
      <c r="I97" s="414"/>
      <c r="J97" s="414"/>
      <c r="K97" s="414"/>
      <c r="L97" s="414"/>
      <c r="M97" s="414"/>
      <c r="N97" s="414"/>
      <c r="O97" s="414"/>
      <c r="P97" s="414"/>
      <c r="Q97" s="414"/>
      <c r="R97" s="414"/>
      <c r="S97" s="414"/>
      <c r="T97" s="414"/>
      <c r="U97" s="414"/>
      <c r="V97" s="414"/>
      <c r="W97" s="415"/>
      <c r="X97" s="593">
        <v>1643</v>
      </c>
      <c r="Y97" s="720"/>
      <c r="Z97" s="721"/>
      <c r="AA97" s="721"/>
      <c r="AB97" s="722"/>
      <c r="AC97" s="413"/>
      <c r="AD97" s="414"/>
      <c r="AE97" s="414"/>
      <c r="AF97" s="414"/>
      <c r="AG97" s="415"/>
      <c r="AH97" s="593">
        <v>1644</v>
      </c>
      <c r="AI97" s="720"/>
      <c r="AJ97" s="721"/>
      <c r="AK97" s="721"/>
      <c r="AL97" s="722"/>
      <c r="AM97" s="418" t="s">
        <v>2</v>
      </c>
      <c r="AN97" s="410"/>
      <c r="AO97" s="410"/>
      <c r="AP97" s="410"/>
      <c r="AQ97" s="410"/>
      <c r="AR97" s="410"/>
      <c r="AS97" s="410"/>
      <c r="AT97" s="410"/>
      <c r="AU97" s="410"/>
      <c r="AV97" s="410"/>
      <c r="AW97" s="410"/>
      <c r="AX97" s="410"/>
      <c r="AY97" s="410"/>
      <c r="AZ97" s="410"/>
      <c r="BA97" s="410"/>
      <c r="BB97" s="410"/>
      <c r="BC97" s="410"/>
      <c r="BD97" s="410"/>
      <c r="BE97" s="410"/>
      <c r="BF97" s="410"/>
      <c r="BG97" s="410"/>
      <c r="BH97" s="410"/>
      <c r="BI97" s="410"/>
      <c r="BJ97" s="410"/>
      <c r="BK97" s="410"/>
      <c r="BL97" s="410"/>
      <c r="BM97" s="410"/>
      <c r="BN97" s="410"/>
      <c r="BO97" s="410"/>
      <c r="BP97" s="410"/>
      <c r="BQ97" s="410"/>
      <c r="BR97" s="410"/>
      <c r="BS97" s="410"/>
      <c r="BT97" s="410"/>
      <c r="BU97" s="410"/>
      <c r="BV97" s="410"/>
      <c r="BW97" s="410"/>
      <c r="BX97" s="410"/>
      <c r="BY97" s="410"/>
      <c r="BZ97" s="410"/>
      <c r="CA97" s="410"/>
      <c r="CB97" s="410"/>
      <c r="CC97" s="410"/>
      <c r="CD97" s="410"/>
      <c r="CE97" s="410"/>
      <c r="CF97" s="410"/>
      <c r="CG97" s="410"/>
      <c r="CH97" s="410"/>
      <c r="CI97" s="410"/>
      <c r="CJ97" s="410"/>
      <c r="CK97" s="410"/>
      <c r="CL97" s="410"/>
      <c r="CM97" s="410"/>
      <c r="CN97" s="410"/>
      <c r="CO97" s="410"/>
      <c r="CP97" s="410"/>
      <c r="CQ97" s="410"/>
      <c r="CR97" s="410"/>
      <c r="CS97" s="410"/>
      <c r="CT97" s="410"/>
      <c r="CU97" s="410"/>
    </row>
    <row r="98" spans="2:99" ht="14.25">
      <c r="B98" s="732"/>
      <c r="C98" s="738"/>
      <c r="D98" s="595">
        <v>73</v>
      </c>
      <c r="E98" s="432" t="s">
        <v>355</v>
      </c>
      <c r="F98" s="433"/>
      <c r="G98" s="433"/>
      <c r="H98" s="433"/>
      <c r="I98" s="433"/>
      <c r="J98" s="433"/>
      <c r="K98" s="433"/>
      <c r="L98" s="433"/>
      <c r="M98" s="433"/>
      <c r="N98" s="433"/>
      <c r="O98" s="433"/>
      <c r="P98" s="433"/>
      <c r="Q98" s="433"/>
      <c r="R98" s="433"/>
      <c r="S98" s="433"/>
      <c r="T98" s="433"/>
      <c r="U98" s="433"/>
      <c r="V98" s="433"/>
      <c r="W98" s="433"/>
      <c r="X98" s="433"/>
      <c r="Y98" s="433"/>
      <c r="Z98" s="433"/>
      <c r="AA98" s="433"/>
      <c r="AB98" s="433"/>
      <c r="AC98" s="433"/>
      <c r="AD98" s="433"/>
      <c r="AE98" s="433"/>
      <c r="AF98" s="433"/>
      <c r="AG98" s="434"/>
      <c r="AH98" s="425">
        <v>911</v>
      </c>
      <c r="AI98" s="724"/>
      <c r="AJ98" s="725"/>
      <c r="AK98" s="725"/>
      <c r="AL98" s="726"/>
      <c r="AM98" s="418" t="s">
        <v>2</v>
      </c>
      <c r="AN98" s="410"/>
      <c r="AO98" s="410"/>
      <c r="AP98" s="410"/>
      <c r="AQ98" s="410"/>
      <c r="AR98" s="410"/>
      <c r="AS98" s="410"/>
      <c r="AT98" s="410"/>
      <c r="AU98" s="410"/>
      <c r="AV98" s="410"/>
      <c r="AW98" s="410"/>
      <c r="AX98" s="410"/>
      <c r="AY98" s="410"/>
      <c r="AZ98" s="410"/>
      <c r="BA98" s="410"/>
      <c r="BB98" s="410"/>
      <c r="BC98" s="410"/>
      <c r="BD98" s="410"/>
      <c r="BE98" s="410"/>
      <c r="BF98" s="410"/>
      <c r="BG98" s="410"/>
      <c r="BH98" s="410"/>
      <c r="BI98" s="410"/>
      <c r="BJ98" s="410"/>
      <c r="BK98" s="410"/>
      <c r="BL98" s="410"/>
      <c r="BM98" s="410"/>
      <c r="BN98" s="410"/>
      <c r="BO98" s="410"/>
      <c r="BP98" s="410"/>
      <c r="BQ98" s="410"/>
      <c r="BR98" s="410"/>
      <c r="BS98" s="410"/>
      <c r="BT98" s="410"/>
      <c r="BU98" s="410"/>
      <c r="BV98" s="410"/>
      <c r="BW98" s="410"/>
      <c r="BX98" s="410"/>
      <c r="BY98" s="410"/>
      <c r="BZ98" s="410"/>
      <c r="CA98" s="410"/>
      <c r="CB98" s="410"/>
      <c r="CC98" s="410"/>
      <c r="CD98" s="410"/>
      <c r="CE98" s="410"/>
      <c r="CF98" s="410"/>
      <c r="CG98" s="410"/>
      <c r="CH98" s="410"/>
      <c r="CI98" s="410"/>
      <c r="CJ98" s="410"/>
      <c r="CK98" s="410"/>
      <c r="CL98" s="410"/>
      <c r="CM98" s="410"/>
      <c r="CN98" s="410"/>
      <c r="CO98" s="410"/>
      <c r="CP98" s="410"/>
      <c r="CQ98" s="410"/>
      <c r="CR98" s="410"/>
      <c r="CS98" s="410"/>
      <c r="CT98" s="410"/>
      <c r="CU98" s="410"/>
    </row>
    <row r="99" spans="2:99" ht="14.25">
      <c r="B99" s="732"/>
      <c r="C99" s="738"/>
      <c r="D99" s="595">
        <v>74</v>
      </c>
      <c r="E99" s="432" t="s">
        <v>593</v>
      </c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  <c r="Z99" s="433"/>
      <c r="AA99" s="433"/>
      <c r="AB99" s="433"/>
      <c r="AC99" s="433"/>
      <c r="AD99" s="433"/>
      <c r="AE99" s="433"/>
      <c r="AF99" s="433"/>
      <c r="AG99" s="434"/>
      <c r="AH99" s="425">
        <v>913</v>
      </c>
      <c r="AI99" s="724"/>
      <c r="AJ99" s="725"/>
      <c r="AK99" s="725"/>
      <c r="AL99" s="726"/>
      <c r="AM99" s="418" t="s">
        <v>2</v>
      </c>
      <c r="AN99" s="410"/>
      <c r="AO99" s="410"/>
      <c r="AP99" s="410"/>
      <c r="AQ99" s="410"/>
      <c r="AR99" s="410"/>
      <c r="AS99" s="410"/>
      <c r="AT99" s="410"/>
      <c r="AU99" s="410"/>
      <c r="AV99" s="410"/>
      <c r="AW99" s="410"/>
      <c r="AX99" s="410"/>
      <c r="AY99" s="410"/>
      <c r="AZ99" s="410"/>
      <c r="BA99" s="410"/>
      <c r="BB99" s="410"/>
      <c r="BC99" s="410"/>
      <c r="BD99" s="410"/>
      <c r="BE99" s="410"/>
      <c r="BF99" s="410"/>
      <c r="BG99" s="410"/>
      <c r="BH99" s="410"/>
      <c r="BI99" s="410"/>
      <c r="BJ99" s="410"/>
      <c r="BK99" s="410"/>
      <c r="BL99" s="410"/>
      <c r="BM99" s="410"/>
      <c r="BN99" s="410"/>
      <c r="BO99" s="410"/>
      <c r="BP99" s="410"/>
      <c r="BQ99" s="410"/>
      <c r="BR99" s="410"/>
      <c r="BS99" s="410"/>
      <c r="BT99" s="410"/>
      <c r="BU99" s="410"/>
      <c r="BV99" s="410"/>
      <c r="BW99" s="410"/>
      <c r="BX99" s="410"/>
      <c r="BY99" s="410"/>
      <c r="BZ99" s="410"/>
      <c r="CA99" s="410"/>
      <c r="CB99" s="410"/>
      <c r="CC99" s="410"/>
      <c r="CD99" s="410"/>
      <c r="CE99" s="410"/>
      <c r="CF99" s="410"/>
      <c r="CG99" s="410"/>
      <c r="CH99" s="410"/>
      <c r="CI99" s="410"/>
      <c r="CJ99" s="410"/>
      <c r="CK99" s="410"/>
      <c r="CL99" s="410"/>
      <c r="CM99" s="410"/>
      <c r="CN99" s="410"/>
      <c r="CO99" s="410"/>
      <c r="CP99" s="410"/>
      <c r="CQ99" s="410"/>
      <c r="CR99" s="410"/>
      <c r="CS99" s="410"/>
      <c r="CT99" s="410"/>
      <c r="CU99" s="410"/>
    </row>
    <row r="100" spans="2:99" ht="14.25">
      <c r="B100" s="732"/>
      <c r="C100" s="738"/>
      <c r="D100" s="595">
        <v>75</v>
      </c>
      <c r="E100" s="432" t="s">
        <v>594</v>
      </c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433"/>
      <c r="X100" s="433"/>
      <c r="Y100" s="433"/>
      <c r="Z100" s="433"/>
      <c r="AA100" s="433"/>
      <c r="AB100" s="433"/>
      <c r="AC100" s="433"/>
      <c r="AD100" s="433"/>
      <c r="AE100" s="433"/>
      <c r="AF100" s="433"/>
      <c r="AG100" s="434"/>
      <c r="AH100" s="425">
        <v>923</v>
      </c>
      <c r="AI100" s="724"/>
      <c r="AJ100" s="725"/>
      <c r="AK100" s="725"/>
      <c r="AL100" s="726"/>
      <c r="AM100" s="418" t="s">
        <v>2</v>
      </c>
      <c r="AN100" s="410"/>
      <c r="AO100" s="410"/>
      <c r="AP100" s="410"/>
      <c r="AQ100" s="410"/>
      <c r="AR100" s="410"/>
      <c r="AS100" s="410"/>
      <c r="AT100" s="410"/>
      <c r="AU100" s="410"/>
      <c r="AV100" s="410"/>
      <c r="AW100" s="410"/>
      <c r="AX100" s="410"/>
      <c r="AY100" s="410"/>
      <c r="AZ100" s="410"/>
      <c r="BA100" s="410"/>
      <c r="BB100" s="410"/>
      <c r="BC100" s="410"/>
      <c r="BD100" s="410"/>
      <c r="BE100" s="410"/>
      <c r="BF100" s="410"/>
      <c r="BG100" s="410"/>
      <c r="BH100" s="410"/>
      <c r="BI100" s="410"/>
      <c r="BJ100" s="410"/>
      <c r="BK100" s="410"/>
      <c r="BL100" s="410"/>
      <c r="BM100" s="410"/>
      <c r="BN100" s="410"/>
      <c r="BO100" s="410"/>
      <c r="BP100" s="410"/>
      <c r="BQ100" s="410"/>
      <c r="BR100" s="410"/>
      <c r="BS100" s="410"/>
      <c r="BT100" s="410"/>
      <c r="BU100" s="410"/>
      <c r="BV100" s="410"/>
      <c r="BW100" s="410"/>
      <c r="BX100" s="410"/>
      <c r="BY100" s="410"/>
      <c r="BZ100" s="410"/>
      <c r="CA100" s="410"/>
      <c r="CB100" s="410"/>
      <c r="CC100" s="410"/>
      <c r="CD100" s="410"/>
      <c r="CE100" s="410"/>
      <c r="CF100" s="410"/>
      <c r="CG100" s="410"/>
      <c r="CH100" s="410"/>
      <c r="CI100" s="410"/>
      <c r="CJ100" s="410"/>
      <c r="CK100" s="410"/>
      <c r="CL100" s="410"/>
      <c r="CM100" s="410"/>
      <c r="CN100" s="410"/>
      <c r="CO100" s="410"/>
      <c r="CP100" s="410"/>
      <c r="CQ100" s="410"/>
      <c r="CR100" s="410"/>
      <c r="CS100" s="410"/>
      <c r="CT100" s="410"/>
      <c r="CU100" s="410"/>
    </row>
    <row r="101" spans="2:99" ht="14.25">
      <c r="B101" s="732"/>
      <c r="C101" s="738"/>
      <c r="D101" s="595">
        <v>76</v>
      </c>
      <c r="E101" s="432" t="s">
        <v>595</v>
      </c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  <c r="AF101" s="433"/>
      <c r="AG101" s="434"/>
      <c r="AH101" s="425">
        <v>924</v>
      </c>
      <c r="AI101" s="724"/>
      <c r="AJ101" s="725"/>
      <c r="AK101" s="725"/>
      <c r="AL101" s="726"/>
      <c r="AM101" s="418" t="s">
        <v>2</v>
      </c>
      <c r="AN101" s="410"/>
      <c r="AO101" s="410"/>
      <c r="AP101" s="410"/>
      <c r="AQ101" s="410"/>
      <c r="AR101" s="410"/>
      <c r="AS101" s="410"/>
      <c r="AT101" s="410"/>
      <c r="AU101" s="410"/>
      <c r="AV101" s="410"/>
      <c r="AW101" s="410"/>
      <c r="AX101" s="410"/>
      <c r="AY101" s="410"/>
      <c r="AZ101" s="410"/>
      <c r="BA101" s="410"/>
      <c r="BB101" s="410"/>
      <c r="BC101" s="410"/>
      <c r="BD101" s="410"/>
      <c r="BE101" s="410"/>
      <c r="BF101" s="410"/>
      <c r="BG101" s="410"/>
      <c r="BH101" s="410"/>
      <c r="BI101" s="410"/>
      <c r="BJ101" s="410"/>
      <c r="BK101" s="410"/>
      <c r="BL101" s="410"/>
      <c r="BM101" s="410"/>
      <c r="BN101" s="410"/>
      <c r="BO101" s="410"/>
      <c r="BP101" s="410"/>
      <c r="BQ101" s="410"/>
      <c r="BR101" s="410"/>
      <c r="BS101" s="410"/>
      <c r="BT101" s="410"/>
      <c r="BU101" s="410"/>
      <c r="BV101" s="410"/>
      <c r="BW101" s="410"/>
      <c r="BX101" s="410"/>
      <c r="BY101" s="410"/>
      <c r="BZ101" s="410"/>
      <c r="CA101" s="410"/>
      <c r="CB101" s="410"/>
      <c r="CC101" s="410"/>
      <c r="CD101" s="410"/>
      <c r="CE101" s="410"/>
      <c r="CF101" s="410"/>
      <c r="CG101" s="410"/>
      <c r="CH101" s="410"/>
      <c r="CI101" s="410"/>
      <c r="CJ101" s="410"/>
      <c r="CK101" s="410"/>
      <c r="CL101" s="410"/>
      <c r="CM101" s="410"/>
      <c r="CN101" s="410"/>
      <c r="CO101" s="410"/>
      <c r="CP101" s="410"/>
      <c r="CQ101" s="410"/>
      <c r="CR101" s="410"/>
      <c r="CS101" s="410"/>
      <c r="CT101" s="410"/>
      <c r="CU101" s="410"/>
    </row>
    <row r="102" spans="2:99" ht="14.25">
      <c r="B102" s="732"/>
      <c r="C102" s="738"/>
      <c r="D102" s="595">
        <v>77</v>
      </c>
      <c r="E102" s="432" t="s">
        <v>596</v>
      </c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  <c r="AF102" s="433"/>
      <c r="AG102" s="434"/>
      <c r="AH102" s="425">
        <v>1051</v>
      </c>
      <c r="AI102" s="724"/>
      <c r="AJ102" s="725"/>
      <c r="AK102" s="725"/>
      <c r="AL102" s="726"/>
      <c r="AM102" s="418" t="s">
        <v>2</v>
      </c>
      <c r="AN102" s="410"/>
      <c r="AO102" s="410"/>
      <c r="AP102" s="410"/>
      <c r="AQ102" s="410"/>
      <c r="AR102" s="410"/>
      <c r="AS102" s="410"/>
      <c r="AT102" s="410"/>
      <c r="AU102" s="410"/>
      <c r="AV102" s="410"/>
      <c r="AW102" s="410"/>
      <c r="AX102" s="410"/>
      <c r="AY102" s="410"/>
      <c r="AZ102" s="410"/>
      <c r="BA102" s="410"/>
      <c r="BB102" s="410"/>
      <c r="BC102" s="410"/>
      <c r="BD102" s="410"/>
      <c r="BE102" s="410"/>
      <c r="BF102" s="410"/>
      <c r="BG102" s="410"/>
      <c r="BH102" s="410"/>
      <c r="BI102" s="410"/>
      <c r="BJ102" s="410"/>
      <c r="BK102" s="410"/>
      <c r="BL102" s="410"/>
      <c r="BM102" s="410"/>
      <c r="BN102" s="410"/>
      <c r="BO102" s="410"/>
      <c r="BP102" s="410"/>
      <c r="BQ102" s="410"/>
      <c r="BR102" s="410"/>
      <c r="BS102" s="410"/>
      <c r="BT102" s="410"/>
      <c r="BU102" s="410"/>
      <c r="BV102" s="410"/>
      <c r="BW102" s="410"/>
      <c r="BX102" s="410"/>
      <c r="BY102" s="410"/>
      <c r="BZ102" s="410"/>
      <c r="CA102" s="410"/>
      <c r="CB102" s="410"/>
      <c r="CC102" s="410"/>
      <c r="CD102" s="410"/>
      <c r="CE102" s="410"/>
      <c r="CF102" s="410"/>
      <c r="CG102" s="410"/>
      <c r="CH102" s="410"/>
      <c r="CI102" s="410"/>
      <c r="CJ102" s="410"/>
      <c r="CK102" s="410"/>
      <c r="CL102" s="410"/>
      <c r="CM102" s="410"/>
      <c r="CN102" s="410"/>
      <c r="CO102" s="410"/>
      <c r="CP102" s="410"/>
      <c r="CQ102" s="410"/>
      <c r="CR102" s="410"/>
      <c r="CS102" s="410"/>
      <c r="CT102" s="410"/>
      <c r="CU102" s="410"/>
    </row>
    <row r="103" spans="2:99" ht="14.25">
      <c r="B103" s="732"/>
      <c r="C103" s="738"/>
      <c r="D103" s="595">
        <v>78</v>
      </c>
      <c r="E103" s="432" t="s">
        <v>597</v>
      </c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  <c r="Z103" s="433"/>
      <c r="AA103" s="433"/>
      <c r="AB103" s="433"/>
      <c r="AC103" s="433"/>
      <c r="AD103" s="433"/>
      <c r="AE103" s="433"/>
      <c r="AF103" s="433"/>
      <c r="AG103" s="434"/>
      <c r="AH103" s="425">
        <v>1052</v>
      </c>
      <c r="AI103" s="724"/>
      <c r="AJ103" s="725"/>
      <c r="AK103" s="725"/>
      <c r="AL103" s="726"/>
      <c r="AM103" s="418" t="s">
        <v>2</v>
      </c>
      <c r="AN103" s="410"/>
      <c r="AO103" s="410"/>
      <c r="AP103" s="410"/>
      <c r="AQ103" s="410"/>
      <c r="AR103" s="410"/>
      <c r="AS103" s="410"/>
      <c r="AT103" s="410"/>
      <c r="AU103" s="410"/>
      <c r="AV103" s="410"/>
      <c r="AW103" s="410"/>
      <c r="AX103" s="410"/>
      <c r="AY103" s="410"/>
      <c r="AZ103" s="410"/>
      <c r="BA103" s="410"/>
      <c r="BB103" s="410"/>
      <c r="BC103" s="410"/>
      <c r="BD103" s="410"/>
      <c r="BE103" s="410"/>
      <c r="BF103" s="410"/>
      <c r="BG103" s="410"/>
      <c r="BH103" s="410"/>
      <c r="BI103" s="410"/>
      <c r="BJ103" s="410"/>
      <c r="BK103" s="410"/>
      <c r="BL103" s="410"/>
      <c r="BM103" s="410"/>
      <c r="BN103" s="410"/>
      <c r="BO103" s="410"/>
      <c r="BP103" s="410"/>
      <c r="BQ103" s="410"/>
      <c r="BR103" s="410"/>
      <c r="BS103" s="410"/>
      <c r="BT103" s="410"/>
      <c r="BU103" s="410"/>
      <c r="BV103" s="410"/>
      <c r="BW103" s="410"/>
      <c r="BX103" s="410"/>
      <c r="BY103" s="410"/>
      <c r="BZ103" s="410"/>
      <c r="CA103" s="410"/>
      <c r="CB103" s="410"/>
      <c r="CC103" s="410"/>
      <c r="CD103" s="410"/>
      <c r="CE103" s="410"/>
      <c r="CF103" s="410"/>
      <c r="CG103" s="410"/>
      <c r="CH103" s="410"/>
      <c r="CI103" s="410"/>
      <c r="CJ103" s="410"/>
      <c r="CK103" s="410"/>
      <c r="CL103" s="410"/>
      <c r="CM103" s="410"/>
      <c r="CN103" s="410"/>
      <c r="CO103" s="410"/>
      <c r="CP103" s="410"/>
      <c r="CQ103" s="410"/>
      <c r="CR103" s="410"/>
      <c r="CS103" s="410"/>
      <c r="CT103" s="410"/>
      <c r="CU103" s="410"/>
    </row>
    <row r="104" spans="2:99" ht="14.25">
      <c r="B104" s="732"/>
      <c r="C104" s="738"/>
      <c r="D104" s="595">
        <v>79</v>
      </c>
      <c r="E104" s="432" t="s">
        <v>598</v>
      </c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  <c r="Z104" s="433"/>
      <c r="AA104" s="433"/>
      <c r="AB104" s="433"/>
      <c r="AC104" s="433"/>
      <c r="AD104" s="433"/>
      <c r="AE104" s="433"/>
      <c r="AF104" s="433"/>
      <c r="AG104" s="434"/>
      <c r="AH104" s="425">
        <v>21</v>
      </c>
      <c r="AI104" s="724"/>
      <c r="AJ104" s="725"/>
      <c r="AK104" s="725"/>
      <c r="AL104" s="726"/>
      <c r="AM104" s="418" t="s">
        <v>2</v>
      </c>
      <c r="AN104" s="410"/>
      <c r="AO104" s="410"/>
      <c r="AP104" s="410"/>
      <c r="AQ104" s="410"/>
      <c r="AR104" s="410"/>
      <c r="AS104" s="410"/>
      <c r="AT104" s="410"/>
      <c r="AU104" s="410"/>
      <c r="AV104" s="410"/>
      <c r="AW104" s="410"/>
      <c r="AX104" s="410"/>
      <c r="AY104" s="410"/>
      <c r="AZ104" s="410"/>
      <c r="BA104" s="410"/>
      <c r="BB104" s="410"/>
      <c r="BC104" s="410"/>
      <c r="BD104" s="410"/>
      <c r="BE104" s="410"/>
      <c r="BF104" s="410"/>
      <c r="BG104" s="410"/>
      <c r="BH104" s="410"/>
      <c r="BI104" s="410"/>
      <c r="BJ104" s="410"/>
      <c r="BK104" s="410"/>
      <c r="BL104" s="410"/>
      <c r="BM104" s="410"/>
      <c r="BN104" s="410"/>
      <c r="BO104" s="410"/>
      <c r="BP104" s="410"/>
      <c r="BQ104" s="410"/>
      <c r="BR104" s="410"/>
      <c r="BS104" s="410"/>
      <c r="BT104" s="410"/>
      <c r="BU104" s="410"/>
      <c r="BV104" s="410"/>
      <c r="BW104" s="410"/>
      <c r="BX104" s="410"/>
      <c r="BY104" s="410"/>
      <c r="BZ104" s="410"/>
      <c r="CA104" s="410"/>
      <c r="CB104" s="410"/>
      <c r="CC104" s="410"/>
      <c r="CD104" s="410"/>
      <c r="CE104" s="410"/>
      <c r="CF104" s="410"/>
      <c r="CG104" s="410"/>
      <c r="CH104" s="410"/>
      <c r="CI104" s="410"/>
      <c r="CJ104" s="410"/>
      <c r="CK104" s="410"/>
      <c r="CL104" s="410"/>
      <c r="CM104" s="410"/>
      <c r="CN104" s="410"/>
      <c r="CO104" s="410"/>
      <c r="CP104" s="410"/>
      <c r="CQ104" s="410"/>
      <c r="CR104" s="410"/>
      <c r="CS104" s="410"/>
      <c r="CT104" s="410"/>
      <c r="CU104" s="410"/>
    </row>
    <row r="105" spans="2:99" ht="14.25">
      <c r="B105" s="732"/>
      <c r="C105" s="738"/>
      <c r="D105" s="595">
        <v>80</v>
      </c>
      <c r="E105" s="432" t="s">
        <v>599</v>
      </c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  <c r="Z105" s="433"/>
      <c r="AA105" s="433"/>
      <c r="AB105" s="433"/>
      <c r="AC105" s="433"/>
      <c r="AD105" s="433"/>
      <c r="AE105" s="433"/>
      <c r="AF105" s="433"/>
      <c r="AG105" s="434"/>
      <c r="AH105" s="425">
        <v>43</v>
      </c>
      <c r="AI105" s="724"/>
      <c r="AJ105" s="725"/>
      <c r="AK105" s="725"/>
      <c r="AL105" s="726"/>
      <c r="AM105" s="418" t="s">
        <v>2</v>
      </c>
      <c r="AN105" s="410"/>
      <c r="AO105" s="410"/>
      <c r="AP105" s="410"/>
      <c r="AQ105" s="410"/>
      <c r="AR105" s="410"/>
      <c r="AS105" s="410"/>
      <c r="AT105" s="410"/>
      <c r="AU105" s="410"/>
      <c r="AV105" s="410"/>
      <c r="AW105" s="410"/>
      <c r="AX105" s="410"/>
      <c r="AY105" s="410"/>
      <c r="AZ105" s="410"/>
      <c r="BA105" s="410"/>
      <c r="BB105" s="410"/>
      <c r="BC105" s="410"/>
      <c r="BD105" s="410"/>
      <c r="BE105" s="410"/>
      <c r="BF105" s="410"/>
      <c r="BG105" s="410"/>
      <c r="BH105" s="410"/>
      <c r="BI105" s="410"/>
      <c r="BJ105" s="410"/>
      <c r="BK105" s="410"/>
      <c r="BL105" s="410"/>
      <c r="BM105" s="410"/>
      <c r="BN105" s="410"/>
      <c r="BO105" s="410"/>
      <c r="BP105" s="410"/>
      <c r="BQ105" s="410"/>
      <c r="BR105" s="410"/>
      <c r="BS105" s="410"/>
      <c r="BT105" s="410"/>
      <c r="BU105" s="410"/>
      <c r="BV105" s="410"/>
      <c r="BW105" s="410"/>
      <c r="BX105" s="410"/>
      <c r="BY105" s="410"/>
      <c r="BZ105" s="410"/>
      <c r="CA105" s="410"/>
      <c r="CB105" s="410"/>
      <c r="CC105" s="410"/>
      <c r="CD105" s="410"/>
      <c r="CE105" s="410"/>
      <c r="CF105" s="410"/>
      <c r="CG105" s="410"/>
      <c r="CH105" s="410"/>
      <c r="CI105" s="410"/>
      <c r="CJ105" s="410"/>
      <c r="CK105" s="410"/>
      <c r="CL105" s="410"/>
      <c r="CM105" s="410"/>
      <c r="CN105" s="410"/>
      <c r="CO105" s="410"/>
      <c r="CP105" s="410"/>
      <c r="CQ105" s="410"/>
      <c r="CR105" s="410"/>
      <c r="CS105" s="410"/>
      <c r="CT105" s="410"/>
      <c r="CU105" s="410"/>
    </row>
    <row r="106" spans="2:99" ht="14.25">
      <c r="B106" s="732"/>
      <c r="C106" s="738"/>
      <c r="D106" s="595">
        <v>81</v>
      </c>
      <c r="E106" s="432" t="s">
        <v>600</v>
      </c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  <c r="Z106" s="433"/>
      <c r="AA106" s="433"/>
      <c r="AB106" s="433"/>
      <c r="AC106" s="433"/>
      <c r="AD106" s="433"/>
      <c r="AE106" s="433"/>
      <c r="AF106" s="433"/>
      <c r="AG106" s="434"/>
      <c r="AH106" s="425">
        <v>767</v>
      </c>
      <c r="AI106" s="724"/>
      <c r="AJ106" s="725"/>
      <c r="AK106" s="725"/>
      <c r="AL106" s="726"/>
      <c r="AM106" s="418" t="s">
        <v>2</v>
      </c>
      <c r="AN106" s="410"/>
      <c r="AO106" s="410"/>
      <c r="AP106" s="410"/>
      <c r="AQ106" s="410"/>
      <c r="AR106" s="410"/>
      <c r="AS106" s="410"/>
      <c r="AT106" s="410"/>
      <c r="AU106" s="410"/>
      <c r="AV106" s="410"/>
      <c r="AW106" s="410"/>
      <c r="AX106" s="410"/>
      <c r="AY106" s="410"/>
      <c r="AZ106" s="410"/>
      <c r="BA106" s="410"/>
      <c r="BB106" s="410"/>
      <c r="BC106" s="410"/>
      <c r="BD106" s="410"/>
      <c r="BE106" s="410"/>
      <c r="BF106" s="410"/>
      <c r="BG106" s="410"/>
      <c r="BH106" s="410"/>
      <c r="BI106" s="410"/>
      <c r="BJ106" s="410"/>
      <c r="BK106" s="410"/>
      <c r="BL106" s="410"/>
      <c r="BM106" s="410"/>
      <c r="BN106" s="410"/>
      <c r="BO106" s="410"/>
      <c r="BP106" s="410"/>
      <c r="BQ106" s="410"/>
      <c r="BR106" s="410"/>
      <c r="BS106" s="410"/>
      <c r="BT106" s="410"/>
      <c r="BU106" s="410"/>
      <c r="BV106" s="410"/>
      <c r="BW106" s="410"/>
      <c r="BX106" s="410"/>
      <c r="BY106" s="410"/>
      <c r="BZ106" s="410"/>
      <c r="CA106" s="410"/>
      <c r="CB106" s="410"/>
      <c r="CC106" s="410"/>
      <c r="CD106" s="410"/>
      <c r="CE106" s="410"/>
      <c r="CF106" s="410"/>
      <c r="CG106" s="410"/>
      <c r="CH106" s="410"/>
      <c r="CI106" s="410"/>
      <c r="CJ106" s="410"/>
      <c r="CK106" s="410"/>
      <c r="CL106" s="410"/>
      <c r="CM106" s="410"/>
      <c r="CN106" s="410"/>
      <c r="CO106" s="410"/>
      <c r="CP106" s="410"/>
      <c r="CQ106" s="410"/>
      <c r="CR106" s="410"/>
      <c r="CS106" s="410"/>
      <c r="CT106" s="410"/>
      <c r="CU106" s="410"/>
    </row>
    <row r="107" spans="2:99" ht="14.25">
      <c r="B107" s="732"/>
      <c r="C107" s="739"/>
      <c r="D107" s="595">
        <v>82</v>
      </c>
      <c r="E107" s="432" t="s">
        <v>601</v>
      </c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  <c r="Z107" s="433"/>
      <c r="AA107" s="433"/>
      <c r="AB107" s="433"/>
      <c r="AC107" s="433"/>
      <c r="AD107" s="433"/>
      <c r="AE107" s="433"/>
      <c r="AF107" s="433"/>
      <c r="AG107" s="434"/>
      <c r="AH107" s="425">
        <v>862</v>
      </c>
      <c r="AI107" s="724"/>
      <c r="AJ107" s="725"/>
      <c r="AK107" s="725"/>
      <c r="AL107" s="726"/>
      <c r="AM107" s="418" t="s">
        <v>2</v>
      </c>
      <c r="AN107" s="410"/>
      <c r="AO107" s="410"/>
      <c r="AP107" s="410"/>
      <c r="AQ107" s="410"/>
      <c r="AR107" s="410"/>
      <c r="AS107" s="410"/>
      <c r="AT107" s="410"/>
      <c r="AU107" s="410"/>
      <c r="AV107" s="410"/>
      <c r="AW107" s="410"/>
      <c r="AX107" s="410"/>
      <c r="AY107" s="410"/>
      <c r="AZ107" s="410"/>
      <c r="BA107" s="410"/>
      <c r="BB107" s="410"/>
      <c r="BC107" s="410"/>
      <c r="BD107" s="410"/>
      <c r="BE107" s="410"/>
      <c r="BF107" s="410"/>
      <c r="BG107" s="410"/>
      <c r="BH107" s="410"/>
      <c r="BI107" s="410"/>
      <c r="BJ107" s="410"/>
      <c r="BK107" s="410"/>
      <c r="BL107" s="410"/>
      <c r="BM107" s="410"/>
      <c r="BN107" s="410"/>
      <c r="BO107" s="410"/>
      <c r="BP107" s="410"/>
      <c r="BQ107" s="410"/>
      <c r="BR107" s="410"/>
      <c r="BS107" s="410"/>
      <c r="BT107" s="410"/>
      <c r="BU107" s="410"/>
      <c r="BV107" s="410"/>
      <c r="BW107" s="410"/>
      <c r="BX107" s="410"/>
      <c r="BY107" s="410"/>
      <c r="BZ107" s="410"/>
      <c r="CA107" s="410"/>
      <c r="CB107" s="410"/>
      <c r="CC107" s="410"/>
      <c r="CD107" s="410"/>
      <c r="CE107" s="410"/>
      <c r="CF107" s="410"/>
      <c r="CG107" s="410"/>
      <c r="CH107" s="410"/>
      <c r="CI107" s="410"/>
      <c r="CJ107" s="410"/>
      <c r="CK107" s="410"/>
      <c r="CL107" s="410"/>
      <c r="CM107" s="410"/>
      <c r="CN107" s="410"/>
      <c r="CO107" s="410"/>
      <c r="CP107" s="410"/>
      <c r="CQ107" s="410"/>
      <c r="CR107" s="410"/>
      <c r="CS107" s="410"/>
      <c r="CT107" s="410"/>
      <c r="CU107" s="410"/>
    </row>
    <row r="108" spans="2:99" ht="14.25">
      <c r="B108" s="732"/>
      <c r="C108" s="731" t="s">
        <v>602</v>
      </c>
      <c r="D108" s="592">
        <v>83</v>
      </c>
      <c r="E108" s="413" t="s">
        <v>603</v>
      </c>
      <c r="F108" s="414"/>
      <c r="G108" s="414"/>
      <c r="H108" s="414"/>
      <c r="I108" s="414"/>
      <c r="J108" s="414"/>
      <c r="K108" s="414"/>
      <c r="L108" s="414"/>
      <c r="M108" s="414"/>
      <c r="N108" s="414"/>
      <c r="O108" s="414"/>
      <c r="P108" s="414"/>
      <c r="Q108" s="414"/>
      <c r="R108" s="414"/>
      <c r="S108" s="414"/>
      <c r="T108" s="414"/>
      <c r="U108" s="414"/>
      <c r="V108" s="414"/>
      <c r="W108" s="415"/>
      <c r="X108" s="593">
        <v>51</v>
      </c>
      <c r="Y108" s="720"/>
      <c r="Z108" s="721"/>
      <c r="AA108" s="721"/>
      <c r="AB108" s="722"/>
      <c r="AC108" s="593">
        <v>63</v>
      </c>
      <c r="AD108" s="720"/>
      <c r="AE108" s="721"/>
      <c r="AF108" s="721"/>
      <c r="AG108" s="722"/>
      <c r="AH108" s="593">
        <v>71</v>
      </c>
      <c r="AI108" s="720"/>
      <c r="AJ108" s="721"/>
      <c r="AK108" s="721"/>
      <c r="AL108" s="722"/>
      <c r="AM108" s="418" t="s">
        <v>2</v>
      </c>
      <c r="AN108" s="410"/>
      <c r="AO108" s="410"/>
      <c r="AP108" s="410"/>
      <c r="AQ108" s="410"/>
      <c r="AR108" s="410"/>
      <c r="AS108" s="410"/>
      <c r="AT108" s="410"/>
      <c r="AU108" s="410"/>
      <c r="AV108" s="410"/>
      <c r="AW108" s="410"/>
      <c r="AX108" s="410"/>
      <c r="AY108" s="410"/>
      <c r="AZ108" s="410"/>
      <c r="BA108" s="410"/>
      <c r="BB108" s="410"/>
      <c r="BC108" s="410"/>
      <c r="BD108" s="410"/>
      <c r="BE108" s="410"/>
      <c r="BF108" s="410"/>
      <c r="BG108" s="410"/>
      <c r="BH108" s="410"/>
      <c r="BI108" s="410"/>
      <c r="BJ108" s="410"/>
      <c r="BK108" s="410"/>
      <c r="BL108" s="410"/>
      <c r="BM108" s="410"/>
      <c r="BN108" s="410"/>
      <c r="BO108" s="410"/>
      <c r="BP108" s="410"/>
      <c r="BQ108" s="410"/>
      <c r="BR108" s="410"/>
      <c r="BS108" s="410"/>
      <c r="BT108" s="410"/>
      <c r="BU108" s="410"/>
      <c r="BV108" s="410"/>
      <c r="BW108" s="410"/>
      <c r="BX108" s="410"/>
      <c r="BY108" s="410"/>
      <c r="BZ108" s="410"/>
      <c r="CA108" s="410"/>
      <c r="CB108" s="410"/>
      <c r="CC108" s="410"/>
      <c r="CD108" s="410"/>
      <c r="CE108" s="410"/>
      <c r="CF108" s="410"/>
      <c r="CG108" s="410"/>
      <c r="CH108" s="410"/>
      <c r="CI108" s="410"/>
      <c r="CJ108" s="410"/>
      <c r="CK108" s="410"/>
      <c r="CL108" s="410"/>
      <c r="CM108" s="410"/>
      <c r="CN108" s="410"/>
      <c r="CO108" s="410"/>
      <c r="CP108" s="410"/>
      <c r="CQ108" s="410"/>
      <c r="CR108" s="410"/>
      <c r="CS108" s="410"/>
      <c r="CT108" s="410"/>
      <c r="CU108" s="410"/>
    </row>
    <row r="109" spans="2:99" ht="14.25">
      <c r="B109" s="732"/>
      <c r="C109" s="731"/>
      <c r="D109" s="723">
        <v>84</v>
      </c>
      <c r="E109" s="413" t="s">
        <v>604</v>
      </c>
      <c r="F109" s="414"/>
      <c r="G109" s="414"/>
      <c r="H109" s="414"/>
      <c r="I109" s="414"/>
      <c r="J109" s="414"/>
      <c r="K109" s="414"/>
      <c r="L109" s="414"/>
      <c r="M109" s="414"/>
      <c r="N109" s="414"/>
      <c r="O109" s="414"/>
      <c r="P109" s="414"/>
      <c r="Q109" s="414"/>
      <c r="R109" s="414"/>
      <c r="S109" s="414"/>
      <c r="T109" s="414"/>
      <c r="U109" s="414"/>
      <c r="V109" s="414"/>
      <c r="W109" s="414"/>
      <c r="X109" s="414"/>
      <c r="Y109" s="414"/>
      <c r="Z109" s="414"/>
      <c r="AA109" s="414"/>
      <c r="AB109" s="414"/>
      <c r="AC109" s="414"/>
      <c r="AD109" s="414"/>
      <c r="AE109" s="414"/>
      <c r="AF109" s="414"/>
      <c r="AG109" s="415"/>
      <c r="AH109" s="593">
        <v>36</v>
      </c>
      <c r="AI109" s="720">
        <f>+SUM(AI110:AL113)</f>
        <v>0</v>
      </c>
      <c r="AJ109" s="721"/>
      <c r="AK109" s="721"/>
      <c r="AL109" s="722"/>
      <c r="AM109" s="475" t="s">
        <v>3</v>
      </c>
      <c r="AN109" s="410"/>
      <c r="AO109" s="410"/>
      <c r="AP109" s="410"/>
      <c r="AQ109" s="410"/>
      <c r="AR109" s="410"/>
      <c r="AS109" s="410"/>
      <c r="AT109" s="410"/>
      <c r="AU109" s="410"/>
      <c r="AV109" s="410"/>
      <c r="AW109" s="410"/>
      <c r="AX109" s="410"/>
      <c r="AY109" s="410"/>
      <c r="AZ109" s="410"/>
      <c r="BA109" s="410"/>
      <c r="BB109" s="410"/>
      <c r="BC109" s="410"/>
      <c r="BD109" s="410"/>
      <c r="BE109" s="410"/>
      <c r="BF109" s="410"/>
      <c r="BG109" s="410"/>
      <c r="BH109" s="410"/>
      <c r="BI109" s="410"/>
      <c r="BJ109" s="410"/>
      <c r="BK109" s="410"/>
      <c r="BL109" s="410"/>
      <c r="BM109" s="410"/>
      <c r="BN109" s="410"/>
      <c r="BO109" s="410"/>
      <c r="BP109" s="410"/>
      <c r="BQ109" s="410"/>
      <c r="BR109" s="410"/>
      <c r="BS109" s="410"/>
      <c r="BT109" s="410"/>
      <c r="BU109" s="410"/>
      <c r="BV109" s="410"/>
      <c r="BW109" s="410"/>
      <c r="BX109" s="410"/>
      <c r="BY109" s="410"/>
      <c r="BZ109" s="410"/>
      <c r="CA109" s="410"/>
      <c r="CB109" s="410"/>
      <c r="CC109" s="410"/>
      <c r="CD109" s="410"/>
      <c r="CE109" s="410"/>
      <c r="CF109" s="410"/>
      <c r="CG109" s="410"/>
      <c r="CH109" s="410"/>
      <c r="CI109" s="410"/>
      <c r="CJ109" s="410"/>
      <c r="CK109" s="410"/>
      <c r="CL109" s="410"/>
      <c r="CM109" s="410"/>
      <c r="CN109" s="410"/>
      <c r="CO109" s="410"/>
      <c r="CP109" s="410"/>
      <c r="CQ109" s="410"/>
      <c r="CR109" s="410"/>
      <c r="CS109" s="410"/>
      <c r="CT109" s="410"/>
      <c r="CU109" s="410"/>
    </row>
    <row r="110" spans="2:99" ht="14.25">
      <c r="B110" s="732"/>
      <c r="C110" s="731"/>
      <c r="D110" s="723"/>
      <c r="E110" s="432" t="s">
        <v>605</v>
      </c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  <c r="Z110" s="433"/>
      <c r="AA110" s="433"/>
      <c r="AB110" s="433"/>
      <c r="AC110" s="433"/>
      <c r="AD110" s="433"/>
      <c r="AE110" s="433"/>
      <c r="AF110" s="433"/>
      <c r="AG110" s="434"/>
      <c r="AH110" s="425">
        <v>1904</v>
      </c>
      <c r="AI110" s="724"/>
      <c r="AJ110" s="725"/>
      <c r="AK110" s="725"/>
      <c r="AL110" s="726"/>
      <c r="AM110" s="476"/>
      <c r="AN110" s="410"/>
      <c r="AO110" s="410"/>
      <c r="AP110" s="410"/>
      <c r="AQ110" s="410"/>
      <c r="AR110" s="410"/>
      <c r="AS110" s="410"/>
      <c r="AT110" s="410"/>
      <c r="AU110" s="410"/>
      <c r="AV110" s="410"/>
      <c r="AW110" s="410"/>
      <c r="AX110" s="410"/>
      <c r="AY110" s="410"/>
      <c r="AZ110" s="410"/>
      <c r="BA110" s="410"/>
      <c r="BB110" s="410"/>
      <c r="BC110" s="410"/>
      <c r="BD110" s="410"/>
      <c r="BE110" s="410"/>
      <c r="BF110" s="410"/>
      <c r="BG110" s="410"/>
      <c r="BH110" s="410"/>
      <c r="BI110" s="410"/>
      <c r="BJ110" s="410"/>
      <c r="BK110" s="410"/>
      <c r="BL110" s="410"/>
      <c r="BM110" s="410"/>
      <c r="BN110" s="410"/>
      <c r="BO110" s="410"/>
      <c r="BP110" s="410"/>
      <c r="BQ110" s="410"/>
      <c r="BR110" s="410"/>
      <c r="BS110" s="410"/>
      <c r="BT110" s="410"/>
      <c r="BU110" s="410"/>
      <c r="BV110" s="410"/>
      <c r="BW110" s="410"/>
      <c r="BX110" s="410"/>
      <c r="BY110" s="410"/>
      <c r="BZ110" s="410"/>
      <c r="CA110" s="410"/>
      <c r="CB110" s="410"/>
      <c r="CC110" s="410"/>
      <c r="CD110" s="410"/>
      <c r="CE110" s="410"/>
      <c r="CF110" s="410"/>
      <c r="CG110" s="410"/>
      <c r="CH110" s="410"/>
      <c r="CI110" s="410"/>
      <c r="CJ110" s="410"/>
      <c r="CK110" s="410"/>
      <c r="CL110" s="410"/>
      <c r="CM110" s="410"/>
      <c r="CN110" s="410"/>
      <c r="CO110" s="410"/>
      <c r="CP110" s="410"/>
      <c r="CQ110" s="410"/>
      <c r="CR110" s="410"/>
      <c r="CS110" s="410"/>
      <c r="CT110" s="410"/>
      <c r="CU110" s="410"/>
    </row>
    <row r="111" spans="2:99" ht="14.25">
      <c r="B111" s="732"/>
      <c r="C111" s="731"/>
      <c r="D111" s="723"/>
      <c r="E111" s="432" t="s">
        <v>606</v>
      </c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  <c r="Z111" s="433"/>
      <c r="AA111" s="433"/>
      <c r="AB111" s="433"/>
      <c r="AC111" s="433"/>
      <c r="AD111" s="433"/>
      <c r="AE111" s="433"/>
      <c r="AF111" s="433"/>
      <c r="AG111" s="434"/>
      <c r="AH111" s="425">
        <v>1905</v>
      </c>
      <c r="AI111" s="724"/>
      <c r="AJ111" s="725"/>
      <c r="AK111" s="725"/>
      <c r="AL111" s="726"/>
      <c r="AM111" s="476"/>
      <c r="AN111" s="410"/>
      <c r="AO111" s="410"/>
      <c r="AP111" s="410"/>
      <c r="AQ111" s="410"/>
      <c r="AR111" s="410"/>
      <c r="AS111" s="410"/>
      <c r="AT111" s="410"/>
      <c r="AU111" s="410"/>
      <c r="AV111" s="410"/>
      <c r="AW111" s="410"/>
      <c r="AX111" s="410"/>
      <c r="AY111" s="410"/>
      <c r="AZ111" s="410"/>
      <c r="BA111" s="410"/>
      <c r="BB111" s="410"/>
      <c r="BC111" s="410"/>
      <c r="BD111" s="410"/>
      <c r="BE111" s="410"/>
      <c r="BF111" s="410"/>
      <c r="BG111" s="410"/>
      <c r="BH111" s="410"/>
      <c r="BI111" s="410"/>
      <c r="BJ111" s="410"/>
      <c r="BK111" s="410"/>
      <c r="BL111" s="410"/>
      <c r="BM111" s="410"/>
      <c r="BN111" s="410"/>
      <c r="BO111" s="410"/>
      <c r="BP111" s="410"/>
      <c r="BQ111" s="410"/>
      <c r="BR111" s="410"/>
      <c r="BS111" s="410"/>
      <c r="BT111" s="410"/>
      <c r="BU111" s="410"/>
      <c r="BV111" s="410"/>
      <c r="BW111" s="410"/>
      <c r="BX111" s="410"/>
      <c r="BY111" s="410"/>
      <c r="BZ111" s="410"/>
      <c r="CA111" s="410"/>
      <c r="CB111" s="410"/>
      <c r="CC111" s="410"/>
      <c r="CD111" s="410"/>
      <c r="CE111" s="410"/>
      <c r="CF111" s="410"/>
      <c r="CG111" s="410"/>
      <c r="CH111" s="410"/>
      <c r="CI111" s="410"/>
      <c r="CJ111" s="410"/>
      <c r="CK111" s="410"/>
      <c r="CL111" s="410"/>
      <c r="CM111" s="410"/>
      <c r="CN111" s="410"/>
      <c r="CO111" s="410"/>
      <c r="CP111" s="410"/>
      <c r="CQ111" s="410"/>
      <c r="CR111" s="410"/>
      <c r="CS111" s="410"/>
      <c r="CT111" s="410"/>
      <c r="CU111" s="410"/>
    </row>
    <row r="112" spans="2:99" ht="14.25">
      <c r="B112" s="732"/>
      <c r="C112" s="731"/>
      <c r="D112" s="723"/>
      <c r="E112" s="432" t="s">
        <v>607</v>
      </c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  <c r="Z112" s="433"/>
      <c r="AA112" s="433"/>
      <c r="AB112" s="433"/>
      <c r="AC112" s="433"/>
      <c r="AD112" s="433"/>
      <c r="AE112" s="433"/>
      <c r="AF112" s="433"/>
      <c r="AG112" s="434"/>
      <c r="AH112" s="425">
        <v>1906</v>
      </c>
      <c r="AI112" s="724"/>
      <c r="AJ112" s="725"/>
      <c r="AK112" s="725"/>
      <c r="AL112" s="726"/>
      <c r="AM112" s="476"/>
      <c r="AN112" s="410"/>
      <c r="AO112" s="410"/>
      <c r="AP112" s="410"/>
      <c r="AQ112" s="410"/>
      <c r="AR112" s="410"/>
      <c r="AS112" s="410"/>
      <c r="AT112" s="410"/>
      <c r="AU112" s="410"/>
      <c r="AV112" s="410"/>
      <c r="AW112" s="410"/>
      <c r="AX112" s="410"/>
      <c r="AY112" s="410"/>
      <c r="AZ112" s="410"/>
      <c r="BA112" s="410"/>
      <c r="BB112" s="410"/>
      <c r="BC112" s="410"/>
      <c r="BD112" s="410"/>
      <c r="BE112" s="410"/>
      <c r="BF112" s="410"/>
      <c r="BG112" s="410"/>
      <c r="BH112" s="410"/>
      <c r="BI112" s="410"/>
      <c r="BJ112" s="410"/>
      <c r="BK112" s="410"/>
      <c r="BL112" s="410"/>
      <c r="BM112" s="410"/>
      <c r="BN112" s="410"/>
      <c r="BO112" s="410"/>
      <c r="BP112" s="410"/>
      <c r="BQ112" s="410"/>
      <c r="BR112" s="410"/>
      <c r="BS112" s="410"/>
      <c r="BT112" s="410"/>
      <c r="BU112" s="410"/>
      <c r="BV112" s="410"/>
      <c r="BW112" s="410"/>
      <c r="BX112" s="410"/>
      <c r="BY112" s="410"/>
      <c r="BZ112" s="410"/>
      <c r="CA112" s="410"/>
      <c r="CB112" s="410"/>
      <c r="CC112" s="410"/>
      <c r="CD112" s="410"/>
      <c r="CE112" s="410"/>
      <c r="CF112" s="410"/>
      <c r="CG112" s="410"/>
      <c r="CH112" s="410"/>
      <c r="CI112" s="410"/>
      <c r="CJ112" s="410"/>
      <c r="CK112" s="410"/>
      <c r="CL112" s="410"/>
      <c r="CM112" s="410"/>
      <c r="CN112" s="410"/>
      <c r="CO112" s="410"/>
      <c r="CP112" s="410"/>
      <c r="CQ112" s="410"/>
      <c r="CR112" s="410"/>
      <c r="CS112" s="410"/>
      <c r="CT112" s="410"/>
      <c r="CU112" s="410"/>
    </row>
    <row r="113" spans="1:99" ht="14.25">
      <c r="B113" s="732"/>
      <c r="C113" s="731"/>
      <c r="D113" s="723"/>
      <c r="E113" s="432" t="s">
        <v>608</v>
      </c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  <c r="Z113" s="433"/>
      <c r="AA113" s="433"/>
      <c r="AB113" s="433"/>
      <c r="AC113" s="433"/>
      <c r="AD113" s="433"/>
      <c r="AE113" s="433"/>
      <c r="AF113" s="433"/>
      <c r="AG113" s="434"/>
      <c r="AH113" s="425">
        <v>1916</v>
      </c>
      <c r="AI113" s="724"/>
      <c r="AJ113" s="725"/>
      <c r="AK113" s="725"/>
      <c r="AL113" s="726"/>
      <c r="AM113" s="436"/>
      <c r="AN113" s="410"/>
      <c r="AO113" s="410"/>
      <c r="AP113" s="410"/>
      <c r="AQ113" s="410"/>
      <c r="AR113" s="410"/>
      <c r="AS113" s="410"/>
      <c r="AT113" s="410"/>
      <c r="AU113" s="410"/>
      <c r="AV113" s="410"/>
      <c r="AW113" s="410"/>
      <c r="AX113" s="410"/>
      <c r="AY113" s="410"/>
      <c r="AZ113" s="410"/>
      <c r="BA113" s="410"/>
      <c r="BB113" s="410"/>
      <c r="BC113" s="410"/>
      <c r="BD113" s="410"/>
      <c r="BE113" s="410"/>
      <c r="BF113" s="410"/>
      <c r="BG113" s="410"/>
      <c r="BH113" s="410"/>
      <c r="BI113" s="410"/>
      <c r="BJ113" s="410"/>
      <c r="BK113" s="410"/>
      <c r="BL113" s="410"/>
      <c r="BM113" s="410"/>
      <c r="BN113" s="410"/>
      <c r="BO113" s="410"/>
      <c r="BP113" s="410"/>
      <c r="BQ113" s="410"/>
      <c r="BR113" s="410"/>
      <c r="BS113" s="410"/>
      <c r="BT113" s="410"/>
      <c r="BU113" s="410"/>
      <c r="BV113" s="410"/>
      <c r="BW113" s="410"/>
      <c r="BX113" s="410"/>
      <c r="BY113" s="410"/>
      <c r="BZ113" s="410"/>
      <c r="CA113" s="410"/>
      <c r="CB113" s="410"/>
      <c r="CC113" s="410"/>
      <c r="CD113" s="410"/>
      <c r="CE113" s="410"/>
      <c r="CF113" s="410"/>
      <c r="CG113" s="410"/>
      <c r="CH113" s="410"/>
      <c r="CI113" s="410"/>
      <c r="CJ113" s="410"/>
      <c r="CK113" s="410"/>
      <c r="CL113" s="410"/>
      <c r="CM113" s="410"/>
      <c r="CN113" s="410"/>
      <c r="CO113" s="410"/>
      <c r="CP113" s="410"/>
      <c r="CQ113" s="410"/>
      <c r="CR113" s="410"/>
      <c r="CS113" s="410"/>
      <c r="CT113" s="410"/>
      <c r="CU113" s="410"/>
    </row>
    <row r="114" spans="1:99" ht="14.25">
      <c r="B114" s="732"/>
      <c r="C114" s="731"/>
      <c r="D114" s="595">
        <v>85</v>
      </c>
      <c r="E114" s="432" t="s">
        <v>609</v>
      </c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  <c r="Z114" s="433"/>
      <c r="AA114" s="433"/>
      <c r="AB114" s="433"/>
      <c r="AC114" s="433"/>
      <c r="AD114" s="433"/>
      <c r="AE114" s="433"/>
      <c r="AF114" s="433"/>
      <c r="AG114" s="434"/>
      <c r="AH114" s="425">
        <v>848</v>
      </c>
      <c r="AI114" s="724"/>
      <c r="AJ114" s="725"/>
      <c r="AK114" s="725"/>
      <c r="AL114" s="726"/>
      <c r="AM114" s="462" t="s">
        <v>3</v>
      </c>
      <c r="AN114" s="410"/>
      <c r="AO114" s="410"/>
      <c r="AP114" s="410"/>
      <c r="AQ114" s="410"/>
      <c r="AR114" s="410"/>
      <c r="AS114" s="410"/>
      <c r="AT114" s="410"/>
      <c r="AU114" s="410"/>
      <c r="AV114" s="410"/>
      <c r="AW114" s="410"/>
      <c r="AX114" s="410"/>
      <c r="AY114" s="410"/>
      <c r="AZ114" s="410"/>
      <c r="BA114" s="410"/>
      <c r="BB114" s="410"/>
      <c r="BC114" s="410"/>
      <c r="BD114" s="410"/>
      <c r="BE114" s="410"/>
      <c r="BF114" s="410"/>
      <c r="BG114" s="410"/>
      <c r="BH114" s="410"/>
      <c r="BI114" s="410"/>
      <c r="BJ114" s="410"/>
      <c r="BK114" s="410"/>
      <c r="BL114" s="410"/>
      <c r="BM114" s="410"/>
      <c r="BN114" s="410"/>
      <c r="BO114" s="410"/>
      <c r="BP114" s="410"/>
      <c r="BQ114" s="410"/>
      <c r="BR114" s="410"/>
      <c r="BS114" s="410"/>
      <c r="BT114" s="410"/>
      <c r="BU114" s="410"/>
      <c r="BV114" s="410"/>
      <c r="BW114" s="410"/>
      <c r="BX114" s="410"/>
      <c r="BY114" s="410"/>
      <c r="BZ114" s="410"/>
      <c r="CA114" s="410"/>
      <c r="CB114" s="410"/>
      <c r="CC114" s="410"/>
      <c r="CD114" s="410"/>
      <c r="CE114" s="410"/>
      <c r="CF114" s="410"/>
      <c r="CG114" s="410"/>
      <c r="CH114" s="410"/>
      <c r="CI114" s="410"/>
      <c r="CJ114" s="410"/>
      <c r="CK114" s="410"/>
      <c r="CL114" s="410"/>
      <c r="CM114" s="410"/>
      <c r="CN114" s="410"/>
      <c r="CO114" s="410"/>
      <c r="CP114" s="410"/>
      <c r="CQ114" s="410"/>
      <c r="CR114" s="410"/>
      <c r="CS114" s="410"/>
      <c r="CT114" s="410"/>
      <c r="CU114" s="410"/>
    </row>
    <row r="115" spans="1:99" ht="14.25">
      <c r="B115" s="732"/>
      <c r="C115" s="731"/>
      <c r="D115" s="595">
        <v>86</v>
      </c>
      <c r="E115" s="432" t="s">
        <v>610</v>
      </c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  <c r="Z115" s="433"/>
      <c r="AA115" s="433"/>
      <c r="AB115" s="433"/>
      <c r="AC115" s="433"/>
      <c r="AD115" s="433"/>
      <c r="AE115" s="433"/>
      <c r="AF115" s="433"/>
      <c r="AG115" s="434"/>
      <c r="AH115" s="425">
        <v>82</v>
      </c>
      <c r="AI115" s="724"/>
      <c r="AJ115" s="725"/>
      <c r="AK115" s="725"/>
      <c r="AL115" s="726"/>
      <c r="AM115" s="462" t="s">
        <v>3</v>
      </c>
      <c r="AN115" s="410"/>
      <c r="AO115" s="410"/>
      <c r="AP115" s="410"/>
      <c r="AQ115" s="410"/>
      <c r="AR115" s="410"/>
      <c r="AS115" s="410"/>
      <c r="AT115" s="410"/>
      <c r="AU115" s="410"/>
      <c r="AV115" s="410"/>
      <c r="AW115" s="410"/>
      <c r="AX115" s="410"/>
      <c r="AY115" s="410"/>
      <c r="AZ115" s="410"/>
      <c r="BA115" s="410"/>
      <c r="BB115" s="410"/>
      <c r="BC115" s="410"/>
      <c r="BD115" s="410"/>
      <c r="BE115" s="410"/>
      <c r="BF115" s="410"/>
      <c r="BG115" s="410"/>
      <c r="BH115" s="410"/>
      <c r="BI115" s="410"/>
      <c r="BJ115" s="410"/>
      <c r="BK115" s="410"/>
      <c r="BL115" s="410"/>
      <c r="BM115" s="410"/>
      <c r="BN115" s="410"/>
      <c r="BO115" s="410"/>
      <c r="BP115" s="410"/>
      <c r="BQ115" s="410"/>
      <c r="BR115" s="410"/>
      <c r="BS115" s="410"/>
      <c r="BT115" s="410"/>
      <c r="BU115" s="410"/>
      <c r="BV115" s="410"/>
      <c r="BW115" s="410"/>
      <c r="BX115" s="410"/>
      <c r="BY115" s="410"/>
      <c r="BZ115" s="410"/>
      <c r="CA115" s="410"/>
      <c r="CB115" s="410"/>
      <c r="CC115" s="410"/>
      <c r="CD115" s="410"/>
      <c r="CE115" s="410"/>
      <c r="CF115" s="410"/>
      <c r="CG115" s="410"/>
      <c r="CH115" s="410"/>
      <c r="CI115" s="410"/>
      <c r="CJ115" s="410"/>
      <c r="CK115" s="410"/>
      <c r="CL115" s="410"/>
      <c r="CM115" s="410"/>
      <c r="CN115" s="410"/>
      <c r="CO115" s="410"/>
      <c r="CP115" s="410"/>
      <c r="CQ115" s="410"/>
      <c r="CR115" s="410"/>
      <c r="CS115" s="410"/>
      <c r="CT115" s="410"/>
      <c r="CU115" s="410"/>
    </row>
    <row r="116" spans="1:99" ht="14.25">
      <c r="B116" s="732"/>
      <c r="C116" s="731"/>
      <c r="D116" s="595">
        <v>87</v>
      </c>
      <c r="E116" s="432" t="s">
        <v>611</v>
      </c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  <c r="Z116" s="433"/>
      <c r="AA116" s="433"/>
      <c r="AB116" s="433"/>
      <c r="AC116" s="433"/>
      <c r="AD116" s="433"/>
      <c r="AE116" s="433"/>
      <c r="AF116" s="433"/>
      <c r="AG116" s="434"/>
      <c r="AH116" s="425">
        <v>1123</v>
      </c>
      <c r="AI116" s="724"/>
      <c r="AJ116" s="725"/>
      <c r="AK116" s="725"/>
      <c r="AL116" s="726"/>
      <c r="AM116" s="462" t="s">
        <v>3</v>
      </c>
      <c r="AN116" s="410"/>
      <c r="AO116" s="410"/>
      <c r="AP116" s="410"/>
      <c r="AQ116" s="410"/>
      <c r="AR116" s="410"/>
      <c r="AS116" s="410"/>
      <c r="AT116" s="410"/>
      <c r="AU116" s="410"/>
      <c r="AV116" s="410"/>
      <c r="AW116" s="410"/>
      <c r="AX116" s="410"/>
      <c r="AY116" s="410"/>
      <c r="AZ116" s="410"/>
      <c r="BA116" s="410"/>
      <c r="BB116" s="410"/>
      <c r="BC116" s="410"/>
      <c r="BD116" s="410"/>
      <c r="BE116" s="410"/>
      <c r="BF116" s="410"/>
      <c r="BG116" s="410"/>
      <c r="BH116" s="410"/>
      <c r="BI116" s="410"/>
      <c r="BJ116" s="410"/>
      <c r="BK116" s="410"/>
      <c r="BL116" s="410"/>
      <c r="BM116" s="410"/>
      <c r="BN116" s="410"/>
      <c r="BO116" s="410"/>
      <c r="BP116" s="410"/>
      <c r="BQ116" s="410"/>
      <c r="BR116" s="410"/>
      <c r="BS116" s="410"/>
      <c r="BT116" s="410"/>
      <c r="BU116" s="410"/>
      <c r="BV116" s="410"/>
      <c r="BW116" s="410"/>
      <c r="BX116" s="410"/>
      <c r="BY116" s="410"/>
      <c r="BZ116" s="410"/>
      <c r="CA116" s="410"/>
      <c r="CB116" s="410"/>
      <c r="CC116" s="410"/>
      <c r="CD116" s="410"/>
      <c r="CE116" s="410"/>
      <c r="CF116" s="410"/>
      <c r="CG116" s="410"/>
      <c r="CH116" s="410"/>
      <c r="CI116" s="410"/>
      <c r="CJ116" s="410"/>
      <c r="CK116" s="410"/>
      <c r="CL116" s="410"/>
      <c r="CM116" s="410"/>
      <c r="CN116" s="410"/>
      <c r="CO116" s="410"/>
      <c r="CP116" s="410"/>
      <c r="CQ116" s="410"/>
      <c r="CR116" s="410"/>
      <c r="CS116" s="410"/>
      <c r="CT116" s="410"/>
      <c r="CU116" s="410"/>
    </row>
    <row r="117" spans="1:99" ht="14.25">
      <c r="B117" s="732"/>
      <c r="C117" s="731"/>
      <c r="D117" s="595">
        <v>88</v>
      </c>
      <c r="E117" s="432" t="s">
        <v>612</v>
      </c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  <c r="Z117" s="433"/>
      <c r="AA117" s="433"/>
      <c r="AB117" s="433"/>
      <c r="AC117" s="433"/>
      <c r="AD117" s="433"/>
      <c r="AE117" s="433"/>
      <c r="AF117" s="433"/>
      <c r="AG117" s="434"/>
      <c r="AH117" s="425">
        <v>83</v>
      </c>
      <c r="AI117" s="724"/>
      <c r="AJ117" s="725"/>
      <c r="AK117" s="725"/>
      <c r="AL117" s="726"/>
      <c r="AM117" s="462" t="s">
        <v>3</v>
      </c>
      <c r="AN117" s="410"/>
      <c r="AO117" s="410"/>
      <c r="AP117" s="410"/>
      <c r="AQ117" s="410"/>
      <c r="AR117" s="410"/>
      <c r="AS117" s="410"/>
      <c r="AT117" s="410"/>
      <c r="AU117" s="410"/>
      <c r="AV117" s="410"/>
      <c r="AW117" s="410"/>
      <c r="AX117" s="410"/>
      <c r="AY117" s="410"/>
      <c r="AZ117" s="410"/>
      <c r="BA117" s="410"/>
      <c r="BB117" s="410"/>
      <c r="BC117" s="410"/>
      <c r="BD117" s="410"/>
      <c r="BE117" s="410"/>
      <c r="BF117" s="410"/>
      <c r="BG117" s="410"/>
      <c r="BH117" s="410"/>
      <c r="BI117" s="410"/>
      <c r="BJ117" s="410"/>
      <c r="BK117" s="410"/>
      <c r="BL117" s="410"/>
      <c r="BM117" s="410"/>
      <c r="BN117" s="410"/>
      <c r="BO117" s="410"/>
      <c r="BP117" s="410"/>
      <c r="BQ117" s="410"/>
      <c r="BR117" s="410"/>
      <c r="BS117" s="410"/>
      <c r="BT117" s="410"/>
      <c r="BU117" s="410"/>
      <c r="BV117" s="410"/>
      <c r="BW117" s="410"/>
      <c r="BX117" s="410"/>
      <c r="BY117" s="410"/>
      <c r="BZ117" s="410"/>
      <c r="CA117" s="410"/>
      <c r="CB117" s="410"/>
      <c r="CC117" s="410"/>
      <c r="CD117" s="410"/>
      <c r="CE117" s="410"/>
      <c r="CF117" s="410"/>
      <c r="CG117" s="410"/>
      <c r="CH117" s="410"/>
      <c r="CI117" s="410"/>
      <c r="CJ117" s="410"/>
      <c r="CK117" s="410"/>
      <c r="CL117" s="410"/>
      <c r="CM117" s="410"/>
      <c r="CN117" s="410"/>
      <c r="CO117" s="410"/>
      <c r="CP117" s="410"/>
      <c r="CQ117" s="410"/>
      <c r="CR117" s="410"/>
      <c r="CS117" s="410"/>
      <c r="CT117" s="410"/>
      <c r="CU117" s="410"/>
    </row>
    <row r="118" spans="1:99" ht="14.25">
      <c r="B118" s="732"/>
      <c r="C118" s="731"/>
      <c r="D118" s="595">
        <v>89</v>
      </c>
      <c r="E118" s="432" t="s">
        <v>613</v>
      </c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  <c r="Z118" s="433"/>
      <c r="AA118" s="433"/>
      <c r="AB118" s="433"/>
      <c r="AC118" s="433"/>
      <c r="AD118" s="433"/>
      <c r="AE118" s="433"/>
      <c r="AF118" s="433"/>
      <c r="AG118" s="434"/>
      <c r="AH118" s="425">
        <v>173</v>
      </c>
      <c r="AI118" s="724"/>
      <c r="AJ118" s="725"/>
      <c r="AK118" s="725"/>
      <c r="AL118" s="726"/>
      <c r="AM118" s="462" t="s">
        <v>3</v>
      </c>
      <c r="AN118" s="410"/>
      <c r="AO118" s="410"/>
      <c r="AP118" s="410"/>
      <c r="AQ118" s="410"/>
      <c r="AR118" s="410"/>
      <c r="AS118" s="410"/>
      <c r="AT118" s="410"/>
      <c r="AU118" s="410"/>
      <c r="AV118" s="410"/>
      <c r="AW118" s="410"/>
      <c r="AX118" s="410"/>
      <c r="AY118" s="410"/>
      <c r="AZ118" s="410"/>
      <c r="BA118" s="410"/>
      <c r="BB118" s="410"/>
      <c r="BC118" s="410"/>
      <c r="BD118" s="410"/>
      <c r="BE118" s="410"/>
      <c r="BF118" s="410"/>
      <c r="BG118" s="410"/>
      <c r="BH118" s="410"/>
      <c r="BI118" s="410"/>
      <c r="BJ118" s="410"/>
      <c r="BK118" s="410"/>
      <c r="BL118" s="410"/>
      <c r="BM118" s="410"/>
      <c r="BN118" s="410"/>
      <c r="BO118" s="410"/>
      <c r="BP118" s="410"/>
      <c r="BQ118" s="410"/>
      <c r="BR118" s="410"/>
      <c r="BS118" s="410"/>
      <c r="BT118" s="410"/>
      <c r="BU118" s="410"/>
      <c r="BV118" s="410"/>
      <c r="BW118" s="410"/>
      <c r="BX118" s="410"/>
      <c r="BY118" s="410"/>
      <c r="BZ118" s="410"/>
      <c r="CA118" s="410"/>
      <c r="CB118" s="410"/>
      <c r="CC118" s="410"/>
      <c r="CD118" s="410"/>
      <c r="CE118" s="410"/>
      <c r="CF118" s="410"/>
      <c r="CG118" s="410"/>
      <c r="CH118" s="410"/>
      <c r="CI118" s="410"/>
      <c r="CJ118" s="410"/>
      <c r="CK118" s="410"/>
      <c r="CL118" s="410"/>
      <c r="CM118" s="410"/>
      <c r="CN118" s="410"/>
      <c r="CO118" s="410"/>
      <c r="CP118" s="410"/>
      <c r="CQ118" s="410"/>
      <c r="CR118" s="410"/>
      <c r="CS118" s="410"/>
      <c r="CT118" s="410"/>
      <c r="CU118" s="410"/>
    </row>
    <row r="119" spans="1:99" ht="14.25">
      <c r="B119" s="732"/>
      <c r="C119" s="731"/>
      <c r="D119" s="595">
        <v>90</v>
      </c>
      <c r="E119" s="432" t="s">
        <v>614</v>
      </c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  <c r="Z119" s="433"/>
      <c r="AA119" s="433"/>
      <c r="AB119" s="433"/>
      <c r="AC119" s="433"/>
      <c r="AD119" s="433"/>
      <c r="AE119" s="433"/>
      <c r="AF119" s="433"/>
      <c r="AG119" s="434"/>
      <c r="AH119" s="425">
        <v>198</v>
      </c>
      <c r="AI119" s="724"/>
      <c r="AJ119" s="725"/>
      <c r="AK119" s="725"/>
      <c r="AL119" s="726"/>
      <c r="AM119" s="462" t="s">
        <v>3</v>
      </c>
      <c r="AN119" s="410"/>
      <c r="AO119" s="410"/>
      <c r="AP119" s="410"/>
      <c r="AQ119" s="410"/>
      <c r="AR119" s="410"/>
      <c r="AS119" s="410"/>
      <c r="AT119" s="410"/>
      <c r="AU119" s="410"/>
      <c r="AV119" s="410"/>
      <c r="AW119" s="410"/>
      <c r="AX119" s="410"/>
      <c r="AY119" s="410"/>
      <c r="AZ119" s="410"/>
      <c r="BA119" s="410"/>
      <c r="BB119" s="410"/>
      <c r="BC119" s="410"/>
      <c r="BD119" s="410"/>
      <c r="BE119" s="410"/>
      <c r="BF119" s="410"/>
      <c r="BG119" s="410"/>
      <c r="BH119" s="410"/>
      <c r="BI119" s="410"/>
      <c r="BJ119" s="410"/>
      <c r="BK119" s="410"/>
      <c r="BL119" s="410"/>
      <c r="BM119" s="410"/>
      <c r="BN119" s="410"/>
      <c r="BO119" s="410"/>
      <c r="BP119" s="410"/>
      <c r="BQ119" s="410"/>
      <c r="BR119" s="410"/>
      <c r="BS119" s="410"/>
      <c r="BT119" s="410"/>
      <c r="BU119" s="410"/>
      <c r="BV119" s="410"/>
      <c r="BW119" s="410"/>
      <c r="BX119" s="410"/>
      <c r="BY119" s="410"/>
      <c r="BZ119" s="410"/>
      <c r="CA119" s="410"/>
      <c r="CB119" s="410"/>
      <c r="CC119" s="410"/>
      <c r="CD119" s="410"/>
      <c r="CE119" s="410"/>
      <c r="CF119" s="410"/>
      <c r="CG119" s="410"/>
      <c r="CH119" s="410"/>
      <c r="CI119" s="410"/>
      <c r="CJ119" s="410"/>
      <c r="CK119" s="410"/>
      <c r="CL119" s="410"/>
      <c r="CM119" s="410"/>
      <c r="CN119" s="410"/>
      <c r="CO119" s="410"/>
      <c r="CP119" s="410"/>
      <c r="CQ119" s="410"/>
      <c r="CR119" s="410"/>
      <c r="CS119" s="410"/>
      <c r="CT119" s="410"/>
      <c r="CU119" s="410"/>
    </row>
    <row r="120" spans="1:99" ht="14.25">
      <c r="B120" s="732"/>
      <c r="C120" s="731"/>
      <c r="D120" s="595">
        <v>91</v>
      </c>
      <c r="E120" s="432" t="s">
        <v>615</v>
      </c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  <c r="Z120" s="433"/>
      <c r="AA120" s="433"/>
      <c r="AB120" s="433"/>
      <c r="AC120" s="433"/>
      <c r="AD120" s="433"/>
      <c r="AE120" s="433"/>
      <c r="AF120" s="433"/>
      <c r="AG120" s="434"/>
      <c r="AH120" s="425">
        <v>54</v>
      </c>
      <c r="AI120" s="724"/>
      <c r="AJ120" s="725"/>
      <c r="AK120" s="725"/>
      <c r="AL120" s="726"/>
      <c r="AM120" s="462" t="s">
        <v>3</v>
      </c>
      <c r="AN120" s="410"/>
      <c r="AO120" s="410"/>
      <c r="AP120" s="410"/>
      <c r="AQ120" s="410"/>
      <c r="AR120" s="410"/>
      <c r="AS120" s="410"/>
      <c r="AT120" s="410"/>
      <c r="AU120" s="410"/>
      <c r="AV120" s="410"/>
      <c r="AW120" s="410"/>
      <c r="AX120" s="410"/>
      <c r="AY120" s="410"/>
      <c r="AZ120" s="410"/>
      <c r="BA120" s="410"/>
      <c r="BB120" s="410"/>
      <c r="BC120" s="410"/>
      <c r="BD120" s="410"/>
      <c r="BE120" s="410"/>
      <c r="BF120" s="410"/>
      <c r="BG120" s="410"/>
      <c r="BH120" s="410"/>
      <c r="BI120" s="410"/>
      <c r="BJ120" s="410"/>
      <c r="BK120" s="410"/>
      <c r="BL120" s="410"/>
      <c r="BM120" s="410"/>
      <c r="BN120" s="410"/>
      <c r="BO120" s="410"/>
      <c r="BP120" s="410"/>
      <c r="BQ120" s="410"/>
      <c r="BR120" s="410"/>
      <c r="BS120" s="410"/>
      <c r="BT120" s="410"/>
      <c r="BU120" s="410"/>
      <c r="BV120" s="410"/>
      <c r="BW120" s="410"/>
      <c r="BX120" s="410"/>
      <c r="BY120" s="410"/>
      <c r="BZ120" s="410"/>
      <c r="CA120" s="410"/>
      <c r="CB120" s="410"/>
      <c r="CC120" s="410"/>
      <c r="CD120" s="410"/>
      <c r="CE120" s="410"/>
      <c r="CF120" s="410"/>
      <c r="CG120" s="410"/>
      <c r="CH120" s="410"/>
      <c r="CI120" s="410"/>
      <c r="CJ120" s="410"/>
      <c r="CK120" s="410"/>
      <c r="CL120" s="410"/>
      <c r="CM120" s="410"/>
      <c r="CN120" s="410"/>
      <c r="CO120" s="410"/>
      <c r="CP120" s="410"/>
      <c r="CQ120" s="410"/>
      <c r="CR120" s="410"/>
      <c r="CS120" s="410"/>
      <c r="CT120" s="410"/>
      <c r="CU120" s="410"/>
    </row>
    <row r="121" spans="1:99" ht="14.25">
      <c r="B121" s="732"/>
      <c r="C121" s="731"/>
      <c r="D121" s="595">
        <v>92</v>
      </c>
      <c r="E121" s="432" t="s">
        <v>616</v>
      </c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  <c r="Z121" s="433"/>
      <c r="AA121" s="433"/>
      <c r="AB121" s="433"/>
      <c r="AC121" s="433"/>
      <c r="AD121" s="433"/>
      <c r="AE121" s="433"/>
      <c r="AF121" s="433"/>
      <c r="AG121" s="434"/>
      <c r="AH121" s="425">
        <v>832</v>
      </c>
      <c r="AI121" s="724"/>
      <c r="AJ121" s="725"/>
      <c r="AK121" s="725"/>
      <c r="AL121" s="726"/>
      <c r="AM121" s="462" t="s">
        <v>3</v>
      </c>
      <c r="AN121" s="410"/>
      <c r="AO121" s="410"/>
      <c r="AP121" s="410"/>
      <c r="AQ121" s="410"/>
      <c r="AR121" s="410"/>
      <c r="AS121" s="410"/>
      <c r="AT121" s="410"/>
      <c r="AU121" s="410"/>
      <c r="AV121" s="410"/>
      <c r="AW121" s="410"/>
      <c r="AX121" s="410"/>
      <c r="AY121" s="410"/>
      <c r="AZ121" s="410"/>
      <c r="BA121" s="410"/>
      <c r="BB121" s="410"/>
      <c r="BC121" s="410"/>
      <c r="BD121" s="410"/>
      <c r="BE121" s="410"/>
      <c r="BF121" s="410"/>
      <c r="BG121" s="410"/>
      <c r="BH121" s="410"/>
      <c r="BI121" s="410"/>
      <c r="BJ121" s="410"/>
      <c r="BK121" s="410"/>
      <c r="BL121" s="410"/>
      <c r="BM121" s="410"/>
      <c r="BN121" s="410"/>
      <c r="BO121" s="410"/>
      <c r="BP121" s="410"/>
      <c r="BQ121" s="410"/>
      <c r="BR121" s="410"/>
      <c r="BS121" s="410"/>
      <c r="BT121" s="410"/>
      <c r="BU121" s="410"/>
      <c r="BV121" s="410"/>
      <c r="BW121" s="410"/>
      <c r="BX121" s="410"/>
      <c r="BY121" s="410"/>
      <c r="BZ121" s="410"/>
      <c r="CA121" s="410"/>
      <c r="CB121" s="410"/>
      <c r="CC121" s="410"/>
      <c r="CD121" s="410"/>
      <c r="CE121" s="410"/>
      <c r="CF121" s="410"/>
      <c r="CG121" s="410"/>
      <c r="CH121" s="410"/>
      <c r="CI121" s="410"/>
      <c r="CJ121" s="410"/>
      <c r="CK121" s="410"/>
      <c r="CL121" s="410"/>
      <c r="CM121" s="410"/>
      <c r="CN121" s="410"/>
      <c r="CO121" s="410"/>
      <c r="CP121" s="410"/>
      <c r="CQ121" s="410"/>
      <c r="CR121" s="410"/>
      <c r="CS121" s="410"/>
      <c r="CT121" s="410"/>
      <c r="CU121" s="410"/>
    </row>
    <row r="122" spans="1:99" ht="14.25">
      <c r="B122" s="732"/>
      <c r="C122" s="731"/>
      <c r="D122" s="595">
        <v>93</v>
      </c>
      <c r="E122" s="432" t="s">
        <v>617</v>
      </c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  <c r="Z122" s="433"/>
      <c r="AA122" s="433"/>
      <c r="AB122" s="433"/>
      <c r="AC122" s="433"/>
      <c r="AD122" s="433"/>
      <c r="AE122" s="433"/>
      <c r="AF122" s="433"/>
      <c r="AG122" s="434"/>
      <c r="AH122" s="425">
        <v>1907</v>
      </c>
      <c r="AI122" s="724"/>
      <c r="AJ122" s="725"/>
      <c r="AK122" s="725"/>
      <c r="AL122" s="726"/>
      <c r="AM122" s="462" t="s">
        <v>3</v>
      </c>
      <c r="AN122" s="410"/>
      <c r="AO122" s="410"/>
      <c r="AP122" s="410"/>
      <c r="AQ122" s="410"/>
      <c r="AR122" s="410"/>
      <c r="AS122" s="410"/>
      <c r="AT122" s="410"/>
      <c r="AU122" s="410"/>
      <c r="AV122" s="410"/>
      <c r="AW122" s="410"/>
      <c r="AX122" s="410"/>
      <c r="AY122" s="410"/>
      <c r="AZ122" s="410"/>
      <c r="BA122" s="410"/>
      <c r="BB122" s="410"/>
      <c r="BC122" s="410"/>
      <c r="BD122" s="410"/>
      <c r="BE122" s="410"/>
      <c r="BF122" s="410"/>
      <c r="BG122" s="410"/>
      <c r="BH122" s="410"/>
      <c r="BI122" s="410"/>
      <c r="BJ122" s="410"/>
      <c r="BK122" s="410"/>
      <c r="BL122" s="410"/>
      <c r="BM122" s="410"/>
      <c r="BN122" s="410"/>
      <c r="BO122" s="410"/>
      <c r="BP122" s="410"/>
      <c r="BQ122" s="410"/>
      <c r="BR122" s="410"/>
      <c r="BS122" s="410"/>
      <c r="BT122" s="410"/>
      <c r="BU122" s="410"/>
      <c r="BV122" s="410"/>
      <c r="BW122" s="410"/>
      <c r="BX122" s="410"/>
      <c r="BY122" s="410"/>
      <c r="BZ122" s="410"/>
      <c r="CA122" s="410"/>
      <c r="CB122" s="410"/>
      <c r="CC122" s="410"/>
      <c r="CD122" s="410"/>
      <c r="CE122" s="410"/>
      <c r="CF122" s="410"/>
      <c r="CG122" s="410"/>
      <c r="CH122" s="410"/>
      <c r="CI122" s="410"/>
      <c r="CJ122" s="410"/>
      <c r="CK122" s="410"/>
      <c r="CL122" s="410"/>
      <c r="CM122" s="410"/>
      <c r="CN122" s="410"/>
      <c r="CO122" s="410"/>
      <c r="CP122" s="410"/>
      <c r="CQ122" s="410"/>
      <c r="CR122" s="410"/>
      <c r="CS122" s="410"/>
      <c r="CT122" s="410"/>
      <c r="CU122" s="410"/>
    </row>
    <row r="123" spans="1:99" ht="14.25">
      <c r="B123" s="732"/>
      <c r="C123" s="731"/>
      <c r="D123" s="595">
        <v>94</v>
      </c>
      <c r="E123" s="432" t="s">
        <v>618</v>
      </c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  <c r="Z123" s="433"/>
      <c r="AA123" s="433"/>
      <c r="AB123" s="433"/>
      <c r="AC123" s="433"/>
      <c r="AD123" s="433"/>
      <c r="AE123" s="433"/>
      <c r="AF123" s="433"/>
      <c r="AG123" s="434"/>
      <c r="AH123" s="425">
        <v>833</v>
      </c>
      <c r="AI123" s="724"/>
      <c r="AJ123" s="725"/>
      <c r="AK123" s="725"/>
      <c r="AL123" s="726"/>
      <c r="AM123" s="462" t="s">
        <v>3</v>
      </c>
      <c r="AN123" s="410"/>
      <c r="AO123" s="410"/>
      <c r="AP123" s="410"/>
      <c r="AQ123" s="410"/>
      <c r="AR123" s="410"/>
      <c r="AS123" s="410"/>
      <c r="AT123" s="410"/>
      <c r="AU123" s="410"/>
      <c r="AV123" s="410"/>
      <c r="AW123" s="410"/>
      <c r="AX123" s="410"/>
      <c r="AY123" s="410"/>
      <c r="AZ123" s="410"/>
      <c r="BA123" s="410"/>
      <c r="BB123" s="410"/>
      <c r="BC123" s="410"/>
      <c r="BD123" s="410"/>
      <c r="BE123" s="410"/>
      <c r="BF123" s="410"/>
      <c r="BG123" s="410"/>
      <c r="BH123" s="410"/>
      <c r="BI123" s="410"/>
      <c r="BJ123" s="410"/>
      <c r="BK123" s="410"/>
      <c r="BL123" s="410"/>
      <c r="BM123" s="410"/>
      <c r="BN123" s="410"/>
      <c r="BO123" s="410"/>
      <c r="BP123" s="410"/>
      <c r="BQ123" s="410"/>
      <c r="BR123" s="410"/>
      <c r="BS123" s="410"/>
      <c r="BT123" s="410"/>
      <c r="BU123" s="410"/>
      <c r="BV123" s="410"/>
      <c r="BW123" s="410"/>
      <c r="BX123" s="410"/>
      <c r="BY123" s="410"/>
      <c r="BZ123" s="410"/>
      <c r="CA123" s="410"/>
      <c r="CB123" s="410"/>
      <c r="CC123" s="410"/>
      <c r="CD123" s="410"/>
      <c r="CE123" s="410"/>
      <c r="CF123" s="410"/>
      <c r="CG123" s="410"/>
      <c r="CH123" s="410"/>
      <c r="CI123" s="410"/>
      <c r="CJ123" s="410"/>
      <c r="CK123" s="410"/>
      <c r="CL123" s="410"/>
      <c r="CM123" s="410"/>
      <c r="CN123" s="410"/>
      <c r="CO123" s="410"/>
      <c r="CP123" s="410"/>
      <c r="CQ123" s="410"/>
      <c r="CR123" s="410"/>
      <c r="CS123" s="410"/>
      <c r="CT123" s="410"/>
      <c r="CU123" s="410"/>
    </row>
    <row r="124" spans="1:99" ht="14.25">
      <c r="B124" s="732"/>
      <c r="C124" s="731"/>
      <c r="D124" s="595">
        <v>95</v>
      </c>
      <c r="E124" s="432" t="s">
        <v>619</v>
      </c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  <c r="Z124" s="433"/>
      <c r="AA124" s="433"/>
      <c r="AB124" s="433"/>
      <c r="AC124" s="433"/>
      <c r="AD124" s="433"/>
      <c r="AE124" s="433"/>
      <c r="AF124" s="433"/>
      <c r="AG124" s="434"/>
      <c r="AH124" s="425">
        <v>1908</v>
      </c>
      <c r="AI124" s="724"/>
      <c r="AJ124" s="725"/>
      <c r="AK124" s="725"/>
      <c r="AL124" s="726"/>
      <c r="AM124" s="462" t="s">
        <v>3</v>
      </c>
      <c r="AN124" s="410"/>
      <c r="AO124" s="410"/>
      <c r="AP124" s="410"/>
      <c r="AQ124" s="410"/>
      <c r="AR124" s="410"/>
      <c r="AS124" s="410"/>
      <c r="AT124" s="410"/>
      <c r="AU124" s="410"/>
      <c r="AV124" s="410"/>
      <c r="AW124" s="410"/>
      <c r="AX124" s="410"/>
      <c r="AY124" s="410"/>
      <c r="AZ124" s="410"/>
      <c r="BA124" s="410"/>
      <c r="BB124" s="410"/>
      <c r="BC124" s="410"/>
      <c r="BD124" s="410"/>
      <c r="BE124" s="410"/>
      <c r="BF124" s="410"/>
      <c r="BG124" s="410"/>
      <c r="BH124" s="410"/>
      <c r="BI124" s="410"/>
      <c r="BJ124" s="410"/>
      <c r="BK124" s="410"/>
      <c r="BL124" s="410"/>
      <c r="BM124" s="410"/>
      <c r="BN124" s="410"/>
      <c r="BO124" s="410"/>
      <c r="BP124" s="410"/>
      <c r="BQ124" s="410"/>
      <c r="BR124" s="410"/>
      <c r="BS124" s="410"/>
      <c r="BT124" s="410"/>
      <c r="BU124" s="410"/>
      <c r="BV124" s="410"/>
      <c r="BW124" s="410"/>
      <c r="BX124" s="410"/>
      <c r="BY124" s="410"/>
      <c r="BZ124" s="410"/>
      <c r="CA124" s="410"/>
      <c r="CB124" s="410"/>
      <c r="CC124" s="410"/>
      <c r="CD124" s="410"/>
      <c r="CE124" s="410"/>
      <c r="CF124" s="410"/>
      <c r="CG124" s="410"/>
      <c r="CH124" s="410"/>
      <c r="CI124" s="410"/>
      <c r="CJ124" s="410"/>
      <c r="CK124" s="410"/>
      <c r="CL124" s="410"/>
      <c r="CM124" s="410"/>
      <c r="CN124" s="410"/>
      <c r="CO124" s="410"/>
      <c r="CP124" s="410"/>
      <c r="CQ124" s="410"/>
      <c r="CR124" s="410"/>
      <c r="CS124" s="410"/>
      <c r="CT124" s="410"/>
      <c r="CU124" s="410"/>
    </row>
    <row r="125" spans="1:99" ht="14.25">
      <c r="B125" s="732"/>
      <c r="C125" s="731"/>
      <c r="D125" s="592">
        <v>96</v>
      </c>
      <c r="E125" s="437" t="s">
        <v>620</v>
      </c>
      <c r="F125" s="437"/>
      <c r="G125" s="437"/>
      <c r="H125" s="437"/>
      <c r="I125" s="437"/>
      <c r="J125" s="437"/>
      <c r="K125" s="437"/>
      <c r="L125" s="437"/>
      <c r="M125" s="437"/>
      <c r="N125" s="593">
        <v>912</v>
      </c>
      <c r="O125" s="720"/>
      <c r="P125" s="721"/>
      <c r="Q125" s="721"/>
      <c r="R125" s="722"/>
      <c r="S125" s="450" t="s">
        <v>621</v>
      </c>
      <c r="T125" s="451"/>
      <c r="U125" s="451"/>
      <c r="V125" s="451"/>
      <c r="W125" s="451"/>
      <c r="X125" s="451"/>
      <c r="Y125" s="451"/>
      <c r="Z125" s="451"/>
      <c r="AA125" s="451"/>
      <c r="AB125" s="452"/>
      <c r="AC125" s="593">
        <v>167</v>
      </c>
      <c r="AD125" s="720"/>
      <c r="AE125" s="721"/>
      <c r="AF125" s="721"/>
      <c r="AG125" s="722"/>
      <c r="AH125" s="593">
        <v>747</v>
      </c>
      <c r="AI125" s="720">
        <f>+$O$125+$AD$125</f>
        <v>0</v>
      </c>
      <c r="AJ125" s="721"/>
      <c r="AK125" s="721"/>
      <c r="AL125" s="722"/>
      <c r="AM125" s="418" t="s">
        <v>3</v>
      </c>
      <c r="AN125" s="410"/>
      <c r="AO125" s="410"/>
      <c r="AP125" s="410"/>
      <c r="AQ125" s="410"/>
      <c r="AR125" s="410"/>
      <c r="AS125" s="410"/>
      <c r="AT125" s="410"/>
      <c r="AU125" s="410"/>
      <c r="AV125" s="410"/>
      <c r="AW125" s="410"/>
      <c r="AX125" s="410"/>
      <c r="AY125" s="410"/>
      <c r="AZ125" s="410"/>
      <c r="BA125" s="410"/>
      <c r="BB125" s="410"/>
      <c r="BC125" s="410"/>
      <c r="BD125" s="410"/>
      <c r="BE125" s="410"/>
      <c r="BF125" s="410"/>
      <c r="BG125" s="410"/>
      <c r="BH125" s="410"/>
      <c r="BI125" s="410"/>
      <c r="BJ125" s="410"/>
      <c r="BK125" s="410"/>
      <c r="BL125" s="410"/>
      <c r="BM125" s="410"/>
      <c r="BN125" s="410"/>
      <c r="BO125" s="410"/>
      <c r="BP125" s="410"/>
      <c r="BQ125" s="410"/>
      <c r="BR125" s="410"/>
      <c r="BS125" s="410"/>
      <c r="BT125" s="410"/>
      <c r="BU125" s="410"/>
      <c r="BV125" s="410"/>
      <c r="BW125" s="410"/>
      <c r="BX125" s="410"/>
      <c r="BY125" s="410"/>
      <c r="BZ125" s="410"/>
      <c r="CA125" s="410"/>
      <c r="CB125" s="410"/>
      <c r="CC125" s="410"/>
      <c r="CD125" s="410"/>
      <c r="CE125" s="410"/>
      <c r="CF125" s="410"/>
      <c r="CG125" s="410"/>
      <c r="CH125" s="410"/>
      <c r="CI125" s="410"/>
      <c r="CJ125" s="410"/>
      <c r="CK125" s="410"/>
      <c r="CL125" s="410"/>
      <c r="CM125" s="410"/>
      <c r="CN125" s="410"/>
      <c r="CO125" s="410"/>
      <c r="CP125" s="410"/>
      <c r="CQ125" s="410"/>
      <c r="CR125" s="410"/>
      <c r="CS125" s="410"/>
      <c r="CT125" s="410"/>
      <c r="CU125" s="410"/>
    </row>
    <row r="126" spans="1:99" s="401" customFormat="1" ht="14.25">
      <c r="A126" s="404"/>
      <c r="B126" s="732"/>
      <c r="C126" s="731"/>
      <c r="D126" s="592">
        <v>97</v>
      </c>
      <c r="E126" s="437" t="s">
        <v>622</v>
      </c>
      <c r="F126" s="437"/>
      <c r="G126" s="437"/>
      <c r="H126" s="437"/>
      <c r="I126" s="437"/>
      <c r="J126" s="437"/>
      <c r="K126" s="437"/>
      <c r="L126" s="437"/>
      <c r="M126" s="437"/>
      <c r="N126" s="593">
        <v>119</v>
      </c>
      <c r="O126" s="720"/>
      <c r="P126" s="721"/>
      <c r="Q126" s="721"/>
      <c r="R126" s="722"/>
      <c r="S126" s="450" t="s">
        <v>623</v>
      </c>
      <c r="T126" s="451"/>
      <c r="U126" s="451"/>
      <c r="V126" s="451"/>
      <c r="W126" s="451"/>
      <c r="X126" s="451"/>
      <c r="Y126" s="451"/>
      <c r="Z126" s="451"/>
      <c r="AA126" s="451"/>
      <c r="AB126" s="452"/>
      <c r="AC126" s="593">
        <v>116</v>
      </c>
      <c r="AD126" s="720">
        <f>-AD72</f>
        <v>5318784.4461400006</v>
      </c>
      <c r="AE126" s="721"/>
      <c r="AF126" s="721"/>
      <c r="AG126" s="722"/>
      <c r="AH126" s="593">
        <v>757</v>
      </c>
      <c r="AI126" s="720">
        <f>+$O$126+$AD$126</f>
        <v>5318784.4461400006</v>
      </c>
      <c r="AJ126" s="721"/>
      <c r="AK126" s="721"/>
      <c r="AL126" s="722"/>
      <c r="AM126" s="418" t="s">
        <v>3</v>
      </c>
      <c r="AN126" s="410"/>
      <c r="AO126" s="410"/>
      <c r="AP126" s="410"/>
      <c r="AQ126" s="410"/>
      <c r="AR126" s="410"/>
      <c r="AS126" s="410"/>
      <c r="AT126" s="410"/>
      <c r="AU126" s="410"/>
      <c r="AV126" s="410"/>
      <c r="AW126" s="410"/>
      <c r="AX126" s="410"/>
      <c r="AY126" s="410"/>
      <c r="AZ126" s="410"/>
      <c r="BA126" s="410"/>
      <c r="BB126" s="410"/>
      <c r="BC126" s="410"/>
      <c r="BD126" s="410"/>
      <c r="BE126" s="410"/>
      <c r="BF126" s="410"/>
      <c r="BG126" s="410"/>
      <c r="BH126" s="410"/>
      <c r="BI126" s="410"/>
      <c r="BJ126" s="410"/>
      <c r="BK126" s="410"/>
      <c r="BL126" s="410"/>
      <c r="BM126" s="410"/>
      <c r="BN126" s="410"/>
      <c r="BO126" s="410"/>
      <c r="BP126" s="410"/>
      <c r="BQ126" s="410"/>
      <c r="BR126" s="410"/>
      <c r="BS126" s="410"/>
      <c r="BT126" s="410"/>
      <c r="BU126" s="410"/>
      <c r="BV126" s="410"/>
      <c r="BW126" s="410"/>
      <c r="BX126" s="410"/>
      <c r="BY126" s="410"/>
      <c r="BZ126" s="410"/>
      <c r="CA126" s="410"/>
      <c r="CB126" s="410"/>
      <c r="CC126" s="410"/>
      <c r="CD126" s="410"/>
      <c r="CE126" s="410"/>
      <c r="CF126" s="410"/>
      <c r="CG126" s="410"/>
      <c r="CH126" s="410"/>
      <c r="CI126" s="410"/>
      <c r="CJ126" s="410"/>
      <c r="CK126" s="410"/>
      <c r="CL126" s="410"/>
      <c r="CM126" s="410"/>
      <c r="CN126" s="410"/>
      <c r="CO126" s="410"/>
      <c r="CP126" s="410"/>
      <c r="CQ126" s="410"/>
      <c r="CR126" s="410"/>
      <c r="CS126" s="410"/>
      <c r="CT126" s="410"/>
      <c r="CU126" s="410"/>
    </row>
    <row r="127" spans="1:99" ht="14.25">
      <c r="B127" s="732"/>
      <c r="C127" s="731"/>
      <c r="D127" s="592">
        <v>98</v>
      </c>
      <c r="E127" s="413" t="s">
        <v>624</v>
      </c>
      <c r="F127" s="414"/>
      <c r="G127" s="414"/>
      <c r="H127" s="414"/>
      <c r="I127" s="414"/>
      <c r="J127" s="414"/>
      <c r="K127" s="414"/>
      <c r="L127" s="414"/>
      <c r="M127" s="414"/>
      <c r="N127" s="414"/>
      <c r="O127" s="414"/>
      <c r="P127" s="414"/>
      <c r="Q127" s="414"/>
      <c r="R127" s="414"/>
      <c r="S127" s="414"/>
      <c r="T127" s="414"/>
      <c r="U127" s="414"/>
      <c r="V127" s="414"/>
      <c r="W127" s="414"/>
      <c r="X127" s="414"/>
      <c r="Y127" s="414"/>
      <c r="Z127" s="414"/>
      <c r="AA127" s="414"/>
      <c r="AB127" s="414"/>
      <c r="AC127" s="414"/>
      <c r="AD127" s="414"/>
      <c r="AE127" s="414"/>
      <c r="AF127" s="414"/>
      <c r="AG127" s="415"/>
      <c r="AH127" s="593">
        <v>58</v>
      </c>
      <c r="AI127" s="720"/>
      <c r="AJ127" s="721"/>
      <c r="AK127" s="721"/>
      <c r="AL127" s="722"/>
      <c r="AM127" s="418" t="s">
        <v>3</v>
      </c>
      <c r="AN127" s="410"/>
      <c r="AO127" s="410"/>
      <c r="AP127" s="410"/>
      <c r="AQ127" s="410"/>
      <c r="AR127" s="410"/>
      <c r="AS127" s="410"/>
      <c r="AT127" s="410"/>
      <c r="AU127" s="410"/>
      <c r="AV127" s="410"/>
      <c r="AW127" s="410"/>
      <c r="AX127" s="410"/>
      <c r="AY127" s="410"/>
      <c r="AZ127" s="410"/>
      <c r="BA127" s="410"/>
      <c r="BB127" s="410"/>
      <c r="BC127" s="410"/>
      <c r="BD127" s="410"/>
      <c r="BE127" s="410"/>
      <c r="BF127" s="410"/>
      <c r="BG127" s="410"/>
      <c r="BH127" s="410"/>
      <c r="BI127" s="410"/>
      <c r="BJ127" s="410"/>
      <c r="BK127" s="410"/>
      <c r="BL127" s="410"/>
      <c r="BM127" s="410"/>
      <c r="BN127" s="410"/>
      <c r="BO127" s="410"/>
      <c r="BP127" s="410"/>
      <c r="BQ127" s="410"/>
      <c r="BR127" s="410"/>
      <c r="BS127" s="410"/>
      <c r="BT127" s="410"/>
      <c r="BU127" s="410"/>
      <c r="BV127" s="410"/>
      <c r="BW127" s="410"/>
      <c r="BX127" s="410"/>
      <c r="BY127" s="410"/>
      <c r="BZ127" s="410"/>
      <c r="CA127" s="410"/>
      <c r="CB127" s="410"/>
      <c r="CC127" s="410"/>
      <c r="CD127" s="410"/>
      <c r="CE127" s="410"/>
      <c r="CF127" s="410"/>
      <c r="CG127" s="410"/>
      <c r="CH127" s="410"/>
      <c r="CI127" s="410"/>
      <c r="CJ127" s="410"/>
      <c r="CK127" s="410"/>
      <c r="CL127" s="410"/>
      <c r="CM127" s="410"/>
      <c r="CN127" s="410"/>
      <c r="CO127" s="410"/>
      <c r="CP127" s="410"/>
      <c r="CQ127" s="410"/>
      <c r="CR127" s="410"/>
      <c r="CS127" s="410"/>
      <c r="CT127" s="410"/>
      <c r="CU127" s="410"/>
    </row>
    <row r="128" spans="1:99" ht="14.25">
      <c r="B128" s="732"/>
      <c r="C128" s="731"/>
      <c r="D128" s="592">
        <v>99</v>
      </c>
      <c r="E128" s="413" t="s">
        <v>625</v>
      </c>
      <c r="F128" s="414"/>
      <c r="G128" s="414"/>
      <c r="H128" s="414"/>
      <c r="I128" s="414"/>
      <c r="J128" s="414"/>
      <c r="K128" s="414"/>
      <c r="L128" s="414"/>
      <c r="M128" s="414"/>
      <c r="N128" s="414"/>
      <c r="O128" s="414"/>
      <c r="P128" s="414"/>
      <c r="Q128" s="414"/>
      <c r="R128" s="414"/>
      <c r="S128" s="414"/>
      <c r="T128" s="414"/>
      <c r="U128" s="414"/>
      <c r="V128" s="414"/>
      <c r="W128" s="414"/>
      <c r="X128" s="414"/>
      <c r="Y128" s="414"/>
      <c r="Z128" s="414"/>
      <c r="AA128" s="414"/>
      <c r="AB128" s="414"/>
      <c r="AC128" s="414"/>
      <c r="AD128" s="414"/>
      <c r="AE128" s="414"/>
      <c r="AF128" s="414"/>
      <c r="AG128" s="415"/>
      <c r="AH128" s="593">
        <v>870</v>
      </c>
      <c r="AI128" s="720"/>
      <c r="AJ128" s="721"/>
      <c r="AK128" s="721"/>
      <c r="AL128" s="722"/>
      <c r="AM128" s="418" t="s">
        <v>3</v>
      </c>
      <c r="AN128" s="410"/>
      <c r="AO128" s="410"/>
      <c r="AP128" s="410"/>
      <c r="AQ128" s="410"/>
      <c r="AR128" s="410"/>
      <c r="AS128" s="410"/>
      <c r="AT128" s="410"/>
      <c r="AU128" s="410"/>
      <c r="AV128" s="410"/>
      <c r="AW128" s="410"/>
      <c r="AX128" s="410"/>
      <c r="AY128" s="410"/>
      <c r="AZ128" s="410"/>
      <c r="BA128" s="410"/>
      <c r="BB128" s="410"/>
      <c r="BC128" s="410"/>
      <c r="BD128" s="410"/>
      <c r="BE128" s="410"/>
      <c r="BF128" s="410"/>
      <c r="BG128" s="410"/>
      <c r="BH128" s="410"/>
      <c r="BI128" s="410"/>
      <c r="BJ128" s="410"/>
      <c r="BK128" s="410"/>
      <c r="BL128" s="410"/>
      <c r="BM128" s="410"/>
      <c r="BN128" s="410"/>
      <c r="BO128" s="410"/>
      <c r="BP128" s="410"/>
      <c r="BQ128" s="410"/>
      <c r="BR128" s="410"/>
      <c r="BS128" s="410"/>
      <c r="BT128" s="410"/>
      <c r="BU128" s="410"/>
      <c r="BV128" s="410"/>
      <c r="BW128" s="410"/>
      <c r="BX128" s="410"/>
      <c r="BY128" s="410"/>
      <c r="BZ128" s="410"/>
      <c r="CA128" s="410"/>
      <c r="CB128" s="410"/>
      <c r="CC128" s="410"/>
      <c r="CD128" s="410"/>
      <c r="CE128" s="410"/>
      <c r="CF128" s="410"/>
      <c r="CG128" s="410"/>
      <c r="CH128" s="410"/>
      <c r="CI128" s="410"/>
      <c r="CJ128" s="410"/>
      <c r="CK128" s="410"/>
      <c r="CL128" s="410"/>
      <c r="CM128" s="410"/>
      <c r="CN128" s="410"/>
      <c r="CO128" s="410"/>
      <c r="CP128" s="410"/>
      <c r="CQ128" s="410"/>
      <c r="CR128" s="410"/>
      <c r="CS128" s="410"/>
      <c r="CT128" s="410"/>
      <c r="CU128" s="410"/>
    </row>
    <row r="129" spans="1:99" ht="14.25">
      <c r="B129" s="732"/>
      <c r="C129" s="731"/>
      <c r="D129" s="592">
        <v>100</v>
      </c>
      <c r="E129" s="413" t="s">
        <v>6</v>
      </c>
      <c r="F129" s="414"/>
      <c r="G129" s="414"/>
      <c r="H129" s="414"/>
      <c r="I129" s="414"/>
      <c r="J129" s="414"/>
      <c r="K129" s="414"/>
      <c r="L129" s="414"/>
      <c r="M129" s="414"/>
      <c r="N129" s="414"/>
      <c r="O129" s="414"/>
      <c r="P129" s="414"/>
      <c r="Q129" s="414"/>
      <c r="R129" s="414"/>
      <c r="S129" s="414"/>
      <c r="T129" s="414"/>
      <c r="U129" s="414"/>
      <c r="V129" s="414"/>
      <c r="W129" s="414"/>
      <c r="X129" s="414"/>
      <c r="Y129" s="414"/>
      <c r="Z129" s="414"/>
      <c r="AA129" s="414"/>
      <c r="AB129" s="414"/>
      <c r="AC129" s="414"/>
      <c r="AD129" s="414"/>
      <c r="AE129" s="414"/>
      <c r="AF129" s="414"/>
      <c r="AG129" s="415"/>
      <c r="AH129" s="593">
        <v>1645</v>
      </c>
      <c r="AI129" s="720"/>
      <c r="AJ129" s="721"/>
      <c r="AK129" s="721"/>
      <c r="AL129" s="722"/>
      <c r="AM129" s="418" t="s">
        <v>3</v>
      </c>
      <c r="AN129" s="410"/>
      <c r="AO129" s="410"/>
      <c r="AP129" s="410"/>
      <c r="AQ129" s="410"/>
      <c r="AR129" s="410"/>
      <c r="AS129" s="410"/>
      <c r="AT129" s="410"/>
      <c r="AU129" s="410"/>
      <c r="AV129" s="410"/>
      <c r="AW129" s="410"/>
      <c r="AX129" s="410"/>
      <c r="AY129" s="410"/>
      <c r="AZ129" s="410"/>
      <c r="BA129" s="410"/>
      <c r="BB129" s="410"/>
      <c r="BC129" s="410"/>
      <c r="BD129" s="410"/>
      <c r="BE129" s="410"/>
      <c r="BF129" s="410"/>
      <c r="BG129" s="410"/>
      <c r="BH129" s="410"/>
      <c r="BI129" s="410"/>
      <c r="BJ129" s="410"/>
      <c r="BK129" s="410"/>
      <c r="BL129" s="410"/>
      <c r="BM129" s="410"/>
      <c r="BN129" s="410"/>
      <c r="BO129" s="410"/>
      <c r="BP129" s="410"/>
      <c r="BQ129" s="410"/>
      <c r="BR129" s="410"/>
      <c r="BS129" s="410"/>
      <c r="BT129" s="410"/>
      <c r="BU129" s="410"/>
      <c r="BV129" s="410"/>
      <c r="BW129" s="410"/>
      <c r="BX129" s="410"/>
      <c r="BY129" s="410"/>
      <c r="BZ129" s="410"/>
      <c r="CA129" s="410"/>
      <c r="CB129" s="410"/>
      <c r="CC129" s="410"/>
      <c r="CD129" s="410"/>
      <c r="CE129" s="410"/>
      <c r="CF129" s="410"/>
      <c r="CG129" s="410"/>
      <c r="CH129" s="410"/>
      <c r="CI129" s="410"/>
      <c r="CJ129" s="410"/>
      <c r="CK129" s="410"/>
      <c r="CL129" s="410"/>
      <c r="CM129" s="410"/>
      <c r="CN129" s="410"/>
      <c r="CO129" s="410"/>
      <c r="CP129" s="410"/>
      <c r="CQ129" s="410"/>
      <c r="CR129" s="410"/>
      <c r="CS129" s="410"/>
      <c r="CT129" s="410"/>
      <c r="CU129" s="410"/>
    </row>
    <row r="130" spans="1:99" ht="14.25">
      <c r="B130" s="732"/>
      <c r="C130" s="731"/>
      <c r="D130" s="595">
        <v>101</v>
      </c>
      <c r="E130" s="432" t="s">
        <v>626</v>
      </c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  <c r="Z130" s="433"/>
      <c r="AA130" s="433"/>
      <c r="AB130" s="433"/>
      <c r="AC130" s="433"/>
      <c r="AD130" s="433"/>
      <c r="AE130" s="433"/>
      <c r="AF130" s="433"/>
      <c r="AG130" s="434"/>
      <c r="AH130" s="425">
        <v>181</v>
      </c>
      <c r="AI130" s="724"/>
      <c r="AJ130" s="725"/>
      <c r="AK130" s="725"/>
      <c r="AL130" s="726"/>
      <c r="AM130" s="418" t="s">
        <v>3</v>
      </c>
      <c r="AN130" s="410"/>
      <c r="AO130" s="410"/>
      <c r="AP130" s="410"/>
      <c r="AQ130" s="410"/>
      <c r="AR130" s="410"/>
      <c r="AS130" s="410"/>
      <c r="AT130" s="410"/>
      <c r="AU130" s="410"/>
      <c r="AV130" s="410"/>
      <c r="AW130" s="410"/>
      <c r="AX130" s="410"/>
      <c r="AY130" s="410"/>
      <c r="AZ130" s="410"/>
      <c r="BA130" s="410"/>
      <c r="BB130" s="410"/>
      <c r="BC130" s="410"/>
      <c r="BD130" s="410"/>
      <c r="BE130" s="410"/>
      <c r="BF130" s="410"/>
      <c r="BG130" s="410"/>
      <c r="BH130" s="410"/>
      <c r="BI130" s="410"/>
      <c r="BJ130" s="410"/>
      <c r="BK130" s="410"/>
      <c r="BL130" s="410"/>
      <c r="BM130" s="410"/>
      <c r="BN130" s="410"/>
      <c r="BO130" s="410"/>
      <c r="BP130" s="410"/>
      <c r="BQ130" s="410"/>
      <c r="BR130" s="410"/>
      <c r="BS130" s="410"/>
      <c r="BT130" s="410"/>
      <c r="BU130" s="410"/>
      <c r="BV130" s="410"/>
      <c r="BW130" s="410"/>
      <c r="BX130" s="410"/>
      <c r="BY130" s="410"/>
      <c r="BZ130" s="410"/>
      <c r="CA130" s="410"/>
      <c r="CB130" s="410"/>
      <c r="CC130" s="410"/>
      <c r="CD130" s="410"/>
      <c r="CE130" s="410"/>
      <c r="CF130" s="410"/>
      <c r="CG130" s="410"/>
      <c r="CH130" s="410"/>
      <c r="CI130" s="410"/>
      <c r="CJ130" s="410"/>
      <c r="CK130" s="410"/>
      <c r="CL130" s="410"/>
      <c r="CM130" s="410"/>
      <c r="CN130" s="410"/>
      <c r="CO130" s="410"/>
      <c r="CP130" s="410"/>
      <c r="CQ130" s="410"/>
      <c r="CR130" s="410"/>
      <c r="CS130" s="410"/>
      <c r="CT130" s="410"/>
      <c r="CU130" s="410"/>
    </row>
    <row r="131" spans="1:99" ht="14.25">
      <c r="B131" s="732"/>
      <c r="C131" s="731"/>
      <c r="D131" s="595">
        <v>102</v>
      </c>
      <c r="E131" s="432" t="s">
        <v>627</v>
      </c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  <c r="Z131" s="433"/>
      <c r="AA131" s="433"/>
      <c r="AB131" s="433"/>
      <c r="AC131" s="433"/>
      <c r="AD131" s="433"/>
      <c r="AE131" s="433"/>
      <c r="AF131" s="433"/>
      <c r="AG131" s="434"/>
      <c r="AH131" s="425">
        <v>881</v>
      </c>
      <c r="AI131" s="724"/>
      <c r="AJ131" s="725"/>
      <c r="AK131" s="725"/>
      <c r="AL131" s="726"/>
      <c r="AM131" s="418" t="s">
        <v>3</v>
      </c>
      <c r="AN131" s="410"/>
      <c r="AO131" s="410"/>
      <c r="AP131" s="410"/>
      <c r="AQ131" s="410"/>
      <c r="AR131" s="410"/>
      <c r="AS131" s="410"/>
      <c r="AT131" s="410"/>
      <c r="AU131" s="410"/>
      <c r="AV131" s="410"/>
      <c r="AW131" s="410"/>
      <c r="AX131" s="410"/>
      <c r="AY131" s="410"/>
      <c r="AZ131" s="410"/>
      <c r="BA131" s="410"/>
      <c r="BB131" s="410"/>
      <c r="BC131" s="410"/>
      <c r="BD131" s="410"/>
      <c r="BE131" s="410"/>
      <c r="BF131" s="410"/>
      <c r="BG131" s="410"/>
      <c r="BH131" s="410"/>
      <c r="BI131" s="410"/>
      <c r="BJ131" s="410"/>
      <c r="BK131" s="410"/>
      <c r="BL131" s="410"/>
      <c r="BM131" s="410"/>
      <c r="BN131" s="410"/>
      <c r="BO131" s="410"/>
      <c r="BP131" s="410"/>
      <c r="BQ131" s="410"/>
      <c r="BR131" s="410"/>
      <c r="BS131" s="410"/>
      <c r="BT131" s="410"/>
      <c r="BU131" s="410"/>
      <c r="BV131" s="410"/>
      <c r="BW131" s="410"/>
      <c r="BX131" s="410"/>
      <c r="BY131" s="410"/>
      <c r="BZ131" s="410"/>
      <c r="CA131" s="410"/>
      <c r="CB131" s="410"/>
      <c r="CC131" s="410"/>
      <c r="CD131" s="410"/>
      <c r="CE131" s="410"/>
      <c r="CF131" s="410"/>
      <c r="CG131" s="410"/>
      <c r="CH131" s="410"/>
      <c r="CI131" s="410"/>
      <c r="CJ131" s="410"/>
      <c r="CK131" s="410"/>
      <c r="CL131" s="410"/>
      <c r="CM131" s="410"/>
      <c r="CN131" s="410"/>
      <c r="CO131" s="410"/>
      <c r="CP131" s="410"/>
      <c r="CQ131" s="410"/>
      <c r="CR131" s="410"/>
      <c r="CS131" s="410"/>
      <c r="CT131" s="410"/>
      <c r="CU131" s="410"/>
    </row>
    <row r="132" spans="1:99" ht="14.25">
      <c r="B132" s="732"/>
      <c r="C132" s="731"/>
      <c r="D132" s="595">
        <v>103</v>
      </c>
      <c r="E132" s="432" t="s">
        <v>628</v>
      </c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  <c r="Z132" s="433"/>
      <c r="AA132" s="433"/>
      <c r="AB132" s="433"/>
      <c r="AC132" s="433"/>
      <c r="AD132" s="433"/>
      <c r="AE132" s="433"/>
      <c r="AF132" s="433"/>
      <c r="AG132" s="434"/>
      <c r="AH132" s="425">
        <v>1646</v>
      </c>
      <c r="AI132" s="724"/>
      <c r="AJ132" s="725"/>
      <c r="AK132" s="725"/>
      <c r="AL132" s="726"/>
      <c r="AM132" s="418" t="s">
        <v>3</v>
      </c>
      <c r="AN132" s="410"/>
      <c r="AO132" s="410"/>
      <c r="AP132" s="410"/>
      <c r="AQ132" s="410"/>
      <c r="AR132" s="410"/>
      <c r="AS132" s="410"/>
      <c r="AT132" s="410"/>
      <c r="AU132" s="410"/>
      <c r="AV132" s="410"/>
      <c r="AW132" s="410"/>
      <c r="AX132" s="410"/>
      <c r="AY132" s="410"/>
      <c r="AZ132" s="410"/>
      <c r="BA132" s="410"/>
      <c r="BB132" s="410"/>
      <c r="BC132" s="410"/>
      <c r="BD132" s="410"/>
      <c r="BE132" s="410"/>
      <c r="BF132" s="410"/>
      <c r="BG132" s="410"/>
      <c r="BH132" s="410"/>
      <c r="BI132" s="410"/>
      <c r="BJ132" s="410"/>
      <c r="BK132" s="410"/>
      <c r="BL132" s="410"/>
      <c r="BM132" s="410"/>
      <c r="BN132" s="410"/>
      <c r="BO132" s="410"/>
      <c r="BP132" s="410"/>
      <c r="BQ132" s="410"/>
      <c r="BR132" s="410"/>
      <c r="BS132" s="410"/>
      <c r="BT132" s="410"/>
      <c r="BU132" s="410"/>
      <c r="BV132" s="410"/>
      <c r="BW132" s="410"/>
      <c r="BX132" s="410"/>
      <c r="BY132" s="410"/>
      <c r="BZ132" s="410"/>
      <c r="CA132" s="410"/>
      <c r="CB132" s="410"/>
      <c r="CC132" s="410"/>
      <c r="CD132" s="410"/>
      <c r="CE132" s="410"/>
      <c r="CF132" s="410"/>
      <c r="CG132" s="410"/>
      <c r="CH132" s="410"/>
      <c r="CI132" s="410"/>
      <c r="CJ132" s="410"/>
      <c r="CK132" s="410"/>
      <c r="CL132" s="410"/>
      <c r="CM132" s="410"/>
      <c r="CN132" s="410"/>
      <c r="CO132" s="410"/>
      <c r="CP132" s="410"/>
      <c r="CQ132" s="410"/>
      <c r="CR132" s="410"/>
      <c r="CS132" s="410"/>
      <c r="CT132" s="410"/>
      <c r="CU132" s="410"/>
    </row>
    <row r="133" spans="1:99" ht="14.25">
      <c r="B133" s="732"/>
      <c r="C133" s="731"/>
      <c r="D133" s="595">
        <v>104</v>
      </c>
      <c r="E133" s="432" t="s">
        <v>629</v>
      </c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  <c r="Z133" s="433"/>
      <c r="AA133" s="433"/>
      <c r="AB133" s="433"/>
      <c r="AC133" s="433"/>
      <c r="AD133" s="433"/>
      <c r="AE133" s="433"/>
      <c r="AF133" s="433"/>
      <c r="AG133" s="434"/>
      <c r="AH133" s="425">
        <v>1647</v>
      </c>
      <c r="AI133" s="724"/>
      <c r="AJ133" s="725"/>
      <c r="AK133" s="725"/>
      <c r="AL133" s="726"/>
      <c r="AM133" s="418" t="s">
        <v>3</v>
      </c>
      <c r="AN133" s="410"/>
      <c r="AO133" s="410"/>
      <c r="AP133" s="410"/>
      <c r="AQ133" s="410"/>
      <c r="AR133" s="410"/>
      <c r="AS133" s="410"/>
      <c r="AT133" s="410"/>
      <c r="AU133" s="410"/>
      <c r="AV133" s="410"/>
      <c r="AW133" s="410"/>
      <c r="AX133" s="410"/>
      <c r="AY133" s="410"/>
      <c r="AZ133" s="410"/>
      <c r="BA133" s="410"/>
      <c r="BB133" s="410"/>
      <c r="BC133" s="410"/>
      <c r="BD133" s="410"/>
      <c r="BE133" s="410"/>
      <c r="BF133" s="410"/>
      <c r="BG133" s="410"/>
      <c r="BH133" s="410"/>
      <c r="BI133" s="410"/>
      <c r="BJ133" s="410"/>
      <c r="BK133" s="410"/>
      <c r="BL133" s="410"/>
      <c r="BM133" s="410"/>
      <c r="BN133" s="410"/>
      <c r="BO133" s="410"/>
      <c r="BP133" s="410"/>
      <c r="BQ133" s="410"/>
      <c r="BR133" s="410"/>
      <c r="BS133" s="410"/>
      <c r="BT133" s="410"/>
      <c r="BU133" s="410"/>
      <c r="BV133" s="410"/>
      <c r="BW133" s="410"/>
      <c r="BX133" s="410"/>
      <c r="BY133" s="410"/>
      <c r="BZ133" s="410"/>
      <c r="CA133" s="410"/>
      <c r="CB133" s="410"/>
      <c r="CC133" s="410"/>
      <c r="CD133" s="410"/>
      <c r="CE133" s="410"/>
      <c r="CF133" s="410"/>
      <c r="CG133" s="410"/>
      <c r="CH133" s="410"/>
      <c r="CI133" s="410"/>
      <c r="CJ133" s="410"/>
      <c r="CK133" s="410"/>
      <c r="CL133" s="410"/>
      <c r="CM133" s="410"/>
      <c r="CN133" s="410"/>
      <c r="CO133" s="410"/>
      <c r="CP133" s="410"/>
      <c r="CQ133" s="410"/>
      <c r="CR133" s="410"/>
      <c r="CS133" s="410"/>
      <c r="CT133" s="410"/>
      <c r="CU133" s="410"/>
    </row>
    <row r="134" spans="1:99" ht="14.25">
      <c r="B134" s="732"/>
      <c r="C134" s="731"/>
      <c r="D134" s="595">
        <v>105</v>
      </c>
      <c r="E134" s="432" t="s">
        <v>630</v>
      </c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  <c r="Z134" s="433"/>
      <c r="AA134" s="433"/>
      <c r="AB134" s="433"/>
      <c r="AC134" s="433"/>
      <c r="AD134" s="433"/>
      <c r="AE134" s="433"/>
      <c r="AF134" s="433"/>
      <c r="AG134" s="434"/>
      <c r="AH134" s="425">
        <v>1910</v>
      </c>
      <c r="AI134" s="724"/>
      <c r="AJ134" s="725"/>
      <c r="AK134" s="725"/>
      <c r="AL134" s="726"/>
      <c r="AM134" s="418" t="s">
        <v>3</v>
      </c>
      <c r="AN134" s="410"/>
      <c r="AO134" s="410"/>
      <c r="AP134" s="410"/>
      <c r="AQ134" s="410"/>
      <c r="AR134" s="410"/>
      <c r="AS134" s="410"/>
      <c r="AT134" s="410"/>
      <c r="AU134" s="410"/>
      <c r="AV134" s="410"/>
      <c r="AW134" s="410"/>
      <c r="AX134" s="410"/>
      <c r="AY134" s="410"/>
      <c r="AZ134" s="410"/>
      <c r="BA134" s="410"/>
      <c r="BB134" s="410"/>
      <c r="BC134" s="410"/>
      <c r="BD134" s="410"/>
      <c r="BE134" s="410"/>
      <c r="BF134" s="410"/>
      <c r="BG134" s="410"/>
      <c r="BH134" s="410"/>
      <c r="BI134" s="410"/>
      <c r="BJ134" s="410"/>
      <c r="BK134" s="410"/>
      <c r="BL134" s="410"/>
      <c r="BM134" s="410"/>
      <c r="BN134" s="410"/>
      <c r="BO134" s="410"/>
      <c r="BP134" s="410"/>
      <c r="BQ134" s="410"/>
      <c r="BR134" s="410"/>
      <c r="BS134" s="410"/>
      <c r="BT134" s="410"/>
      <c r="BU134" s="410"/>
      <c r="BV134" s="410"/>
      <c r="BW134" s="410"/>
      <c r="BX134" s="410"/>
      <c r="BY134" s="410"/>
      <c r="BZ134" s="410"/>
      <c r="CA134" s="410"/>
      <c r="CB134" s="410"/>
      <c r="CC134" s="410"/>
      <c r="CD134" s="410"/>
      <c r="CE134" s="410"/>
      <c r="CF134" s="410"/>
      <c r="CG134" s="410"/>
      <c r="CH134" s="410"/>
      <c r="CI134" s="410"/>
      <c r="CJ134" s="410"/>
      <c r="CK134" s="410"/>
      <c r="CL134" s="410"/>
      <c r="CM134" s="410"/>
      <c r="CN134" s="410"/>
      <c r="CO134" s="410"/>
      <c r="CP134" s="410"/>
      <c r="CQ134" s="410"/>
      <c r="CR134" s="410"/>
      <c r="CS134" s="410"/>
      <c r="CT134" s="410"/>
      <c r="CU134" s="410"/>
    </row>
    <row r="135" spans="1:99" ht="14.25">
      <c r="B135" s="732"/>
      <c r="C135" s="731"/>
      <c r="D135" s="595">
        <v>106</v>
      </c>
      <c r="E135" s="432" t="s">
        <v>631</v>
      </c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  <c r="Z135" s="433"/>
      <c r="AA135" s="433"/>
      <c r="AB135" s="433"/>
      <c r="AC135" s="433"/>
      <c r="AD135" s="433"/>
      <c r="AE135" s="433"/>
      <c r="AF135" s="433"/>
      <c r="AG135" s="434"/>
      <c r="AH135" s="425">
        <v>1915</v>
      </c>
      <c r="AI135" s="724"/>
      <c r="AJ135" s="725"/>
      <c r="AK135" s="725"/>
      <c r="AL135" s="726"/>
      <c r="AM135" s="418" t="s">
        <v>3</v>
      </c>
      <c r="AN135" s="410"/>
      <c r="AO135" s="410"/>
      <c r="AP135" s="410"/>
      <c r="AQ135" s="410"/>
      <c r="AR135" s="410"/>
      <c r="AS135" s="410"/>
      <c r="AT135" s="410"/>
      <c r="AU135" s="410"/>
      <c r="AV135" s="410"/>
      <c r="AW135" s="410"/>
      <c r="AX135" s="410"/>
      <c r="AY135" s="410"/>
      <c r="AZ135" s="410"/>
      <c r="BA135" s="410"/>
      <c r="BB135" s="410"/>
      <c r="BC135" s="410"/>
      <c r="BD135" s="410"/>
      <c r="BE135" s="410"/>
      <c r="BF135" s="410"/>
      <c r="BG135" s="410"/>
      <c r="BH135" s="410"/>
      <c r="BI135" s="410"/>
      <c r="BJ135" s="410"/>
      <c r="BK135" s="410"/>
      <c r="BL135" s="410"/>
      <c r="BM135" s="410"/>
      <c r="BN135" s="410"/>
      <c r="BO135" s="410"/>
      <c r="BP135" s="410"/>
      <c r="BQ135" s="410"/>
      <c r="BR135" s="410"/>
      <c r="BS135" s="410"/>
      <c r="BT135" s="410"/>
      <c r="BU135" s="410"/>
      <c r="BV135" s="410"/>
      <c r="BW135" s="410"/>
      <c r="BX135" s="410"/>
      <c r="BY135" s="410"/>
      <c r="BZ135" s="410"/>
      <c r="CA135" s="410"/>
      <c r="CB135" s="410"/>
      <c r="CC135" s="410"/>
      <c r="CD135" s="410"/>
      <c r="CE135" s="410"/>
      <c r="CF135" s="410"/>
      <c r="CG135" s="410"/>
      <c r="CH135" s="410"/>
      <c r="CI135" s="410"/>
      <c r="CJ135" s="410"/>
      <c r="CK135" s="410"/>
      <c r="CL135" s="410"/>
      <c r="CM135" s="410"/>
      <c r="CN135" s="410"/>
      <c r="CO135" s="410"/>
      <c r="CP135" s="410"/>
      <c r="CQ135" s="410"/>
      <c r="CR135" s="410"/>
      <c r="CS135" s="410"/>
      <c r="CT135" s="410"/>
      <c r="CU135" s="410"/>
    </row>
    <row r="136" spans="1:99" ht="14.25">
      <c r="B136" s="732"/>
      <c r="C136" s="731" t="s">
        <v>632</v>
      </c>
      <c r="D136" s="592">
        <v>107</v>
      </c>
      <c r="E136" s="413" t="s">
        <v>633</v>
      </c>
      <c r="F136" s="414"/>
      <c r="G136" s="414"/>
      <c r="H136" s="414"/>
      <c r="I136" s="414"/>
      <c r="J136" s="414"/>
      <c r="K136" s="414"/>
      <c r="L136" s="414"/>
      <c r="M136" s="414"/>
      <c r="N136" s="414"/>
      <c r="O136" s="414"/>
      <c r="P136" s="414"/>
      <c r="Q136" s="414"/>
      <c r="R136" s="414"/>
      <c r="S136" s="414"/>
      <c r="T136" s="414"/>
      <c r="U136" s="414"/>
      <c r="V136" s="414"/>
      <c r="W136" s="414"/>
      <c r="X136" s="414"/>
      <c r="Y136" s="414"/>
      <c r="Z136" s="414"/>
      <c r="AA136" s="414"/>
      <c r="AB136" s="414"/>
      <c r="AC136" s="414"/>
      <c r="AD136" s="414"/>
      <c r="AE136" s="414"/>
      <c r="AF136" s="414"/>
      <c r="AG136" s="415"/>
      <c r="AH136" s="593">
        <v>900</v>
      </c>
      <c r="AI136" s="720"/>
      <c r="AJ136" s="721"/>
      <c r="AK136" s="721"/>
      <c r="AL136" s="722"/>
      <c r="AM136" s="418" t="s">
        <v>2</v>
      </c>
      <c r="AN136" s="410"/>
      <c r="AO136" s="410"/>
      <c r="AP136" s="410"/>
      <c r="AQ136" s="410"/>
      <c r="AR136" s="410"/>
      <c r="AS136" s="410"/>
      <c r="AT136" s="410"/>
      <c r="AU136" s="410"/>
      <c r="AV136" s="410"/>
      <c r="AW136" s="410"/>
      <c r="AX136" s="410"/>
      <c r="AY136" s="410"/>
      <c r="AZ136" s="410"/>
      <c r="BA136" s="410"/>
      <c r="BB136" s="410"/>
      <c r="BC136" s="410"/>
      <c r="BD136" s="410"/>
      <c r="BE136" s="410"/>
      <c r="BF136" s="410"/>
      <c r="BG136" s="410"/>
      <c r="BH136" s="410"/>
      <c r="BI136" s="410"/>
      <c r="BJ136" s="410"/>
      <c r="BK136" s="410"/>
      <c r="BL136" s="410"/>
      <c r="BM136" s="410"/>
      <c r="BN136" s="410"/>
      <c r="BO136" s="410"/>
      <c r="BP136" s="410"/>
      <c r="BQ136" s="410"/>
      <c r="BR136" s="410"/>
      <c r="BS136" s="410"/>
      <c r="BT136" s="410"/>
      <c r="BU136" s="410"/>
      <c r="BV136" s="410"/>
      <c r="BW136" s="410"/>
      <c r="BX136" s="410"/>
      <c r="BY136" s="410"/>
      <c r="BZ136" s="410"/>
      <c r="CA136" s="410"/>
      <c r="CB136" s="410"/>
      <c r="CC136" s="410"/>
      <c r="CD136" s="410"/>
      <c r="CE136" s="410"/>
      <c r="CF136" s="410"/>
      <c r="CG136" s="410"/>
      <c r="CH136" s="410"/>
      <c r="CI136" s="410"/>
      <c r="CJ136" s="410"/>
      <c r="CK136" s="410"/>
      <c r="CL136" s="410"/>
      <c r="CM136" s="410"/>
      <c r="CN136" s="410"/>
      <c r="CO136" s="410"/>
      <c r="CP136" s="410"/>
      <c r="CQ136" s="410"/>
      <c r="CR136" s="410"/>
      <c r="CS136" s="410"/>
      <c r="CT136" s="410"/>
      <c r="CU136" s="410"/>
    </row>
    <row r="137" spans="1:99" ht="14.25">
      <c r="B137" s="732"/>
      <c r="C137" s="731"/>
      <c r="D137" s="592">
        <v>108</v>
      </c>
      <c r="E137" s="413" t="s">
        <v>634</v>
      </c>
      <c r="F137" s="414"/>
      <c r="G137" s="414"/>
      <c r="H137" s="414"/>
      <c r="I137" s="414"/>
      <c r="J137" s="414"/>
      <c r="K137" s="414"/>
      <c r="L137" s="414"/>
      <c r="M137" s="414"/>
      <c r="N137" s="414"/>
      <c r="O137" s="414"/>
      <c r="P137" s="414"/>
      <c r="Q137" s="414"/>
      <c r="R137" s="414"/>
      <c r="S137" s="414"/>
      <c r="T137" s="414"/>
      <c r="U137" s="414"/>
      <c r="V137" s="414"/>
      <c r="W137" s="414"/>
      <c r="X137" s="414"/>
      <c r="Y137" s="414"/>
      <c r="Z137" s="414"/>
      <c r="AA137" s="414"/>
      <c r="AB137" s="414"/>
      <c r="AC137" s="414"/>
      <c r="AD137" s="414"/>
      <c r="AE137" s="414"/>
      <c r="AF137" s="414"/>
      <c r="AG137" s="415"/>
      <c r="AH137" s="593">
        <v>1796</v>
      </c>
      <c r="AI137" s="720"/>
      <c r="AJ137" s="721"/>
      <c r="AK137" s="721"/>
      <c r="AL137" s="722"/>
      <c r="AM137" s="418" t="s">
        <v>2</v>
      </c>
      <c r="AN137" s="410"/>
      <c r="AO137" s="410"/>
      <c r="AP137" s="410"/>
      <c r="AQ137" s="410"/>
      <c r="AR137" s="410"/>
      <c r="AS137" s="410"/>
      <c r="AT137" s="410"/>
      <c r="AU137" s="410"/>
      <c r="AV137" s="410"/>
      <c r="AW137" s="410"/>
      <c r="AX137" s="410"/>
      <c r="AY137" s="410"/>
      <c r="AZ137" s="410"/>
      <c r="BA137" s="410"/>
      <c r="BB137" s="410"/>
      <c r="BC137" s="410"/>
      <c r="BD137" s="410"/>
      <c r="BE137" s="410"/>
      <c r="BF137" s="410"/>
      <c r="BG137" s="410"/>
      <c r="BH137" s="410"/>
      <c r="BI137" s="410"/>
      <c r="BJ137" s="410"/>
      <c r="BK137" s="410"/>
      <c r="BL137" s="410"/>
      <c r="BM137" s="410"/>
      <c r="BN137" s="410"/>
      <c r="BO137" s="410"/>
      <c r="BP137" s="410"/>
      <c r="BQ137" s="410"/>
      <c r="BR137" s="410"/>
      <c r="BS137" s="410"/>
      <c r="BT137" s="410"/>
      <c r="BU137" s="410"/>
      <c r="BV137" s="410"/>
      <c r="BW137" s="410"/>
      <c r="BX137" s="410"/>
      <c r="BY137" s="410"/>
      <c r="BZ137" s="410"/>
      <c r="CA137" s="410"/>
      <c r="CB137" s="410"/>
      <c r="CC137" s="410"/>
      <c r="CD137" s="410"/>
      <c r="CE137" s="410"/>
      <c r="CF137" s="410"/>
      <c r="CG137" s="410"/>
      <c r="CH137" s="410"/>
      <c r="CI137" s="410"/>
      <c r="CJ137" s="410"/>
      <c r="CK137" s="410"/>
      <c r="CL137" s="410"/>
      <c r="CM137" s="410"/>
      <c r="CN137" s="410"/>
      <c r="CO137" s="410"/>
      <c r="CP137" s="410"/>
      <c r="CQ137" s="410"/>
      <c r="CR137" s="410"/>
      <c r="CS137" s="410"/>
      <c r="CT137" s="410"/>
      <c r="CU137" s="410"/>
    </row>
    <row r="138" spans="1:99" ht="14.25">
      <c r="B138" s="732"/>
      <c r="C138" s="731"/>
      <c r="D138" s="592">
        <v>109</v>
      </c>
      <c r="E138" s="413" t="s">
        <v>635</v>
      </c>
      <c r="F138" s="414"/>
      <c r="G138" s="414"/>
      <c r="H138" s="414"/>
      <c r="I138" s="414"/>
      <c r="J138" s="414"/>
      <c r="K138" s="414"/>
      <c r="L138" s="414"/>
      <c r="M138" s="414"/>
      <c r="N138" s="414"/>
      <c r="O138" s="414"/>
      <c r="P138" s="414"/>
      <c r="Q138" s="414"/>
      <c r="R138" s="414"/>
      <c r="S138" s="414"/>
      <c r="T138" s="414"/>
      <c r="U138" s="414"/>
      <c r="V138" s="414"/>
      <c r="W138" s="414"/>
      <c r="X138" s="414"/>
      <c r="Y138" s="414"/>
      <c r="Z138" s="414"/>
      <c r="AA138" s="414"/>
      <c r="AB138" s="414"/>
      <c r="AC138" s="414"/>
      <c r="AD138" s="414"/>
      <c r="AE138" s="414"/>
      <c r="AF138" s="414"/>
      <c r="AG138" s="415"/>
      <c r="AH138" s="593">
        <v>1827</v>
      </c>
      <c r="AI138" s="720"/>
      <c r="AJ138" s="721"/>
      <c r="AK138" s="721"/>
      <c r="AL138" s="722"/>
      <c r="AM138" s="418" t="s">
        <v>2</v>
      </c>
      <c r="AN138" s="410"/>
      <c r="AO138" s="410"/>
      <c r="AP138" s="410"/>
      <c r="AQ138" s="410"/>
      <c r="AR138" s="410"/>
      <c r="AS138" s="410"/>
      <c r="AT138" s="410"/>
      <c r="AU138" s="410"/>
      <c r="AV138" s="410"/>
      <c r="AW138" s="410"/>
      <c r="AX138" s="410"/>
      <c r="AY138" s="410"/>
      <c r="AZ138" s="410"/>
      <c r="BA138" s="410"/>
      <c r="BB138" s="410"/>
      <c r="BC138" s="410"/>
      <c r="BD138" s="410"/>
      <c r="BE138" s="410"/>
      <c r="BF138" s="410"/>
      <c r="BG138" s="410"/>
      <c r="BH138" s="410"/>
      <c r="BI138" s="410"/>
      <c r="BJ138" s="410"/>
      <c r="BK138" s="410"/>
      <c r="BL138" s="410"/>
      <c r="BM138" s="410"/>
      <c r="BN138" s="410"/>
      <c r="BO138" s="410"/>
      <c r="BP138" s="410"/>
      <c r="BQ138" s="410"/>
      <c r="BR138" s="410"/>
      <c r="BS138" s="410"/>
      <c r="BT138" s="410"/>
      <c r="BU138" s="410"/>
      <c r="BV138" s="410"/>
      <c r="BW138" s="410"/>
      <c r="BX138" s="410"/>
      <c r="BY138" s="410"/>
      <c r="BZ138" s="410"/>
      <c r="CA138" s="410"/>
      <c r="CB138" s="410"/>
      <c r="CC138" s="410"/>
      <c r="CD138" s="410"/>
      <c r="CE138" s="410"/>
      <c r="CF138" s="410"/>
      <c r="CG138" s="410"/>
      <c r="CH138" s="410"/>
      <c r="CI138" s="410"/>
      <c r="CJ138" s="410"/>
      <c r="CK138" s="410"/>
      <c r="CL138" s="410"/>
      <c r="CM138" s="410"/>
      <c r="CN138" s="410"/>
      <c r="CO138" s="410"/>
      <c r="CP138" s="410"/>
      <c r="CQ138" s="410"/>
      <c r="CR138" s="410"/>
      <c r="CS138" s="410"/>
      <c r="CT138" s="410"/>
      <c r="CU138" s="410"/>
    </row>
    <row r="139" spans="1:99" s="461" customFormat="1" ht="15">
      <c r="A139" s="455"/>
      <c r="B139" s="732"/>
      <c r="C139" s="731"/>
      <c r="D139" s="593">
        <v>110</v>
      </c>
      <c r="E139" s="456" t="s">
        <v>636</v>
      </c>
      <c r="F139" s="457"/>
      <c r="G139" s="457"/>
      <c r="H139" s="457"/>
      <c r="I139" s="457"/>
      <c r="J139" s="457"/>
      <c r="K139" s="457"/>
      <c r="L139" s="457"/>
      <c r="M139" s="457"/>
      <c r="N139" s="457"/>
      <c r="O139" s="457"/>
      <c r="P139" s="457"/>
      <c r="Q139" s="457"/>
      <c r="R139" s="457"/>
      <c r="S139" s="457"/>
      <c r="T139" s="457"/>
      <c r="U139" s="457"/>
      <c r="V139" s="457"/>
      <c r="W139" s="457"/>
      <c r="X139" s="457"/>
      <c r="Y139" s="457"/>
      <c r="Z139" s="457"/>
      <c r="AA139" s="457"/>
      <c r="AB139" s="457"/>
      <c r="AC139" s="457"/>
      <c r="AD139" s="457"/>
      <c r="AE139" s="457"/>
      <c r="AF139" s="457"/>
      <c r="AG139" s="459"/>
      <c r="AH139" s="593">
        <v>305</v>
      </c>
      <c r="AI139" s="728">
        <f>+SUM(AI73:$AL$78)+SUM($AI$84:$AL$108)-$AI$109-SUM($AI$114:$AL$135)+SUM($AI$136:$AL$138)</f>
        <v>-5318784.4461400006</v>
      </c>
      <c r="AJ139" s="729"/>
      <c r="AK139" s="729"/>
      <c r="AL139" s="730"/>
      <c r="AM139" s="477" t="s">
        <v>4</v>
      </c>
      <c r="AN139" s="460"/>
      <c r="AO139" s="460"/>
      <c r="AP139" s="460"/>
      <c r="AQ139" s="460"/>
      <c r="AR139" s="460"/>
      <c r="AS139" s="460"/>
      <c r="AT139" s="460"/>
      <c r="AU139" s="460"/>
      <c r="AV139" s="460"/>
      <c r="AW139" s="460"/>
      <c r="AX139" s="460"/>
      <c r="AY139" s="460"/>
      <c r="AZ139" s="460"/>
      <c r="BA139" s="460"/>
      <c r="BB139" s="460"/>
      <c r="BC139" s="460"/>
      <c r="BD139" s="460"/>
      <c r="BE139" s="460"/>
      <c r="BF139" s="460"/>
      <c r="BG139" s="460"/>
      <c r="BH139" s="460"/>
      <c r="BI139" s="460"/>
      <c r="BJ139" s="460"/>
      <c r="BK139" s="460"/>
      <c r="BL139" s="460"/>
      <c r="BM139" s="460"/>
      <c r="BN139" s="460"/>
      <c r="BO139" s="460"/>
      <c r="BP139" s="460"/>
      <c r="BQ139" s="460"/>
      <c r="BR139" s="460"/>
      <c r="BS139" s="460"/>
      <c r="BT139" s="460"/>
      <c r="BU139" s="460"/>
      <c r="BV139" s="460"/>
      <c r="BW139" s="460"/>
      <c r="BX139" s="460"/>
      <c r="BY139" s="460"/>
      <c r="BZ139" s="460"/>
      <c r="CA139" s="460"/>
      <c r="CB139" s="460"/>
      <c r="CC139" s="460"/>
      <c r="CD139" s="460"/>
      <c r="CE139" s="460"/>
      <c r="CF139" s="460"/>
      <c r="CG139" s="460"/>
      <c r="CH139" s="460"/>
      <c r="CI139" s="460"/>
      <c r="CJ139" s="460"/>
      <c r="CK139" s="460"/>
      <c r="CL139" s="460"/>
      <c r="CM139" s="460"/>
      <c r="CN139" s="460"/>
      <c r="CO139" s="460"/>
      <c r="CP139" s="460"/>
      <c r="CQ139" s="460"/>
      <c r="CR139" s="460"/>
      <c r="CS139" s="460"/>
      <c r="CT139" s="460"/>
      <c r="CU139" s="460"/>
    </row>
    <row r="140" spans="1:99">
      <c r="B140" s="410"/>
      <c r="C140" s="410"/>
      <c r="D140" s="410"/>
      <c r="E140" s="410"/>
      <c r="F140" s="410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  <c r="Y140" s="410"/>
      <c r="Z140" s="410"/>
      <c r="AA140" s="410"/>
      <c r="AB140" s="410"/>
      <c r="AC140" s="410"/>
      <c r="AD140" s="410"/>
      <c r="AE140" s="410"/>
      <c r="AF140" s="410"/>
      <c r="AG140" s="410"/>
      <c r="AH140" s="410"/>
      <c r="AJ140" s="410"/>
      <c r="AK140" s="410"/>
      <c r="AL140" s="410"/>
      <c r="AM140" s="410"/>
      <c r="AN140" s="410"/>
      <c r="AO140" s="410"/>
      <c r="AP140" s="410"/>
      <c r="AQ140" s="410"/>
      <c r="AR140" s="410"/>
      <c r="AS140" s="410"/>
      <c r="AT140" s="410"/>
      <c r="AU140" s="410"/>
      <c r="AV140" s="410"/>
      <c r="AW140" s="410"/>
      <c r="AX140" s="410"/>
      <c r="AY140" s="410"/>
      <c r="AZ140" s="410"/>
      <c r="BA140" s="410"/>
      <c r="BB140" s="410"/>
      <c r="BC140" s="410"/>
      <c r="BD140" s="410"/>
      <c r="BE140" s="410"/>
      <c r="BF140" s="410"/>
      <c r="BG140" s="410"/>
      <c r="BH140" s="410"/>
      <c r="BI140" s="410"/>
      <c r="BJ140" s="410"/>
      <c r="BK140" s="410"/>
      <c r="BL140" s="410"/>
      <c r="BM140" s="410"/>
      <c r="BN140" s="410"/>
      <c r="BO140" s="410"/>
      <c r="BP140" s="410"/>
      <c r="BQ140" s="410"/>
      <c r="BR140" s="410"/>
      <c r="BS140" s="410"/>
      <c r="BT140" s="410"/>
      <c r="BU140" s="410"/>
      <c r="BV140" s="410"/>
      <c r="BW140" s="410"/>
      <c r="BX140" s="410"/>
      <c r="BY140" s="410"/>
      <c r="BZ140" s="410"/>
      <c r="CA140" s="410"/>
      <c r="CB140" s="410"/>
      <c r="CC140" s="410"/>
      <c r="CD140" s="410"/>
      <c r="CE140" s="410"/>
      <c r="CF140" s="410"/>
      <c r="CG140" s="410"/>
      <c r="CH140" s="410"/>
      <c r="CI140" s="410"/>
      <c r="CJ140" s="410"/>
      <c r="CK140" s="410"/>
      <c r="CL140" s="410"/>
      <c r="CM140" s="410"/>
      <c r="CN140" s="410"/>
      <c r="CO140" s="410"/>
      <c r="CP140" s="410"/>
      <c r="CQ140" s="410"/>
      <c r="CR140" s="410"/>
      <c r="CS140" s="410"/>
      <c r="CT140" s="410"/>
      <c r="CU140" s="410"/>
    </row>
    <row r="141" spans="1:99">
      <c r="B141" s="745" t="s">
        <v>7</v>
      </c>
      <c r="C141" s="745"/>
      <c r="D141" s="745"/>
      <c r="E141" s="745"/>
      <c r="F141" s="745"/>
      <c r="G141" s="745"/>
      <c r="H141" s="745"/>
      <c r="I141" s="745"/>
      <c r="J141" s="745"/>
      <c r="K141" s="745"/>
      <c r="L141" s="745"/>
      <c r="M141" s="745"/>
      <c r="N141" s="745"/>
      <c r="O141" s="745"/>
      <c r="P141" s="745"/>
      <c r="Q141" s="745"/>
      <c r="R141" s="745"/>
      <c r="S141" s="745"/>
      <c r="T141" s="745"/>
      <c r="U141" s="743" t="s">
        <v>637</v>
      </c>
      <c r="V141" s="743"/>
      <c r="W141" s="743"/>
      <c r="X141" s="743"/>
      <c r="Y141" s="743"/>
      <c r="Z141" s="743"/>
      <c r="AA141" s="743"/>
      <c r="AB141" s="743"/>
      <c r="AC141" s="743"/>
      <c r="AD141" s="743"/>
      <c r="AE141" s="743"/>
      <c r="AF141" s="743"/>
      <c r="AG141" s="743"/>
      <c r="AH141" s="743"/>
      <c r="AI141" s="743"/>
      <c r="AJ141" s="743"/>
      <c r="AK141" s="743"/>
      <c r="AL141" s="743"/>
      <c r="AM141" s="743"/>
      <c r="AN141" s="410"/>
      <c r="AO141" s="410"/>
      <c r="AP141" s="410"/>
      <c r="AQ141" s="410"/>
      <c r="AR141" s="410"/>
      <c r="AS141" s="410"/>
      <c r="AT141" s="410"/>
      <c r="AU141" s="410"/>
      <c r="AV141" s="410"/>
      <c r="AW141" s="410"/>
      <c r="AX141" s="410"/>
      <c r="AY141" s="410"/>
      <c r="AZ141" s="410"/>
      <c r="BA141" s="410"/>
      <c r="BB141" s="410"/>
      <c r="BC141" s="410"/>
      <c r="BD141" s="410"/>
      <c r="BE141" s="410"/>
      <c r="BF141" s="410"/>
      <c r="BG141" s="410"/>
      <c r="BH141" s="410"/>
      <c r="BI141" s="410"/>
      <c r="BJ141" s="410"/>
      <c r="BK141" s="410"/>
      <c r="BL141" s="410"/>
      <c r="BM141" s="410"/>
      <c r="BN141" s="410"/>
      <c r="BO141" s="410"/>
      <c r="BP141" s="410"/>
      <c r="BQ141" s="410"/>
      <c r="BR141" s="410"/>
      <c r="BS141" s="410"/>
      <c r="BT141" s="410"/>
      <c r="BU141" s="410"/>
      <c r="BV141" s="410"/>
      <c r="BW141" s="410"/>
      <c r="BX141" s="410"/>
      <c r="BY141" s="410"/>
      <c r="BZ141" s="410"/>
      <c r="CA141" s="410"/>
      <c r="CB141" s="410"/>
      <c r="CC141" s="410"/>
      <c r="CD141" s="410"/>
      <c r="CE141" s="410"/>
      <c r="CF141" s="410"/>
      <c r="CG141" s="410"/>
      <c r="CH141" s="410"/>
      <c r="CI141" s="410"/>
      <c r="CJ141" s="410"/>
      <c r="CK141" s="410"/>
      <c r="CL141" s="410"/>
      <c r="CM141" s="410"/>
      <c r="CN141" s="410"/>
      <c r="CO141" s="410"/>
      <c r="CP141" s="410"/>
      <c r="CQ141" s="410"/>
      <c r="CR141" s="410"/>
      <c r="CS141" s="410"/>
      <c r="CT141" s="410"/>
      <c r="CU141" s="410"/>
    </row>
    <row r="142" spans="1:99" ht="14.25">
      <c r="B142" s="478" t="s">
        <v>638</v>
      </c>
      <c r="C142" s="774"/>
      <c r="D142" s="775"/>
      <c r="E142" s="775"/>
      <c r="F142" s="775"/>
      <c r="G142" s="775"/>
      <c r="H142" s="775"/>
      <c r="I142" s="775"/>
      <c r="J142" s="775"/>
      <c r="K142" s="775"/>
      <c r="L142" s="775"/>
      <c r="M142" s="775"/>
      <c r="N142" s="775"/>
      <c r="O142" s="775"/>
      <c r="P142" s="775"/>
      <c r="Q142" s="775"/>
      <c r="R142" s="775"/>
      <c r="S142" s="775"/>
      <c r="T142" s="776"/>
      <c r="U142" s="479" t="s">
        <v>639</v>
      </c>
      <c r="V142" s="774"/>
      <c r="W142" s="775"/>
      <c r="X142" s="775"/>
      <c r="Y142" s="775"/>
      <c r="Z142" s="775"/>
      <c r="AA142" s="775"/>
      <c r="AB142" s="775"/>
      <c r="AC142" s="775"/>
      <c r="AD142" s="775"/>
      <c r="AE142" s="775"/>
      <c r="AF142" s="775"/>
      <c r="AG142" s="775"/>
      <c r="AH142" s="775"/>
      <c r="AI142" s="775"/>
      <c r="AJ142" s="775"/>
      <c r="AK142" s="775"/>
      <c r="AL142" s="775"/>
      <c r="AM142" s="776"/>
      <c r="AN142" s="410"/>
      <c r="AO142" s="410"/>
      <c r="AP142" s="410"/>
      <c r="AQ142" s="410"/>
      <c r="AR142" s="410"/>
      <c r="AS142" s="410"/>
      <c r="AT142" s="410"/>
      <c r="AU142" s="410"/>
      <c r="AV142" s="410"/>
      <c r="AW142" s="410"/>
      <c r="AX142" s="410"/>
      <c r="AY142" s="410"/>
      <c r="AZ142" s="410"/>
      <c r="BA142" s="410"/>
      <c r="BB142" s="410"/>
      <c r="BC142" s="410"/>
      <c r="BD142" s="410"/>
      <c r="BE142" s="410"/>
      <c r="BF142" s="410"/>
      <c r="BG142" s="410"/>
      <c r="BH142" s="410"/>
      <c r="BI142" s="410"/>
      <c r="BJ142" s="410"/>
      <c r="BK142" s="410"/>
      <c r="BL142" s="410"/>
      <c r="BM142" s="410"/>
      <c r="BN142" s="410"/>
      <c r="BO142" s="410"/>
      <c r="BP142" s="410"/>
      <c r="BQ142" s="410"/>
      <c r="BR142" s="410"/>
      <c r="BS142" s="410"/>
      <c r="BT142" s="410"/>
      <c r="BU142" s="410"/>
      <c r="BV142" s="410"/>
      <c r="BW142" s="410"/>
      <c r="BX142" s="410"/>
      <c r="BY142" s="410"/>
      <c r="BZ142" s="410"/>
      <c r="CA142" s="410"/>
      <c r="CB142" s="410"/>
      <c r="CC142" s="410"/>
      <c r="CD142" s="410"/>
      <c r="CE142" s="410"/>
      <c r="CF142" s="410"/>
      <c r="CG142" s="410"/>
      <c r="CH142" s="410"/>
      <c r="CI142" s="410"/>
      <c r="CJ142" s="410"/>
      <c r="CK142" s="410"/>
      <c r="CL142" s="410"/>
      <c r="CM142" s="410"/>
      <c r="CN142" s="410"/>
      <c r="CO142" s="410"/>
      <c r="CP142" s="410"/>
      <c r="CQ142" s="410"/>
      <c r="CR142" s="410"/>
      <c r="CS142" s="410"/>
      <c r="CT142" s="410"/>
      <c r="CU142" s="410"/>
    </row>
    <row r="143" spans="1:99">
      <c r="B143" s="410"/>
      <c r="C143" s="410"/>
      <c r="D143" s="410"/>
      <c r="E143" s="410"/>
      <c r="F143" s="410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  <c r="Y143" s="410"/>
      <c r="Z143" s="410"/>
      <c r="AA143" s="410"/>
      <c r="AB143" s="410"/>
      <c r="AC143" s="410"/>
      <c r="AD143" s="410"/>
      <c r="AE143" s="410"/>
      <c r="AF143" s="410"/>
      <c r="AG143" s="410"/>
      <c r="AH143" s="410"/>
      <c r="AJ143" s="410"/>
      <c r="AK143" s="410"/>
      <c r="AL143" s="410"/>
      <c r="AM143" s="410"/>
      <c r="AN143" s="410"/>
      <c r="AO143" s="410"/>
      <c r="AP143" s="410"/>
      <c r="AQ143" s="410"/>
      <c r="AR143" s="410"/>
      <c r="AS143" s="410"/>
      <c r="AT143" s="410"/>
      <c r="AU143" s="410"/>
      <c r="AV143" s="410"/>
      <c r="AW143" s="410"/>
      <c r="AX143" s="410"/>
      <c r="AY143" s="410"/>
      <c r="AZ143" s="410"/>
      <c r="BA143" s="410"/>
      <c r="BB143" s="410"/>
      <c r="BC143" s="410"/>
      <c r="BD143" s="410"/>
      <c r="BE143" s="410"/>
      <c r="BF143" s="410"/>
      <c r="BG143" s="410"/>
      <c r="BH143" s="410"/>
      <c r="BI143" s="410"/>
      <c r="BJ143" s="410"/>
      <c r="BK143" s="410"/>
      <c r="BL143" s="410"/>
      <c r="BM143" s="410"/>
      <c r="BN143" s="410"/>
      <c r="BO143" s="410"/>
      <c r="BP143" s="410"/>
      <c r="BQ143" s="410"/>
      <c r="BR143" s="410"/>
      <c r="BS143" s="410"/>
      <c r="BT143" s="410"/>
      <c r="BU143" s="410"/>
      <c r="BV143" s="410"/>
      <c r="BW143" s="410"/>
      <c r="BX143" s="410"/>
      <c r="BY143" s="410"/>
      <c r="BZ143" s="410"/>
      <c r="CA143" s="410"/>
      <c r="CB143" s="410"/>
      <c r="CC143" s="410"/>
      <c r="CD143" s="410"/>
      <c r="CE143" s="410"/>
      <c r="CF143" s="410"/>
      <c r="CG143" s="410"/>
      <c r="CH143" s="410"/>
      <c r="CI143" s="410"/>
      <c r="CJ143" s="410"/>
      <c r="CK143" s="410"/>
      <c r="CL143" s="410"/>
      <c r="CM143" s="410"/>
      <c r="CN143" s="410"/>
      <c r="CO143" s="410"/>
      <c r="CP143" s="410"/>
      <c r="CQ143" s="410"/>
      <c r="CR143" s="410"/>
      <c r="CS143" s="410"/>
      <c r="CT143" s="410"/>
      <c r="CU143" s="410"/>
    </row>
    <row r="144" spans="1:99" ht="14.25">
      <c r="B144" s="731" t="s">
        <v>640</v>
      </c>
      <c r="C144" s="592">
        <v>111</v>
      </c>
      <c r="D144" s="413" t="s">
        <v>641</v>
      </c>
      <c r="E144" s="457"/>
      <c r="F144" s="457"/>
      <c r="G144" s="457"/>
      <c r="H144" s="457"/>
      <c r="I144" s="457"/>
      <c r="J144" s="457"/>
      <c r="K144" s="457"/>
      <c r="L144" s="457"/>
      <c r="M144" s="459"/>
      <c r="N144" s="593">
        <v>85</v>
      </c>
      <c r="O144" s="720">
        <f>-IF($AI$139&lt;0,$AI$139,0)</f>
        <v>5318784.4461400006</v>
      </c>
      <c r="P144" s="721"/>
      <c r="Q144" s="721"/>
      <c r="R144" s="722"/>
      <c r="S144" s="593" t="s">
        <v>2</v>
      </c>
      <c r="T144" s="778" t="s">
        <v>642</v>
      </c>
      <c r="U144" s="480"/>
      <c r="V144" s="481"/>
      <c r="W144" s="481"/>
      <c r="X144" s="481"/>
      <c r="Y144" s="481"/>
      <c r="Z144" s="592">
        <v>114</v>
      </c>
      <c r="AA144" s="413" t="s">
        <v>643</v>
      </c>
      <c r="AB144" s="414"/>
      <c r="AC144" s="414"/>
      <c r="AD144" s="414"/>
      <c r="AE144" s="414"/>
      <c r="AF144" s="419"/>
      <c r="AG144" s="415"/>
      <c r="AH144" s="593">
        <v>90</v>
      </c>
      <c r="AI144" s="720">
        <f>+IF($AI$139&gt;0,$AI$139,0)</f>
        <v>0</v>
      </c>
      <c r="AJ144" s="721"/>
      <c r="AK144" s="721"/>
      <c r="AL144" s="722"/>
      <c r="AM144" s="418" t="s">
        <v>2</v>
      </c>
      <c r="AN144" s="410"/>
      <c r="AO144" s="410"/>
      <c r="AP144" s="410"/>
      <c r="AQ144" s="410"/>
      <c r="AR144" s="410"/>
      <c r="AS144" s="410"/>
      <c r="AT144" s="410"/>
      <c r="AU144" s="410"/>
      <c r="AV144" s="410"/>
      <c r="AW144" s="410"/>
      <c r="AX144" s="410"/>
      <c r="AY144" s="410"/>
      <c r="AZ144" s="410"/>
      <c r="BA144" s="410"/>
      <c r="BB144" s="410"/>
      <c r="BC144" s="410"/>
      <c r="BD144" s="410"/>
      <c r="BE144" s="410"/>
      <c r="BF144" s="410"/>
      <c r="BG144" s="410"/>
      <c r="BH144" s="410"/>
      <c r="BI144" s="410"/>
      <c r="BJ144" s="410"/>
      <c r="BK144" s="410"/>
      <c r="BL144" s="410"/>
      <c r="BM144" s="410"/>
      <c r="BN144" s="410"/>
      <c r="BO144" s="410"/>
      <c r="BP144" s="410"/>
      <c r="BQ144" s="410"/>
      <c r="BR144" s="410"/>
      <c r="BS144" s="410"/>
      <c r="BT144" s="410"/>
      <c r="BU144" s="410"/>
      <c r="BV144" s="410"/>
      <c r="BW144" s="410"/>
      <c r="BX144" s="410"/>
      <c r="BY144" s="410"/>
      <c r="BZ144" s="410"/>
      <c r="CA144" s="410"/>
      <c r="CB144" s="410"/>
      <c r="CC144" s="410"/>
      <c r="CD144" s="410"/>
      <c r="CE144" s="410"/>
      <c r="CF144" s="410"/>
      <c r="CG144" s="410"/>
      <c r="CH144" s="410"/>
      <c r="CI144" s="410"/>
      <c r="CJ144" s="410"/>
      <c r="CK144" s="410"/>
      <c r="CL144" s="410"/>
      <c r="CM144" s="410"/>
      <c r="CN144" s="410"/>
      <c r="CO144" s="410"/>
      <c r="CP144" s="410"/>
      <c r="CQ144" s="410"/>
      <c r="CR144" s="410"/>
      <c r="CS144" s="410"/>
      <c r="CT144" s="410"/>
      <c r="CU144" s="410"/>
    </row>
    <row r="145" spans="1:99" ht="14.25">
      <c r="B145" s="777"/>
      <c r="C145" s="592">
        <v>112</v>
      </c>
      <c r="D145" s="413" t="s">
        <v>644</v>
      </c>
      <c r="E145" s="482"/>
      <c r="F145" s="482"/>
      <c r="G145" s="482"/>
      <c r="H145" s="482"/>
      <c r="I145" s="482"/>
      <c r="J145" s="482"/>
      <c r="K145" s="482"/>
      <c r="L145" s="482"/>
      <c r="M145" s="483"/>
      <c r="N145" s="593">
        <v>86</v>
      </c>
      <c r="O145" s="720">
        <v>0</v>
      </c>
      <c r="P145" s="721"/>
      <c r="Q145" s="721"/>
      <c r="R145" s="722"/>
      <c r="S145" s="593" t="s">
        <v>3</v>
      </c>
      <c r="T145" s="778"/>
      <c r="U145" s="484"/>
      <c r="V145" s="485"/>
      <c r="W145" s="485"/>
      <c r="X145" s="485"/>
      <c r="Y145" s="485"/>
      <c r="Z145" s="592">
        <v>115</v>
      </c>
      <c r="AA145" s="413" t="s">
        <v>645</v>
      </c>
      <c r="AB145" s="414"/>
      <c r="AC145" s="414"/>
      <c r="AD145" s="414"/>
      <c r="AE145" s="414"/>
      <c r="AF145" s="415"/>
      <c r="AG145" s="486">
        <v>0</v>
      </c>
      <c r="AH145" s="593">
        <v>39</v>
      </c>
      <c r="AI145" s="720">
        <f>+ROUND($AI$144*$AG$145,0)</f>
        <v>0</v>
      </c>
      <c r="AJ145" s="721"/>
      <c r="AK145" s="721"/>
      <c r="AL145" s="722"/>
      <c r="AM145" s="418" t="s">
        <v>2</v>
      </c>
      <c r="AN145" s="410"/>
      <c r="AO145" s="410"/>
      <c r="AP145" s="410"/>
      <c r="AQ145" s="410"/>
      <c r="AR145" s="410"/>
      <c r="AS145" s="410"/>
      <c r="AT145" s="410"/>
      <c r="AU145" s="410"/>
      <c r="AV145" s="410"/>
      <c r="AW145" s="410"/>
      <c r="AX145" s="410"/>
      <c r="AY145" s="410"/>
      <c r="AZ145" s="410"/>
      <c r="BA145" s="410"/>
      <c r="BB145" s="410"/>
      <c r="BC145" s="410"/>
      <c r="BD145" s="410"/>
      <c r="BE145" s="410"/>
      <c r="BF145" s="410"/>
      <c r="BG145" s="410"/>
      <c r="BH145" s="410"/>
      <c r="BI145" s="410"/>
      <c r="BJ145" s="410"/>
      <c r="BK145" s="410"/>
      <c r="BL145" s="410"/>
      <c r="BM145" s="410"/>
      <c r="BN145" s="410"/>
      <c r="BO145" s="410"/>
      <c r="BP145" s="410"/>
      <c r="BQ145" s="410"/>
      <c r="BR145" s="410"/>
      <c r="BS145" s="410"/>
      <c r="BT145" s="410"/>
      <c r="BU145" s="410"/>
      <c r="BV145" s="410"/>
      <c r="BW145" s="410"/>
      <c r="BX145" s="410"/>
      <c r="BY145" s="410"/>
      <c r="BZ145" s="410"/>
      <c r="CA145" s="410"/>
      <c r="CB145" s="410"/>
      <c r="CC145" s="410"/>
      <c r="CD145" s="410"/>
      <c r="CE145" s="410"/>
      <c r="CF145" s="410"/>
      <c r="CG145" s="410"/>
      <c r="CH145" s="410"/>
      <c r="CI145" s="410"/>
      <c r="CJ145" s="410"/>
      <c r="CK145" s="410"/>
      <c r="CL145" s="410"/>
      <c r="CM145" s="410"/>
      <c r="CN145" s="410"/>
      <c r="CO145" s="410"/>
      <c r="CP145" s="410"/>
      <c r="CQ145" s="410"/>
      <c r="CR145" s="410"/>
      <c r="CS145" s="410"/>
      <c r="CT145" s="410"/>
      <c r="CU145" s="410"/>
    </row>
    <row r="146" spans="1:99" ht="14.25">
      <c r="B146" s="777"/>
      <c r="C146" s="773" t="s">
        <v>646</v>
      </c>
      <c r="D146" s="773"/>
      <c r="E146" s="773"/>
      <c r="F146" s="773"/>
      <c r="G146" s="773"/>
      <c r="H146" s="773"/>
      <c r="I146" s="773"/>
      <c r="J146" s="773"/>
      <c r="K146" s="773"/>
      <c r="L146" s="773"/>
      <c r="M146" s="773"/>
      <c r="N146" s="773"/>
      <c r="O146" s="773"/>
      <c r="P146" s="773"/>
      <c r="Q146" s="773"/>
      <c r="R146" s="773"/>
      <c r="S146" s="773"/>
      <c r="T146" s="778"/>
      <c r="U146" s="484"/>
      <c r="V146" s="485"/>
      <c r="W146" s="485"/>
      <c r="X146" s="485"/>
      <c r="Y146" s="485"/>
      <c r="Z146" s="592">
        <v>116</v>
      </c>
      <c r="AA146" s="413" t="s">
        <v>647</v>
      </c>
      <c r="AB146" s="414"/>
      <c r="AC146" s="414"/>
      <c r="AD146" s="414"/>
      <c r="AE146" s="414"/>
      <c r="AF146" s="419"/>
      <c r="AG146" s="415"/>
      <c r="AH146" s="593">
        <v>91</v>
      </c>
      <c r="AI146" s="720">
        <f>+SUM(AI144:$AL$145)</f>
        <v>0</v>
      </c>
      <c r="AJ146" s="721"/>
      <c r="AK146" s="721"/>
      <c r="AL146" s="722"/>
      <c r="AM146" s="418" t="s">
        <v>4</v>
      </c>
      <c r="AN146" s="410"/>
      <c r="AO146" s="410"/>
      <c r="AP146" s="410"/>
      <c r="AQ146" s="410"/>
      <c r="AR146" s="410"/>
      <c r="AS146" s="410"/>
      <c r="AT146" s="410"/>
      <c r="AU146" s="410"/>
      <c r="AV146" s="410"/>
      <c r="AW146" s="410"/>
      <c r="AX146" s="410"/>
      <c r="AY146" s="410"/>
      <c r="AZ146" s="410"/>
      <c r="BA146" s="410"/>
      <c r="BB146" s="410"/>
      <c r="BC146" s="410"/>
      <c r="BD146" s="410"/>
      <c r="BE146" s="410"/>
      <c r="BF146" s="410"/>
      <c r="BG146" s="410"/>
      <c r="BH146" s="410"/>
      <c r="BI146" s="410"/>
      <c r="BJ146" s="410"/>
      <c r="BK146" s="410"/>
      <c r="BL146" s="410"/>
      <c r="BM146" s="410"/>
      <c r="BN146" s="410"/>
      <c r="BO146" s="410"/>
      <c r="BP146" s="410"/>
      <c r="BQ146" s="410"/>
      <c r="BR146" s="410"/>
      <c r="BS146" s="410"/>
      <c r="BT146" s="410"/>
      <c r="BU146" s="410"/>
      <c r="BV146" s="410"/>
      <c r="BW146" s="410"/>
      <c r="BX146" s="410"/>
      <c r="BY146" s="410"/>
      <c r="BZ146" s="410"/>
      <c r="CA146" s="410"/>
      <c r="CB146" s="410"/>
      <c r="CC146" s="410"/>
      <c r="CD146" s="410"/>
      <c r="CE146" s="410"/>
      <c r="CF146" s="410"/>
      <c r="CG146" s="410"/>
      <c r="CH146" s="410"/>
      <c r="CI146" s="410"/>
      <c r="CJ146" s="410"/>
      <c r="CK146" s="410"/>
      <c r="CL146" s="410"/>
      <c r="CM146" s="410"/>
      <c r="CN146" s="410"/>
      <c r="CO146" s="410"/>
      <c r="CP146" s="410"/>
      <c r="CQ146" s="410"/>
      <c r="CR146" s="410"/>
      <c r="CS146" s="410"/>
      <c r="CT146" s="410"/>
      <c r="CU146" s="410"/>
    </row>
    <row r="147" spans="1:99" ht="14.25">
      <c r="B147" s="777"/>
      <c r="C147" s="592">
        <f>+C145+1</f>
        <v>113</v>
      </c>
      <c r="D147" s="413" t="s">
        <v>648</v>
      </c>
      <c r="E147" s="414"/>
      <c r="F147" s="414"/>
      <c r="G147" s="414"/>
      <c r="H147" s="414"/>
      <c r="I147" s="414"/>
      <c r="J147" s="414"/>
      <c r="K147" s="414"/>
      <c r="L147" s="414"/>
      <c r="M147" s="415"/>
      <c r="N147" s="593">
        <v>87</v>
      </c>
      <c r="O147" s="720">
        <f>+$O$144-$O$145</f>
        <v>5318784.4461400006</v>
      </c>
      <c r="P147" s="721"/>
      <c r="Q147" s="721"/>
      <c r="R147" s="722"/>
      <c r="S147" s="418" t="s">
        <v>4</v>
      </c>
      <c r="T147" s="778"/>
      <c r="U147" s="484"/>
      <c r="V147" s="485"/>
      <c r="W147" s="485"/>
      <c r="X147" s="485"/>
      <c r="Y147" s="485"/>
      <c r="Z147" s="770" t="s">
        <v>649</v>
      </c>
      <c r="AA147" s="771"/>
      <c r="AB147" s="771"/>
      <c r="AC147" s="771"/>
      <c r="AD147" s="771"/>
      <c r="AE147" s="771"/>
      <c r="AF147" s="771"/>
      <c r="AG147" s="771"/>
      <c r="AH147" s="771"/>
      <c r="AI147" s="771"/>
      <c r="AJ147" s="771"/>
      <c r="AK147" s="771"/>
      <c r="AL147" s="771"/>
      <c r="AM147" s="772"/>
      <c r="AN147" s="410"/>
      <c r="AO147" s="410"/>
      <c r="AP147" s="410"/>
      <c r="AQ147" s="410"/>
      <c r="AR147" s="410"/>
      <c r="AS147" s="410"/>
      <c r="AT147" s="410"/>
      <c r="AU147" s="410"/>
      <c r="AV147" s="410"/>
      <c r="AW147" s="410"/>
      <c r="AX147" s="410"/>
      <c r="AY147" s="410"/>
      <c r="AZ147" s="410"/>
      <c r="BA147" s="410"/>
      <c r="BB147" s="410"/>
      <c r="BC147" s="410"/>
      <c r="BD147" s="410"/>
      <c r="BE147" s="410"/>
      <c r="BF147" s="410"/>
      <c r="BG147" s="410"/>
      <c r="BH147" s="410"/>
      <c r="BI147" s="410"/>
      <c r="BJ147" s="410"/>
      <c r="BK147" s="410"/>
      <c r="BL147" s="410"/>
      <c r="BM147" s="410"/>
      <c r="BN147" s="410"/>
      <c r="BO147" s="410"/>
      <c r="BP147" s="410"/>
      <c r="BQ147" s="410"/>
      <c r="BR147" s="410"/>
      <c r="BS147" s="410"/>
      <c r="BT147" s="410"/>
      <c r="BU147" s="410"/>
      <c r="BV147" s="410"/>
      <c r="BW147" s="410"/>
      <c r="BX147" s="410"/>
      <c r="BY147" s="410"/>
      <c r="BZ147" s="410"/>
      <c r="CA147" s="410"/>
      <c r="CB147" s="410"/>
      <c r="CC147" s="410"/>
      <c r="CD147" s="410"/>
      <c r="CE147" s="410"/>
      <c r="CF147" s="410"/>
      <c r="CG147" s="410"/>
      <c r="CH147" s="410"/>
      <c r="CI147" s="410"/>
      <c r="CJ147" s="410"/>
      <c r="CK147" s="410"/>
      <c r="CL147" s="410"/>
      <c r="CM147" s="410"/>
      <c r="CN147" s="410"/>
      <c r="CO147" s="410"/>
      <c r="CP147" s="410"/>
      <c r="CQ147" s="410"/>
      <c r="CR147" s="410"/>
      <c r="CS147" s="410"/>
      <c r="CT147" s="410"/>
      <c r="CU147" s="410"/>
    </row>
    <row r="148" spans="1:99" ht="14.25">
      <c r="B148" s="777"/>
      <c r="C148" s="487"/>
      <c r="D148" s="773" t="s">
        <v>650</v>
      </c>
      <c r="E148" s="773"/>
      <c r="F148" s="773"/>
      <c r="G148" s="773"/>
      <c r="H148" s="773"/>
      <c r="I148" s="773"/>
      <c r="J148" s="773"/>
      <c r="K148" s="773"/>
      <c r="L148" s="773"/>
      <c r="M148" s="773"/>
      <c r="N148" s="773"/>
      <c r="O148" s="773"/>
      <c r="P148" s="773"/>
      <c r="Q148" s="773"/>
      <c r="R148" s="773"/>
      <c r="S148" s="773"/>
      <c r="T148" s="778"/>
      <c r="U148" s="484"/>
      <c r="V148" s="485"/>
      <c r="W148" s="485"/>
      <c r="X148" s="485"/>
      <c r="Y148" s="485"/>
      <c r="Z148" s="592">
        <f>+Z146+1</f>
        <v>117</v>
      </c>
      <c r="AA148" s="413" t="s">
        <v>651</v>
      </c>
      <c r="AB148" s="414"/>
      <c r="AC148" s="414"/>
      <c r="AD148" s="414"/>
      <c r="AE148" s="414"/>
      <c r="AF148" s="414"/>
      <c r="AG148" s="415"/>
      <c r="AH148" s="593">
        <v>92</v>
      </c>
      <c r="AI148" s="720"/>
      <c r="AJ148" s="721"/>
      <c r="AK148" s="721"/>
      <c r="AL148" s="722"/>
      <c r="AM148" s="418" t="s">
        <v>2</v>
      </c>
      <c r="AN148" s="410"/>
      <c r="AO148" s="410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10"/>
      <c r="AZ148" s="410"/>
      <c r="BA148" s="410"/>
      <c r="BB148" s="410"/>
      <c r="BC148" s="410"/>
      <c r="BD148" s="410"/>
      <c r="BE148" s="410"/>
      <c r="BF148" s="410"/>
      <c r="BG148" s="410"/>
      <c r="BH148" s="410"/>
      <c r="BI148" s="410"/>
      <c r="BJ148" s="410"/>
      <c r="BK148" s="410"/>
      <c r="BL148" s="410"/>
      <c r="BM148" s="410"/>
      <c r="BN148" s="410"/>
      <c r="BO148" s="410"/>
      <c r="BP148" s="410"/>
      <c r="BQ148" s="410"/>
      <c r="BR148" s="410"/>
      <c r="BS148" s="410"/>
      <c r="BT148" s="410"/>
      <c r="BU148" s="410"/>
      <c r="BV148" s="410"/>
      <c r="BW148" s="410"/>
      <c r="BX148" s="410"/>
      <c r="BY148" s="410"/>
      <c r="BZ148" s="410"/>
      <c r="CA148" s="410"/>
      <c r="CB148" s="410"/>
      <c r="CC148" s="410"/>
      <c r="CD148" s="410"/>
      <c r="CE148" s="410"/>
      <c r="CF148" s="410"/>
      <c r="CG148" s="410"/>
      <c r="CH148" s="410"/>
      <c r="CI148" s="410"/>
      <c r="CJ148" s="410"/>
      <c r="CK148" s="410"/>
      <c r="CL148" s="410"/>
      <c r="CM148" s="410"/>
      <c r="CN148" s="410"/>
      <c r="CO148" s="410"/>
      <c r="CP148" s="410"/>
      <c r="CQ148" s="410"/>
      <c r="CR148" s="410"/>
      <c r="CS148" s="410"/>
      <c r="CT148" s="410"/>
      <c r="CU148" s="410"/>
    </row>
    <row r="149" spans="1:99" ht="14.25">
      <c r="B149" s="777"/>
      <c r="C149" s="592">
        <v>301</v>
      </c>
      <c r="D149" s="413" t="s">
        <v>652</v>
      </c>
      <c r="E149" s="414"/>
      <c r="F149" s="414"/>
      <c r="G149" s="414"/>
      <c r="H149" s="414"/>
      <c r="I149" s="414"/>
      <c r="J149" s="414"/>
      <c r="K149" s="414"/>
      <c r="L149" s="414"/>
      <c r="M149" s="415"/>
      <c r="N149" s="488"/>
      <c r="O149" s="489"/>
      <c r="P149" s="489"/>
      <c r="Q149" s="489"/>
      <c r="R149" s="489"/>
      <c r="S149" s="490"/>
      <c r="T149" s="778"/>
      <c r="U149" s="484"/>
      <c r="V149" s="485"/>
      <c r="W149" s="485"/>
      <c r="X149" s="485"/>
      <c r="Y149" s="485"/>
      <c r="Z149" s="592">
        <f>+Z148+1</f>
        <v>118</v>
      </c>
      <c r="AA149" s="413" t="s">
        <v>653</v>
      </c>
      <c r="AB149" s="414"/>
      <c r="AC149" s="414"/>
      <c r="AD149" s="414"/>
      <c r="AE149" s="414"/>
      <c r="AF149" s="414"/>
      <c r="AG149" s="415"/>
      <c r="AH149" s="593">
        <v>93</v>
      </c>
      <c r="AI149" s="720"/>
      <c r="AJ149" s="721"/>
      <c r="AK149" s="721"/>
      <c r="AL149" s="722"/>
      <c r="AM149" s="418" t="s">
        <v>2</v>
      </c>
      <c r="AN149" s="410"/>
      <c r="AO149" s="410"/>
      <c r="AP149" s="410"/>
      <c r="AQ149" s="410"/>
      <c r="AR149" s="410"/>
      <c r="AS149" s="410"/>
      <c r="AT149" s="410"/>
      <c r="AU149" s="410"/>
      <c r="AV149" s="410"/>
      <c r="AW149" s="410"/>
      <c r="AX149" s="410"/>
      <c r="AY149" s="410"/>
      <c r="AZ149" s="410"/>
      <c r="BA149" s="410"/>
      <c r="BB149" s="410"/>
      <c r="BC149" s="410"/>
      <c r="BD149" s="410"/>
      <c r="BE149" s="410"/>
      <c r="BF149" s="410"/>
      <c r="BG149" s="410"/>
      <c r="BH149" s="410"/>
      <c r="BI149" s="410"/>
      <c r="BJ149" s="410"/>
      <c r="BK149" s="410"/>
      <c r="BL149" s="410"/>
      <c r="BM149" s="410"/>
      <c r="BN149" s="410"/>
      <c r="BO149" s="410"/>
      <c r="BP149" s="410"/>
      <c r="BQ149" s="410"/>
      <c r="BR149" s="410"/>
      <c r="BS149" s="410"/>
      <c r="BT149" s="410"/>
      <c r="BU149" s="410"/>
      <c r="BV149" s="410"/>
      <c r="BW149" s="410"/>
      <c r="BX149" s="410"/>
      <c r="BY149" s="410"/>
      <c r="BZ149" s="410"/>
      <c r="CA149" s="410"/>
      <c r="CB149" s="410"/>
      <c r="CC149" s="410"/>
      <c r="CD149" s="410"/>
      <c r="CE149" s="410"/>
      <c r="CF149" s="410"/>
      <c r="CG149" s="410"/>
      <c r="CH149" s="410"/>
      <c r="CI149" s="410"/>
      <c r="CJ149" s="410"/>
      <c r="CK149" s="410"/>
      <c r="CL149" s="410"/>
      <c r="CM149" s="410"/>
      <c r="CN149" s="410"/>
      <c r="CO149" s="410"/>
      <c r="CP149" s="410"/>
      <c r="CQ149" s="410"/>
      <c r="CR149" s="410"/>
      <c r="CS149" s="410"/>
      <c r="CT149" s="410"/>
      <c r="CU149" s="410"/>
    </row>
    <row r="150" spans="1:99" ht="14.25">
      <c r="B150" s="777"/>
      <c r="C150" s="592">
        <v>306</v>
      </c>
      <c r="D150" s="491" t="s">
        <v>654</v>
      </c>
      <c r="E150" s="492"/>
      <c r="F150" s="492"/>
      <c r="G150" s="492"/>
      <c r="H150" s="492"/>
      <c r="I150" s="492"/>
      <c r="J150" s="492"/>
      <c r="K150" s="492"/>
      <c r="L150" s="492"/>
      <c r="M150" s="493"/>
      <c r="N150" s="720"/>
      <c r="O150" s="721"/>
      <c r="P150" s="721"/>
      <c r="Q150" s="721"/>
      <c r="R150" s="721"/>
      <c r="S150" s="722"/>
      <c r="T150" s="778"/>
      <c r="U150" s="494"/>
      <c r="V150" s="495"/>
      <c r="W150" s="495"/>
      <c r="X150" s="495"/>
      <c r="Y150" s="495"/>
      <c r="Z150" s="592">
        <f>+Z149+1</f>
        <v>119</v>
      </c>
      <c r="AA150" s="413" t="s">
        <v>655</v>
      </c>
      <c r="AB150" s="414"/>
      <c r="AC150" s="414"/>
      <c r="AD150" s="414"/>
      <c r="AE150" s="414"/>
      <c r="AF150" s="414"/>
      <c r="AG150" s="415"/>
      <c r="AH150" s="593">
        <v>94</v>
      </c>
      <c r="AI150" s="720"/>
      <c r="AJ150" s="721"/>
      <c r="AK150" s="721"/>
      <c r="AL150" s="722"/>
      <c r="AM150" s="418" t="s">
        <v>4</v>
      </c>
      <c r="AN150" s="410"/>
      <c r="AO150" s="410"/>
      <c r="AP150" s="410"/>
      <c r="AQ150" s="410"/>
      <c r="AR150" s="410"/>
      <c r="AS150" s="410"/>
      <c r="AT150" s="410"/>
      <c r="AU150" s="410"/>
      <c r="AV150" s="410"/>
      <c r="AW150" s="410"/>
      <c r="AX150" s="410"/>
      <c r="AY150" s="410"/>
      <c r="AZ150" s="410"/>
      <c r="BA150" s="410"/>
      <c r="BB150" s="410"/>
      <c r="BC150" s="410"/>
      <c r="BD150" s="410"/>
      <c r="BE150" s="410"/>
      <c r="BF150" s="410"/>
      <c r="BG150" s="410"/>
      <c r="BH150" s="410"/>
      <c r="BI150" s="410"/>
      <c r="BJ150" s="410"/>
      <c r="BK150" s="410"/>
      <c r="BL150" s="410"/>
      <c r="BM150" s="410"/>
      <c r="BN150" s="410"/>
      <c r="BO150" s="410"/>
      <c r="BP150" s="410"/>
      <c r="BQ150" s="410"/>
      <c r="BR150" s="410"/>
      <c r="BS150" s="410"/>
      <c r="BT150" s="410"/>
      <c r="BU150" s="410"/>
      <c r="BV150" s="410"/>
      <c r="BW150" s="410"/>
      <c r="BX150" s="410"/>
      <c r="BY150" s="410"/>
      <c r="BZ150" s="410"/>
      <c r="CA150" s="410"/>
      <c r="CB150" s="410"/>
      <c r="CC150" s="410"/>
      <c r="CD150" s="410"/>
      <c r="CE150" s="410"/>
      <c r="CF150" s="410"/>
      <c r="CG150" s="410"/>
      <c r="CH150" s="410"/>
      <c r="CI150" s="410"/>
      <c r="CJ150" s="410"/>
      <c r="CK150" s="410"/>
      <c r="CL150" s="410"/>
      <c r="CM150" s="410"/>
      <c r="CN150" s="410"/>
      <c r="CO150" s="410"/>
      <c r="CP150" s="410"/>
      <c r="CQ150" s="410"/>
      <c r="CR150" s="410"/>
      <c r="CS150" s="410"/>
      <c r="CT150" s="410"/>
      <c r="CU150" s="410"/>
    </row>
    <row r="151" spans="1:99">
      <c r="B151" s="777"/>
      <c r="C151" s="746">
        <v>780</v>
      </c>
      <c r="D151" s="747" t="s">
        <v>656</v>
      </c>
      <c r="E151" s="748"/>
      <c r="F151" s="748"/>
      <c r="G151" s="748"/>
      <c r="H151" s="748"/>
      <c r="I151" s="748"/>
      <c r="J151" s="748"/>
      <c r="K151" s="748"/>
      <c r="L151" s="748"/>
      <c r="M151" s="749"/>
      <c r="N151" s="496" t="s">
        <v>657</v>
      </c>
      <c r="O151" s="497"/>
      <c r="P151" s="497"/>
      <c r="Q151" s="497"/>
      <c r="R151" s="498"/>
      <c r="S151" s="499"/>
      <c r="T151" s="756" t="s">
        <v>658</v>
      </c>
      <c r="U151" s="757"/>
      <c r="V151" s="757"/>
      <c r="W151" s="757"/>
      <c r="X151" s="757"/>
      <c r="Y151" s="757"/>
      <c r="Z151" s="757"/>
      <c r="AA151" s="757"/>
      <c r="AB151" s="757"/>
      <c r="AC151" s="757"/>
      <c r="AD151" s="757"/>
      <c r="AE151" s="757"/>
      <c r="AF151" s="757"/>
      <c r="AG151" s="757"/>
      <c r="AH151" s="757"/>
      <c r="AI151" s="757"/>
      <c r="AJ151" s="757"/>
      <c r="AK151" s="757"/>
      <c r="AL151" s="757"/>
      <c r="AM151" s="758"/>
      <c r="AN151" s="410"/>
      <c r="AO151" s="410"/>
      <c r="AP151" s="410"/>
      <c r="AQ151" s="410"/>
      <c r="AR151" s="410"/>
      <c r="AS151" s="410"/>
      <c r="AT151" s="410"/>
      <c r="AU151" s="410"/>
      <c r="AV151" s="410"/>
      <c r="AW151" s="410"/>
      <c r="AX151" s="410"/>
      <c r="AY151" s="410"/>
      <c r="AZ151" s="410"/>
      <c r="BA151" s="410"/>
      <c r="BB151" s="410"/>
      <c r="BC151" s="410"/>
      <c r="BD151" s="410"/>
      <c r="BE151" s="410"/>
      <c r="BF151" s="410"/>
      <c r="BG151" s="410"/>
      <c r="BH151" s="410"/>
      <c r="BI151" s="410"/>
      <c r="BJ151" s="410"/>
      <c r="BK151" s="410"/>
      <c r="BL151" s="410"/>
      <c r="BM151" s="410"/>
      <c r="BN151" s="410"/>
      <c r="BO151" s="410"/>
      <c r="BP151" s="410"/>
      <c r="BQ151" s="410"/>
      <c r="BR151" s="410"/>
      <c r="BS151" s="410"/>
      <c r="BT151" s="410"/>
      <c r="BU151" s="410"/>
      <c r="BV151" s="410"/>
      <c r="BW151" s="410"/>
      <c r="BX151" s="410"/>
      <c r="BY151" s="410"/>
      <c r="BZ151" s="410"/>
      <c r="CA151" s="410"/>
      <c r="CB151" s="410"/>
      <c r="CC151" s="410"/>
      <c r="CD151" s="410"/>
      <c r="CE151" s="410"/>
      <c r="CF151" s="410"/>
      <c r="CG151" s="410"/>
      <c r="CH151" s="410"/>
      <c r="CI151" s="410"/>
      <c r="CJ151" s="410"/>
      <c r="CK151" s="410"/>
      <c r="CL151" s="410"/>
      <c r="CM151" s="410"/>
      <c r="CN151" s="410"/>
      <c r="CO151" s="410"/>
      <c r="CP151" s="410"/>
      <c r="CQ151" s="410"/>
      <c r="CR151" s="410"/>
      <c r="CS151" s="410"/>
      <c r="CT151" s="410"/>
      <c r="CU151" s="410"/>
    </row>
    <row r="152" spans="1:99">
      <c r="B152" s="777"/>
      <c r="C152" s="746"/>
      <c r="D152" s="750"/>
      <c r="E152" s="751"/>
      <c r="F152" s="751"/>
      <c r="G152" s="751"/>
      <c r="H152" s="751"/>
      <c r="I152" s="751"/>
      <c r="J152" s="751"/>
      <c r="K152" s="751"/>
      <c r="L152" s="751"/>
      <c r="M152" s="752"/>
      <c r="N152" s="496" t="s">
        <v>659</v>
      </c>
      <c r="O152" s="497"/>
      <c r="P152" s="497"/>
      <c r="Q152" s="497"/>
      <c r="R152" s="498"/>
      <c r="S152" s="499"/>
      <c r="T152" s="759"/>
      <c r="U152" s="760"/>
      <c r="V152" s="760"/>
      <c r="W152" s="760"/>
      <c r="X152" s="760"/>
      <c r="Y152" s="760"/>
      <c r="Z152" s="760"/>
      <c r="AA152" s="760"/>
      <c r="AB152" s="760"/>
      <c r="AC152" s="760"/>
      <c r="AD152" s="760"/>
      <c r="AE152" s="760"/>
      <c r="AF152" s="760"/>
      <c r="AG152" s="760"/>
      <c r="AH152" s="760"/>
      <c r="AI152" s="760"/>
      <c r="AJ152" s="760"/>
      <c r="AK152" s="760"/>
      <c r="AL152" s="760"/>
      <c r="AM152" s="761"/>
      <c r="AN152" s="410"/>
      <c r="AO152" s="410"/>
      <c r="AP152" s="410"/>
      <c r="AQ152" s="410"/>
      <c r="AR152" s="410"/>
      <c r="AS152" s="410"/>
      <c r="AT152" s="410"/>
      <c r="AU152" s="410"/>
      <c r="AV152" s="410"/>
      <c r="AW152" s="410"/>
      <c r="AX152" s="410"/>
      <c r="AY152" s="410"/>
      <c r="AZ152" s="410"/>
      <c r="BA152" s="410"/>
      <c r="BB152" s="410"/>
      <c r="BC152" s="410"/>
      <c r="BD152" s="410"/>
      <c r="BE152" s="410"/>
      <c r="BF152" s="410"/>
      <c r="BG152" s="410"/>
      <c r="BH152" s="410"/>
      <c r="BI152" s="410"/>
      <c r="BJ152" s="410"/>
      <c r="BK152" s="410"/>
      <c r="BL152" s="410"/>
      <c r="BM152" s="410"/>
      <c r="BN152" s="410"/>
      <c r="BO152" s="410"/>
      <c r="BP152" s="410"/>
      <c r="BQ152" s="410"/>
      <c r="BR152" s="410"/>
      <c r="BS152" s="410"/>
      <c r="BT152" s="410"/>
      <c r="BU152" s="410"/>
      <c r="BV152" s="410"/>
      <c r="BW152" s="410"/>
      <c r="BX152" s="410"/>
      <c r="BY152" s="410"/>
      <c r="BZ152" s="410"/>
      <c r="CA152" s="410"/>
      <c r="CB152" s="410"/>
      <c r="CC152" s="410"/>
      <c r="CD152" s="410"/>
      <c r="CE152" s="410"/>
      <c r="CF152" s="410"/>
      <c r="CG152" s="410"/>
      <c r="CH152" s="410"/>
      <c r="CI152" s="410"/>
      <c r="CJ152" s="410"/>
      <c r="CK152" s="410"/>
      <c r="CL152" s="410"/>
      <c r="CM152" s="410"/>
      <c r="CN152" s="410"/>
      <c r="CO152" s="410"/>
      <c r="CP152" s="410"/>
      <c r="CQ152" s="410"/>
      <c r="CR152" s="410"/>
      <c r="CS152" s="410"/>
      <c r="CT152" s="410"/>
      <c r="CU152" s="410"/>
    </row>
    <row r="153" spans="1:99">
      <c r="B153" s="777"/>
      <c r="C153" s="746"/>
      <c r="D153" s="750"/>
      <c r="E153" s="751"/>
      <c r="F153" s="751"/>
      <c r="G153" s="751"/>
      <c r="H153" s="751"/>
      <c r="I153" s="751"/>
      <c r="J153" s="751"/>
      <c r="K153" s="751"/>
      <c r="L153" s="751"/>
      <c r="M153" s="752"/>
      <c r="N153" s="496" t="s">
        <v>660</v>
      </c>
      <c r="O153" s="497"/>
      <c r="P153" s="497"/>
      <c r="Q153" s="497"/>
      <c r="R153" s="498"/>
      <c r="S153" s="499"/>
      <c r="T153" s="759"/>
      <c r="U153" s="760"/>
      <c r="V153" s="760"/>
      <c r="W153" s="760"/>
      <c r="X153" s="760"/>
      <c r="Y153" s="760"/>
      <c r="Z153" s="760"/>
      <c r="AA153" s="760"/>
      <c r="AB153" s="760"/>
      <c r="AC153" s="760"/>
      <c r="AD153" s="760"/>
      <c r="AE153" s="760"/>
      <c r="AF153" s="760"/>
      <c r="AG153" s="760"/>
      <c r="AH153" s="760"/>
      <c r="AI153" s="760"/>
      <c r="AJ153" s="760"/>
      <c r="AK153" s="760"/>
      <c r="AL153" s="760"/>
      <c r="AM153" s="761"/>
      <c r="AN153" s="410"/>
      <c r="AO153" s="410"/>
      <c r="AP153" s="410"/>
      <c r="AQ153" s="410"/>
      <c r="AR153" s="410"/>
      <c r="AS153" s="410"/>
      <c r="AT153" s="410"/>
      <c r="AU153" s="410"/>
      <c r="AV153" s="410"/>
      <c r="AW153" s="410"/>
      <c r="AX153" s="410"/>
      <c r="AY153" s="410"/>
      <c r="AZ153" s="410"/>
      <c r="BA153" s="410"/>
      <c r="BB153" s="410"/>
      <c r="BC153" s="410"/>
      <c r="BD153" s="410"/>
      <c r="BE153" s="410"/>
      <c r="BF153" s="410"/>
      <c r="BG153" s="410"/>
      <c r="BH153" s="410"/>
      <c r="BI153" s="410"/>
      <c r="BJ153" s="410"/>
      <c r="BK153" s="410"/>
      <c r="BL153" s="410"/>
      <c r="BM153" s="410"/>
      <c r="BN153" s="410"/>
      <c r="BO153" s="410"/>
      <c r="BP153" s="410"/>
      <c r="BQ153" s="410"/>
      <c r="BR153" s="410"/>
      <c r="BS153" s="410"/>
      <c r="BT153" s="410"/>
      <c r="BU153" s="410"/>
      <c r="BV153" s="410"/>
      <c r="BW153" s="410"/>
      <c r="BX153" s="410"/>
      <c r="BY153" s="410"/>
      <c r="BZ153" s="410"/>
      <c r="CA153" s="410"/>
      <c r="CB153" s="410"/>
      <c r="CC153" s="410"/>
      <c r="CD153" s="410"/>
      <c r="CE153" s="410"/>
      <c r="CF153" s="410"/>
      <c r="CG153" s="410"/>
      <c r="CH153" s="410"/>
      <c r="CI153" s="410"/>
      <c r="CJ153" s="410"/>
      <c r="CK153" s="410"/>
      <c r="CL153" s="410"/>
      <c r="CM153" s="410"/>
      <c r="CN153" s="410"/>
      <c r="CO153" s="410"/>
      <c r="CP153" s="410"/>
      <c r="CQ153" s="410"/>
      <c r="CR153" s="410"/>
      <c r="CS153" s="410"/>
      <c r="CT153" s="410"/>
      <c r="CU153" s="410"/>
    </row>
    <row r="154" spans="1:99">
      <c r="B154" s="777"/>
      <c r="C154" s="746"/>
      <c r="D154" s="750"/>
      <c r="E154" s="751"/>
      <c r="F154" s="751"/>
      <c r="G154" s="751"/>
      <c r="H154" s="751"/>
      <c r="I154" s="751"/>
      <c r="J154" s="751"/>
      <c r="K154" s="751"/>
      <c r="L154" s="751"/>
      <c r="M154" s="752"/>
      <c r="N154" s="496" t="s">
        <v>661</v>
      </c>
      <c r="O154" s="497"/>
      <c r="P154" s="497"/>
      <c r="Q154" s="497"/>
      <c r="R154" s="498"/>
      <c r="S154" s="499"/>
      <c r="T154" s="762"/>
      <c r="U154" s="763"/>
      <c r="V154" s="763"/>
      <c r="W154" s="763"/>
      <c r="X154" s="763"/>
      <c r="Y154" s="763"/>
      <c r="Z154" s="763"/>
      <c r="AA154" s="763"/>
      <c r="AB154" s="763"/>
      <c r="AC154" s="763"/>
      <c r="AD154" s="763"/>
      <c r="AE154" s="763"/>
      <c r="AF154" s="763"/>
      <c r="AG154" s="763"/>
      <c r="AH154" s="763"/>
      <c r="AI154" s="763"/>
      <c r="AJ154" s="763"/>
      <c r="AK154" s="763"/>
      <c r="AL154" s="763"/>
      <c r="AM154" s="764"/>
      <c r="AN154" s="410"/>
      <c r="AO154" s="410"/>
      <c r="AP154" s="410"/>
      <c r="AQ154" s="410"/>
      <c r="AR154" s="410"/>
      <c r="AS154" s="410"/>
      <c r="AT154" s="410"/>
      <c r="AU154" s="410"/>
      <c r="AV154" s="410"/>
      <c r="AW154" s="410"/>
      <c r="AX154" s="410"/>
      <c r="AY154" s="410"/>
      <c r="AZ154" s="410"/>
      <c r="BA154" s="410"/>
      <c r="BB154" s="410"/>
      <c r="BC154" s="410"/>
      <c r="BD154" s="410"/>
      <c r="BE154" s="410"/>
      <c r="BF154" s="410"/>
      <c r="BG154" s="410"/>
      <c r="BH154" s="410"/>
      <c r="BI154" s="410"/>
      <c r="BJ154" s="410"/>
      <c r="BK154" s="410"/>
      <c r="BL154" s="410"/>
      <c r="BM154" s="410"/>
      <c r="BN154" s="410"/>
      <c r="BO154" s="410"/>
      <c r="BP154" s="410"/>
      <c r="BQ154" s="410"/>
      <c r="BR154" s="410"/>
      <c r="BS154" s="410"/>
      <c r="BT154" s="410"/>
      <c r="BU154" s="410"/>
      <c r="BV154" s="410"/>
      <c r="BW154" s="410"/>
      <c r="BX154" s="410"/>
      <c r="BY154" s="410"/>
      <c r="BZ154" s="410"/>
      <c r="CA154" s="410"/>
      <c r="CB154" s="410"/>
      <c r="CC154" s="410"/>
      <c r="CD154" s="410"/>
      <c r="CE154" s="410"/>
      <c r="CF154" s="410"/>
      <c r="CG154" s="410"/>
      <c r="CH154" s="410"/>
      <c r="CI154" s="410"/>
      <c r="CJ154" s="410"/>
      <c r="CK154" s="410"/>
      <c r="CL154" s="410"/>
      <c r="CM154" s="410"/>
      <c r="CN154" s="410"/>
      <c r="CO154" s="410"/>
      <c r="CP154" s="410"/>
      <c r="CQ154" s="410"/>
      <c r="CR154" s="410"/>
      <c r="CS154" s="410"/>
      <c r="CT154" s="410"/>
      <c r="CU154" s="410"/>
    </row>
    <row r="155" spans="1:99">
      <c r="B155" s="777"/>
      <c r="C155" s="746"/>
      <c r="D155" s="753"/>
      <c r="E155" s="754"/>
      <c r="F155" s="754"/>
      <c r="G155" s="754"/>
      <c r="H155" s="754"/>
      <c r="I155" s="754"/>
      <c r="J155" s="754"/>
      <c r="K155" s="754"/>
      <c r="L155" s="754"/>
      <c r="M155" s="755"/>
      <c r="N155" s="491" t="s">
        <v>662</v>
      </c>
      <c r="O155" s="492"/>
      <c r="P155" s="492"/>
      <c r="Q155" s="492"/>
      <c r="R155" s="493"/>
      <c r="S155" s="499"/>
      <c r="T155" s="765" t="s">
        <v>663</v>
      </c>
      <c r="U155" s="766"/>
      <c r="V155" s="766"/>
      <c r="W155" s="766"/>
      <c r="X155" s="766"/>
      <c r="Y155" s="766"/>
      <c r="Z155" s="766"/>
      <c r="AA155" s="766"/>
      <c r="AB155" s="766"/>
      <c r="AC155" s="766"/>
      <c r="AD155" s="766"/>
      <c r="AE155" s="766"/>
      <c r="AF155" s="766"/>
      <c r="AG155" s="766"/>
      <c r="AH155" s="766"/>
      <c r="AI155" s="766"/>
      <c r="AJ155" s="766"/>
      <c r="AK155" s="766"/>
      <c r="AL155" s="766"/>
      <c r="AM155" s="767"/>
      <c r="AN155" s="410"/>
      <c r="AO155" s="410"/>
      <c r="AP155" s="410"/>
      <c r="AQ155" s="410"/>
      <c r="AR155" s="410"/>
      <c r="AS155" s="410"/>
      <c r="AT155" s="410"/>
      <c r="AU155" s="410"/>
      <c r="AV155" s="410"/>
      <c r="AW155" s="410"/>
      <c r="AX155" s="410"/>
      <c r="AY155" s="410"/>
      <c r="AZ155" s="410"/>
      <c r="BA155" s="410"/>
      <c r="BB155" s="410"/>
      <c r="BC155" s="410"/>
      <c r="BD155" s="410"/>
      <c r="BE155" s="410"/>
      <c r="BF155" s="410"/>
      <c r="BG155" s="410"/>
      <c r="BH155" s="410"/>
      <c r="BI155" s="410"/>
      <c r="BJ155" s="410"/>
      <c r="BK155" s="410"/>
      <c r="BL155" s="410"/>
      <c r="BM155" s="410"/>
      <c r="BN155" s="410"/>
      <c r="BO155" s="410"/>
      <c r="BP155" s="410"/>
      <c r="BQ155" s="410"/>
      <c r="BR155" s="410"/>
      <c r="BS155" s="410"/>
      <c r="BT155" s="410"/>
      <c r="BU155" s="410"/>
      <c r="BV155" s="410"/>
      <c r="BW155" s="410"/>
      <c r="BX155" s="410"/>
      <c r="BY155" s="410"/>
      <c r="BZ155" s="410"/>
      <c r="CA155" s="410"/>
      <c r="CB155" s="410"/>
      <c r="CC155" s="410"/>
      <c r="CD155" s="410"/>
      <c r="CE155" s="410"/>
      <c r="CF155" s="410"/>
      <c r="CG155" s="410"/>
      <c r="CH155" s="410"/>
      <c r="CI155" s="410"/>
      <c r="CJ155" s="410"/>
      <c r="CK155" s="410"/>
      <c r="CL155" s="410"/>
      <c r="CM155" s="410"/>
      <c r="CN155" s="410"/>
      <c r="CO155" s="410"/>
      <c r="CP155" s="410"/>
      <c r="CQ155" s="410"/>
      <c r="CR155" s="410"/>
      <c r="CS155" s="410"/>
      <c r="CT155" s="410"/>
      <c r="CU155" s="410"/>
    </row>
    <row r="156" spans="1:99">
      <c r="B156" s="410"/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  <c r="Z156" s="410"/>
      <c r="AA156" s="410"/>
      <c r="AB156" s="410"/>
      <c r="AC156" s="410"/>
      <c r="AD156" s="410"/>
      <c r="AE156" s="410"/>
      <c r="AF156" s="410"/>
      <c r="AG156" s="410"/>
      <c r="AH156" s="410"/>
      <c r="AI156" s="410"/>
      <c r="AJ156" s="410"/>
      <c r="AK156" s="410"/>
      <c r="AL156" s="410"/>
      <c r="AM156" s="410"/>
      <c r="AN156" s="410"/>
      <c r="AO156" s="410"/>
      <c r="AP156" s="410"/>
      <c r="AQ156" s="410"/>
      <c r="AR156" s="410"/>
      <c r="AS156" s="410"/>
      <c r="AT156" s="410"/>
      <c r="AU156" s="410"/>
      <c r="AV156" s="410"/>
      <c r="AW156" s="410"/>
      <c r="AX156" s="410"/>
      <c r="AY156" s="410"/>
      <c r="AZ156" s="410"/>
      <c r="BA156" s="410"/>
      <c r="BB156" s="410"/>
      <c r="BC156" s="410"/>
      <c r="BD156" s="410"/>
      <c r="BE156" s="410"/>
      <c r="BF156" s="410"/>
      <c r="BG156" s="410"/>
      <c r="BH156" s="410"/>
      <c r="BI156" s="410"/>
      <c r="BJ156" s="410"/>
      <c r="BK156" s="410"/>
      <c r="BL156" s="410"/>
      <c r="BM156" s="410"/>
      <c r="BN156" s="410"/>
      <c r="BO156" s="410"/>
      <c r="BP156" s="410"/>
      <c r="BQ156" s="410"/>
      <c r="BR156" s="410"/>
      <c r="BS156" s="410"/>
      <c r="BT156" s="410"/>
      <c r="BU156" s="410"/>
      <c r="BV156" s="410"/>
      <c r="BW156" s="410"/>
      <c r="BX156" s="410"/>
      <c r="BY156" s="410"/>
      <c r="BZ156" s="410"/>
      <c r="CA156" s="410"/>
      <c r="CB156" s="410"/>
      <c r="CC156" s="410"/>
      <c r="CD156" s="410"/>
      <c r="CE156" s="410"/>
      <c r="CF156" s="410"/>
      <c r="CG156" s="410"/>
      <c r="CH156" s="410"/>
      <c r="CI156" s="410"/>
      <c r="CJ156" s="410"/>
      <c r="CK156" s="410"/>
      <c r="CL156" s="410"/>
      <c r="CM156" s="410"/>
      <c r="CN156" s="410"/>
      <c r="CO156" s="410"/>
      <c r="CP156" s="410"/>
      <c r="CQ156" s="410"/>
      <c r="CR156" s="410"/>
      <c r="CS156" s="410"/>
      <c r="CT156" s="410"/>
      <c r="CU156" s="410"/>
    </row>
    <row r="157" spans="1:99" s="411" customFormat="1">
      <c r="A157" s="409"/>
      <c r="B157" s="768" t="s">
        <v>664</v>
      </c>
      <c r="C157" s="768"/>
      <c r="D157" s="768"/>
      <c r="E157" s="768"/>
      <c r="F157" s="768"/>
      <c r="G157" s="768"/>
      <c r="H157" s="768"/>
      <c r="I157" s="768"/>
      <c r="J157" s="768"/>
      <c r="K157" s="768"/>
      <c r="L157" s="768"/>
      <c r="M157" s="768"/>
      <c r="N157" s="768"/>
      <c r="O157" s="768"/>
      <c r="P157" s="768"/>
      <c r="Q157" s="768"/>
      <c r="R157" s="768"/>
      <c r="S157" s="768"/>
      <c r="T157" s="768"/>
      <c r="U157" s="768"/>
      <c r="V157" s="768"/>
      <c r="W157" s="768"/>
      <c r="X157" s="768"/>
      <c r="Y157" s="410"/>
      <c r="Z157" s="410"/>
      <c r="AA157" s="410"/>
      <c r="AB157" s="410"/>
      <c r="AC157" s="410"/>
      <c r="AD157" s="410"/>
      <c r="AE157" s="410"/>
      <c r="AF157" s="410"/>
      <c r="AG157" s="410"/>
      <c r="AH157" s="410"/>
      <c r="AI157" s="410"/>
      <c r="AJ157" s="410"/>
      <c r="AK157" s="410"/>
      <c r="AL157" s="410"/>
      <c r="AM157" s="410"/>
      <c r="AN157" s="410"/>
      <c r="AO157" s="410"/>
      <c r="AP157" s="410"/>
      <c r="AQ157" s="410"/>
      <c r="AR157" s="410"/>
      <c r="AS157" s="410"/>
      <c r="AT157" s="410"/>
      <c r="AU157" s="410"/>
      <c r="AV157" s="410"/>
      <c r="AW157" s="410"/>
      <c r="AX157" s="410"/>
      <c r="AY157" s="410"/>
      <c r="AZ157" s="410"/>
      <c r="BA157" s="410"/>
      <c r="BB157" s="410"/>
      <c r="BC157" s="410"/>
      <c r="BD157" s="410"/>
      <c r="BE157" s="410"/>
      <c r="BF157" s="410"/>
      <c r="BG157" s="410"/>
      <c r="BH157" s="410"/>
      <c r="BI157" s="410"/>
      <c r="BJ157" s="410"/>
      <c r="BK157" s="410"/>
      <c r="BL157" s="410"/>
      <c r="BM157" s="410"/>
      <c r="BN157" s="410"/>
      <c r="BO157" s="410"/>
      <c r="BP157" s="410"/>
      <c r="BQ157" s="410"/>
      <c r="BR157" s="410"/>
      <c r="BS157" s="410"/>
      <c r="BT157" s="410"/>
      <c r="BU157" s="410"/>
      <c r="BV157" s="410"/>
      <c r="BW157" s="410"/>
      <c r="BX157" s="410"/>
      <c r="BY157" s="410"/>
      <c r="BZ157" s="410"/>
      <c r="CA157" s="410"/>
      <c r="CB157" s="410"/>
      <c r="CC157" s="410"/>
      <c r="CD157" s="410"/>
      <c r="CE157" s="410"/>
      <c r="CF157" s="410"/>
      <c r="CG157" s="410"/>
      <c r="CH157" s="410"/>
      <c r="CI157" s="410"/>
      <c r="CJ157" s="410"/>
      <c r="CK157" s="410"/>
      <c r="CL157" s="410"/>
      <c r="CM157" s="410"/>
      <c r="CN157" s="410"/>
      <c r="CO157" s="410"/>
      <c r="CP157" s="410"/>
      <c r="CQ157" s="410"/>
      <c r="CR157" s="410"/>
      <c r="CS157" s="410"/>
      <c r="CT157" s="410"/>
      <c r="CU157" s="410"/>
    </row>
    <row r="158" spans="1:99" s="411" customFormat="1">
      <c r="A158" s="409"/>
      <c r="B158" s="768"/>
      <c r="C158" s="768"/>
      <c r="D158" s="768"/>
      <c r="E158" s="768"/>
      <c r="F158" s="768"/>
      <c r="G158" s="768"/>
      <c r="H158" s="768"/>
      <c r="I158" s="768"/>
      <c r="J158" s="768"/>
      <c r="K158" s="768"/>
      <c r="L158" s="768"/>
      <c r="M158" s="768"/>
      <c r="N158" s="768"/>
      <c r="O158" s="768"/>
      <c r="P158" s="768"/>
      <c r="Q158" s="768"/>
      <c r="R158" s="768"/>
      <c r="S158" s="768"/>
      <c r="T158" s="768"/>
      <c r="U158" s="768"/>
      <c r="V158" s="768"/>
      <c r="W158" s="768"/>
      <c r="X158" s="768"/>
      <c r="Y158" s="410"/>
      <c r="Z158" s="410"/>
      <c r="AA158" s="410"/>
      <c r="AB158" s="410"/>
      <c r="AC158" s="410"/>
      <c r="AD158" s="410"/>
      <c r="AE158" s="410"/>
      <c r="AF158" s="410"/>
      <c r="AG158" s="410"/>
      <c r="AH158" s="410"/>
      <c r="AI158" s="410"/>
      <c r="AJ158" s="410"/>
      <c r="AK158" s="410"/>
      <c r="AL158" s="410"/>
      <c r="AM158" s="410"/>
      <c r="AN158" s="410"/>
      <c r="AO158" s="410"/>
      <c r="AP158" s="410"/>
      <c r="AQ158" s="410"/>
      <c r="AR158" s="410"/>
      <c r="AS158" s="410"/>
      <c r="AT158" s="410"/>
      <c r="AU158" s="410"/>
      <c r="AV158" s="410"/>
      <c r="AW158" s="410"/>
      <c r="AX158" s="410"/>
      <c r="AY158" s="410"/>
      <c r="AZ158" s="410"/>
      <c r="BA158" s="410"/>
      <c r="BB158" s="410"/>
      <c r="BC158" s="410"/>
      <c r="BD158" s="410"/>
      <c r="BE158" s="410"/>
      <c r="BF158" s="410"/>
      <c r="BG158" s="410"/>
      <c r="BH158" s="410"/>
      <c r="BI158" s="410"/>
      <c r="BJ158" s="410"/>
      <c r="BK158" s="410"/>
      <c r="BL158" s="410"/>
      <c r="BM158" s="410"/>
      <c r="BN158" s="410"/>
      <c r="BO158" s="410"/>
      <c r="BP158" s="410"/>
      <c r="BQ158" s="410"/>
      <c r="BR158" s="410"/>
      <c r="BS158" s="410"/>
      <c r="BT158" s="410"/>
      <c r="BU158" s="410"/>
      <c r="BV158" s="410"/>
      <c r="BW158" s="410"/>
      <c r="BX158" s="410"/>
      <c r="BY158" s="410"/>
      <c r="BZ158" s="410"/>
      <c r="CA158" s="410"/>
      <c r="CB158" s="410"/>
      <c r="CC158" s="410"/>
      <c r="CD158" s="410"/>
      <c r="CE158" s="410"/>
      <c r="CF158" s="410"/>
      <c r="CG158" s="410"/>
      <c r="CH158" s="410"/>
      <c r="CI158" s="410"/>
      <c r="CJ158" s="410"/>
      <c r="CK158" s="410"/>
      <c r="CL158" s="410"/>
      <c r="CM158" s="410"/>
      <c r="CN158" s="410"/>
      <c r="CO158" s="410"/>
      <c r="CP158" s="410"/>
      <c r="CQ158" s="410"/>
      <c r="CR158" s="410"/>
      <c r="CS158" s="410"/>
      <c r="CT158" s="410"/>
      <c r="CU158" s="410"/>
    </row>
    <row r="159" spans="1:99">
      <c r="B159" s="769" t="s">
        <v>665</v>
      </c>
      <c r="C159" s="769"/>
      <c r="D159" s="769"/>
      <c r="E159" s="769"/>
      <c r="F159" s="769"/>
      <c r="G159" s="769"/>
      <c r="H159" s="769"/>
      <c r="I159" s="769"/>
      <c r="J159" s="769"/>
      <c r="K159" s="769"/>
      <c r="L159" s="769"/>
      <c r="M159" s="743" t="s">
        <v>666</v>
      </c>
      <c r="N159" s="743"/>
      <c r="O159" s="743"/>
      <c r="P159" s="743"/>
      <c r="Q159" s="743"/>
      <c r="R159" s="743"/>
      <c r="S159" s="743" t="s">
        <v>667</v>
      </c>
      <c r="T159" s="743"/>
      <c r="U159" s="743"/>
      <c r="V159" s="743"/>
      <c r="W159" s="743"/>
      <c r="X159" s="743"/>
      <c r="Y159" s="410"/>
      <c r="Z159" s="410"/>
      <c r="AA159" s="410"/>
      <c r="AB159" s="410"/>
      <c r="AC159" s="410"/>
      <c r="AD159" s="410"/>
      <c r="AE159" s="410"/>
      <c r="AF159" s="410"/>
      <c r="AG159" s="410"/>
      <c r="AH159" s="410"/>
      <c r="AI159" s="410"/>
      <c r="AJ159" s="410"/>
      <c r="AK159" s="410"/>
      <c r="AL159" s="410"/>
      <c r="AM159" s="410"/>
      <c r="AN159" s="410"/>
      <c r="AO159" s="410"/>
      <c r="AP159" s="410"/>
      <c r="AQ159" s="410"/>
      <c r="AR159" s="410"/>
      <c r="AS159" s="410"/>
      <c r="AT159" s="410"/>
      <c r="AU159" s="410"/>
      <c r="AV159" s="410"/>
      <c r="AW159" s="410"/>
      <c r="AX159" s="410"/>
      <c r="AY159" s="410"/>
      <c r="AZ159" s="410"/>
      <c r="BA159" s="410"/>
      <c r="BB159" s="410"/>
      <c r="BC159" s="410"/>
      <c r="BD159" s="410"/>
      <c r="BE159" s="410"/>
      <c r="BF159" s="410"/>
      <c r="BG159" s="410"/>
      <c r="BH159" s="410"/>
      <c r="BI159" s="410"/>
      <c r="BJ159" s="410"/>
      <c r="BK159" s="410"/>
      <c r="BL159" s="410"/>
      <c r="BM159" s="410"/>
      <c r="BN159" s="410"/>
      <c r="BO159" s="410"/>
      <c r="BP159" s="410"/>
      <c r="BQ159" s="410"/>
      <c r="BR159" s="410"/>
      <c r="BS159" s="410"/>
      <c r="BT159" s="410"/>
      <c r="BU159" s="410"/>
      <c r="BV159" s="410"/>
      <c r="BW159" s="410"/>
      <c r="BX159" s="410"/>
      <c r="BY159" s="410"/>
      <c r="BZ159" s="410"/>
      <c r="CA159" s="410"/>
      <c r="CB159" s="410"/>
      <c r="CC159" s="410"/>
      <c r="CD159" s="410"/>
      <c r="CE159" s="410"/>
      <c r="CF159" s="410"/>
      <c r="CG159" s="410"/>
      <c r="CH159" s="410"/>
      <c r="CI159" s="410"/>
      <c r="CJ159" s="410"/>
      <c r="CK159" s="410"/>
      <c r="CL159" s="410"/>
      <c r="CM159" s="410"/>
      <c r="CN159" s="410"/>
      <c r="CO159" s="410"/>
      <c r="CP159" s="410"/>
      <c r="CQ159" s="410"/>
      <c r="CR159" s="410"/>
      <c r="CS159" s="410"/>
      <c r="CT159" s="410"/>
      <c r="CU159" s="410"/>
    </row>
    <row r="160" spans="1:99" ht="14.25">
      <c r="B160" s="413" t="s">
        <v>668</v>
      </c>
      <c r="C160" s="414"/>
      <c r="D160" s="414"/>
      <c r="E160" s="414"/>
      <c r="F160" s="414"/>
      <c r="G160" s="414"/>
      <c r="H160" s="414"/>
      <c r="I160" s="414"/>
      <c r="J160" s="414"/>
      <c r="K160" s="414"/>
      <c r="L160" s="415"/>
      <c r="M160" s="593">
        <v>461</v>
      </c>
      <c r="N160" s="720"/>
      <c r="O160" s="721"/>
      <c r="P160" s="721"/>
      <c r="Q160" s="722"/>
      <c r="R160" s="462" t="s">
        <v>2</v>
      </c>
      <c r="S160" s="593">
        <v>492</v>
      </c>
      <c r="T160" s="720"/>
      <c r="U160" s="721"/>
      <c r="V160" s="721"/>
      <c r="W160" s="722"/>
      <c r="X160" s="462" t="s">
        <v>2</v>
      </c>
      <c r="Y160" s="410"/>
      <c r="Z160" s="410"/>
      <c r="AA160" s="410"/>
      <c r="AB160" s="410"/>
      <c r="AC160" s="410"/>
      <c r="AD160" s="410"/>
      <c r="AE160" s="410"/>
      <c r="AF160" s="410"/>
      <c r="AG160" s="410"/>
      <c r="AH160" s="410"/>
      <c r="AI160" s="410"/>
      <c r="AJ160" s="410"/>
      <c r="AK160" s="410"/>
      <c r="AL160" s="410"/>
      <c r="AM160" s="410"/>
      <c r="AN160" s="410"/>
      <c r="AO160" s="410"/>
      <c r="AP160" s="410"/>
      <c r="AQ160" s="410"/>
      <c r="AR160" s="410"/>
      <c r="AS160" s="410"/>
      <c r="AT160" s="410"/>
      <c r="AU160" s="410"/>
      <c r="AV160" s="410"/>
      <c r="AW160" s="410"/>
      <c r="AX160" s="410"/>
      <c r="AY160" s="410"/>
      <c r="AZ160" s="410"/>
      <c r="BA160" s="410"/>
      <c r="BB160" s="410"/>
      <c r="BC160" s="410"/>
      <c r="BD160" s="410"/>
      <c r="BE160" s="410"/>
      <c r="BF160" s="410"/>
      <c r="BG160" s="410"/>
      <c r="BH160" s="410"/>
      <c r="BI160" s="410"/>
      <c r="BJ160" s="410"/>
      <c r="BK160" s="410"/>
      <c r="BL160" s="410"/>
      <c r="BM160" s="410"/>
      <c r="BN160" s="410"/>
      <c r="BO160" s="410"/>
      <c r="BP160" s="410"/>
      <c r="BQ160" s="410"/>
      <c r="BR160" s="410"/>
      <c r="BS160" s="410"/>
      <c r="BT160" s="410"/>
      <c r="BU160" s="410"/>
      <c r="BV160" s="410"/>
      <c r="BW160" s="410"/>
      <c r="BX160" s="410"/>
      <c r="BY160" s="410"/>
      <c r="BZ160" s="410"/>
      <c r="CA160" s="410"/>
      <c r="CB160" s="410"/>
      <c r="CC160" s="410"/>
      <c r="CD160" s="410"/>
      <c r="CE160" s="410"/>
      <c r="CF160" s="410"/>
      <c r="CG160" s="410"/>
      <c r="CH160" s="410"/>
      <c r="CI160" s="410"/>
      <c r="CJ160" s="410"/>
      <c r="CK160" s="410"/>
      <c r="CL160" s="410"/>
      <c r="CM160" s="410"/>
      <c r="CN160" s="410"/>
      <c r="CO160" s="410"/>
      <c r="CP160" s="410"/>
      <c r="CQ160" s="410"/>
      <c r="CR160" s="410"/>
      <c r="CS160" s="410"/>
      <c r="CT160" s="410"/>
      <c r="CU160" s="410"/>
    </row>
    <row r="161" spans="1:99" ht="15">
      <c r="B161" s="413" t="s">
        <v>669</v>
      </c>
      <c r="C161" s="414"/>
      <c r="D161" s="414"/>
      <c r="E161" s="414"/>
      <c r="F161" s="414"/>
      <c r="G161" s="414"/>
      <c r="H161" s="414"/>
      <c r="I161" s="414"/>
      <c r="J161" s="414"/>
      <c r="K161" s="414"/>
      <c r="L161" s="415"/>
      <c r="M161" s="593">
        <v>545</v>
      </c>
      <c r="N161" s="720"/>
      <c r="O161" s="721"/>
      <c r="P161" s="721"/>
      <c r="Q161" s="722"/>
      <c r="R161" s="462" t="s">
        <v>2</v>
      </c>
      <c r="S161" s="500"/>
      <c r="T161" s="501"/>
      <c r="U161" s="502"/>
      <c r="V161" s="502"/>
      <c r="W161" s="503"/>
      <c r="X161" s="504"/>
      <c r="Y161" s="410"/>
      <c r="Z161" s="410"/>
      <c r="AA161" s="410"/>
      <c r="AB161" s="410"/>
      <c r="AC161" s="410"/>
      <c r="AD161" s="410"/>
      <c r="AE161" s="410"/>
      <c r="AF161" s="410"/>
      <c r="AG161" s="410"/>
      <c r="AH161" s="410"/>
      <c r="AI161" s="410"/>
      <c r="AJ161" s="410"/>
      <c r="AK161" s="410"/>
      <c r="AL161" s="410"/>
      <c r="AM161" s="410"/>
      <c r="AN161" s="410"/>
      <c r="AO161" s="410"/>
      <c r="AP161" s="410"/>
      <c r="AQ161" s="410"/>
      <c r="AR161" s="410"/>
      <c r="AS161" s="410"/>
      <c r="AT161" s="410"/>
      <c r="AU161" s="410"/>
      <c r="AV161" s="410"/>
      <c r="AW161" s="410"/>
      <c r="AX161" s="410"/>
      <c r="AY161" s="410"/>
      <c r="AZ161" s="410"/>
      <c r="BA161" s="410"/>
      <c r="BB161" s="410"/>
      <c r="BC161" s="410"/>
      <c r="BD161" s="410"/>
      <c r="BE161" s="410"/>
      <c r="BF161" s="410"/>
      <c r="BG161" s="410"/>
      <c r="BH161" s="410"/>
      <c r="BI161" s="410"/>
      <c r="BJ161" s="410"/>
      <c r="BK161" s="410"/>
      <c r="BL161" s="410"/>
      <c r="BM161" s="410"/>
      <c r="BN161" s="410"/>
      <c r="BO161" s="410"/>
      <c r="BP161" s="410"/>
      <c r="BQ161" s="410"/>
      <c r="BR161" s="410"/>
      <c r="BS161" s="410"/>
      <c r="BT161" s="410"/>
      <c r="BU161" s="410"/>
      <c r="BV161" s="410"/>
      <c r="BW161" s="410"/>
      <c r="BX161" s="410"/>
      <c r="BY161" s="410"/>
      <c r="BZ161" s="410"/>
      <c r="CA161" s="410"/>
      <c r="CB161" s="410"/>
      <c r="CC161" s="410"/>
      <c r="CD161" s="410"/>
      <c r="CE161" s="410"/>
      <c r="CF161" s="410"/>
      <c r="CG161" s="410"/>
      <c r="CH161" s="410"/>
      <c r="CI161" s="410"/>
      <c r="CJ161" s="410"/>
      <c r="CK161" s="410"/>
      <c r="CL161" s="410"/>
      <c r="CM161" s="410"/>
      <c r="CN161" s="410"/>
      <c r="CO161" s="410"/>
      <c r="CP161" s="410"/>
      <c r="CQ161" s="410"/>
      <c r="CR161" s="410"/>
      <c r="CS161" s="410"/>
      <c r="CT161" s="410"/>
      <c r="CU161" s="410"/>
    </row>
    <row r="162" spans="1:99" ht="15">
      <c r="B162" s="413" t="s">
        <v>670</v>
      </c>
      <c r="C162" s="414"/>
      <c r="D162" s="414"/>
      <c r="E162" s="414"/>
      <c r="F162" s="414"/>
      <c r="G162" s="414"/>
      <c r="H162" s="414"/>
      <c r="I162" s="414"/>
      <c r="J162" s="414"/>
      <c r="K162" s="414"/>
      <c r="L162" s="415"/>
      <c r="M162" s="593">
        <v>1650</v>
      </c>
      <c r="N162" s="720"/>
      <c r="O162" s="721"/>
      <c r="P162" s="721"/>
      <c r="Q162" s="722"/>
      <c r="R162" s="462" t="s">
        <v>2</v>
      </c>
      <c r="S162" s="500"/>
      <c r="T162" s="501"/>
      <c r="U162" s="502"/>
      <c r="V162" s="502"/>
      <c r="W162" s="503"/>
      <c r="X162" s="504"/>
      <c r="Y162" s="410"/>
      <c r="Z162" s="410"/>
      <c r="AA162" s="410"/>
      <c r="AB162" s="410"/>
      <c r="AC162" s="410"/>
      <c r="AD162" s="410"/>
      <c r="AE162" s="410"/>
      <c r="AF162" s="410"/>
      <c r="AG162" s="410"/>
      <c r="AH162" s="410"/>
      <c r="AI162" s="410"/>
      <c r="AJ162" s="410"/>
      <c r="AK162" s="410"/>
      <c r="AL162" s="410"/>
      <c r="AM162" s="410"/>
      <c r="AN162" s="410"/>
      <c r="AO162" s="410"/>
      <c r="AP162" s="410"/>
      <c r="AQ162" s="410"/>
      <c r="AR162" s="410"/>
      <c r="AS162" s="410"/>
      <c r="AT162" s="410"/>
      <c r="AU162" s="410"/>
      <c r="AV162" s="410"/>
      <c r="AW162" s="410"/>
      <c r="AX162" s="410"/>
      <c r="AY162" s="410"/>
      <c r="AZ162" s="410"/>
      <c r="BA162" s="410"/>
      <c r="BB162" s="410"/>
      <c r="BC162" s="410"/>
      <c r="BD162" s="410"/>
      <c r="BE162" s="410"/>
      <c r="BF162" s="410"/>
      <c r="BG162" s="410"/>
      <c r="BH162" s="410"/>
      <c r="BI162" s="410"/>
      <c r="BJ162" s="410"/>
      <c r="BK162" s="410"/>
      <c r="BL162" s="410"/>
      <c r="BM162" s="410"/>
      <c r="BN162" s="410"/>
      <c r="BO162" s="410"/>
      <c r="BP162" s="410"/>
      <c r="BQ162" s="410"/>
      <c r="BR162" s="410"/>
      <c r="BS162" s="410"/>
      <c r="BT162" s="410"/>
      <c r="BU162" s="410"/>
      <c r="BV162" s="410"/>
      <c r="BW162" s="410"/>
      <c r="BX162" s="410"/>
      <c r="BY162" s="410"/>
      <c r="BZ162" s="410"/>
      <c r="CA162" s="410"/>
      <c r="CB162" s="410"/>
      <c r="CC162" s="410"/>
      <c r="CD162" s="410"/>
      <c r="CE162" s="410"/>
      <c r="CF162" s="410"/>
      <c r="CG162" s="410"/>
      <c r="CH162" s="410"/>
      <c r="CI162" s="410"/>
      <c r="CJ162" s="410"/>
      <c r="CK162" s="410"/>
      <c r="CL162" s="410"/>
      <c r="CM162" s="410"/>
      <c r="CN162" s="410"/>
      <c r="CO162" s="410"/>
      <c r="CP162" s="410"/>
      <c r="CQ162" s="410"/>
      <c r="CR162" s="410"/>
      <c r="CS162" s="410"/>
      <c r="CT162" s="410"/>
      <c r="CU162" s="410"/>
    </row>
    <row r="163" spans="1:99" ht="15">
      <c r="B163" s="413" t="s">
        <v>671</v>
      </c>
      <c r="C163" s="414"/>
      <c r="D163" s="414"/>
      <c r="E163" s="414"/>
      <c r="F163" s="414"/>
      <c r="G163" s="414"/>
      <c r="H163" s="414"/>
      <c r="I163" s="414"/>
      <c r="J163" s="414"/>
      <c r="K163" s="414"/>
      <c r="L163" s="415"/>
      <c r="M163" s="593">
        <v>856</v>
      </c>
      <c r="N163" s="720"/>
      <c r="O163" s="721"/>
      <c r="P163" s="721"/>
      <c r="Q163" s="722"/>
      <c r="R163" s="462" t="s">
        <v>2</v>
      </c>
      <c r="S163" s="500"/>
      <c r="T163" s="501"/>
      <c r="U163" s="502"/>
      <c r="V163" s="502"/>
      <c r="W163" s="503"/>
      <c r="X163" s="504"/>
      <c r="Y163" s="410"/>
      <c r="Z163" s="410"/>
      <c r="AA163" s="410"/>
      <c r="AB163" s="410"/>
      <c r="AC163" s="410"/>
      <c r="AD163" s="410"/>
      <c r="AE163" s="410"/>
      <c r="AF163" s="410"/>
      <c r="AG163" s="410"/>
      <c r="AH163" s="410"/>
      <c r="AI163" s="410"/>
      <c r="AJ163" s="410"/>
      <c r="AK163" s="410"/>
      <c r="AL163" s="410"/>
      <c r="AM163" s="410"/>
      <c r="AN163" s="410"/>
      <c r="AO163" s="410"/>
      <c r="AP163" s="410"/>
      <c r="AQ163" s="410"/>
      <c r="AR163" s="410"/>
      <c r="AS163" s="410"/>
      <c r="AT163" s="410"/>
      <c r="AU163" s="410"/>
      <c r="AV163" s="410"/>
      <c r="AW163" s="410"/>
      <c r="AX163" s="410"/>
      <c r="AY163" s="410"/>
      <c r="AZ163" s="410"/>
      <c r="BA163" s="410"/>
      <c r="BB163" s="410"/>
      <c r="BC163" s="410"/>
      <c r="BD163" s="410"/>
      <c r="BE163" s="410"/>
      <c r="BF163" s="410"/>
      <c r="BG163" s="410"/>
      <c r="BH163" s="410"/>
      <c r="BI163" s="410"/>
      <c r="BJ163" s="410"/>
      <c r="BK163" s="410"/>
      <c r="BL163" s="410"/>
      <c r="BM163" s="410"/>
      <c r="BN163" s="410"/>
      <c r="BO163" s="410"/>
      <c r="BP163" s="410"/>
      <c r="BQ163" s="410"/>
      <c r="BR163" s="410"/>
      <c r="BS163" s="410"/>
      <c r="BT163" s="410"/>
      <c r="BU163" s="410"/>
      <c r="BV163" s="410"/>
      <c r="BW163" s="410"/>
      <c r="BX163" s="410"/>
      <c r="BY163" s="410"/>
      <c r="BZ163" s="410"/>
      <c r="CA163" s="410"/>
      <c r="CB163" s="410"/>
      <c r="CC163" s="410"/>
      <c r="CD163" s="410"/>
      <c r="CE163" s="410"/>
      <c r="CF163" s="410"/>
      <c r="CG163" s="410"/>
      <c r="CH163" s="410"/>
      <c r="CI163" s="410"/>
      <c r="CJ163" s="410"/>
      <c r="CK163" s="410"/>
      <c r="CL163" s="410"/>
      <c r="CM163" s="410"/>
      <c r="CN163" s="410"/>
      <c r="CO163" s="410"/>
      <c r="CP163" s="410"/>
      <c r="CQ163" s="410"/>
      <c r="CR163" s="410"/>
      <c r="CS163" s="410"/>
      <c r="CT163" s="410"/>
      <c r="CU163" s="410"/>
    </row>
    <row r="164" spans="1:99" ht="14.25">
      <c r="B164" s="413" t="s">
        <v>672</v>
      </c>
      <c r="C164" s="414"/>
      <c r="D164" s="414"/>
      <c r="E164" s="414"/>
      <c r="F164" s="414"/>
      <c r="G164" s="414"/>
      <c r="H164" s="414"/>
      <c r="I164" s="414"/>
      <c r="J164" s="414"/>
      <c r="K164" s="414"/>
      <c r="L164" s="415"/>
      <c r="M164" s="593">
        <v>547</v>
      </c>
      <c r="N164" s="720">
        <f>+SUM($N$160:$Q$163)</f>
        <v>0</v>
      </c>
      <c r="O164" s="721"/>
      <c r="P164" s="721"/>
      <c r="Q164" s="722"/>
      <c r="R164" s="505" t="s">
        <v>4</v>
      </c>
      <c r="S164" s="500"/>
      <c r="T164" s="506"/>
      <c r="U164" s="507"/>
      <c r="V164" s="507"/>
      <c r="W164" s="508"/>
      <c r="X164" s="504"/>
      <c r="Y164" s="410"/>
      <c r="Z164" s="410"/>
      <c r="AA164" s="410"/>
      <c r="AB164" s="410"/>
      <c r="AC164" s="410"/>
      <c r="AD164" s="410"/>
      <c r="AE164" s="410"/>
      <c r="AF164" s="410"/>
      <c r="AG164" s="410"/>
      <c r="AH164" s="410"/>
      <c r="AI164" s="410"/>
      <c r="AJ164" s="410"/>
      <c r="AK164" s="410"/>
      <c r="AL164" s="410"/>
      <c r="AM164" s="410"/>
      <c r="AN164" s="410"/>
      <c r="AO164" s="410"/>
      <c r="AP164" s="410"/>
      <c r="AQ164" s="410"/>
      <c r="AR164" s="410"/>
      <c r="AS164" s="410"/>
      <c r="AT164" s="410"/>
      <c r="AU164" s="410"/>
      <c r="AV164" s="410"/>
      <c r="AW164" s="410"/>
      <c r="AX164" s="410"/>
      <c r="AY164" s="410"/>
      <c r="AZ164" s="410"/>
      <c r="BA164" s="410"/>
      <c r="BB164" s="410"/>
      <c r="BC164" s="410"/>
      <c r="BD164" s="410"/>
      <c r="BE164" s="410"/>
      <c r="BF164" s="410"/>
      <c r="BG164" s="410"/>
      <c r="BH164" s="410"/>
      <c r="BI164" s="410"/>
      <c r="BJ164" s="410"/>
      <c r="BK164" s="410"/>
      <c r="BL164" s="410"/>
      <c r="BM164" s="410"/>
      <c r="BN164" s="410"/>
      <c r="BO164" s="410"/>
      <c r="BP164" s="410"/>
      <c r="BQ164" s="410"/>
      <c r="BR164" s="410"/>
      <c r="BS164" s="410"/>
      <c r="BT164" s="410"/>
      <c r="BU164" s="410"/>
      <c r="BV164" s="410"/>
      <c r="BW164" s="410"/>
      <c r="BX164" s="410"/>
      <c r="BY164" s="410"/>
      <c r="BZ164" s="410"/>
      <c r="CA164" s="410"/>
      <c r="CB164" s="410"/>
      <c r="CC164" s="410"/>
      <c r="CD164" s="410"/>
      <c r="CE164" s="410"/>
      <c r="CF164" s="410"/>
      <c r="CG164" s="410"/>
      <c r="CH164" s="410"/>
      <c r="CI164" s="410"/>
      <c r="CJ164" s="410"/>
      <c r="CK164" s="410"/>
      <c r="CL164" s="410"/>
      <c r="CM164" s="410"/>
      <c r="CN164" s="410"/>
      <c r="CO164" s="410"/>
      <c r="CP164" s="410"/>
      <c r="CQ164" s="410"/>
      <c r="CR164" s="410"/>
      <c r="CS164" s="410"/>
      <c r="CT164" s="410"/>
      <c r="CU164" s="410"/>
    </row>
    <row r="165" spans="1:99" ht="14.25">
      <c r="B165" s="413" t="s">
        <v>673</v>
      </c>
      <c r="C165" s="414"/>
      <c r="D165" s="414"/>
      <c r="E165" s="414"/>
      <c r="F165" s="414"/>
      <c r="G165" s="414"/>
      <c r="H165" s="414"/>
      <c r="I165" s="414"/>
      <c r="J165" s="414"/>
      <c r="K165" s="414"/>
      <c r="L165" s="415"/>
      <c r="M165" s="593">
        <v>617</v>
      </c>
      <c r="N165" s="720"/>
      <c r="O165" s="721"/>
      <c r="P165" s="721"/>
      <c r="Q165" s="722"/>
      <c r="R165" s="462" t="s">
        <v>2</v>
      </c>
      <c r="S165" s="500"/>
      <c r="T165" s="506"/>
      <c r="U165" s="507"/>
      <c r="V165" s="507"/>
      <c r="W165" s="508"/>
      <c r="X165" s="504"/>
      <c r="Y165" s="410"/>
      <c r="Z165" s="410"/>
      <c r="AA165" s="410"/>
      <c r="AB165" s="410"/>
      <c r="AC165" s="410"/>
      <c r="AD165" s="410"/>
      <c r="AE165" s="410"/>
      <c r="AF165" s="410"/>
      <c r="AG165" s="410"/>
      <c r="AH165" s="410"/>
      <c r="AI165" s="410"/>
      <c r="AJ165" s="410"/>
      <c r="AK165" s="410"/>
      <c r="AL165" s="410"/>
      <c r="AM165" s="410"/>
      <c r="AN165" s="410"/>
      <c r="AO165" s="410"/>
      <c r="AP165" s="410"/>
      <c r="AQ165" s="410"/>
      <c r="AR165" s="410"/>
      <c r="AS165" s="410"/>
      <c r="AT165" s="410"/>
      <c r="AU165" s="410"/>
      <c r="AV165" s="410"/>
      <c r="AW165" s="410"/>
      <c r="AX165" s="410"/>
      <c r="AY165" s="410"/>
      <c r="AZ165" s="410"/>
      <c r="BA165" s="410"/>
      <c r="BB165" s="410"/>
      <c r="BC165" s="410"/>
      <c r="BD165" s="410"/>
      <c r="BE165" s="410"/>
      <c r="BF165" s="410"/>
      <c r="BG165" s="410"/>
      <c r="BH165" s="410"/>
      <c r="BI165" s="410"/>
      <c r="BJ165" s="410"/>
      <c r="BK165" s="410"/>
      <c r="BL165" s="410"/>
      <c r="BM165" s="410"/>
      <c r="BN165" s="410"/>
      <c r="BO165" s="410"/>
      <c r="BP165" s="410"/>
      <c r="BQ165" s="410"/>
      <c r="BR165" s="410"/>
      <c r="BS165" s="410"/>
      <c r="BT165" s="410"/>
      <c r="BU165" s="410"/>
      <c r="BV165" s="410"/>
      <c r="BW165" s="410"/>
      <c r="BX165" s="410"/>
      <c r="BY165" s="410"/>
      <c r="BZ165" s="410"/>
      <c r="CA165" s="410"/>
      <c r="CB165" s="410"/>
      <c r="CC165" s="410"/>
      <c r="CD165" s="410"/>
      <c r="CE165" s="410"/>
      <c r="CF165" s="410"/>
      <c r="CG165" s="410"/>
      <c r="CH165" s="410"/>
      <c r="CI165" s="410"/>
      <c r="CJ165" s="410"/>
      <c r="CK165" s="410"/>
      <c r="CL165" s="410"/>
      <c r="CM165" s="410"/>
      <c r="CN165" s="410"/>
      <c r="CO165" s="410"/>
      <c r="CP165" s="410"/>
      <c r="CQ165" s="410"/>
      <c r="CR165" s="410"/>
      <c r="CS165" s="410"/>
      <c r="CT165" s="410"/>
      <c r="CU165" s="410"/>
    </row>
    <row r="166" spans="1:99" ht="14.25">
      <c r="B166" s="413" t="s">
        <v>674</v>
      </c>
      <c r="C166" s="414"/>
      <c r="D166" s="414"/>
      <c r="E166" s="414"/>
      <c r="F166" s="414"/>
      <c r="G166" s="414"/>
      <c r="H166" s="414"/>
      <c r="I166" s="414"/>
      <c r="J166" s="414"/>
      <c r="K166" s="414"/>
      <c r="L166" s="415"/>
      <c r="M166" s="593">
        <v>770</v>
      </c>
      <c r="N166" s="720"/>
      <c r="O166" s="721"/>
      <c r="P166" s="721"/>
      <c r="Q166" s="722"/>
      <c r="R166" s="509" t="s">
        <v>3</v>
      </c>
      <c r="S166" s="500"/>
      <c r="T166" s="506"/>
      <c r="U166" s="507"/>
      <c r="V166" s="507"/>
      <c r="W166" s="508"/>
      <c r="X166" s="504"/>
      <c r="Y166" s="410"/>
      <c r="Z166" s="410"/>
      <c r="AA166" s="410"/>
      <c r="AB166" s="410"/>
      <c r="AC166" s="410"/>
      <c r="AD166" s="410"/>
      <c r="AE166" s="410"/>
      <c r="AF166" s="410"/>
      <c r="AG166" s="410"/>
      <c r="AH166" s="410"/>
      <c r="AI166" s="410"/>
      <c r="AJ166" s="410"/>
      <c r="AK166" s="410"/>
      <c r="AL166" s="410"/>
      <c r="AM166" s="410"/>
      <c r="AN166" s="410"/>
      <c r="AO166" s="410"/>
      <c r="AP166" s="410"/>
      <c r="AQ166" s="410"/>
      <c r="AR166" s="410"/>
      <c r="AS166" s="410"/>
      <c r="AT166" s="410"/>
      <c r="AU166" s="410"/>
      <c r="AV166" s="410"/>
      <c r="AW166" s="410"/>
      <c r="AX166" s="410"/>
      <c r="AY166" s="410"/>
      <c r="AZ166" s="410"/>
      <c r="BA166" s="410"/>
      <c r="BB166" s="410"/>
      <c r="BC166" s="410"/>
      <c r="BD166" s="410"/>
      <c r="BE166" s="410"/>
      <c r="BF166" s="410"/>
      <c r="BG166" s="410"/>
      <c r="BH166" s="410"/>
      <c r="BI166" s="410"/>
      <c r="BJ166" s="410"/>
      <c r="BK166" s="410"/>
      <c r="BL166" s="410"/>
      <c r="BM166" s="410"/>
      <c r="BN166" s="410"/>
      <c r="BO166" s="410"/>
      <c r="BP166" s="410"/>
      <c r="BQ166" s="410"/>
      <c r="BR166" s="410"/>
      <c r="BS166" s="410"/>
      <c r="BT166" s="410"/>
      <c r="BU166" s="410"/>
      <c r="BV166" s="410"/>
      <c r="BW166" s="410"/>
      <c r="BX166" s="410"/>
      <c r="BY166" s="410"/>
      <c r="BZ166" s="410"/>
      <c r="CA166" s="410"/>
      <c r="CB166" s="410"/>
      <c r="CC166" s="410"/>
      <c r="CD166" s="410"/>
      <c r="CE166" s="410"/>
      <c r="CF166" s="410"/>
      <c r="CG166" s="410"/>
      <c r="CH166" s="410"/>
      <c r="CI166" s="410"/>
      <c r="CJ166" s="410"/>
      <c r="CK166" s="410"/>
      <c r="CL166" s="410"/>
      <c r="CM166" s="410"/>
      <c r="CN166" s="410"/>
      <c r="CO166" s="410"/>
      <c r="CP166" s="410"/>
      <c r="CQ166" s="410"/>
      <c r="CR166" s="410"/>
      <c r="CS166" s="410"/>
      <c r="CT166" s="410"/>
      <c r="CU166" s="410"/>
    </row>
    <row r="167" spans="1:99" ht="14.25">
      <c r="B167" s="413" t="s">
        <v>675</v>
      </c>
      <c r="C167" s="414"/>
      <c r="D167" s="414"/>
      <c r="E167" s="414"/>
      <c r="F167" s="414"/>
      <c r="G167" s="414"/>
      <c r="H167" s="414"/>
      <c r="I167" s="414"/>
      <c r="J167" s="414"/>
      <c r="K167" s="414"/>
      <c r="L167" s="415"/>
      <c r="M167" s="593">
        <v>872</v>
      </c>
      <c r="N167" s="720"/>
      <c r="O167" s="721"/>
      <c r="P167" s="721"/>
      <c r="Q167" s="722"/>
      <c r="R167" s="509" t="s">
        <v>3</v>
      </c>
      <c r="S167" s="500"/>
      <c r="T167" s="506"/>
      <c r="U167" s="507"/>
      <c r="V167" s="507"/>
      <c r="W167" s="508"/>
      <c r="X167" s="504"/>
      <c r="Y167" s="410"/>
      <c r="Z167" s="410"/>
      <c r="AA167" s="410"/>
      <c r="AB167" s="410"/>
      <c r="AC167" s="410"/>
      <c r="AD167" s="410"/>
      <c r="AE167" s="410"/>
      <c r="AF167" s="410"/>
      <c r="AG167" s="410"/>
      <c r="AH167" s="410"/>
      <c r="AI167" s="410"/>
      <c r="AJ167" s="410"/>
      <c r="AK167" s="410"/>
      <c r="AL167" s="410"/>
      <c r="AM167" s="410"/>
      <c r="AN167" s="410"/>
      <c r="AO167" s="410"/>
      <c r="AP167" s="410"/>
      <c r="AQ167" s="410"/>
      <c r="AR167" s="410"/>
      <c r="AS167" s="410"/>
      <c r="AT167" s="410"/>
      <c r="AU167" s="410"/>
      <c r="AV167" s="410"/>
      <c r="AW167" s="410"/>
      <c r="AX167" s="410"/>
      <c r="AY167" s="410"/>
      <c r="AZ167" s="410"/>
      <c r="BA167" s="410"/>
      <c r="BB167" s="410"/>
      <c r="BC167" s="410"/>
      <c r="BD167" s="410"/>
      <c r="BE167" s="410"/>
      <c r="BF167" s="410"/>
      <c r="BG167" s="410"/>
      <c r="BH167" s="410"/>
      <c r="BI167" s="410"/>
      <c r="BJ167" s="410"/>
      <c r="BK167" s="410"/>
      <c r="BL167" s="410"/>
      <c r="BM167" s="410"/>
      <c r="BN167" s="410"/>
      <c r="BO167" s="410"/>
      <c r="BP167" s="410"/>
      <c r="BQ167" s="410"/>
      <c r="BR167" s="410"/>
      <c r="BS167" s="410"/>
      <c r="BT167" s="410"/>
      <c r="BU167" s="410"/>
      <c r="BV167" s="410"/>
      <c r="BW167" s="410"/>
      <c r="BX167" s="410"/>
      <c r="BY167" s="410"/>
      <c r="BZ167" s="410"/>
      <c r="CA167" s="410"/>
      <c r="CB167" s="410"/>
      <c r="CC167" s="410"/>
      <c r="CD167" s="410"/>
      <c r="CE167" s="410"/>
      <c r="CF167" s="410"/>
      <c r="CG167" s="410"/>
      <c r="CH167" s="410"/>
      <c r="CI167" s="410"/>
      <c r="CJ167" s="410"/>
      <c r="CK167" s="410"/>
      <c r="CL167" s="410"/>
      <c r="CM167" s="410"/>
      <c r="CN167" s="410"/>
      <c r="CO167" s="410"/>
      <c r="CP167" s="410"/>
      <c r="CQ167" s="410"/>
      <c r="CR167" s="410"/>
      <c r="CS167" s="410"/>
      <c r="CT167" s="410"/>
      <c r="CU167" s="410"/>
    </row>
    <row r="168" spans="1:99" ht="14.25">
      <c r="B168" s="413" t="s">
        <v>676</v>
      </c>
      <c r="C168" s="414"/>
      <c r="D168" s="414"/>
      <c r="E168" s="414"/>
      <c r="F168" s="414"/>
      <c r="G168" s="414"/>
      <c r="H168" s="414"/>
      <c r="I168" s="414"/>
      <c r="J168" s="414"/>
      <c r="K168" s="414"/>
      <c r="L168" s="415"/>
      <c r="M168" s="593">
        <v>465</v>
      </c>
      <c r="N168" s="720"/>
      <c r="O168" s="721"/>
      <c r="P168" s="721"/>
      <c r="Q168" s="722"/>
      <c r="R168" s="509" t="s">
        <v>3</v>
      </c>
      <c r="S168" s="500"/>
      <c r="T168" s="506"/>
      <c r="U168" s="507"/>
      <c r="V168" s="507"/>
      <c r="W168" s="508"/>
      <c r="X168" s="504"/>
      <c r="Y168" s="410"/>
      <c r="Z168" s="410"/>
      <c r="AA168" s="410"/>
      <c r="AB168" s="410"/>
      <c r="AC168" s="410"/>
      <c r="AD168" s="410"/>
      <c r="AE168" s="410"/>
      <c r="AF168" s="410"/>
      <c r="AG168" s="410"/>
      <c r="AH168" s="410"/>
      <c r="AI168" s="410"/>
      <c r="AJ168" s="410"/>
      <c r="AK168" s="410"/>
      <c r="AL168" s="410"/>
      <c r="AM168" s="410"/>
      <c r="AN168" s="410"/>
      <c r="AO168" s="410"/>
      <c r="AP168" s="410"/>
      <c r="AQ168" s="410"/>
      <c r="AR168" s="410"/>
      <c r="AS168" s="410"/>
      <c r="AT168" s="410"/>
      <c r="AU168" s="410"/>
      <c r="AV168" s="410"/>
      <c r="AW168" s="410"/>
      <c r="AX168" s="410"/>
      <c r="AY168" s="410"/>
      <c r="AZ168" s="410"/>
      <c r="BA168" s="410"/>
      <c r="BB168" s="410"/>
      <c r="BC168" s="410"/>
      <c r="BD168" s="410"/>
      <c r="BE168" s="410"/>
      <c r="BF168" s="410"/>
      <c r="BG168" s="410"/>
      <c r="BH168" s="410"/>
      <c r="BI168" s="410"/>
      <c r="BJ168" s="410"/>
      <c r="BK168" s="410"/>
      <c r="BL168" s="410"/>
      <c r="BM168" s="410"/>
      <c r="BN168" s="410"/>
      <c r="BO168" s="410"/>
      <c r="BP168" s="410"/>
      <c r="BQ168" s="410"/>
      <c r="BR168" s="410"/>
      <c r="BS168" s="410"/>
      <c r="BT168" s="410"/>
      <c r="BU168" s="410"/>
      <c r="BV168" s="410"/>
      <c r="BW168" s="410"/>
      <c r="BX168" s="410"/>
      <c r="BY168" s="410"/>
      <c r="BZ168" s="410"/>
      <c r="CA168" s="410"/>
      <c r="CB168" s="410"/>
      <c r="CC168" s="410"/>
      <c r="CD168" s="410"/>
      <c r="CE168" s="410"/>
      <c r="CF168" s="410"/>
      <c r="CG168" s="410"/>
      <c r="CH168" s="410"/>
      <c r="CI168" s="410"/>
      <c r="CJ168" s="410"/>
      <c r="CK168" s="410"/>
      <c r="CL168" s="410"/>
      <c r="CM168" s="410"/>
      <c r="CN168" s="410"/>
      <c r="CO168" s="410"/>
      <c r="CP168" s="410"/>
      <c r="CQ168" s="410"/>
      <c r="CR168" s="410"/>
      <c r="CS168" s="410"/>
      <c r="CT168" s="410"/>
      <c r="CU168" s="410"/>
    </row>
    <row r="169" spans="1:99" ht="14.25">
      <c r="B169" s="413" t="s">
        <v>677</v>
      </c>
      <c r="C169" s="414"/>
      <c r="D169" s="414"/>
      <c r="E169" s="414"/>
      <c r="F169" s="414"/>
      <c r="G169" s="414"/>
      <c r="H169" s="414"/>
      <c r="I169" s="414"/>
      <c r="J169" s="414"/>
      <c r="K169" s="414"/>
      <c r="L169" s="415"/>
      <c r="M169" s="589">
        <v>494</v>
      </c>
      <c r="N169" s="720"/>
      <c r="O169" s="721"/>
      <c r="P169" s="721"/>
      <c r="Q169" s="722"/>
      <c r="R169" s="509" t="s">
        <v>3</v>
      </c>
      <c r="S169" s="500"/>
      <c r="T169" s="506"/>
      <c r="U169" s="507"/>
      <c r="V169" s="507"/>
      <c r="W169" s="508"/>
      <c r="X169" s="504"/>
      <c r="Y169" s="410"/>
      <c r="Z169" s="410"/>
      <c r="AA169" s="410"/>
      <c r="AB169" s="410"/>
      <c r="AC169" s="410"/>
      <c r="AD169" s="410"/>
      <c r="AE169" s="410"/>
      <c r="AF169" s="410"/>
      <c r="AG169" s="410"/>
      <c r="AH169" s="410"/>
      <c r="AI169" s="410"/>
      <c r="AJ169" s="410"/>
      <c r="AK169" s="410"/>
      <c r="AL169" s="410"/>
      <c r="AM169" s="410"/>
      <c r="AN169" s="410"/>
      <c r="AO169" s="410"/>
      <c r="AP169" s="410"/>
      <c r="AQ169" s="410"/>
      <c r="AR169" s="410"/>
      <c r="AS169" s="410"/>
      <c r="AT169" s="410"/>
      <c r="AU169" s="410"/>
      <c r="AV169" s="410"/>
      <c r="AW169" s="410"/>
      <c r="AX169" s="410"/>
      <c r="AY169" s="410"/>
      <c r="AZ169" s="410"/>
      <c r="BA169" s="410"/>
      <c r="BB169" s="410"/>
      <c r="BC169" s="410"/>
      <c r="BD169" s="410"/>
      <c r="BE169" s="410"/>
      <c r="BF169" s="410"/>
      <c r="BG169" s="410"/>
      <c r="BH169" s="410"/>
      <c r="BI169" s="410"/>
      <c r="BJ169" s="410"/>
      <c r="BK169" s="410"/>
      <c r="BL169" s="410"/>
      <c r="BM169" s="410"/>
      <c r="BN169" s="410"/>
      <c r="BO169" s="410"/>
      <c r="BP169" s="410"/>
      <c r="BQ169" s="410"/>
      <c r="BR169" s="410"/>
      <c r="BS169" s="410"/>
      <c r="BT169" s="410"/>
      <c r="BU169" s="410"/>
      <c r="BV169" s="410"/>
      <c r="BW169" s="410"/>
      <c r="BX169" s="410"/>
      <c r="BY169" s="410"/>
      <c r="BZ169" s="410"/>
      <c r="CA169" s="410"/>
      <c r="CB169" s="410"/>
      <c r="CC169" s="410"/>
      <c r="CD169" s="410"/>
      <c r="CE169" s="410"/>
      <c r="CF169" s="410"/>
      <c r="CG169" s="410"/>
      <c r="CH169" s="410"/>
      <c r="CI169" s="410"/>
      <c r="CJ169" s="410"/>
      <c r="CK169" s="410"/>
      <c r="CL169" s="410"/>
      <c r="CM169" s="410"/>
      <c r="CN169" s="410"/>
      <c r="CO169" s="410"/>
      <c r="CP169" s="410"/>
      <c r="CQ169" s="410"/>
      <c r="CR169" s="410"/>
      <c r="CS169" s="410"/>
      <c r="CT169" s="410"/>
      <c r="CU169" s="410"/>
    </row>
    <row r="170" spans="1:99" ht="14.25">
      <c r="B170" s="413" t="s">
        <v>678</v>
      </c>
      <c r="C170" s="414"/>
      <c r="D170" s="414"/>
      <c r="E170" s="414"/>
      <c r="F170" s="414"/>
      <c r="G170" s="414"/>
      <c r="H170" s="414"/>
      <c r="I170" s="414"/>
      <c r="J170" s="414"/>
      <c r="K170" s="414"/>
      <c r="L170" s="415"/>
      <c r="M170" s="593">
        <v>850</v>
      </c>
      <c r="N170" s="720"/>
      <c r="O170" s="721"/>
      <c r="P170" s="721"/>
      <c r="Q170" s="722"/>
      <c r="R170" s="509" t="s">
        <v>3</v>
      </c>
      <c r="S170" s="500"/>
      <c r="T170" s="506"/>
      <c r="U170" s="507"/>
      <c r="V170" s="507"/>
      <c r="W170" s="508"/>
      <c r="X170" s="504"/>
      <c r="Y170" s="410"/>
      <c r="Z170" s="410"/>
      <c r="AA170" s="410"/>
      <c r="AB170" s="410"/>
      <c r="AC170" s="410"/>
      <c r="AD170" s="410"/>
      <c r="AE170" s="410"/>
      <c r="AF170" s="410"/>
      <c r="AG170" s="410"/>
      <c r="AH170" s="410"/>
      <c r="AI170" s="410"/>
      <c r="AJ170" s="410"/>
      <c r="AK170" s="410"/>
      <c r="AL170" s="410"/>
      <c r="AM170" s="410"/>
      <c r="AN170" s="410"/>
      <c r="AO170" s="410"/>
      <c r="AP170" s="410"/>
      <c r="AQ170" s="410"/>
      <c r="AR170" s="410"/>
      <c r="AS170" s="410"/>
      <c r="AT170" s="410"/>
      <c r="AU170" s="410"/>
      <c r="AV170" s="410"/>
      <c r="AW170" s="410"/>
      <c r="AX170" s="410"/>
      <c r="AY170" s="410"/>
      <c r="AZ170" s="410"/>
      <c r="BA170" s="410"/>
      <c r="BB170" s="410"/>
      <c r="BC170" s="410"/>
      <c r="BD170" s="410"/>
      <c r="BE170" s="410"/>
      <c r="BF170" s="410"/>
      <c r="BG170" s="410"/>
      <c r="BH170" s="410"/>
      <c r="BI170" s="410"/>
      <c r="BJ170" s="410"/>
      <c r="BK170" s="410"/>
      <c r="BL170" s="410"/>
      <c r="BM170" s="410"/>
      <c r="BN170" s="410"/>
      <c r="BO170" s="410"/>
      <c r="BP170" s="410"/>
      <c r="BQ170" s="410"/>
      <c r="BR170" s="410"/>
      <c r="BS170" s="410"/>
      <c r="BT170" s="410"/>
      <c r="BU170" s="410"/>
      <c r="BV170" s="410"/>
      <c r="BW170" s="410"/>
      <c r="BX170" s="410"/>
      <c r="BY170" s="410"/>
      <c r="BZ170" s="410"/>
      <c r="CA170" s="410"/>
      <c r="CB170" s="410"/>
      <c r="CC170" s="410"/>
      <c r="CD170" s="410"/>
      <c r="CE170" s="410"/>
      <c r="CF170" s="410"/>
      <c r="CG170" s="410"/>
      <c r="CH170" s="410"/>
      <c r="CI170" s="410"/>
      <c r="CJ170" s="410"/>
      <c r="CK170" s="410"/>
      <c r="CL170" s="410"/>
      <c r="CM170" s="410"/>
      <c r="CN170" s="410"/>
      <c r="CO170" s="410"/>
      <c r="CP170" s="410"/>
      <c r="CQ170" s="410"/>
      <c r="CR170" s="410"/>
      <c r="CS170" s="410"/>
      <c r="CT170" s="410"/>
      <c r="CU170" s="410"/>
    </row>
    <row r="171" spans="1:99" ht="14.25">
      <c r="B171" s="413" t="s">
        <v>679</v>
      </c>
      <c r="C171" s="414"/>
      <c r="D171" s="414"/>
      <c r="E171" s="414"/>
      <c r="F171" s="414"/>
      <c r="G171" s="414"/>
      <c r="H171" s="414"/>
      <c r="I171" s="414"/>
      <c r="J171" s="414"/>
      <c r="K171" s="414"/>
      <c r="L171" s="415"/>
      <c r="M171" s="593">
        <v>467</v>
      </c>
      <c r="N171" s="720">
        <f>+$N$164+$N$165-SUM($N$166:$Q$170)</f>
        <v>0</v>
      </c>
      <c r="O171" s="721"/>
      <c r="P171" s="721"/>
      <c r="Q171" s="722"/>
      <c r="R171" s="505" t="s">
        <v>4</v>
      </c>
      <c r="S171" s="500"/>
      <c r="T171" s="506"/>
      <c r="U171" s="507"/>
      <c r="V171" s="507"/>
      <c r="W171" s="508"/>
      <c r="X171" s="504"/>
      <c r="Y171" s="410"/>
      <c r="Z171" s="410"/>
      <c r="AA171" s="410"/>
      <c r="AB171" s="410"/>
      <c r="AC171" s="410"/>
      <c r="AD171" s="410"/>
      <c r="AE171" s="410"/>
      <c r="AF171" s="410"/>
      <c r="AG171" s="410"/>
      <c r="AH171" s="410"/>
      <c r="AI171" s="410"/>
      <c r="AJ171" s="410"/>
      <c r="AK171" s="410"/>
      <c r="AL171" s="410"/>
      <c r="AM171" s="410"/>
      <c r="AN171" s="410"/>
      <c r="AO171" s="410"/>
      <c r="AP171" s="410"/>
      <c r="AQ171" s="410"/>
      <c r="AR171" s="410"/>
      <c r="AS171" s="410"/>
      <c r="AT171" s="410"/>
      <c r="AU171" s="410"/>
      <c r="AV171" s="410"/>
      <c r="AW171" s="410"/>
      <c r="AX171" s="410"/>
      <c r="AY171" s="410"/>
      <c r="AZ171" s="410"/>
      <c r="BA171" s="410"/>
      <c r="BB171" s="410"/>
      <c r="BC171" s="410"/>
      <c r="BD171" s="410"/>
      <c r="BE171" s="410"/>
      <c r="BF171" s="410"/>
      <c r="BG171" s="410"/>
      <c r="BH171" s="410"/>
      <c r="BI171" s="410"/>
      <c r="BJ171" s="410"/>
      <c r="BK171" s="410"/>
      <c r="BL171" s="410"/>
      <c r="BM171" s="410"/>
      <c r="BN171" s="410"/>
      <c r="BO171" s="410"/>
      <c r="BP171" s="410"/>
      <c r="BQ171" s="410"/>
      <c r="BR171" s="410"/>
      <c r="BS171" s="410"/>
      <c r="BT171" s="410"/>
      <c r="BU171" s="410"/>
      <c r="BV171" s="410"/>
      <c r="BW171" s="410"/>
      <c r="BX171" s="410"/>
      <c r="BY171" s="410"/>
      <c r="BZ171" s="410"/>
      <c r="CA171" s="410"/>
      <c r="CB171" s="410"/>
      <c r="CC171" s="410"/>
      <c r="CD171" s="410"/>
      <c r="CE171" s="410"/>
      <c r="CF171" s="410"/>
      <c r="CG171" s="410"/>
      <c r="CH171" s="410"/>
      <c r="CI171" s="410"/>
      <c r="CJ171" s="410"/>
      <c r="CK171" s="410"/>
      <c r="CL171" s="410"/>
      <c r="CM171" s="410"/>
      <c r="CN171" s="410"/>
      <c r="CO171" s="410"/>
      <c r="CP171" s="410"/>
      <c r="CQ171" s="410"/>
      <c r="CR171" s="410"/>
      <c r="CS171" s="410"/>
      <c r="CT171" s="410"/>
      <c r="CU171" s="410"/>
    </row>
    <row r="172" spans="1:99" ht="14.25">
      <c r="B172" s="413" t="s">
        <v>680</v>
      </c>
      <c r="C172" s="414"/>
      <c r="D172" s="414"/>
      <c r="E172" s="414"/>
      <c r="F172" s="414"/>
      <c r="G172" s="414"/>
      <c r="H172" s="414"/>
      <c r="I172" s="414"/>
      <c r="J172" s="414"/>
      <c r="K172" s="414"/>
      <c r="L172" s="415"/>
      <c r="M172" s="593">
        <v>479</v>
      </c>
      <c r="N172" s="720"/>
      <c r="O172" s="721"/>
      <c r="P172" s="721"/>
      <c r="Q172" s="722"/>
      <c r="R172" s="462" t="s">
        <v>2</v>
      </c>
      <c r="S172" s="510">
        <v>491</v>
      </c>
      <c r="T172" s="720"/>
      <c r="U172" s="721"/>
      <c r="V172" s="721"/>
      <c r="W172" s="722"/>
      <c r="X172" s="462" t="s">
        <v>2</v>
      </c>
      <c r="Y172" s="410"/>
      <c r="Z172" s="410"/>
      <c r="AA172" s="410"/>
      <c r="AB172" s="410"/>
      <c r="AC172" s="410"/>
      <c r="AD172" s="410"/>
      <c r="AE172" s="410"/>
      <c r="AF172" s="410"/>
      <c r="AG172" s="410"/>
      <c r="AH172" s="410"/>
      <c r="AI172" s="410"/>
      <c r="AJ172" s="410"/>
      <c r="AK172" s="410"/>
      <c r="AL172" s="410"/>
      <c r="AM172" s="410"/>
      <c r="AN172" s="410"/>
      <c r="AO172" s="410"/>
      <c r="AP172" s="410"/>
      <c r="AQ172" s="410"/>
      <c r="AR172" s="410"/>
      <c r="AS172" s="410"/>
      <c r="AT172" s="410"/>
      <c r="AU172" s="410"/>
      <c r="AV172" s="410"/>
      <c r="AW172" s="410"/>
      <c r="AX172" s="410"/>
      <c r="AY172" s="410"/>
      <c r="AZ172" s="410"/>
      <c r="BA172" s="410"/>
      <c r="BB172" s="410"/>
      <c r="BC172" s="410"/>
      <c r="BD172" s="410"/>
      <c r="BE172" s="410"/>
      <c r="BF172" s="410"/>
      <c r="BG172" s="410"/>
      <c r="BH172" s="410"/>
      <c r="BI172" s="410"/>
      <c r="BJ172" s="410"/>
      <c r="BK172" s="410"/>
      <c r="BL172" s="410"/>
      <c r="BM172" s="410"/>
      <c r="BN172" s="410"/>
      <c r="BO172" s="410"/>
      <c r="BP172" s="410"/>
      <c r="BQ172" s="410"/>
      <c r="BR172" s="410"/>
      <c r="BS172" s="410"/>
      <c r="BT172" s="410"/>
      <c r="BU172" s="410"/>
      <c r="BV172" s="410"/>
      <c r="BW172" s="410"/>
      <c r="BX172" s="410"/>
      <c r="BY172" s="410"/>
      <c r="BZ172" s="410"/>
      <c r="CA172" s="410"/>
      <c r="CB172" s="410"/>
      <c r="CC172" s="410"/>
      <c r="CD172" s="410"/>
      <c r="CE172" s="410"/>
      <c r="CF172" s="410"/>
      <c r="CG172" s="410"/>
      <c r="CH172" s="410"/>
      <c r="CI172" s="410"/>
      <c r="CJ172" s="410"/>
      <c r="CK172" s="410"/>
      <c r="CL172" s="410"/>
      <c r="CM172" s="410"/>
      <c r="CN172" s="410"/>
      <c r="CO172" s="410"/>
      <c r="CP172" s="410"/>
      <c r="CQ172" s="410"/>
      <c r="CR172" s="410"/>
      <c r="CS172" s="410"/>
      <c r="CT172" s="410"/>
      <c r="CU172" s="410"/>
    </row>
    <row r="173" spans="1:99" ht="14.25">
      <c r="B173" s="413" t="s">
        <v>681</v>
      </c>
      <c r="C173" s="414"/>
      <c r="D173" s="414"/>
      <c r="E173" s="414"/>
      <c r="F173" s="414"/>
      <c r="G173" s="414"/>
      <c r="H173" s="414"/>
      <c r="I173" s="414"/>
      <c r="J173" s="414"/>
      <c r="K173" s="414"/>
      <c r="L173" s="415"/>
      <c r="M173" s="593">
        <v>618</v>
      </c>
      <c r="N173" s="720">
        <f>+$N$171+$N$172</f>
        <v>0</v>
      </c>
      <c r="O173" s="721"/>
      <c r="P173" s="721"/>
      <c r="Q173" s="722"/>
      <c r="R173" s="505" t="s">
        <v>4</v>
      </c>
      <c r="S173" s="510">
        <v>619</v>
      </c>
      <c r="T173" s="720">
        <f>+$T$160+$T$172</f>
        <v>0</v>
      </c>
      <c r="U173" s="721"/>
      <c r="V173" s="721"/>
      <c r="W173" s="722"/>
      <c r="X173" s="505" t="s">
        <v>4</v>
      </c>
      <c r="Y173" s="410"/>
      <c r="Z173" s="410"/>
      <c r="AA173" s="410"/>
      <c r="AB173" s="410"/>
      <c r="AC173" s="410"/>
      <c r="AD173" s="410"/>
      <c r="AE173" s="410"/>
      <c r="AF173" s="410"/>
      <c r="AG173" s="410"/>
      <c r="AH173" s="410"/>
      <c r="AI173" s="410"/>
      <c r="AJ173" s="410"/>
      <c r="AK173" s="410"/>
      <c r="AL173" s="410"/>
      <c r="AM173" s="410"/>
      <c r="AN173" s="410"/>
      <c r="AO173" s="410"/>
      <c r="AP173" s="410"/>
      <c r="AQ173" s="410"/>
      <c r="AR173" s="410"/>
      <c r="AS173" s="410"/>
      <c r="AT173" s="410"/>
      <c r="AU173" s="410"/>
      <c r="AV173" s="410"/>
      <c r="AW173" s="410"/>
      <c r="AX173" s="410"/>
      <c r="AY173" s="410"/>
      <c r="AZ173" s="410"/>
      <c r="BA173" s="410"/>
      <c r="BB173" s="410"/>
      <c r="BC173" s="410"/>
      <c r="BD173" s="410"/>
      <c r="BE173" s="410"/>
      <c r="BF173" s="410"/>
      <c r="BG173" s="410"/>
      <c r="BH173" s="410"/>
      <c r="BI173" s="410"/>
      <c r="BJ173" s="410"/>
      <c r="BK173" s="410"/>
      <c r="BL173" s="410"/>
      <c r="BM173" s="410"/>
      <c r="BN173" s="410"/>
      <c r="BO173" s="410"/>
      <c r="BP173" s="410"/>
      <c r="BQ173" s="410"/>
      <c r="BR173" s="410"/>
      <c r="BS173" s="410"/>
      <c r="BT173" s="410"/>
      <c r="BU173" s="410"/>
      <c r="BV173" s="410"/>
      <c r="BW173" s="410"/>
      <c r="BX173" s="410"/>
      <c r="BY173" s="410"/>
      <c r="BZ173" s="410"/>
      <c r="CA173" s="410"/>
      <c r="CB173" s="410"/>
      <c r="CC173" s="410"/>
      <c r="CD173" s="410"/>
      <c r="CE173" s="410"/>
      <c r="CF173" s="410"/>
      <c r="CG173" s="410"/>
      <c r="CH173" s="410"/>
      <c r="CI173" s="410"/>
      <c r="CJ173" s="410"/>
      <c r="CK173" s="410"/>
      <c r="CL173" s="410"/>
      <c r="CM173" s="410"/>
      <c r="CN173" s="410"/>
      <c r="CO173" s="410"/>
      <c r="CP173" s="410"/>
      <c r="CQ173" s="410"/>
      <c r="CR173" s="410"/>
      <c r="CS173" s="410"/>
      <c r="CT173" s="410"/>
      <c r="CU173" s="410"/>
    </row>
    <row r="174" spans="1:99" ht="14.25">
      <c r="B174" s="413" t="s">
        <v>682</v>
      </c>
      <c r="C174" s="414"/>
      <c r="D174" s="414"/>
      <c r="E174" s="414"/>
      <c r="F174" s="414"/>
      <c r="G174" s="414"/>
      <c r="H174" s="414"/>
      <c r="I174" s="414"/>
      <c r="J174" s="414"/>
      <c r="K174" s="414"/>
      <c r="L174" s="415"/>
      <c r="M174" s="593">
        <v>896</v>
      </c>
      <c r="N174" s="511"/>
      <c r="O174" s="512"/>
      <c r="P174" s="512"/>
      <c r="Q174" s="513"/>
      <c r="R174" s="514"/>
      <c r="S174" s="515"/>
      <c r="T174" s="515"/>
      <c r="U174" s="515"/>
      <c r="V174" s="515"/>
      <c r="W174" s="515"/>
      <c r="X174" s="516"/>
      <c r="Y174" s="410"/>
      <c r="Z174" s="410"/>
      <c r="AA174" s="410"/>
      <c r="AB174" s="410"/>
      <c r="AC174" s="410"/>
      <c r="AD174" s="410"/>
      <c r="AE174" s="410"/>
      <c r="AF174" s="410"/>
      <c r="AG174" s="410"/>
      <c r="AH174" s="410"/>
      <c r="AI174" s="410"/>
      <c r="AJ174" s="410"/>
      <c r="AK174" s="410"/>
      <c r="AL174" s="410"/>
      <c r="AM174" s="410"/>
      <c r="AN174" s="410"/>
      <c r="AO174" s="410"/>
      <c r="AP174" s="410"/>
      <c r="AQ174" s="410"/>
      <c r="AR174" s="410"/>
      <c r="AS174" s="410"/>
      <c r="AT174" s="410"/>
      <c r="AU174" s="410"/>
      <c r="AV174" s="410"/>
      <c r="AW174" s="410"/>
      <c r="AX174" s="410"/>
      <c r="AY174" s="410"/>
      <c r="AZ174" s="410"/>
      <c r="BA174" s="410"/>
      <c r="BB174" s="410"/>
      <c r="BC174" s="410"/>
      <c r="BD174" s="410"/>
      <c r="BE174" s="410"/>
      <c r="BF174" s="410"/>
      <c r="BG174" s="410"/>
      <c r="BH174" s="410"/>
      <c r="BI174" s="410"/>
      <c r="BJ174" s="410"/>
      <c r="BK174" s="410"/>
      <c r="BL174" s="410"/>
      <c r="BM174" s="410"/>
      <c r="BN174" s="410"/>
      <c r="BO174" s="410"/>
      <c r="BP174" s="410"/>
      <c r="BQ174" s="410"/>
      <c r="BR174" s="410"/>
      <c r="BS174" s="410"/>
      <c r="BT174" s="410"/>
      <c r="BU174" s="410"/>
      <c r="BV174" s="410"/>
      <c r="BW174" s="410"/>
      <c r="BX174" s="410"/>
      <c r="BY174" s="410"/>
      <c r="BZ174" s="410"/>
      <c r="CA174" s="410"/>
      <c r="CB174" s="410"/>
      <c r="CC174" s="410"/>
      <c r="CD174" s="410"/>
      <c r="CE174" s="410"/>
      <c r="CF174" s="410"/>
      <c r="CG174" s="410"/>
      <c r="CH174" s="410"/>
      <c r="CI174" s="410"/>
      <c r="CJ174" s="410"/>
      <c r="CK174" s="410"/>
      <c r="CL174" s="410"/>
      <c r="CM174" s="410"/>
      <c r="CN174" s="410"/>
      <c r="CO174" s="410"/>
      <c r="CP174" s="410"/>
      <c r="CQ174" s="410"/>
      <c r="CR174" s="410"/>
      <c r="CS174" s="410"/>
      <c r="CT174" s="410"/>
      <c r="CU174" s="410"/>
    </row>
    <row r="175" spans="1:99" s="411" customFormat="1">
      <c r="A175" s="409"/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410"/>
      <c r="T175" s="410"/>
      <c r="U175" s="410"/>
      <c r="V175" s="410"/>
      <c r="W175" s="410"/>
      <c r="X175" s="410"/>
      <c r="Y175" s="410"/>
      <c r="Z175" s="410"/>
      <c r="AA175" s="410"/>
      <c r="AB175" s="410"/>
      <c r="AC175" s="410"/>
      <c r="AD175" s="410"/>
      <c r="AE175" s="410"/>
      <c r="AF175" s="410"/>
      <c r="AG175" s="410"/>
      <c r="AH175" s="410"/>
      <c r="AI175" s="410"/>
      <c r="AJ175" s="410"/>
      <c r="AK175" s="410"/>
      <c r="AL175" s="410"/>
      <c r="AM175" s="410"/>
      <c r="AN175" s="410"/>
      <c r="AO175" s="410"/>
      <c r="AP175" s="410"/>
      <c r="AQ175" s="410"/>
      <c r="AR175" s="410"/>
      <c r="AS175" s="410"/>
      <c r="AT175" s="410"/>
      <c r="AU175" s="410"/>
      <c r="AV175" s="410"/>
      <c r="AW175" s="410"/>
      <c r="AX175" s="410"/>
      <c r="AY175" s="410"/>
      <c r="AZ175" s="410"/>
      <c r="BA175" s="410"/>
      <c r="BB175" s="410"/>
      <c r="BC175" s="410"/>
      <c r="BD175" s="410"/>
      <c r="BE175" s="410"/>
      <c r="BF175" s="410"/>
      <c r="BG175" s="410"/>
      <c r="BH175" s="410"/>
      <c r="BI175" s="410"/>
      <c r="BJ175" s="410"/>
      <c r="BK175" s="410"/>
      <c r="BL175" s="410"/>
      <c r="BM175" s="410"/>
      <c r="BN175" s="410"/>
      <c r="BO175" s="410"/>
      <c r="BP175" s="410"/>
      <c r="BQ175" s="410"/>
      <c r="BR175" s="410"/>
      <c r="BS175" s="410"/>
      <c r="BT175" s="410"/>
      <c r="BU175" s="410"/>
      <c r="BV175" s="410"/>
      <c r="BW175" s="410"/>
      <c r="BX175" s="410"/>
      <c r="BY175" s="410"/>
      <c r="BZ175" s="410"/>
      <c r="CA175" s="410"/>
      <c r="CB175" s="410"/>
      <c r="CC175" s="410"/>
      <c r="CD175" s="410"/>
      <c r="CE175" s="410"/>
      <c r="CF175" s="410"/>
      <c r="CG175" s="410"/>
      <c r="CH175" s="410"/>
      <c r="CI175" s="410"/>
      <c r="CJ175" s="410"/>
      <c r="CK175" s="410"/>
      <c r="CL175" s="410"/>
      <c r="CM175" s="410"/>
      <c r="CN175" s="410"/>
      <c r="CO175" s="410"/>
      <c r="CP175" s="410"/>
      <c r="CQ175" s="410"/>
      <c r="CR175" s="410"/>
      <c r="CS175" s="410"/>
      <c r="CT175" s="410"/>
      <c r="CU175" s="410"/>
    </row>
    <row r="176" spans="1:99" s="411" customFormat="1">
      <c r="A176" s="409"/>
      <c r="B176" s="779" t="s">
        <v>683</v>
      </c>
      <c r="C176" s="780"/>
      <c r="D176" s="780"/>
      <c r="E176" s="780"/>
      <c r="F176" s="780"/>
      <c r="G176" s="780"/>
      <c r="H176" s="780"/>
      <c r="I176" s="780"/>
      <c r="J176" s="780"/>
      <c r="K176" s="780"/>
      <c r="L176" s="780"/>
      <c r="M176" s="780"/>
      <c r="N176" s="780"/>
      <c r="O176" s="780"/>
      <c r="P176" s="780"/>
      <c r="Q176" s="780"/>
      <c r="R176" s="781"/>
      <c r="S176" s="410"/>
      <c r="T176" s="410"/>
      <c r="U176" s="410"/>
      <c r="V176" s="410"/>
      <c r="W176" s="410"/>
      <c r="X176" s="410"/>
      <c r="Y176" s="410"/>
      <c r="Z176" s="410"/>
      <c r="AA176" s="410"/>
      <c r="AB176" s="410"/>
      <c r="AC176" s="410"/>
      <c r="AD176" s="410"/>
      <c r="AE176" s="410"/>
      <c r="AF176" s="410"/>
      <c r="AG176" s="410"/>
      <c r="AH176" s="410"/>
      <c r="AI176" s="410"/>
      <c r="AJ176" s="410"/>
      <c r="AK176" s="410"/>
      <c r="AL176" s="410"/>
      <c r="AM176" s="410"/>
      <c r="AN176" s="410"/>
      <c r="AO176" s="410"/>
      <c r="AP176" s="410"/>
      <c r="AQ176" s="410"/>
      <c r="AR176" s="410"/>
      <c r="AS176" s="410"/>
      <c r="AT176" s="410"/>
      <c r="AU176" s="410"/>
      <c r="AV176" s="410"/>
      <c r="AW176" s="410"/>
      <c r="AX176" s="410"/>
      <c r="AY176" s="410"/>
      <c r="AZ176" s="410"/>
      <c r="BA176" s="410"/>
      <c r="BB176" s="410"/>
      <c r="BC176" s="410"/>
      <c r="BD176" s="410"/>
      <c r="BE176" s="410"/>
      <c r="BF176" s="410"/>
      <c r="BG176" s="410"/>
      <c r="BH176" s="410"/>
      <c r="BI176" s="410"/>
      <c r="BJ176" s="410"/>
      <c r="BK176" s="410"/>
      <c r="BL176" s="410"/>
      <c r="BM176" s="410"/>
      <c r="BN176" s="410"/>
      <c r="BO176" s="410"/>
      <c r="BP176" s="410"/>
      <c r="BQ176" s="410"/>
      <c r="BR176" s="410"/>
      <c r="BS176" s="410"/>
      <c r="BT176" s="410"/>
      <c r="BU176" s="410"/>
      <c r="BV176" s="410"/>
      <c r="BW176" s="410"/>
      <c r="BX176" s="410"/>
      <c r="BY176" s="410"/>
      <c r="BZ176" s="410"/>
      <c r="CA176" s="410"/>
      <c r="CB176" s="410"/>
      <c r="CC176" s="410"/>
      <c r="CD176" s="410"/>
      <c r="CE176" s="410"/>
      <c r="CF176" s="410"/>
      <c r="CG176" s="410"/>
      <c r="CH176" s="410"/>
      <c r="CI176" s="410"/>
      <c r="CJ176" s="410"/>
      <c r="CK176" s="410"/>
      <c r="CL176" s="410"/>
      <c r="CM176" s="410"/>
      <c r="CN176" s="410"/>
      <c r="CO176" s="410"/>
      <c r="CP176" s="410"/>
      <c r="CQ176" s="410"/>
      <c r="CR176" s="410"/>
      <c r="CS176" s="410"/>
      <c r="CT176" s="410"/>
      <c r="CU176" s="410"/>
    </row>
    <row r="177" spans="1:99" s="411" customFormat="1">
      <c r="A177" s="409"/>
      <c r="B177" s="782"/>
      <c r="C177" s="783"/>
      <c r="D177" s="783"/>
      <c r="E177" s="783"/>
      <c r="F177" s="783"/>
      <c r="G177" s="783"/>
      <c r="H177" s="783"/>
      <c r="I177" s="783"/>
      <c r="J177" s="783"/>
      <c r="K177" s="783"/>
      <c r="L177" s="783"/>
      <c r="M177" s="783"/>
      <c r="N177" s="783"/>
      <c r="O177" s="783"/>
      <c r="P177" s="783"/>
      <c r="Q177" s="783"/>
      <c r="R177" s="784"/>
      <c r="S177" s="410"/>
      <c r="T177" s="410"/>
      <c r="U177" s="410"/>
      <c r="V177" s="410"/>
      <c r="W177" s="410"/>
      <c r="X177" s="410"/>
      <c r="Y177" s="410"/>
      <c r="Z177" s="410"/>
      <c r="AA177" s="410"/>
      <c r="AB177" s="410"/>
      <c r="AC177" s="410"/>
      <c r="AD177" s="410"/>
      <c r="AE177" s="410"/>
      <c r="AF177" s="410"/>
      <c r="AG177" s="410"/>
      <c r="AH177" s="410"/>
      <c r="AI177" s="410"/>
      <c r="AJ177" s="410"/>
      <c r="AK177" s="410"/>
      <c r="AL177" s="410"/>
      <c r="AM177" s="410"/>
      <c r="AN177" s="410"/>
      <c r="AO177" s="410"/>
      <c r="AP177" s="410"/>
      <c r="AQ177" s="410"/>
      <c r="AR177" s="410"/>
      <c r="AS177" s="410"/>
      <c r="AT177" s="410"/>
      <c r="AU177" s="410"/>
      <c r="AV177" s="410"/>
      <c r="AW177" s="410"/>
      <c r="AX177" s="410"/>
      <c r="AY177" s="410"/>
      <c r="AZ177" s="410"/>
      <c r="BA177" s="410"/>
      <c r="BB177" s="410"/>
      <c r="BC177" s="410"/>
      <c r="BD177" s="410"/>
      <c r="BE177" s="410"/>
      <c r="BF177" s="410"/>
      <c r="BG177" s="410"/>
      <c r="BH177" s="410"/>
      <c r="BI177" s="410"/>
      <c r="BJ177" s="410"/>
      <c r="BK177" s="410"/>
      <c r="BL177" s="410"/>
      <c r="BM177" s="410"/>
      <c r="BN177" s="410"/>
      <c r="BO177" s="410"/>
      <c r="BP177" s="410"/>
      <c r="BQ177" s="410"/>
      <c r="BR177" s="410"/>
      <c r="BS177" s="410"/>
      <c r="BT177" s="410"/>
      <c r="BU177" s="410"/>
      <c r="BV177" s="410"/>
      <c r="BW177" s="410"/>
      <c r="BX177" s="410"/>
      <c r="BY177" s="410"/>
      <c r="BZ177" s="410"/>
      <c r="CA177" s="410"/>
      <c r="CB177" s="410"/>
      <c r="CC177" s="410"/>
      <c r="CD177" s="410"/>
      <c r="CE177" s="410"/>
      <c r="CF177" s="410"/>
      <c r="CG177" s="410"/>
      <c r="CH177" s="410"/>
      <c r="CI177" s="410"/>
      <c r="CJ177" s="410"/>
      <c r="CK177" s="410"/>
      <c r="CL177" s="410"/>
      <c r="CM177" s="410"/>
      <c r="CN177" s="410"/>
      <c r="CO177" s="410"/>
      <c r="CP177" s="410"/>
      <c r="CQ177" s="410"/>
      <c r="CR177" s="410"/>
      <c r="CS177" s="410"/>
      <c r="CT177" s="410"/>
      <c r="CU177" s="410"/>
    </row>
    <row r="178" spans="1:99" ht="14.25">
      <c r="B178" s="413" t="s">
        <v>684</v>
      </c>
      <c r="C178" s="414"/>
      <c r="D178" s="414"/>
      <c r="E178" s="414"/>
      <c r="F178" s="414"/>
      <c r="G178" s="414"/>
      <c r="H178" s="414"/>
      <c r="I178" s="414"/>
      <c r="J178" s="414"/>
      <c r="K178" s="414"/>
      <c r="L178" s="415"/>
      <c r="M178" s="593">
        <v>1055</v>
      </c>
      <c r="N178" s="720"/>
      <c r="O178" s="721"/>
      <c r="P178" s="721"/>
      <c r="Q178" s="722"/>
      <c r="R178" s="462" t="s">
        <v>2</v>
      </c>
      <c r="S178" s="410"/>
      <c r="T178" s="410"/>
      <c r="U178" s="410"/>
      <c r="V178" s="410"/>
      <c r="W178" s="410"/>
      <c r="X178" s="410"/>
      <c r="Y178" s="410"/>
      <c r="Z178" s="410"/>
      <c r="AA178" s="410"/>
      <c r="AB178" s="410"/>
      <c r="AC178" s="410"/>
      <c r="AD178" s="410"/>
      <c r="AE178" s="410"/>
      <c r="AF178" s="410"/>
      <c r="AG178" s="410"/>
      <c r="AH178" s="410"/>
      <c r="AI178" s="410"/>
      <c r="AJ178" s="410"/>
      <c r="AK178" s="410"/>
      <c r="AL178" s="410"/>
      <c r="AM178" s="410"/>
      <c r="AN178" s="410"/>
      <c r="AO178" s="410"/>
      <c r="AP178" s="410"/>
      <c r="AQ178" s="410"/>
      <c r="AR178" s="410"/>
      <c r="AS178" s="410"/>
      <c r="AT178" s="410"/>
      <c r="AU178" s="410"/>
      <c r="AV178" s="410"/>
      <c r="AW178" s="410"/>
      <c r="AX178" s="410"/>
      <c r="AY178" s="410"/>
      <c r="AZ178" s="410"/>
      <c r="BA178" s="410"/>
      <c r="BB178" s="410"/>
      <c r="BC178" s="410"/>
      <c r="BD178" s="410"/>
      <c r="BE178" s="410"/>
      <c r="BF178" s="410"/>
      <c r="BG178" s="410"/>
      <c r="BH178" s="410"/>
      <c r="BI178" s="410"/>
      <c r="BJ178" s="410"/>
      <c r="BK178" s="410"/>
      <c r="BL178" s="410"/>
      <c r="BM178" s="410"/>
      <c r="BN178" s="410"/>
      <c r="BO178" s="410"/>
      <c r="BP178" s="410"/>
      <c r="BQ178" s="410"/>
      <c r="BR178" s="410"/>
      <c r="BS178" s="410"/>
      <c r="BT178" s="410"/>
      <c r="BU178" s="410"/>
      <c r="BV178" s="410"/>
      <c r="BW178" s="410"/>
      <c r="BX178" s="410"/>
      <c r="BY178" s="410"/>
      <c r="BZ178" s="410"/>
      <c r="CA178" s="410"/>
      <c r="CB178" s="410"/>
      <c r="CC178" s="410"/>
      <c r="CD178" s="410"/>
      <c r="CE178" s="410"/>
      <c r="CF178" s="410"/>
      <c r="CG178" s="410"/>
      <c r="CH178" s="410"/>
      <c r="CI178" s="410"/>
      <c r="CJ178" s="410"/>
      <c r="CK178" s="410"/>
      <c r="CL178" s="410"/>
      <c r="CM178" s="410"/>
      <c r="CN178" s="410"/>
      <c r="CO178" s="410"/>
      <c r="CP178" s="410"/>
      <c r="CQ178" s="410"/>
      <c r="CR178" s="410"/>
      <c r="CS178" s="410"/>
      <c r="CT178" s="410"/>
      <c r="CU178" s="410"/>
    </row>
    <row r="179" spans="1:99" ht="14.25">
      <c r="B179" s="413" t="s">
        <v>685</v>
      </c>
      <c r="C179" s="414"/>
      <c r="D179" s="414"/>
      <c r="E179" s="414"/>
      <c r="F179" s="414"/>
      <c r="G179" s="414"/>
      <c r="H179" s="414"/>
      <c r="I179" s="414"/>
      <c r="J179" s="414"/>
      <c r="K179" s="414"/>
      <c r="L179" s="415"/>
      <c r="M179" s="593">
        <v>1056</v>
      </c>
      <c r="N179" s="720"/>
      <c r="O179" s="721"/>
      <c r="P179" s="721"/>
      <c r="Q179" s="722"/>
      <c r="R179" s="462" t="s">
        <v>3</v>
      </c>
      <c r="S179" s="410"/>
      <c r="T179" s="410"/>
      <c r="U179" s="410"/>
      <c r="V179" s="410"/>
      <c r="W179" s="410"/>
      <c r="X179" s="410"/>
      <c r="Y179" s="410"/>
      <c r="Z179" s="410"/>
      <c r="AA179" s="410"/>
      <c r="AB179" s="410"/>
      <c r="AC179" s="410"/>
      <c r="AD179" s="410"/>
      <c r="AE179" s="410"/>
      <c r="AF179" s="410"/>
      <c r="AG179" s="410"/>
      <c r="AH179" s="410"/>
      <c r="AI179" s="410"/>
      <c r="AJ179" s="410"/>
      <c r="AK179" s="410"/>
      <c r="AL179" s="410"/>
      <c r="AM179" s="410"/>
      <c r="AN179" s="410"/>
      <c r="AO179" s="410"/>
      <c r="AP179" s="410"/>
      <c r="AQ179" s="410"/>
      <c r="AR179" s="410"/>
      <c r="AS179" s="410"/>
      <c r="AT179" s="410"/>
      <c r="AU179" s="410"/>
      <c r="AV179" s="410"/>
      <c r="AW179" s="410"/>
      <c r="AX179" s="410"/>
      <c r="AY179" s="410"/>
      <c r="AZ179" s="410"/>
      <c r="BA179" s="410"/>
      <c r="BB179" s="410"/>
      <c r="BC179" s="410"/>
      <c r="BD179" s="410"/>
      <c r="BE179" s="410"/>
      <c r="BF179" s="410"/>
      <c r="BG179" s="410"/>
      <c r="BH179" s="410"/>
      <c r="BI179" s="410"/>
      <c r="BJ179" s="410"/>
      <c r="BK179" s="410"/>
      <c r="BL179" s="410"/>
      <c r="BM179" s="410"/>
      <c r="BN179" s="410"/>
      <c r="BO179" s="410"/>
      <c r="BP179" s="410"/>
      <c r="BQ179" s="410"/>
      <c r="BR179" s="410"/>
      <c r="BS179" s="410"/>
      <c r="BT179" s="410"/>
      <c r="BU179" s="410"/>
      <c r="BV179" s="410"/>
      <c r="BW179" s="410"/>
      <c r="BX179" s="410"/>
      <c r="BY179" s="410"/>
      <c r="BZ179" s="410"/>
      <c r="CA179" s="410"/>
      <c r="CB179" s="410"/>
      <c r="CC179" s="410"/>
      <c r="CD179" s="410"/>
      <c r="CE179" s="410"/>
      <c r="CF179" s="410"/>
      <c r="CG179" s="410"/>
      <c r="CH179" s="410"/>
      <c r="CI179" s="410"/>
      <c r="CJ179" s="410"/>
      <c r="CK179" s="410"/>
      <c r="CL179" s="410"/>
      <c r="CM179" s="410"/>
      <c r="CN179" s="410"/>
      <c r="CO179" s="410"/>
      <c r="CP179" s="410"/>
      <c r="CQ179" s="410"/>
      <c r="CR179" s="410"/>
      <c r="CS179" s="410"/>
      <c r="CT179" s="410"/>
      <c r="CU179" s="410"/>
    </row>
    <row r="180" spans="1:99" ht="14.25">
      <c r="B180" s="413" t="s">
        <v>686</v>
      </c>
      <c r="C180" s="414"/>
      <c r="D180" s="414"/>
      <c r="E180" s="414"/>
      <c r="F180" s="414"/>
      <c r="G180" s="414"/>
      <c r="H180" s="414"/>
      <c r="I180" s="414"/>
      <c r="J180" s="414"/>
      <c r="K180" s="414"/>
      <c r="L180" s="415"/>
      <c r="M180" s="593">
        <v>1057</v>
      </c>
      <c r="N180" s="720"/>
      <c r="O180" s="721"/>
      <c r="P180" s="721"/>
      <c r="Q180" s="722"/>
      <c r="R180" s="462" t="s">
        <v>3</v>
      </c>
      <c r="S180" s="410"/>
      <c r="T180" s="410"/>
      <c r="U180" s="410"/>
      <c r="V180" s="410"/>
      <c r="W180" s="410"/>
      <c r="X180" s="410"/>
      <c r="Y180" s="410"/>
      <c r="Z180" s="410"/>
      <c r="AA180" s="410"/>
      <c r="AB180" s="410"/>
      <c r="AC180" s="410"/>
      <c r="AD180" s="410"/>
      <c r="AE180" s="410"/>
      <c r="AF180" s="410"/>
      <c r="AG180" s="410"/>
      <c r="AH180" s="410"/>
      <c r="AI180" s="410"/>
      <c r="AJ180" s="410"/>
      <c r="AK180" s="410"/>
      <c r="AL180" s="410"/>
      <c r="AM180" s="410"/>
      <c r="AN180" s="410"/>
      <c r="AO180" s="410"/>
      <c r="AP180" s="410"/>
      <c r="AQ180" s="410"/>
      <c r="AR180" s="410"/>
      <c r="AS180" s="410"/>
      <c r="AT180" s="410"/>
      <c r="AU180" s="410"/>
      <c r="AV180" s="410"/>
      <c r="AW180" s="410"/>
      <c r="AX180" s="410"/>
      <c r="AY180" s="410"/>
      <c r="AZ180" s="410"/>
      <c r="BA180" s="410"/>
      <c r="BB180" s="410"/>
      <c r="BC180" s="410"/>
      <c r="BD180" s="410"/>
      <c r="BE180" s="410"/>
      <c r="BF180" s="410"/>
      <c r="BG180" s="410"/>
      <c r="BH180" s="410"/>
      <c r="BI180" s="410"/>
      <c r="BJ180" s="410"/>
      <c r="BK180" s="410"/>
      <c r="BL180" s="410"/>
      <c r="BM180" s="410"/>
      <c r="BN180" s="410"/>
      <c r="BO180" s="410"/>
      <c r="BP180" s="410"/>
      <c r="BQ180" s="410"/>
      <c r="BR180" s="410"/>
      <c r="BS180" s="410"/>
      <c r="BT180" s="410"/>
      <c r="BU180" s="410"/>
      <c r="BV180" s="410"/>
      <c r="BW180" s="410"/>
      <c r="BX180" s="410"/>
      <c r="BY180" s="410"/>
      <c r="BZ180" s="410"/>
      <c r="CA180" s="410"/>
      <c r="CB180" s="410"/>
      <c r="CC180" s="410"/>
      <c r="CD180" s="410"/>
      <c r="CE180" s="410"/>
      <c r="CF180" s="410"/>
      <c r="CG180" s="410"/>
      <c r="CH180" s="410"/>
      <c r="CI180" s="410"/>
      <c r="CJ180" s="410"/>
      <c r="CK180" s="410"/>
      <c r="CL180" s="410"/>
      <c r="CM180" s="410"/>
      <c r="CN180" s="410"/>
      <c r="CO180" s="410"/>
      <c r="CP180" s="410"/>
      <c r="CQ180" s="410"/>
      <c r="CR180" s="410"/>
      <c r="CS180" s="410"/>
      <c r="CT180" s="410"/>
      <c r="CU180" s="410"/>
    </row>
    <row r="181" spans="1:99" ht="14.25">
      <c r="B181" s="413" t="s">
        <v>687</v>
      </c>
      <c r="C181" s="414"/>
      <c r="D181" s="414"/>
      <c r="E181" s="414"/>
      <c r="F181" s="414"/>
      <c r="G181" s="414"/>
      <c r="H181" s="414"/>
      <c r="I181" s="414"/>
      <c r="J181" s="414"/>
      <c r="K181" s="414"/>
      <c r="L181" s="415"/>
      <c r="M181" s="593">
        <v>1058</v>
      </c>
      <c r="N181" s="720">
        <f>+$N$178-$N$179-N180</f>
        <v>0</v>
      </c>
      <c r="O181" s="721"/>
      <c r="P181" s="721"/>
      <c r="Q181" s="722"/>
      <c r="R181" s="418" t="s">
        <v>4</v>
      </c>
      <c r="S181" s="410"/>
      <c r="T181" s="410"/>
      <c r="U181" s="410"/>
      <c r="V181" s="410"/>
      <c r="W181" s="410"/>
      <c r="X181" s="410"/>
      <c r="Y181" s="410"/>
      <c r="Z181" s="410"/>
      <c r="AA181" s="410"/>
      <c r="AB181" s="410"/>
      <c r="AC181" s="410"/>
      <c r="AD181" s="410"/>
      <c r="AE181" s="410"/>
      <c r="AF181" s="410"/>
      <c r="AG181" s="410"/>
      <c r="AH181" s="410"/>
      <c r="AI181" s="410"/>
      <c r="AJ181" s="410"/>
      <c r="AK181" s="410"/>
      <c r="AL181" s="410"/>
      <c r="AM181" s="410"/>
      <c r="AN181" s="410"/>
      <c r="AO181" s="410"/>
      <c r="AP181" s="410"/>
      <c r="AQ181" s="410"/>
      <c r="AR181" s="410"/>
      <c r="AS181" s="410"/>
      <c r="AT181" s="410"/>
      <c r="AU181" s="410"/>
      <c r="AV181" s="410"/>
      <c r="AW181" s="410"/>
      <c r="AX181" s="410"/>
      <c r="AY181" s="410"/>
      <c r="AZ181" s="410"/>
      <c r="BA181" s="410"/>
      <c r="BB181" s="410"/>
      <c r="BC181" s="410"/>
      <c r="BD181" s="410"/>
      <c r="BE181" s="410"/>
      <c r="BF181" s="410"/>
      <c r="BG181" s="410"/>
      <c r="BH181" s="410"/>
      <c r="BI181" s="410"/>
      <c r="BJ181" s="410"/>
      <c r="BK181" s="410"/>
      <c r="BL181" s="410"/>
      <c r="BM181" s="410"/>
      <c r="BN181" s="410"/>
      <c r="BO181" s="410"/>
      <c r="BP181" s="410"/>
      <c r="BQ181" s="410"/>
      <c r="BR181" s="410"/>
      <c r="BS181" s="410"/>
      <c r="BT181" s="410"/>
      <c r="BU181" s="410"/>
      <c r="BV181" s="410"/>
      <c r="BW181" s="410"/>
      <c r="BX181" s="410"/>
      <c r="BY181" s="410"/>
      <c r="BZ181" s="410"/>
      <c r="CA181" s="410"/>
      <c r="CB181" s="410"/>
      <c r="CC181" s="410"/>
      <c r="CD181" s="410"/>
      <c r="CE181" s="410"/>
      <c r="CF181" s="410"/>
      <c r="CG181" s="410"/>
      <c r="CH181" s="410"/>
      <c r="CI181" s="410"/>
      <c r="CJ181" s="410"/>
      <c r="CK181" s="410"/>
      <c r="CL181" s="410"/>
      <c r="CM181" s="410"/>
      <c r="CN181" s="410"/>
      <c r="CO181" s="410"/>
      <c r="CP181" s="410"/>
      <c r="CQ181" s="410"/>
      <c r="CR181" s="410"/>
      <c r="CS181" s="410"/>
      <c r="CT181" s="410"/>
      <c r="CU181" s="410"/>
    </row>
    <row r="182" spans="1:99" ht="14.25">
      <c r="B182" s="413" t="s">
        <v>688</v>
      </c>
      <c r="C182" s="414"/>
      <c r="D182" s="414"/>
      <c r="E182" s="414"/>
      <c r="F182" s="414"/>
      <c r="G182" s="414"/>
      <c r="H182" s="414"/>
      <c r="I182" s="414"/>
      <c r="J182" s="414"/>
      <c r="K182" s="414"/>
      <c r="L182" s="415"/>
      <c r="M182" s="593">
        <v>1060</v>
      </c>
      <c r="N182" s="720"/>
      <c r="O182" s="721"/>
      <c r="P182" s="721"/>
      <c r="Q182" s="722"/>
      <c r="R182" s="418" t="s">
        <v>3</v>
      </c>
      <c r="S182" s="410"/>
      <c r="T182" s="410"/>
      <c r="U182" s="410"/>
      <c r="V182" s="410"/>
      <c r="W182" s="410"/>
      <c r="X182" s="410"/>
      <c r="Y182" s="410"/>
      <c r="Z182" s="410"/>
      <c r="AA182" s="410"/>
      <c r="AB182" s="410"/>
      <c r="AC182" s="410"/>
      <c r="AD182" s="410"/>
      <c r="AE182" s="410"/>
      <c r="AF182" s="410"/>
      <c r="AG182" s="410"/>
      <c r="AH182" s="410"/>
      <c r="AI182" s="410"/>
      <c r="AJ182" s="410"/>
      <c r="AK182" s="410"/>
      <c r="AL182" s="410"/>
      <c r="AM182" s="410"/>
      <c r="AN182" s="410"/>
      <c r="AO182" s="410"/>
      <c r="AP182" s="410"/>
      <c r="AQ182" s="410"/>
      <c r="AR182" s="410"/>
      <c r="AS182" s="410"/>
      <c r="AT182" s="410"/>
      <c r="AU182" s="410"/>
      <c r="AV182" s="410"/>
      <c r="AW182" s="410"/>
      <c r="AX182" s="410"/>
      <c r="AY182" s="410"/>
      <c r="AZ182" s="410"/>
      <c r="BA182" s="410"/>
      <c r="BB182" s="410"/>
      <c r="BC182" s="410"/>
      <c r="BD182" s="410"/>
      <c r="BE182" s="410"/>
      <c r="BF182" s="410"/>
      <c r="BG182" s="410"/>
      <c r="BH182" s="410"/>
      <c r="BI182" s="410"/>
      <c r="BJ182" s="410"/>
      <c r="BK182" s="410"/>
      <c r="BL182" s="410"/>
      <c r="BM182" s="410"/>
      <c r="BN182" s="410"/>
      <c r="BO182" s="410"/>
      <c r="BP182" s="410"/>
      <c r="BQ182" s="410"/>
      <c r="BR182" s="410"/>
      <c r="BS182" s="410"/>
      <c r="BT182" s="410"/>
      <c r="BU182" s="410"/>
      <c r="BV182" s="410"/>
      <c r="BW182" s="410"/>
      <c r="BX182" s="410"/>
      <c r="BY182" s="410"/>
      <c r="BZ182" s="410"/>
      <c r="CA182" s="410"/>
      <c r="CB182" s="410"/>
      <c r="CC182" s="410"/>
      <c r="CD182" s="410"/>
      <c r="CE182" s="410"/>
      <c r="CF182" s="410"/>
      <c r="CG182" s="410"/>
      <c r="CH182" s="410"/>
      <c r="CI182" s="410"/>
      <c r="CJ182" s="410"/>
      <c r="CK182" s="410"/>
      <c r="CL182" s="410"/>
      <c r="CM182" s="410"/>
      <c r="CN182" s="410"/>
      <c r="CO182" s="410"/>
      <c r="CP182" s="410"/>
      <c r="CQ182" s="410"/>
      <c r="CR182" s="410"/>
      <c r="CS182" s="410"/>
      <c r="CT182" s="410"/>
      <c r="CU182" s="410"/>
    </row>
    <row r="183" spans="1:99" ht="14.25">
      <c r="B183" s="413" t="s">
        <v>689</v>
      </c>
      <c r="C183" s="414"/>
      <c r="D183" s="414"/>
      <c r="E183" s="414"/>
      <c r="F183" s="414"/>
      <c r="G183" s="414"/>
      <c r="H183" s="414"/>
      <c r="I183" s="414"/>
      <c r="J183" s="414"/>
      <c r="K183" s="414"/>
      <c r="L183" s="415"/>
      <c r="M183" s="593">
        <v>1061</v>
      </c>
      <c r="N183" s="720">
        <f>+$N$181-$N$182</f>
        <v>0</v>
      </c>
      <c r="O183" s="721"/>
      <c r="P183" s="721"/>
      <c r="Q183" s="722"/>
      <c r="R183" s="462" t="s">
        <v>4</v>
      </c>
      <c r="S183" s="410"/>
      <c r="T183" s="410"/>
      <c r="U183" s="410"/>
      <c r="V183" s="410"/>
      <c r="W183" s="410"/>
      <c r="X183" s="410"/>
      <c r="Y183" s="410"/>
      <c r="Z183" s="410"/>
      <c r="AA183" s="410"/>
      <c r="AB183" s="410"/>
      <c r="AC183" s="410"/>
      <c r="AD183" s="410"/>
      <c r="AE183" s="410"/>
      <c r="AF183" s="410"/>
      <c r="AG183" s="410"/>
      <c r="AH183" s="410"/>
      <c r="AI183" s="410"/>
      <c r="AJ183" s="410"/>
      <c r="AK183" s="410"/>
      <c r="AL183" s="410"/>
      <c r="AM183" s="410"/>
      <c r="AN183" s="410"/>
      <c r="AO183" s="410"/>
      <c r="AP183" s="410"/>
      <c r="AQ183" s="410"/>
      <c r="AR183" s="410"/>
      <c r="AS183" s="410"/>
      <c r="AT183" s="410"/>
      <c r="AU183" s="410"/>
      <c r="AV183" s="410"/>
      <c r="AW183" s="410"/>
      <c r="AX183" s="410"/>
      <c r="AY183" s="410"/>
      <c r="AZ183" s="410"/>
      <c r="BA183" s="410"/>
      <c r="BB183" s="410"/>
      <c r="BC183" s="410"/>
      <c r="BD183" s="410"/>
      <c r="BE183" s="410"/>
      <c r="BF183" s="410"/>
      <c r="BG183" s="410"/>
      <c r="BH183" s="410"/>
      <c r="BI183" s="410"/>
      <c r="BJ183" s="410"/>
      <c r="BK183" s="410"/>
      <c r="BL183" s="410"/>
      <c r="BM183" s="410"/>
      <c r="BN183" s="410"/>
      <c r="BO183" s="410"/>
      <c r="BP183" s="410"/>
      <c r="BQ183" s="410"/>
      <c r="BR183" s="410"/>
      <c r="BS183" s="410"/>
      <c r="BT183" s="410"/>
      <c r="BU183" s="410"/>
      <c r="BV183" s="410"/>
      <c r="BW183" s="410"/>
      <c r="BX183" s="410"/>
      <c r="BY183" s="410"/>
      <c r="BZ183" s="410"/>
      <c r="CA183" s="410"/>
      <c r="CB183" s="410"/>
      <c r="CC183" s="410"/>
      <c r="CD183" s="410"/>
      <c r="CE183" s="410"/>
      <c r="CF183" s="410"/>
      <c r="CG183" s="410"/>
      <c r="CH183" s="410"/>
      <c r="CI183" s="410"/>
      <c r="CJ183" s="410"/>
      <c r="CK183" s="410"/>
      <c r="CL183" s="410"/>
      <c r="CM183" s="410"/>
      <c r="CN183" s="410"/>
      <c r="CO183" s="410"/>
      <c r="CP183" s="410"/>
      <c r="CQ183" s="410"/>
      <c r="CR183" s="410"/>
      <c r="CS183" s="410"/>
      <c r="CT183" s="410"/>
      <c r="CU183" s="410"/>
    </row>
    <row r="184" spans="1:99" ht="14.25">
      <c r="B184" s="413" t="s">
        <v>690</v>
      </c>
      <c r="C184" s="414"/>
      <c r="D184" s="414"/>
      <c r="E184" s="414"/>
      <c r="F184" s="414"/>
      <c r="G184" s="414"/>
      <c r="H184" s="414"/>
      <c r="I184" s="414"/>
      <c r="J184" s="414"/>
      <c r="K184" s="414"/>
      <c r="L184" s="415"/>
      <c r="M184" s="593">
        <v>1062</v>
      </c>
      <c r="N184" s="720">
        <f>+N183</f>
        <v>0</v>
      </c>
      <c r="O184" s="721"/>
      <c r="P184" s="721"/>
      <c r="Q184" s="722"/>
      <c r="R184" s="462" t="s">
        <v>4</v>
      </c>
      <c r="S184" s="410"/>
      <c r="T184" s="410"/>
      <c r="U184" s="410"/>
      <c r="V184" s="410"/>
      <c r="W184" s="410"/>
      <c r="X184" s="410"/>
      <c r="Y184" s="410"/>
      <c r="Z184" s="410"/>
      <c r="AA184" s="410"/>
      <c r="AB184" s="410"/>
      <c r="AC184" s="410"/>
      <c r="AD184" s="410"/>
      <c r="AE184" s="410"/>
      <c r="AF184" s="410"/>
      <c r="AG184" s="410"/>
      <c r="AH184" s="410"/>
      <c r="AI184" s="410"/>
      <c r="AJ184" s="410"/>
      <c r="AK184" s="410"/>
      <c r="AL184" s="410"/>
      <c r="AM184" s="410"/>
      <c r="AN184" s="410"/>
      <c r="AO184" s="410"/>
      <c r="AP184" s="410"/>
      <c r="AQ184" s="410"/>
      <c r="AR184" s="410"/>
      <c r="AS184" s="410"/>
      <c r="AT184" s="410"/>
      <c r="AU184" s="410"/>
      <c r="AV184" s="410"/>
      <c r="AW184" s="410"/>
      <c r="AX184" s="410"/>
      <c r="AY184" s="410"/>
      <c r="AZ184" s="410"/>
      <c r="BA184" s="410"/>
      <c r="BB184" s="410"/>
      <c r="BC184" s="410"/>
      <c r="BD184" s="410"/>
      <c r="BE184" s="410"/>
      <c r="BF184" s="410"/>
      <c r="BG184" s="410"/>
      <c r="BH184" s="410"/>
      <c r="BI184" s="410"/>
      <c r="BJ184" s="410"/>
      <c r="BK184" s="410"/>
      <c r="BL184" s="410"/>
      <c r="BM184" s="410"/>
      <c r="BN184" s="410"/>
      <c r="BO184" s="410"/>
      <c r="BP184" s="410"/>
      <c r="BQ184" s="410"/>
      <c r="BR184" s="410"/>
      <c r="BS184" s="410"/>
      <c r="BT184" s="410"/>
      <c r="BU184" s="410"/>
      <c r="BV184" s="410"/>
      <c r="BW184" s="410"/>
      <c r="BX184" s="410"/>
      <c r="BY184" s="410"/>
      <c r="BZ184" s="410"/>
      <c r="CA184" s="410"/>
      <c r="CB184" s="410"/>
      <c r="CC184" s="410"/>
      <c r="CD184" s="410"/>
      <c r="CE184" s="410"/>
      <c r="CF184" s="410"/>
      <c r="CG184" s="410"/>
      <c r="CH184" s="410"/>
      <c r="CI184" s="410"/>
      <c r="CJ184" s="410"/>
      <c r="CK184" s="410"/>
      <c r="CL184" s="410"/>
      <c r="CM184" s="410"/>
      <c r="CN184" s="410"/>
      <c r="CO184" s="410"/>
      <c r="CP184" s="410"/>
      <c r="CQ184" s="410"/>
      <c r="CR184" s="410"/>
      <c r="CS184" s="410"/>
      <c r="CT184" s="410"/>
      <c r="CU184" s="410"/>
    </row>
    <row r="185" spans="1:99" ht="14.25">
      <c r="B185" s="413" t="s">
        <v>691</v>
      </c>
      <c r="C185" s="414"/>
      <c r="D185" s="414"/>
      <c r="E185" s="414"/>
      <c r="F185" s="414"/>
      <c r="G185" s="414"/>
      <c r="H185" s="414"/>
      <c r="I185" s="414"/>
      <c r="J185" s="414"/>
      <c r="K185" s="414"/>
      <c r="L185" s="415"/>
      <c r="M185" s="593">
        <v>1099</v>
      </c>
      <c r="N185" s="720"/>
      <c r="O185" s="721"/>
      <c r="P185" s="721"/>
      <c r="Q185" s="722"/>
      <c r="R185" s="518"/>
      <c r="S185" s="410"/>
      <c r="T185" s="410"/>
      <c r="U185" s="410"/>
      <c r="V185" s="410"/>
      <c r="W185" s="410"/>
      <c r="X185" s="410"/>
      <c r="Y185" s="410"/>
      <c r="Z185" s="410"/>
      <c r="AA185" s="410"/>
      <c r="AB185" s="410"/>
      <c r="AC185" s="410"/>
      <c r="AD185" s="410"/>
      <c r="AE185" s="410"/>
      <c r="AF185" s="410"/>
      <c r="AG185" s="410"/>
      <c r="AH185" s="410"/>
      <c r="AI185" s="410"/>
      <c r="AJ185" s="410"/>
      <c r="AK185" s="410"/>
      <c r="AL185" s="410"/>
      <c r="AM185" s="410"/>
      <c r="AN185" s="410"/>
      <c r="AO185" s="410"/>
      <c r="AP185" s="410"/>
      <c r="AQ185" s="410"/>
      <c r="AR185" s="410"/>
      <c r="AS185" s="410"/>
      <c r="AT185" s="410"/>
      <c r="AU185" s="410"/>
      <c r="AV185" s="410"/>
      <c r="AW185" s="410"/>
      <c r="AX185" s="410"/>
      <c r="AY185" s="410"/>
      <c r="AZ185" s="410"/>
      <c r="BA185" s="410"/>
      <c r="BB185" s="410"/>
      <c r="BC185" s="410"/>
      <c r="BD185" s="410"/>
      <c r="BE185" s="410"/>
      <c r="BF185" s="410"/>
      <c r="BG185" s="410"/>
      <c r="BH185" s="410"/>
      <c r="BI185" s="410"/>
      <c r="BJ185" s="410"/>
      <c r="BK185" s="410"/>
      <c r="BL185" s="410"/>
      <c r="BM185" s="410"/>
      <c r="BN185" s="410"/>
      <c r="BO185" s="410"/>
      <c r="BP185" s="410"/>
      <c r="BQ185" s="410"/>
      <c r="BR185" s="410"/>
      <c r="BS185" s="410"/>
      <c r="BT185" s="410"/>
      <c r="BU185" s="410"/>
      <c r="BV185" s="410"/>
      <c r="BW185" s="410"/>
      <c r="BX185" s="410"/>
      <c r="BY185" s="410"/>
      <c r="BZ185" s="410"/>
      <c r="CA185" s="410"/>
      <c r="CB185" s="410"/>
      <c r="CC185" s="410"/>
      <c r="CD185" s="410"/>
      <c r="CE185" s="410"/>
      <c r="CF185" s="410"/>
      <c r="CG185" s="410"/>
      <c r="CH185" s="410"/>
      <c r="CI185" s="410"/>
      <c r="CJ185" s="410"/>
      <c r="CK185" s="410"/>
      <c r="CL185" s="410"/>
      <c r="CM185" s="410"/>
      <c r="CN185" s="410"/>
      <c r="CO185" s="410"/>
      <c r="CP185" s="410"/>
      <c r="CQ185" s="410"/>
      <c r="CR185" s="410"/>
      <c r="CS185" s="410"/>
      <c r="CT185" s="410"/>
      <c r="CU185" s="410"/>
    </row>
    <row r="186" spans="1:99" ht="14.25">
      <c r="B186" s="432" t="s">
        <v>692</v>
      </c>
      <c r="C186" s="433"/>
      <c r="D186" s="433"/>
      <c r="E186" s="433"/>
      <c r="F186" s="433"/>
      <c r="G186" s="433"/>
      <c r="H186" s="433"/>
      <c r="I186" s="433"/>
      <c r="J186" s="433"/>
      <c r="K186" s="433"/>
      <c r="L186" s="434"/>
      <c r="M186" s="425">
        <v>1847</v>
      </c>
      <c r="N186" s="724"/>
      <c r="O186" s="725"/>
      <c r="P186" s="725"/>
      <c r="Q186" s="726"/>
      <c r="R186" s="518"/>
      <c r="S186" s="410"/>
      <c r="T186" s="410"/>
      <c r="U186" s="410"/>
      <c r="V186" s="410"/>
      <c r="W186" s="410"/>
      <c r="X186" s="410"/>
      <c r="Y186" s="410"/>
      <c r="Z186" s="410"/>
      <c r="AA186" s="410"/>
      <c r="AB186" s="410"/>
      <c r="AC186" s="410"/>
      <c r="AD186" s="410"/>
      <c r="AE186" s="410"/>
      <c r="AF186" s="410"/>
      <c r="AG186" s="410"/>
      <c r="AH186" s="410"/>
      <c r="AI186" s="410"/>
      <c r="AJ186" s="410"/>
      <c r="AK186" s="410"/>
      <c r="AL186" s="410"/>
      <c r="AM186" s="410"/>
      <c r="AN186" s="410"/>
      <c r="AO186" s="410"/>
      <c r="AP186" s="410"/>
      <c r="AQ186" s="410"/>
      <c r="AR186" s="410"/>
      <c r="AS186" s="410"/>
      <c r="AT186" s="410"/>
      <c r="AU186" s="410"/>
      <c r="AV186" s="410"/>
      <c r="AW186" s="410"/>
      <c r="AX186" s="410"/>
      <c r="AY186" s="410"/>
      <c r="AZ186" s="410"/>
      <c r="BA186" s="410"/>
      <c r="BB186" s="410"/>
      <c r="BC186" s="410"/>
      <c r="BD186" s="410"/>
      <c r="BE186" s="410"/>
      <c r="BF186" s="410"/>
      <c r="BG186" s="410"/>
      <c r="BH186" s="410"/>
      <c r="BI186" s="410"/>
      <c r="BJ186" s="410"/>
      <c r="BK186" s="410"/>
      <c r="BL186" s="410"/>
      <c r="BM186" s="410"/>
      <c r="BN186" s="410"/>
      <c r="BO186" s="410"/>
      <c r="BP186" s="410"/>
      <c r="BQ186" s="410"/>
      <c r="BR186" s="410"/>
      <c r="BS186" s="410"/>
      <c r="BT186" s="410"/>
      <c r="BU186" s="410"/>
      <c r="BV186" s="410"/>
      <c r="BW186" s="410"/>
      <c r="BX186" s="410"/>
      <c r="BY186" s="410"/>
      <c r="BZ186" s="410"/>
      <c r="CA186" s="410"/>
      <c r="CB186" s="410"/>
      <c r="CC186" s="410"/>
      <c r="CD186" s="410"/>
      <c r="CE186" s="410"/>
      <c r="CF186" s="410"/>
      <c r="CG186" s="410"/>
      <c r="CH186" s="410"/>
      <c r="CI186" s="410"/>
      <c r="CJ186" s="410"/>
      <c r="CK186" s="410"/>
      <c r="CL186" s="410"/>
      <c r="CM186" s="410"/>
      <c r="CN186" s="410"/>
      <c r="CO186" s="410"/>
      <c r="CP186" s="410"/>
      <c r="CQ186" s="410"/>
      <c r="CR186" s="410"/>
      <c r="CS186" s="410"/>
      <c r="CT186" s="410"/>
      <c r="CU186" s="410"/>
    </row>
    <row r="187" spans="1:99" ht="14.25">
      <c r="B187" s="413" t="s">
        <v>693</v>
      </c>
      <c r="C187" s="414"/>
      <c r="D187" s="414"/>
      <c r="E187" s="414"/>
      <c r="F187" s="414"/>
      <c r="G187" s="414"/>
      <c r="H187" s="414"/>
      <c r="I187" s="414"/>
      <c r="J187" s="414"/>
      <c r="K187" s="414"/>
      <c r="L187" s="415"/>
      <c r="M187" s="593">
        <v>1100</v>
      </c>
      <c r="N187" s="720"/>
      <c r="O187" s="721"/>
      <c r="P187" s="721"/>
      <c r="Q187" s="722"/>
      <c r="R187" s="518"/>
      <c r="S187" s="410"/>
      <c r="T187" s="410"/>
      <c r="U187" s="410"/>
      <c r="V187" s="410"/>
      <c r="W187" s="410"/>
      <c r="X187" s="410"/>
      <c r="Y187" s="410"/>
      <c r="Z187" s="410"/>
      <c r="AA187" s="410"/>
      <c r="AB187" s="410"/>
      <c r="AC187" s="410"/>
      <c r="AD187" s="410"/>
      <c r="AE187" s="410"/>
      <c r="AF187" s="410"/>
      <c r="AG187" s="410"/>
      <c r="AH187" s="410"/>
      <c r="AI187" s="410"/>
      <c r="AJ187" s="410"/>
      <c r="AK187" s="410"/>
      <c r="AL187" s="410"/>
      <c r="AM187" s="410"/>
      <c r="AN187" s="410"/>
      <c r="AO187" s="410"/>
      <c r="AP187" s="410"/>
      <c r="AQ187" s="410"/>
      <c r="AR187" s="410"/>
      <c r="AS187" s="410"/>
      <c r="AT187" s="410"/>
      <c r="AU187" s="410"/>
      <c r="AV187" s="410"/>
      <c r="AW187" s="410"/>
      <c r="AX187" s="410"/>
      <c r="AY187" s="410"/>
      <c r="AZ187" s="410"/>
      <c r="BA187" s="410"/>
      <c r="BB187" s="410"/>
      <c r="BC187" s="410"/>
      <c r="BD187" s="410"/>
      <c r="BE187" s="410"/>
      <c r="BF187" s="410"/>
      <c r="BG187" s="410"/>
      <c r="BH187" s="410"/>
      <c r="BI187" s="410"/>
      <c r="BJ187" s="410"/>
      <c r="BK187" s="410"/>
      <c r="BL187" s="410"/>
      <c r="BM187" s="410"/>
      <c r="BN187" s="410"/>
      <c r="BO187" s="410"/>
      <c r="BP187" s="410"/>
      <c r="BQ187" s="410"/>
      <c r="BR187" s="410"/>
      <c r="BS187" s="410"/>
      <c r="BT187" s="410"/>
      <c r="BU187" s="410"/>
      <c r="BV187" s="410"/>
      <c r="BW187" s="410"/>
      <c r="BX187" s="410"/>
      <c r="BY187" s="410"/>
      <c r="BZ187" s="410"/>
      <c r="CA187" s="410"/>
      <c r="CB187" s="410"/>
      <c r="CC187" s="410"/>
      <c r="CD187" s="410"/>
      <c r="CE187" s="410"/>
      <c r="CF187" s="410"/>
      <c r="CG187" s="410"/>
      <c r="CH187" s="410"/>
      <c r="CI187" s="410"/>
      <c r="CJ187" s="410"/>
      <c r="CK187" s="410"/>
      <c r="CL187" s="410"/>
      <c r="CM187" s="410"/>
      <c r="CN187" s="410"/>
      <c r="CO187" s="410"/>
      <c r="CP187" s="410"/>
      <c r="CQ187" s="410"/>
      <c r="CR187" s="410"/>
      <c r="CS187" s="410"/>
      <c r="CT187" s="410"/>
      <c r="CU187" s="410"/>
    </row>
    <row r="188" spans="1:99" ht="14.25">
      <c r="B188" s="413" t="s">
        <v>694</v>
      </c>
      <c r="C188" s="414"/>
      <c r="D188" s="414"/>
      <c r="E188" s="414"/>
      <c r="F188" s="414"/>
      <c r="G188" s="414"/>
      <c r="H188" s="414"/>
      <c r="I188" s="414"/>
      <c r="J188" s="414"/>
      <c r="K188" s="414"/>
      <c r="L188" s="415"/>
      <c r="M188" s="593">
        <v>1114</v>
      </c>
      <c r="N188" s="720"/>
      <c r="O188" s="721"/>
      <c r="P188" s="721"/>
      <c r="Q188" s="722"/>
      <c r="R188" s="518"/>
      <c r="S188" s="410"/>
      <c r="T188" s="410"/>
      <c r="U188" s="410"/>
      <c r="V188" s="410"/>
      <c r="W188" s="410"/>
      <c r="X188" s="410"/>
      <c r="Y188" s="410"/>
      <c r="Z188" s="410"/>
      <c r="AA188" s="410"/>
      <c r="AB188" s="410"/>
      <c r="AC188" s="410"/>
      <c r="AD188" s="410"/>
      <c r="AE188" s="410"/>
      <c r="AF188" s="410"/>
      <c r="AG188" s="410"/>
      <c r="AH188" s="410"/>
      <c r="AI188" s="410"/>
      <c r="AJ188" s="410"/>
      <c r="AK188" s="410"/>
      <c r="AL188" s="410"/>
      <c r="AM188" s="410"/>
      <c r="AN188" s="410"/>
      <c r="AO188" s="410"/>
      <c r="AP188" s="410"/>
      <c r="AQ188" s="410"/>
      <c r="AR188" s="410"/>
      <c r="AS188" s="410"/>
      <c r="AT188" s="410"/>
      <c r="AU188" s="410"/>
      <c r="AV188" s="410"/>
      <c r="AW188" s="410"/>
      <c r="AX188" s="410"/>
      <c r="AY188" s="410"/>
      <c r="AZ188" s="410"/>
      <c r="BA188" s="410"/>
      <c r="BB188" s="410"/>
      <c r="BC188" s="410"/>
      <c r="BD188" s="410"/>
      <c r="BE188" s="410"/>
      <c r="BF188" s="410"/>
      <c r="BG188" s="410"/>
      <c r="BH188" s="410"/>
      <c r="BI188" s="410"/>
      <c r="BJ188" s="410"/>
      <c r="BK188" s="410"/>
      <c r="BL188" s="410"/>
      <c r="BM188" s="410"/>
      <c r="BN188" s="410"/>
      <c r="BO188" s="410"/>
      <c r="BP188" s="410"/>
      <c r="BQ188" s="410"/>
      <c r="BR188" s="410"/>
      <c r="BS188" s="410"/>
      <c r="BT188" s="410"/>
      <c r="BU188" s="410"/>
      <c r="BV188" s="410"/>
      <c r="BW188" s="410"/>
      <c r="BX188" s="410"/>
      <c r="BY188" s="410"/>
      <c r="BZ188" s="410"/>
      <c r="CA188" s="410"/>
      <c r="CB188" s="410"/>
      <c r="CC188" s="410"/>
      <c r="CD188" s="410"/>
      <c r="CE188" s="410"/>
      <c r="CF188" s="410"/>
      <c r="CG188" s="410"/>
      <c r="CH188" s="410"/>
      <c r="CI188" s="410"/>
      <c r="CJ188" s="410"/>
      <c r="CK188" s="410"/>
      <c r="CL188" s="410"/>
      <c r="CM188" s="410"/>
      <c r="CN188" s="410"/>
      <c r="CO188" s="410"/>
      <c r="CP188" s="410"/>
      <c r="CQ188" s="410"/>
      <c r="CR188" s="410"/>
      <c r="CS188" s="410"/>
      <c r="CT188" s="410"/>
      <c r="CU188" s="410"/>
    </row>
    <row r="189" spans="1:99">
      <c r="B189" s="785" t="s">
        <v>695</v>
      </c>
      <c r="C189" s="786"/>
      <c r="D189" s="786"/>
      <c r="E189" s="786"/>
      <c r="F189" s="786"/>
      <c r="G189" s="786"/>
      <c r="H189" s="786"/>
      <c r="I189" s="786"/>
      <c r="J189" s="786"/>
      <c r="K189" s="786"/>
      <c r="L189" s="786"/>
      <c r="M189" s="786"/>
      <c r="N189" s="786"/>
      <c r="O189" s="786"/>
      <c r="P189" s="786"/>
      <c r="Q189" s="786"/>
      <c r="R189" s="787"/>
      <c r="S189" s="410"/>
      <c r="T189" s="410"/>
      <c r="U189" s="410"/>
      <c r="V189" s="410"/>
      <c r="W189" s="410"/>
      <c r="X189" s="410"/>
      <c r="Y189" s="410"/>
      <c r="Z189" s="410"/>
      <c r="AA189" s="410"/>
      <c r="AB189" s="410"/>
      <c r="AC189" s="410"/>
      <c r="AD189" s="410"/>
      <c r="AE189" s="410"/>
      <c r="AF189" s="410"/>
      <c r="AG189" s="410"/>
      <c r="AH189" s="410"/>
      <c r="AI189" s="410"/>
      <c r="AJ189" s="410"/>
      <c r="AK189" s="410"/>
      <c r="AL189" s="410"/>
      <c r="AM189" s="410"/>
      <c r="AN189" s="410"/>
      <c r="AO189" s="410"/>
      <c r="AP189" s="410"/>
      <c r="AQ189" s="410"/>
      <c r="AR189" s="410"/>
      <c r="AS189" s="410"/>
      <c r="AT189" s="410"/>
      <c r="AU189" s="410"/>
      <c r="AV189" s="410"/>
      <c r="AW189" s="410"/>
      <c r="AX189" s="410"/>
      <c r="AY189" s="410"/>
      <c r="AZ189" s="410"/>
      <c r="BA189" s="410"/>
      <c r="BB189" s="410"/>
      <c r="BC189" s="410"/>
      <c r="BD189" s="410"/>
      <c r="BE189" s="410"/>
      <c r="BF189" s="410"/>
      <c r="BG189" s="410"/>
      <c r="BH189" s="410"/>
      <c r="BI189" s="410"/>
      <c r="BJ189" s="410"/>
      <c r="BK189" s="410"/>
      <c r="BL189" s="410"/>
      <c r="BM189" s="410"/>
      <c r="BN189" s="410"/>
      <c r="BO189" s="410"/>
      <c r="BP189" s="410"/>
      <c r="BQ189" s="410"/>
      <c r="BR189" s="410"/>
      <c r="BS189" s="410"/>
      <c r="BT189" s="410"/>
      <c r="BU189" s="410"/>
      <c r="BV189" s="410"/>
      <c r="BW189" s="410"/>
      <c r="BX189" s="410"/>
      <c r="BY189" s="410"/>
      <c r="BZ189" s="410"/>
      <c r="CA189" s="410"/>
      <c r="CB189" s="410"/>
      <c r="CC189" s="410"/>
      <c r="CD189" s="410"/>
      <c r="CE189" s="410"/>
      <c r="CF189" s="410"/>
      <c r="CG189" s="410"/>
      <c r="CH189" s="410"/>
      <c r="CI189" s="410"/>
      <c r="CJ189" s="410"/>
      <c r="CK189" s="410"/>
      <c r="CL189" s="410"/>
      <c r="CM189" s="410"/>
      <c r="CN189" s="410"/>
      <c r="CO189" s="410"/>
      <c r="CP189" s="410"/>
      <c r="CQ189" s="410"/>
      <c r="CR189" s="410"/>
      <c r="CS189" s="410"/>
      <c r="CT189" s="410"/>
      <c r="CU189" s="410"/>
    </row>
    <row r="190" spans="1:99" ht="14.25">
      <c r="B190" s="413" t="s">
        <v>696</v>
      </c>
      <c r="C190" s="414"/>
      <c r="D190" s="414"/>
      <c r="E190" s="414"/>
      <c r="F190" s="414"/>
      <c r="G190" s="414"/>
      <c r="H190" s="414"/>
      <c r="I190" s="414"/>
      <c r="J190" s="414"/>
      <c r="K190" s="414"/>
      <c r="L190" s="415"/>
      <c r="M190" s="593">
        <v>1063</v>
      </c>
      <c r="N190" s="720"/>
      <c r="O190" s="721"/>
      <c r="P190" s="721"/>
      <c r="Q190" s="722"/>
      <c r="R190" s="518"/>
      <c r="S190" s="410"/>
      <c r="T190" s="410"/>
      <c r="U190" s="410"/>
      <c r="V190" s="410"/>
      <c r="W190" s="410"/>
      <c r="X190" s="410"/>
      <c r="Y190" s="410"/>
      <c r="Z190" s="410"/>
      <c r="AA190" s="410"/>
      <c r="AB190" s="410"/>
      <c r="AC190" s="410"/>
      <c r="AD190" s="410"/>
      <c r="AE190" s="410"/>
      <c r="AF190" s="410"/>
      <c r="AG190" s="410"/>
      <c r="AH190" s="410"/>
      <c r="AI190" s="410"/>
      <c r="AJ190" s="410"/>
      <c r="AK190" s="410"/>
      <c r="AL190" s="410"/>
      <c r="AM190" s="410"/>
      <c r="AN190" s="410"/>
      <c r="AO190" s="410"/>
      <c r="AP190" s="410"/>
      <c r="AQ190" s="410"/>
      <c r="AR190" s="410"/>
      <c r="AS190" s="410"/>
      <c r="AT190" s="410"/>
      <c r="AU190" s="410"/>
      <c r="AV190" s="410"/>
      <c r="AW190" s="410"/>
      <c r="AX190" s="410"/>
      <c r="AY190" s="410"/>
      <c r="AZ190" s="410"/>
      <c r="BA190" s="410"/>
      <c r="BB190" s="410"/>
      <c r="BC190" s="410"/>
      <c r="BD190" s="410"/>
      <c r="BE190" s="410"/>
      <c r="BF190" s="410"/>
      <c r="BG190" s="410"/>
      <c r="BH190" s="410"/>
      <c r="BI190" s="410"/>
      <c r="BJ190" s="410"/>
      <c r="BK190" s="410"/>
      <c r="BL190" s="410"/>
      <c r="BM190" s="410"/>
      <c r="BN190" s="410"/>
      <c r="BO190" s="410"/>
      <c r="BP190" s="410"/>
      <c r="BQ190" s="410"/>
      <c r="BR190" s="410"/>
      <c r="BS190" s="410"/>
      <c r="BT190" s="410"/>
      <c r="BU190" s="410"/>
      <c r="BV190" s="410"/>
      <c r="BW190" s="410"/>
      <c r="BX190" s="410"/>
      <c r="BY190" s="410"/>
      <c r="BZ190" s="410"/>
      <c r="CA190" s="410"/>
      <c r="CB190" s="410"/>
      <c r="CC190" s="410"/>
      <c r="CD190" s="410"/>
      <c r="CE190" s="410"/>
      <c r="CF190" s="410"/>
      <c r="CG190" s="410"/>
      <c r="CH190" s="410"/>
      <c r="CI190" s="410"/>
      <c r="CJ190" s="410"/>
      <c r="CK190" s="410"/>
      <c r="CL190" s="410"/>
      <c r="CM190" s="410"/>
      <c r="CN190" s="410"/>
      <c r="CO190" s="410"/>
      <c r="CP190" s="410"/>
      <c r="CQ190" s="410"/>
      <c r="CR190" s="410"/>
      <c r="CS190" s="410"/>
      <c r="CT190" s="410"/>
      <c r="CU190" s="410"/>
    </row>
    <row r="191" spans="1:99" ht="14.25">
      <c r="B191" s="437" t="s">
        <v>697</v>
      </c>
      <c r="C191" s="437"/>
      <c r="D191" s="437"/>
      <c r="E191" s="437"/>
      <c r="F191" s="437"/>
      <c r="G191" s="437"/>
      <c r="H191" s="437"/>
      <c r="I191" s="437"/>
      <c r="J191" s="437"/>
      <c r="K191" s="437"/>
      <c r="L191" s="437"/>
      <c r="M191" s="593">
        <v>1064</v>
      </c>
      <c r="N191" s="720"/>
      <c r="O191" s="721"/>
      <c r="P191" s="721"/>
      <c r="Q191" s="722"/>
      <c r="R191" s="518"/>
      <c r="S191" s="410"/>
      <c r="T191" s="410"/>
      <c r="U191" s="410"/>
      <c r="V191" s="410"/>
      <c r="W191" s="410"/>
      <c r="X191" s="410"/>
      <c r="Y191" s="410"/>
      <c r="Z191" s="410"/>
      <c r="AA191" s="410"/>
      <c r="AB191" s="410"/>
      <c r="AC191" s="410"/>
      <c r="AD191" s="410"/>
      <c r="AE191" s="410"/>
      <c r="AF191" s="410"/>
      <c r="AG191" s="410"/>
      <c r="AH191" s="410"/>
      <c r="AI191" s="410"/>
      <c r="AJ191" s="410"/>
      <c r="AK191" s="410"/>
      <c r="AL191" s="410"/>
      <c r="AM191" s="410"/>
      <c r="AN191" s="410"/>
      <c r="AO191" s="410"/>
      <c r="AP191" s="410"/>
      <c r="AQ191" s="410"/>
      <c r="AR191" s="410"/>
      <c r="AS191" s="410"/>
      <c r="AT191" s="410"/>
      <c r="AU191" s="410"/>
      <c r="AV191" s="410"/>
      <c r="AW191" s="410"/>
      <c r="AX191" s="410"/>
      <c r="AY191" s="410"/>
      <c r="AZ191" s="410"/>
      <c r="BA191" s="410"/>
      <c r="BB191" s="410"/>
      <c r="BC191" s="410"/>
      <c r="BD191" s="410"/>
      <c r="BE191" s="410"/>
      <c r="BF191" s="410"/>
      <c r="BG191" s="410"/>
      <c r="BH191" s="410"/>
      <c r="BI191" s="410"/>
      <c r="BJ191" s="410"/>
      <c r="BK191" s="410"/>
      <c r="BL191" s="410"/>
      <c r="BM191" s="410"/>
      <c r="BN191" s="410"/>
      <c r="BO191" s="410"/>
      <c r="BP191" s="410"/>
      <c r="BQ191" s="410"/>
      <c r="BR191" s="410"/>
      <c r="BS191" s="410"/>
      <c r="BT191" s="410"/>
      <c r="BU191" s="410"/>
      <c r="BV191" s="410"/>
      <c r="BW191" s="410"/>
      <c r="BX191" s="410"/>
      <c r="BY191" s="410"/>
      <c r="BZ191" s="410"/>
      <c r="CA191" s="410"/>
      <c r="CB191" s="410"/>
      <c r="CC191" s="410"/>
      <c r="CD191" s="410"/>
      <c r="CE191" s="410"/>
      <c r="CF191" s="410"/>
      <c r="CG191" s="410"/>
      <c r="CH191" s="410"/>
      <c r="CI191" s="410"/>
      <c r="CJ191" s="410"/>
      <c r="CK191" s="410"/>
      <c r="CL191" s="410"/>
      <c r="CM191" s="410"/>
      <c r="CN191" s="410"/>
      <c r="CO191" s="410"/>
      <c r="CP191" s="410"/>
      <c r="CQ191" s="410"/>
      <c r="CR191" s="410"/>
      <c r="CS191" s="410"/>
      <c r="CT191" s="410"/>
      <c r="CU191" s="410"/>
    </row>
    <row r="192" spans="1:99" ht="14.25">
      <c r="B192" s="437" t="s">
        <v>698</v>
      </c>
      <c r="C192" s="437"/>
      <c r="D192" s="437"/>
      <c r="E192" s="437"/>
      <c r="F192" s="437"/>
      <c r="G192" s="437"/>
      <c r="H192" s="437"/>
      <c r="I192" s="437"/>
      <c r="J192" s="437"/>
      <c r="K192" s="437"/>
      <c r="L192" s="437"/>
      <c r="M192" s="593">
        <v>1065</v>
      </c>
      <c r="N192" s="720"/>
      <c r="O192" s="721"/>
      <c r="P192" s="721"/>
      <c r="Q192" s="722"/>
      <c r="R192" s="518"/>
      <c r="S192" s="410"/>
      <c r="T192" s="410"/>
      <c r="U192" s="410"/>
      <c r="V192" s="410"/>
      <c r="W192" s="410"/>
      <c r="X192" s="410"/>
      <c r="Y192" s="410"/>
      <c r="Z192" s="410"/>
      <c r="AA192" s="410"/>
      <c r="AB192" s="410"/>
      <c r="AC192" s="410"/>
      <c r="AD192" s="410"/>
      <c r="AE192" s="410"/>
      <c r="AF192" s="410"/>
      <c r="AG192" s="410"/>
      <c r="AH192" s="410"/>
      <c r="AI192" s="410"/>
      <c r="AJ192" s="410"/>
      <c r="AK192" s="410"/>
      <c r="AL192" s="410"/>
      <c r="AM192" s="410"/>
      <c r="AN192" s="410"/>
      <c r="AO192" s="410"/>
      <c r="AP192" s="410"/>
      <c r="AQ192" s="410"/>
      <c r="AR192" s="410"/>
      <c r="AS192" s="410"/>
      <c r="AT192" s="410"/>
      <c r="AU192" s="410"/>
      <c r="AV192" s="410"/>
      <c r="AW192" s="410"/>
      <c r="AX192" s="410"/>
      <c r="AY192" s="410"/>
      <c r="AZ192" s="410"/>
      <c r="BA192" s="410"/>
      <c r="BB192" s="410"/>
      <c r="BC192" s="410"/>
      <c r="BD192" s="410"/>
      <c r="BE192" s="410"/>
      <c r="BF192" s="410"/>
      <c r="BG192" s="410"/>
      <c r="BH192" s="410"/>
      <c r="BI192" s="410"/>
      <c r="BJ192" s="410"/>
      <c r="BK192" s="410"/>
      <c r="BL192" s="410"/>
      <c r="BM192" s="410"/>
      <c r="BN192" s="410"/>
      <c r="BO192" s="410"/>
      <c r="BP192" s="410"/>
      <c r="BQ192" s="410"/>
      <c r="BR192" s="410"/>
      <c r="BS192" s="410"/>
      <c r="BT192" s="410"/>
      <c r="BU192" s="410"/>
      <c r="BV192" s="410"/>
      <c r="BW192" s="410"/>
      <c r="BX192" s="410"/>
      <c r="BY192" s="410"/>
      <c r="BZ192" s="410"/>
      <c r="CA192" s="410"/>
      <c r="CB192" s="410"/>
      <c r="CC192" s="410"/>
      <c r="CD192" s="410"/>
      <c r="CE192" s="410"/>
      <c r="CF192" s="410"/>
      <c r="CG192" s="410"/>
      <c r="CH192" s="410"/>
      <c r="CI192" s="410"/>
    </row>
    <row r="193" spans="1:80"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  <c r="Y193" s="410"/>
      <c r="Z193" s="410"/>
      <c r="AA193" s="410"/>
      <c r="AB193" s="410"/>
      <c r="AC193" s="410"/>
      <c r="AD193" s="410"/>
      <c r="AE193" s="410"/>
      <c r="AF193" s="410"/>
      <c r="AG193" s="410"/>
      <c r="AH193" s="410"/>
      <c r="AI193" s="410"/>
      <c r="AJ193" s="410"/>
      <c r="AK193" s="410"/>
      <c r="AL193" s="410"/>
      <c r="AM193" s="410"/>
      <c r="AN193" s="410"/>
      <c r="AO193" s="410"/>
      <c r="AP193" s="410"/>
      <c r="AQ193" s="410"/>
      <c r="AR193" s="410"/>
      <c r="AS193" s="410"/>
      <c r="AT193" s="410"/>
      <c r="AU193" s="410"/>
      <c r="AV193" s="410"/>
      <c r="AW193" s="410"/>
      <c r="AX193" s="410"/>
      <c r="AY193" s="410"/>
      <c r="AZ193" s="410"/>
      <c r="BA193" s="410"/>
      <c r="BB193" s="410"/>
      <c r="BC193" s="410"/>
      <c r="BD193" s="410"/>
      <c r="BE193" s="410"/>
      <c r="BF193" s="410"/>
      <c r="BG193" s="410"/>
      <c r="BH193" s="410"/>
      <c r="BI193" s="410"/>
      <c r="BJ193" s="410"/>
      <c r="BK193" s="410"/>
      <c r="BL193" s="410"/>
      <c r="BM193" s="410"/>
      <c r="BN193" s="410"/>
      <c r="BO193" s="410"/>
      <c r="BP193" s="410"/>
      <c r="BQ193" s="410"/>
      <c r="BR193" s="410"/>
      <c r="BS193" s="410"/>
      <c r="BT193" s="410"/>
      <c r="BU193" s="410"/>
      <c r="BV193" s="410"/>
    </row>
    <row r="194" spans="1:80" s="411" customFormat="1">
      <c r="A194" s="409"/>
      <c r="B194" s="779" t="s">
        <v>699</v>
      </c>
      <c r="C194" s="780"/>
      <c r="D194" s="780"/>
      <c r="E194" s="780"/>
      <c r="F194" s="780"/>
      <c r="G194" s="780"/>
      <c r="H194" s="780"/>
      <c r="I194" s="780"/>
      <c r="J194" s="780"/>
      <c r="K194" s="780"/>
      <c r="L194" s="780"/>
      <c r="M194" s="780"/>
      <c r="N194" s="781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  <c r="Y194" s="410"/>
      <c r="Z194" s="410"/>
      <c r="AA194" s="410"/>
      <c r="AB194" s="410"/>
      <c r="AC194" s="410"/>
      <c r="AD194" s="410"/>
      <c r="AE194" s="410"/>
      <c r="AF194" s="410"/>
      <c r="AG194" s="410"/>
      <c r="AH194" s="410"/>
      <c r="AI194" s="410"/>
      <c r="AJ194" s="410"/>
      <c r="AK194" s="410"/>
      <c r="AL194" s="410"/>
      <c r="AM194" s="410"/>
      <c r="AN194" s="410"/>
      <c r="AO194" s="410"/>
      <c r="AP194" s="410"/>
      <c r="AQ194" s="410"/>
      <c r="AR194" s="410"/>
      <c r="AS194" s="410"/>
      <c r="AT194" s="410"/>
      <c r="AU194" s="410"/>
      <c r="AV194" s="410"/>
      <c r="AW194" s="410"/>
      <c r="AX194" s="410"/>
      <c r="AY194" s="410"/>
      <c r="AZ194" s="410"/>
      <c r="BA194" s="410"/>
      <c r="BB194" s="410"/>
      <c r="BC194" s="410"/>
      <c r="BD194" s="410"/>
      <c r="BE194" s="410"/>
      <c r="BF194" s="410"/>
      <c r="BG194" s="410"/>
      <c r="BH194" s="410"/>
      <c r="BI194" s="410"/>
      <c r="BJ194" s="410"/>
      <c r="BK194" s="410"/>
      <c r="BL194" s="410"/>
      <c r="BM194" s="410"/>
      <c r="BN194" s="410"/>
      <c r="BO194" s="410"/>
      <c r="BP194" s="410"/>
      <c r="BQ194" s="410"/>
      <c r="BR194" s="410"/>
      <c r="BS194" s="410"/>
      <c r="BT194" s="410"/>
      <c r="BU194" s="410"/>
      <c r="BV194" s="410"/>
    </row>
    <row r="195" spans="1:80" s="411" customFormat="1">
      <c r="A195" s="409"/>
      <c r="B195" s="782"/>
      <c r="C195" s="783"/>
      <c r="D195" s="783"/>
      <c r="E195" s="783"/>
      <c r="F195" s="783"/>
      <c r="G195" s="783"/>
      <c r="H195" s="783"/>
      <c r="I195" s="783"/>
      <c r="J195" s="783"/>
      <c r="K195" s="783"/>
      <c r="L195" s="783"/>
      <c r="M195" s="783"/>
      <c r="N195" s="784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  <c r="Y195" s="410"/>
      <c r="Z195" s="410"/>
      <c r="AA195" s="410"/>
      <c r="AB195" s="410"/>
      <c r="AC195" s="410"/>
      <c r="AD195" s="410"/>
      <c r="AE195" s="410"/>
      <c r="AF195" s="410"/>
      <c r="AG195" s="410"/>
      <c r="AH195" s="410"/>
      <c r="AI195" s="410"/>
      <c r="AJ195" s="410"/>
      <c r="AK195" s="410"/>
      <c r="AL195" s="410"/>
      <c r="AM195" s="410"/>
      <c r="AN195" s="410"/>
      <c r="AO195" s="410"/>
      <c r="AP195" s="410"/>
      <c r="AQ195" s="410"/>
      <c r="AR195" s="410"/>
      <c r="AS195" s="410"/>
      <c r="AT195" s="410"/>
      <c r="AU195" s="410"/>
      <c r="AV195" s="410"/>
      <c r="AW195" s="410"/>
      <c r="AX195" s="410"/>
      <c r="AY195" s="410"/>
      <c r="AZ195" s="410"/>
      <c r="BA195" s="410"/>
      <c r="BB195" s="410"/>
      <c r="BC195" s="410"/>
      <c r="BD195" s="410"/>
      <c r="BE195" s="410"/>
      <c r="BF195" s="410"/>
      <c r="BG195" s="410"/>
      <c r="BH195" s="410"/>
      <c r="BI195" s="410"/>
      <c r="BJ195" s="410"/>
      <c r="BK195" s="410"/>
      <c r="BL195" s="410"/>
      <c r="BM195" s="410"/>
      <c r="BN195" s="410"/>
      <c r="BO195" s="410"/>
      <c r="BP195" s="410"/>
      <c r="BQ195" s="410"/>
      <c r="BR195" s="410"/>
      <c r="BS195" s="410"/>
      <c r="BT195" s="410"/>
      <c r="BU195" s="410"/>
      <c r="BV195" s="410"/>
    </row>
    <row r="196" spans="1:80" ht="14.25">
      <c r="B196" s="450" t="s">
        <v>700</v>
      </c>
      <c r="C196" s="451"/>
      <c r="D196" s="451"/>
      <c r="E196" s="451"/>
      <c r="F196" s="451"/>
      <c r="G196" s="451"/>
      <c r="H196" s="451"/>
      <c r="I196" s="593">
        <v>701</v>
      </c>
      <c r="J196" s="720"/>
      <c r="K196" s="721"/>
      <c r="L196" s="721"/>
      <c r="M196" s="722"/>
      <c r="N196" s="462" t="s">
        <v>2</v>
      </c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  <c r="Y196" s="410"/>
      <c r="Z196" s="410"/>
      <c r="AA196" s="410"/>
      <c r="AB196" s="410"/>
      <c r="AC196" s="410"/>
      <c r="AD196" s="410"/>
      <c r="AE196" s="410"/>
      <c r="AF196" s="410"/>
      <c r="AG196" s="410"/>
      <c r="AH196" s="410"/>
      <c r="AI196" s="410"/>
      <c r="AJ196" s="410"/>
      <c r="AK196" s="410"/>
      <c r="AL196" s="410"/>
      <c r="AM196" s="410"/>
      <c r="AN196" s="410"/>
      <c r="AO196" s="410"/>
      <c r="AP196" s="410"/>
      <c r="AQ196" s="410"/>
      <c r="AR196" s="410"/>
      <c r="AS196" s="410"/>
      <c r="AT196" s="410"/>
      <c r="AU196" s="410"/>
      <c r="AV196" s="410"/>
      <c r="AW196" s="410"/>
      <c r="AX196" s="410"/>
      <c r="AY196" s="410"/>
      <c r="AZ196" s="410"/>
      <c r="BA196" s="410"/>
      <c r="BB196" s="410"/>
      <c r="BC196" s="410"/>
      <c r="BD196" s="410"/>
      <c r="BE196" s="410"/>
      <c r="BF196" s="410"/>
      <c r="BG196" s="410"/>
      <c r="BH196" s="410"/>
      <c r="BI196" s="410"/>
      <c r="BJ196" s="410"/>
      <c r="BK196" s="410"/>
      <c r="BL196" s="410"/>
      <c r="BM196" s="410"/>
      <c r="BN196" s="410"/>
      <c r="BO196" s="410"/>
      <c r="BP196" s="410"/>
      <c r="BQ196" s="410"/>
      <c r="BR196" s="410"/>
      <c r="BS196" s="410"/>
      <c r="BT196" s="410"/>
      <c r="BU196" s="410"/>
      <c r="BV196" s="410"/>
    </row>
    <row r="197" spans="1:80" ht="14.25">
      <c r="B197" s="450" t="s">
        <v>701</v>
      </c>
      <c r="C197" s="451"/>
      <c r="D197" s="451"/>
      <c r="E197" s="451"/>
      <c r="F197" s="451"/>
      <c r="G197" s="451"/>
      <c r="H197" s="451"/>
      <c r="I197" s="593">
        <v>702</v>
      </c>
      <c r="J197" s="720"/>
      <c r="K197" s="721"/>
      <c r="L197" s="721"/>
      <c r="M197" s="722"/>
      <c r="N197" s="462" t="s">
        <v>3</v>
      </c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  <c r="Y197" s="410"/>
      <c r="Z197" s="410"/>
      <c r="AA197" s="410"/>
      <c r="AB197" s="410"/>
      <c r="AC197" s="410"/>
      <c r="AD197" s="410"/>
      <c r="AE197" s="410"/>
      <c r="AF197" s="410"/>
      <c r="AG197" s="410"/>
      <c r="AH197" s="410"/>
      <c r="AI197" s="410"/>
      <c r="AJ197" s="410"/>
      <c r="AK197" s="410"/>
      <c r="AL197" s="410"/>
      <c r="AM197" s="410"/>
      <c r="AN197" s="410"/>
      <c r="AO197" s="410"/>
      <c r="AP197" s="410"/>
      <c r="AQ197" s="410"/>
      <c r="AR197" s="410"/>
      <c r="AS197" s="410"/>
      <c r="AT197" s="410"/>
      <c r="AU197" s="410"/>
      <c r="AV197" s="410"/>
      <c r="AW197" s="410"/>
      <c r="AX197" s="410"/>
      <c r="AY197" s="410"/>
      <c r="AZ197" s="410"/>
      <c r="BA197" s="410"/>
      <c r="BB197" s="410"/>
      <c r="BC197" s="410"/>
      <c r="BD197" s="410"/>
      <c r="BE197" s="410"/>
      <c r="BF197" s="410"/>
      <c r="BG197" s="410"/>
      <c r="BH197" s="410"/>
      <c r="BI197" s="410"/>
      <c r="BJ197" s="410"/>
      <c r="BK197" s="410"/>
      <c r="BL197" s="410"/>
      <c r="BM197" s="410"/>
      <c r="BN197" s="410"/>
      <c r="BO197" s="410"/>
      <c r="BP197" s="410"/>
      <c r="BQ197" s="410"/>
      <c r="BR197" s="410"/>
      <c r="BS197" s="410"/>
      <c r="BT197" s="410"/>
      <c r="BU197" s="410"/>
      <c r="BV197" s="410"/>
    </row>
    <row r="198" spans="1:80" ht="14.25">
      <c r="B198" s="450" t="s">
        <v>702</v>
      </c>
      <c r="C198" s="451"/>
      <c r="D198" s="451"/>
      <c r="E198" s="451"/>
      <c r="F198" s="451"/>
      <c r="G198" s="451"/>
      <c r="H198" s="451"/>
      <c r="I198" s="593">
        <v>703</v>
      </c>
      <c r="J198" s="720">
        <f>+$J$196-$J$197</f>
        <v>0</v>
      </c>
      <c r="K198" s="721"/>
      <c r="L198" s="721"/>
      <c r="M198" s="722"/>
      <c r="N198" s="462" t="s">
        <v>4</v>
      </c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  <c r="Y198" s="410"/>
      <c r="Z198" s="410"/>
      <c r="AA198" s="410"/>
      <c r="AB198" s="410"/>
      <c r="AC198" s="410"/>
      <c r="AD198" s="410"/>
      <c r="AE198" s="410"/>
      <c r="AF198" s="410"/>
      <c r="AG198" s="410"/>
      <c r="AH198" s="410"/>
      <c r="AI198" s="410"/>
      <c r="AJ198" s="410"/>
      <c r="AK198" s="410"/>
      <c r="AL198" s="410"/>
      <c r="AM198" s="410"/>
      <c r="AN198" s="410"/>
      <c r="AO198" s="410"/>
      <c r="AP198" s="410"/>
      <c r="AQ198" s="410"/>
      <c r="AR198" s="410"/>
      <c r="AS198" s="410"/>
      <c r="AT198" s="410"/>
      <c r="AU198" s="410"/>
      <c r="AV198" s="410"/>
      <c r="AW198" s="410"/>
      <c r="AX198" s="410"/>
      <c r="AY198" s="410"/>
      <c r="AZ198" s="410"/>
      <c r="BA198" s="410"/>
      <c r="BB198" s="410"/>
      <c r="BC198" s="410"/>
      <c r="BD198" s="410"/>
      <c r="BE198" s="410"/>
      <c r="BF198" s="410"/>
      <c r="BG198" s="410"/>
      <c r="BH198" s="410"/>
      <c r="BI198" s="410"/>
      <c r="BJ198" s="410"/>
      <c r="BK198" s="410"/>
      <c r="BL198" s="410"/>
      <c r="BM198" s="410"/>
      <c r="BN198" s="410"/>
      <c r="BO198" s="410"/>
      <c r="BP198" s="410"/>
      <c r="BQ198" s="410"/>
      <c r="BR198" s="410"/>
      <c r="BS198" s="410"/>
      <c r="BT198" s="410"/>
      <c r="BU198" s="410"/>
      <c r="BV198" s="410"/>
    </row>
    <row r="199" spans="1:80" ht="14.25">
      <c r="B199" s="450" t="s">
        <v>703</v>
      </c>
      <c r="C199" s="451"/>
      <c r="D199" s="451"/>
      <c r="E199" s="451"/>
      <c r="F199" s="451"/>
      <c r="G199" s="451"/>
      <c r="H199" s="451"/>
      <c r="I199" s="593">
        <v>704</v>
      </c>
      <c r="J199" s="720"/>
      <c r="K199" s="721"/>
      <c r="L199" s="721"/>
      <c r="M199" s="722"/>
      <c r="N199" s="462" t="s">
        <v>2</v>
      </c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  <c r="Y199" s="410"/>
      <c r="Z199" s="410"/>
      <c r="AA199" s="410"/>
      <c r="AB199" s="410"/>
      <c r="AC199" s="410"/>
      <c r="AD199" s="410"/>
      <c r="AE199" s="410"/>
      <c r="AF199" s="410"/>
      <c r="AG199" s="410"/>
      <c r="AH199" s="410"/>
      <c r="AI199" s="410"/>
      <c r="AJ199" s="410"/>
      <c r="AK199" s="410"/>
      <c r="AL199" s="410"/>
      <c r="AM199" s="410"/>
      <c r="AN199" s="410"/>
      <c r="AO199" s="410"/>
      <c r="AP199" s="410"/>
      <c r="AQ199" s="410"/>
      <c r="AR199" s="410"/>
      <c r="AS199" s="410"/>
      <c r="AT199" s="410"/>
      <c r="AU199" s="410"/>
      <c r="AV199" s="410"/>
      <c r="AW199" s="410"/>
      <c r="AX199" s="410"/>
      <c r="AY199" s="410"/>
      <c r="AZ199" s="410"/>
      <c r="BA199" s="410"/>
      <c r="BB199" s="410"/>
      <c r="BC199" s="410"/>
      <c r="BD199" s="410"/>
      <c r="BE199" s="410"/>
      <c r="BF199" s="410"/>
      <c r="BG199" s="410"/>
      <c r="BH199" s="410"/>
      <c r="BI199" s="410"/>
      <c r="BJ199" s="410"/>
      <c r="BK199" s="410"/>
      <c r="BL199" s="410"/>
      <c r="BM199" s="410"/>
      <c r="BN199" s="410"/>
      <c r="BO199" s="410"/>
      <c r="BP199" s="410"/>
      <c r="BQ199" s="410"/>
      <c r="BR199" s="410"/>
      <c r="BS199" s="410"/>
      <c r="BT199" s="410"/>
      <c r="BU199" s="410"/>
      <c r="BV199" s="410"/>
    </row>
    <row r="200" spans="1:80" ht="14.25">
      <c r="B200" s="450" t="s">
        <v>704</v>
      </c>
      <c r="C200" s="451"/>
      <c r="D200" s="451"/>
      <c r="E200" s="451"/>
      <c r="F200" s="451"/>
      <c r="G200" s="451"/>
      <c r="H200" s="451"/>
      <c r="I200" s="593">
        <v>930</v>
      </c>
      <c r="J200" s="720"/>
      <c r="K200" s="721"/>
      <c r="L200" s="721"/>
      <c r="M200" s="722"/>
      <c r="N200" s="462" t="s">
        <v>3</v>
      </c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  <c r="Y200" s="410"/>
      <c r="Z200" s="410"/>
      <c r="AA200" s="410"/>
      <c r="AB200" s="410"/>
      <c r="AC200" s="410"/>
      <c r="AD200" s="410"/>
      <c r="AE200" s="410"/>
      <c r="AF200" s="410"/>
      <c r="AG200" s="410"/>
      <c r="AH200" s="410"/>
      <c r="AI200" s="410"/>
      <c r="AJ200" s="410"/>
      <c r="AK200" s="410"/>
      <c r="AL200" s="410"/>
      <c r="AM200" s="410"/>
      <c r="AN200" s="410"/>
      <c r="AO200" s="410"/>
      <c r="AP200" s="410"/>
      <c r="AQ200" s="410"/>
      <c r="AR200" s="410"/>
      <c r="AS200" s="410"/>
      <c r="AT200" s="410"/>
      <c r="AU200" s="410"/>
      <c r="AV200" s="410"/>
      <c r="AW200" s="410"/>
      <c r="AX200" s="410"/>
      <c r="AY200" s="410"/>
      <c r="AZ200" s="410"/>
      <c r="BA200" s="410"/>
      <c r="BB200" s="410"/>
      <c r="BC200" s="410"/>
      <c r="BD200" s="410"/>
      <c r="BE200" s="410"/>
      <c r="BF200" s="410"/>
      <c r="BG200" s="410"/>
      <c r="BH200" s="410"/>
      <c r="BI200" s="410"/>
      <c r="BJ200" s="410"/>
      <c r="BK200" s="410"/>
      <c r="BL200" s="410"/>
      <c r="BM200" s="410"/>
      <c r="BN200" s="410"/>
      <c r="BO200" s="410"/>
      <c r="BP200" s="410"/>
      <c r="BQ200" s="410"/>
      <c r="BR200" s="410"/>
      <c r="BS200" s="410"/>
      <c r="BT200" s="410"/>
      <c r="BU200" s="410"/>
      <c r="BV200" s="410"/>
    </row>
    <row r="201" spans="1:80" ht="14.25">
      <c r="B201" s="413" t="s">
        <v>705</v>
      </c>
      <c r="C201" s="414"/>
      <c r="D201" s="414"/>
      <c r="E201" s="414"/>
      <c r="F201" s="414"/>
      <c r="G201" s="414"/>
      <c r="H201" s="414"/>
      <c r="I201" s="593">
        <v>705</v>
      </c>
      <c r="J201" s="720">
        <f>+$J$198+$J$199-$J$200</f>
        <v>0</v>
      </c>
      <c r="K201" s="721"/>
      <c r="L201" s="721"/>
      <c r="M201" s="722"/>
      <c r="N201" s="462" t="s">
        <v>4</v>
      </c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  <c r="Y201" s="410"/>
      <c r="Z201" s="410"/>
      <c r="AA201" s="410"/>
      <c r="AB201" s="410"/>
      <c r="AC201" s="410"/>
      <c r="AD201" s="410"/>
      <c r="AE201" s="410"/>
      <c r="AF201" s="410"/>
      <c r="AG201" s="410"/>
      <c r="AH201" s="410"/>
      <c r="AI201" s="410"/>
      <c r="AJ201" s="410"/>
      <c r="AK201" s="410"/>
      <c r="AL201" s="410"/>
      <c r="AM201" s="410"/>
      <c r="AN201" s="410"/>
      <c r="AO201" s="410"/>
      <c r="AP201" s="410"/>
      <c r="AQ201" s="410"/>
      <c r="AR201" s="410"/>
      <c r="AS201" s="410"/>
      <c r="AT201" s="410"/>
      <c r="AU201" s="410"/>
      <c r="AV201" s="410"/>
      <c r="AW201" s="410"/>
      <c r="AX201" s="410"/>
      <c r="AY201" s="410"/>
      <c r="AZ201" s="410"/>
      <c r="BA201" s="410"/>
      <c r="BB201" s="410"/>
      <c r="BC201" s="410"/>
      <c r="BD201" s="410"/>
      <c r="BE201" s="410"/>
      <c r="BF201" s="410"/>
      <c r="BG201" s="410"/>
      <c r="BH201" s="410"/>
      <c r="BI201" s="410"/>
      <c r="BJ201" s="410"/>
      <c r="BK201" s="410"/>
      <c r="BL201" s="410"/>
      <c r="BM201" s="410"/>
      <c r="BN201" s="410"/>
      <c r="BO201" s="410"/>
      <c r="BP201" s="410"/>
      <c r="BQ201" s="410"/>
      <c r="BR201" s="410"/>
      <c r="BS201" s="410"/>
      <c r="BT201" s="410"/>
      <c r="BU201" s="410"/>
      <c r="BV201" s="410"/>
    </row>
    <row r="202" spans="1:80"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  <c r="Y202" s="410"/>
      <c r="Z202" s="410"/>
      <c r="AA202" s="410"/>
      <c r="AB202" s="410"/>
      <c r="AC202" s="410"/>
      <c r="AD202" s="410"/>
      <c r="AE202" s="410"/>
      <c r="AF202" s="410"/>
      <c r="AG202" s="410"/>
      <c r="AH202" s="410"/>
      <c r="AI202" s="410"/>
      <c r="AJ202" s="410"/>
      <c r="AK202" s="410"/>
      <c r="AL202" s="410"/>
      <c r="AM202" s="410"/>
      <c r="AN202" s="410"/>
      <c r="AO202" s="410"/>
      <c r="AP202" s="410"/>
      <c r="AQ202" s="410"/>
      <c r="AR202" s="410"/>
      <c r="AS202" s="410"/>
      <c r="AT202" s="410"/>
      <c r="AU202" s="410"/>
      <c r="AV202" s="410"/>
      <c r="AW202" s="410"/>
      <c r="AX202" s="410"/>
      <c r="AY202" s="410"/>
      <c r="AZ202" s="410"/>
      <c r="BA202" s="410"/>
      <c r="BB202" s="410"/>
      <c r="BC202" s="410"/>
      <c r="BD202" s="410"/>
      <c r="BE202" s="410"/>
      <c r="BF202" s="410"/>
      <c r="BG202" s="410"/>
      <c r="BH202" s="410"/>
      <c r="BI202" s="410"/>
      <c r="BJ202" s="410"/>
      <c r="BK202" s="410"/>
      <c r="BL202" s="410"/>
      <c r="BM202" s="410"/>
      <c r="BN202" s="410"/>
      <c r="BO202" s="410"/>
      <c r="BP202" s="410"/>
      <c r="BQ202" s="410"/>
      <c r="BR202" s="410"/>
      <c r="BS202" s="410"/>
      <c r="BT202" s="410"/>
      <c r="BU202" s="410"/>
      <c r="BV202" s="410"/>
      <c r="BW202" s="410"/>
      <c r="BX202" s="410"/>
      <c r="BY202" s="410"/>
      <c r="BZ202" s="410"/>
      <c r="CA202" s="410"/>
      <c r="CB202" s="410"/>
    </row>
    <row r="203" spans="1:80" s="411" customFormat="1">
      <c r="A203" s="409"/>
      <c r="B203" s="779" t="s">
        <v>706</v>
      </c>
      <c r="C203" s="780"/>
      <c r="D203" s="780"/>
      <c r="E203" s="780"/>
      <c r="F203" s="780"/>
      <c r="G203" s="780"/>
      <c r="H203" s="780"/>
      <c r="I203" s="780"/>
      <c r="J203" s="780"/>
      <c r="K203" s="780"/>
      <c r="L203" s="780"/>
      <c r="M203" s="780"/>
      <c r="N203" s="780"/>
      <c r="O203" s="780"/>
      <c r="P203" s="780"/>
      <c r="Q203" s="780"/>
      <c r="R203" s="781"/>
      <c r="S203" s="410"/>
      <c r="T203" s="410"/>
      <c r="U203" s="410"/>
      <c r="V203" s="410"/>
      <c r="W203" s="410"/>
      <c r="X203" s="410"/>
      <c r="Y203" s="410"/>
      <c r="Z203" s="410"/>
      <c r="AA203" s="410"/>
      <c r="AB203" s="410"/>
      <c r="AC203" s="410"/>
      <c r="AD203" s="410"/>
      <c r="AE203" s="410"/>
      <c r="AF203" s="410"/>
      <c r="AG203" s="410"/>
      <c r="AH203" s="410"/>
      <c r="AI203" s="410"/>
      <c r="AJ203" s="410"/>
      <c r="AK203" s="410"/>
      <c r="AL203" s="410"/>
      <c r="AM203" s="410"/>
      <c r="AN203" s="410"/>
      <c r="AO203" s="410"/>
      <c r="AP203" s="410"/>
      <c r="AQ203" s="410"/>
      <c r="AR203" s="410"/>
      <c r="AS203" s="410"/>
      <c r="AT203" s="410"/>
      <c r="AU203" s="410"/>
      <c r="AV203" s="410"/>
      <c r="AW203" s="410"/>
      <c r="AX203" s="410"/>
      <c r="AY203" s="410"/>
      <c r="AZ203" s="410"/>
      <c r="BA203" s="410"/>
      <c r="BB203" s="410"/>
      <c r="BC203" s="410"/>
      <c r="BD203" s="410"/>
      <c r="BE203" s="410"/>
      <c r="BF203" s="410"/>
      <c r="BG203" s="410"/>
      <c r="BH203" s="410"/>
      <c r="BI203" s="410"/>
      <c r="BJ203" s="410"/>
      <c r="BK203" s="410"/>
      <c r="BL203" s="410"/>
      <c r="BM203" s="410"/>
      <c r="BN203" s="410"/>
      <c r="BO203" s="410"/>
      <c r="BP203" s="410"/>
      <c r="BQ203" s="410"/>
      <c r="BR203" s="410"/>
      <c r="BS203" s="410"/>
      <c r="BT203" s="410"/>
      <c r="BU203" s="410"/>
      <c r="BV203" s="410"/>
      <c r="BW203" s="410"/>
      <c r="BX203" s="410"/>
      <c r="BY203" s="410"/>
      <c r="BZ203" s="410"/>
      <c r="CA203" s="410"/>
      <c r="CB203" s="410"/>
    </row>
    <row r="204" spans="1:80" s="411" customFormat="1">
      <c r="A204" s="409"/>
      <c r="B204" s="788"/>
      <c r="C204" s="789"/>
      <c r="D204" s="789"/>
      <c r="E204" s="789"/>
      <c r="F204" s="789"/>
      <c r="G204" s="789"/>
      <c r="H204" s="789"/>
      <c r="I204" s="789"/>
      <c r="J204" s="789"/>
      <c r="K204" s="789"/>
      <c r="L204" s="789"/>
      <c r="M204" s="789"/>
      <c r="N204" s="789"/>
      <c r="O204" s="789"/>
      <c r="P204" s="789"/>
      <c r="Q204" s="789"/>
      <c r="R204" s="790"/>
      <c r="S204" s="410"/>
      <c r="T204" s="410"/>
      <c r="U204" s="410"/>
      <c r="V204" s="410"/>
      <c r="W204" s="410"/>
      <c r="X204" s="410"/>
      <c r="Y204" s="410"/>
      <c r="Z204" s="410"/>
      <c r="AA204" s="410"/>
      <c r="AB204" s="410"/>
      <c r="AC204" s="410"/>
      <c r="AD204" s="410"/>
      <c r="AE204" s="410"/>
      <c r="AF204" s="410"/>
      <c r="AG204" s="410"/>
      <c r="AH204" s="410"/>
      <c r="AI204" s="410"/>
      <c r="AJ204" s="410"/>
      <c r="AK204" s="410"/>
      <c r="AL204" s="410"/>
      <c r="AM204" s="410"/>
      <c r="AN204" s="410"/>
      <c r="AO204" s="410"/>
      <c r="AP204" s="410"/>
      <c r="AQ204" s="410"/>
      <c r="AR204" s="410"/>
      <c r="AS204" s="410"/>
      <c r="AT204" s="410"/>
      <c r="AU204" s="410"/>
      <c r="AV204" s="410"/>
      <c r="AW204" s="410"/>
      <c r="AX204" s="410"/>
      <c r="AY204" s="410"/>
      <c r="AZ204" s="410"/>
      <c r="BA204" s="410"/>
      <c r="BB204" s="410"/>
      <c r="BC204" s="410"/>
      <c r="BD204" s="410"/>
      <c r="BE204" s="410"/>
      <c r="BF204" s="410"/>
      <c r="BG204" s="410"/>
      <c r="BH204" s="410"/>
      <c r="BI204" s="410"/>
      <c r="BJ204" s="410"/>
      <c r="BK204" s="410"/>
      <c r="BL204" s="410"/>
      <c r="BM204" s="410"/>
      <c r="BN204" s="410"/>
      <c r="BO204" s="410"/>
      <c r="BP204" s="410"/>
      <c r="BQ204" s="410"/>
      <c r="BR204" s="410"/>
      <c r="BS204" s="410"/>
      <c r="BT204" s="410"/>
      <c r="BU204" s="410"/>
      <c r="BV204" s="410"/>
      <c r="BW204" s="410"/>
      <c r="BX204" s="410"/>
      <c r="BY204" s="410"/>
      <c r="BZ204" s="410"/>
      <c r="CA204" s="410"/>
      <c r="CB204" s="410"/>
    </row>
    <row r="205" spans="1:80">
      <c r="B205" s="731" t="s">
        <v>707</v>
      </c>
      <c r="C205" s="743" t="s">
        <v>708</v>
      </c>
      <c r="D205" s="743"/>
      <c r="E205" s="743"/>
      <c r="F205" s="743"/>
      <c r="G205" s="743"/>
      <c r="H205" s="743"/>
      <c r="I205" s="743"/>
      <c r="J205" s="743"/>
      <c r="K205" s="743"/>
      <c r="L205" s="743"/>
      <c r="M205" s="743"/>
      <c r="N205" s="743" t="s">
        <v>709</v>
      </c>
      <c r="O205" s="743"/>
      <c r="P205" s="743"/>
      <c r="Q205" s="743"/>
      <c r="R205" s="743"/>
      <c r="S205" s="410"/>
      <c r="T205" s="410"/>
      <c r="U205" s="410"/>
      <c r="V205" s="410"/>
      <c r="W205" s="410"/>
      <c r="X205" s="410"/>
      <c r="Y205" s="410"/>
      <c r="Z205" s="410"/>
      <c r="AA205" s="410"/>
      <c r="AB205" s="410"/>
      <c r="AC205" s="410"/>
      <c r="AD205" s="410"/>
      <c r="AE205" s="410"/>
      <c r="AF205" s="410"/>
      <c r="AG205" s="410"/>
      <c r="AH205" s="410"/>
      <c r="AI205" s="410"/>
      <c r="AJ205" s="410"/>
      <c r="AK205" s="410"/>
      <c r="AL205" s="410"/>
      <c r="AM205" s="410"/>
      <c r="AN205" s="410"/>
      <c r="AO205" s="410"/>
      <c r="AP205" s="410"/>
      <c r="AQ205" s="410"/>
      <c r="AR205" s="410"/>
      <c r="AS205" s="410"/>
      <c r="AT205" s="410"/>
      <c r="AU205" s="410"/>
      <c r="AV205" s="410"/>
      <c r="AW205" s="410"/>
      <c r="AX205" s="410"/>
      <c r="AY205" s="410"/>
      <c r="AZ205" s="410"/>
      <c r="BA205" s="410"/>
      <c r="BB205" s="410"/>
      <c r="BC205" s="410"/>
      <c r="BD205" s="410"/>
      <c r="BE205" s="410"/>
      <c r="BF205" s="410"/>
      <c r="BG205" s="410"/>
      <c r="BH205" s="410"/>
      <c r="BI205" s="410"/>
      <c r="BJ205" s="410"/>
      <c r="BK205" s="410"/>
      <c r="BL205" s="410"/>
      <c r="BM205" s="410"/>
      <c r="BN205" s="410"/>
      <c r="BO205" s="410"/>
      <c r="BP205" s="410"/>
      <c r="BQ205" s="410"/>
      <c r="BR205" s="410"/>
      <c r="BS205" s="410"/>
      <c r="BT205" s="410"/>
      <c r="BU205" s="410"/>
      <c r="BV205" s="410"/>
      <c r="BW205" s="410"/>
      <c r="BX205" s="410"/>
      <c r="BY205" s="410"/>
      <c r="BZ205" s="410"/>
      <c r="CA205" s="410"/>
      <c r="CB205" s="410"/>
    </row>
    <row r="206" spans="1:80" ht="14.25">
      <c r="B206" s="731"/>
      <c r="C206" s="413" t="s">
        <v>710</v>
      </c>
      <c r="D206" s="414"/>
      <c r="E206" s="414"/>
      <c r="F206" s="414"/>
      <c r="G206" s="414"/>
      <c r="H206" s="414"/>
      <c r="I206" s="414"/>
      <c r="J206" s="414"/>
      <c r="K206" s="414"/>
      <c r="L206" s="414"/>
      <c r="M206" s="415"/>
      <c r="N206" s="593">
        <v>1070</v>
      </c>
      <c r="O206" s="720"/>
      <c r="P206" s="721"/>
      <c r="Q206" s="721"/>
      <c r="R206" s="722"/>
      <c r="S206" s="410"/>
      <c r="T206" s="410"/>
      <c r="U206" s="410"/>
      <c r="V206" s="410"/>
      <c r="W206" s="410"/>
      <c r="X206" s="410"/>
      <c r="Y206" s="410"/>
      <c r="Z206" s="410"/>
      <c r="AA206" s="410"/>
      <c r="AB206" s="410"/>
      <c r="AC206" s="410"/>
      <c r="AD206" s="410"/>
      <c r="AE206" s="410"/>
      <c r="AF206" s="410"/>
      <c r="AG206" s="410"/>
      <c r="AH206" s="410"/>
      <c r="AI206" s="410"/>
      <c r="AJ206" s="410"/>
      <c r="AK206" s="410"/>
      <c r="AL206" s="410"/>
      <c r="AM206" s="410"/>
      <c r="AN206" s="410"/>
      <c r="AO206" s="410"/>
      <c r="AP206" s="410"/>
      <c r="AQ206" s="410"/>
      <c r="AR206" s="410"/>
      <c r="AS206" s="410"/>
      <c r="AT206" s="410"/>
      <c r="AU206" s="410"/>
      <c r="AV206" s="410"/>
      <c r="AW206" s="410"/>
      <c r="AX206" s="410"/>
      <c r="AY206" s="410"/>
      <c r="AZ206" s="410"/>
      <c r="BA206" s="410"/>
      <c r="BB206" s="410"/>
      <c r="BC206" s="410"/>
      <c r="BD206" s="410"/>
      <c r="BE206" s="410"/>
      <c r="BF206" s="410"/>
      <c r="BG206" s="410"/>
      <c r="BH206" s="410"/>
      <c r="BI206" s="410"/>
      <c r="BJ206" s="410"/>
      <c r="BK206" s="410"/>
      <c r="BL206" s="410"/>
      <c r="BM206" s="410"/>
      <c r="BN206" s="410"/>
      <c r="BO206" s="410"/>
      <c r="BP206" s="410"/>
      <c r="BQ206" s="410"/>
      <c r="BR206" s="410"/>
      <c r="BS206" s="410"/>
      <c r="BT206" s="410"/>
      <c r="BU206" s="410"/>
      <c r="BV206" s="410"/>
      <c r="BW206" s="410"/>
      <c r="BX206" s="410"/>
      <c r="BY206" s="410"/>
      <c r="BZ206" s="410"/>
      <c r="CA206" s="410"/>
      <c r="CB206" s="410"/>
    </row>
    <row r="207" spans="1:80" ht="14.25">
      <c r="B207" s="731"/>
      <c r="C207" s="413" t="s">
        <v>711</v>
      </c>
      <c r="D207" s="414"/>
      <c r="E207" s="414"/>
      <c r="F207" s="414"/>
      <c r="G207" s="414"/>
      <c r="H207" s="414"/>
      <c r="I207" s="414"/>
      <c r="J207" s="414"/>
      <c r="K207" s="414"/>
      <c r="L207" s="414"/>
      <c r="M207" s="415"/>
      <c r="N207" s="593">
        <v>1074</v>
      </c>
      <c r="O207" s="720"/>
      <c r="P207" s="721"/>
      <c r="Q207" s="721"/>
      <c r="R207" s="722"/>
      <c r="S207" s="410"/>
      <c r="T207" s="410"/>
      <c r="U207" s="410"/>
      <c r="V207" s="410"/>
      <c r="W207" s="410"/>
      <c r="X207" s="410"/>
      <c r="Y207" s="410"/>
      <c r="Z207" s="410"/>
      <c r="AA207" s="410"/>
      <c r="AB207" s="410"/>
      <c r="AC207" s="410"/>
      <c r="AD207" s="410"/>
      <c r="AE207" s="410"/>
      <c r="AF207" s="410"/>
      <c r="AG207" s="410"/>
      <c r="AH207" s="410"/>
      <c r="AI207" s="410"/>
      <c r="AJ207" s="410"/>
      <c r="AK207" s="410"/>
      <c r="AL207" s="410"/>
      <c r="AM207" s="410"/>
      <c r="AN207" s="410"/>
      <c r="AO207" s="410"/>
      <c r="AP207" s="410"/>
      <c r="AQ207" s="410"/>
      <c r="AR207" s="410"/>
      <c r="AS207" s="410"/>
      <c r="AT207" s="410"/>
      <c r="AU207" s="410"/>
      <c r="AV207" s="410"/>
      <c r="AW207" s="410"/>
      <c r="AX207" s="410"/>
      <c r="AY207" s="410"/>
      <c r="AZ207" s="410"/>
      <c r="BA207" s="410"/>
      <c r="BB207" s="410"/>
      <c r="BC207" s="410"/>
      <c r="BD207" s="410"/>
      <c r="BE207" s="410"/>
      <c r="BF207" s="410"/>
      <c r="BG207" s="410"/>
      <c r="BH207" s="410"/>
      <c r="BI207" s="410"/>
      <c r="BJ207" s="410"/>
      <c r="BK207" s="410"/>
      <c r="BL207" s="410"/>
      <c r="BM207" s="410"/>
      <c r="BN207" s="410"/>
      <c r="BO207" s="410"/>
      <c r="BP207" s="410"/>
      <c r="BQ207" s="410"/>
      <c r="BR207" s="410"/>
      <c r="BS207" s="410"/>
      <c r="BT207" s="410"/>
      <c r="BU207" s="410"/>
      <c r="BV207" s="410"/>
      <c r="BW207" s="410"/>
      <c r="BX207" s="410"/>
      <c r="BY207" s="410"/>
      <c r="BZ207" s="410"/>
      <c r="CA207" s="410"/>
      <c r="CB207" s="410"/>
    </row>
    <row r="208" spans="1:80" ht="12.75" customHeight="1">
      <c r="B208" s="731" t="s">
        <v>712</v>
      </c>
      <c r="C208" s="785" t="s">
        <v>708</v>
      </c>
      <c r="D208" s="786"/>
      <c r="E208" s="786"/>
      <c r="F208" s="786"/>
      <c r="G208" s="786"/>
      <c r="H208" s="786"/>
      <c r="I208" s="786"/>
      <c r="J208" s="786"/>
      <c r="K208" s="786"/>
      <c r="L208" s="786"/>
      <c r="M208" s="787"/>
      <c r="N208" s="743" t="s">
        <v>709</v>
      </c>
      <c r="O208" s="743"/>
      <c r="P208" s="743"/>
      <c r="Q208" s="743"/>
      <c r="R208" s="743"/>
      <c r="S208" s="410"/>
      <c r="T208" s="410"/>
      <c r="U208" s="410"/>
      <c r="V208" s="410"/>
      <c r="W208" s="410"/>
      <c r="X208" s="410"/>
      <c r="Y208" s="410"/>
      <c r="Z208" s="410"/>
      <c r="AA208" s="410"/>
      <c r="AB208" s="410"/>
      <c r="AC208" s="410"/>
      <c r="AD208" s="410"/>
      <c r="AE208" s="410"/>
      <c r="AF208" s="410"/>
      <c r="AG208" s="410"/>
      <c r="AH208" s="410"/>
      <c r="AI208" s="410"/>
      <c r="AJ208" s="410"/>
      <c r="AK208" s="410"/>
      <c r="AL208" s="410"/>
      <c r="AM208" s="410"/>
      <c r="AN208" s="410"/>
      <c r="AO208" s="410"/>
      <c r="AP208" s="410"/>
      <c r="AQ208" s="410"/>
      <c r="AR208" s="410"/>
      <c r="AS208" s="410"/>
      <c r="AT208" s="410"/>
      <c r="AU208" s="410"/>
      <c r="AV208" s="410"/>
      <c r="AW208" s="410"/>
      <c r="AX208" s="410"/>
      <c r="AY208" s="410"/>
      <c r="AZ208" s="410"/>
      <c r="BA208" s="410"/>
      <c r="BB208" s="410"/>
      <c r="BC208" s="410"/>
      <c r="BD208" s="410"/>
      <c r="BE208" s="410"/>
      <c r="BF208" s="410"/>
      <c r="BG208" s="410"/>
      <c r="BH208" s="410"/>
      <c r="BI208" s="410"/>
      <c r="BJ208" s="410"/>
      <c r="BK208" s="410"/>
      <c r="BL208" s="410"/>
      <c r="BM208" s="410"/>
      <c r="BN208" s="410"/>
      <c r="BO208" s="410"/>
      <c r="BP208" s="410"/>
      <c r="BQ208" s="410"/>
      <c r="BR208" s="410"/>
      <c r="BS208" s="410"/>
      <c r="BT208" s="410"/>
      <c r="BU208" s="410"/>
      <c r="BV208" s="410"/>
      <c r="BW208" s="410"/>
      <c r="BX208" s="410"/>
      <c r="BY208" s="410"/>
      <c r="BZ208" s="410"/>
      <c r="CA208" s="410"/>
      <c r="CB208" s="410"/>
    </row>
    <row r="209" spans="1:80" ht="14.25">
      <c r="B209" s="731"/>
      <c r="C209" s="413" t="s">
        <v>710</v>
      </c>
      <c r="D209" s="414"/>
      <c r="E209" s="414"/>
      <c r="F209" s="414"/>
      <c r="G209" s="414"/>
      <c r="H209" s="414"/>
      <c r="I209" s="414"/>
      <c r="J209" s="414"/>
      <c r="K209" s="414"/>
      <c r="L209" s="414"/>
      <c r="M209" s="415"/>
      <c r="N209" s="593">
        <v>1079</v>
      </c>
      <c r="O209" s="720"/>
      <c r="P209" s="721"/>
      <c r="Q209" s="721"/>
      <c r="R209" s="722"/>
      <c r="S209" s="410"/>
      <c r="T209" s="410"/>
      <c r="U209" s="410"/>
      <c r="V209" s="410"/>
      <c r="W209" s="410"/>
      <c r="X209" s="410"/>
      <c r="Y209" s="410"/>
      <c r="Z209" s="410"/>
      <c r="AA209" s="410"/>
      <c r="AB209" s="410"/>
      <c r="AC209" s="410"/>
      <c r="AD209" s="410"/>
      <c r="AE209" s="410"/>
      <c r="AF209" s="410"/>
      <c r="AG209" s="410"/>
      <c r="AH209" s="410"/>
      <c r="AI209" s="410"/>
      <c r="AJ209" s="410"/>
      <c r="AK209" s="410"/>
      <c r="AL209" s="410"/>
      <c r="AM209" s="410"/>
      <c r="AN209" s="410"/>
      <c r="AO209" s="410"/>
      <c r="AP209" s="410"/>
      <c r="AQ209" s="410"/>
      <c r="AR209" s="410"/>
      <c r="AS209" s="410"/>
      <c r="AT209" s="410"/>
      <c r="AU209" s="410"/>
      <c r="AV209" s="410"/>
      <c r="AW209" s="410"/>
      <c r="AX209" s="410"/>
      <c r="AY209" s="410"/>
      <c r="AZ209" s="410"/>
      <c r="BA209" s="410"/>
      <c r="BB209" s="410"/>
      <c r="BC209" s="410"/>
      <c r="BD209" s="410"/>
      <c r="BE209" s="410"/>
      <c r="BF209" s="410"/>
      <c r="BG209" s="410"/>
      <c r="BH209" s="410"/>
      <c r="BI209" s="410"/>
      <c r="BJ209" s="410"/>
      <c r="BK209" s="410"/>
      <c r="BL209" s="410"/>
      <c r="BM209" s="410"/>
      <c r="BN209" s="410"/>
      <c r="BO209" s="410"/>
      <c r="BP209" s="410"/>
      <c r="BQ209" s="410"/>
      <c r="BR209" s="410"/>
      <c r="BS209" s="410"/>
      <c r="BT209" s="410"/>
      <c r="BU209" s="410"/>
      <c r="BV209" s="410"/>
      <c r="BW209" s="410"/>
      <c r="BX209" s="410"/>
      <c r="BY209" s="410"/>
      <c r="BZ209" s="410"/>
      <c r="CA209" s="410"/>
      <c r="CB209" s="410"/>
    </row>
    <row r="210" spans="1:80" ht="14.25">
      <c r="B210" s="731"/>
      <c r="C210" s="413" t="s">
        <v>711</v>
      </c>
      <c r="D210" s="414"/>
      <c r="E210" s="414"/>
      <c r="F210" s="414"/>
      <c r="G210" s="414"/>
      <c r="H210" s="414"/>
      <c r="I210" s="414"/>
      <c r="J210" s="414"/>
      <c r="K210" s="414"/>
      <c r="L210" s="414"/>
      <c r="M210" s="415"/>
      <c r="N210" s="593">
        <v>1083</v>
      </c>
      <c r="O210" s="720"/>
      <c r="P210" s="721"/>
      <c r="Q210" s="721"/>
      <c r="R210" s="722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  <c r="AG210" s="410"/>
      <c r="AH210" s="410"/>
      <c r="AI210" s="410"/>
      <c r="AJ210" s="410"/>
      <c r="AK210" s="410"/>
      <c r="AL210" s="410"/>
      <c r="AM210" s="410"/>
      <c r="AN210" s="410"/>
      <c r="AO210" s="410"/>
      <c r="AP210" s="410"/>
      <c r="AQ210" s="410"/>
      <c r="AR210" s="410"/>
      <c r="AS210" s="410"/>
      <c r="AT210" s="410"/>
      <c r="AU210" s="410"/>
      <c r="AV210" s="410"/>
      <c r="AW210" s="410"/>
      <c r="AX210" s="410"/>
      <c r="AY210" s="410"/>
      <c r="AZ210" s="410"/>
      <c r="BA210" s="410"/>
      <c r="BB210" s="410"/>
      <c r="BC210" s="410"/>
      <c r="BD210" s="410"/>
      <c r="BE210" s="410"/>
      <c r="BF210" s="410"/>
      <c r="BG210" s="410"/>
      <c r="BH210" s="410"/>
      <c r="BI210" s="410"/>
      <c r="BJ210" s="410"/>
      <c r="BK210" s="410"/>
      <c r="BL210" s="410"/>
      <c r="BM210" s="410"/>
      <c r="BN210" s="410"/>
      <c r="BO210" s="410"/>
      <c r="BP210" s="410"/>
      <c r="BQ210" s="410"/>
      <c r="BR210" s="410"/>
      <c r="BS210" s="410"/>
      <c r="BT210" s="410"/>
      <c r="BU210" s="410"/>
      <c r="BV210" s="410"/>
      <c r="BW210" s="410"/>
      <c r="BX210" s="410"/>
      <c r="BY210" s="410"/>
      <c r="BZ210" s="410"/>
      <c r="CA210" s="410"/>
      <c r="CB210" s="410"/>
    </row>
    <row r="211" spans="1:80" ht="12.75" customHeight="1">
      <c r="B211" s="731" t="s">
        <v>713</v>
      </c>
      <c r="C211" s="785" t="s">
        <v>708</v>
      </c>
      <c r="D211" s="786"/>
      <c r="E211" s="786"/>
      <c r="F211" s="786"/>
      <c r="G211" s="786"/>
      <c r="H211" s="786"/>
      <c r="I211" s="786"/>
      <c r="J211" s="786"/>
      <c r="K211" s="786"/>
      <c r="L211" s="786"/>
      <c r="M211" s="787"/>
      <c r="N211" s="743" t="s">
        <v>709</v>
      </c>
      <c r="O211" s="743"/>
      <c r="P211" s="743"/>
      <c r="Q211" s="743"/>
      <c r="R211" s="743"/>
      <c r="S211" s="410"/>
      <c r="T211" s="410"/>
      <c r="U211" s="410"/>
      <c r="V211" s="410"/>
      <c r="W211" s="410"/>
      <c r="X211" s="410"/>
      <c r="Y211" s="410"/>
      <c r="Z211" s="410"/>
      <c r="AA211" s="410"/>
      <c r="AB211" s="410"/>
      <c r="AC211" s="410"/>
      <c r="AD211" s="410"/>
      <c r="AE211" s="410"/>
      <c r="AF211" s="410"/>
      <c r="AG211" s="410"/>
      <c r="AH211" s="410"/>
      <c r="AI211" s="410"/>
      <c r="AJ211" s="410"/>
      <c r="AK211" s="410"/>
      <c r="AL211" s="410"/>
      <c r="AM211" s="410"/>
      <c r="AN211" s="410"/>
      <c r="AO211" s="410"/>
      <c r="AP211" s="410"/>
      <c r="AQ211" s="410"/>
      <c r="AR211" s="410"/>
      <c r="AS211" s="410"/>
      <c r="AT211" s="410"/>
      <c r="AU211" s="410"/>
      <c r="AV211" s="410"/>
      <c r="AW211" s="410"/>
      <c r="AX211" s="410"/>
      <c r="AY211" s="410"/>
      <c r="AZ211" s="410"/>
      <c r="BA211" s="410"/>
      <c r="BB211" s="410"/>
      <c r="BC211" s="410"/>
      <c r="BD211" s="410"/>
      <c r="BE211" s="410"/>
      <c r="BF211" s="410"/>
      <c r="BG211" s="410"/>
      <c r="BH211" s="410"/>
      <c r="BI211" s="410"/>
      <c r="BJ211" s="410"/>
      <c r="BK211" s="410"/>
      <c r="BL211" s="410"/>
      <c r="BM211" s="410"/>
      <c r="BN211" s="410"/>
      <c r="BO211" s="410"/>
      <c r="BP211" s="410"/>
      <c r="BQ211" s="410"/>
      <c r="BR211" s="410"/>
      <c r="BS211" s="410"/>
      <c r="BT211" s="410"/>
      <c r="BU211" s="410"/>
      <c r="BV211" s="410"/>
      <c r="BW211" s="410"/>
      <c r="BX211" s="410"/>
      <c r="BY211" s="410"/>
      <c r="BZ211" s="410"/>
      <c r="CA211" s="410"/>
      <c r="CB211" s="410"/>
    </row>
    <row r="212" spans="1:80" ht="14.25">
      <c r="B212" s="731"/>
      <c r="C212" s="413" t="s">
        <v>710</v>
      </c>
      <c r="D212" s="414"/>
      <c r="E212" s="414"/>
      <c r="F212" s="414"/>
      <c r="G212" s="414"/>
      <c r="H212" s="414"/>
      <c r="I212" s="414"/>
      <c r="J212" s="414"/>
      <c r="K212" s="414"/>
      <c r="L212" s="414"/>
      <c r="M212" s="415"/>
      <c r="N212" s="593">
        <v>1087</v>
      </c>
      <c r="O212" s="720"/>
      <c r="P212" s="721"/>
      <c r="Q212" s="721"/>
      <c r="R212" s="722"/>
      <c r="S212" s="410"/>
      <c r="T212" s="410"/>
      <c r="U212" s="410"/>
      <c r="V212" s="410"/>
      <c r="W212" s="410"/>
      <c r="X212" s="410"/>
      <c r="Y212" s="410"/>
      <c r="Z212" s="410"/>
      <c r="AA212" s="410"/>
      <c r="AB212" s="410"/>
      <c r="AC212" s="410"/>
      <c r="AD212" s="410"/>
      <c r="AE212" s="410"/>
      <c r="AF212" s="410"/>
      <c r="AG212" s="410"/>
      <c r="AH212" s="410"/>
      <c r="AI212" s="410"/>
      <c r="AJ212" s="410"/>
      <c r="AK212" s="410"/>
      <c r="AL212" s="410"/>
      <c r="AM212" s="410"/>
      <c r="AN212" s="410"/>
      <c r="AO212" s="410"/>
      <c r="AP212" s="410"/>
      <c r="AQ212" s="410"/>
      <c r="AR212" s="410"/>
      <c r="AS212" s="410"/>
      <c r="AT212" s="410"/>
      <c r="AU212" s="410"/>
      <c r="AV212" s="410"/>
      <c r="AW212" s="410"/>
      <c r="AX212" s="410"/>
      <c r="AY212" s="410"/>
      <c r="AZ212" s="410"/>
      <c r="BA212" s="410"/>
      <c r="BB212" s="410"/>
      <c r="BC212" s="410"/>
      <c r="BD212" s="410"/>
      <c r="BE212" s="410"/>
      <c r="BF212" s="410"/>
      <c r="BG212" s="410"/>
      <c r="BH212" s="410"/>
      <c r="BI212" s="410"/>
      <c r="BJ212" s="410"/>
      <c r="BK212" s="410"/>
      <c r="BL212" s="410"/>
      <c r="BM212" s="410"/>
      <c r="BN212" s="410"/>
      <c r="BO212" s="410"/>
      <c r="BP212" s="410"/>
      <c r="BQ212" s="410"/>
      <c r="BR212" s="410"/>
      <c r="BS212" s="410"/>
      <c r="BT212" s="410"/>
      <c r="BU212" s="410"/>
      <c r="BV212" s="410"/>
      <c r="BW212" s="410"/>
      <c r="BX212" s="410"/>
      <c r="BY212" s="410"/>
      <c r="BZ212" s="410"/>
      <c r="CA212" s="410"/>
      <c r="CB212" s="410"/>
    </row>
    <row r="213" spans="1:80" ht="14.25">
      <c r="B213" s="731"/>
      <c r="C213" s="413" t="s">
        <v>711</v>
      </c>
      <c r="D213" s="414"/>
      <c r="E213" s="414"/>
      <c r="F213" s="414"/>
      <c r="G213" s="414"/>
      <c r="H213" s="414"/>
      <c r="I213" s="414"/>
      <c r="J213" s="414"/>
      <c r="K213" s="414"/>
      <c r="L213" s="414"/>
      <c r="M213" s="415"/>
      <c r="N213" s="593">
        <v>1131</v>
      </c>
      <c r="O213" s="720"/>
      <c r="P213" s="721"/>
      <c r="Q213" s="721"/>
      <c r="R213" s="722"/>
      <c r="S213" s="410"/>
      <c r="T213" s="410"/>
      <c r="U213" s="410"/>
      <c r="V213" s="410"/>
      <c r="W213" s="410"/>
      <c r="X213" s="410"/>
      <c r="Y213" s="410"/>
      <c r="Z213" s="410"/>
      <c r="AA213" s="410"/>
      <c r="AB213" s="410"/>
      <c r="AC213" s="410"/>
      <c r="AD213" s="410"/>
      <c r="AE213" s="410"/>
      <c r="AF213" s="410"/>
      <c r="AG213" s="410"/>
      <c r="AH213" s="410"/>
      <c r="AI213" s="410"/>
      <c r="AJ213" s="410"/>
      <c r="AK213" s="410"/>
      <c r="AL213" s="410"/>
      <c r="AM213" s="410"/>
      <c r="AN213" s="410"/>
      <c r="AO213" s="410"/>
      <c r="AP213" s="410"/>
      <c r="AQ213" s="410"/>
      <c r="AR213" s="410"/>
      <c r="AS213" s="410"/>
      <c r="AT213" s="410"/>
      <c r="AU213" s="410"/>
      <c r="AV213" s="410"/>
      <c r="AW213" s="410"/>
      <c r="AX213" s="410"/>
      <c r="AY213" s="410"/>
      <c r="AZ213" s="410"/>
      <c r="BA213" s="410"/>
      <c r="BB213" s="410"/>
      <c r="BC213" s="410"/>
      <c r="BD213" s="410"/>
      <c r="BE213" s="410"/>
      <c r="BF213" s="410"/>
      <c r="BG213" s="410"/>
      <c r="BH213" s="410"/>
      <c r="BI213" s="410"/>
      <c r="BJ213" s="410"/>
      <c r="BK213" s="410"/>
      <c r="BL213" s="410"/>
      <c r="BM213" s="410"/>
      <c r="BN213" s="410"/>
      <c r="BO213" s="410"/>
      <c r="BP213" s="410"/>
      <c r="BQ213" s="410"/>
      <c r="BR213" s="410"/>
      <c r="BS213" s="410"/>
      <c r="BT213" s="410"/>
      <c r="BU213" s="410"/>
      <c r="BV213" s="410"/>
      <c r="BW213" s="410"/>
      <c r="BX213" s="410"/>
      <c r="BY213" s="410"/>
      <c r="BZ213" s="410"/>
      <c r="CA213" s="410"/>
      <c r="CB213" s="410"/>
    </row>
    <row r="214" spans="1:80" ht="12.75" customHeight="1">
      <c r="B214" s="731" t="s">
        <v>714</v>
      </c>
      <c r="C214" s="785" t="s">
        <v>715</v>
      </c>
      <c r="D214" s="786"/>
      <c r="E214" s="786"/>
      <c r="F214" s="786"/>
      <c r="G214" s="786"/>
      <c r="H214" s="786"/>
      <c r="I214" s="786"/>
      <c r="J214" s="786"/>
      <c r="K214" s="786"/>
      <c r="L214" s="786"/>
      <c r="M214" s="787"/>
      <c r="N214" s="743" t="s">
        <v>709</v>
      </c>
      <c r="O214" s="743"/>
      <c r="P214" s="743"/>
      <c r="Q214" s="743"/>
      <c r="R214" s="743"/>
      <c r="S214" s="410"/>
      <c r="T214" s="410"/>
      <c r="U214" s="410"/>
      <c r="V214" s="410"/>
      <c r="W214" s="410"/>
      <c r="X214" s="410"/>
      <c r="Y214" s="410"/>
      <c r="Z214" s="410"/>
      <c r="AA214" s="410"/>
      <c r="AB214" s="410"/>
      <c r="AC214" s="410"/>
      <c r="AD214" s="410"/>
      <c r="AE214" s="410"/>
      <c r="AF214" s="410"/>
      <c r="AG214" s="410"/>
      <c r="AH214" s="410"/>
      <c r="AI214" s="410"/>
      <c r="AJ214" s="410"/>
      <c r="AK214" s="410"/>
      <c r="AL214" s="410"/>
      <c r="AM214" s="410"/>
      <c r="AN214" s="410"/>
      <c r="AO214" s="410"/>
      <c r="AP214" s="410"/>
      <c r="AQ214" s="410"/>
      <c r="AR214" s="410"/>
      <c r="AS214" s="410"/>
      <c r="AT214" s="410"/>
      <c r="AU214" s="410"/>
      <c r="AV214" s="410"/>
      <c r="AW214" s="410"/>
      <c r="AX214" s="410"/>
      <c r="AY214" s="410"/>
      <c r="AZ214" s="410"/>
      <c r="BA214" s="410"/>
      <c r="BB214" s="410"/>
      <c r="BC214" s="410"/>
      <c r="BD214" s="410"/>
      <c r="BE214" s="410"/>
      <c r="BF214" s="410"/>
      <c r="BG214" s="410"/>
      <c r="BH214" s="410"/>
      <c r="BI214" s="410"/>
      <c r="BJ214" s="410"/>
      <c r="BK214" s="410"/>
      <c r="BL214" s="410"/>
      <c r="BM214" s="410"/>
      <c r="BN214" s="410"/>
      <c r="BO214" s="410"/>
      <c r="BP214" s="410"/>
      <c r="BQ214" s="410"/>
      <c r="BR214" s="410"/>
      <c r="BS214" s="410"/>
      <c r="BT214" s="410"/>
      <c r="BU214" s="410"/>
      <c r="BV214" s="410"/>
      <c r="BW214" s="410"/>
      <c r="BX214" s="410"/>
      <c r="BY214" s="410"/>
      <c r="BZ214" s="410"/>
      <c r="CA214" s="410"/>
      <c r="CB214" s="410"/>
    </row>
    <row r="215" spans="1:80" ht="14.25">
      <c r="B215" s="731"/>
      <c r="C215" s="413" t="s">
        <v>707</v>
      </c>
      <c r="D215" s="414"/>
      <c r="E215" s="414"/>
      <c r="F215" s="414"/>
      <c r="G215" s="414"/>
      <c r="H215" s="414"/>
      <c r="I215" s="414"/>
      <c r="J215" s="414"/>
      <c r="K215" s="414"/>
      <c r="L215" s="414"/>
      <c r="M215" s="415"/>
      <c r="N215" s="593">
        <v>1809</v>
      </c>
      <c r="O215" s="720"/>
      <c r="P215" s="721"/>
      <c r="Q215" s="721"/>
      <c r="R215" s="722"/>
      <c r="S215" s="410"/>
      <c r="T215" s="410"/>
      <c r="U215" s="410"/>
      <c r="V215" s="410"/>
      <c r="W215" s="410"/>
      <c r="X215" s="410"/>
      <c r="Y215" s="410"/>
      <c r="Z215" s="410"/>
      <c r="AA215" s="410"/>
      <c r="AB215" s="410"/>
      <c r="AC215" s="410"/>
      <c r="AD215" s="410"/>
      <c r="AE215" s="410"/>
      <c r="AF215" s="410"/>
      <c r="AG215" s="410"/>
      <c r="AH215" s="410"/>
      <c r="AI215" s="410"/>
      <c r="AJ215" s="410"/>
      <c r="AK215" s="410"/>
      <c r="AL215" s="410"/>
      <c r="AM215" s="410"/>
      <c r="AN215" s="410"/>
      <c r="AO215" s="410"/>
      <c r="AP215" s="410"/>
      <c r="AQ215" s="410"/>
      <c r="AR215" s="410"/>
      <c r="AS215" s="410"/>
      <c r="AT215" s="410"/>
      <c r="AU215" s="410"/>
      <c r="AV215" s="410"/>
      <c r="AW215" s="410"/>
      <c r="AX215" s="410"/>
      <c r="AY215" s="410"/>
      <c r="AZ215" s="410"/>
      <c r="BA215" s="410"/>
      <c r="BB215" s="410"/>
      <c r="BC215" s="410"/>
      <c r="BD215" s="410"/>
      <c r="BE215" s="410"/>
      <c r="BF215" s="410"/>
      <c r="BG215" s="410"/>
      <c r="BH215" s="410"/>
      <c r="BI215" s="410"/>
      <c r="BJ215" s="410"/>
      <c r="BK215" s="410"/>
      <c r="BL215" s="410"/>
      <c r="BM215" s="410"/>
      <c r="BN215" s="410"/>
      <c r="BO215" s="410"/>
      <c r="BP215" s="410"/>
      <c r="BQ215" s="410"/>
      <c r="BR215" s="410"/>
      <c r="BS215" s="410"/>
      <c r="BT215" s="410"/>
      <c r="BU215" s="410"/>
      <c r="BV215" s="410"/>
      <c r="BW215" s="410"/>
      <c r="BX215" s="410"/>
      <c r="BY215" s="410"/>
      <c r="BZ215" s="410"/>
      <c r="CA215" s="410"/>
      <c r="CB215" s="410"/>
    </row>
    <row r="216" spans="1:80" ht="14.25">
      <c r="B216" s="731"/>
      <c r="C216" s="413" t="s">
        <v>716</v>
      </c>
      <c r="D216" s="414"/>
      <c r="E216" s="414"/>
      <c r="F216" s="414"/>
      <c r="G216" s="414"/>
      <c r="H216" s="414"/>
      <c r="I216" s="414"/>
      <c r="J216" s="414"/>
      <c r="K216" s="414"/>
      <c r="L216" s="414"/>
      <c r="M216" s="415"/>
      <c r="N216" s="593">
        <v>1813</v>
      </c>
      <c r="O216" s="720"/>
      <c r="P216" s="721"/>
      <c r="Q216" s="721"/>
      <c r="R216" s="722"/>
      <c r="S216" s="410"/>
      <c r="T216" s="410"/>
      <c r="U216" s="410"/>
      <c r="V216" s="410"/>
      <c r="W216" s="410"/>
      <c r="X216" s="410"/>
      <c r="Y216" s="410"/>
      <c r="Z216" s="410"/>
      <c r="AA216" s="410"/>
      <c r="AB216" s="410"/>
      <c r="AC216" s="410"/>
      <c r="AD216" s="410"/>
      <c r="AE216" s="410"/>
      <c r="AF216" s="410"/>
      <c r="AG216" s="410"/>
      <c r="AH216" s="410"/>
      <c r="AI216" s="410"/>
      <c r="AJ216" s="410"/>
      <c r="AK216" s="410"/>
      <c r="AL216" s="410"/>
      <c r="AM216" s="410"/>
      <c r="AN216" s="410"/>
      <c r="AO216" s="410"/>
      <c r="AP216" s="410"/>
      <c r="AQ216" s="410"/>
      <c r="AR216" s="410"/>
      <c r="AS216" s="410"/>
      <c r="AT216" s="410"/>
      <c r="AU216" s="410"/>
      <c r="AV216" s="410"/>
      <c r="AW216" s="410"/>
      <c r="AX216" s="410"/>
      <c r="AY216" s="410"/>
      <c r="AZ216" s="410"/>
      <c r="BA216" s="410"/>
      <c r="BB216" s="410"/>
      <c r="BC216" s="410"/>
      <c r="BD216" s="410"/>
      <c r="BE216" s="410"/>
      <c r="BF216" s="410"/>
      <c r="BG216" s="410"/>
      <c r="BH216" s="410"/>
      <c r="BI216" s="410"/>
      <c r="BJ216" s="410"/>
      <c r="BK216" s="410"/>
      <c r="BL216" s="410"/>
      <c r="BM216" s="410"/>
      <c r="BN216" s="410"/>
      <c r="BO216" s="410"/>
      <c r="BP216" s="410"/>
      <c r="BQ216" s="410"/>
      <c r="BR216" s="410"/>
      <c r="BS216" s="410"/>
      <c r="BT216" s="410"/>
      <c r="BU216" s="410"/>
      <c r="BV216" s="410"/>
      <c r="BW216" s="410"/>
      <c r="BX216" s="410"/>
      <c r="BY216" s="410"/>
      <c r="BZ216" s="410"/>
      <c r="CA216" s="410"/>
      <c r="CB216" s="410"/>
    </row>
    <row r="217" spans="1:80" ht="14.25">
      <c r="B217" s="731"/>
      <c r="C217" s="413" t="s">
        <v>717</v>
      </c>
      <c r="D217" s="414"/>
      <c r="E217" s="414"/>
      <c r="F217" s="414"/>
      <c r="G217" s="414"/>
      <c r="H217" s="414"/>
      <c r="I217" s="414"/>
      <c r="J217" s="414"/>
      <c r="K217" s="414"/>
      <c r="L217" s="414"/>
      <c r="M217" s="415"/>
      <c r="N217" s="593">
        <v>1814</v>
      </c>
      <c r="O217" s="720"/>
      <c r="P217" s="721"/>
      <c r="Q217" s="721"/>
      <c r="R217" s="722"/>
      <c r="S217" s="410"/>
      <c r="T217" s="410"/>
      <c r="U217" s="410"/>
      <c r="V217" s="410"/>
      <c r="W217" s="410"/>
      <c r="X217" s="410"/>
      <c r="Y217" s="410"/>
      <c r="Z217" s="410"/>
      <c r="AA217" s="410"/>
      <c r="AB217" s="410"/>
      <c r="AC217" s="410"/>
      <c r="AD217" s="410"/>
      <c r="AE217" s="410"/>
      <c r="AF217" s="410"/>
      <c r="AG217" s="410"/>
      <c r="AH217" s="410"/>
      <c r="AI217" s="410"/>
      <c r="AJ217" s="410"/>
      <c r="AK217" s="410"/>
      <c r="AL217" s="410"/>
      <c r="AM217" s="410"/>
      <c r="AN217" s="410"/>
      <c r="AO217" s="410"/>
      <c r="AP217" s="410"/>
      <c r="AQ217" s="410"/>
      <c r="AR217" s="410"/>
      <c r="AS217" s="410"/>
      <c r="AT217" s="410"/>
      <c r="AU217" s="410"/>
      <c r="AV217" s="410"/>
      <c r="AW217" s="410"/>
      <c r="AX217" s="410"/>
      <c r="AY217" s="410"/>
      <c r="AZ217" s="410"/>
      <c r="BA217" s="410"/>
      <c r="BB217" s="410"/>
      <c r="BC217" s="410"/>
      <c r="BD217" s="410"/>
      <c r="BE217" s="410"/>
      <c r="BF217" s="410"/>
      <c r="BG217" s="410"/>
      <c r="BH217" s="410"/>
      <c r="BI217" s="410"/>
      <c r="BJ217" s="410"/>
      <c r="BK217" s="410"/>
      <c r="BL217" s="410"/>
      <c r="BM217" s="410"/>
      <c r="BN217" s="410"/>
      <c r="BO217" s="410"/>
      <c r="BP217" s="410"/>
      <c r="BQ217" s="410"/>
      <c r="BR217" s="410"/>
      <c r="BS217" s="410"/>
      <c r="BT217" s="410"/>
      <c r="BU217" s="410"/>
      <c r="BV217" s="410"/>
      <c r="BW217" s="410"/>
      <c r="BX217" s="410"/>
      <c r="BY217" s="410"/>
      <c r="BZ217" s="410"/>
      <c r="CA217" s="410"/>
      <c r="CB217" s="410"/>
    </row>
    <row r="218" spans="1:80" ht="14.25">
      <c r="B218" s="731"/>
      <c r="C218" s="413" t="s">
        <v>718</v>
      </c>
      <c r="D218" s="414"/>
      <c r="E218" s="414"/>
      <c r="F218" s="414"/>
      <c r="G218" s="414"/>
      <c r="H218" s="414"/>
      <c r="I218" s="414"/>
      <c r="J218" s="414"/>
      <c r="K218" s="414"/>
      <c r="L218" s="414"/>
      <c r="M218" s="415"/>
      <c r="N218" s="593">
        <v>1815</v>
      </c>
      <c r="O218" s="720"/>
      <c r="P218" s="721"/>
      <c r="Q218" s="721"/>
      <c r="R218" s="722"/>
      <c r="S218" s="410"/>
      <c r="T218" s="410"/>
      <c r="U218" s="410"/>
      <c r="V218" s="410"/>
      <c r="W218" s="410"/>
      <c r="X218" s="410"/>
      <c r="Y218" s="410"/>
      <c r="Z218" s="410"/>
      <c r="AA218" s="410"/>
      <c r="AB218" s="410"/>
      <c r="AC218" s="410"/>
      <c r="AD218" s="410"/>
      <c r="AE218" s="410"/>
      <c r="AF218" s="410"/>
      <c r="AG218" s="410"/>
      <c r="AH218" s="410"/>
      <c r="AI218" s="410"/>
      <c r="AJ218" s="410"/>
      <c r="AK218" s="410"/>
      <c r="AL218" s="410"/>
      <c r="AM218" s="410"/>
      <c r="AN218" s="410"/>
      <c r="AO218" s="410"/>
      <c r="AP218" s="410"/>
      <c r="AQ218" s="410"/>
      <c r="AR218" s="410"/>
      <c r="AS218" s="410"/>
      <c r="AT218" s="410"/>
      <c r="AU218" s="410"/>
      <c r="AV218" s="410"/>
      <c r="AW218" s="410"/>
      <c r="AX218" s="410"/>
      <c r="AY218" s="410"/>
      <c r="AZ218" s="410"/>
      <c r="BA218" s="410"/>
      <c r="BB218" s="410"/>
      <c r="BC218" s="410"/>
      <c r="BD218" s="410"/>
      <c r="BE218" s="410"/>
      <c r="BF218" s="410"/>
      <c r="BG218" s="410"/>
      <c r="BH218" s="410"/>
      <c r="BI218" s="410"/>
      <c r="BJ218" s="410"/>
      <c r="BK218" s="410"/>
      <c r="BL218" s="410"/>
      <c r="BM218" s="410"/>
      <c r="BN218" s="410"/>
      <c r="BO218" s="410"/>
      <c r="BP218" s="410"/>
      <c r="BQ218" s="410"/>
      <c r="BR218" s="410"/>
      <c r="BS218" s="410"/>
      <c r="BT218" s="410"/>
      <c r="BU218" s="410"/>
      <c r="BV218" s="410"/>
      <c r="BW218" s="410"/>
      <c r="BX218" s="410"/>
      <c r="BY218" s="410"/>
      <c r="BZ218" s="410"/>
      <c r="CA218" s="410"/>
      <c r="CB218" s="410"/>
    </row>
    <row r="219" spans="1:80" ht="14.25">
      <c r="B219" s="731"/>
      <c r="C219" s="413" t="s">
        <v>719</v>
      </c>
      <c r="D219" s="414"/>
      <c r="E219" s="414"/>
      <c r="F219" s="414"/>
      <c r="G219" s="414"/>
      <c r="H219" s="414"/>
      <c r="I219" s="414"/>
      <c r="J219" s="414"/>
      <c r="K219" s="414"/>
      <c r="L219" s="414"/>
      <c r="M219" s="415"/>
      <c r="N219" s="593">
        <v>1816</v>
      </c>
      <c r="O219" s="720"/>
      <c r="P219" s="721"/>
      <c r="Q219" s="721"/>
      <c r="R219" s="722"/>
      <c r="S219" s="410"/>
      <c r="T219" s="410"/>
      <c r="U219" s="410"/>
      <c r="V219" s="410"/>
      <c r="W219" s="410"/>
      <c r="X219" s="410"/>
      <c r="Y219" s="410"/>
      <c r="Z219" s="410"/>
      <c r="AA219" s="410"/>
      <c r="AB219" s="410"/>
      <c r="AC219" s="410"/>
      <c r="AD219" s="410"/>
      <c r="AE219" s="410"/>
      <c r="AF219" s="410"/>
      <c r="AG219" s="410"/>
      <c r="AH219" s="410"/>
      <c r="AI219" s="410"/>
      <c r="AJ219" s="410"/>
      <c r="AK219" s="410"/>
      <c r="AL219" s="410"/>
      <c r="AM219" s="410"/>
      <c r="AN219" s="410"/>
      <c r="AO219" s="410"/>
      <c r="AP219" s="410"/>
      <c r="AQ219" s="410"/>
      <c r="AR219" s="410"/>
      <c r="AS219" s="410"/>
      <c r="AT219" s="410"/>
      <c r="AU219" s="410"/>
      <c r="AV219" s="410"/>
      <c r="AW219" s="410"/>
      <c r="AX219" s="410"/>
      <c r="AY219" s="410"/>
      <c r="AZ219" s="410"/>
      <c r="BA219" s="410"/>
      <c r="BB219" s="410"/>
      <c r="BC219" s="410"/>
      <c r="BD219" s="410"/>
      <c r="BE219" s="410"/>
      <c r="BF219" s="410"/>
      <c r="BG219" s="410"/>
      <c r="BH219" s="410"/>
      <c r="BI219" s="410"/>
      <c r="BJ219" s="410"/>
      <c r="BK219" s="410"/>
      <c r="BL219" s="410"/>
      <c r="BM219" s="410"/>
      <c r="BN219" s="410"/>
      <c r="BO219" s="410"/>
      <c r="BP219" s="410"/>
      <c r="BQ219" s="410"/>
      <c r="BR219" s="410"/>
      <c r="BS219" s="410"/>
      <c r="BT219" s="410"/>
      <c r="BU219" s="410"/>
      <c r="BV219" s="410"/>
      <c r="BW219" s="410"/>
      <c r="BX219" s="410"/>
      <c r="BY219" s="410"/>
      <c r="BZ219" s="410"/>
      <c r="CA219" s="410"/>
      <c r="CB219" s="410"/>
    </row>
    <row r="220" spans="1:80" s="411" customFormat="1">
      <c r="A220" s="409"/>
      <c r="B220" s="519"/>
      <c r="C220" s="519"/>
      <c r="D220" s="519"/>
      <c r="E220" s="519"/>
      <c r="F220" s="519"/>
      <c r="G220" s="519"/>
      <c r="H220" s="519"/>
      <c r="I220" s="519"/>
      <c r="J220" s="519"/>
      <c r="K220" s="519"/>
      <c r="L220" s="519"/>
      <c r="M220" s="519"/>
      <c r="N220" s="517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  <c r="Y220" s="410"/>
      <c r="Z220" s="410"/>
      <c r="AA220" s="410"/>
      <c r="AB220" s="410"/>
      <c r="AC220" s="410"/>
      <c r="AD220" s="410"/>
      <c r="AE220" s="410"/>
      <c r="AF220" s="410"/>
      <c r="AG220" s="410"/>
      <c r="AH220" s="410"/>
      <c r="AI220" s="410"/>
      <c r="AJ220" s="410"/>
      <c r="AK220" s="410"/>
      <c r="AL220" s="410"/>
      <c r="AM220" s="410"/>
      <c r="AN220" s="410"/>
      <c r="AO220" s="410"/>
      <c r="AP220" s="410"/>
      <c r="AQ220" s="410"/>
      <c r="AR220" s="410"/>
      <c r="AS220" s="410"/>
      <c r="AT220" s="410"/>
      <c r="AU220" s="410"/>
      <c r="AV220" s="410"/>
      <c r="AW220" s="410"/>
      <c r="AX220" s="410"/>
      <c r="AY220" s="410"/>
      <c r="AZ220" s="410"/>
      <c r="BA220" s="410"/>
      <c r="BB220" s="410"/>
      <c r="BC220" s="410"/>
      <c r="BD220" s="410"/>
      <c r="BE220" s="410"/>
      <c r="BF220" s="410"/>
      <c r="BG220" s="410"/>
      <c r="BH220" s="410"/>
      <c r="BI220" s="410"/>
      <c r="BJ220" s="410"/>
      <c r="BK220" s="410"/>
      <c r="BL220" s="410"/>
      <c r="BM220" s="410"/>
      <c r="BN220" s="410"/>
      <c r="BO220" s="410"/>
      <c r="BP220" s="410"/>
      <c r="BQ220" s="410"/>
      <c r="BR220" s="410"/>
      <c r="BS220" s="410"/>
      <c r="BT220" s="410"/>
      <c r="BU220" s="410"/>
      <c r="BV220" s="410"/>
      <c r="BW220" s="410"/>
      <c r="BX220" s="410"/>
      <c r="BY220" s="410"/>
      <c r="BZ220" s="410"/>
      <c r="CA220" s="410"/>
      <c r="CB220" s="410"/>
    </row>
    <row r="221" spans="1:80" s="411" customFormat="1">
      <c r="A221" s="409"/>
      <c r="B221" s="779" t="s">
        <v>720</v>
      </c>
      <c r="C221" s="780"/>
      <c r="D221" s="780"/>
      <c r="E221" s="780"/>
      <c r="F221" s="780"/>
      <c r="G221" s="780"/>
      <c r="H221" s="780"/>
      <c r="I221" s="780"/>
      <c r="J221" s="780"/>
      <c r="K221" s="780"/>
      <c r="L221" s="780"/>
      <c r="M221" s="780"/>
      <c r="N221" s="781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  <c r="Y221" s="410"/>
      <c r="Z221" s="410"/>
      <c r="AA221" s="410"/>
      <c r="AB221" s="410"/>
      <c r="AC221" s="410"/>
      <c r="AD221" s="410"/>
      <c r="AE221" s="410"/>
      <c r="AF221" s="410"/>
      <c r="AG221" s="410"/>
      <c r="AH221" s="410"/>
      <c r="AI221" s="410"/>
      <c r="AJ221" s="410"/>
      <c r="AK221" s="410"/>
      <c r="AL221" s="410"/>
      <c r="AM221" s="410"/>
      <c r="AN221" s="410"/>
      <c r="AO221" s="410"/>
      <c r="AP221" s="410"/>
      <c r="AQ221" s="410"/>
      <c r="AR221" s="410"/>
      <c r="AS221" s="410"/>
      <c r="AT221" s="410"/>
      <c r="AU221" s="410"/>
      <c r="AV221" s="410"/>
      <c r="AW221" s="410"/>
      <c r="AX221" s="410"/>
      <c r="AY221" s="410"/>
      <c r="AZ221" s="410"/>
      <c r="BA221" s="410"/>
      <c r="BB221" s="410"/>
      <c r="BC221" s="410"/>
      <c r="BD221" s="410"/>
      <c r="BE221" s="410"/>
      <c r="BF221" s="410"/>
      <c r="BG221" s="410"/>
      <c r="BH221" s="410"/>
      <c r="BI221" s="410"/>
      <c r="BJ221" s="410"/>
      <c r="BK221" s="410"/>
      <c r="BL221" s="410"/>
      <c r="BM221" s="410"/>
      <c r="BN221" s="410"/>
      <c r="BO221" s="410"/>
      <c r="BP221" s="410"/>
      <c r="BQ221" s="410"/>
      <c r="BR221" s="410"/>
      <c r="BS221" s="410"/>
      <c r="BT221" s="410"/>
      <c r="BU221" s="410"/>
      <c r="BV221" s="410"/>
      <c r="BW221" s="410"/>
      <c r="BX221" s="410"/>
      <c r="BY221" s="410"/>
      <c r="BZ221" s="410"/>
      <c r="CA221" s="410"/>
      <c r="CB221" s="410"/>
    </row>
    <row r="222" spans="1:80" s="411" customFormat="1">
      <c r="A222" s="409"/>
      <c r="B222" s="782"/>
      <c r="C222" s="783"/>
      <c r="D222" s="783"/>
      <c r="E222" s="783"/>
      <c r="F222" s="783"/>
      <c r="G222" s="783"/>
      <c r="H222" s="783"/>
      <c r="I222" s="783"/>
      <c r="J222" s="783"/>
      <c r="K222" s="783"/>
      <c r="L222" s="783"/>
      <c r="M222" s="783"/>
      <c r="N222" s="784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  <c r="Y222" s="410"/>
      <c r="Z222" s="410"/>
      <c r="AA222" s="410"/>
      <c r="AB222" s="410"/>
      <c r="AC222" s="410"/>
      <c r="AD222" s="410"/>
      <c r="AE222" s="410"/>
      <c r="AF222" s="410"/>
      <c r="AG222" s="410"/>
      <c r="AH222" s="410"/>
      <c r="AI222" s="410"/>
      <c r="AJ222" s="410"/>
      <c r="AK222" s="410"/>
      <c r="AL222" s="410"/>
      <c r="AM222" s="410"/>
      <c r="AN222" s="410"/>
      <c r="AO222" s="410"/>
      <c r="AP222" s="410"/>
      <c r="AQ222" s="410"/>
      <c r="AR222" s="410"/>
      <c r="AS222" s="410"/>
      <c r="AT222" s="410"/>
      <c r="AU222" s="410"/>
      <c r="AV222" s="410"/>
      <c r="AW222" s="410"/>
      <c r="AX222" s="410"/>
      <c r="AY222" s="410"/>
      <c r="AZ222" s="410"/>
      <c r="BA222" s="410"/>
      <c r="BB222" s="410"/>
      <c r="BC222" s="410"/>
      <c r="BD222" s="410"/>
      <c r="BE222" s="410"/>
      <c r="BF222" s="410"/>
      <c r="BG222" s="410"/>
      <c r="BH222" s="410"/>
      <c r="BI222" s="410"/>
      <c r="BJ222" s="410"/>
      <c r="BK222" s="410"/>
      <c r="BL222" s="410"/>
      <c r="BM222" s="410"/>
      <c r="BN222" s="410"/>
      <c r="BO222" s="410"/>
      <c r="BP222" s="410"/>
      <c r="BQ222" s="410"/>
      <c r="BR222" s="410"/>
      <c r="BS222" s="410"/>
      <c r="BT222" s="410"/>
      <c r="BU222" s="410"/>
      <c r="BV222" s="410"/>
      <c r="BW222" s="410"/>
      <c r="BX222" s="410"/>
      <c r="BY222" s="410"/>
      <c r="BZ222" s="410"/>
      <c r="CA222" s="410"/>
      <c r="CB222" s="410"/>
    </row>
    <row r="223" spans="1:80" ht="14.25">
      <c r="B223" s="491" t="s">
        <v>721</v>
      </c>
      <c r="C223" s="492"/>
      <c r="D223" s="492"/>
      <c r="E223" s="492"/>
      <c r="F223" s="492"/>
      <c r="G223" s="492"/>
      <c r="H223" s="492"/>
      <c r="I223" s="520">
        <v>1651</v>
      </c>
      <c r="J223" s="720"/>
      <c r="K223" s="721"/>
      <c r="L223" s="721"/>
      <c r="M223" s="722"/>
      <c r="N223" s="462" t="s">
        <v>2</v>
      </c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  <c r="Y223" s="410"/>
      <c r="Z223" s="410"/>
      <c r="AA223" s="410"/>
      <c r="AB223" s="410"/>
      <c r="AC223" s="410"/>
      <c r="AD223" s="410"/>
      <c r="AE223" s="410"/>
      <c r="AF223" s="410"/>
      <c r="AG223" s="410"/>
      <c r="AH223" s="410"/>
      <c r="AI223" s="410"/>
      <c r="AJ223" s="410"/>
      <c r="AK223" s="410"/>
      <c r="AL223" s="410"/>
      <c r="AM223" s="410"/>
      <c r="AN223" s="410"/>
      <c r="AO223" s="410"/>
      <c r="AP223" s="410"/>
      <c r="AQ223" s="410"/>
      <c r="AR223" s="410"/>
      <c r="AS223" s="410"/>
      <c r="AT223" s="410"/>
      <c r="AU223" s="410"/>
      <c r="AV223" s="410"/>
      <c r="AW223" s="410"/>
      <c r="AX223" s="410"/>
      <c r="AY223" s="410"/>
      <c r="AZ223" s="410"/>
      <c r="BA223" s="410"/>
      <c r="BB223" s="410"/>
      <c r="BC223" s="410"/>
      <c r="BD223" s="410"/>
      <c r="BE223" s="410"/>
      <c r="BF223" s="410"/>
      <c r="BG223" s="410"/>
      <c r="BH223" s="410"/>
      <c r="BI223" s="410"/>
      <c r="BJ223" s="410"/>
      <c r="BK223" s="410"/>
      <c r="BL223" s="410"/>
      <c r="BM223" s="410"/>
      <c r="BN223" s="410"/>
      <c r="BO223" s="410"/>
      <c r="BP223" s="410"/>
      <c r="BQ223" s="410"/>
      <c r="BR223" s="410"/>
      <c r="BS223" s="410"/>
      <c r="BT223" s="410"/>
      <c r="BU223" s="410"/>
      <c r="BV223" s="410"/>
      <c r="BW223" s="410"/>
      <c r="BX223" s="410"/>
      <c r="BY223" s="410"/>
      <c r="BZ223" s="410"/>
      <c r="CA223" s="410"/>
      <c r="CB223" s="410"/>
    </row>
    <row r="224" spans="1:80" ht="14.25">
      <c r="B224" s="491" t="s">
        <v>722</v>
      </c>
      <c r="C224" s="492"/>
      <c r="D224" s="492"/>
      <c r="E224" s="492"/>
      <c r="F224" s="492"/>
      <c r="G224" s="492"/>
      <c r="H224" s="492"/>
      <c r="I224" s="521">
        <v>1652</v>
      </c>
      <c r="J224" s="720"/>
      <c r="K224" s="721"/>
      <c r="L224" s="721"/>
      <c r="M224" s="722"/>
      <c r="N224" s="462" t="s">
        <v>2</v>
      </c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  <c r="Y224" s="410"/>
      <c r="Z224" s="410"/>
      <c r="AA224" s="410"/>
      <c r="AB224" s="410"/>
      <c r="AC224" s="410"/>
      <c r="AD224" s="410"/>
      <c r="AE224" s="410"/>
      <c r="AF224" s="410"/>
      <c r="AG224" s="410"/>
      <c r="AH224" s="410"/>
      <c r="AI224" s="410"/>
      <c r="AJ224" s="410"/>
      <c r="AK224" s="410"/>
      <c r="AL224" s="410"/>
      <c r="AM224" s="410"/>
      <c r="AN224" s="410"/>
      <c r="AO224" s="410"/>
      <c r="AP224" s="410"/>
      <c r="AQ224" s="410"/>
      <c r="AR224" s="410"/>
      <c r="AS224" s="410"/>
      <c r="AT224" s="410"/>
      <c r="AU224" s="410"/>
      <c r="AV224" s="410"/>
      <c r="AW224" s="410"/>
      <c r="AX224" s="410"/>
      <c r="AY224" s="410"/>
      <c r="AZ224" s="410"/>
      <c r="BA224" s="410"/>
      <c r="BB224" s="410"/>
      <c r="BC224" s="410"/>
      <c r="BD224" s="410"/>
      <c r="BE224" s="410"/>
      <c r="BF224" s="410"/>
      <c r="BG224" s="410"/>
      <c r="BH224" s="410"/>
      <c r="BI224" s="410"/>
      <c r="BJ224" s="410"/>
    </row>
    <row r="225" spans="1:75" ht="14.25">
      <c r="B225" s="491" t="s">
        <v>723</v>
      </c>
      <c r="C225" s="492"/>
      <c r="D225" s="492"/>
      <c r="E225" s="492"/>
      <c r="F225" s="492"/>
      <c r="G225" s="492"/>
      <c r="H225" s="492"/>
      <c r="I225" s="521">
        <v>1653</v>
      </c>
      <c r="J225" s="720"/>
      <c r="K225" s="721"/>
      <c r="L225" s="721"/>
      <c r="M225" s="722"/>
      <c r="N225" s="462" t="s">
        <v>3</v>
      </c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  <c r="Y225" s="410"/>
      <c r="Z225" s="410"/>
      <c r="AA225" s="410"/>
      <c r="AB225" s="410"/>
      <c r="AC225" s="410"/>
      <c r="AD225" s="410"/>
      <c r="AE225" s="410"/>
      <c r="AF225" s="410"/>
      <c r="AG225" s="410"/>
      <c r="AH225" s="410"/>
      <c r="AI225" s="410"/>
      <c r="AJ225" s="410"/>
      <c r="AK225" s="410"/>
      <c r="AL225" s="410"/>
      <c r="AM225" s="410"/>
      <c r="AN225" s="410"/>
      <c r="AO225" s="410"/>
      <c r="AP225" s="410"/>
      <c r="AQ225" s="410"/>
      <c r="AR225" s="410"/>
      <c r="AS225" s="410"/>
      <c r="AT225" s="410"/>
      <c r="AU225" s="410"/>
      <c r="AV225" s="410"/>
      <c r="AW225" s="410"/>
      <c r="AX225" s="410"/>
      <c r="AY225" s="410"/>
      <c r="AZ225" s="410"/>
      <c r="BA225" s="410"/>
      <c r="BB225" s="410"/>
      <c r="BC225" s="410"/>
      <c r="BD225" s="410"/>
      <c r="BE225" s="410"/>
      <c r="BF225" s="410"/>
      <c r="BG225" s="410"/>
      <c r="BH225" s="410"/>
      <c r="BI225" s="410"/>
      <c r="BJ225" s="410"/>
    </row>
    <row r="226" spans="1:75" ht="14.25">
      <c r="B226" s="491" t="s">
        <v>724</v>
      </c>
      <c r="C226" s="492"/>
      <c r="D226" s="492"/>
      <c r="E226" s="492"/>
      <c r="F226" s="492"/>
      <c r="G226" s="492"/>
      <c r="H226" s="492"/>
      <c r="I226" s="521">
        <v>1654</v>
      </c>
      <c r="J226" s="720">
        <f>+$J$223+$J$224-$J$225</f>
        <v>0</v>
      </c>
      <c r="K226" s="721"/>
      <c r="L226" s="721"/>
      <c r="M226" s="722"/>
      <c r="N226" s="462" t="s">
        <v>4</v>
      </c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  <c r="Y226" s="410"/>
      <c r="Z226" s="410"/>
      <c r="AA226" s="410"/>
      <c r="AB226" s="410"/>
      <c r="AC226" s="410"/>
      <c r="AD226" s="410"/>
      <c r="AE226" s="410"/>
      <c r="AF226" s="410"/>
      <c r="AG226" s="410"/>
      <c r="AH226" s="410"/>
      <c r="AI226" s="410"/>
      <c r="AJ226" s="410"/>
      <c r="AK226" s="410"/>
      <c r="AL226" s="410"/>
      <c r="AM226" s="410"/>
      <c r="AN226" s="410"/>
      <c r="AO226" s="410"/>
      <c r="AP226" s="410"/>
      <c r="AQ226" s="410"/>
      <c r="AR226" s="410"/>
      <c r="AS226" s="410"/>
      <c r="AT226" s="410"/>
      <c r="AU226" s="410"/>
      <c r="AV226" s="410"/>
      <c r="AW226" s="410"/>
      <c r="AX226" s="410"/>
      <c r="AY226" s="410"/>
      <c r="AZ226" s="410"/>
      <c r="BA226" s="410"/>
      <c r="BB226" s="410"/>
      <c r="BC226" s="410"/>
      <c r="BD226" s="410"/>
      <c r="BE226" s="410"/>
      <c r="BF226" s="410"/>
      <c r="BG226" s="410"/>
      <c r="BH226" s="410"/>
      <c r="BI226" s="410"/>
      <c r="BJ226" s="410"/>
    </row>
    <row r="227" spans="1:75" s="411" customFormat="1">
      <c r="A227" s="409"/>
      <c r="B227" s="517"/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  <c r="Y227" s="410"/>
      <c r="Z227" s="410"/>
      <c r="AA227" s="410"/>
      <c r="AB227" s="410"/>
      <c r="AC227" s="410"/>
      <c r="AD227" s="410"/>
      <c r="AE227" s="410"/>
      <c r="AF227" s="410"/>
      <c r="AG227" s="410"/>
      <c r="AH227" s="410"/>
      <c r="AI227" s="410"/>
      <c r="AJ227" s="410"/>
      <c r="AK227" s="410"/>
      <c r="AL227" s="410"/>
      <c r="AM227" s="410"/>
      <c r="AN227" s="410"/>
      <c r="AO227" s="410"/>
      <c r="AP227" s="410"/>
      <c r="AQ227" s="410"/>
      <c r="AR227" s="410"/>
      <c r="AS227" s="410"/>
      <c r="AT227" s="410"/>
      <c r="AU227" s="410"/>
      <c r="AV227" s="410"/>
      <c r="AW227" s="410"/>
      <c r="AX227" s="410"/>
      <c r="AY227" s="410"/>
      <c r="AZ227" s="410"/>
      <c r="BA227" s="410"/>
      <c r="BB227" s="410"/>
      <c r="BC227" s="410"/>
      <c r="BD227" s="410"/>
      <c r="BE227" s="410"/>
      <c r="BF227" s="410"/>
      <c r="BG227" s="410"/>
      <c r="BH227" s="410"/>
      <c r="BI227" s="410"/>
      <c r="BJ227" s="410"/>
    </row>
    <row r="228" spans="1:75" s="411" customFormat="1">
      <c r="A228" s="409"/>
      <c r="B228" s="779" t="s">
        <v>8</v>
      </c>
      <c r="C228" s="780"/>
      <c r="D228" s="780"/>
      <c r="E228" s="780"/>
      <c r="F228" s="780"/>
      <c r="G228" s="780"/>
      <c r="H228" s="780"/>
      <c r="I228" s="780"/>
      <c r="J228" s="780"/>
      <c r="K228" s="780"/>
      <c r="L228" s="780"/>
      <c r="M228" s="780"/>
      <c r="N228" s="780"/>
      <c r="O228" s="780"/>
      <c r="P228" s="780"/>
      <c r="Q228" s="780"/>
      <c r="R228" s="781"/>
      <c r="S228" s="410"/>
      <c r="T228" s="410"/>
      <c r="U228" s="410"/>
      <c r="V228" s="410"/>
      <c r="W228" s="410"/>
      <c r="X228" s="410"/>
      <c r="Y228" s="410"/>
      <c r="Z228" s="410"/>
      <c r="AA228" s="410"/>
      <c r="AB228" s="410"/>
      <c r="AC228" s="410"/>
      <c r="AD228" s="410"/>
      <c r="AE228" s="410"/>
      <c r="AF228" s="410"/>
      <c r="AG228" s="410"/>
      <c r="AH228" s="410"/>
      <c r="AI228" s="410"/>
      <c r="AJ228" s="410"/>
      <c r="AK228" s="410"/>
      <c r="AL228" s="410"/>
      <c r="AM228" s="410"/>
      <c r="AN228" s="410"/>
      <c r="AO228" s="410"/>
      <c r="AP228" s="410"/>
      <c r="AQ228" s="410"/>
      <c r="AR228" s="410"/>
      <c r="AS228" s="410"/>
      <c r="AT228" s="410"/>
      <c r="AU228" s="410"/>
      <c r="AV228" s="410"/>
      <c r="AW228" s="410"/>
      <c r="AX228" s="410"/>
      <c r="AY228" s="410"/>
      <c r="AZ228" s="410"/>
      <c r="BA228" s="410"/>
      <c r="BB228" s="410"/>
      <c r="BC228" s="410"/>
      <c r="BD228" s="410"/>
      <c r="BE228" s="410"/>
      <c r="BF228" s="410"/>
      <c r="BG228" s="410"/>
      <c r="BH228" s="410"/>
      <c r="BI228" s="410"/>
      <c r="BJ228" s="410"/>
      <c r="BK228" s="410"/>
      <c r="BL228" s="410"/>
      <c r="BM228" s="410"/>
      <c r="BN228" s="410"/>
      <c r="BO228" s="410"/>
      <c r="BP228" s="410"/>
      <c r="BQ228" s="410"/>
      <c r="BR228" s="410"/>
      <c r="BS228" s="410"/>
      <c r="BT228" s="410"/>
      <c r="BU228" s="410"/>
      <c r="BV228" s="410"/>
      <c r="BW228" s="410"/>
    </row>
    <row r="229" spans="1:75" s="411" customFormat="1">
      <c r="A229" s="409"/>
      <c r="B229" s="782"/>
      <c r="C229" s="783"/>
      <c r="D229" s="783"/>
      <c r="E229" s="783"/>
      <c r="F229" s="783"/>
      <c r="G229" s="783"/>
      <c r="H229" s="783"/>
      <c r="I229" s="783"/>
      <c r="J229" s="783"/>
      <c r="K229" s="783"/>
      <c r="L229" s="783"/>
      <c r="M229" s="783"/>
      <c r="N229" s="783"/>
      <c r="O229" s="783"/>
      <c r="P229" s="783"/>
      <c r="Q229" s="783"/>
      <c r="R229" s="784"/>
      <c r="S229" s="410"/>
      <c r="T229" s="410"/>
      <c r="U229" s="410"/>
      <c r="V229" s="410"/>
      <c r="W229" s="410"/>
      <c r="X229" s="410"/>
      <c r="Y229" s="410"/>
      <c r="Z229" s="410"/>
      <c r="AA229" s="410"/>
      <c r="AB229" s="410"/>
      <c r="AC229" s="410"/>
      <c r="AD229" s="410"/>
      <c r="AE229" s="410"/>
      <c r="AF229" s="410"/>
      <c r="AG229" s="410"/>
      <c r="AH229" s="410"/>
      <c r="AI229" s="410"/>
      <c r="AJ229" s="410"/>
      <c r="AK229" s="410"/>
      <c r="AL229" s="410"/>
      <c r="AM229" s="410"/>
      <c r="AN229" s="410"/>
      <c r="AO229" s="410"/>
      <c r="AP229" s="410"/>
      <c r="AQ229" s="410"/>
      <c r="AR229" s="410"/>
      <c r="AS229" s="410"/>
      <c r="AT229" s="410"/>
      <c r="AU229" s="410"/>
      <c r="AV229" s="410"/>
      <c r="AW229" s="410"/>
      <c r="AX229" s="410"/>
      <c r="AY229" s="410"/>
      <c r="AZ229" s="410"/>
      <c r="BA229" s="410"/>
      <c r="BB229" s="410"/>
      <c r="BC229" s="410"/>
      <c r="BD229" s="410"/>
      <c r="BE229" s="410"/>
      <c r="BF229" s="410"/>
      <c r="BG229" s="410"/>
      <c r="BH229" s="410"/>
      <c r="BI229" s="410"/>
      <c r="BJ229" s="410"/>
      <c r="BK229" s="410"/>
      <c r="BL229" s="410"/>
      <c r="BM229" s="410"/>
      <c r="BN229" s="410"/>
      <c r="BO229" s="410"/>
      <c r="BP229" s="410"/>
      <c r="BQ229" s="410"/>
      <c r="BR229" s="410"/>
      <c r="BS229" s="410"/>
      <c r="BT229" s="410"/>
      <c r="BU229" s="410"/>
      <c r="BV229" s="410"/>
      <c r="BW229" s="410"/>
    </row>
    <row r="230" spans="1:75" ht="14.25">
      <c r="B230" s="731" t="s">
        <v>725</v>
      </c>
      <c r="C230" s="491" t="s">
        <v>9</v>
      </c>
      <c r="D230" s="492"/>
      <c r="E230" s="492"/>
      <c r="F230" s="492"/>
      <c r="G230" s="492"/>
      <c r="H230" s="492"/>
      <c r="I230" s="492"/>
      <c r="J230" s="492"/>
      <c r="K230" s="492"/>
      <c r="L230" s="492"/>
      <c r="M230" s="493"/>
      <c r="N230" s="521">
        <v>783</v>
      </c>
      <c r="O230" s="720"/>
      <c r="P230" s="721"/>
      <c r="Q230" s="721"/>
      <c r="R230" s="722"/>
      <c r="S230" s="410"/>
      <c r="T230" s="410"/>
      <c r="U230" s="410"/>
      <c r="V230" s="410"/>
      <c r="W230" s="410"/>
      <c r="X230" s="410"/>
      <c r="Y230" s="410"/>
      <c r="Z230" s="410"/>
      <c r="AA230" s="410"/>
      <c r="AB230" s="410"/>
      <c r="AC230" s="410"/>
      <c r="AD230" s="410"/>
      <c r="AE230" s="410"/>
      <c r="AF230" s="410"/>
      <c r="AG230" s="410"/>
      <c r="AH230" s="410"/>
      <c r="AI230" s="410"/>
      <c r="AJ230" s="410"/>
      <c r="AK230" s="410"/>
      <c r="AL230" s="410"/>
      <c r="AM230" s="410"/>
      <c r="AN230" s="410"/>
      <c r="AO230" s="410"/>
      <c r="AP230" s="410"/>
      <c r="AQ230" s="410"/>
      <c r="AR230" s="410"/>
      <c r="AS230" s="410"/>
      <c r="AT230" s="410"/>
      <c r="AU230" s="410"/>
      <c r="AV230" s="410"/>
      <c r="AW230" s="410"/>
      <c r="AX230" s="410"/>
      <c r="AY230" s="410"/>
      <c r="AZ230" s="410"/>
      <c r="BA230" s="410"/>
      <c r="BB230" s="410"/>
      <c r="BC230" s="410"/>
      <c r="BD230" s="410"/>
      <c r="BE230" s="410"/>
      <c r="BF230" s="410"/>
      <c r="BG230" s="410"/>
      <c r="BH230" s="410"/>
      <c r="BI230" s="410"/>
      <c r="BJ230" s="410"/>
      <c r="BK230" s="410"/>
      <c r="BL230" s="410"/>
      <c r="BM230" s="410"/>
      <c r="BN230" s="410"/>
      <c r="BO230" s="410"/>
      <c r="BP230" s="410"/>
      <c r="BQ230" s="410"/>
      <c r="BR230" s="410"/>
      <c r="BS230" s="410"/>
      <c r="BT230" s="410"/>
      <c r="BU230" s="410"/>
      <c r="BV230" s="410"/>
      <c r="BW230" s="410"/>
    </row>
    <row r="231" spans="1:75" ht="14.25">
      <c r="B231" s="731"/>
      <c r="C231" s="491" t="s">
        <v>726</v>
      </c>
      <c r="D231" s="492"/>
      <c r="E231" s="492"/>
      <c r="F231" s="492"/>
      <c r="G231" s="492"/>
      <c r="H231" s="492"/>
      <c r="I231" s="492"/>
      <c r="J231" s="492"/>
      <c r="K231" s="492"/>
      <c r="L231" s="492"/>
      <c r="M231" s="493"/>
      <c r="N231" s="521">
        <v>976</v>
      </c>
      <c r="O231" s="720"/>
      <c r="P231" s="721"/>
      <c r="Q231" s="721"/>
      <c r="R231" s="722"/>
      <c r="S231" s="410"/>
      <c r="T231" s="410"/>
      <c r="U231" s="410"/>
      <c r="V231" s="410"/>
      <c r="W231" s="410"/>
      <c r="X231" s="410"/>
      <c r="Y231" s="410"/>
      <c r="Z231" s="410"/>
      <c r="AA231" s="410"/>
      <c r="AB231" s="410"/>
      <c r="AC231" s="410"/>
      <c r="AD231" s="410"/>
      <c r="AE231" s="410"/>
      <c r="AF231" s="410"/>
      <c r="AG231" s="410"/>
      <c r="AH231" s="410"/>
      <c r="AI231" s="410"/>
      <c r="AJ231" s="410"/>
      <c r="AK231" s="410"/>
      <c r="AL231" s="410"/>
      <c r="AM231" s="410"/>
      <c r="AN231" s="410"/>
      <c r="AO231" s="410"/>
      <c r="AP231" s="410"/>
      <c r="AQ231" s="410"/>
      <c r="AR231" s="410"/>
      <c r="AS231" s="410"/>
      <c r="AT231" s="410"/>
      <c r="AU231" s="410"/>
      <c r="AV231" s="410"/>
      <c r="AW231" s="410"/>
      <c r="AX231" s="410"/>
      <c r="AY231" s="410"/>
      <c r="AZ231" s="410"/>
      <c r="BA231" s="410"/>
      <c r="BB231" s="410"/>
      <c r="BC231" s="410"/>
      <c r="BD231" s="410"/>
      <c r="BE231" s="410"/>
      <c r="BF231" s="410"/>
      <c r="BG231" s="410"/>
      <c r="BH231" s="410"/>
      <c r="BI231" s="410"/>
      <c r="BJ231" s="410"/>
      <c r="BK231" s="410"/>
      <c r="BL231" s="410"/>
      <c r="BM231" s="410"/>
      <c r="BN231" s="410"/>
      <c r="BO231" s="410"/>
      <c r="BP231" s="410"/>
      <c r="BQ231" s="410"/>
      <c r="BR231" s="410"/>
      <c r="BS231" s="410"/>
      <c r="BT231" s="410"/>
      <c r="BU231" s="410"/>
      <c r="BV231" s="410"/>
      <c r="BW231" s="410"/>
    </row>
    <row r="232" spans="1:75" ht="14.25">
      <c r="B232" s="731"/>
      <c r="C232" s="491" t="s">
        <v>727</v>
      </c>
      <c r="D232" s="492"/>
      <c r="E232" s="492"/>
      <c r="F232" s="492"/>
      <c r="G232" s="492"/>
      <c r="H232" s="492"/>
      <c r="I232" s="492"/>
      <c r="J232" s="492"/>
      <c r="K232" s="492"/>
      <c r="L232" s="492"/>
      <c r="M232" s="493"/>
      <c r="N232" s="521">
        <v>978</v>
      </c>
      <c r="O232" s="720"/>
      <c r="P232" s="721"/>
      <c r="Q232" s="721"/>
      <c r="R232" s="722"/>
      <c r="S232" s="410"/>
      <c r="T232" s="410"/>
      <c r="U232" s="410"/>
      <c r="V232" s="410"/>
      <c r="W232" s="410"/>
      <c r="X232" s="410"/>
      <c r="Y232" s="410"/>
      <c r="Z232" s="410"/>
      <c r="AA232" s="410"/>
      <c r="AB232" s="410"/>
      <c r="AC232" s="410"/>
      <c r="AD232" s="410"/>
      <c r="AE232" s="410"/>
      <c r="AF232" s="410"/>
      <c r="AG232" s="410"/>
      <c r="AH232" s="410"/>
      <c r="AI232" s="410"/>
      <c r="AJ232" s="410"/>
      <c r="AK232" s="410"/>
      <c r="AL232" s="410"/>
      <c r="AM232" s="410"/>
      <c r="AN232" s="410"/>
      <c r="AO232" s="410"/>
      <c r="AP232" s="410"/>
      <c r="AQ232" s="410"/>
      <c r="AR232" s="410"/>
      <c r="AS232" s="410"/>
      <c r="AT232" s="410"/>
      <c r="AU232" s="410"/>
      <c r="AV232" s="410"/>
      <c r="AW232" s="410"/>
      <c r="AX232" s="410"/>
      <c r="AY232" s="410"/>
      <c r="AZ232" s="410"/>
      <c r="BA232" s="410"/>
      <c r="BB232" s="410"/>
      <c r="BC232" s="410"/>
      <c r="BD232" s="410"/>
      <c r="BE232" s="410"/>
      <c r="BF232" s="410"/>
      <c r="BG232" s="410"/>
      <c r="BH232" s="410"/>
      <c r="BI232" s="410"/>
      <c r="BJ232" s="410"/>
      <c r="BK232" s="410"/>
      <c r="BL232" s="410"/>
      <c r="BM232" s="410"/>
      <c r="BN232" s="410"/>
      <c r="BO232" s="410"/>
      <c r="BP232" s="410"/>
      <c r="BQ232" s="410"/>
      <c r="BR232" s="410"/>
      <c r="BS232" s="410"/>
      <c r="BT232" s="410"/>
      <c r="BU232" s="410"/>
      <c r="BV232" s="410"/>
      <c r="BW232" s="410"/>
    </row>
    <row r="233" spans="1:75" ht="14.25">
      <c r="B233" s="731"/>
      <c r="C233" s="491" t="s">
        <v>10</v>
      </c>
      <c r="D233" s="492"/>
      <c r="E233" s="492"/>
      <c r="F233" s="492"/>
      <c r="G233" s="492"/>
      <c r="H233" s="492"/>
      <c r="I233" s="492"/>
      <c r="J233" s="492"/>
      <c r="K233" s="492"/>
      <c r="L233" s="492"/>
      <c r="M233" s="493"/>
      <c r="N233" s="521">
        <v>1020</v>
      </c>
      <c r="O233" s="720"/>
      <c r="P233" s="721"/>
      <c r="Q233" s="721"/>
      <c r="R233" s="722"/>
      <c r="S233" s="410"/>
      <c r="T233" s="410"/>
      <c r="U233" s="410"/>
      <c r="V233" s="410"/>
      <c r="W233" s="410"/>
      <c r="X233" s="410"/>
      <c r="Y233" s="410"/>
      <c r="Z233" s="410"/>
      <c r="AA233" s="410"/>
      <c r="AB233" s="410"/>
      <c r="AC233" s="410"/>
      <c r="AD233" s="410"/>
      <c r="AE233" s="410"/>
      <c r="AF233" s="410"/>
      <c r="AG233" s="410"/>
      <c r="AH233" s="410"/>
      <c r="AI233" s="410"/>
      <c r="AJ233" s="410"/>
      <c r="AK233" s="410"/>
      <c r="AL233" s="410"/>
      <c r="AM233" s="410"/>
      <c r="AN233" s="410"/>
      <c r="AO233" s="410"/>
      <c r="AP233" s="410"/>
      <c r="AQ233" s="410"/>
      <c r="AR233" s="410"/>
      <c r="AS233" s="410"/>
      <c r="AT233" s="410"/>
      <c r="AU233" s="410"/>
      <c r="AV233" s="410"/>
      <c r="AW233" s="410"/>
      <c r="AX233" s="410"/>
      <c r="AY233" s="410"/>
      <c r="AZ233" s="410"/>
      <c r="BA233" s="410"/>
      <c r="BB233" s="410"/>
      <c r="BC233" s="410"/>
      <c r="BD233" s="410"/>
      <c r="BE233" s="410"/>
      <c r="BF233" s="410"/>
      <c r="BG233" s="410"/>
      <c r="BH233" s="410"/>
      <c r="BI233" s="410"/>
      <c r="BJ233" s="410"/>
      <c r="BK233" s="410"/>
      <c r="BL233" s="410"/>
      <c r="BM233" s="410"/>
      <c r="BN233" s="410"/>
      <c r="BO233" s="410"/>
      <c r="BP233" s="410"/>
      <c r="BQ233" s="410"/>
      <c r="BR233" s="410"/>
      <c r="BS233" s="410"/>
      <c r="BT233" s="410"/>
      <c r="BU233" s="410"/>
      <c r="BV233" s="410"/>
      <c r="BW233" s="410"/>
    </row>
    <row r="234" spans="1:75" ht="14.25">
      <c r="B234" s="731"/>
      <c r="C234" s="491" t="s">
        <v>11</v>
      </c>
      <c r="D234" s="492"/>
      <c r="E234" s="492"/>
      <c r="F234" s="492"/>
      <c r="G234" s="492"/>
      <c r="H234" s="492"/>
      <c r="I234" s="492"/>
      <c r="J234" s="492"/>
      <c r="K234" s="492"/>
      <c r="L234" s="492"/>
      <c r="M234" s="493"/>
      <c r="N234" s="521">
        <v>1019</v>
      </c>
      <c r="O234" s="720"/>
      <c r="P234" s="721"/>
      <c r="Q234" s="721"/>
      <c r="R234" s="722"/>
      <c r="S234" s="410"/>
      <c r="T234" s="410"/>
      <c r="U234" s="410"/>
      <c r="V234" s="410"/>
      <c r="W234" s="410"/>
      <c r="X234" s="410"/>
      <c r="Y234" s="410"/>
      <c r="Z234" s="410"/>
      <c r="AA234" s="410"/>
      <c r="AB234" s="410"/>
      <c r="AC234" s="410"/>
      <c r="AD234" s="410"/>
      <c r="AE234" s="410"/>
      <c r="AF234" s="410"/>
      <c r="AG234" s="410"/>
      <c r="AH234" s="410"/>
      <c r="AI234" s="410"/>
      <c r="AJ234" s="410"/>
      <c r="AK234" s="410"/>
      <c r="AL234" s="410"/>
      <c r="AM234" s="410"/>
      <c r="AN234" s="410"/>
      <c r="AO234" s="410"/>
      <c r="AP234" s="410"/>
      <c r="AQ234" s="410"/>
      <c r="AR234" s="410"/>
      <c r="AS234" s="410"/>
      <c r="AT234" s="410"/>
      <c r="AU234" s="410"/>
      <c r="AV234" s="410"/>
      <c r="AW234" s="410"/>
      <c r="AX234" s="410"/>
      <c r="AY234" s="410"/>
      <c r="AZ234" s="410"/>
      <c r="BA234" s="410"/>
      <c r="BB234" s="410"/>
      <c r="BC234" s="410"/>
      <c r="BD234" s="410"/>
      <c r="BE234" s="410"/>
      <c r="BF234" s="410"/>
      <c r="BG234" s="410"/>
      <c r="BH234" s="410"/>
      <c r="BI234" s="410"/>
      <c r="BJ234" s="410"/>
      <c r="BK234" s="410"/>
      <c r="BL234" s="410"/>
      <c r="BM234" s="410"/>
      <c r="BN234" s="410"/>
      <c r="BO234" s="410"/>
      <c r="BP234" s="410"/>
      <c r="BQ234" s="410"/>
      <c r="BR234" s="410"/>
      <c r="BS234" s="410"/>
      <c r="BT234" s="410"/>
      <c r="BU234" s="410"/>
      <c r="BV234" s="410"/>
      <c r="BW234" s="410"/>
    </row>
    <row r="235" spans="1:75" ht="14.25">
      <c r="B235" s="731"/>
      <c r="C235" s="491" t="s">
        <v>728</v>
      </c>
      <c r="D235" s="492"/>
      <c r="E235" s="492"/>
      <c r="F235" s="492"/>
      <c r="G235" s="492"/>
      <c r="H235" s="492"/>
      <c r="I235" s="492"/>
      <c r="J235" s="492"/>
      <c r="K235" s="492"/>
      <c r="L235" s="492"/>
      <c r="M235" s="493"/>
      <c r="N235" s="521">
        <v>974</v>
      </c>
      <c r="O235" s="720"/>
      <c r="P235" s="721"/>
      <c r="Q235" s="721"/>
      <c r="R235" s="722"/>
      <c r="S235" s="410"/>
      <c r="T235" s="410"/>
      <c r="U235" s="410"/>
      <c r="V235" s="410"/>
      <c r="W235" s="410"/>
      <c r="X235" s="410"/>
      <c r="Y235" s="410"/>
      <c r="Z235" s="410"/>
      <c r="AA235" s="410"/>
      <c r="AB235" s="410"/>
      <c r="AC235" s="410"/>
      <c r="AD235" s="410"/>
      <c r="AE235" s="410"/>
      <c r="AF235" s="410"/>
      <c r="AG235" s="410"/>
      <c r="AH235" s="410"/>
      <c r="AI235" s="410"/>
      <c r="AJ235" s="410"/>
      <c r="AK235" s="410"/>
      <c r="AL235" s="410"/>
      <c r="AM235" s="410"/>
      <c r="AN235" s="410"/>
      <c r="AO235" s="410"/>
      <c r="AP235" s="410"/>
      <c r="AQ235" s="410"/>
      <c r="AR235" s="410"/>
      <c r="AS235" s="410"/>
      <c r="AT235" s="410"/>
      <c r="AU235" s="410"/>
      <c r="AV235" s="410"/>
      <c r="AW235" s="410"/>
      <c r="AX235" s="410"/>
      <c r="AY235" s="410"/>
      <c r="AZ235" s="410"/>
      <c r="BA235" s="410"/>
      <c r="BB235" s="410"/>
      <c r="BC235" s="410"/>
      <c r="BD235" s="410"/>
      <c r="BE235" s="410"/>
      <c r="BF235" s="410"/>
      <c r="BG235" s="410"/>
      <c r="BH235" s="410"/>
      <c r="BI235" s="410"/>
      <c r="BJ235" s="410"/>
      <c r="BK235" s="410"/>
      <c r="BL235" s="410"/>
      <c r="BM235" s="410"/>
      <c r="BN235" s="410"/>
      <c r="BO235" s="410"/>
      <c r="BP235" s="410"/>
      <c r="BQ235" s="410"/>
      <c r="BR235" s="410"/>
      <c r="BS235" s="410"/>
      <c r="BT235" s="410"/>
      <c r="BU235" s="410"/>
      <c r="BV235" s="410"/>
      <c r="BW235" s="410"/>
    </row>
    <row r="236" spans="1:75" ht="14.25">
      <c r="B236" s="732" t="s">
        <v>729</v>
      </c>
      <c r="C236" s="491" t="s">
        <v>12</v>
      </c>
      <c r="D236" s="492"/>
      <c r="E236" s="492"/>
      <c r="F236" s="492"/>
      <c r="G236" s="492"/>
      <c r="H236" s="492"/>
      <c r="I236" s="492"/>
      <c r="J236" s="492"/>
      <c r="K236" s="492"/>
      <c r="L236" s="492"/>
      <c r="M236" s="493"/>
      <c r="N236" s="521">
        <v>122</v>
      </c>
      <c r="O236" s="720"/>
      <c r="P236" s="721"/>
      <c r="Q236" s="721"/>
      <c r="R236" s="722"/>
      <c r="S236" s="410"/>
      <c r="T236" s="410"/>
      <c r="U236" s="410"/>
      <c r="V236" s="410"/>
      <c r="W236" s="410"/>
      <c r="X236" s="410"/>
      <c r="Y236" s="410"/>
      <c r="Z236" s="410"/>
      <c r="AA236" s="410"/>
      <c r="AB236" s="410"/>
      <c r="AC236" s="410"/>
      <c r="AD236" s="410"/>
      <c r="AE236" s="410"/>
      <c r="AF236" s="410"/>
      <c r="AG236" s="410"/>
      <c r="AH236" s="410"/>
      <c r="AI236" s="410"/>
      <c r="AJ236" s="410"/>
      <c r="AK236" s="410"/>
      <c r="AL236" s="410"/>
      <c r="AM236" s="410"/>
      <c r="AN236" s="410"/>
      <c r="AO236" s="410"/>
      <c r="AP236" s="410"/>
      <c r="AQ236" s="410"/>
      <c r="AR236" s="410"/>
      <c r="AS236" s="410"/>
      <c r="AT236" s="410"/>
      <c r="AU236" s="410"/>
      <c r="AV236" s="410"/>
      <c r="AW236" s="410"/>
      <c r="AX236" s="410"/>
      <c r="AY236" s="410"/>
      <c r="AZ236" s="410"/>
      <c r="BA236" s="410"/>
      <c r="BB236" s="410"/>
      <c r="BC236" s="410"/>
      <c r="BD236" s="410"/>
      <c r="BE236" s="410"/>
      <c r="BF236" s="410"/>
      <c r="BG236" s="410"/>
      <c r="BH236" s="410"/>
      <c r="BI236" s="410"/>
      <c r="BJ236" s="410"/>
      <c r="BK236" s="410"/>
      <c r="BL236" s="410"/>
      <c r="BM236" s="410"/>
      <c r="BN236" s="410"/>
      <c r="BO236" s="410"/>
      <c r="BP236" s="410"/>
      <c r="BQ236" s="410"/>
      <c r="BR236" s="410"/>
      <c r="BS236" s="410"/>
      <c r="BT236" s="410"/>
      <c r="BU236" s="410"/>
      <c r="BV236" s="410"/>
      <c r="BW236" s="410"/>
    </row>
    <row r="237" spans="1:75" ht="14.25">
      <c r="B237" s="732"/>
      <c r="C237" s="491" t="s">
        <v>13</v>
      </c>
      <c r="D237" s="492"/>
      <c r="E237" s="492"/>
      <c r="F237" s="492"/>
      <c r="G237" s="492"/>
      <c r="H237" s="492"/>
      <c r="I237" s="492"/>
      <c r="J237" s="492"/>
      <c r="K237" s="492"/>
      <c r="L237" s="492"/>
      <c r="M237" s="493"/>
      <c r="N237" s="521">
        <v>123</v>
      </c>
      <c r="O237" s="720"/>
      <c r="P237" s="721"/>
      <c r="Q237" s="721"/>
      <c r="R237" s="722"/>
      <c r="S237" s="410"/>
      <c r="T237" s="410"/>
      <c r="U237" s="410"/>
      <c r="V237" s="410"/>
      <c r="W237" s="410"/>
      <c r="X237" s="410"/>
      <c r="Y237" s="410"/>
      <c r="Z237" s="410"/>
      <c r="AA237" s="410"/>
      <c r="AB237" s="410"/>
      <c r="AC237" s="410"/>
      <c r="AD237" s="410"/>
      <c r="AE237" s="410"/>
      <c r="AF237" s="410"/>
      <c r="AG237" s="410"/>
      <c r="AH237" s="410"/>
      <c r="AI237" s="410"/>
      <c r="AJ237" s="410"/>
      <c r="AK237" s="410"/>
      <c r="AL237" s="410"/>
      <c r="AM237" s="410"/>
      <c r="AN237" s="410"/>
      <c r="AO237" s="410"/>
      <c r="AP237" s="410"/>
      <c r="AQ237" s="410"/>
      <c r="AR237" s="410"/>
      <c r="AS237" s="410"/>
      <c r="AT237" s="410"/>
      <c r="AU237" s="410"/>
      <c r="AV237" s="410"/>
      <c r="AW237" s="410"/>
      <c r="AX237" s="410"/>
      <c r="AY237" s="410"/>
      <c r="AZ237" s="410"/>
      <c r="BA237" s="410"/>
      <c r="BB237" s="410"/>
      <c r="BC237" s="410"/>
      <c r="BD237" s="410"/>
      <c r="BE237" s="410"/>
      <c r="BF237" s="410"/>
      <c r="BG237" s="410"/>
      <c r="BH237" s="410"/>
      <c r="BI237" s="410"/>
      <c r="BJ237" s="410"/>
      <c r="BK237" s="410"/>
      <c r="BL237" s="410"/>
      <c r="BM237" s="410"/>
      <c r="BN237" s="410"/>
      <c r="BO237" s="410"/>
      <c r="BP237" s="410"/>
      <c r="BQ237" s="410"/>
      <c r="BR237" s="410"/>
      <c r="BS237" s="410"/>
      <c r="BT237" s="410"/>
      <c r="BU237" s="410"/>
      <c r="BV237" s="410"/>
      <c r="BW237" s="410"/>
    </row>
    <row r="238" spans="1:75" ht="14.25">
      <c r="B238" s="732"/>
      <c r="C238" s="491" t="s">
        <v>14</v>
      </c>
      <c r="D238" s="492"/>
      <c r="E238" s="492"/>
      <c r="F238" s="492"/>
      <c r="G238" s="492"/>
      <c r="H238" s="492"/>
      <c r="I238" s="492"/>
      <c r="J238" s="492"/>
      <c r="K238" s="492"/>
      <c r="L238" s="492"/>
      <c r="M238" s="493"/>
      <c r="N238" s="521">
        <v>101</v>
      </c>
      <c r="O238" s="720"/>
      <c r="P238" s="721"/>
      <c r="Q238" s="721"/>
      <c r="R238" s="722"/>
      <c r="S238" s="410"/>
      <c r="T238" s="410"/>
      <c r="U238" s="410"/>
      <c r="V238" s="410"/>
      <c r="W238" s="410"/>
      <c r="X238" s="410"/>
      <c r="Y238" s="410"/>
      <c r="Z238" s="410"/>
      <c r="AA238" s="410"/>
      <c r="AB238" s="410"/>
      <c r="AC238" s="410"/>
      <c r="AD238" s="410"/>
      <c r="AE238" s="410"/>
      <c r="AF238" s="410"/>
      <c r="AG238" s="410"/>
      <c r="AH238" s="410"/>
      <c r="AI238" s="410"/>
      <c r="AJ238" s="410"/>
      <c r="AK238" s="410"/>
      <c r="AL238" s="410"/>
      <c r="AM238" s="410"/>
      <c r="AN238" s="410"/>
      <c r="AO238" s="410"/>
      <c r="AP238" s="410"/>
      <c r="AQ238" s="410"/>
      <c r="AR238" s="410"/>
      <c r="AS238" s="410"/>
      <c r="AT238" s="410"/>
      <c r="AU238" s="410"/>
      <c r="AV238" s="410"/>
      <c r="AW238" s="410"/>
      <c r="AX238" s="410"/>
      <c r="AY238" s="410"/>
      <c r="AZ238" s="410"/>
      <c r="BA238" s="410"/>
      <c r="BB238" s="410"/>
      <c r="BC238" s="410"/>
      <c r="BD238" s="410"/>
      <c r="BE238" s="410"/>
      <c r="BF238" s="410"/>
      <c r="BG238" s="410"/>
      <c r="BH238" s="410"/>
      <c r="BI238" s="410"/>
      <c r="BJ238" s="410"/>
      <c r="BK238" s="410"/>
      <c r="BL238" s="410"/>
      <c r="BM238" s="410"/>
      <c r="BN238" s="410"/>
      <c r="BO238" s="410"/>
      <c r="BP238" s="410"/>
      <c r="BQ238" s="410"/>
      <c r="BR238" s="410"/>
      <c r="BS238" s="410"/>
      <c r="BT238" s="410"/>
      <c r="BU238" s="410"/>
      <c r="BV238" s="410"/>
      <c r="BW238" s="410"/>
    </row>
    <row r="239" spans="1:75" ht="14.25">
      <c r="B239" s="732"/>
      <c r="C239" s="491" t="s">
        <v>15</v>
      </c>
      <c r="D239" s="492"/>
      <c r="E239" s="492"/>
      <c r="F239" s="492"/>
      <c r="G239" s="492"/>
      <c r="H239" s="492"/>
      <c r="I239" s="492"/>
      <c r="J239" s="492"/>
      <c r="K239" s="492"/>
      <c r="L239" s="492"/>
      <c r="M239" s="493"/>
      <c r="N239" s="521">
        <v>102</v>
      </c>
      <c r="O239" s="720"/>
      <c r="P239" s="721"/>
      <c r="Q239" s="721"/>
      <c r="R239" s="722"/>
      <c r="S239" s="410"/>
      <c r="T239" s="410"/>
      <c r="U239" s="410"/>
      <c r="V239" s="410"/>
      <c r="W239" s="410"/>
      <c r="X239" s="410"/>
      <c r="Y239" s="410"/>
      <c r="Z239" s="410"/>
      <c r="AA239" s="410"/>
      <c r="AB239" s="410"/>
      <c r="AC239" s="410"/>
      <c r="AD239" s="410"/>
      <c r="AE239" s="410"/>
      <c r="AF239" s="410"/>
      <c r="AG239" s="410"/>
      <c r="AH239" s="410"/>
      <c r="AI239" s="410"/>
      <c r="AJ239" s="410"/>
      <c r="AK239" s="410"/>
      <c r="AL239" s="410"/>
      <c r="AM239" s="410"/>
      <c r="AN239" s="410"/>
      <c r="AO239" s="410"/>
      <c r="AP239" s="410"/>
      <c r="AQ239" s="410"/>
      <c r="AR239" s="410"/>
      <c r="AS239" s="410"/>
      <c r="AT239" s="410"/>
      <c r="AU239" s="410"/>
      <c r="AV239" s="410"/>
      <c r="AW239" s="410"/>
      <c r="AX239" s="410"/>
      <c r="AY239" s="410"/>
      <c r="AZ239" s="410"/>
      <c r="BA239" s="410"/>
      <c r="BB239" s="410"/>
      <c r="BC239" s="410"/>
      <c r="BD239" s="410"/>
      <c r="BE239" s="410"/>
      <c r="BF239" s="410"/>
      <c r="BG239" s="410"/>
      <c r="BH239" s="410"/>
      <c r="BI239" s="410"/>
      <c r="BJ239" s="410"/>
      <c r="BK239" s="410"/>
      <c r="BL239" s="410"/>
      <c r="BM239" s="410"/>
      <c r="BN239" s="410"/>
      <c r="BO239" s="410"/>
      <c r="BP239" s="410"/>
      <c r="BQ239" s="410"/>
      <c r="BR239" s="410"/>
      <c r="BS239" s="410"/>
      <c r="BT239" s="410"/>
      <c r="BU239" s="410"/>
      <c r="BV239" s="410"/>
      <c r="BW239" s="410"/>
    </row>
    <row r="240" spans="1:75" ht="14.25">
      <c r="B240" s="732"/>
      <c r="C240" s="491" t="s">
        <v>16</v>
      </c>
      <c r="D240" s="492"/>
      <c r="E240" s="492"/>
      <c r="F240" s="492"/>
      <c r="G240" s="492"/>
      <c r="H240" s="492"/>
      <c r="I240" s="492"/>
      <c r="J240" s="492"/>
      <c r="K240" s="492"/>
      <c r="L240" s="492"/>
      <c r="M240" s="493"/>
      <c r="N240" s="521">
        <v>784</v>
      </c>
      <c r="O240" s="720"/>
      <c r="P240" s="721"/>
      <c r="Q240" s="721"/>
      <c r="R240" s="722"/>
      <c r="S240" s="410"/>
      <c r="T240" s="410"/>
      <c r="U240" s="410"/>
      <c r="V240" s="410"/>
      <c r="W240" s="410"/>
      <c r="X240" s="410"/>
      <c r="Y240" s="410"/>
      <c r="Z240" s="410"/>
      <c r="AA240" s="410"/>
      <c r="AB240" s="410"/>
      <c r="AC240" s="410"/>
      <c r="AD240" s="410"/>
      <c r="AE240" s="410"/>
      <c r="AF240" s="410"/>
      <c r="AG240" s="410"/>
      <c r="AH240" s="410"/>
      <c r="AI240" s="410"/>
      <c r="AJ240" s="410"/>
      <c r="AK240" s="410"/>
      <c r="AL240" s="410"/>
      <c r="AM240" s="410"/>
      <c r="AN240" s="410"/>
      <c r="AO240" s="410"/>
      <c r="AP240" s="410"/>
      <c r="AQ240" s="410"/>
      <c r="AR240" s="410"/>
      <c r="AS240" s="410"/>
      <c r="AT240" s="410"/>
      <c r="AU240" s="410"/>
      <c r="AV240" s="410"/>
      <c r="AW240" s="410"/>
      <c r="AX240" s="410"/>
      <c r="AY240" s="410"/>
      <c r="AZ240" s="410"/>
      <c r="BA240" s="410"/>
      <c r="BB240" s="410"/>
      <c r="BC240" s="410"/>
      <c r="BD240" s="410"/>
      <c r="BE240" s="410"/>
      <c r="BF240" s="410"/>
      <c r="BG240" s="410"/>
      <c r="BH240" s="410"/>
      <c r="BI240" s="410"/>
      <c r="BJ240" s="410"/>
      <c r="BK240" s="410"/>
      <c r="BL240" s="410"/>
      <c r="BM240" s="410"/>
      <c r="BN240" s="410"/>
      <c r="BO240" s="410"/>
      <c r="BP240" s="410"/>
      <c r="BQ240" s="410"/>
      <c r="BR240" s="410"/>
      <c r="BS240" s="410"/>
      <c r="BT240" s="410"/>
      <c r="BU240" s="410"/>
      <c r="BV240" s="410"/>
      <c r="BW240" s="410"/>
    </row>
    <row r="241" spans="2:75" ht="14.25">
      <c r="B241" s="732"/>
      <c r="C241" s="491" t="s">
        <v>17</v>
      </c>
      <c r="D241" s="492"/>
      <c r="E241" s="492"/>
      <c r="F241" s="492"/>
      <c r="G241" s="492"/>
      <c r="H241" s="492"/>
      <c r="I241" s="492"/>
      <c r="J241" s="492"/>
      <c r="K241" s="492"/>
      <c r="L241" s="492"/>
      <c r="M241" s="493"/>
      <c r="N241" s="521">
        <v>129</v>
      </c>
      <c r="O241" s="720"/>
      <c r="P241" s="721"/>
      <c r="Q241" s="721"/>
      <c r="R241" s="722"/>
      <c r="S241" s="410"/>
      <c r="T241" s="410"/>
      <c r="U241" s="410"/>
      <c r="V241" s="410"/>
      <c r="W241" s="410"/>
      <c r="X241" s="410"/>
      <c r="Y241" s="410"/>
      <c r="Z241" s="410"/>
      <c r="AA241" s="410"/>
      <c r="AB241" s="410"/>
      <c r="AC241" s="410"/>
      <c r="AD241" s="410"/>
      <c r="AE241" s="410"/>
      <c r="AF241" s="410"/>
      <c r="AG241" s="410"/>
      <c r="AH241" s="410"/>
      <c r="AI241" s="410"/>
      <c r="AJ241" s="410"/>
      <c r="AK241" s="410"/>
      <c r="AL241" s="410"/>
      <c r="AM241" s="410"/>
      <c r="AN241" s="410"/>
      <c r="AO241" s="410"/>
      <c r="AP241" s="410"/>
      <c r="AQ241" s="410"/>
      <c r="AR241" s="410"/>
      <c r="AS241" s="410"/>
      <c r="AT241" s="410"/>
      <c r="AU241" s="410"/>
      <c r="AV241" s="410"/>
      <c r="AW241" s="410"/>
      <c r="AX241" s="410"/>
      <c r="AY241" s="410"/>
      <c r="AZ241" s="410"/>
      <c r="BA241" s="410"/>
      <c r="BB241" s="410"/>
      <c r="BC241" s="410"/>
      <c r="BD241" s="410"/>
      <c r="BE241" s="410"/>
      <c r="BF241" s="410"/>
      <c r="BG241" s="410"/>
      <c r="BH241" s="410"/>
      <c r="BI241" s="410"/>
      <c r="BJ241" s="410"/>
      <c r="BK241" s="410"/>
      <c r="BL241" s="410"/>
      <c r="BM241" s="410"/>
      <c r="BN241" s="410"/>
      <c r="BO241" s="410"/>
      <c r="BP241" s="410"/>
      <c r="BQ241" s="410"/>
      <c r="BR241" s="410"/>
      <c r="BS241" s="410"/>
      <c r="BT241" s="410"/>
      <c r="BU241" s="410"/>
      <c r="BV241" s="410"/>
      <c r="BW241" s="410"/>
    </row>
    <row r="242" spans="2:75" ht="14.25">
      <c r="B242" s="732"/>
      <c r="C242" s="491" t="s">
        <v>18</v>
      </c>
      <c r="D242" s="492"/>
      <c r="E242" s="492"/>
      <c r="F242" s="492"/>
      <c r="G242" s="492"/>
      <c r="H242" s="492"/>
      <c r="I242" s="492"/>
      <c r="J242" s="492"/>
      <c r="K242" s="492"/>
      <c r="L242" s="492"/>
      <c r="M242" s="493"/>
      <c r="N242" s="521">
        <v>648</v>
      </c>
      <c r="O242" s="720"/>
      <c r="P242" s="721"/>
      <c r="Q242" s="721"/>
      <c r="R242" s="722"/>
      <c r="S242" s="410"/>
      <c r="T242" s="410"/>
      <c r="U242" s="410"/>
      <c r="V242" s="410"/>
      <c r="W242" s="410"/>
      <c r="X242" s="410"/>
      <c r="Y242" s="410"/>
      <c r="Z242" s="410"/>
      <c r="AA242" s="410"/>
      <c r="AB242" s="410"/>
      <c r="AC242" s="410"/>
      <c r="AD242" s="410"/>
      <c r="AE242" s="410"/>
      <c r="AF242" s="410"/>
      <c r="AG242" s="410"/>
      <c r="AH242" s="410"/>
      <c r="AI242" s="410"/>
      <c r="AJ242" s="410"/>
      <c r="AK242" s="410"/>
      <c r="AL242" s="410"/>
      <c r="AM242" s="410"/>
      <c r="AN242" s="410"/>
      <c r="AO242" s="410"/>
      <c r="AP242" s="410"/>
      <c r="AQ242" s="410"/>
      <c r="AR242" s="410"/>
      <c r="AS242" s="410"/>
      <c r="AT242" s="410"/>
      <c r="AU242" s="410"/>
      <c r="AV242" s="410"/>
      <c r="AW242" s="410"/>
      <c r="AX242" s="410"/>
      <c r="AY242" s="410"/>
      <c r="AZ242" s="410"/>
      <c r="BA242" s="410"/>
      <c r="BB242" s="410"/>
      <c r="BC242" s="410"/>
      <c r="BD242" s="410"/>
      <c r="BE242" s="410"/>
      <c r="BF242" s="410"/>
      <c r="BG242" s="410"/>
      <c r="BH242" s="410"/>
      <c r="BI242" s="410"/>
      <c r="BJ242" s="410"/>
      <c r="BK242" s="410"/>
      <c r="BL242" s="410"/>
      <c r="BM242" s="410"/>
      <c r="BN242" s="410"/>
      <c r="BO242" s="410"/>
      <c r="BP242" s="410"/>
      <c r="BQ242" s="410"/>
      <c r="BR242" s="410"/>
      <c r="BS242" s="410"/>
      <c r="BT242" s="410"/>
      <c r="BU242" s="410"/>
      <c r="BV242" s="410"/>
      <c r="BW242" s="410"/>
    </row>
    <row r="243" spans="2:75" ht="14.25">
      <c r="B243" s="732"/>
      <c r="C243" s="491" t="s">
        <v>19</v>
      </c>
      <c r="D243" s="492"/>
      <c r="E243" s="492"/>
      <c r="F243" s="492"/>
      <c r="G243" s="492"/>
      <c r="H243" s="492"/>
      <c r="I243" s="492"/>
      <c r="J243" s="492"/>
      <c r="K243" s="492"/>
      <c r="L243" s="492"/>
      <c r="M243" s="493"/>
      <c r="N243" s="521">
        <v>647</v>
      </c>
      <c r="O243" s="720"/>
      <c r="P243" s="721"/>
      <c r="Q243" s="721"/>
      <c r="R243" s="722"/>
      <c r="S243" s="410"/>
      <c r="T243" s="410"/>
      <c r="U243" s="410"/>
      <c r="V243" s="410"/>
      <c r="W243" s="410"/>
      <c r="X243" s="410"/>
      <c r="Y243" s="410"/>
      <c r="Z243" s="410"/>
      <c r="AA243" s="410"/>
      <c r="AB243" s="410"/>
      <c r="AC243" s="410"/>
      <c r="AD243" s="410"/>
      <c r="AE243" s="410"/>
      <c r="AF243" s="410"/>
      <c r="AG243" s="410"/>
      <c r="AH243" s="410"/>
      <c r="AI243" s="410"/>
      <c r="AJ243" s="410"/>
      <c r="AK243" s="410"/>
      <c r="AL243" s="410"/>
      <c r="AM243" s="410"/>
      <c r="AN243" s="410"/>
      <c r="AO243" s="410"/>
      <c r="AP243" s="410"/>
      <c r="AQ243" s="410"/>
      <c r="AR243" s="410"/>
      <c r="AS243" s="410"/>
      <c r="AT243" s="410"/>
      <c r="AU243" s="410"/>
      <c r="AV243" s="410"/>
      <c r="AW243" s="410"/>
      <c r="AX243" s="410"/>
      <c r="AY243" s="410"/>
      <c r="AZ243" s="410"/>
      <c r="BA243" s="410"/>
      <c r="BB243" s="410"/>
      <c r="BC243" s="410"/>
      <c r="BD243" s="410"/>
      <c r="BE243" s="410"/>
      <c r="BF243" s="410"/>
      <c r="BG243" s="410"/>
      <c r="BH243" s="410"/>
      <c r="BI243" s="410"/>
      <c r="BJ243" s="410"/>
      <c r="BK243" s="410"/>
      <c r="BL243" s="410"/>
      <c r="BM243" s="410"/>
      <c r="BN243" s="410"/>
      <c r="BO243" s="410"/>
      <c r="BP243" s="410"/>
      <c r="BQ243" s="410"/>
      <c r="BR243" s="410"/>
      <c r="BS243" s="410"/>
      <c r="BT243" s="410"/>
      <c r="BU243" s="410"/>
      <c r="BV243" s="410"/>
      <c r="BW243" s="410"/>
    </row>
    <row r="244" spans="2:75" ht="14.25">
      <c r="B244" s="732"/>
      <c r="C244" s="491" t="s">
        <v>20</v>
      </c>
      <c r="D244" s="492"/>
      <c r="E244" s="492"/>
      <c r="F244" s="492"/>
      <c r="G244" s="492"/>
      <c r="H244" s="492"/>
      <c r="I244" s="492"/>
      <c r="J244" s="492"/>
      <c r="K244" s="492"/>
      <c r="L244" s="492"/>
      <c r="M244" s="493"/>
      <c r="N244" s="521">
        <v>1003</v>
      </c>
      <c r="O244" s="720"/>
      <c r="P244" s="721"/>
      <c r="Q244" s="721"/>
      <c r="R244" s="722"/>
      <c r="S244" s="410"/>
      <c r="T244" s="410"/>
      <c r="U244" s="410"/>
      <c r="V244" s="410"/>
      <c r="W244" s="410"/>
      <c r="X244" s="410"/>
      <c r="Y244" s="410"/>
      <c r="Z244" s="410"/>
      <c r="AA244" s="410"/>
      <c r="AB244" s="410"/>
      <c r="AC244" s="410"/>
      <c r="AD244" s="410"/>
      <c r="AE244" s="410"/>
      <c r="AF244" s="410"/>
      <c r="AG244" s="410"/>
      <c r="AH244" s="410"/>
      <c r="AI244" s="410"/>
      <c r="AJ244" s="410"/>
      <c r="AK244" s="410"/>
      <c r="AL244" s="410"/>
      <c r="AM244" s="410"/>
      <c r="AN244" s="410"/>
      <c r="AO244" s="410"/>
      <c r="AP244" s="410"/>
      <c r="AQ244" s="410"/>
      <c r="AR244" s="410"/>
      <c r="AS244" s="410"/>
      <c r="AT244" s="410"/>
      <c r="AU244" s="410"/>
      <c r="AV244" s="410"/>
      <c r="AW244" s="410"/>
      <c r="AX244" s="410"/>
      <c r="AY244" s="410"/>
      <c r="AZ244" s="410"/>
      <c r="BA244" s="410"/>
      <c r="BB244" s="410"/>
      <c r="BC244" s="410"/>
      <c r="BD244" s="410"/>
      <c r="BE244" s="410"/>
      <c r="BF244" s="410"/>
      <c r="BG244" s="410"/>
      <c r="BH244" s="410"/>
      <c r="BI244" s="410"/>
      <c r="BJ244" s="410"/>
      <c r="BK244" s="410"/>
      <c r="BL244" s="410"/>
      <c r="BM244" s="410"/>
      <c r="BN244" s="410"/>
      <c r="BO244" s="410"/>
      <c r="BP244" s="410"/>
      <c r="BQ244" s="410"/>
      <c r="BR244" s="410"/>
      <c r="BS244" s="410"/>
      <c r="BT244" s="410"/>
      <c r="BU244" s="410"/>
      <c r="BV244" s="410"/>
      <c r="BW244" s="410"/>
    </row>
    <row r="245" spans="2:75" ht="14.25">
      <c r="B245" s="732"/>
      <c r="C245" s="491" t="s">
        <v>21</v>
      </c>
      <c r="D245" s="492"/>
      <c r="E245" s="492"/>
      <c r="F245" s="492"/>
      <c r="G245" s="492"/>
      <c r="H245" s="492"/>
      <c r="I245" s="492"/>
      <c r="J245" s="492"/>
      <c r="K245" s="492"/>
      <c r="L245" s="492"/>
      <c r="M245" s="493"/>
      <c r="N245" s="521">
        <v>1004</v>
      </c>
      <c r="O245" s="720"/>
      <c r="P245" s="721"/>
      <c r="Q245" s="721"/>
      <c r="R245" s="722"/>
      <c r="S245" s="410"/>
      <c r="T245" s="410"/>
      <c r="U245" s="410"/>
      <c r="V245" s="410"/>
      <c r="W245" s="410"/>
      <c r="X245" s="410"/>
      <c r="Y245" s="410"/>
      <c r="Z245" s="410"/>
      <c r="AA245" s="410"/>
      <c r="AB245" s="410"/>
      <c r="AC245" s="410"/>
      <c r="AD245" s="410"/>
      <c r="AE245" s="410"/>
      <c r="AF245" s="410"/>
      <c r="AG245" s="410"/>
      <c r="AH245" s="410"/>
      <c r="AI245" s="410"/>
      <c r="AJ245" s="410"/>
      <c r="AK245" s="410"/>
      <c r="AL245" s="410"/>
      <c r="AM245" s="410"/>
      <c r="AN245" s="410"/>
      <c r="AO245" s="410"/>
      <c r="AP245" s="410"/>
      <c r="AQ245" s="410"/>
      <c r="AR245" s="410"/>
      <c r="AS245" s="410"/>
      <c r="AT245" s="410"/>
      <c r="AU245" s="410"/>
      <c r="AV245" s="410"/>
      <c r="AW245" s="410"/>
      <c r="AX245" s="410"/>
      <c r="AY245" s="410"/>
      <c r="AZ245" s="410"/>
      <c r="BA245" s="410"/>
      <c r="BB245" s="410"/>
      <c r="BC245" s="410"/>
      <c r="BD245" s="410"/>
      <c r="BE245" s="410"/>
      <c r="BF245" s="410"/>
      <c r="BG245" s="410"/>
      <c r="BH245" s="410"/>
      <c r="BI245" s="410"/>
      <c r="BJ245" s="410"/>
      <c r="BK245" s="410"/>
      <c r="BL245" s="410"/>
      <c r="BM245" s="410"/>
      <c r="BN245" s="410"/>
      <c r="BO245" s="410"/>
      <c r="BP245" s="410"/>
      <c r="BQ245" s="410"/>
      <c r="BR245" s="410"/>
      <c r="BS245" s="410"/>
      <c r="BT245" s="410"/>
      <c r="BU245" s="410"/>
      <c r="BV245" s="410"/>
      <c r="BW245" s="410"/>
    </row>
    <row r="246" spans="2:75" ht="14.25">
      <c r="B246" s="732"/>
      <c r="C246" s="491" t="s">
        <v>22</v>
      </c>
      <c r="D246" s="492"/>
      <c r="E246" s="492"/>
      <c r="F246" s="492"/>
      <c r="G246" s="492"/>
      <c r="H246" s="492"/>
      <c r="I246" s="492"/>
      <c r="J246" s="492"/>
      <c r="K246" s="492"/>
      <c r="L246" s="492"/>
      <c r="M246" s="493"/>
      <c r="N246" s="521">
        <v>843</v>
      </c>
      <c r="O246" s="720"/>
      <c r="P246" s="721"/>
      <c r="Q246" s="721"/>
      <c r="R246" s="722"/>
      <c r="S246" s="410"/>
      <c r="T246" s="410"/>
      <c r="U246" s="410"/>
      <c r="V246" s="410"/>
      <c r="W246" s="410"/>
      <c r="X246" s="410"/>
      <c r="Y246" s="410"/>
      <c r="Z246" s="410"/>
      <c r="AA246" s="410"/>
      <c r="AB246" s="410"/>
      <c r="AC246" s="410"/>
      <c r="AD246" s="410"/>
      <c r="AE246" s="410"/>
      <c r="AF246" s="410"/>
      <c r="AG246" s="410"/>
      <c r="AH246" s="410"/>
      <c r="AI246" s="410"/>
      <c r="AJ246" s="410"/>
      <c r="AK246" s="410"/>
      <c r="AL246" s="410"/>
      <c r="AM246" s="410"/>
      <c r="AN246" s="410"/>
      <c r="AO246" s="410"/>
      <c r="AP246" s="410"/>
      <c r="AQ246" s="410"/>
      <c r="AR246" s="410"/>
      <c r="AS246" s="410"/>
      <c r="AT246" s="410"/>
      <c r="AU246" s="410"/>
      <c r="AV246" s="410"/>
      <c r="AW246" s="410"/>
      <c r="AX246" s="410"/>
      <c r="AY246" s="410"/>
      <c r="AZ246" s="410"/>
      <c r="BA246" s="410"/>
      <c r="BB246" s="410"/>
      <c r="BC246" s="410"/>
      <c r="BD246" s="410"/>
      <c r="BE246" s="410"/>
      <c r="BF246" s="410"/>
      <c r="BG246" s="410"/>
      <c r="BH246" s="410"/>
      <c r="BI246" s="410"/>
      <c r="BJ246" s="410"/>
      <c r="BK246" s="410"/>
      <c r="BL246" s="410"/>
      <c r="BM246" s="410"/>
      <c r="BN246" s="410"/>
      <c r="BO246" s="410"/>
      <c r="BP246" s="410"/>
      <c r="BQ246" s="410"/>
      <c r="BR246" s="410"/>
      <c r="BS246" s="410"/>
      <c r="BT246" s="410"/>
      <c r="BU246" s="410"/>
      <c r="BV246" s="410"/>
      <c r="BW246" s="410"/>
    </row>
    <row r="247" spans="2:75" ht="14.25">
      <c r="B247" s="732" t="s">
        <v>730</v>
      </c>
      <c r="C247" s="491" t="s">
        <v>731</v>
      </c>
      <c r="D247" s="492"/>
      <c r="E247" s="492"/>
      <c r="F247" s="492"/>
      <c r="G247" s="492"/>
      <c r="H247" s="492"/>
      <c r="I247" s="492"/>
      <c r="J247" s="492"/>
      <c r="K247" s="492"/>
      <c r="L247" s="492"/>
      <c r="M247" s="493"/>
      <c r="N247" s="521">
        <v>1005</v>
      </c>
      <c r="O247" s="720"/>
      <c r="P247" s="721"/>
      <c r="Q247" s="721"/>
      <c r="R247" s="722"/>
      <c r="S247" s="410"/>
      <c r="T247" s="410"/>
      <c r="U247" s="410"/>
      <c r="V247" s="410"/>
      <c r="W247" s="410"/>
      <c r="X247" s="410"/>
      <c r="Y247" s="410"/>
      <c r="Z247" s="410"/>
      <c r="AA247" s="410"/>
      <c r="AB247" s="410"/>
      <c r="AC247" s="410"/>
      <c r="AD247" s="410"/>
      <c r="AE247" s="410"/>
      <c r="AF247" s="410"/>
      <c r="AG247" s="410"/>
      <c r="AH247" s="410"/>
      <c r="AI247" s="410"/>
      <c r="AJ247" s="410"/>
      <c r="AK247" s="410"/>
      <c r="AL247" s="410"/>
      <c r="AM247" s="410"/>
      <c r="AN247" s="410"/>
      <c r="AO247" s="410"/>
      <c r="AP247" s="410"/>
      <c r="AQ247" s="410"/>
      <c r="AR247" s="410"/>
      <c r="AS247" s="410"/>
      <c r="AT247" s="410"/>
      <c r="AU247" s="410"/>
      <c r="AV247" s="410"/>
      <c r="AW247" s="410"/>
      <c r="AX247" s="410"/>
      <c r="AY247" s="410"/>
      <c r="AZ247" s="410"/>
      <c r="BA247" s="410"/>
      <c r="BB247" s="410"/>
      <c r="BC247" s="410"/>
      <c r="BD247" s="410"/>
      <c r="BE247" s="410"/>
      <c r="BF247" s="410"/>
      <c r="BG247" s="410"/>
      <c r="BH247" s="410"/>
      <c r="BI247" s="410"/>
      <c r="BJ247" s="410"/>
      <c r="BK247" s="410"/>
      <c r="BL247" s="410"/>
      <c r="BM247" s="410"/>
      <c r="BN247" s="410"/>
      <c r="BO247" s="410"/>
      <c r="BP247" s="410"/>
      <c r="BQ247" s="410"/>
      <c r="BR247" s="410"/>
      <c r="BS247" s="410"/>
      <c r="BT247" s="410"/>
      <c r="BU247" s="410"/>
      <c r="BV247" s="410"/>
      <c r="BW247" s="410"/>
    </row>
    <row r="248" spans="2:75" ht="14.25">
      <c r="B248" s="732"/>
      <c r="C248" s="491" t="s">
        <v>23</v>
      </c>
      <c r="D248" s="492"/>
      <c r="E248" s="492"/>
      <c r="F248" s="492"/>
      <c r="G248" s="492"/>
      <c r="H248" s="492"/>
      <c r="I248" s="492"/>
      <c r="J248" s="492"/>
      <c r="K248" s="492"/>
      <c r="L248" s="492"/>
      <c r="M248" s="493"/>
      <c r="N248" s="521">
        <v>975</v>
      </c>
      <c r="O248" s="720"/>
      <c r="P248" s="721"/>
      <c r="Q248" s="721"/>
      <c r="R248" s="722"/>
      <c r="S248" s="410"/>
      <c r="T248" s="410"/>
      <c r="U248" s="410"/>
      <c r="V248" s="410"/>
      <c r="W248" s="410"/>
      <c r="X248" s="410"/>
      <c r="Y248" s="410"/>
      <c r="Z248" s="410"/>
      <c r="AA248" s="410"/>
      <c r="AB248" s="410"/>
      <c r="AC248" s="410"/>
      <c r="AD248" s="410"/>
      <c r="AE248" s="410"/>
      <c r="AF248" s="410"/>
      <c r="AG248" s="410"/>
      <c r="AH248" s="410"/>
      <c r="AI248" s="410"/>
      <c r="AJ248" s="410"/>
      <c r="AK248" s="410"/>
      <c r="AL248" s="410"/>
      <c r="AM248" s="410"/>
      <c r="AN248" s="410"/>
      <c r="AO248" s="410"/>
      <c r="AP248" s="410"/>
      <c r="AQ248" s="410"/>
      <c r="AR248" s="410"/>
      <c r="AS248" s="410"/>
      <c r="AT248" s="410"/>
      <c r="AU248" s="410"/>
      <c r="AV248" s="410"/>
      <c r="AW248" s="410"/>
      <c r="AX248" s="410"/>
      <c r="AY248" s="410"/>
      <c r="AZ248" s="410"/>
      <c r="BA248" s="410"/>
      <c r="BB248" s="410"/>
      <c r="BC248" s="410"/>
      <c r="BD248" s="410"/>
      <c r="BE248" s="410"/>
      <c r="BF248" s="410"/>
      <c r="BG248" s="410"/>
      <c r="BH248" s="410"/>
      <c r="BI248" s="410"/>
      <c r="BJ248" s="410"/>
      <c r="BK248" s="410"/>
      <c r="BL248" s="410"/>
      <c r="BM248" s="410"/>
      <c r="BN248" s="410"/>
      <c r="BO248" s="410"/>
      <c r="BP248" s="410"/>
      <c r="BQ248" s="410"/>
      <c r="BR248" s="410"/>
      <c r="BS248" s="410"/>
      <c r="BT248" s="410"/>
      <c r="BU248" s="410"/>
      <c r="BV248" s="410"/>
      <c r="BW248" s="410"/>
    </row>
    <row r="249" spans="2:75" ht="14.25">
      <c r="B249" s="732"/>
      <c r="C249" s="491" t="s">
        <v>732</v>
      </c>
      <c r="D249" s="492"/>
      <c r="E249" s="492"/>
      <c r="F249" s="492"/>
      <c r="G249" s="492"/>
      <c r="H249" s="492"/>
      <c r="I249" s="492"/>
      <c r="J249" s="492"/>
      <c r="K249" s="492"/>
      <c r="L249" s="492"/>
      <c r="M249" s="493"/>
      <c r="N249" s="521">
        <v>1021</v>
      </c>
      <c r="O249" s="720"/>
      <c r="P249" s="721"/>
      <c r="Q249" s="721"/>
      <c r="R249" s="722"/>
      <c r="S249" s="410"/>
      <c r="T249" s="410"/>
      <c r="U249" s="410"/>
      <c r="V249" s="410"/>
      <c r="W249" s="410"/>
      <c r="X249" s="410"/>
      <c r="Y249" s="410"/>
      <c r="Z249" s="410"/>
      <c r="AA249" s="410"/>
      <c r="AB249" s="410"/>
      <c r="AC249" s="410"/>
      <c r="AD249" s="410"/>
      <c r="AE249" s="410"/>
      <c r="AF249" s="410"/>
      <c r="AG249" s="410"/>
      <c r="AH249" s="410"/>
      <c r="AI249" s="410"/>
      <c r="AJ249" s="410"/>
      <c r="AK249" s="410"/>
      <c r="AL249" s="410"/>
      <c r="AM249" s="410"/>
      <c r="AN249" s="410"/>
      <c r="AO249" s="410"/>
      <c r="AP249" s="410"/>
      <c r="AQ249" s="410"/>
      <c r="AR249" s="410"/>
      <c r="AS249" s="410"/>
      <c r="AT249" s="410"/>
      <c r="AU249" s="410"/>
      <c r="AV249" s="410"/>
      <c r="AW249" s="410"/>
      <c r="AX249" s="410"/>
      <c r="AY249" s="410"/>
      <c r="AZ249" s="410"/>
      <c r="BA249" s="410"/>
      <c r="BB249" s="410"/>
      <c r="BC249" s="410"/>
      <c r="BD249" s="410"/>
      <c r="BE249" s="410"/>
      <c r="BF249" s="410"/>
      <c r="BG249" s="410"/>
      <c r="BH249" s="410"/>
      <c r="BI249" s="410"/>
      <c r="BJ249" s="410"/>
      <c r="BK249" s="410"/>
      <c r="BL249" s="410"/>
      <c r="BM249" s="410"/>
      <c r="BN249" s="410"/>
      <c r="BO249" s="410"/>
      <c r="BP249" s="410"/>
      <c r="BQ249" s="410"/>
      <c r="BR249" s="410"/>
      <c r="BS249" s="410"/>
      <c r="BT249" s="410"/>
      <c r="BU249" s="410"/>
      <c r="BV249" s="410"/>
      <c r="BW249" s="410"/>
    </row>
    <row r="250" spans="2:75" ht="14.25">
      <c r="B250" s="732"/>
      <c r="C250" s="491" t="s">
        <v>733</v>
      </c>
      <c r="D250" s="492"/>
      <c r="E250" s="492"/>
      <c r="F250" s="492"/>
      <c r="G250" s="492"/>
      <c r="H250" s="492"/>
      <c r="I250" s="492"/>
      <c r="J250" s="492"/>
      <c r="K250" s="492"/>
      <c r="L250" s="492"/>
      <c r="M250" s="493"/>
      <c r="N250" s="521">
        <v>1191</v>
      </c>
      <c r="O250" s="720"/>
      <c r="P250" s="721"/>
      <c r="Q250" s="721"/>
      <c r="R250" s="722"/>
      <c r="S250" s="410"/>
      <c r="T250" s="410"/>
      <c r="U250" s="410"/>
      <c r="V250" s="410"/>
      <c r="W250" s="410"/>
      <c r="X250" s="410"/>
      <c r="Y250" s="410"/>
      <c r="Z250" s="410"/>
      <c r="AA250" s="410"/>
      <c r="AB250" s="410"/>
      <c r="AC250" s="410"/>
      <c r="AD250" s="410"/>
      <c r="AE250" s="410"/>
      <c r="AF250" s="410"/>
      <c r="AG250" s="410"/>
      <c r="AH250" s="410"/>
      <c r="AI250" s="410"/>
      <c r="AJ250" s="410"/>
      <c r="AK250" s="410"/>
      <c r="AL250" s="410"/>
      <c r="AM250" s="410"/>
      <c r="AN250" s="410"/>
      <c r="AO250" s="410"/>
      <c r="AP250" s="410"/>
      <c r="AQ250" s="410"/>
      <c r="AR250" s="410"/>
      <c r="AS250" s="410"/>
      <c r="AT250" s="410"/>
      <c r="AU250" s="410"/>
      <c r="AV250" s="410"/>
      <c r="AW250" s="410"/>
      <c r="AX250" s="410"/>
      <c r="AY250" s="410"/>
      <c r="AZ250" s="410"/>
      <c r="BA250" s="410"/>
      <c r="BB250" s="410"/>
      <c r="BC250" s="410"/>
      <c r="BD250" s="410"/>
      <c r="BE250" s="410"/>
      <c r="BF250" s="410"/>
      <c r="BG250" s="410"/>
      <c r="BH250" s="410"/>
      <c r="BI250" s="410"/>
      <c r="BJ250" s="410"/>
      <c r="BK250" s="410"/>
      <c r="BL250" s="410"/>
      <c r="BM250" s="410"/>
      <c r="BN250" s="410"/>
      <c r="BO250" s="410"/>
      <c r="BP250" s="410"/>
      <c r="BQ250" s="410"/>
      <c r="BR250" s="410"/>
      <c r="BS250" s="410"/>
      <c r="BT250" s="410"/>
      <c r="BU250" s="410"/>
      <c r="BV250" s="410"/>
      <c r="BW250" s="410"/>
    </row>
    <row r="251" spans="2:75" ht="14.25">
      <c r="B251" s="732"/>
      <c r="C251" s="491" t="s">
        <v>247</v>
      </c>
      <c r="D251" s="492"/>
      <c r="E251" s="492"/>
      <c r="F251" s="492"/>
      <c r="G251" s="492"/>
      <c r="H251" s="492"/>
      <c r="I251" s="492"/>
      <c r="J251" s="492"/>
      <c r="K251" s="492"/>
      <c r="L251" s="492"/>
      <c r="M251" s="493"/>
      <c r="N251" s="521">
        <v>1192</v>
      </c>
      <c r="O251" s="720"/>
      <c r="P251" s="721"/>
      <c r="Q251" s="721"/>
      <c r="R251" s="722"/>
      <c r="S251" s="410"/>
      <c r="T251" s="410"/>
      <c r="U251" s="410"/>
      <c r="V251" s="410"/>
      <c r="W251" s="410"/>
      <c r="X251" s="410"/>
      <c r="Y251" s="410"/>
      <c r="Z251" s="410"/>
      <c r="AA251" s="410"/>
      <c r="AB251" s="410"/>
      <c r="AC251" s="410"/>
      <c r="AD251" s="410"/>
      <c r="AE251" s="410"/>
      <c r="AF251" s="410"/>
      <c r="AG251" s="410"/>
      <c r="AH251" s="410"/>
      <c r="AI251" s="410"/>
      <c r="AJ251" s="410"/>
      <c r="AK251" s="410"/>
      <c r="AL251" s="410"/>
      <c r="AM251" s="410"/>
      <c r="AN251" s="410"/>
      <c r="AO251" s="410"/>
      <c r="AP251" s="410"/>
      <c r="AQ251" s="410"/>
      <c r="AR251" s="410"/>
      <c r="AS251" s="410"/>
      <c r="AT251" s="410"/>
      <c r="AU251" s="410"/>
      <c r="AV251" s="410"/>
      <c r="AW251" s="410"/>
      <c r="AX251" s="410"/>
      <c r="AY251" s="410"/>
      <c r="AZ251" s="410"/>
      <c r="BA251" s="410"/>
      <c r="BB251" s="410"/>
      <c r="BC251" s="410"/>
      <c r="BD251" s="410"/>
      <c r="BE251" s="410"/>
      <c r="BF251" s="410"/>
      <c r="BG251" s="410"/>
      <c r="BH251" s="410"/>
      <c r="BI251" s="410"/>
      <c r="BJ251" s="410"/>
      <c r="BK251" s="410"/>
      <c r="BL251" s="410"/>
      <c r="BM251" s="410"/>
      <c r="BN251" s="410"/>
      <c r="BO251" s="410"/>
      <c r="BP251" s="410"/>
      <c r="BQ251" s="410"/>
      <c r="BR251" s="410"/>
      <c r="BS251" s="410"/>
      <c r="BT251" s="410"/>
      <c r="BU251" s="410"/>
      <c r="BV251" s="410"/>
      <c r="BW251" s="410"/>
    </row>
    <row r="252" spans="2:75" ht="14.25">
      <c r="B252" s="732"/>
      <c r="C252" s="491" t="s">
        <v>734</v>
      </c>
      <c r="D252" s="492"/>
      <c r="E252" s="492"/>
      <c r="F252" s="492"/>
      <c r="G252" s="492"/>
      <c r="H252" s="492"/>
      <c r="I252" s="492"/>
      <c r="J252" s="492"/>
      <c r="K252" s="492"/>
      <c r="L252" s="492"/>
      <c r="M252" s="493"/>
      <c r="N252" s="521">
        <v>1193</v>
      </c>
      <c r="O252" s="720"/>
      <c r="P252" s="721"/>
      <c r="Q252" s="721"/>
      <c r="R252" s="722"/>
      <c r="S252" s="410"/>
      <c r="T252" s="410"/>
      <c r="U252" s="410"/>
      <c r="V252" s="410"/>
      <c r="W252" s="410"/>
      <c r="X252" s="410"/>
      <c r="Y252" s="410"/>
      <c r="Z252" s="410"/>
      <c r="AA252" s="410"/>
      <c r="AB252" s="410"/>
      <c r="AC252" s="410"/>
      <c r="AD252" s="410"/>
      <c r="AE252" s="410"/>
      <c r="AF252" s="410"/>
      <c r="AG252" s="410"/>
      <c r="AH252" s="410"/>
      <c r="AI252" s="410"/>
      <c r="AJ252" s="410"/>
      <c r="AK252" s="410"/>
      <c r="AL252" s="410"/>
      <c r="AM252" s="410"/>
      <c r="AN252" s="410"/>
      <c r="AO252" s="410"/>
      <c r="AP252" s="410"/>
      <c r="AQ252" s="410"/>
      <c r="AR252" s="410"/>
      <c r="AS252" s="410"/>
      <c r="AT252" s="410"/>
      <c r="AU252" s="410"/>
      <c r="AV252" s="410"/>
      <c r="AW252" s="410"/>
      <c r="AX252" s="410"/>
      <c r="AY252" s="410"/>
      <c r="AZ252" s="410"/>
      <c r="BA252" s="410"/>
      <c r="BB252" s="410"/>
      <c r="BC252" s="410"/>
      <c r="BD252" s="410"/>
      <c r="BE252" s="410"/>
      <c r="BF252" s="410"/>
      <c r="BG252" s="410"/>
      <c r="BH252" s="410"/>
      <c r="BI252" s="410"/>
      <c r="BJ252" s="410"/>
      <c r="BK252" s="410"/>
      <c r="BL252" s="410"/>
      <c r="BM252" s="410"/>
      <c r="BN252" s="410"/>
      <c r="BO252" s="410"/>
      <c r="BP252" s="410"/>
      <c r="BQ252" s="410"/>
      <c r="BR252" s="410"/>
      <c r="BS252" s="410"/>
      <c r="BT252" s="410"/>
      <c r="BU252" s="410"/>
      <c r="BV252" s="410"/>
      <c r="BW252" s="410"/>
    </row>
    <row r="253" spans="2:75" ht="14.25">
      <c r="B253" s="732"/>
      <c r="C253" s="491" t="s">
        <v>24</v>
      </c>
      <c r="D253" s="492"/>
      <c r="E253" s="492"/>
      <c r="F253" s="492"/>
      <c r="G253" s="492"/>
      <c r="H253" s="492"/>
      <c r="I253" s="492"/>
      <c r="J253" s="492"/>
      <c r="K253" s="492"/>
      <c r="L253" s="492"/>
      <c r="M253" s="493"/>
      <c r="N253" s="521">
        <v>1194</v>
      </c>
      <c r="O253" s="720"/>
      <c r="P253" s="721"/>
      <c r="Q253" s="721"/>
      <c r="R253" s="722"/>
      <c r="S253" s="410"/>
      <c r="T253" s="410"/>
      <c r="U253" s="410"/>
      <c r="V253" s="410"/>
      <c r="W253" s="410"/>
      <c r="X253" s="410"/>
      <c r="Y253" s="410"/>
      <c r="Z253" s="410"/>
      <c r="AA253" s="410"/>
      <c r="AB253" s="410"/>
      <c r="AC253" s="410"/>
      <c r="AD253" s="410"/>
      <c r="AE253" s="410"/>
      <c r="AF253" s="410"/>
      <c r="AG253" s="410"/>
      <c r="AH253" s="410"/>
      <c r="AI253" s="410"/>
      <c r="AJ253" s="410"/>
      <c r="AK253" s="410"/>
      <c r="AL253" s="410"/>
      <c r="AM253" s="410"/>
      <c r="AN253" s="410"/>
      <c r="AO253" s="410"/>
      <c r="AP253" s="410"/>
      <c r="AQ253" s="410"/>
      <c r="AR253" s="410"/>
      <c r="AS253" s="410"/>
      <c r="AT253" s="410"/>
      <c r="AU253" s="410"/>
      <c r="AV253" s="410"/>
      <c r="AW253" s="410"/>
      <c r="AX253" s="410"/>
      <c r="AY253" s="410"/>
      <c r="AZ253" s="410"/>
      <c r="BA253" s="410"/>
      <c r="BB253" s="410"/>
      <c r="BC253" s="410"/>
      <c r="BD253" s="410"/>
      <c r="BE253" s="410"/>
      <c r="BF253" s="410"/>
      <c r="BG253" s="410"/>
      <c r="BH253" s="410"/>
      <c r="BI253" s="410"/>
      <c r="BJ253" s="410"/>
      <c r="BK253" s="410"/>
      <c r="BL253" s="410"/>
      <c r="BM253" s="410"/>
      <c r="BN253" s="410"/>
      <c r="BO253" s="410"/>
      <c r="BP253" s="410"/>
      <c r="BQ253" s="410"/>
      <c r="BR253" s="410"/>
      <c r="BS253" s="410"/>
      <c r="BT253" s="410"/>
      <c r="BU253" s="410"/>
      <c r="BV253" s="410"/>
      <c r="BW253" s="410"/>
    </row>
    <row r="254" spans="2:75" ht="14.25">
      <c r="B254" s="732"/>
      <c r="C254" s="491" t="s">
        <v>735</v>
      </c>
      <c r="D254" s="492"/>
      <c r="E254" s="492"/>
      <c r="F254" s="492"/>
      <c r="G254" s="492"/>
      <c r="H254" s="492"/>
      <c r="I254" s="492"/>
      <c r="J254" s="492"/>
      <c r="K254" s="492"/>
      <c r="L254" s="492"/>
      <c r="M254" s="493"/>
      <c r="N254" s="521">
        <v>1782</v>
      </c>
      <c r="O254" s="720"/>
      <c r="P254" s="721"/>
      <c r="Q254" s="721"/>
      <c r="R254" s="722"/>
      <c r="S254" s="410"/>
      <c r="T254" s="410"/>
      <c r="U254" s="410"/>
      <c r="V254" s="410"/>
      <c r="W254" s="410"/>
      <c r="X254" s="410"/>
      <c r="Y254" s="410"/>
      <c r="Z254" s="410"/>
      <c r="AA254" s="410"/>
      <c r="AB254" s="410"/>
      <c r="AC254" s="410"/>
      <c r="AD254" s="410"/>
      <c r="AE254" s="410"/>
      <c r="AF254" s="410"/>
      <c r="AG254" s="410"/>
      <c r="AH254" s="410"/>
      <c r="AI254" s="410"/>
      <c r="AJ254" s="410"/>
      <c r="AK254" s="410"/>
      <c r="AL254" s="410"/>
      <c r="AM254" s="410"/>
      <c r="AN254" s="410"/>
      <c r="AO254" s="410"/>
      <c r="AP254" s="410"/>
      <c r="AQ254" s="410"/>
      <c r="AR254" s="410"/>
      <c r="AS254" s="410"/>
      <c r="AT254" s="410"/>
      <c r="AU254" s="410"/>
      <c r="AV254" s="410"/>
      <c r="AW254" s="410"/>
      <c r="AX254" s="410"/>
      <c r="AY254" s="410"/>
      <c r="AZ254" s="410"/>
      <c r="BA254" s="410"/>
      <c r="BB254" s="410"/>
      <c r="BC254" s="410"/>
      <c r="BD254" s="410"/>
      <c r="BE254" s="410"/>
      <c r="BF254" s="410"/>
      <c r="BG254" s="410"/>
      <c r="BH254" s="410"/>
      <c r="BI254" s="410"/>
      <c r="BJ254" s="410"/>
      <c r="BK254" s="410"/>
      <c r="BL254" s="410"/>
      <c r="BM254" s="410"/>
      <c r="BN254" s="410"/>
      <c r="BO254" s="410"/>
      <c r="BP254" s="410"/>
      <c r="BQ254" s="410"/>
      <c r="BR254" s="410"/>
      <c r="BS254" s="410"/>
      <c r="BT254" s="410"/>
      <c r="BU254" s="410"/>
      <c r="BV254" s="410"/>
      <c r="BW254" s="410"/>
    </row>
    <row r="255" spans="2:75" ht="14.25">
      <c r="B255" s="732"/>
      <c r="C255" s="491" t="s">
        <v>736</v>
      </c>
      <c r="D255" s="492"/>
      <c r="E255" s="492"/>
      <c r="F255" s="492"/>
      <c r="G255" s="492"/>
      <c r="H255" s="492"/>
      <c r="I255" s="492"/>
      <c r="J255" s="492"/>
      <c r="K255" s="492"/>
      <c r="L255" s="492"/>
      <c r="M255" s="493"/>
      <c r="N255" s="521">
        <v>1783</v>
      </c>
      <c r="O255" s="720"/>
      <c r="P255" s="721"/>
      <c r="Q255" s="721"/>
      <c r="R255" s="722"/>
      <c r="S255" s="410"/>
      <c r="T255" s="410"/>
      <c r="U255" s="410"/>
      <c r="V255" s="410"/>
      <c r="W255" s="410"/>
      <c r="X255" s="410"/>
      <c r="Y255" s="410"/>
      <c r="Z255" s="410"/>
      <c r="AA255" s="410"/>
      <c r="AB255" s="410"/>
      <c r="AC255" s="410"/>
      <c r="AD255" s="410"/>
      <c r="AE255" s="410"/>
      <c r="AF255" s="410"/>
      <c r="AG255" s="410"/>
      <c r="AH255" s="410"/>
      <c r="AI255" s="410"/>
      <c r="AJ255" s="410"/>
      <c r="AK255" s="410"/>
      <c r="AL255" s="410"/>
      <c r="AM255" s="410"/>
      <c r="AN255" s="410"/>
      <c r="AO255" s="410"/>
      <c r="AP255" s="410"/>
      <c r="AQ255" s="410"/>
      <c r="AR255" s="410"/>
      <c r="AS255" s="410"/>
      <c r="AT255" s="410"/>
      <c r="AU255" s="410"/>
      <c r="AV255" s="410"/>
      <c r="AW255" s="410"/>
      <c r="AX255" s="410"/>
      <c r="AY255" s="410"/>
      <c r="AZ255" s="410"/>
      <c r="BA255" s="410"/>
      <c r="BB255" s="410"/>
      <c r="BC255" s="410"/>
      <c r="BD255" s="410"/>
      <c r="BE255" s="410"/>
      <c r="BF255" s="410"/>
      <c r="BG255" s="410"/>
      <c r="BH255" s="410"/>
      <c r="BI255" s="410"/>
      <c r="BJ255" s="410"/>
      <c r="BK255" s="410"/>
      <c r="BL255" s="410"/>
      <c r="BM255" s="410"/>
      <c r="BN255" s="410"/>
      <c r="BO255" s="410"/>
      <c r="BP255" s="410"/>
      <c r="BQ255" s="410"/>
      <c r="BR255" s="410"/>
      <c r="BS255" s="410"/>
      <c r="BT255" s="410"/>
      <c r="BU255" s="410"/>
      <c r="BV255" s="410"/>
      <c r="BW255" s="410"/>
    </row>
    <row r="256" spans="2:75" ht="14.25">
      <c r="B256" s="732" t="s">
        <v>25</v>
      </c>
      <c r="C256" s="491" t="s">
        <v>26</v>
      </c>
      <c r="D256" s="492"/>
      <c r="E256" s="492"/>
      <c r="F256" s="492"/>
      <c r="G256" s="492"/>
      <c r="H256" s="492"/>
      <c r="I256" s="492"/>
      <c r="J256" s="492"/>
      <c r="K256" s="492"/>
      <c r="L256" s="492"/>
      <c r="M256" s="493"/>
      <c r="N256" s="521">
        <v>1195</v>
      </c>
      <c r="O256" s="720"/>
      <c r="P256" s="721"/>
      <c r="Q256" s="721"/>
      <c r="R256" s="722"/>
      <c r="S256" s="410"/>
      <c r="T256" s="410"/>
      <c r="U256" s="410"/>
      <c r="V256" s="410"/>
      <c r="W256" s="410"/>
      <c r="X256" s="410"/>
      <c r="Y256" s="410"/>
      <c r="Z256" s="410"/>
      <c r="AA256" s="410"/>
      <c r="AB256" s="410"/>
      <c r="AC256" s="410"/>
      <c r="AD256" s="410"/>
      <c r="AE256" s="410"/>
      <c r="AF256" s="410"/>
      <c r="AG256" s="410"/>
      <c r="AH256" s="410"/>
      <c r="AI256" s="410"/>
      <c r="AJ256" s="410"/>
      <c r="AK256" s="410"/>
      <c r="AL256" s="410"/>
      <c r="AM256" s="410"/>
      <c r="AN256" s="410"/>
      <c r="AO256" s="410"/>
      <c r="AP256" s="410"/>
      <c r="AQ256" s="410"/>
      <c r="AR256" s="410"/>
      <c r="AS256" s="410"/>
      <c r="AT256" s="410"/>
      <c r="AU256" s="410"/>
      <c r="AV256" s="410"/>
      <c r="AW256" s="410"/>
      <c r="AX256" s="410"/>
      <c r="AY256" s="410"/>
      <c r="AZ256" s="410"/>
      <c r="BA256" s="410"/>
      <c r="BB256" s="410"/>
      <c r="BC256" s="410"/>
      <c r="BD256" s="410"/>
      <c r="BE256" s="410"/>
      <c r="BF256" s="410"/>
      <c r="BG256" s="410"/>
      <c r="BH256" s="410"/>
      <c r="BI256" s="410"/>
      <c r="BJ256" s="410"/>
      <c r="BK256" s="410"/>
      <c r="BL256" s="410"/>
      <c r="BM256" s="410"/>
      <c r="BN256" s="410"/>
      <c r="BO256" s="410"/>
      <c r="BP256" s="410"/>
      <c r="BQ256" s="410"/>
      <c r="BR256" s="410"/>
      <c r="BS256" s="410"/>
      <c r="BT256" s="410"/>
      <c r="BU256" s="410"/>
      <c r="BV256" s="410"/>
      <c r="BW256" s="410"/>
    </row>
    <row r="257" spans="1:79" ht="14.25">
      <c r="B257" s="732"/>
      <c r="C257" s="491" t="s">
        <v>27</v>
      </c>
      <c r="D257" s="492"/>
      <c r="E257" s="492"/>
      <c r="F257" s="492"/>
      <c r="G257" s="492"/>
      <c r="H257" s="492"/>
      <c r="I257" s="492"/>
      <c r="J257" s="492"/>
      <c r="K257" s="492"/>
      <c r="L257" s="492"/>
      <c r="M257" s="493"/>
      <c r="N257" s="521">
        <v>1691</v>
      </c>
      <c r="O257" s="720"/>
      <c r="P257" s="721"/>
      <c r="Q257" s="721"/>
      <c r="R257" s="722"/>
      <c r="S257" s="410"/>
      <c r="T257" s="410"/>
      <c r="U257" s="410"/>
      <c r="V257" s="410"/>
      <c r="W257" s="410"/>
      <c r="X257" s="410"/>
      <c r="Y257" s="410"/>
      <c r="Z257" s="410"/>
      <c r="AA257" s="410"/>
      <c r="AB257" s="410"/>
      <c r="AC257" s="410"/>
      <c r="AD257" s="410"/>
      <c r="AE257" s="410"/>
      <c r="AF257" s="410"/>
      <c r="AG257" s="410"/>
      <c r="AH257" s="410"/>
      <c r="AI257" s="410"/>
      <c r="AJ257" s="410"/>
      <c r="AK257" s="410"/>
      <c r="AL257" s="410"/>
      <c r="AM257" s="410"/>
      <c r="AN257" s="410"/>
      <c r="AO257" s="410"/>
      <c r="AP257" s="410"/>
      <c r="AQ257" s="410"/>
      <c r="AR257" s="410"/>
      <c r="AS257" s="410"/>
      <c r="AT257" s="410"/>
      <c r="AU257" s="410"/>
      <c r="AV257" s="410"/>
      <c r="AW257" s="410"/>
      <c r="AX257" s="410"/>
      <c r="AY257" s="410"/>
      <c r="AZ257" s="410"/>
      <c r="BA257" s="410"/>
      <c r="BB257" s="410"/>
      <c r="BC257" s="410"/>
      <c r="BD257" s="410"/>
      <c r="BE257" s="410"/>
      <c r="BF257" s="410"/>
      <c r="BG257" s="410"/>
      <c r="BH257" s="410"/>
      <c r="BI257" s="410"/>
      <c r="BJ257" s="410"/>
      <c r="BK257" s="410"/>
      <c r="BL257" s="410"/>
      <c r="BM257" s="410"/>
      <c r="BN257" s="410"/>
      <c r="BO257" s="410"/>
      <c r="BP257" s="410"/>
      <c r="BQ257" s="410"/>
      <c r="BR257" s="410"/>
      <c r="BS257" s="410"/>
      <c r="BT257" s="410"/>
      <c r="BU257" s="410"/>
      <c r="BV257" s="410"/>
      <c r="BW257" s="410"/>
    </row>
    <row r="258" spans="1:79" ht="14.25">
      <c r="B258" s="732"/>
      <c r="C258" s="491" t="s">
        <v>28</v>
      </c>
      <c r="D258" s="492"/>
      <c r="E258" s="492"/>
      <c r="F258" s="492"/>
      <c r="G258" s="492"/>
      <c r="H258" s="492"/>
      <c r="I258" s="492"/>
      <c r="J258" s="492"/>
      <c r="K258" s="492"/>
      <c r="L258" s="492"/>
      <c r="M258" s="493"/>
      <c r="N258" s="521">
        <v>1196</v>
      </c>
      <c r="O258" s="720"/>
      <c r="P258" s="721"/>
      <c r="Q258" s="721"/>
      <c r="R258" s="722"/>
      <c r="S258" s="410"/>
      <c r="T258" s="410"/>
      <c r="U258" s="410"/>
      <c r="V258" s="410"/>
      <c r="W258" s="410"/>
      <c r="X258" s="410"/>
      <c r="Y258" s="410"/>
      <c r="Z258" s="410"/>
      <c r="AA258" s="410"/>
      <c r="AB258" s="410"/>
      <c r="AC258" s="410"/>
      <c r="AD258" s="410"/>
      <c r="AE258" s="410"/>
      <c r="AF258" s="410"/>
      <c r="AG258" s="410"/>
      <c r="AH258" s="410"/>
      <c r="AI258" s="410"/>
      <c r="AJ258" s="410"/>
      <c r="AK258" s="410"/>
      <c r="AL258" s="410"/>
      <c r="AM258" s="410"/>
      <c r="AN258" s="410"/>
      <c r="AO258" s="410"/>
      <c r="AP258" s="410"/>
      <c r="AQ258" s="410"/>
      <c r="AR258" s="410"/>
      <c r="AS258" s="410"/>
      <c r="AT258" s="410"/>
      <c r="AU258" s="410"/>
      <c r="AV258" s="410"/>
      <c r="AW258" s="410"/>
      <c r="AX258" s="410"/>
      <c r="AY258" s="410"/>
      <c r="AZ258" s="410"/>
      <c r="BA258" s="410"/>
      <c r="BB258" s="410"/>
      <c r="BC258" s="410"/>
      <c r="BD258" s="410"/>
      <c r="BE258" s="410"/>
      <c r="BF258" s="410"/>
      <c r="BG258" s="410"/>
      <c r="BH258" s="410"/>
      <c r="BI258" s="410"/>
      <c r="BJ258" s="410"/>
      <c r="BK258" s="410"/>
      <c r="BL258" s="410"/>
      <c r="BM258" s="410"/>
      <c r="BN258" s="410"/>
      <c r="BO258" s="410"/>
      <c r="BP258" s="410"/>
      <c r="BQ258" s="410"/>
      <c r="BR258" s="410"/>
      <c r="BS258" s="410"/>
      <c r="BT258" s="410"/>
      <c r="BU258" s="410"/>
      <c r="BV258" s="410"/>
      <c r="BW258" s="410"/>
    </row>
    <row r="259" spans="1:79" ht="14.25">
      <c r="B259" s="732"/>
      <c r="C259" s="491" t="s">
        <v>29</v>
      </c>
      <c r="D259" s="492"/>
      <c r="E259" s="492"/>
      <c r="F259" s="492"/>
      <c r="G259" s="492"/>
      <c r="H259" s="492"/>
      <c r="I259" s="492"/>
      <c r="J259" s="492"/>
      <c r="K259" s="492"/>
      <c r="L259" s="492"/>
      <c r="M259" s="493"/>
      <c r="N259" s="521">
        <v>1197</v>
      </c>
      <c r="O259" s="720"/>
      <c r="P259" s="721"/>
      <c r="Q259" s="721"/>
      <c r="R259" s="722"/>
      <c r="S259" s="410"/>
      <c r="T259" s="410"/>
      <c r="U259" s="410"/>
      <c r="V259" s="410"/>
      <c r="W259" s="410"/>
      <c r="X259" s="410"/>
      <c r="Y259" s="410"/>
      <c r="Z259" s="410"/>
      <c r="AA259" s="410"/>
      <c r="AB259" s="410"/>
      <c r="AC259" s="410"/>
      <c r="AD259" s="410"/>
      <c r="AE259" s="410"/>
      <c r="AF259" s="410"/>
      <c r="AG259" s="410"/>
      <c r="AH259" s="410"/>
      <c r="AI259" s="410"/>
      <c r="AJ259" s="410"/>
      <c r="AK259" s="410"/>
      <c r="AL259" s="410"/>
      <c r="AM259" s="410"/>
      <c r="AN259" s="410"/>
      <c r="AO259" s="410"/>
      <c r="AP259" s="410"/>
      <c r="AQ259" s="410"/>
      <c r="AR259" s="410"/>
      <c r="AS259" s="410"/>
      <c r="AT259" s="410"/>
      <c r="AU259" s="410"/>
      <c r="AV259" s="410"/>
      <c r="AW259" s="410"/>
      <c r="AX259" s="410"/>
      <c r="AY259" s="410"/>
      <c r="AZ259" s="410"/>
      <c r="BA259" s="410"/>
      <c r="BB259" s="410"/>
      <c r="BC259" s="410"/>
      <c r="BD259" s="410"/>
      <c r="BE259" s="410"/>
      <c r="BF259" s="410"/>
      <c r="BG259" s="410"/>
      <c r="BH259" s="410"/>
      <c r="BI259" s="410"/>
      <c r="BJ259" s="410"/>
      <c r="BK259" s="410"/>
      <c r="BL259" s="410"/>
      <c r="BM259" s="410"/>
      <c r="BN259" s="410"/>
      <c r="BO259" s="410"/>
      <c r="BP259" s="410"/>
      <c r="BQ259" s="410"/>
      <c r="BR259" s="410"/>
      <c r="BS259" s="410"/>
      <c r="BT259" s="410"/>
      <c r="BU259" s="410"/>
      <c r="BV259" s="410"/>
      <c r="BW259" s="410"/>
    </row>
    <row r="260" spans="1:79" ht="14.25">
      <c r="B260" s="732"/>
      <c r="C260" s="491" t="s">
        <v>30</v>
      </c>
      <c r="D260" s="492"/>
      <c r="E260" s="492"/>
      <c r="F260" s="492"/>
      <c r="G260" s="492"/>
      <c r="H260" s="492"/>
      <c r="I260" s="492"/>
      <c r="J260" s="492"/>
      <c r="K260" s="492"/>
      <c r="L260" s="492"/>
      <c r="M260" s="493"/>
      <c r="N260" s="521">
        <v>238</v>
      </c>
      <c r="O260" s="720"/>
      <c r="P260" s="721"/>
      <c r="Q260" s="721"/>
      <c r="R260" s="722"/>
      <c r="S260" s="410"/>
      <c r="T260" s="410"/>
      <c r="U260" s="410"/>
      <c r="V260" s="410"/>
      <c r="W260" s="410"/>
      <c r="X260" s="410"/>
      <c r="Y260" s="410"/>
      <c r="Z260" s="410"/>
      <c r="AA260" s="410"/>
      <c r="AB260" s="410"/>
      <c r="AC260" s="410"/>
      <c r="AD260" s="410"/>
      <c r="AE260" s="410"/>
      <c r="AF260" s="410"/>
      <c r="AG260" s="410"/>
      <c r="AH260" s="410"/>
      <c r="AI260" s="410"/>
      <c r="AJ260" s="410"/>
      <c r="AK260" s="410"/>
      <c r="AL260" s="410"/>
      <c r="AM260" s="410"/>
      <c r="AN260" s="410"/>
      <c r="AO260" s="410"/>
      <c r="AP260" s="410"/>
      <c r="AQ260" s="410"/>
      <c r="AR260" s="410"/>
      <c r="AS260" s="410"/>
      <c r="AT260" s="410"/>
      <c r="AU260" s="410"/>
      <c r="AV260" s="410"/>
      <c r="AW260" s="410"/>
      <c r="AX260" s="410"/>
      <c r="AY260" s="410"/>
      <c r="AZ260" s="410"/>
      <c r="BA260" s="410"/>
      <c r="BB260" s="410"/>
      <c r="BC260" s="410"/>
      <c r="BD260" s="410"/>
      <c r="BE260" s="410"/>
      <c r="BF260" s="410"/>
      <c r="BG260" s="410"/>
      <c r="BH260" s="410"/>
      <c r="BI260" s="410"/>
      <c r="BJ260" s="410"/>
      <c r="BK260" s="410"/>
      <c r="BL260" s="410"/>
      <c r="BM260" s="410"/>
      <c r="BN260" s="410"/>
      <c r="BO260" s="410"/>
      <c r="BP260" s="410"/>
      <c r="BQ260" s="410"/>
      <c r="BR260" s="410"/>
      <c r="BS260" s="410"/>
      <c r="BT260" s="410"/>
      <c r="BU260" s="410"/>
      <c r="BV260" s="410"/>
      <c r="BW260" s="410"/>
    </row>
    <row r="261" spans="1:79" ht="14.25">
      <c r="B261" s="732"/>
      <c r="C261" s="491" t="s">
        <v>31</v>
      </c>
      <c r="D261" s="492"/>
      <c r="E261" s="492"/>
      <c r="F261" s="492"/>
      <c r="G261" s="492"/>
      <c r="H261" s="492"/>
      <c r="I261" s="492"/>
      <c r="J261" s="492"/>
      <c r="K261" s="492"/>
      <c r="L261" s="492"/>
      <c r="M261" s="493"/>
      <c r="N261" s="521">
        <v>1586</v>
      </c>
      <c r="O261" s="720"/>
      <c r="P261" s="721"/>
      <c r="Q261" s="721"/>
      <c r="R261" s="722"/>
      <c r="S261" s="410"/>
      <c r="T261" s="410"/>
      <c r="U261" s="410"/>
      <c r="V261" s="410"/>
      <c r="W261" s="410"/>
      <c r="X261" s="410"/>
      <c r="Y261" s="410"/>
      <c r="Z261" s="410"/>
      <c r="AA261" s="410"/>
      <c r="AB261" s="410"/>
      <c r="AC261" s="410"/>
      <c r="AD261" s="410"/>
      <c r="AE261" s="410"/>
      <c r="AF261" s="410"/>
      <c r="AG261" s="410"/>
      <c r="AH261" s="410"/>
      <c r="AI261" s="410"/>
      <c r="AJ261" s="410"/>
      <c r="AK261" s="410"/>
      <c r="AL261" s="410"/>
      <c r="AM261" s="410"/>
      <c r="AN261" s="410"/>
      <c r="AO261" s="410"/>
      <c r="AP261" s="410"/>
      <c r="AQ261" s="410"/>
      <c r="AR261" s="410"/>
      <c r="AS261" s="410"/>
      <c r="AT261" s="410"/>
      <c r="AU261" s="410"/>
      <c r="AV261" s="410"/>
      <c r="AW261" s="410"/>
      <c r="AX261" s="410"/>
      <c r="AY261" s="410"/>
      <c r="AZ261" s="410"/>
      <c r="BA261" s="410"/>
      <c r="BB261" s="410"/>
      <c r="BC261" s="410"/>
      <c r="BD261" s="410"/>
      <c r="BE261" s="410"/>
      <c r="BF261" s="410"/>
      <c r="BG261" s="410"/>
      <c r="BH261" s="410"/>
      <c r="BI261" s="410"/>
      <c r="BJ261" s="410"/>
      <c r="BK261" s="410"/>
      <c r="BL261" s="410"/>
      <c r="BM261" s="410"/>
      <c r="BN261" s="410"/>
      <c r="BO261" s="410"/>
      <c r="BP261" s="410"/>
      <c r="BQ261" s="410"/>
      <c r="BR261" s="410"/>
      <c r="BS261" s="410"/>
      <c r="BT261" s="410"/>
      <c r="BU261" s="410"/>
      <c r="BV261" s="410"/>
      <c r="BW261" s="410"/>
    </row>
    <row r="262" spans="1:79" ht="14.25">
      <c r="B262" s="778" t="s">
        <v>737</v>
      </c>
      <c r="C262" s="491" t="s">
        <v>738</v>
      </c>
      <c r="D262" s="492"/>
      <c r="E262" s="492"/>
      <c r="F262" s="492"/>
      <c r="G262" s="492"/>
      <c r="H262" s="492"/>
      <c r="I262" s="492"/>
      <c r="J262" s="492"/>
      <c r="K262" s="492"/>
      <c r="L262" s="492"/>
      <c r="M262" s="493"/>
      <c r="N262" s="521">
        <v>1823</v>
      </c>
      <c r="O262" s="720"/>
      <c r="P262" s="721"/>
      <c r="Q262" s="721"/>
      <c r="R262" s="722"/>
      <c r="S262" s="410"/>
      <c r="T262" s="410"/>
      <c r="U262" s="410"/>
      <c r="V262" s="410"/>
      <c r="W262" s="410"/>
      <c r="X262" s="410"/>
      <c r="Y262" s="410"/>
      <c r="Z262" s="410"/>
      <c r="AA262" s="410"/>
      <c r="AB262" s="410"/>
      <c r="AC262" s="410"/>
      <c r="AD262" s="410"/>
      <c r="AE262" s="410"/>
      <c r="AF262" s="410"/>
      <c r="AG262" s="410"/>
      <c r="AH262" s="410"/>
      <c r="AI262" s="410"/>
      <c r="AJ262" s="410"/>
      <c r="AK262" s="410"/>
      <c r="AL262" s="410"/>
      <c r="AM262" s="410"/>
      <c r="AN262" s="410"/>
      <c r="AO262" s="410"/>
      <c r="AP262" s="410"/>
      <c r="AQ262" s="410"/>
      <c r="AR262" s="410"/>
      <c r="AS262" s="410"/>
      <c r="AT262" s="410"/>
      <c r="AU262" s="410"/>
      <c r="AV262" s="410"/>
      <c r="AW262" s="410"/>
      <c r="AX262" s="410"/>
      <c r="AY262" s="410"/>
      <c r="AZ262" s="410"/>
      <c r="BA262" s="410"/>
      <c r="BB262" s="410"/>
      <c r="BC262" s="410"/>
      <c r="BD262" s="410"/>
      <c r="BE262" s="410"/>
      <c r="BF262" s="410"/>
      <c r="BG262" s="410"/>
      <c r="BH262" s="410"/>
      <c r="BI262" s="410"/>
      <c r="BJ262" s="410"/>
      <c r="BK262" s="410"/>
      <c r="BL262" s="410"/>
      <c r="BM262" s="410"/>
      <c r="BN262" s="410"/>
      <c r="BO262" s="410"/>
      <c r="BP262" s="410"/>
      <c r="BQ262" s="410"/>
      <c r="BR262" s="410"/>
      <c r="BS262" s="410"/>
      <c r="BT262" s="410"/>
      <c r="BU262" s="410"/>
      <c r="BV262" s="410"/>
      <c r="BW262" s="410"/>
    </row>
    <row r="263" spans="1:79" ht="14.25">
      <c r="B263" s="778"/>
      <c r="C263" s="491" t="s">
        <v>739</v>
      </c>
      <c r="D263" s="492"/>
      <c r="E263" s="492"/>
      <c r="F263" s="492"/>
      <c r="G263" s="492"/>
      <c r="H263" s="492"/>
      <c r="I263" s="492"/>
      <c r="J263" s="492"/>
      <c r="K263" s="492"/>
      <c r="L263" s="492"/>
      <c r="M263" s="493"/>
      <c r="N263" s="521">
        <v>1824</v>
      </c>
      <c r="O263" s="720"/>
      <c r="P263" s="721"/>
      <c r="Q263" s="721"/>
      <c r="R263" s="722"/>
      <c r="S263" s="410"/>
      <c r="T263" s="410"/>
      <c r="U263" s="410"/>
      <c r="V263" s="410"/>
      <c r="W263" s="410"/>
      <c r="X263" s="410"/>
      <c r="Y263" s="410"/>
      <c r="Z263" s="410"/>
      <c r="AA263" s="410"/>
      <c r="AB263" s="410"/>
      <c r="AC263" s="410"/>
      <c r="AD263" s="410"/>
      <c r="AE263" s="410"/>
      <c r="AF263" s="410"/>
      <c r="AG263" s="410"/>
      <c r="AH263" s="410"/>
      <c r="AI263" s="410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10"/>
      <c r="AX263" s="410"/>
      <c r="AY263" s="410"/>
      <c r="AZ263" s="410"/>
      <c r="BA263" s="410"/>
      <c r="BB263" s="410"/>
      <c r="BC263" s="410"/>
      <c r="BD263" s="410"/>
      <c r="BE263" s="410"/>
      <c r="BF263" s="410"/>
      <c r="BG263" s="410"/>
      <c r="BH263" s="410"/>
      <c r="BI263" s="410"/>
      <c r="BJ263" s="410"/>
      <c r="BK263" s="410"/>
      <c r="BL263" s="410"/>
      <c r="BM263" s="410"/>
      <c r="BN263" s="410"/>
      <c r="BO263" s="410"/>
      <c r="BP263" s="410"/>
      <c r="BQ263" s="410"/>
      <c r="BR263" s="410"/>
      <c r="BS263" s="410"/>
      <c r="BT263" s="410"/>
      <c r="BU263" s="410"/>
      <c r="BV263" s="410"/>
      <c r="BW263" s="410"/>
    </row>
    <row r="264" spans="1:79" ht="14.25">
      <c r="B264" s="778"/>
      <c r="C264" s="491" t="s">
        <v>740</v>
      </c>
      <c r="D264" s="492"/>
      <c r="E264" s="492"/>
      <c r="F264" s="492"/>
      <c r="G264" s="492"/>
      <c r="H264" s="492"/>
      <c r="I264" s="492"/>
      <c r="J264" s="492"/>
      <c r="K264" s="492"/>
      <c r="L264" s="492"/>
      <c r="M264" s="493"/>
      <c r="N264" s="521">
        <v>1825</v>
      </c>
      <c r="O264" s="720"/>
      <c r="P264" s="721"/>
      <c r="Q264" s="721"/>
      <c r="R264" s="722"/>
      <c r="S264" s="410"/>
      <c r="T264" s="410"/>
      <c r="U264" s="410"/>
      <c r="V264" s="410"/>
      <c r="W264" s="410"/>
      <c r="X264" s="410"/>
      <c r="Y264" s="410"/>
      <c r="Z264" s="410"/>
      <c r="AA264" s="410"/>
      <c r="AB264" s="410"/>
      <c r="AC264" s="410"/>
      <c r="AD264" s="410"/>
      <c r="AE264" s="410"/>
      <c r="AF264" s="410"/>
      <c r="AG264" s="410"/>
      <c r="AH264" s="410"/>
      <c r="AI264" s="410"/>
      <c r="AJ264" s="410"/>
      <c r="AK264" s="410"/>
      <c r="AL264" s="410"/>
      <c r="AM264" s="410"/>
      <c r="AN264" s="410"/>
      <c r="AO264" s="410"/>
      <c r="AP264" s="410"/>
      <c r="AQ264" s="410"/>
      <c r="AR264" s="410"/>
      <c r="AS264" s="410"/>
      <c r="AT264" s="410"/>
      <c r="AU264" s="410"/>
      <c r="AV264" s="410"/>
      <c r="AW264" s="410"/>
      <c r="AX264" s="410"/>
      <c r="AY264" s="410"/>
      <c r="AZ264" s="410"/>
      <c r="BA264" s="410"/>
      <c r="BB264" s="410"/>
      <c r="BC264" s="410"/>
      <c r="BD264" s="410"/>
      <c r="BE264" s="410"/>
      <c r="BF264" s="410"/>
      <c r="BG264" s="410"/>
      <c r="BH264" s="410"/>
      <c r="BI264" s="410"/>
      <c r="BJ264" s="410"/>
      <c r="BK264" s="410"/>
      <c r="BL264" s="410"/>
      <c r="BM264" s="410"/>
      <c r="BN264" s="410"/>
      <c r="BO264" s="410"/>
      <c r="BP264" s="410"/>
      <c r="BQ264" s="410"/>
      <c r="BR264" s="410"/>
      <c r="BS264" s="410"/>
      <c r="BT264" s="410"/>
      <c r="BU264" s="410"/>
      <c r="BV264" s="410"/>
      <c r="BW264" s="410"/>
    </row>
    <row r="265" spans="1:79" ht="14.25">
      <c r="B265" s="778"/>
      <c r="C265" s="491" t="s">
        <v>741</v>
      </c>
      <c r="D265" s="492"/>
      <c r="E265" s="492"/>
      <c r="F265" s="492"/>
      <c r="G265" s="492"/>
      <c r="H265" s="492"/>
      <c r="I265" s="492"/>
      <c r="J265" s="492"/>
      <c r="K265" s="492"/>
      <c r="L265" s="492"/>
      <c r="M265" s="493"/>
      <c r="N265" s="521">
        <v>1826</v>
      </c>
      <c r="O265" s="720"/>
      <c r="P265" s="721"/>
      <c r="Q265" s="721"/>
      <c r="R265" s="722"/>
      <c r="S265" s="410"/>
      <c r="T265" s="410"/>
      <c r="U265" s="410"/>
      <c r="V265" s="410"/>
      <c r="W265" s="410"/>
      <c r="X265" s="410"/>
      <c r="Y265" s="410"/>
      <c r="Z265" s="410"/>
      <c r="AA265" s="410"/>
      <c r="AB265" s="410"/>
      <c r="AC265" s="410"/>
      <c r="AD265" s="410"/>
      <c r="AE265" s="410"/>
      <c r="AF265" s="410"/>
      <c r="AG265" s="410"/>
      <c r="AH265" s="410"/>
      <c r="AI265" s="410"/>
      <c r="AJ265" s="410"/>
      <c r="AK265" s="410"/>
      <c r="AL265" s="410"/>
      <c r="AM265" s="410"/>
      <c r="AN265" s="410"/>
      <c r="AO265" s="410"/>
      <c r="AP265" s="410"/>
      <c r="AQ265" s="410"/>
      <c r="AR265" s="410"/>
      <c r="AS265" s="410"/>
      <c r="AT265" s="410"/>
      <c r="AU265" s="410"/>
      <c r="AV265" s="410"/>
      <c r="AW265" s="410"/>
      <c r="AX265" s="410"/>
      <c r="AY265" s="410"/>
      <c r="AZ265" s="410"/>
      <c r="BA265" s="410"/>
      <c r="BB265" s="410"/>
      <c r="BC265" s="410"/>
      <c r="BD265" s="410"/>
      <c r="BE265" s="410"/>
      <c r="BF265" s="410"/>
      <c r="BG265" s="410"/>
      <c r="BH265" s="410"/>
      <c r="BI265" s="410"/>
      <c r="BJ265" s="410"/>
      <c r="BK265" s="410"/>
      <c r="BL265" s="410"/>
      <c r="BM265" s="410"/>
      <c r="BN265" s="410"/>
      <c r="BO265" s="410"/>
      <c r="BP265" s="410"/>
      <c r="BQ265" s="410"/>
      <c r="BR265" s="410"/>
      <c r="BS265" s="410"/>
      <c r="BT265" s="410"/>
      <c r="BU265" s="410"/>
      <c r="BV265" s="410"/>
      <c r="BW265" s="410"/>
    </row>
    <row r="266" spans="1:79" s="411" customFormat="1">
      <c r="A266" s="409"/>
      <c r="B266" s="517"/>
      <c r="C266" s="517"/>
      <c r="D266" s="517"/>
      <c r="E266" s="517"/>
      <c r="F266" s="517"/>
      <c r="G266" s="517"/>
      <c r="H266" s="517"/>
      <c r="I266" s="517"/>
      <c r="J266" s="517"/>
      <c r="K266" s="517"/>
      <c r="L266" s="517"/>
      <c r="M266" s="517"/>
      <c r="N266" s="517"/>
      <c r="O266" s="517"/>
      <c r="P266" s="517"/>
      <c r="Q266" s="517"/>
      <c r="R266" s="517"/>
      <c r="S266" s="410"/>
      <c r="T266" s="410"/>
      <c r="U266" s="410"/>
      <c r="V266" s="410"/>
      <c r="W266" s="410"/>
      <c r="X266" s="410"/>
      <c r="Y266" s="410"/>
      <c r="Z266" s="410"/>
      <c r="AA266" s="410"/>
      <c r="AB266" s="410"/>
      <c r="AC266" s="410"/>
      <c r="AD266" s="410"/>
      <c r="AE266" s="410"/>
      <c r="AF266" s="410"/>
      <c r="AG266" s="410"/>
      <c r="AH266" s="410"/>
      <c r="AI266" s="410"/>
      <c r="AJ266" s="410"/>
      <c r="AK266" s="410"/>
      <c r="AL266" s="410"/>
      <c r="AM266" s="410"/>
      <c r="AN266" s="410"/>
      <c r="AO266" s="410"/>
      <c r="AP266" s="410"/>
      <c r="AQ266" s="410"/>
      <c r="AR266" s="410"/>
      <c r="AS266" s="410"/>
      <c r="AT266" s="410"/>
      <c r="AU266" s="410"/>
      <c r="AV266" s="410"/>
      <c r="AW266" s="410"/>
      <c r="AX266" s="410"/>
      <c r="AY266" s="410"/>
      <c r="AZ266" s="410"/>
      <c r="BA266" s="410"/>
      <c r="BB266" s="410"/>
      <c r="BC266" s="410"/>
      <c r="BD266" s="410"/>
      <c r="BE266" s="410"/>
      <c r="BF266" s="410"/>
      <c r="BG266" s="410"/>
      <c r="BH266" s="410"/>
      <c r="BI266" s="410"/>
      <c r="BJ266" s="410"/>
      <c r="BK266" s="410"/>
      <c r="BL266" s="410"/>
      <c r="BM266" s="410"/>
      <c r="BN266" s="410"/>
      <c r="BO266" s="410"/>
      <c r="BP266" s="410"/>
      <c r="BQ266" s="410"/>
      <c r="BR266" s="410"/>
      <c r="BS266" s="410"/>
      <c r="BT266" s="410"/>
      <c r="BU266" s="410"/>
      <c r="BV266" s="410"/>
      <c r="BW266" s="410"/>
      <c r="BX266" s="410"/>
      <c r="BY266" s="410"/>
      <c r="BZ266" s="410"/>
      <c r="CA266" s="410"/>
    </row>
    <row r="267" spans="1:79" s="411" customFormat="1">
      <c r="A267" s="409"/>
      <c r="B267" s="791" t="s">
        <v>742</v>
      </c>
      <c r="C267" s="791"/>
      <c r="D267" s="791"/>
      <c r="E267" s="791"/>
      <c r="F267" s="791"/>
      <c r="G267" s="791"/>
      <c r="H267" s="791"/>
      <c r="I267" s="791"/>
      <c r="J267" s="791"/>
      <c r="K267" s="791"/>
      <c r="L267" s="791"/>
      <c r="M267" s="791"/>
      <c r="N267" s="791"/>
      <c r="O267" s="791"/>
      <c r="P267" s="791"/>
      <c r="Q267" s="791"/>
      <c r="R267" s="791"/>
      <c r="S267" s="791"/>
      <c r="T267" s="791"/>
      <c r="U267" s="791"/>
      <c r="V267" s="791"/>
      <c r="W267" s="791"/>
      <c r="X267" s="791"/>
      <c r="Y267" s="791"/>
      <c r="Z267" s="791"/>
      <c r="AA267" s="791"/>
      <c r="AB267" s="791"/>
      <c r="AC267" s="791"/>
      <c r="AD267" s="791"/>
      <c r="AE267" s="791"/>
      <c r="AF267" s="791"/>
      <c r="AG267" s="410"/>
      <c r="AH267" s="410"/>
      <c r="AI267" s="410"/>
      <c r="AJ267" s="410"/>
      <c r="AK267" s="410"/>
      <c r="AL267" s="410"/>
      <c r="AM267" s="410"/>
      <c r="AN267" s="410"/>
      <c r="AO267" s="410"/>
      <c r="AP267" s="410"/>
      <c r="AQ267" s="410"/>
      <c r="AR267" s="410"/>
      <c r="AS267" s="410"/>
      <c r="AT267" s="410"/>
      <c r="AU267" s="410"/>
      <c r="AV267" s="410"/>
      <c r="AW267" s="410"/>
      <c r="AX267" s="410"/>
      <c r="AY267" s="410"/>
      <c r="AZ267" s="410"/>
      <c r="BA267" s="410"/>
      <c r="BB267" s="410"/>
      <c r="BC267" s="410"/>
      <c r="BD267" s="410"/>
      <c r="BE267" s="410"/>
      <c r="BF267" s="410"/>
      <c r="BG267" s="410"/>
      <c r="BH267" s="410"/>
      <c r="BI267" s="410"/>
      <c r="BJ267" s="410"/>
      <c r="BK267" s="410"/>
      <c r="BL267" s="410"/>
      <c r="BM267" s="410"/>
      <c r="BN267" s="410"/>
      <c r="BO267" s="410"/>
      <c r="BP267" s="410"/>
      <c r="BQ267" s="410"/>
      <c r="BR267" s="410"/>
      <c r="BS267" s="410"/>
      <c r="BT267" s="410"/>
      <c r="BU267" s="410"/>
      <c r="BV267" s="410"/>
      <c r="BW267" s="410"/>
      <c r="BX267" s="410"/>
      <c r="BY267" s="410"/>
      <c r="BZ267" s="410"/>
      <c r="CA267" s="410"/>
    </row>
    <row r="268" spans="1:79" s="411" customFormat="1">
      <c r="A268" s="409"/>
      <c r="B268" s="791"/>
      <c r="C268" s="791"/>
      <c r="D268" s="791"/>
      <c r="E268" s="791"/>
      <c r="F268" s="791"/>
      <c r="G268" s="791"/>
      <c r="H268" s="791"/>
      <c r="I268" s="791"/>
      <c r="J268" s="791"/>
      <c r="K268" s="791"/>
      <c r="L268" s="791"/>
      <c r="M268" s="791"/>
      <c r="N268" s="791"/>
      <c r="O268" s="791"/>
      <c r="P268" s="791"/>
      <c r="Q268" s="791"/>
      <c r="R268" s="791"/>
      <c r="S268" s="791"/>
      <c r="T268" s="791"/>
      <c r="U268" s="791"/>
      <c r="V268" s="791"/>
      <c r="W268" s="791"/>
      <c r="X268" s="791"/>
      <c r="Y268" s="791"/>
      <c r="Z268" s="791"/>
      <c r="AA268" s="791"/>
      <c r="AB268" s="791"/>
      <c r="AC268" s="791"/>
      <c r="AD268" s="791"/>
      <c r="AE268" s="791"/>
      <c r="AF268" s="791"/>
      <c r="AG268" s="410"/>
      <c r="AH268" s="410"/>
      <c r="AI268" s="410"/>
      <c r="AJ268" s="410"/>
      <c r="AK268" s="410"/>
      <c r="AL268" s="410"/>
      <c r="AM268" s="410"/>
      <c r="AN268" s="410"/>
      <c r="AO268" s="410"/>
      <c r="AP268" s="410"/>
      <c r="AQ268" s="410"/>
      <c r="AR268" s="410"/>
      <c r="AS268" s="410"/>
      <c r="AT268" s="410"/>
      <c r="AU268" s="410"/>
      <c r="AV268" s="410"/>
      <c r="AW268" s="410"/>
      <c r="AX268" s="410"/>
      <c r="AY268" s="410"/>
      <c r="AZ268" s="410"/>
      <c r="BA268" s="410"/>
      <c r="BB268" s="410"/>
      <c r="BC268" s="410"/>
      <c r="BD268" s="410"/>
      <c r="BE268" s="410"/>
      <c r="BF268" s="410"/>
      <c r="BG268" s="410"/>
      <c r="BH268" s="410"/>
      <c r="BI268" s="410"/>
      <c r="BJ268" s="410"/>
      <c r="BK268" s="410"/>
      <c r="BL268" s="410"/>
      <c r="BM268" s="410"/>
      <c r="BN268" s="410"/>
      <c r="BO268" s="410"/>
      <c r="BP268" s="410"/>
      <c r="BQ268" s="410"/>
      <c r="BR268" s="410"/>
      <c r="BS268" s="410"/>
      <c r="BT268" s="410"/>
      <c r="BU268" s="410"/>
      <c r="BV268" s="410"/>
      <c r="BW268" s="410"/>
      <c r="BX268" s="410"/>
      <c r="BY268" s="410"/>
      <c r="BZ268" s="410"/>
      <c r="CA268" s="410"/>
    </row>
    <row r="269" spans="1:79">
      <c r="B269" s="792" t="s">
        <v>743</v>
      </c>
      <c r="C269" s="792"/>
      <c r="D269" s="792"/>
      <c r="E269" s="792"/>
      <c r="F269" s="792"/>
      <c r="G269" s="792"/>
      <c r="H269" s="792"/>
      <c r="I269" s="792"/>
      <c r="J269" s="792"/>
      <c r="K269" s="792"/>
      <c r="L269" s="792" t="s">
        <v>744</v>
      </c>
      <c r="M269" s="792"/>
      <c r="N269" s="792"/>
      <c r="O269" s="792"/>
      <c r="P269" s="792"/>
      <c r="Q269" s="792" t="s">
        <v>745</v>
      </c>
      <c r="R269" s="792"/>
      <c r="S269" s="792"/>
      <c r="T269" s="792"/>
      <c r="U269" s="792"/>
      <c r="V269" s="792" t="s">
        <v>746</v>
      </c>
      <c r="W269" s="792"/>
      <c r="X269" s="792"/>
      <c r="Y269" s="792"/>
      <c r="Z269" s="792"/>
      <c r="AA269" s="792"/>
      <c r="AB269" s="792"/>
      <c r="AC269" s="792"/>
      <c r="AD269" s="792"/>
      <c r="AE269" s="792"/>
      <c r="AF269" s="792"/>
      <c r="AG269" s="410"/>
      <c r="AH269" s="410"/>
      <c r="AI269" s="410"/>
      <c r="AJ269" s="410"/>
      <c r="AK269" s="410"/>
      <c r="AL269" s="410"/>
      <c r="AM269" s="410"/>
      <c r="AN269" s="410"/>
      <c r="AO269" s="410"/>
      <c r="AP269" s="410"/>
      <c r="AQ269" s="410"/>
      <c r="AR269" s="410"/>
      <c r="AS269" s="410"/>
      <c r="AT269" s="410"/>
      <c r="AU269" s="410"/>
      <c r="AV269" s="410"/>
      <c r="AW269" s="410"/>
      <c r="AX269" s="410"/>
      <c r="AY269" s="410"/>
      <c r="AZ269" s="410"/>
      <c r="BA269" s="410"/>
      <c r="BB269" s="410"/>
      <c r="BC269" s="410"/>
      <c r="BD269" s="410"/>
      <c r="BE269" s="410"/>
      <c r="BF269" s="410"/>
      <c r="BG269" s="410"/>
      <c r="BH269" s="410"/>
      <c r="BI269" s="410"/>
      <c r="BJ269" s="410"/>
      <c r="BK269" s="410"/>
      <c r="BL269" s="410"/>
      <c r="BM269" s="410"/>
      <c r="BN269" s="410"/>
      <c r="BO269" s="410"/>
      <c r="BP269" s="410"/>
      <c r="BQ269" s="410"/>
      <c r="BR269" s="410"/>
      <c r="BS269" s="410"/>
      <c r="BT269" s="410"/>
      <c r="BU269" s="410"/>
      <c r="BV269" s="410"/>
      <c r="BW269" s="410"/>
      <c r="BX269" s="410"/>
      <c r="BY269" s="410"/>
      <c r="BZ269" s="410"/>
      <c r="CA269" s="410"/>
    </row>
    <row r="270" spans="1:79">
      <c r="B270" s="792"/>
      <c r="C270" s="792"/>
      <c r="D270" s="792"/>
      <c r="E270" s="792"/>
      <c r="F270" s="792"/>
      <c r="G270" s="792"/>
      <c r="H270" s="792"/>
      <c r="I270" s="792"/>
      <c r="J270" s="792"/>
      <c r="K270" s="792"/>
      <c r="L270" s="792"/>
      <c r="M270" s="792"/>
      <c r="N270" s="792"/>
      <c r="O270" s="792"/>
      <c r="P270" s="792"/>
      <c r="Q270" s="792"/>
      <c r="R270" s="792"/>
      <c r="S270" s="792"/>
      <c r="T270" s="792"/>
      <c r="U270" s="792"/>
      <c r="V270" s="793" t="s">
        <v>32</v>
      </c>
      <c r="W270" s="793"/>
      <c r="X270" s="793"/>
      <c r="Y270" s="793"/>
      <c r="Z270" s="793"/>
      <c r="AA270" s="793" t="s">
        <v>747</v>
      </c>
      <c r="AB270" s="793"/>
      <c r="AC270" s="793"/>
      <c r="AD270" s="793"/>
      <c r="AE270" s="793"/>
      <c r="AF270" s="522"/>
      <c r="AG270" s="410"/>
      <c r="AH270" s="410"/>
      <c r="AI270" s="410"/>
      <c r="AJ270" s="410"/>
      <c r="AK270" s="410"/>
      <c r="AL270" s="410"/>
      <c r="AM270" s="410"/>
      <c r="AN270" s="410"/>
      <c r="AO270" s="410"/>
      <c r="AP270" s="410"/>
      <c r="AQ270" s="410"/>
      <c r="AR270" s="410"/>
      <c r="AS270" s="410"/>
      <c r="AT270" s="410"/>
      <c r="AU270" s="410"/>
      <c r="AV270" s="410"/>
      <c r="AW270" s="410"/>
      <c r="AX270" s="410"/>
      <c r="AY270" s="410"/>
      <c r="AZ270" s="410"/>
      <c r="BA270" s="410"/>
      <c r="BB270" s="410"/>
      <c r="BC270" s="410"/>
      <c r="BD270" s="410"/>
      <c r="BE270" s="410"/>
      <c r="BF270" s="410"/>
      <c r="BG270" s="410"/>
      <c r="BH270" s="410"/>
      <c r="BI270" s="410"/>
      <c r="BJ270" s="410"/>
      <c r="BK270" s="410"/>
      <c r="BL270" s="410"/>
      <c r="BM270" s="410"/>
      <c r="BN270" s="410"/>
      <c r="BO270" s="410"/>
      <c r="BP270" s="410"/>
      <c r="BQ270" s="410"/>
      <c r="BR270" s="410"/>
      <c r="BS270" s="410"/>
      <c r="BT270" s="410"/>
      <c r="BU270" s="410"/>
      <c r="BV270" s="410"/>
      <c r="BW270" s="410"/>
      <c r="BX270" s="410"/>
      <c r="BY270" s="410"/>
      <c r="BZ270" s="410"/>
      <c r="CA270" s="410"/>
    </row>
    <row r="271" spans="1:79" ht="14.25">
      <c r="B271" s="523" t="s">
        <v>748</v>
      </c>
      <c r="C271" s="524"/>
      <c r="D271" s="524"/>
      <c r="E271" s="524"/>
      <c r="F271" s="524"/>
      <c r="G271" s="524"/>
      <c r="H271" s="524"/>
      <c r="I271" s="524"/>
      <c r="J271" s="524"/>
      <c r="K271" s="525"/>
      <c r="L271" s="588">
        <v>1358</v>
      </c>
      <c r="M271" s="720"/>
      <c r="N271" s="721"/>
      <c r="O271" s="721"/>
      <c r="P271" s="722"/>
      <c r="Q271" s="588">
        <v>1359</v>
      </c>
      <c r="R271" s="720"/>
      <c r="S271" s="721"/>
      <c r="T271" s="721"/>
      <c r="U271" s="722"/>
      <c r="V271" s="588">
        <v>1360</v>
      </c>
      <c r="W271" s="720"/>
      <c r="X271" s="721"/>
      <c r="Y271" s="721"/>
      <c r="Z271" s="722"/>
      <c r="AA271" s="588">
        <v>1361</v>
      </c>
      <c r="AB271" s="720"/>
      <c r="AC271" s="721"/>
      <c r="AD271" s="721"/>
      <c r="AE271" s="722"/>
      <c r="AF271" s="527" t="s">
        <v>2</v>
      </c>
      <c r="AG271" s="410"/>
      <c r="AH271" s="410"/>
      <c r="AI271" s="410"/>
      <c r="AJ271" s="410"/>
      <c r="AK271" s="410"/>
      <c r="AL271" s="410"/>
      <c r="AM271" s="410"/>
      <c r="AN271" s="410"/>
      <c r="AO271" s="410"/>
      <c r="AP271" s="410"/>
      <c r="AQ271" s="410"/>
      <c r="AR271" s="410"/>
      <c r="AS271" s="410"/>
      <c r="AT271" s="410"/>
      <c r="AU271" s="410"/>
      <c r="AV271" s="410"/>
      <c r="AW271" s="410"/>
      <c r="AX271" s="410"/>
      <c r="AY271" s="410"/>
      <c r="AZ271" s="410"/>
      <c r="BA271" s="410"/>
      <c r="BB271" s="410"/>
      <c r="BC271" s="410"/>
      <c r="BD271" s="410"/>
      <c r="BE271" s="410"/>
      <c r="BF271" s="410"/>
      <c r="BG271" s="410"/>
      <c r="BH271" s="410"/>
      <c r="BI271" s="410"/>
      <c r="BJ271" s="410"/>
      <c r="BK271" s="410"/>
      <c r="BL271" s="410"/>
      <c r="BM271" s="410"/>
      <c r="BN271" s="410"/>
      <c r="BO271" s="410"/>
      <c r="BP271" s="410"/>
      <c r="BQ271" s="410"/>
      <c r="BR271" s="410"/>
      <c r="BS271" s="410"/>
      <c r="BT271" s="410"/>
      <c r="BU271" s="410"/>
      <c r="BV271" s="410"/>
      <c r="BW271" s="410"/>
      <c r="BX271" s="410"/>
      <c r="BY271" s="410"/>
      <c r="BZ271" s="410"/>
      <c r="CA271" s="410"/>
    </row>
    <row r="272" spans="1:79" ht="14.25">
      <c r="B272" s="523" t="s">
        <v>749</v>
      </c>
      <c r="C272" s="524"/>
      <c r="D272" s="524"/>
      <c r="E272" s="524"/>
      <c r="F272" s="524"/>
      <c r="G272" s="524"/>
      <c r="H272" s="524"/>
      <c r="I272" s="524"/>
      <c r="J272" s="524"/>
      <c r="K272" s="525"/>
      <c r="L272" s="588">
        <v>1184</v>
      </c>
      <c r="M272" s="720"/>
      <c r="N272" s="721"/>
      <c r="O272" s="721"/>
      <c r="P272" s="722"/>
      <c r="Q272" s="588">
        <v>1362</v>
      </c>
      <c r="R272" s="720"/>
      <c r="S272" s="721"/>
      <c r="T272" s="721"/>
      <c r="U272" s="722"/>
      <c r="V272" s="588">
        <v>1363</v>
      </c>
      <c r="W272" s="720"/>
      <c r="X272" s="721"/>
      <c r="Y272" s="721"/>
      <c r="Z272" s="722"/>
      <c r="AA272" s="588">
        <v>1364</v>
      </c>
      <c r="AB272" s="720"/>
      <c r="AC272" s="721"/>
      <c r="AD272" s="721"/>
      <c r="AE272" s="722"/>
      <c r="AF272" s="527" t="s">
        <v>3</v>
      </c>
      <c r="AG272" s="410"/>
      <c r="AH272" s="410"/>
      <c r="AI272" s="410"/>
      <c r="AJ272" s="410"/>
      <c r="AK272" s="410"/>
      <c r="AL272" s="410"/>
      <c r="AM272" s="410"/>
      <c r="AN272" s="410"/>
      <c r="AO272" s="410"/>
      <c r="AP272" s="410"/>
      <c r="AQ272" s="410"/>
      <c r="AR272" s="410"/>
      <c r="AS272" s="410"/>
      <c r="AT272" s="410"/>
      <c r="AU272" s="410"/>
      <c r="AV272" s="410"/>
      <c r="AW272" s="410"/>
      <c r="AX272" s="410"/>
      <c r="AY272" s="410"/>
      <c r="AZ272" s="410"/>
      <c r="BA272" s="410"/>
      <c r="BB272" s="410"/>
      <c r="BC272" s="410"/>
      <c r="BD272" s="410"/>
      <c r="BE272" s="410"/>
      <c r="BF272" s="410"/>
      <c r="BG272" s="410"/>
      <c r="BH272" s="410"/>
      <c r="BI272" s="410"/>
      <c r="BJ272" s="410"/>
      <c r="BK272" s="410"/>
      <c r="BL272" s="410"/>
      <c r="BM272" s="410"/>
      <c r="BN272" s="410"/>
      <c r="BO272" s="410"/>
      <c r="BP272" s="410"/>
      <c r="BQ272" s="410"/>
      <c r="BR272" s="410"/>
      <c r="BS272" s="410"/>
      <c r="BT272" s="410"/>
      <c r="BU272" s="410"/>
      <c r="BV272" s="410"/>
      <c r="BW272" s="410"/>
      <c r="BX272" s="410"/>
      <c r="BY272" s="410"/>
      <c r="BZ272" s="410"/>
      <c r="CA272" s="410"/>
    </row>
    <row r="273" spans="1:85" ht="14.25">
      <c r="B273" s="523" t="s">
        <v>750</v>
      </c>
      <c r="C273" s="524"/>
      <c r="D273" s="524"/>
      <c r="E273" s="524"/>
      <c r="F273" s="524"/>
      <c r="G273" s="524"/>
      <c r="H273" s="524"/>
      <c r="I273" s="524"/>
      <c r="J273" s="524"/>
      <c r="K273" s="525"/>
      <c r="L273" s="588">
        <v>1365</v>
      </c>
      <c r="M273" s="720"/>
      <c r="N273" s="721"/>
      <c r="O273" s="721"/>
      <c r="P273" s="722"/>
      <c r="Q273" s="588">
        <v>1366</v>
      </c>
      <c r="R273" s="720"/>
      <c r="S273" s="721"/>
      <c r="T273" s="721"/>
      <c r="U273" s="722"/>
      <c r="V273" s="588">
        <v>1367</v>
      </c>
      <c r="W273" s="720"/>
      <c r="X273" s="721"/>
      <c r="Y273" s="721"/>
      <c r="Z273" s="722"/>
      <c r="AA273" s="528"/>
      <c r="AB273" s="529"/>
      <c r="AC273" s="529"/>
      <c r="AD273" s="529"/>
      <c r="AE273" s="530"/>
      <c r="AF273" s="527" t="s">
        <v>2</v>
      </c>
      <c r="AG273" s="410"/>
      <c r="AH273" s="410"/>
      <c r="AI273" s="410"/>
      <c r="AJ273" s="410"/>
      <c r="AK273" s="410"/>
      <c r="AL273" s="410"/>
      <c r="AM273" s="410"/>
      <c r="AN273" s="410"/>
      <c r="AO273" s="410"/>
      <c r="AP273" s="410"/>
      <c r="AQ273" s="410"/>
      <c r="AR273" s="410"/>
      <c r="AS273" s="410"/>
      <c r="AT273" s="410"/>
      <c r="AU273" s="410"/>
      <c r="AV273" s="410"/>
      <c r="AW273" s="410"/>
      <c r="AX273" s="410"/>
      <c r="AY273" s="410"/>
      <c r="AZ273" s="410"/>
      <c r="BA273" s="410"/>
      <c r="BB273" s="410"/>
      <c r="BC273" s="410"/>
      <c r="BD273" s="410"/>
      <c r="BE273" s="410"/>
      <c r="BF273" s="410"/>
      <c r="BG273" s="410"/>
      <c r="BH273" s="410"/>
      <c r="BI273" s="410"/>
      <c r="BJ273" s="410"/>
      <c r="BK273" s="410"/>
      <c r="BL273" s="410"/>
      <c r="BM273" s="410"/>
      <c r="BN273" s="410"/>
      <c r="BO273" s="410"/>
      <c r="BP273" s="410"/>
      <c r="BQ273" s="410"/>
      <c r="BR273" s="410"/>
      <c r="BS273" s="410"/>
      <c r="BT273" s="410"/>
      <c r="BU273" s="410"/>
      <c r="BV273" s="410"/>
      <c r="BW273" s="410"/>
      <c r="BX273" s="410"/>
      <c r="BY273" s="410"/>
      <c r="BZ273" s="410"/>
      <c r="CA273" s="410"/>
    </row>
    <row r="274" spans="1:85" ht="14.25">
      <c r="B274" s="523" t="s">
        <v>749</v>
      </c>
      <c r="C274" s="524"/>
      <c r="D274" s="524"/>
      <c r="E274" s="524"/>
      <c r="F274" s="524"/>
      <c r="G274" s="524"/>
      <c r="H274" s="524"/>
      <c r="I274" s="524"/>
      <c r="J274" s="524"/>
      <c r="K274" s="525"/>
      <c r="L274" s="588">
        <v>1185</v>
      </c>
      <c r="M274" s="720"/>
      <c r="N274" s="721"/>
      <c r="O274" s="721"/>
      <c r="P274" s="722"/>
      <c r="Q274" s="588">
        <v>1369</v>
      </c>
      <c r="R274" s="720"/>
      <c r="S274" s="721"/>
      <c r="T274" s="721"/>
      <c r="U274" s="722"/>
      <c r="V274" s="588">
        <v>1370</v>
      </c>
      <c r="W274" s="720"/>
      <c r="X274" s="721"/>
      <c r="Y274" s="721"/>
      <c r="Z274" s="722"/>
      <c r="AA274" s="528"/>
      <c r="AB274" s="529"/>
      <c r="AC274" s="529"/>
      <c r="AD274" s="529"/>
      <c r="AE274" s="530"/>
      <c r="AF274" s="527" t="s">
        <v>3</v>
      </c>
      <c r="AG274" s="410"/>
      <c r="AH274" s="410"/>
      <c r="AI274" s="410"/>
      <c r="AJ274" s="410"/>
      <c r="AK274" s="410"/>
      <c r="AL274" s="410"/>
      <c r="AM274" s="410"/>
      <c r="AN274" s="410"/>
      <c r="AO274" s="410"/>
      <c r="AP274" s="410"/>
      <c r="AQ274" s="410"/>
      <c r="AR274" s="410"/>
      <c r="AS274" s="410"/>
      <c r="AT274" s="410"/>
      <c r="AU274" s="410"/>
      <c r="AV274" s="410"/>
      <c r="AW274" s="410"/>
      <c r="AX274" s="410"/>
      <c r="AY274" s="410"/>
      <c r="AZ274" s="410"/>
      <c r="BA274" s="410"/>
      <c r="BB274" s="410"/>
      <c r="BC274" s="410"/>
      <c r="BD274" s="410"/>
      <c r="BE274" s="410"/>
      <c r="BF274" s="410"/>
      <c r="BG274" s="410"/>
      <c r="BH274" s="410"/>
      <c r="BI274" s="410"/>
      <c r="BJ274" s="410"/>
      <c r="BK274" s="410"/>
      <c r="BL274" s="410"/>
      <c r="BM274" s="410"/>
      <c r="BN274" s="410"/>
      <c r="BO274" s="410"/>
      <c r="BP274" s="410"/>
      <c r="BQ274" s="410"/>
      <c r="BR274" s="410"/>
      <c r="BS274" s="410"/>
      <c r="BT274" s="410"/>
      <c r="BU274" s="410"/>
      <c r="BV274" s="410"/>
      <c r="BW274" s="410"/>
      <c r="BX274" s="410"/>
      <c r="BY274" s="410"/>
      <c r="BZ274" s="410"/>
      <c r="CA274" s="410"/>
    </row>
    <row r="275" spans="1:85" ht="14.25">
      <c r="B275" s="523" t="s">
        <v>751</v>
      </c>
      <c r="C275" s="524"/>
      <c r="D275" s="524"/>
      <c r="E275" s="524"/>
      <c r="F275" s="524"/>
      <c r="G275" s="524"/>
      <c r="H275" s="524"/>
      <c r="I275" s="524"/>
      <c r="J275" s="524"/>
      <c r="K275" s="525"/>
      <c r="L275" s="588">
        <v>1096</v>
      </c>
      <c r="M275" s="720">
        <f>+$M$271-$M$272+$M$273-$M$274</f>
        <v>0</v>
      </c>
      <c r="N275" s="721"/>
      <c r="O275" s="721"/>
      <c r="P275" s="722"/>
      <c r="Q275" s="588">
        <v>1097</v>
      </c>
      <c r="R275" s="720">
        <f>+$R$271-$R$272+$R$273-$R$274</f>
        <v>0</v>
      </c>
      <c r="S275" s="721"/>
      <c r="T275" s="721"/>
      <c r="U275" s="722"/>
      <c r="V275" s="588">
        <v>1106</v>
      </c>
      <c r="W275" s="720">
        <f>+$W$271-$W$272+$W$273-$W$274</f>
        <v>0</v>
      </c>
      <c r="X275" s="721"/>
      <c r="Y275" s="721"/>
      <c r="Z275" s="722"/>
      <c r="AA275" s="590">
        <v>1372</v>
      </c>
      <c r="AB275" s="720">
        <f>+$AB$271-$AB$272</f>
        <v>0</v>
      </c>
      <c r="AC275" s="721"/>
      <c r="AD275" s="721"/>
      <c r="AE275" s="722"/>
      <c r="AF275" s="527" t="s">
        <v>4</v>
      </c>
      <c r="AG275" s="410"/>
      <c r="AH275" s="410"/>
      <c r="AI275" s="410"/>
      <c r="AJ275" s="410"/>
      <c r="AK275" s="410"/>
      <c r="AL275" s="410"/>
      <c r="AM275" s="410"/>
      <c r="AN275" s="410"/>
      <c r="AO275" s="410"/>
      <c r="AP275" s="410"/>
      <c r="AQ275" s="410"/>
      <c r="AR275" s="410"/>
      <c r="AS275" s="410"/>
      <c r="AT275" s="410"/>
      <c r="AU275" s="410"/>
      <c r="AV275" s="410"/>
      <c r="AW275" s="410"/>
      <c r="AX275" s="410"/>
      <c r="AY275" s="410"/>
      <c r="AZ275" s="410"/>
      <c r="BA275" s="410"/>
      <c r="BB275" s="410"/>
      <c r="BC275" s="410"/>
      <c r="BD275" s="410"/>
      <c r="BE275" s="410"/>
      <c r="BF275" s="410"/>
      <c r="BG275" s="410"/>
      <c r="BH275" s="410"/>
      <c r="BI275" s="410"/>
      <c r="BJ275" s="410"/>
      <c r="BK275" s="410"/>
      <c r="BL275" s="410"/>
      <c r="BM275" s="410"/>
      <c r="BN275" s="410"/>
      <c r="BO275" s="410"/>
      <c r="BP275" s="410"/>
      <c r="BQ275" s="410"/>
      <c r="BR275" s="410"/>
      <c r="BS275" s="410"/>
      <c r="BT275" s="410"/>
      <c r="BU275" s="410"/>
      <c r="BV275" s="410"/>
      <c r="BW275" s="410"/>
      <c r="BX275" s="410"/>
      <c r="BY275" s="410"/>
      <c r="BZ275" s="410"/>
      <c r="CA275" s="410"/>
    </row>
    <row r="276" spans="1:85" s="411" customFormat="1">
      <c r="A276" s="409"/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410"/>
      <c r="AG276" s="410"/>
      <c r="AH276" s="410"/>
      <c r="AI276" s="410"/>
      <c r="AJ276" s="410"/>
      <c r="AK276" s="410"/>
      <c r="AL276" s="410"/>
      <c r="AM276" s="410"/>
      <c r="AN276" s="410"/>
      <c r="AO276" s="410"/>
      <c r="AP276" s="410"/>
      <c r="AQ276" s="410"/>
      <c r="AR276" s="410"/>
      <c r="AS276" s="410"/>
      <c r="AT276" s="410"/>
      <c r="AU276" s="410"/>
      <c r="AV276" s="410"/>
      <c r="AW276" s="410"/>
      <c r="AX276" s="410"/>
      <c r="AY276" s="410"/>
      <c r="AZ276" s="410"/>
      <c r="BA276" s="410"/>
      <c r="BB276" s="410"/>
      <c r="BC276" s="410"/>
      <c r="BD276" s="410"/>
      <c r="BE276" s="410"/>
      <c r="BF276" s="410"/>
      <c r="BG276" s="410"/>
      <c r="BH276" s="410"/>
      <c r="BI276" s="410"/>
      <c r="BJ276" s="410"/>
      <c r="BK276" s="410"/>
      <c r="BL276" s="410"/>
      <c r="BM276" s="410"/>
      <c r="BN276" s="410"/>
      <c r="BO276" s="410"/>
      <c r="BP276" s="410"/>
      <c r="BQ276" s="410"/>
      <c r="BR276" s="410"/>
      <c r="BS276" s="410"/>
      <c r="BT276" s="410"/>
      <c r="BU276" s="410"/>
      <c r="BV276" s="410"/>
      <c r="BW276" s="410"/>
      <c r="BX276" s="410"/>
      <c r="BY276" s="410"/>
      <c r="BZ276" s="410"/>
      <c r="CA276" s="410"/>
      <c r="CB276" s="410"/>
      <c r="CC276" s="410"/>
      <c r="CD276" s="410"/>
      <c r="CE276" s="410"/>
      <c r="CF276" s="410"/>
      <c r="CG276" s="410"/>
    </row>
    <row r="277" spans="1:85" s="411" customFormat="1">
      <c r="A277" s="409"/>
      <c r="B277" s="794" t="s">
        <v>752</v>
      </c>
      <c r="C277" s="794"/>
      <c r="D277" s="794"/>
      <c r="E277" s="79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410"/>
      <c r="AG277" s="410"/>
      <c r="AH277" s="410"/>
      <c r="AI277" s="410"/>
      <c r="AJ277" s="410"/>
      <c r="AK277" s="410"/>
      <c r="AL277" s="410"/>
      <c r="AM277" s="410"/>
      <c r="AN277" s="410"/>
      <c r="AO277" s="410"/>
      <c r="AP277" s="410"/>
      <c r="AQ277" s="410"/>
      <c r="AR277" s="410"/>
      <c r="AS277" s="410"/>
      <c r="AT277" s="410"/>
      <c r="AU277" s="410"/>
      <c r="AV277" s="410"/>
      <c r="AW277" s="410"/>
      <c r="AX277" s="410"/>
      <c r="AY277" s="410"/>
      <c r="AZ277" s="410"/>
      <c r="BA277" s="410"/>
      <c r="BB277" s="410"/>
      <c r="BC277" s="410"/>
      <c r="BD277" s="410"/>
      <c r="BE277" s="410"/>
      <c r="BF277" s="410"/>
      <c r="BG277" s="410"/>
      <c r="BH277" s="410"/>
      <c r="BI277" s="410"/>
      <c r="BJ277" s="410"/>
      <c r="BK277" s="410"/>
      <c r="BL277" s="410"/>
      <c r="BM277" s="410"/>
      <c r="BN277" s="410"/>
      <c r="BO277" s="410"/>
      <c r="BP277" s="410"/>
      <c r="BQ277" s="410"/>
      <c r="BR277" s="410"/>
      <c r="BS277" s="410"/>
      <c r="BT277" s="410"/>
      <c r="BU277" s="410"/>
      <c r="BV277" s="410"/>
      <c r="BW277" s="410"/>
      <c r="BX277" s="410"/>
      <c r="BY277" s="410"/>
      <c r="BZ277" s="410"/>
      <c r="CA277" s="410"/>
      <c r="CB277" s="410"/>
      <c r="CC277" s="410"/>
      <c r="CD277" s="410"/>
      <c r="CE277" s="410"/>
      <c r="CF277" s="410"/>
      <c r="CG277" s="410"/>
    </row>
    <row r="278" spans="1:85" s="411" customFormat="1">
      <c r="A278" s="409"/>
      <c r="B278" s="794"/>
      <c r="C278" s="794"/>
      <c r="D278" s="794"/>
      <c r="E278" s="794"/>
      <c r="F278" s="794"/>
      <c r="G278" s="794"/>
      <c r="H278" s="794"/>
      <c r="I278" s="794"/>
      <c r="J278" s="794"/>
      <c r="K278" s="794"/>
      <c r="L278" s="794"/>
      <c r="M278" s="794"/>
      <c r="N278" s="794"/>
      <c r="O278" s="794"/>
      <c r="P278" s="794"/>
      <c r="Q278" s="794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410"/>
      <c r="AG278" s="410"/>
      <c r="AH278" s="410"/>
      <c r="AI278" s="410"/>
      <c r="AJ278" s="410"/>
      <c r="AK278" s="410"/>
      <c r="AL278" s="410"/>
      <c r="AM278" s="410"/>
      <c r="AN278" s="410"/>
      <c r="AO278" s="410"/>
      <c r="AP278" s="410"/>
      <c r="AQ278" s="410"/>
      <c r="AR278" s="410"/>
      <c r="AS278" s="410"/>
      <c r="AT278" s="410"/>
      <c r="AU278" s="410"/>
      <c r="AV278" s="410"/>
      <c r="AW278" s="410"/>
      <c r="AX278" s="410"/>
      <c r="AY278" s="410"/>
      <c r="AZ278" s="410"/>
      <c r="BA278" s="410"/>
      <c r="BB278" s="410"/>
      <c r="BC278" s="410"/>
      <c r="BD278" s="410"/>
      <c r="BE278" s="410"/>
      <c r="BF278" s="410"/>
      <c r="BG278" s="410"/>
      <c r="BH278" s="410"/>
      <c r="BI278" s="410"/>
      <c r="BJ278" s="410"/>
      <c r="BK278" s="410"/>
      <c r="BL278" s="410"/>
      <c r="BM278" s="410"/>
      <c r="BN278" s="410"/>
      <c r="BO278" s="410"/>
      <c r="BP278" s="410"/>
      <c r="BQ278" s="410"/>
      <c r="BR278" s="410"/>
      <c r="BS278" s="410"/>
      <c r="BT278" s="410"/>
      <c r="BU278" s="410"/>
      <c r="BV278" s="410"/>
      <c r="BW278" s="410"/>
      <c r="BX278" s="410"/>
      <c r="BY278" s="410"/>
      <c r="BZ278" s="410"/>
      <c r="CA278" s="410"/>
      <c r="CB278" s="410"/>
      <c r="CC278" s="410"/>
      <c r="CD278" s="410"/>
      <c r="CE278" s="410"/>
      <c r="CF278" s="410"/>
      <c r="CG278" s="410"/>
    </row>
    <row r="279" spans="1:85" s="461" customFormat="1">
      <c r="A279" s="455"/>
      <c r="B279" s="795" t="s">
        <v>753</v>
      </c>
      <c r="C279" s="796" t="s">
        <v>743</v>
      </c>
      <c r="D279" s="796"/>
      <c r="E279" s="796"/>
      <c r="F279" s="796"/>
      <c r="G279" s="796"/>
      <c r="H279" s="796"/>
      <c r="I279" s="796"/>
      <c r="J279" s="796"/>
      <c r="K279" s="796"/>
      <c r="L279" s="796"/>
      <c r="M279" s="796"/>
      <c r="N279" s="796"/>
      <c r="O279" s="796"/>
      <c r="P279" s="796"/>
      <c r="Q279" s="792" t="s">
        <v>754</v>
      </c>
      <c r="R279" s="792"/>
      <c r="S279" s="792"/>
      <c r="T279" s="792"/>
      <c r="U279" s="792"/>
      <c r="V279" s="792" t="s">
        <v>755</v>
      </c>
      <c r="W279" s="792"/>
      <c r="X279" s="792"/>
      <c r="Y279" s="792"/>
      <c r="Z279" s="792"/>
      <c r="AA279" s="792" t="s">
        <v>756</v>
      </c>
      <c r="AB279" s="792"/>
      <c r="AC279" s="792"/>
      <c r="AD279" s="792"/>
      <c r="AE279" s="792"/>
      <c r="AF279" s="460"/>
      <c r="AG279" s="460"/>
      <c r="AH279" s="460"/>
      <c r="AI279" s="460"/>
      <c r="AJ279" s="460"/>
      <c r="AK279" s="460"/>
      <c r="AL279" s="460"/>
      <c r="AM279" s="460"/>
      <c r="AN279" s="460"/>
      <c r="AO279" s="460"/>
      <c r="AP279" s="460"/>
      <c r="AQ279" s="460"/>
      <c r="AR279" s="460"/>
      <c r="AS279" s="460"/>
      <c r="AT279" s="460"/>
      <c r="AU279" s="460"/>
      <c r="AV279" s="460"/>
      <c r="AW279" s="460"/>
      <c r="AX279" s="460"/>
      <c r="AY279" s="460"/>
      <c r="AZ279" s="460"/>
      <c r="BA279" s="460"/>
      <c r="BB279" s="460"/>
      <c r="BC279" s="460"/>
      <c r="BD279" s="460"/>
      <c r="BE279" s="460"/>
      <c r="BF279" s="460"/>
      <c r="BG279" s="460"/>
      <c r="BH279" s="460"/>
      <c r="BI279" s="460"/>
      <c r="BJ279" s="460"/>
      <c r="BK279" s="460"/>
      <c r="BL279" s="460"/>
      <c r="BM279" s="460"/>
      <c r="BN279" s="460"/>
      <c r="BO279" s="460"/>
      <c r="BP279" s="460"/>
      <c r="BQ279" s="460"/>
      <c r="BR279" s="460"/>
      <c r="BS279" s="460"/>
      <c r="BT279" s="460"/>
      <c r="BU279" s="460"/>
      <c r="BV279" s="460"/>
      <c r="BW279" s="460"/>
      <c r="BX279" s="460"/>
      <c r="BY279" s="460"/>
      <c r="BZ279" s="460"/>
      <c r="CA279" s="460"/>
      <c r="CB279" s="460"/>
      <c r="CC279" s="460"/>
      <c r="CD279" s="460"/>
      <c r="CE279" s="460"/>
      <c r="CF279" s="460"/>
      <c r="CG279" s="460"/>
    </row>
    <row r="280" spans="1:85" ht="14.25">
      <c r="B280" s="795"/>
      <c r="C280" s="491" t="s">
        <v>757</v>
      </c>
      <c r="D280" s="492"/>
      <c r="E280" s="492"/>
      <c r="F280" s="492"/>
      <c r="G280" s="492"/>
      <c r="H280" s="492"/>
      <c r="I280" s="492"/>
      <c r="J280" s="492"/>
      <c r="K280" s="492"/>
      <c r="L280" s="492"/>
      <c r="M280" s="492"/>
      <c r="N280" s="492"/>
      <c r="O280" s="492"/>
      <c r="P280" s="493"/>
      <c r="Q280" s="588">
        <v>994</v>
      </c>
      <c r="R280" s="720"/>
      <c r="S280" s="721"/>
      <c r="T280" s="721"/>
      <c r="U280" s="722"/>
      <c r="V280" s="588">
        <v>876</v>
      </c>
      <c r="W280" s="720"/>
      <c r="X280" s="721"/>
      <c r="Y280" s="721"/>
      <c r="Z280" s="722"/>
      <c r="AA280" s="588">
        <v>898</v>
      </c>
      <c r="AB280" s="720"/>
      <c r="AC280" s="721"/>
      <c r="AD280" s="721"/>
      <c r="AE280" s="722"/>
      <c r="AF280" s="410"/>
      <c r="AG280" s="410"/>
      <c r="AH280" s="410"/>
      <c r="AI280" s="410"/>
      <c r="AJ280" s="410"/>
      <c r="AK280" s="410"/>
      <c r="AL280" s="410"/>
      <c r="AM280" s="410"/>
      <c r="AN280" s="410"/>
      <c r="AO280" s="410"/>
      <c r="AP280" s="410"/>
      <c r="AQ280" s="410"/>
      <c r="AR280" s="410"/>
      <c r="AS280" s="410"/>
      <c r="AT280" s="410"/>
      <c r="AU280" s="410"/>
      <c r="AV280" s="410"/>
      <c r="AW280" s="410"/>
      <c r="AX280" s="410"/>
      <c r="AY280" s="410"/>
      <c r="AZ280" s="410"/>
      <c r="BA280" s="410"/>
      <c r="BB280" s="410"/>
      <c r="BC280" s="410"/>
      <c r="BD280" s="410"/>
      <c r="BE280" s="410"/>
      <c r="BF280" s="410"/>
      <c r="BG280" s="410"/>
      <c r="BH280" s="410"/>
      <c r="BI280" s="410"/>
      <c r="BJ280" s="410"/>
      <c r="BK280" s="410"/>
      <c r="BL280" s="410"/>
      <c r="BM280" s="410"/>
      <c r="BN280" s="410"/>
      <c r="BO280" s="410"/>
      <c r="BP280" s="410"/>
      <c r="BQ280" s="410"/>
      <c r="BR280" s="410"/>
      <c r="BS280" s="410"/>
      <c r="BT280" s="410"/>
      <c r="BU280" s="410"/>
      <c r="BV280" s="410"/>
      <c r="BW280" s="410"/>
      <c r="BX280" s="410"/>
      <c r="BY280" s="410"/>
      <c r="BZ280" s="410"/>
      <c r="CA280" s="410"/>
      <c r="CB280" s="410"/>
      <c r="CC280" s="410"/>
      <c r="CD280" s="410"/>
      <c r="CE280" s="410"/>
      <c r="CF280" s="410"/>
      <c r="CG280" s="410"/>
    </row>
    <row r="281" spans="1:85" ht="14.25">
      <c r="B281" s="795"/>
      <c r="C281" s="491" t="s">
        <v>758</v>
      </c>
      <c r="D281" s="492"/>
      <c r="E281" s="492"/>
      <c r="F281" s="492"/>
      <c r="G281" s="492"/>
      <c r="H281" s="492"/>
      <c r="I281" s="492"/>
      <c r="J281" s="492"/>
      <c r="K281" s="492"/>
      <c r="L281" s="492"/>
      <c r="M281" s="492"/>
      <c r="N281" s="492"/>
      <c r="O281" s="492"/>
      <c r="P281" s="493"/>
      <c r="Q281" s="588">
        <v>986</v>
      </c>
      <c r="R281" s="720"/>
      <c r="S281" s="721"/>
      <c r="T281" s="721"/>
      <c r="U281" s="722"/>
      <c r="V281" s="588">
        <v>990</v>
      </c>
      <c r="W281" s="720"/>
      <c r="X281" s="721"/>
      <c r="Y281" s="721"/>
      <c r="Z281" s="722"/>
      <c r="AA281" s="588">
        <v>373</v>
      </c>
      <c r="AB281" s="720"/>
      <c r="AC281" s="721"/>
      <c r="AD281" s="721"/>
      <c r="AE281" s="722"/>
      <c r="AF281" s="410"/>
      <c r="AG281" s="410"/>
      <c r="AH281" s="410"/>
      <c r="AI281" s="410"/>
      <c r="AJ281" s="410"/>
      <c r="AK281" s="410"/>
      <c r="AL281" s="410"/>
      <c r="AM281" s="410"/>
      <c r="AN281" s="410"/>
      <c r="AO281" s="410"/>
      <c r="AP281" s="410"/>
      <c r="AQ281" s="410"/>
      <c r="AR281" s="410"/>
      <c r="AS281" s="410"/>
      <c r="AT281" s="410"/>
      <c r="AU281" s="410"/>
      <c r="AV281" s="410"/>
      <c r="AW281" s="410"/>
      <c r="AX281" s="410"/>
      <c r="AY281" s="410"/>
      <c r="AZ281" s="410"/>
      <c r="BA281" s="410"/>
      <c r="BB281" s="410"/>
      <c r="BC281" s="410"/>
      <c r="BD281" s="410"/>
      <c r="BE281" s="410"/>
      <c r="BF281" s="410"/>
      <c r="BG281" s="410"/>
      <c r="BH281" s="410"/>
      <c r="BI281" s="410"/>
      <c r="BJ281" s="410"/>
      <c r="BK281" s="410"/>
      <c r="BL281" s="410"/>
      <c r="BM281" s="410"/>
      <c r="BN281" s="410"/>
      <c r="BO281" s="410"/>
      <c r="BP281" s="410"/>
      <c r="BQ281" s="410"/>
      <c r="BR281" s="410"/>
      <c r="BS281" s="410"/>
      <c r="BT281" s="410"/>
      <c r="BU281" s="410"/>
      <c r="BV281" s="410"/>
      <c r="BW281" s="410"/>
      <c r="BX281" s="410"/>
      <c r="BY281" s="410"/>
      <c r="BZ281" s="410"/>
      <c r="CA281" s="410"/>
      <c r="CB281" s="410"/>
      <c r="CC281" s="410"/>
      <c r="CD281" s="410"/>
      <c r="CE281" s="410"/>
      <c r="CF281" s="410"/>
      <c r="CG281" s="410"/>
    </row>
    <row r="282" spans="1:85" ht="14.25">
      <c r="B282" s="795"/>
      <c r="C282" s="491" t="s">
        <v>759</v>
      </c>
      <c r="D282" s="492"/>
      <c r="E282" s="492"/>
      <c r="F282" s="492"/>
      <c r="G282" s="492"/>
      <c r="H282" s="492"/>
      <c r="I282" s="492"/>
      <c r="J282" s="492"/>
      <c r="K282" s="492"/>
      <c r="L282" s="492"/>
      <c r="M282" s="492"/>
      <c r="N282" s="492"/>
      <c r="O282" s="492"/>
      <c r="P282" s="493"/>
      <c r="Q282" s="588">
        <v>987</v>
      </c>
      <c r="R282" s="720"/>
      <c r="S282" s="721"/>
      <c r="T282" s="721"/>
      <c r="U282" s="722"/>
      <c r="V282" s="588">
        <v>991</v>
      </c>
      <c r="W282" s="720"/>
      <c r="X282" s="721"/>
      <c r="Y282" s="721"/>
      <c r="Z282" s="722"/>
      <c r="AA282" s="588">
        <v>382</v>
      </c>
      <c r="AB282" s="720"/>
      <c r="AC282" s="721"/>
      <c r="AD282" s="721"/>
      <c r="AE282" s="722"/>
      <c r="AF282" s="410"/>
      <c r="AG282" s="410"/>
      <c r="AH282" s="410"/>
      <c r="AI282" s="410"/>
      <c r="AJ282" s="410"/>
      <c r="AK282" s="410"/>
      <c r="AL282" s="410"/>
      <c r="AM282" s="410"/>
      <c r="AN282" s="410"/>
      <c r="AO282" s="410"/>
      <c r="AP282" s="410"/>
      <c r="AQ282" s="410"/>
      <c r="AR282" s="410"/>
      <c r="AS282" s="410"/>
      <c r="AT282" s="410"/>
      <c r="AU282" s="410"/>
      <c r="AV282" s="410"/>
      <c r="AW282" s="410"/>
      <c r="AX282" s="410"/>
      <c r="AY282" s="410"/>
      <c r="AZ282" s="410"/>
      <c r="BA282" s="410"/>
      <c r="BB282" s="410"/>
      <c r="BC282" s="410"/>
      <c r="BD282" s="410"/>
      <c r="BE282" s="410"/>
      <c r="BF282" s="410"/>
      <c r="BG282" s="410"/>
      <c r="BH282" s="410"/>
      <c r="BI282" s="410"/>
      <c r="BJ282" s="410"/>
      <c r="BK282" s="410"/>
      <c r="BL282" s="410"/>
      <c r="BM282" s="410"/>
      <c r="BN282" s="410"/>
      <c r="BO282" s="410"/>
      <c r="BP282" s="410"/>
      <c r="BQ282" s="410"/>
      <c r="BR282" s="410"/>
      <c r="BS282" s="410"/>
      <c r="BT282" s="410"/>
      <c r="BU282" s="410"/>
      <c r="BV282" s="410"/>
      <c r="BW282" s="410"/>
      <c r="BX282" s="410"/>
      <c r="BY282" s="410"/>
      <c r="BZ282" s="410"/>
      <c r="CA282" s="410"/>
      <c r="CB282" s="410"/>
      <c r="CC282" s="410"/>
      <c r="CD282" s="410"/>
      <c r="CE282" s="410"/>
      <c r="CF282" s="410"/>
      <c r="CG282" s="410"/>
    </row>
    <row r="283" spans="1:85" ht="14.25">
      <c r="B283" s="795"/>
      <c r="C283" s="491" t="s">
        <v>760</v>
      </c>
      <c r="D283" s="492"/>
      <c r="E283" s="492"/>
      <c r="F283" s="492"/>
      <c r="G283" s="492"/>
      <c r="H283" s="492"/>
      <c r="I283" s="492"/>
      <c r="J283" s="492"/>
      <c r="K283" s="492"/>
      <c r="L283" s="492"/>
      <c r="M283" s="492"/>
      <c r="N283" s="492"/>
      <c r="O283" s="492"/>
      <c r="P283" s="493"/>
      <c r="Q283" s="588">
        <v>988</v>
      </c>
      <c r="R283" s="720"/>
      <c r="S283" s="721"/>
      <c r="T283" s="721"/>
      <c r="U283" s="722"/>
      <c r="V283" s="588">
        <v>1001</v>
      </c>
      <c r="W283" s="720"/>
      <c r="X283" s="721"/>
      <c r="Y283" s="721"/>
      <c r="Z283" s="722"/>
      <c r="AA283" s="588">
        <v>761</v>
      </c>
      <c r="AB283" s="720"/>
      <c r="AC283" s="721"/>
      <c r="AD283" s="721"/>
      <c r="AE283" s="722"/>
      <c r="AF283" s="410"/>
      <c r="AG283" s="410"/>
      <c r="AH283" s="410"/>
      <c r="AI283" s="410"/>
      <c r="AJ283" s="410"/>
      <c r="AK283" s="410"/>
      <c r="AL283" s="410"/>
      <c r="AM283" s="410"/>
      <c r="AN283" s="410"/>
      <c r="AO283" s="410"/>
      <c r="AP283" s="410"/>
      <c r="AQ283" s="410"/>
      <c r="AR283" s="410"/>
      <c r="AS283" s="410"/>
      <c r="AT283" s="410"/>
      <c r="AU283" s="410"/>
      <c r="AV283" s="410"/>
      <c r="AW283" s="410"/>
      <c r="AX283" s="410"/>
      <c r="AY283" s="410"/>
      <c r="AZ283" s="410"/>
      <c r="BA283" s="410"/>
      <c r="BB283" s="410"/>
      <c r="BC283" s="410"/>
      <c r="BD283" s="410"/>
      <c r="BE283" s="410"/>
      <c r="BF283" s="410"/>
      <c r="BG283" s="410"/>
      <c r="BH283" s="410"/>
      <c r="BI283" s="410"/>
      <c r="BJ283" s="410"/>
      <c r="BK283" s="410"/>
      <c r="BL283" s="410"/>
      <c r="BM283" s="410"/>
      <c r="BN283" s="410"/>
      <c r="BO283" s="410"/>
      <c r="BP283" s="410"/>
      <c r="BQ283" s="410"/>
      <c r="BR283" s="410"/>
      <c r="BS283" s="410"/>
      <c r="BT283" s="410"/>
      <c r="BU283" s="410"/>
      <c r="BV283" s="410"/>
      <c r="BW283" s="410"/>
      <c r="BX283" s="410"/>
      <c r="BY283" s="410"/>
      <c r="BZ283" s="410"/>
      <c r="CA283" s="410"/>
      <c r="CB283" s="410"/>
      <c r="CC283" s="410"/>
      <c r="CD283" s="410"/>
      <c r="CE283" s="410"/>
      <c r="CF283" s="410"/>
      <c r="CG283" s="410"/>
    </row>
    <row r="284" spans="1:85" ht="14.25">
      <c r="B284" s="795"/>
      <c r="C284" s="491" t="s">
        <v>761</v>
      </c>
      <c r="D284" s="492"/>
      <c r="E284" s="492"/>
      <c r="F284" s="492"/>
      <c r="G284" s="492"/>
      <c r="H284" s="492"/>
      <c r="I284" s="492"/>
      <c r="J284" s="492"/>
      <c r="K284" s="492"/>
      <c r="L284" s="492"/>
      <c r="M284" s="492"/>
      <c r="N284" s="492"/>
      <c r="O284" s="492"/>
      <c r="P284" s="493"/>
      <c r="Q284" s="588">
        <v>792</v>
      </c>
      <c r="R284" s="720"/>
      <c r="S284" s="721"/>
      <c r="T284" s="721"/>
      <c r="U284" s="722"/>
      <c r="V284" s="588">
        <v>794</v>
      </c>
      <c r="W284" s="720"/>
      <c r="X284" s="721"/>
      <c r="Y284" s="721"/>
      <c r="Z284" s="722"/>
      <c r="AA284" s="588">
        <v>773</v>
      </c>
      <c r="AB284" s="720"/>
      <c r="AC284" s="721"/>
      <c r="AD284" s="721"/>
      <c r="AE284" s="722"/>
      <c r="AF284" s="410"/>
      <c r="AG284" s="410"/>
      <c r="AH284" s="410"/>
      <c r="AI284" s="410"/>
      <c r="AJ284" s="410"/>
      <c r="AK284" s="410"/>
      <c r="AL284" s="410"/>
      <c r="AM284" s="410"/>
      <c r="AN284" s="410"/>
      <c r="AO284" s="410"/>
      <c r="AP284" s="410"/>
      <c r="AQ284" s="410"/>
      <c r="AR284" s="410"/>
      <c r="AS284" s="410"/>
      <c r="AT284" s="410"/>
      <c r="AU284" s="410"/>
      <c r="AV284" s="410"/>
      <c r="AW284" s="410"/>
      <c r="AX284" s="410"/>
      <c r="AY284" s="410"/>
      <c r="AZ284" s="410"/>
      <c r="BA284" s="410"/>
      <c r="BB284" s="410"/>
      <c r="BC284" s="410"/>
      <c r="BD284" s="410"/>
      <c r="BE284" s="410"/>
      <c r="BF284" s="410"/>
      <c r="BG284" s="410"/>
      <c r="BH284" s="410"/>
      <c r="BI284" s="410"/>
      <c r="BJ284" s="410"/>
      <c r="BK284" s="410"/>
      <c r="BL284" s="410"/>
      <c r="BM284" s="410"/>
      <c r="BN284" s="410"/>
      <c r="BO284" s="410"/>
      <c r="BP284" s="410"/>
      <c r="BQ284" s="410"/>
      <c r="BR284" s="410"/>
      <c r="BS284" s="410"/>
      <c r="BT284" s="410"/>
      <c r="BU284" s="410"/>
      <c r="BV284" s="410"/>
      <c r="BW284" s="410"/>
      <c r="BX284" s="410"/>
      <c r="BY284" s="410"/>
      <c r="BZ284" s="410"/>
      <c r="CA284" s="410"/>
      <c r="CB284" s="410"/>
      <c r="CC284" s="410"/>
      <c r="CD284" s="410"/>
      <c r="CE284" s="410"/>
      <c r="CF284" s="410"/>
      <c r="CG284" s="410"/>
    </row>
    <row r="285" spans="1:85" ht="14.25">
      <c r="B285" s="795"/>
      <c r="C285" s="491" t="s">
        <v>762</v>
      </c>
      <c r="D285" s="492"/>
      <c r="E285" s="492"/>
      <c r="F285" s="492"/>
      <c r="G285" s="492"/>
      <c r="H285" s="492"/>
      <c r="I285" s="492"/>
      <c r="J285" s="492"/>
      <c r="K285" s="492"/>
      <c r="L285" s="492"/>
      <c r="M285" s="492"/>
      <c r="N285" s="492"/>
      <c r="O285" s="492"/>
      <c r="P285" s="493"/>
      <c r="Q285" s="491"/>
      <c r="R285" s="492"/>
      <c r="S285" s="492"/>
      <c r="T285" s="492"/>
      <c r="U285" s="493"/>
      <c r="V285" s="491"/>
      <c r="W285" s="492"/>
      <c r="X285" s="492"/>
      <c r="Y285" s="492"/>
      <c r="Z285" s="493"/>
      <c r="AA285" s="588">
        <v>365</v>
      </c>
      <c r="AB285" s="720"/>
      <c r="AC285" s="721"/>
      <c r="AD285" s="721"/>
      <c r="AE285" s="722"/>
      <c r="AF285" s="410"/>
      <c r="AG285" s="410"/>
      <c r="AH285" s="410"/>
      <c r="AI285" s="410"/>
      <c r="AJ285" s="410"/>
      <c r="AK285" s="410"/>
      <c r="AL285" s="410"/>
      <c r="AM285" s="410"/>
      <c r="AN285" s="410"/>
      <c r="AO285" s="410"/>
      <c r="AP285" s="410"/>
      <c r="AQ285" s="410"/>
      <c r="AR285" s="410"/>
      <c r="AS285" s="410"/>
      <c r="AT285" s="410"/>
      <c r="AU285" s="410"/>
      <c r="AV285" s="410"/>
      <c r="AW285" s="410"/>
      <c r="AX285" s="410"/>
      <c r="AY285" s="410"/>
      <c r="AZ285" s="410"/>
      <c r="BA285" s="410"/>
      <c r="BB285" s="410"/>
      <c r="BC285" s="410"/>
      <c r="BD285" s="410"/>
      <c r="BE285" s="410"/>
      <c r="BF285" s="410"/>
      <c r="BG285" s="410"/>
      <c r="BH285" s="410"/>
      <c r="BI285" s="410"/>
      <c r="BJ285" s="410"/>
      <c r="BK285" s="410"/>
      <c r="BL285" s="410"/>
      <c r="BM285" s="410"/>
      <c r="BN285" s="410"/>
      <c r="BO285" s="410"/>
      <c r="BP285" s="410"/>
      <c r="BQ285" s="410"/>
      <c r="BR285" s="410"/>
      <c r="BS285" s="410"/>
      <c r="BT285" s="410"/>
      <c r="BU285" s="410"/>
      <c r="BV285" s="410"/>
      <c r="BW285" s="410"/>
      <c r="BX285" s="410"/>
      <c r="BY285" s="410"/>
      <c r="BZ285" s="410"/>
      <c r="CA285" s="410"/>
      <c r="CB285" s="410"/>
      <c r="CC285" s="410"/>
      <c r="CD285" s="410"/>
      <c r="CE285" s="410"/>
      <c r="CF285" s="410"/>
      <c r="CG285" s="410"/>
    </row>
    <row r="286" spans="1:85" ht="14.25">
      <c r="B286" s="795"/>
      <c r="C286" s="491" t="s">
        <v>763</v>
      </c>
      <c r="D286" s="492"/>
      <c r="E286" s="492"/>
      <c r="F286" s="492"/>
      <c r="G286" s="492"/>
      <c r="H286" s="492"/>
      <c r="I286" s="492"/>
      <c r="J286" s="492"/>
      <c r="K286" s="492"/>
      <c r="L286" s="492"/>
      <c r="M286" s="492"/>
      <c r="N286" s="492"/>
      <c r="O286" s="492"/>
      <c r="P286" s="493"/>
      <c r="Q286" s="491"/>
      <c r="R286" s="492"/>
      <c r="S286" s="492"/>
      <c r="T286" s="492"/>
      <c r="U286" s="493"/>
      <c r="V286" s="491"/>
      <c r="W286" s="492"/>
      <c r="X286" s="492"/>
      <c r="Y286" s="492"/>
      <c r="Z286" s="493"/>
      <c r="AA286" s="588">
        <v>366</v>
      </c>
      <c r="AB286" s="720"/>
      <c r="AC286" s="721"/>
      <c r="AD286" s="721"/>
      <c r="AE286" s="722"/>
      <c r="AF286" s="410"/>
      <c r="AG286" s="410"/>
      <c r="AH286" s="410"/>
      <c r="AI286" s="410"/>
      <c r="AJ286" s="410"/>
      <c r="AK286" s="410"/>
      <c r="AL286" s="410"/>
      <c r="AM286" s="410"/>
      <c r="AN286" s="410"/>
      <c r="AO286" s="410"/>
      <c r="AP286" s="410"/>
      <c r="AQ286" s="410"/>
      <c r="AR286" s="410"/>
      <c r="AS286" s="410"/>
      <c r="AT286" s="410"/>
      <c r="AU286" s="410"/>
      <c r="AV286" s="410"/>
      <c r="AW286" s="410"/>
      <c r="AX286" s="410"/>
      <c r="AY286" s="410"/>
      <c r="AZ286" s="410"/>
      <c r="BA286" s="410"/>
      <c r="BB286" s="410"/>
      <c r="BC286" s="410"/>
      <c r="BD286" s="410"/>
      <c r="BE286" s="410"/>
      <c r="BF286" s="410"/>
      <c r="BG286" s="410"/>
      <c r="BH286" s="410"/>
      <c r="BI286" s="410"/>
      <c r="BJ286" s="410"/>
      <c r="BK286" s="410"/>
      <c r="BL286" s="410"/>
      <c r="BM286" s="410"/>
      <c r="BN286" s="410"/>
      <c r="BO286" s="410"/>
      <c r="BP286" s="410"/>
      <c r="BQ286" s="410"/>
      <c r="BR286" s="410"/>
      <c r="BS286" s="410"/>
      <c r="BT286" s="410"/>
      <c r="BU286" s="410"/>
      <c r="BV286" s="410"/>
      <c r="BW286" s="410"/>
      <c r="BX286" s="410"/>
      <c r="BY286" s="410"/>
      <c r="BZ286" s="410"/>
      <c r="CA286" s="410"/>
      <c r="CB286" s="410"/>
      <c r="CC286" s="410"/>
      <c r="CD286" s="410"/>
      <c r="CE286" s="410"/>
      <c r="CF286" s="410"/>
      <c r="CG286" s="410"/>
    </row>
    <row r="287" spans="1:85" ht="14.25">
      <c r="B287" s="795"/>
      <c r="C287" s="491" t="s">
        <v>764</v>
      </c>
      <c r="D287" s="492"/>
      <c r="E287" s="492"/>
      <c r="F287" s="492"/>
      <c r="G287" s="492"/>
      <c r="H287" s="492"/>
      <c r="I287" s="492"/>
      <c r="J287" s="492"/>
      <c r="K287" s="492"/>
      <c r="L287" s="492"/>
      <c r="M287" s="492"/>
      <c r="N287" s="492"/>
      <c r="O287" s="492"/>
      <c r="P287" s="493"/>
      <c r="Q287" s="491"/>
      <c r="R287" s="492"/>
      <c r="S287" s="492"/>
      <c r="T287" s="492"/>
      <c r="U287" s="493"/>
      <c r="V287" s="491"/>
      <c r="W287" s="492"/>
      <c r="X287" s="492"/>
      <c r="Y287" s="492"/>
      <c r="Z287" s="493"/>
      <c r="AA287" s="588">
        <v>392</v>
      </c>
      <c r="AB287" s="720"/>
      <c r="AC287" s="721"/>
      <c r="AD287" s="721"/>
      <c r="AE287" s="722"/>
      <c r="AF287" s="410"/>
      <c r="AG287" s="410"/>
      <c r="AH287" s="410"/>
      <c r="AI287" s="410"/>
      <c r="AJ287" s="410"/>
      <c r="AK287" s="410"/>
      <c r="AL287" s="410"/>
      <c r="AM287" s="410"/>
      <c r="AN287" s="410"/>
      <c r="AO287" s="410"/>
      <c r="AP287" s="410"/>
      <c r="AQ287" s="410"/>
      <c r="AR287" s="410"/>
      <c r="AS287" s="410"/>
      <c r="AT287" s="410"/>
      <c r="AU287" s="410"/>
      <c r="AV287" s="410"/>
      <c r="AW287" s="410"/>
      <c r="AX287" s="410"/>
      <c r="AY287" s="410"/>
      <c r="AZ287" s="410"/>
      <c r="BA287" s="410"/>
      <c r="BB287" s="410"/>
      <c r="BC287" s="410"/>
      <c r="BD287" s="410"/>
      <c r="BE287" s="410"/>
      <c r="BF287" s="410"/>
      <c r="BG287" s="410"/>
      <c r="BH287" s="410"/>
      <c r="BI287" s="410"/>
      <c r="BJ287" s="410"/>
      <c r="BK287" s="410"/>
      <c r="BL287" s="410"/>
      <c r="BM287" s="410"/>
      <c r="BN287" s="410"/>
      <c r="BO287" s="410"/>
      <c r="BP287" s="410"/>
      <c r="BQ287" s="410"/>
      <c r="BR287" s="410"/>
      <c r="BS287" s="410"/>
      <c r="BT287" s="410"/>
      <c r="BU287" s="410"/>
      <c r="BV287" s="410"/>
      <c r="BW287" s="410"/>
      <c r="BX287" s="410"/>
      <c r="BY287" s="410"/>
      <c r="BZ287" s="410"/>
      <c r="CA287" s="410"/>
      <c r="CB287" s="410"/>
      <c r="CC287" s="410"/>
      <c r="CD287" s="410"/>
      <c r="CE287" s="410"/>
      <c r="CF287" s="410"/>
      <c r="CG287" s="410"/>
    </row>
    <row r="288" spans="1:85" ht="14.25">
      <c r="B288" s="795"/>
      <c r="C288" s="491" t="s">
        <v>765</v>
      </c>
      <c r="D288" s="492"/>
      <c r="E288" s="492"/>
      <c r="F288" s="492"/>
      <c r="G288" s="492"/>
      <c r="H288" s="492"/>
      <c r="I288" s="492"/>
      <c r="J288" s="492"/>
      <c r="K288" s="492"/>
      <c r="L288" s="492"/>
      <c r="M288" s="492"/>
      <c r="N288" s="492"/>
      <c r="O288" s="492"/>
      <c r="P288" s="493"/>
      <c r="Q288" s="491"/>
      <c r="R288" s="492"/>
      <c r="S288" s="492"/>
      <c r="T288" s="492"/>
      <c r="U288" s="493"/>
      <c r="V288" s="491"/>
      <c r="W288" s="492"/>
      <c r="X288" s="492"/>
      <c r="Y288" s="492"/>
      <c r="Z288" s="493"/>
      <c r="AA288" s="588">
        <v>1153</v>
      </c>
      <c r="AB288" s="720"/>
      <c r="AC288" s="721"/>
      <c r="AD288" s="721"/>
      <c r="AE288" s="722"/>
      <c r="AF288" s="410"/>
      <c r="AG288" s="410"/>
      <c r="AH288" s="410"/>
      <c r="AI288" s="410"/>
      <c r="AJ288" s="410"/>
      <c r="AK288" s="410"/>
      <c r="AL288" s="410"/>
      <c r="AM288" s="410"/>
      <c r="AN288" s="410"/>
      <c r="AO288" s="410"/>
      <c r="AP288" s="410"/>
      <c r="AQ288" s="410"/>
      <c r="AR288" s="410"/>
      <c r="AS288" s="410"/>
      <c r="AT288" s="410"/>
      <c r="AU288" s="410"/>
      <c r="AV288" s="410"/>
      <c r="AW288" s="410"/>
      <c r="AX288" s="410"/>
      <c r="AY288" s="410"/>
      <c r="AZ288" s="410"/>
      <c r="BA288" s="410"/>
      <c r="BB288" s="410"/>
      <c r="BC288" s="410"/>
      <c r="BD288" s="410"/>
      <c r="BE288" s="410"/>
      <c r="BF288" s="410"/>
      <c r="BG288" s="410"/>
      <c r="BH288" s="410"/>
      <c r="BI288" s="410"/>
      <c r="BJ288" s="410"/>
      <c r="BK288" s="410"/>
      <c r="BL288" s="410"/>
      <c r="BM288" s="410"/>
      <c r="BN288" s="410"/>
      <c r="BO288" s="410"/>
      <c r="BP288" s="410"/>
      <c r="BQ288" s="410"/>
      <c r="BR288" s="410"/>
      <c r="BS288" s="410"/>
      <c r="BT288" s="410"/>
      <c r="BU288" s="410"/>
      <c r="BV288" s="410"/>
      <c r="BW288" s="410"/>
      <c r="BX288" s="410"/>
      <c r="BY288" s="410"/>
      <c r="BZ288" s="410"/>
      <c r="CA288" s="410"/>
      <c r="CB288" s="410"/>
      <c r="CC288" s="410"/>
      <c r="CD288" s="410"/>
      <c r="CE288" s="410"/>
      <c r="CF288" s="410"/>
      <c r="CG288" s="410"/>
    </row>
    <row r="289" spans="1:85" ht="14.25">
      <c r="B289" s="795"/>
      <c r="C289" s="491" t="s">
        <v>766</v>
      </c>
      <c r="D289" s="492"/>
      <c r="E289" s="492"/>
      <c r="F289" s="492"/>
      <c r="G289" s="492"/>
      <c r="H289" s="492"/>
      <c r="I289" s="492"/>
      <c r="J289" s="492"/>
      <c r="K289" s="492"/>
      <c r="L289" s="492"/>
      <c r="M289" s="492"/>
      <c r="N289" s="492"/>
      <c r="O289" s="492"/>
      <c r="P289" s="493"/>
      <c r="Q289" s="491"/>
      <c r="R289" s="492"/>
      <c r="S289" s="492"/>
      <c r="T289" s="492"/>
      <c r="U289" s="493"/>
      <c r="V289" s="491"/>
      <c r="W289" s="492"/>
      <c r="X289" s="492"/>
      <c r="Y289" s="492"/>
      <c r="Z289" s="493"/>
      <c r="AA289" s="588">
        <v>984</v>
      </c>
      <c r="AB289" s="720"/>
      <c r="AC289" s="721"/>
      <c r="AD289" s="721"/>
      <c r="AE289" s="722"/>
      <c r="AF289" s="410"/>
      <c r="AG289" s="410"/>
      <c r="AH289" s="410"/>
      <c r="AI289" s="410"/>
      <c r="AJ289" s="410"/>
      <c r="AK289" s="410"/>
      <c r="AL289" s="410"/>
      <c r="AM289" s="410"/>
      <c r="AN289" s="410"/>
      <c r="AO289" s="410"/>
      <c r="AP289" s="410"/>
      <c r="AQ289" s="410"/>
      <c r="AR289" s="410"/>
      <c r="AS289" s="410"/>
      <c r="AT289" s="410"/>
      <c r="AU289" s="410"/>
      <c r="AV289" s="410"/>
      <c r="AW289" s="410"/>
      <c r="AX289" s="410"/>
      <c r="AY289" s="410"/>
      <c r="AZ289" s="410"/>
      <c r="BA289" s="410"/>
      <c r="BB289" s="410"/>
      <c r="BC289" s="410"/>
      <c r="BD289" s="410"/>
      <c r="BE289" s="410"/>
      <c r="BF289" s="410"/>
      <c r="BG289" s="410"/>
      <c r="BH289" s="410"/>
      <c r="BI289" s="410"/>
      <c r="BJ289" s="410"/>
      <c r="BK289" s="410"/>
      <c r="BL289" s="410"/>
      <c r="BM289" s="410"/>
      <c r="BN289" s="410"/>
      <c r="BO289" s="410"/>
      <c r="BP289" s="410"/>
      <c r="BQ289" s="410"/>
      <c r="BR289" s="410"/>
      <c r="BS289" s="410"/>
      <c r="BT289" s="410"/>
      <c r="BU289" s="410"/>
      <c r="BV289" s="410"/>
      <c r="BW289" s="410"/>
      <c r="BX289" s="410"/>
      <c r="BY289" s="410"/>
      <c r="BZ289" s="410"/>
      <c r="CA289" s="410"/>
      <c r="CB289" s="410"/>
      <c r="CC289" s="410"/>
      <c r="CD289" s="410"/>
      <c r="CE289" s="410"/>
      <c r="CF289" s="410"/>
      <c r="CG289" s="410"/>
    </row>
    <row r="290" spans="1:85" ht="14.25">
      <c r="B290" s="795" t="s">
        <v>767</v>
      </c>
      <c r="C290" s="437" t="s">
        <v>768</v>
      </c>
      <c r="D290" s="437"/>
      <c r="E290" s="437"/>
      <c r="F290" s="437"/>
      <c r="G290" s="437"/>
      <c r="H290" s="437"/>
      <c r="I290" s="437"/>
      <c r="J290" s="437"/>
      <c r="K290" s="437"/>
      <c r="L290" s="437"/>
      <c r="M290" s="437"/>
      <c r="N290" s="437"/>
      <c r="O290" s="437"/>
      <c r="P290" s="437"/>
      <c r="Q290" s="491"/>
      <c r="R290" s="492"/>
      <c r="S290" s="492"/>
      <c r="T290" s="492"/>
      <c r="U290" s="493"/>
      <c r="V290" s="491"/>
      <c r="W290" s="492"/>
      <c r="X290" s="492"/>
      <c r="Y290" s="492"/>
      <c r="Z290" s="493"/>
      <c r="AA290" s="588">
        <v>839</v>
      </c>
      <c r="AB290" s="720"/>
      <c r="AC290" s="721"/>
      <c r="AD290" s="721"/>
      <c r="AE290" s="722"/>
      <c r="AF290" s="410"/>
      <c r="AG290" s="410"/>
      <c r="AH290" s="410"/>
      <c r="AI290" s="410"/>
      <c r="AJ290" s="410"/>
      <c r="AK290" s="410"/>
      <c r="AL290" s="410"/>
      <c r="AM290" s="410"/>
      <c r="AN290" s="410"/>
      <c r="AO290" s="410"/>
      <c r="AP290" s="410"/>
      <c r="AQ290" s="410"/>
      <c r="AR290" s="410"/>
      <c r="AS290" s="410"/>
      <c r="AT290" s="410"/>
      <c r="AU290" s="410"/>
      <c r="AV290" s="410"/>
      <c r="AW290" s="410"/>
      <c r="AX290" s="410"/>
      <c r="AY290" s="410"/>
      <c r="AZ290" s="410"/>
      <c r="BA290" s="410"/>
      <c r="BB290" s="410"/>
      <c r="BC290" s="410"/>
      <c r="BD290" s="410"/>
      <c r="BE290" s="410"/>
      <c r="BF290" s="410"/>
      <c r="BG290" s="410"/>
      <c r="BH290" s="410"/>
      <c r="BI290" s="410"/>
      <c r="BJ290" s="410"/>
      <c r="BK290" s="410"/>
      <c r="BL290" s="410"/>
      <c r="BM290" s="410"/>
      <c r="BN290" s="410"/>
      <c r="BO290" s="410"/>
      <c r="BP290" s="410"/>
      <c r="BQ290" s="410"/>
      <c r="BR290" s="410"/>
      <c r="BS290" s="410"/>
      <c r="BT290" s="410"/>
      <c r="BU290" s="410"/>
      <c r="BV290" s="410"/>
      <c r="BW290" s="410"/>
      <c r="BX290" s="410"/>
      <c r="BY290" s="410"/>
      <c r="BZ290" s="410"/>
      <c r="CA290" s="410"/>
      <c r="CB290" s="410"/>
      <c r="CC290" s="410"/>
      <c r="CD290" s="410"/>
      <c r="CE290" s="410"/>
      <c r="CF290" s="410"/>
      <c r="CG290" s="410"/>
    </row>
    <row r="291" spans="1:85" ht="14.25">
      <c r="B291" s="795"/>
      <c r="C291" s="491" t="s">
        <v>769</v>
      </c>
      <c r="D291" s="492"/>
      <c r="E291" s="492"/>
      <c r="F291" s="492"/>
      <c r="G291" s="492"/>
      <c r="H291" s="492"/>
      <c r="I291" s="492"/>
      <c r="J291" s="492"/>
      <c r="K291" s="492"/>
      <c r="L291" s="492"/>
      <c r="M291" s="492"/>
      <c r="N291" s="492"/>
      <c r="O291" s="492"/>
      <c r="P291" s="493"/>
      <c r="Q291" s="588">
        <v>989</v>
      </c>
      <c r="R291" s="720"/>
      <c r="S291" s="721"/>
      <c r="T291" s="721"/>
      <c r="U291" s="722"/>
      <c r="V291" s="588">
        <v>993</v>
      </c>
      <c r="W291" s="720"/>
      <c r="X291" s="721"/>
      <c r="Y291" s="721"/>
      <c r="Z291" s="722"/>
      <c r="AA291" s="588">
        <v>384</v>
      </c>
      <c r="AB291" s="720"/>
      <c r="AC291" s="721"/>
      <c r="AD291" s="721"/>
      <c r="AE291" s="722"/>
      <c r="AF291" s="410"/>
      <c r="AG291" s="410"/>
      <c r="AH291" s="410"/>
      <c r="AI291" s="410"/>
      <c r="AJ291" s="410"/>
      <c r="AK291" s="410"/>
      <c r="AL291" s="410"/>
      <c r="AM291" s="410"/>
      <c r="AN291" s="410"/>
      <c r="AO291" s="410"/>
      <c r="AP291" s="410"/>
      <c r="AQ291" s="410"/>
      <c r="AR291" s="410"/>
      <c r="AS291" s="410"/>
      <c r="AT291" s="410"/>
      <c r="AU291" s="410"/>
      <c r="AV291" s="410"/>
      <c r="AW291" s="410"/>
      <c r="AX291" s="410"/>
      <c r="AY291" s="410"/>
      <c r="AZ291" s="410"/>
      <c r="BA291" s="410"/>
      <c r="BB291" s="410"/>
      <c r="BC291" s="410"/>
      <c r="BD291" s="410"/>
      <c r="BE291" s="410"/>
      <c r="BF291" s="410"/>
      <c r="BG291" s="410"/>
      <c r="BH291" s="410"/>
      <c r="BI291" s="410"/>
      <c r="BJ291" s="410"/>
      <c r="BK291" s="410"/>
      <c r="BL291" s="410"/>
      <c r="BM291" s="410"/>
      <c r="BN291" s="410"/>
      <c r="BO291" s="410"/>
      <c r="BP291" s="410"/>
      <c r="BQ291" s="410"/>
      <c r="BR291" s="410"/>
      <c r="BS291" s="410"/>
      <c r="BT291" s="410"/>
      <c r="BU291" s="410"/>
      <c r="BV291" s="410"/>
      <c r="BW291" s="410"/>
      <c r="BX291" s="410"/>
      <c r="BY291" s="410"/>
      <c r="BZ291" s="410"/>
      <c r="CA291" s="410"/>
      <c r="CB291" s="410"/>
      <c r="CC291" s="410"/>
      <c r="CD291" s="410"/>
      <c r="CE291" s="410"/>
      <c r="CF291" s="410"/>
      <c r="CG291" s="410"/>
    </row>
    <row r="292" spans="1:85" ht="14.25">
      <c r="B292" s="795"/>
      <c r="C292" s="491" t="s">
        <v>770</v>
      </c>
      <c r="D292" s="492"/>
      <c r="E292" s="492"/>
      <c r="F292" s="492"/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3"/>
      <c r="V292" s="588">
        <v>815</v>
      </c>
      <c r="W292" s="720"/>
      <c r="X292" s="721"/>
      <c r="Y292" s="721"/>
      <c r="Z292" s="722"/>
      <c r="AA292" s="588">
        <v>390</v>
      </c>
      <c r="AB292" s="720"/>
      <c r="AC292" s="721"/>
      <c r="AD292" s="721"/>
      <c r="AE292" s="722"/>
      <c r="AF292" s="410"/>
      <c r="AG292" s="410"/>
      <c r="AH292" s="410"/>
      <c r="AI292" s="410"/>
      <c r="AJ292" s="410"/>
      <c r="AK292" s="410"/>
      <c r="AL292" s="410"/>
      <c r="AM292" s="410"/>
      <c r="AN292" s="410"/>
      <c r="AO292" s="410"/>
      <c r="AP292" s="410"/>
      <c r="AQ292" s="410"/>
      <c r="AR292" s="410"/>
      <c r="AS292" s="410"/>
      <c r="AT292" s="410"/>
      <c r="AU292" s="410"/>
      <c r="AV292" s="410"/>
      <c r="AW292" s="410"/>
      <c r="AX292" s="410"/>
      <c r="AY292" s="410"/>
      <c r="AZ292" s="410"/>
      <c r="BA292" s="410"/>
      <c r="BB292" s="410"/>
      <c r="BC292" s="410"/>
      <c r="BD292" s="410"/>
      <c r="BE292" s="410"/>
      <c r="BF292" s="410"/>
      <c r="BG292" s="410"/>
      <c r="BH292" s="410"/>
      <c r="BI292" s="410"/>
      <c r="BJ292" s="410"/>
      <c r="BK292" s="410"/>
      <c r="BL292" s="410"/>
      <c r="BM292" s="410"/>
      <c r="BN292" s="410"/>
      <c r="BO292" s="410"/>
      <c r="BP292" s="410"/>
      <c r="BQ292" s="410"/>
      <c r="BR292" s="410"/>
      <c r="BS292" s="410"/>
      <c r="BT292" s="410"/>
      <c r="BU292" s="410"/>
      <c r="BV292" s="410"/>
      <c r="BW292" s="410"/>
      <c r="BX292" s="410"/>
      <c r="BY292" s="410"/>
      <c r="BZ292" s="410"/>
      <c r="CA292" s="410"/>
      <c r="CB292" s="410"/>
      <c r="CC292" s="410"/>
      <c r="CD292" s="410"/>
      <c r="CE292" s="410"/>
      <c r="CF292" s="410"/>
      <c r="CG292" s="410"/>
    </row>
    <row r="293" spans="1:85" ht="14.25">
      <c r="B293" s="795"/>
      <c r="C293" s="491" t="s">
        <v>771</v>
      </c>
      <c r="D293" s="492"/>
      <c r="E293" s="492"/>
      <c r="F293" s="492"/>
      <c r="G293" s="492"/>
      <c r="H293" s="492"/>
      <c r="I293" s="492"/>
      <c r="J293" s="492"/>
      <c r="K293" s="492"/>
      <c r="L293" s="492"/>
      <c r="M293" s="492"/>
      <c r="N293" s="492"/>
      <c r="O293" s="492"/>
      <c r="P293" s="492"/>
      <c r="Q293" s="492"/>
      <c r="R293" s="492"/>
      <c r="S293" s="492"/>
      <c r="T293" s="492"/>
      <c r="U293" s="493"/>
      <c r="V293" s="588">
        <v>741</v>
      </c>
      <c r="W293" s="720"/>
      <c r="X293" s="721"/>
      <c r="Y293" s="721"/>
      <c r="Z293" s="722"/>
      <c r="AA293" s="588">
        <v>742</v>
      </c>
      <c r="AB293" s="720"/>
      <c r="AC293" s="721"/>
      <c r="AD293" s="721"/>
      <c r="AE293" s="722"/>
      <c r="AF293" s="410"/>
      <c r="AG293" s="410"/>
      <c r="AH293" s="410"/>
      <c r="AI293" s="410"/>
      <c r="AJ293" s="410"/>
      <c r="AK293" s="410"/>
      <c r="AL293" s="410"/>
      <c r="AM293" s="410"/>
      <c r="AN293" s="410"/>
      <c r="AO293" s="410"/>
      <c r="AP293" s="410"/>
      <c r="AQ293" s="410"/>
      <c r="AR293" s="410"/>
      <c r="AS293" s="410"/>
      <c r="AT293" s="410"/>
      <c r="AU293" s="410"/>
      <c r="AV293" s="410"/>
      <c r="AW293" s="410"/>
      <c r="AX293" s="410"/>
      <c r="AY293" s="410"/>
      <c r="AZ293" s="410"/>
      <c r="BA293" s="410"/>
      <c r="BB293" s="410"/>
      <c r="BC293" s="410"/>
      <c r="BD293" s="410"/>
      <c r="BE293" s="410"/>
      <c r="BF293" s="410"/>
      <c r="BG293" s="410"/>
      <c r="BH293" s="410"/>
      <c r="BI293" s="410"/>
      <c r="BJ293" s="410"/>
      <c r="BK293" s="410"/>
      <c r="BL293" s="410"/>
      <c r="BM293" s="410"/>
      <c r="BN293" s="410"/>
      <c r="BO293" s="410"/>
      <c r="BP293" s="410"/>
      <c r="BQ293" s="410"/>
      <c r="BR293" s="410"/>
      <c r="BS293" s="410"/>
      <c r="BT293" s="410"/>
      <c r="BU293" s="410"/>
      <c r="BV293" s="410"/>
      <c r="BW293" s="410"/>
      <c r="BX293" s="410"/>
      <c r="BY293" s="410"/>
      <c r="BZ293" s="410"/>
      <c r="CA293" s="410"/>
      <c r="CB293" s="410"/>
      <c r="CC293" s="410"/>
      <c r="CD293" s="410"/>
      <c r="CE293" s="410"/>
      <c r="CF293" s="410"/>
      <c r="CG293" s="410"/>
    </row>
    <row r="294" spans="1:85" ht="14.25">
      <c r="B294" s="795"/>
      <c r="C294" s="491" t="s">
        <v>772</v>
      </c>
      <c r="D294" s="492"/>
      <c r="E294" s="492"/>
      <c r="F294" s="492"/>
      <c r="G294" s="492"/>
      <c r="H294" s="492"/>
      <c r="I294" s="492"/>
      <c r="J294" s="492"/>
      <c r="K294" s="492"/>
      <c r="L294" s="492"/>
      <c r="M294" s="492"/>
      <c r="N294" s="492"/>
      <c r="O294" s="492"/>
      <c r="P294" s="492"/>
      <c r="Q294" s="492"/>
      <c r="R294" s="492"/>
      <c r="S294" s="492"/>
      <c r="T294" s="492"/>
      <c r="U294" s="492"/>
      <c r="V294" s="492"/>
      <c r="W294" s="492"/>
      <c r="X294" s="492"/>
      <c r="Y294" s="492"/>
      <c r="Z294" s="493"/>
      <c r="AA294" s="588">
        <v>841</v>
      </c>
      <c r="AB294" s="720"/>
      <c r="AC294" s="721"/>
      <c r="AD294" s="721"/>
      <c r="AE294" s="722"/>
      <c r="AF294" s="410"/>
      <c r="AG294" s="410"/>
      <c r="AH294" s="410"/>
      <c r="AI294" s="410"/>
      <c r="AJ294" s="410"/>
      <c r="AK294" s="410"/>
      <c r="AL294" s="410"/>
      <c r="AM294" s="410"/>
      <c r="AN294" s="410"/>
      <c r="AO294" s="410"/>
      <c r="AP294" s="410"/>
      <c r="AQ294" s="410"/>
      <c r="AR294" s="410"/>
      <c r="AS294" s="410"/>
      <c r="AT294" s="410"/>
      <c r="AU294" s="410"/>
      <c r="AV294" s="410"/>
      <c r="AW294" s="410"/>
      <c r="AX294" s="410"/>
      <c r="AY294" s="410"/>
      <c r="AZ294" s="410"/>
      <c r="BA294" s="410"/>
      <c r="BB294" s="410"/>
      <c r="BC294" s="410"/>
      <c r="BD294" s="410"/>
      <c r="BE294" s="410"/>
      <c r="BF294" s="410"/>
      <c r="BG294" s="410"/>
      <c r="BH294" s="410"/>
      <c r="BI294" s="410"/>
      <c r="BJ294" s="410"/>
      <c r="BK294" s="410"/>
      <c r="BL294" s="410"/>
      <c r="BM294" s="410"/>
      <c r="BN294" s="410"/>
      <c r="BO294" s="410"/>
      <c r="BP294" s="410"/>
      <c r="BQ294" s="410"/>
      <c r="BR294" s="410"/>
      <c r="BS294" s="410"/>
      <c r="BT294" s="410"/>
      <c r="BU294" s="410"/>
      <c r="BV294" s="410"/>
      <c r="BW294" s="410"/>
      <c r="BX294" s="410"/>
      <c r="BY294" s="410"/>
      <c r="BZ294" s="410"/>
      <c r="CA294" s="410"/>
      <c r="CB294" s="410"/>
      <c r="CC294" s="410"/>
      <c r="CD294" s="410"/>
      <c r="CE294" s="410"/>
      <c r="CF294" s="410"/>
      <c r="CG294" s="410"/>
    </row>
    <row r="295" spans="1:85" ht="14.25">
      <c r="B295" s="795"/>
      <c r="C295" s="491" t="s">
        <v>773</v>
      </c>
      <c r="D295" s="492"/>
      <c r="E295" s="492"/>
      <c r="F295" s="492"/>
      <c r="G295" s="492"/>
      <c r="H295" s="492"/>
      <c r="I295" s="492"/>
      <c r="J295" s="492"/>
      <c r="K295" s="492"/>
      <c r="L295" s="492"/>
      <c r="M295" s="492"/>
      <c r="N295" s="492"/>
      <c r="O295" s="492"/>
      <c r="P295" s="492"/>
      <c r="Q295" s="492"/>
      <c r="R295" s="492"/>
      <c r="S295" s="492"/>
      <c r="T295" s="492"/>
      <c r="U295" s="492"/>
      <c r="V295" s="492"/>
      <c r="W295" s="492"/>
      <c r="X295" s="492"/>
      <c r="Y295" s="492"/>
      <c r="Z295" s="493"/>
      <c r="AA295" s="588">
        <v>855</v>
      </c>
      <c r="AB295" s="720"/>
      <c r="AC295" s="721"/>
      <c r="AD295" s="721"/>
      <c r="AE295" s="722"/>
      <c r="AF295" s="410"/>
      <c r="AG295" s="410"/>
      <c r="AH295" s="410"/>
      <c r="AI295" s="410"/>
      <c r="AJ295" s="410"/>
      <c r="AK295" s="410"/>
      <c r="AL295" s="410"/>
      <c r="AM295" s="410"/>
      <c r="AN295" s="410"/>
      <c r="AO295" s="410"/>
      <c r="AP295" s="410"/>
      <c r="AQ295" s="410"/>
      <c r="AR295" s="410"/>
      <c r="AS295" s="410"/>
      <c r="AT295" s="410"/>
      <c r="AU295" s="410"/>
      <c r="AV295" s="410"/>
      <c r="AW295" s="410"/>
      <c r="AX295" s="410"/>
      <c r="AY295" s="410"/>
      <c r="AZ295" s="410"/>
      <c r="BA295" s="410"/>
      <c r="BB295" s="410"/>
      <c r="BC295" s="410"/>
      <c r="BD295" s="410"/>
      <c r="BE295" s="410"/>
      <c r="BF295" s="410"/>
      <c r="BG295" s="410"/>
      <c r="BH295" s="410"/>
      <c r="BI295" s="410"/>
      <c r="BJ295" s="410"/>
      <c r="BK295" s="410"/>
      <c r="BL295" s="410"/>
      <c r="BM295" s="410"/>
      <c r="BN295" s="410"/>
      <c r="BO295" s="410"/>
      <c r="BP295" s="410"/>
      <c r="BQ295" s="410"/>
      <c r="BR295" s="410"/>
      <c r="BS295" s="410"/>
      <c r="BT295" s="410"/>
      <c r="BU295" s="410"/>
      <c r="BV295" s="410"/>
      <c r="BW295" s="410"/>
      <c r="BX295" s="410"/>
      <c r="BY295" s="410"/>
      <c r="BZ295" s="410"/>
      <c r="CA295" s="410"/>
      <c r="CB295" s="410"/>
      <c r="CC295" s="410"/>
      <c r="CD295" s="410"/>
      <c r="CE295" s="410"/>
      <c r="CF295" s="410"/>
      <c r="CG295" s="410"/>
    </row>
    <row r="296" spans="1:85" ht="14.25" customHeight="1">
      <c r="B296" s="591" t="s">
        <v>774</v>
      </c>
      <c r="C296" s="533" t="s">
        <v>775</v>
      </c>
      <c r="D296" s="533"/>
      <c r="E296" s="533"/>
      <c r="F296" s="533"/>
      <c r="G296" s="590">
        <v>828</v>
      </c>
      <c r="H296" s="720"/>
      <c r="I296" s="721"/>
      <c r="J296" s="721"/>
      <c r="K296" s="722"/>
      <c r="L296" s="533" t="s">
        <v>776</v>
      </c>
      <c r="M296" s="534"/>
      <c r="N296" s="534"/>
      <c r="O296" s="534"/>
      <c r="P296" s="534"/>
      <c r="Q296" s="588">
        <v>830</v>
      </c>
      <c r="R296" s="720"/>
      <c r="S296" s="721"/>
      <c r="T296" s="721"/>
      <c r="U296" s="722"/>
      <c r="V296" s="533" t="s">
        <v>777</v>
      </c>
      <c r="W296" s="534"/>
      <c r="X296" s="534"/>
      <c r="Y296" s="534"/>
      <c r="Z296" s="534"/>
      <c r="AA296" s="588">
        <v>829</v>
      </c>
      <c r="AB296" s="720"/>
      <c r="AC296" s="721"/>
      <c r="AD296" s="721"/>
      <c r="AE296" s="722"/>
      <c r="AF296" s="410"/>
      <c r="AG296" s="410"/>
      <c r="AH296" s="410"/>
      <c r="AI296" s="410"/>
      <c r="AJ296" s="410"/>
      <c r="AK296" s="410"/>
      <c r="AL296" s="410"/>
      <c r="AM296" s="410"/>
      <c r="AN296" s="410"/>
      <c r="AO296" s="410"/>
      <c r="AP296" s="410"/>
      <c r="AQ296" s="410"/>
      <c r="AR296" s="410"/>
      <c r="AS296" s="410"/>
      <c r="AT296" s="410"/>
      <c r="AU296" s="410"/>
      <c r="AV296" s="410"/>
      <c r="AW296" s="410"/>
      <c r="AX296" s="410"/>
      <c r="AY296" s="410"/>
      <c r="AZ296" s="410"/>
      <c r="BA296" s="410"/>
      <c r="BB296" s="410"/>
      <c r="BC296" s="410"/>
      <c r="BD296" s="410"/>
      <c r="BE296" s="410"/>
      <c r="BF296" s="410"/>
      <c r="BG296" s="410"/>
      <c r="BH296" s="410"/>
      <c r="BI296" s="410"/>
      <c r="BJ296" s="410"/>
      <c r="BK296" s="410"/>
      <c r="BL296" s="410"/>
      <c r="BM296" s="410"/>
      <c r="BN296" s="410"/>
      <c r="BO296" s="410"/>
      <c r="BP296" s="410"/>
      <c r="BQ296" s="410"/>
      <c r="BR296" s="410"/>
      <c r="BS296" s="410"/>
      <c r="BT296" s="410"/>
      <c r="BU296" s="410"/>
      <c r="BV296" s="410"/>
      <c r="BW296" s="410"/>
      <c r="BX296" s="410"/>
      <c r="BY296" s="410"/>
      <c r="BZ296" s="410"/>
      <c r="CA296" s="410"/>
      <c r="CB296" s="410"/>
      <c r="CC296" s="410"/>
      <c r="CD296" s="410"/>
      <c r="CE296" s="410"/>
      <c r="CF296" s="410"/>
      <c r="CG296" s="410"/>
    </row>
    <row r="297" spans="1:85" s="461" customFormat="1">
      <c r="A297" s="455"/>
      <c r="B297" s="798" t="s">
        <v>778</v>
      </c>
      <c r="C297" s="796" t="s">
        <v>743</v>
      </c>
      <c r="D297" s="796"/>
      <c r="E297" s="796"/>
      <c r="F297" s="796"/>
      <c r="G297" s="796"/>
      <c r="H297" s="796"/>
      <c r="I297" s="796"/>
      <c r="J297" s="796"/>
      <c r="K297" s="796"/>
      <c r="L297" s="796"/>
      <c r="M297" s="796"/>
      <c r="N297" s="796"/>
      <c r="O297" s="796"/>
      <c r="P297" s="796"/>
      <c r="Q297" s="792" t="s">
        <v>754</v>
      </c>
      <c r="R297" s="792"/>
      <c r="S297" s="792"/>
      <c r="T297" s="792"/>
      <c r="U297" s="792"/>
      <c r="V297" s="792" t="s">
        <v>755</v>
      </c>
      <c r="W297" s="792"/>
      <c r="X297" s="792"/>
      <c r="Y297" s="792"/>
      <c r="Z297" s="792"/>
      <c r="AA297" s="456"/>
      <c r="AB297" s="457"/>
      <c r="AC297" s="457"/>
      <c r="AD297" s="457"/>
      <c r="AE297" s="459"/>
      <c r="AF297" s="460"/>
      <c r="AG297" s="460"/>
      <c r="AH297" s="460"/>
      <c r="AI297" s="460"/>
      <c r="AJ297" s="460"/>
      <c r="AK297" s="460"/>
      <c r="AL297" s="460"/>
      <c r="AM297" s="460"/>
      <c r="AN297" s="460"/>
      <c r="AO297" s="460"/>
      <c r="AP297" s="460"/>
      <c r="AQ297" s="460"/>
      <c r="AR297" s="460"/>
      <c r="AS297" s="460"/>
      <c r="AT297" s="460"/>
      <c r="AU297" s="460"/>
      <c r="AV297" s="460"/>
      <c r="AW297" s="460"/>
      <c r="AX297" s="460"/>
      <c r="AY297" s="460"/>
      <c r="AZ297" s="460"/>
      <c r="BA297" s="460"/>
      <c r="BB297" s="460"/>
      <c r="BC297" s="460"/>
      <c r="BD297" s="460"/>
      <c r="BE297" s="460"/>
      <c r="BF297" s="460"/>
      <c r="BG297" s="460"/>
      <c r="BH297" s="460"/>
      <c r="BI297" s="460"/>
      <c r="BJ297" s="460"/>
      <c r="BK297" s="460"/>
      <c r="BL297" s="460"/>
      <c r="BM297" s="460"/>
      <c r="BN297" s="460"/>
      <c r="BO297" s="460"/>
      <c r="BP297" s="460"/>
      <c r="BQ297" s="460"/>
      <c r="BR297" s="460"/>
      <c r="BS297" s="460"/>
      <c r="BT297" s="460"/>
      <c r="BU297" s="460"/>
      <c r="BV297" s="460"/>
      <c r="BW297" s="460"/>
      <c r="BX297" s="460"/>
      <c r="BY297" s="460"/>
      <c r="BZ297" s="460"/>
      <c r="CA297" s="460"/>
      <c r="CB297" s="460"/>
      <c r="CC297" s="460"/>
      <c r="CD297" s="460"/>
      <c r="CE297" s="460"/>
      <c r="CF297" s="460"/>
      <c r="CG297" s="460"/>
    </row>
    <row r="298" spans="1:85" ht="14.25">
      <c r="B298" s="798"/>
      <c r="C298" s="491" t="s">
        <v>779</v>
      </c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  <c r="P298" s="493"/>
      <c r="Q298" s="588">
        <v>772</v>
      </c>
      <c r="R298" s="720"/>
      <c r="S298" s="721"/>
      <c r="T298" s="721"/>
      <c r="U298" s="722"/>
      <c r="V298" s="588">
        <v>811</v>
      </c>
      <c r="W298" s="720"/>
      <c r="X298" s="721"/>
      <c r="Y298" s="721"/>
      <c r="Z298" s="722"/>
      <c r="AA298" s="413"/>
      <c r="AB298" s="414"/>
      <c r="AC298" s="414"/>
      <c r="AD298" s="414"/>
      <c r="AE298" s="415"/>
      <c r="AF298" s="410"/>
      <c r="AG298" s="410"/>
      <c r="AH298" s="410"/>
      <c r="AI298" s="410"/>
      <c r="AJ298" s="410"/>
      <c r="AK298" s="410"/>
      <c r="AL298" s="410"/>
      <c r="AM298" s="410"/>
      <c r="AN298" s="410"/>
      <c r="AO298" s="410"/>
      <c r="AP298" s="410"/>
      <c r="AQ298" s="410"/>
      <c r="AR298" s="410"/>
      <c r="AS298" s="410"/>
      <c r="AT298" s="410"/>
      <c r="AU298" s="410"/>
      <c r="AV298" s="410"/>
      <c r="AW298" s="410"/>
      <c r="AX298" s="410"/>
      <c r="AY298" s="410"/>
      <c r="AZ298" s="410"/>
      <c r="BA298" s="410"/>
      <c r="BB298" s="410"/>
      <c r="BC298" s="410"/>
      <c r="BD298" s="410"/>
      <c r="BE298" s="410"/>
      <c r="BF298" s="410"/>
      <c r="BG298" s="410"/>
      <c r="BH298" s="410"/>
      <c r="BI298" s="410"/>
      <c r="BJ298" s="410"/>
      <c r="BK298" s="410"/>
      <c r="BL298" s="410"/>
      <c r="BM298" s="410"/>
      <c r="BN298" s="410"/>
      <c r="BO298" s="410"/>
      <c r="BP298" s="410"/>
      <c r="BQ298" s="410"/>
      <c r="BR298" s="410"/>
      <c r="BS298" s="410"/>
      <c r="BT298" s="410"/>
      <c r="BU298" s="410"/>
      <c r="BV298" s="410"/>
      <c r="BW298" s="410"/>
      <c r="BX298" s="410"/>
      <c r="BY298" s="410"/>
      <c r="BZ298" s="410"/>
      <c r="CA298" s="410"/>
      <c r="CB298" s="410"/>
      <c r="CC298" s="410"/>
      <c r="CD298" s="410"/>
      <c r="CE298" s="410"/>
      <c r="CF298" s="410"/>
      <c r="CG298" s="410"/>
    </row>
    <row r="299" spans="1:85" ht="14.25">
      <c r="B299" s="798"/>
      <c r="C299" s="491" t="s">
        <v>780</v>
      </c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  <c r="P299" s="493"/>
      <c r="Q299" s="588">
        <v>873</v>
      </c>
      <c r="R299" s="720"/>
      <c r="S299" s="721"/>
      <c r="T299" s="721"/>
      <c r="U299" s="722"/>
      <c r="V299" s="588">
        <v>1002</v>
      </c>
      <c r="W299" s="720"/>
      <c r="X299" s="721"/>
      <c r="Y299" s="721"/>
      <c r="Z299" s="722"/>
      <c r="AA299" s="413"/>
      <c r="AB299" s="414"/>
      <c r="AC299" s="414"/>
      <c r="AD299" s="414"/>
      <c r="AE299" s="415"/>
      <c r="AF299" s="410"/>
      <c r="AG299" s="410"/>
      <c r="AH299" s="410"/>
      <c r="AI299" s="410"/>
      <c r="AJ299" s="410"/>
      <c r="AK299" s="410"/>
      <c r="AL299" s="410"/>
      <c r="AM299" s="410"/>
      <c r="AN299" s="410"/>
      <c r="AO299" s="410"/>
      <c r="AP299" s="410"/>
      <c r="AQ299" s="410"/>
      <c r="AR299" s="410"/>
      <c r="AS299" s="410"/>
      <c r="AT299" s="410"/>
      <c r="AU299" s="410"/>
      <c r="AV299" s="410"/>
      <c r="AW299" s="410"/>
      <c r="AX299" s="410"/>
      <c r="AY299" s="410"/>
      <c r="AZ299" s="410"/>
      <c r="BA299" s="410"/>
      <c r="BB299" s="410"/>
      <c r="BC299" s="410"/>
      <c r="BD299" s="410"/>
      <c r="BE299" s="410"/>
      <c r="BF299" s="410"/>
      <c r="BG299" s="410"/>
      <c r="BH299" s="410"/>
      <c r="BI299" s="410"/>
      <c r="BJ299" s="410"/>
      <c r="BK299" s="410"/>
      <c r="BL299" s="410"/>
      <c r="BM299" s="410"/>
      <c r="BN299" s="410"/>
      <c r="BO299" s="410"/>
      <c r="BP299" s="410"/>
      <c r="BQ299" s="410"/>
      <c r="BR299" s="410"/>
      <c r="BS299" s="410"/>
      <c r="BT299" s="410"/>
      <c r="BU299" s="410"/>
      <c r="BV299" s="410"/>
      <c r="BW299" s="410"/>
      <c r="BX299" s="410"/>
      <c r="BY299" s="410"/>
      <c r="BZ299" s="410"/>
      <c r="CA299" s="410"/>
      <c r="CB299" s="410"/>
      <c r="CC299" s="410"/>
      <c r="CD299" s="410"/>
      <c r="CE299" s="410"/>
      <c r="CF299" s="410"/>
      <c r="CG299" s="410"/>
    </row>
    <row r="300" spans="1:85" ht="14.25">
      <c r="B300" s="798"/>
      <c r="C300" s="491" t="s">
        <v>781</v>
      </c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  <c r="P300" s="493"/>
      <c r="Q300" s="588">
        <v>1120</v>
      </c>
      <c r="R300" s="720"/>
      <c r="S300" s="721"/>
      <c r="T300" s="721"/>
      <c r="U300" s="722"/>
      <c r="V300" s="588">
        <v>1121</v>
      </c>
      <c r="W300" s="720"/>
      <c r="X300" s="721"/>
      <c r="Y300" s="721"/>
      <c r="Z300" s="722"/>
      <c r="AA300" s="413"/>
      <c r="AB300" s="414"/>
      <c r="AC300" s="414"/>
      <c r="AD300" s="414"/>
      <c r="AE300" s="415"/>
      <c r="AF300" s="410"/>
      <c r="AG300" s="410"/>
      <c r="AH300" s="410"/>
      <c r="AI300" s="410"/>
      <c r="AJ300" s="410"/>
      <c r="AK300" s="410"/>
      <c r="AL300" s="410"/>
      <c r="AM300" s="410"/>
      <c r="AN300" s="410"/>
      <c r="AO300" s="410"/>
      <c r="AP300" s="410"/>
      <c r="AQ300" s="410"/>
      <c r="AR300" s="410"/>
      <c r="AS300" s="410"/>
      <c r="AT300" s="410"/>
      <c r="AU300" s="410"/>
      <c r="AV300" s="410"/>
      <c r="AW300" s="410"/>
      <c r="AX300" s="410"/>
      <c r="AY300" s="410"/>
      <c r="AZ300" s="410"/>
      <c r="BA300" s="410"/>
      <c r="BB300" s="410"/>
      <c r="BC300" s="410"/>
      <c r="BD300" s="410"/>
      <c r="BE300" s="410"/>
      <c r="BF300" s="410"/>
      <c r="BG300" s="410"/>
      <c r="BH300" s="410"/>
      <c r="BI300" s="410"/>
      <c r="BJ300" s="410"/>
      <c r="BK300" s="410"/>
      <c r="BL300" s="410"/>
      <c r="BM300" s="410"/>
      <c r="BN300" s="410"/>
      <c r="BO300" s="410"/>
      <c r="BP300" s="410"/>
      <c r="BQ300" s="410"/>
      <c r="BR300" s="410"/>
      <c r="BS300" s="410"/>
      <c r="BT300" s="410"/>
      <c r="BU300" s="410"/>
      <c r="BV300" s="410"/>
      <c r="BW300" s="410"/>
      <c r="BX300" s="410"/>
      <c r="BY300" s="410"/>
      <c r="BZ300" s="410"/>
      <c r="CA300" s="410"/>
      <c r="CB300" s="410"/>
      <c r="CC300" s="410"/>
      <c r="CD300" s="410"/>
      <c r="CE300" s="410"/>
      <c r="CF300" s="410"/>
      <c r="CG300" s="410"/>
    </row>
    <row r="301" spans="1:85" ht="14.25">
      <c r="B301" s="798"/>
      <c r="C301" s="491" t="s">
        <v>782</v>
      </c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P301" s="493"/>
      <c r="Q301" s="588">
        <v>1122</v>
      </c>
      <c r="R301" s="720"/>
      <c r="S301" s="721"/>
      <c r="T301" s="721"/>
      <c r="U301" s="722"/>
      <c r="V301" s="588">
        <v>1124</v>
      </c>
      <c r="W301" s="720"/>
      <c r="X301" s="721"/>
      <c r="Y301" s="721"/>
      <c r="Z301" s="722"/>
      <c r="AA301" s="413"/>
      <c r="AB301" s="414"/>
      <c r="AC301" s="414"/>
      <c r="AD301" s="414"/>
      <c r="AE301" s="415"/>
      <c r="AF301" s="410"/>
      <c r="AG301" s="410"/>
      <c r="AH301" s="410"/>
      <c r="AI301" s="410"/>
      <c r="AJ301" s="410"/>
      <c r="AK301" s="410"/>
      <c r="AL301" s="410"/>
      <c r="AM301" s="410"/>
      <c r="AN301" s="410"/>
      <c r="AO301" s="410"/>
      <c r="AP301" s="410"/>
      <c r="AQ301" s="410"/>
      <c r="AR301" s="410"/>
      <c r="AS301" s="410"/>
      <c r="AT301" s="410"/>
      <c r="AU301" s="410"/>
      <c r="AV301" s="410"/>
      <c r="AW301" s="410"/>
      <c r="AX301" s="410"/>
      <c r="AY301" s="410"/>
      <c r="AZ301" s="410"/>
      <c r="BA301" s="410"/>
      <c r="BB301" s="410"/>
      <c r="BC301" s="410"/>
      <c r="BD301" s="410"/>
      <c r="BE301" s="410"/>
      <c r="BF301" s="410"/>
      <c r="BG301" s="410"/>
      <c r="BH301" s="410"/>
      <c r="BI301" s="410"/>
      <c r="BJ301" s="410"/>
      <c r="BK301" s="410"/>
      <c r="BL301" s="410"/>
      <c r="BM301" s="410"/>
      <c r="BN301" s="410"/>
      <c r="BO301" s="410"/>
      <c r="BP301" s="410"/>
      <c r="BQ301" s="410"/>
      <c r="BR301" s="410"/>
      <c r="BS301" s="410"/>
      <c r="BT301" s="410"/>
      <c r="BU301" s="410"/>
      <c r="BV301" s="410"/>
      <c r="BW301" s="410"/>
      <c r="BX301" s="410"/>
      <c r="BY301" s="410"/>
      <c r="BZ301" s="410"/>
      <c r="CA301" s="410"/>
      <c r="CB301" s="410"/>
      <c r="CC301" s="410"/>
      <c r="CD301" s="410"/>
      <c r="CE301" s="410"/>
      <c r="CF301" s="410"/>
      <c r="CG301" s="410"/>
    </row>
    <row r="302" spans="1:85" ht="14.25">
      <c r="B302" s="798"/>
      <c r="C302" s="491" t="s">
        <v>783</v>
      </c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  <c r="P302" s="493"/>
      <c r="Q302" s="588">
        <v>1838</v>
      </c>
      <c r="R302" s="720"/>
      <c r="S302" s="721"/>
      <c r="T302" s="721"/>
      <c r="U302" s="722"/>
      <c r="V302" s="588">
        <v>1839</v>
      </c>
      <c r="W302" s="720"/>
      <c r="X302" s="721"/>
      <c r="Y302" s="721"/>
      <c r="Z302" s="722"/>
      <c r="AA302" s="413"/>
      <c r="AB302" s="414"/>
      <c r="AC302" s="414"/>
      <c r="AD302" s="414"/>
      <c r="AE302" s="415"/>
      <c r="AF302" s="410"/>
      <c r="AG302" s="410"/>
      <c r="AH302" s="410"/>
      <c r="AI302" s="410"/>
      <c r="AJ302" s="410"/>
      <c r="AK302" s="410"/>
      <c r="AL302" s="410"/>
      <c r="AM302" s="410"/>
      <c r="AN302" s="410"/>
      <c r="AO302" s="410"/>
      <c r="AP302" s="410"/>
      <c r="AQ302" s="410"/>
      <c r="AR302" s="410"/>
      <c r="AS302" s="410"/>
      <c r="AT302" s="410"/>
      <c r="AU302" s="410"/>
      <c r="AV302" s="410"/>
      <c r="AW302" s="410"/>
      <c r="AX302" s="410"/>
      <c r="AY302" s="410"/>
      <c r="AZ302" s="410"/>
      <c r="BA302" s="410"/>
      <c r="BB302" s="410"/>
      <c r="BC302" s="410"/>
      <c r="BD302" s="410"/>
      <c r="BE302" s="410"/>
      <c r="BF302" s="410"/>
      <c r="BG302" s="410"/>
      <c r="BH302" s="410"/>
      <c r="BI302" s="410"/>
      <c r="BJ302" s="410"/>
      <c r="BK302" s="410"/>
      <c r="BL302" s="410"/>
      <c r="BM302" s="410"/>
      <c r="BN302" s="410"/>
      <c r="BO302" s="410"/>
      <c r="BP302" s="410"/>
      <c r="BQ302" s="410"/>
      <c r="BR302" s="410"/>
      <c r="BS302" s="410"/>
      <c r="BT302" s="410"/>
      <c r="BU302" s="410"/>
      <c r="BV302" s="410"/>
      <c r="BW302" s="410"/>
      <c r="BX302" s="410"/>
      <c r="BY302" s="410"/>
      <c r="BZ302" s="410"/>
      <c r="CA302" s="410"/>
      <c r="CB302" s="410"/>
      <c r="CC302" s="410"/>
      <c r="CD302" s="410"/>
      <c r="CE302" s="410"/>
      <c r="CF302" s="410"/>
      <c r="CG302" s="410"/>
    </row>
    <row r="303" spans="1:85" ht="14.25">
      <c r="B303" s="798"/>
      <c r="C303" s="491" t="s">
        <v>784</v>
      </c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  <c r="P303" s="493"/>
      <c r="Q303" s="588">
        <v>1775</v>
      </c>
      <c r="R303" s="720"/>
      <c r="S303" s="721"/>
      <c r="T303" s="721"/>
      <c r="U303" s="722"/>
      <c r="V303" s="413"/>
      <c r="W303" s="414"/>
      <c r="X303" s="414"/>
      <c r="Y303" s="414"/>
      <c r="Z303" s="415"/>
      <c r="AA303" s="413"/>
      <c r="AB303" s="414"/>
      <c r="AC303" s="414"/>
      <c r="AD303" s="414"/>
      <c r="AE303" s="415"/>
      <c r="AF303" s="410"/>
      <c r="AG303" s="410"/>
      <c r="AH303" s="410"/>
      <c r="AI303" s="410"/>
      <c r="AJ303" s="410"/>
      <c r="AK303" s="410"/>
      <c r="AL303" s="410"/>
      <c r="AM303" s="410"/>
      <c r="AN303" s="410"/>
      <c r="AO303" s="410"/>
      <c r="AP303" s="410"/>
      <c r="AQ303" s="410"/>
      <c r="AR303" s="410"/>
      <c r="AS303" s="410"/>
      <c r="AT303" s="410"/>
      <c r="AU303" s="410"/>
      <c r="AV303" s="410"/>
      <c r="AW303" s="410"/>
      <c r="AX303" s="410"/>
      <c r="AY303" s="410"/>
      <c r="AZ303" s="410"/>
      <c r="BA303" s="410"/>
      <c r="BB303" s="410"/>
      <c r="BC303" s="410"/>
      <c r="BD303" s="410"/>
      <c r="BE303" s="410"/>
      <c r="BF303" s="410"/>
      <c r="BG303" s="410"/>
      <c r="BH303" s="410"/>
      <c r="BI303" s="410"/>
      <c r="BJ303" s="410"/>
      <c r="BK303" s="410"/>
      <c r="BL303" s="410"/>
      <c r="BM303" s="410"/>
      <c r="BN303" s="410"/>
      <c r="BO303" s="410"/>
      <c r="BP303" s="410"/>
      <c r="BQ303" s="410"/>
      <c r="BR303" s="410"/>
      <c r="BS303" s="410"/>
      <c r="BT303" s="410"/>
      <c r="BU303" s="410"/>
      <c r="BV303" s="410"/>
      <c r="BW303" s="410"/>
      <c r="BX303" s="410"/>
      <c r="BY303" s="410"/>
      <c r="BZ303" s="410"/>
      <c r="CA303" s="410"/>
      <c r="CB303" s="410"/>
      <c r="CC303" s="410"/>
      <c r="CD303" s="410"/>
      <c r="CE303" s="410"/>
      <c r="CF303" s="410"/>
      <c r="CG303" s="410"/>
    </row>
    <row r="304" spans="1:85" ht="14.25">
      <c r="B304" s="798"/>
      <c r="C304" s="535" t="s">
        <v>785</v>
      </c>
      <c r="D304" s="536"/>
      <c r="E304" s="536"/>
      <c r="F304" s="536"/>
      <c r="G304" s="536"/>
      <c r="H304" s="536"/>
      <c r="I304" s="536"/>
      <c r="J304" s="536"/>
      <c r="K304" s="536"/>
      <c r="L304" s="536"/>
      <c r="M304" s="536"/>
      <c r="N304" s="536"/>
      <c r="O304" s="536"/>
      <c r="P304" s="537"/>
      <c r="Q304" s="538">
        <v>1911</v>
      </c>
      <c r="R304" s="724"/>
      <c r="S304" s="725"/>
      <c r="T304" s="725"/>
      <c r="U304" s="726"/>
      <c r="V304" s="432"/>
      <c r="W304" s="433"/>
      <c r="X304" s="433"/>
      <c r="Y304" s="433"/>
      <c r="Z304" s="434"/>
      <c r="AA304" s="432"/>
      <c r="AB304" s="433"/>
      <c r="AC304" s="433"/>
      <c r="AD304" s="433"/>
      <c r="AE304" s="434"/>
      <c r="AF304" s="410"/>
      <c r="AG304" s="410"/>
      <c r="AH304" s="410"/>
      <c r="AI304" s="410"/>
      <c r="AJ304" s="410"/>
      <c r="AK304" s="410"/>
      <c r="AL304" s="410"/>
      <c r="AM304" s="410"/>
      <c r="AN304" s="410"/>
      <c r="AO304" s="410"/>
      <c r="AP304" s="410"/>
      <c r="AQ304" s="410"/>
      <c r="AR304" s="410"/>
      <c r="AS304" s="410"/>
      <c r="AT304" s="410"/>
      <c r="AU304" s="410"/>
      <c r="AV304" s="410"/>
      <c r="AW304" s="410"/>
      <c r="AX304" s="410"/>
      <c r="AY304" s="410"/>
      <c r="AZ304" s="410"/>
      <c r="BA304" s="410"/>
      <c r="BB304" s="410"/>
      <c r="BC304" s="410"/>
      <c r="BD304" s="410"/>
      <c r="BE304" s="410"/>
      <c r="BF304" s="410"/>
      <c r="BG304" s="410"/>
      <c r="BH304" s="410"/>
      <c r="BI304" s="410"/>
      <c r="BJ304" s="410"/>
      <c r="BK304" s="410"/>
      <c r="BL304" s="410"/>
      <c r="BM304" s="410"/>
      <c r="BN304" s="410"/>
      <c r="BO304" s="410"/>
      <c r="BP304" s="410"/>
      <c r="BQ304" s="410"/>
      <c r="BR304" s="410"/>
      <c r="BS304" s="410"/>
      <c r="BT304" s="410"/>
      <c r="BU304" s="410"/>
      <c r="BV304" s="410"/>
      <c r="BW304" s="410"/>
      <c r="BX304" s="410"/>
      <c r="BY304" s="410"/>
      <c r="BZ304" s="410"/>
      <c r="CA304" s="410"/>
      <c r="CB304" s="410"/>
      <c r="CC304" s="410"/>
      <c r="CD304" s="410"/>
      <c r="CE304" s="410"/>
      <c r="CF304" s="410"/>
      <c r="CG304" s="410"/>
    </row>
    <row r="305" spans="1:92" s="461" customFormat="1">
      <c r="A305" s="455"/>
      <c r="B305" s="797" t="s">
        <v>786</v>
      </c>
      <c r="C305" s="797"/>
      <c r="D305" s="797"/>
      <c r="E305" s="797"/>
      <c r="F305" s="797"/>
      <c r="G305" s="797"/>
      <c r="H305" s="797"/>
      <c r="I305" s="797"/>
      <c r="J305" s="797"/>
      <c r="K305" s="797"/>
      <c r="L305" s="797"/>
      <c r="M305" s="797"/>
      <c r="N305" s="797"/>
      <c r="O305" s="797"/>
      <c r="P305" s="797"/>
      <c r="Q305" s="792" t="s">
        <v>787</v>
      </c>
      <c r="R305" s="792"/>
      <c r="S305" s="792"/>
      <c r="T305" s="792"/>
      <c r="U305" s="792"/>
      <c r="V305" s="743" t="s">
        <v>788</v>
      </c>
      <c r="W305" s="743"/>
      <c r="X305" s="743"/>
      <c r="Y305" s="743"/>
      <c r="Z305" s="743"/>
      <c r="AA305" s="792" t="s">
        <v>724</v>
      </c>
      <c r="AB305" s="792"/>
      <c r="AC305" s="792"/>
      <c r="AD305" s="792"/>
      <c r="AE305" s="792"/>
      <c r="AF305" s="460"/>
      <c r="AG305" s="460"/>
      <c r="AH305" s="460"/>
      <c r="AI305" s="460"/>
      <c r="AJ305" s="460"/>
      <c r="AK305" s="460"/>
      <c r="AL305" s="460"/>
      <c r="AM305" s="460"/>
      <c r="AN305" s="460"/>
      <c r="AO305" s="460"/>
      <c r="AP305" s="460"/>
      <c r="AQ305" s="460"/>
      <c r="AR305" s="460"/>
      <c r="AS305" s="460"/>
      <c r="AT305" s="460"/>
      <c r="AU305" s="460"/>
      <c r="AV305" s="460"/>
      <c r="AW305" s="460"/>
      <c r="AX305" s="460"/>
      <c r="AY305" s="460"/>
      <c r="AZ305" s="460"/>
      <c r="BA305" s="460"/>
      <c r="BB305" s="460"/>
      <c r="BC305" s="460"/>
      <c r="BD305" s="460"/>
      <c r="BE305" s="460"/>
      <c r="BF305" s="460"/>
      <c r="BG305" s="460"/>
      <c r="BH305" s="460"/>
      <c r="BI305" s="460"/>
      <c r="BJ305" s="460"/>
      <c r="BK305" s="460"/>
      <c r="BL305" s="460"/>
      <c r="BM305" s="460"/>
      <c r="BN305" s="460"/>
      <c r="BO305" s="460"/>
      <c r="BP305" s="460"/>
      <c r="BQ305" s="460"/>
      <c r="BR305" s="460"/>
      <c r="BS305" s="460"/>
      <c r="BT305" s="460"/>
      <c r="BU305" s="460"/>
      <c r="BV305" s="460"/>
      <c r="BW305" s="460"/>
      <c r="BX305" s="460"/>
      <c r="BY305" s="460"/>
      <c r="BZ305" s="460"/>
      <c r="CA305" s="460"/>
      <c r="CB305" s="460"/>
      <c r="CC305" s="460"/>
      <c r="CD305" s="460"/>
      <c r="CE305" s="460"/>
      <c r="CF305" s="460"/>
      <c r="CG305" s="460"/>
    </row>
    <row r="306" spans="1:92" ht="14.25">
      <c r="B306" s="797"/>
      <c r="C306" s="797"/>
      <c r="D306" s="797"/>
      <c r="E306" s="797"/>
      <c r="F306" s="797"/>
      <c r="G306" s="797"/>
      <c r="H306" s="797"/>
      <c r="I306" s="797"/>
      <c r="J306" s="797"/>
      <c r="K306" s="797"/>
      <c r="L306" s="797"/>
      <c r="M306" s="797"/>
      <c r="N306" s="797"/>
      <c r="O306" s="797"/>
      <c r="P306" s="797"/>
      <c r="Q306" s="588">
        <v>999</v>
      </c>
      <c r="R306" s="720"/>
      <c r="S306" s="721"/>
      <c r="T306" s="721"/>
      <c r="U306" s="722"/>
      <c r="V306" s="588">
        <v>998</v>
      </c>
      <c r="W306" s="720"/>
      <c r="X306" s="721"/>
      <c r="Y306" s="721"/>
      <c r="Z306" s="722"/>
      <c r="AA306" s="588">
        <v>953</v>
      </c>
      <c r="AB306" s="720"/>
      <c r="AC306" s="721"/>
      <c r="AD306" s="721"/>
      <c r="AE306" s="722"/>
      <c r="AF306" s="410"/>
      <c r="AG306" s="410"/>
      <c r="AH306" s="410"/>
      <c r="AI306" s="410"/>
      <c r="AJ306" s="410"/>
      <c r="AK306" s="410"/>
      <c r="AL306" s="410"/>
      <c r="AM306" s="410"/>
      <c r="AN306" s="410"/>
      <c r="AO306" s="410"/>
      <c r="AP306" s="410"/>
      <c r="AQ306" s="410"/>
      <c r="AR306" s="410"/>
      <c r="AS306" s="410"/>
      <c r="AT306" s="410"/>
      <c r="AU306" s="410"/>
      <c r="AV306" s="410"/>
      <c r="AW306" s="410"/>
      <c r="AX306" s="410"/>
      <c r="AY306" s="410"/>
      <c r="AZ306" s="410"/>
      <c r="BA306" s="410"/>
      <c r="BB306" s="410"/>
      <c r="BC306" s="410"/>
      <c r="BD306" s="410"/>
      <c r="BE306" s="410"/>
      <c r="BF306" s="410"/>
      <c r="BG306" s="410"/>
      <c r="BH306" s="410"/>
      <c r="BI306" s="410"/>
      <c r="BJ306" s="410"/>
      <c r="BK306" s="410"/>
      <c r="BL306" s="410"/>
      <c r="BM306" s="410"/>
      <c r="BN306" s="410"/>
      <c r="BO306" s="410"/>
      <c r="BP306" s="410"/>
      <c r="BQ306" s="410"/>
      <c r="BR306" s="410"/>
      <c r="BS306" s="410"/>
      <c r="BT306" s="410"/>
      <c r="BU306" s="410"/>
      <c r="BV306" s="410"/>
      <c r="BW306" s="410"/>
      <c r="BX306" s="410"/>
      <c r="BY306" s="410"/>
      <c r="BZ306" s="410"/>
      <c r="CA306" s="410"/>
      <c r="CB306" s="410"/>
      <c r="CC306" s="410"/>
      <c r="CD306" s="410"/>
      <c r="CE306" s="410"/>
      <c r="CF306" s="410"/>
      <c r="CG306" s="410"/>
    </row>
    <row r="307" spans="1:92" s="411" customFormat="1">
      <c r="A307" s="409"/>
      <c r="B307" s="517"/>
      <c r="C307" s="517"/>
      <c r="D307" s="517"/>
      <c r="E307" s="517"/>
      <c r="F307" s="517"/>
      <c r="G307" s="517"/>
      <c r="H307" s="517"/>
      <c r="I307" s="517"/>
      <c r="J307" s="517"/>
      <c r="K307" s="517"/>
      <c r="L307" s="517"/>
      <c r="M307" s="517"/>
      <c r="N307" s="517"/>
      <c r="O307" s="517"/>
      <c r="P307" s="517"/>
      <c r="Q307" s="517"/>
      <c r="R307" s="517"/>
      <c r="S307" s="410"/>
      <c r="T307" s="410"/>
      <c r="U307" s="410"/>
      <c r="V307" s="410"/>
      <c r="W307" s="410"/>
      <c r="X307" s="410"/>
      <c r="Y307" s="410"/>
      <c r="Z307" s="410"/>
      <c r="AA307" s="410"/>
      <c r="AB307" s="410"/>
      <c r="AC307" s="410"/>
      <c r="AD307" s="410"/>
      <c r="AE307" s="410"/>
      <c r="AF307" s="410"/>
      <c r="AG307" s="410"/>
      <c r="AH307" s="410"/>
      <c r="AI307" s="410"/>
      <c r="AJ307" s="410"/>
      <c r="AK307" s="410"/>
      <c r="AL307" s="410"/>
      <c r="AM307" s="410"/>
      <c r="AN307" s="410"/>
      <c r="AO307" s="410"/>
      <c r="AP307" s="410"/>
      <c r="AQ307" s="410"/>
      <c r="AR307" s="410"/>
      <c r="AS307" s="410"/>
      <c r="AT307" s="410"/>
      <c r="AU307" s="410"/>
      <c r="AV307" s="410"/>
      <c r="AW307" s="410"/>
      <c r="AX307" s="410"/>
      <c r="AY307" s="410"/>
      <c r="AZ307" s="410"/>
      <c r="BA307" s="410"/>
      <c r="BB307" s="410"/>
      <c r="BC307" s="410"/>
      <c r="BD307" s="410"/>
      <c r="BE307" s="410"/>
      <c r="BF307" s="410"/>
      <c r="BG307" s="410"/>
      <c r="BH307" s="410"/>
      <c r="BI307" s="410"/>
      <c r="BJ307" s="410"/>
      <c r="BK307" s="410"/>
      <c r="BL307" s="410"/>
      <c r="BM307" s="410"/>
      <c r="BN307" s="410"/>
      <c r="BO307" s="410"/>
      <c r="BP307" s="410"/>
      <c r="BQ307" s="410"/>
      <c r="BR307" s="410"/>
      <c r="BS307" s="410"/>
      <c r="BT307" s="410"/>
      <c r="BU307" s="410"/>
      <c r="BV307" s="410"/>
      <c r="BW307" s="410"/>
      <c r="BX307" s="410"/>
      <c r="BY307" s="410"/>
      <c r="BZ307" s="410"/>
      <c r="CA307" s="410"/>
      <c r="CB307" s="410"/>
      <c r="CC307" s="410"/>
      <c r="CD307" s="410"/>
      <c r="CE307" s="410"/>
      <c r="CF307" s="410"/>
      <c r="CG307" s="410"/>
      <c r="CH307" s="410"/>
      <c r="CI307" s="410"/>
      <c r="CJ307" s="410"/>
      <c r="CK307" s="410"/>
      <c r="CL307" s="410"/>
      <c r="CM307" s="410"/>
      <c r="CN307" s="410"/>
    </row>
    <row r="308" spans="1:92" s="411" customFormat="1">
      <c r="A308" s="409"/>
      <c r="B308" s="791" t="s">
        <v>789</v>
      </c>
      <c r="C308" s="791"/>
      <c r="D308" s="791"/>
      <c r="E308" s="791"/>
      <c r="F308" s="791"/>
      <c r="G308" s="791"/>
      <c r="H308" s="791"/>
      <c r="I308" s="791"/>
      <c r="J308" s="791"/>
      <c r="K308" s="791"/>
      <c r="L308" s="791"/>
      <c r="M308" s="791"/>
      <c r="N308" s="791"/>
      <c r="O308" s="791"/>
      <c r="P308" s="791"/>
      <c r="Q308" s="791"/>
      <c r="R308" s="791"/>
      <c r="S308" s="410"/>
      <c r="T308" s="410"/>
      <c r="U308" s="410"/>
      <c r="V308" s="410"/>
      <c r="W308" s="410"/>
      <c r="X308" s="410"/>
      <c r="Y308" s="410"/>
      <c r="Z308" s="410"/>
      <c r="AA308" s="410"/>
      <c r="AB308" s="410"/>
      <c r="AC308" s="410"/>
      <c r="AD308" s="410"/>
      <c r="AE308" s="410"/>
      <c r="AF308" s="410"/>
      <c r="AG308" s="410"/>
      <c r="AH308" s="410"/>
      <c r="AI308" s="410"/>
      <c r="AJ308" s="410"/>
      <c r="AK308" s="410"/>
      <c r="AL308" s="410"/>
      <c r="AM308" s="410"/>
      <c r="AN308" s="410"/>
      <c r="AO308" s="410"/>
      <c r="AP308" s="410"/>
      <c r="AQ308" s="410"/>
      <c r="AR308" s="410"/>
      <c r="AS308" s="410"/>
      <c r="AT308" s="410"/>
      <c r="AU308" s="410"/>
      <c r="AV308" s="410"/>
      <c r="AW308" s="410"/>
      <c r="AX308" s="410"/>
      <c r="AY308" s="410"/>
      <c r="AZ308" s="410"/>
      <c r="BA308" s="410"/>
      <c r="BB308" s="410"/>
      <c r="BC308" s="410"/>
      <c r="BD308" s="410"/>
      <c r="BE308" s="410"/>
      <c r="BF308" s="410"/>
      <c r="BG308" s="410"/>
      <c r="BH308" s="410"/>
      <c r="BI308" s="410"/>
      <c r="BJ308" s="410"/>
      <c r="BK308" s="410"/>
      <c r="BL308" s="410"/>
      <c r="BM308" s="410"/>
      <c r="BN308" s="410"/>
      <c r="BO308" s="410"/>
      <c r="BP308" s="410"/>
      <c r="BQ308" s="410"/>
      <c r="BR308" s="410"/>
      <c r="BS308" s="410"/>
      <c r="BT308" s="410"/>
      <c r="BU308" s="410"/>
      <c r="BV308" s="410"/>
      <c r="BW308" s="410"/>
      <c r="BX308" s="410"/>
      <c r="BY308" s="410"/>
      <c r="BZ308" s="410"/>
      <c r="CA308" s="410"/>
      <c r="CB308" s="410"/>
      <c r="CC308" s="410"/>
      <c r="CD308" s="410"/>
      <c r="CE308" s="410"/>
      <c r="CF308" s="410"/>
      <c r="CG308" s="410"/>
      <c r="CH308" s="410"/>
      <c r="CI308" s="410"/>
      <c r="CJ308" s="410"/>
      <c r="CK308" s="410"/>
      <c r="CL308" s="410"/>
      <c r="CM308" s="410"/>
      <c r="CN308" s="410"/>
    </row>
    <row r="309" spans="1:92" s="411" customFormat="1">
      <c r="A309" s="409"/>
      <c r="B309" s="791"/>
      <c r="C309" s="791"/>
      <c r="D309" s="791"/>
      <c r="E309" s="791"/>
      <c r="F309" s="791"/>
      <c r="G309" s="791"/>
      <c r="H309" s="791"/>
      <c r="I309" s="791"/>
      <c r="J309" s="791"/>
      <c r="K309" s="791"/>
      <c r="L309" s="791"/>
      <c r="M309" s="791"/>
      <c r="N309" s="791"/>
      <c r="O309" s="791"/>
      <c r="P309" s="791"/>
      <c r="Q309" s="791"/>
      <c r="R309" s="791"/>
      <c r="S309" s="410"/>
      <c r="T309" s="410"/>
      <c r="U309" s="410"/>
      <c r="V309" s="410"/>
      <c r="W309" s="410"/>
      <c r="X309" s="410"/>
      <c r="Y309" s="410"/>
      <c r="Z309" s="410"/>
      <c r="AA309" s="410"/>
      <c r="AB309" s="410"/>
      <c r="AC309" s="410"/>
      <c r="AD309" s="410"/>
      <c r="AE309" s="410"/>
      <c r="AF309" s="410"/>
      <c r="AG309" s="410"/>
      <c r="AH309" s="410"/>
      <c r="AI309" s="410"/>
      <c r="AJ309" s="410"/>
      <c r="AK309" s="410"/>
      <c r="AL309" s="410"/>
      <c r="AM309" s="410"/>
      <c r="AN309" s="410"/>
      <c r="AO309" s="410"/>
      <c r="AP309" s="410"/>
      <c r="AQ309" s="410"/>
      <c r="AR309" s="410"/>
      <c r="AS309" s="410"/>
      <c r="AT309" s="410"/>
      <c r="AU309" s="410"/>
      <c r="AV309" s="410"/>
      <c r="AW309" s="410"/>
      <c r="AX309" s="410"/>
      <c r="AY309" s="410"/>
      <c r="AZ309" s="410"/>
      <c r="BA309" s="410"/>
      <c r="BB309" s="410"/>
      <c r="BC309" s="410"/>
      <c r="BD309" s="410"/>
      <c r="BE309" s="410"/>
      <c r="BF309" s="410"/>
      <c r="BG309" s="410"/>
      <c r="BH309" s="410"/>
      <c r="BI309" s="410"/>
      <c r="BJ309" s="410"/>
      <c r="BK309" s="410"/>
      <c r="BL309" s="410"/>
      <c r="BM309" s="410"/>
      <c r="BN309" s="410"/>
      <c r="BO309" s="410"/>
      <c r="BP309" s="410"/>
      <c r="BQ309" s="410"/>
      <c r="BR309" s="410"/>
      <c r="BS309" s="410"/>
      <c r="BT309" s="410"/>
      <c r="BU309" s="410"/>
      <c r="BV309" s="410"/>
      <c r="BW309" s="410"/>
      <c r="BX309" s="410"/>
      <c r="BY309" s="410"/>
      <c r="BZ309" s="410"/>
      <c r="CA309" s="410"/>
      <c r="CB309" s="410"/>
      <c r="CC309" s="410"/>
      <c r="CD309" s="410"/>
      <c r="CE309" s="410"/>
      <c r="CF309" s="410"/>
      <c r="CG309" s="410"/>
      <c r="CH309" s="410"/>
      <c r="CI309" s="410"/>
      <c r="CJ309" s="410"/>
      <c r="CK309" s="410"/>
      <c r="CL309" s="410"/>
      <c r="CM309" s="410"/>
      <c r="CN309" s="410"/>
    </row>
    <row r="310" spans="1:92" ht="14.25">
      <c r="B310" s="496" t="s">
        <v>790</v>
      </c>
      <c r="C310" s="497"/>
      <c r="D310" s="497"/>
      <c r="E310" s="497"/>
      <c r="F310" s="497"/>
      <c r="G310" s="497"/>
      <c r="H310" s="497"/>
      <c r="I310" s="497"/>
      <c r="J310" s="497"/>
      <c r="K310" s="497"/>
      <c r="L310" s="498"/>
      <c r="M310" s="521">
        <v>1160</v>
      </c>
      <c r="N310" s="720"/>
      <c r="O310" s="721"/>
      <c r="P310" s="721"/>
      <c r="Q310" s="722"/>
      <c r="R310" s="527" t="s">
        <v>2</v>
      </c>
      <c r="S310" s="410"/>
      <c r="T310" s="410"/>
      <c r="U310" s="410"/>
      <c r="V310" s="410"/>
      <c r="W310" s="410"/>
      <c r="X310" s="410"/>
      <c r="Y310" s="410"/>
      <c r="Z310" s="410"/>
      <c r="AA310" s="410"/>
      <c r="AB310" s="410"/>
      <c r="AC310" s="410"/>
      <c r="AD310" s="410"/>
      <c r="AE310" s="410"/>
      <c r="AF310" s="410"/>
      <c r="AG310" s="410"/>
      <c r="AH310" s="410"/>
      <c r="AI310" s="410"/>
      <c r="AJ310" s="410"/>
      <c r="AK310" s="410"/>
      <c r="AL310" s="410"/>
      <c r="AM310" s="410"/>
      <c r="AN310" s="410"/>
      <c r="AO310" s="410"/>
      <c r="AP310" s="410"/>
      <c r="AQ310" s="410"/>
      <c r="AR310" s="410"/>
      <c r="AS310" s="410"/>
      <c r="AT310" s="410"/>
      <c r="AU310" s="410"/>
      <c r="AV310" s="410"/>
      <c r="AW310" s="410"/>
      <c r="AX310" s="410"/>
      <c r="AY310" s="410"/>
      <c r="AZ310" s="410"/>
      <c r="BA310" s="410"/>
      <c r="BB310" s="410"/>
      <c r="BC310" s="410"/>
      <c r="BD310" s="410"/>
      <c r="BE310" s="410"/>
      <c r="BF310" s="410"/>
      <c r="BG310" s="410"/>
      <c r="BH310" s="410"/>
      <c r="BI310" s="410"/>
      <c r="BJ310" s="410"/>
      <c r="BK310" s="410"/>
      <c r="BL310" s="410"/>
      <c r="BM310" s="410"/>
      <c r="BN310" s="410"/>
      <c r="BO310" s="410"/>
      <c r="BP310" s="410"/>
      <c r="BQ310" s="410"/>
      <c r="BR310" s="410"/>
      <c r="BS310" s="410"/>
      <c r="BT310" s="410"/>
      <c r="BU310" s="410"/>
      <c r="BV310" s="410"/>
      <c r="BW310" s="410"/>
      <c r="BX310" s="410"/>
      <c r="BY310" s="410"/>
      <c r="BZ310" s="410"/>
      <c r="CA310" s="410"/>
      <c r="CB310" s="410"/>
      <c r="CC310" s="410"/>
      <c r="CD310" s="410"/>
      <c r="CE310" s="410"/>
      <c r="CF310" s="410"/>
      <c r="CG310" s="410"/>
      <c r="CH310" s="410"/>
      <c r="CI310" s="410"/>
      <c r="CJ310" s="410"/>
      <c r="CK310" s="410"/>
      <c r="CL310" s="410"/>
      <c r="CM310" s="410"/>
      <c r="CN310" s="410"/>
    </row>
    <row r="311" spans="1:92" ht="14.25">
      <c r="B311" s="496" t="s">
        <v>791</v>
      </c>
      <c r="C311" s="497"/>
      <c r="D311" s="497"/>
      <c r="E311" s="497"/>
      <c r="F311" s="497"/>
      <c r="G311" s="497"/>
      <c r="H311" s="497"/>
      <c r="I311" s="497"/>
      <c r="J311" s="497"/>
      <c r="K311" s="497"/>
      <c r="L311" s="498"/>
      <c r="M311" s="521">
        <v>1163</v>
      </c>
      <c r="N311" s="720"/>
      <c r="O311" s="721"/>
      <c r="P311" s="721"/>
      <c r="Q311" s="722"/>
      <c r="R311" s="527" t="s">
        <v>3</v>
      </c>
      <c r="S311" s="410"/>
      <c r="T311" s="410"/>
      <c r="U311" s="410"/>
      <c r="V311" s="410"/>
      <c r="W311" s="410"/>
      <c r="X311" s="410"/>
      <c r="Y311" s="410"/>
      <c r="Z311" s="410"/>
      <c r="AA311" s="410"/>
      <c r="AB311" s="410"/>
      <c r="AC311" s="410"/>
      <c r="AD311" s="410"/>
      <c r="AE311" s="410"/>
      <c r="AF311" s="410"/>
      <c r="AG311" s="410"/>
      <c r="AH311" s="410"/>
      <c r="AI311" s="410"/>
      <c r="AJ311" s="410"/>
      <c r="AK311" s="410"/>
      <c r="AL311" s="410"/>
      <c r="AM311" s="410"/>
      <c r="AN311" s="410"/>
      <c r="AO311" s="410"/>
      <c r="AP311" s="410"/>
      <c r="AQ311" s="410"/>
      <c r="AR311" s="410"/>
      <c r="AS311" s="410"/>
      <c r="AT311" s="410"/>
      <c r="AU311" s="410"/>
      <c r="AV311" s="410"/>
      <c r="AW311" s="410"/>
      <c r="AX311" s="410"/>
      <c r="AY311" s="410"/>
      <c r="AZ311" s="410"/>
      <c r="BA311" s="410"/>
      <c r="BB311" s="410"/>
      <c r="BC311" s="410"/>
      <c r="BD311" s="410"/>
      <c r="BE311" s="410"/>
      <c r="BF311" s="410"/>
      <c r="BG311" s="410"/>
      <c r="BH311" s="410"/>
      <c r="BI311" s="410"/>
      <c r="BJ311" s="410"/>
      <c r="BK311" s="410"/>
      <c r="BL311" s="410"/>
      <c r="BM311" s="410"/>
      <c r="BN311" s="410"/>
      <c r="BO311" s="410"/>
      <c r="BP311" s="410"/>
      <c r="BQ311" s="410"/>
      <c r="BR311" s="410"/>
      <c r="BS311" s="410"/>
      <c r="BT311" s="410"/>
      <c r="BU311" s="410"/>
      <c r="BV311" s="410"/>
      <c r="BW311" s="410"/>
      <c r="BX311" s="410"/>
      <c r="BY311" s="410"/>
      <c r="BZ311" s="410"/>
      <c r="CA311" s="410"/>
      <c r="CB311" s="410"/>
      <c r="CC311" s="410"/>
      <c r="CD311" s="410"/>
      <c r="CE311" s="410"/>
      <c r="CF311" s="410"/>
      <c r="CG311" s="410"/>
      <c r="CH311" s="410"/>
      <c r="CI311" s="410"/>
      <c r="CJ311" s="410"/>
      <c r="CK311" s="410"/>
      <c r="CL311" s="410"/>
      <c r="CM311" s="410"/>
      <c r="CN311" s="410"/>
    </row>
    <row r="312" spans="1:92" ht="14.25">
      <c r="B312" s="496" t="s">
        <v>792</v>
      </c>
      <c r="C312" s="497"/>
      <c r="D312" s="497"/>
      <c r="E312" s="497"/>
      <c r="F312" s="497"/>
      <c r="G312" s="497"/>
      <c r="H312" s="497"/>
      <c r="I312" s="497"/>
      <c r="J312" s="497"/>
      <c r="K312" s="497"/>
      <c r="L312" s="498"/>
      <c r="M312" s="521">
        <v>1164</v>
      </c>
      <c r="N312" s="720"/>
      <c r="O312" s="721"/>
      <c r="P312" s="721"/>
      <c r="Q312" s="722"/>
      <c r="R312" s="527" t="s">
        <v>3</v>
      </c>
      <c r="S312" s="410"/>
      <c r="T312" s="410"/>
      <c r="U312" s="410"/>
      <c r="V312" s="410"/>
      <c r="W312" s="410"/>
      <c r="X312" s="410"/>
      <c r="Y312" s="410"/>
      <c r="Z312" s="410"/>
      <c r="AA312" s="410"/>
      <c r="AB312" s="410"/>
      <c r="AC312" s="410"/>
      <c r="AD312" s="410"/>
      <c r="AE312" s="410"/>
      <c r="AF312" s="410"/>
      <c r="AG312" s="410"/>
      <c r="AH312" s="410"/>
      <c r="AI312" s="410"/>
      <c r="AJ312" s="410"/>
      <c r="AK312" s="410"/>
      <c r="AL312" s="410"/>
      <c r="AM312" s="410"/>
      <c r="AN312" s="410"/>
      <c r="AO312" s="410"/>
      <c r="AP312" s="410"/>
      <c r="AQ312" s="410"/>
      <c r="AR312" s="410"/>
      <c r="AS312" s="410"/>
      <c r="AT312" s="410"/>
      <c r="AU312" s="410"/>
      <c r="AV312" s="410"/>
      <c r="AW312" s="410"/>
      <c r="AX312" s="410"/>
      <c r="AY312" s="410"/>
      <c r="AZ312" s="410"/>
      <c r="BA312" s="410"/>
      <c r="BB312" s="410"/>
      <c r="BC312" s="410"/>
      <c r="BD312" s="410"/>
      <c r="BE312" s="410"/>
      <c r="BF312" s="410"/>
      <c r="BG312" s="410"/>
      <c r="BH312" s="410"/>
      <c r="BI312" s="410"/>
      <c r="BJ312" s="410"/>
      <c r="BK312" s="410"/>
      <c r="BL312" s="410"/>
      <c r="BM312" s="410"/>
      <c r="BN312" s="410"/>
      <c r="BO312" s="410"/>
      <c r="BP312" s="410"/>
      <c r="BQ312" s="410"/>
      <c r="BR312" s="410"/>
      <c r="BS312" s="410"/>
      <c r="BT312" s="410"/>
      <c r="BU312" s="410"/>
      <c r="BV312" s="410"/>
      <c r="BW312" s="410"/>
      <c r="BX312" s="410"/>
      <c r="BY312" s="410"/>
      <c r="BZ312" s="410"/>
      <c r="CA312" s="410"/>
      <c r="CB312" s="410"/>
      <c r="CC312" s="410"/>
      <c r="CD312" s="410"/>
      <c r="CE312" s="410"/>
      <c r="CF312" s="410"/>
      <c r="CG312" s="410"/>
      <c r="CH312" s="410"/>
      <c r="CI312" s="410"/>
      <c r="CJ312" s="410"/>
      <c r="CK312" s="410"/>
      <c r="CL312" s="410"/>
      <c r="CM312" s="410"/>
      <c r="CN312" s="410"/>
    </row>
    <row r="313" spans="1:92" ht="14.25">
      <c r="B313" s="496" t="s">
        <v>793</v>
      </c>
      <c r="C313" s="497"/>
      <c r="D313" s="497"/>
      <c r="E313" s="497"/>
      <c r="F313" s="497"/>
      <c r="G313" s="497"/>
      <c r="H313" s="497"/>
      <c r="I313" s="497"/>
      <c r="J313" s="497"/>
      <c r="K313" s="497"/>
      <c r="L313" s="498"/>
      <c r="M313" s="521">
        <v>1166</v>
      </c>
      <c r="N313" s="720"/>
      <c r="O313" s="721"/>
      <c r="P313" s="721"/>
      <c r="Q313" s="722"/>
      <c r="R313" s="527" t="s">
        <v>2</v>
      </c>
      <c r="S313" s="410"/>
      <c r="T313" s="410"/>
      <c r="U313" s="410"/>
      <c r="V313" s="410"/>
      <c r="W313" s="410"/>
      <c r="X313" s="410"/>
      <c r="Y313" s="410"/>
      <c r="Z313" s="410"/>
      <c r="AA313" s="410"/>
      <c r="AB313" s="410"/>
      <c r="AC313" s="410"/>
      <c r="AD313" s="410"/>
      <c r="AE313" s="410"/>
      <c r="AF313" s="410"/>
      <c r="AG313" s="410"/>
      <c r="AH313" s="410"/>
      <c r="AI313" s="410"/>
      <c r="AJ313" s="410"/>
      <c r="AK313" s="410"/>
      <c r="AL313" s="410"/>
      <c r="AM313" s="410"/>
      <c r="AN313" s="410"/>
      <c r="AO313" s="410"/>
      <c r="AP313" s="410"/>
      <c r="AQ313" s="410"/>
      <c r="AR313" s="410"/>
      <c r="AS313" s="410"/>
      <c r="AT313" s="410"/>
      <c r="AU313" s="410"/>
      <c r="AV313" s="410"/>
      <c r="AW313" s="410"/>
      <c r="AX313" s="410"/>
      <c r="AY313" s="410"/>
      <c r="AZ313" s="410"/>
      <c r="BA313" s="410"/>
      <c r="BB313" s="410"/>
      <c r="BC313" s="410"/>
      <c r="BD313" s="410"/>
      <c r="BE313" s="410"/>
      <c r="BF313" s="410"/>
      <c r="BG313" s="410"/>
      <c r="BH313" s="410"/>
      <c r="BI313" s="410"/>
      <c r="BJ313" s="410"/>
      <c r="BK313" s="410"/>
      <c r="BL313" s="410"/>
      <c r="BM313" s="410"/>
      <c r="BN313" s="410"/>
      <c r="BO313" s="410"/>
      <c r="BP313" s="410"/>
      <c r="BQ313" s="410"/>
      <c r="BR313" s="410"/>
      <c r="BS313" s="410"/>
      <c r="BT313" s="410"/>
      <c r="BU313" s="410"/>
      <c r="BV313" s="410"/>
      <c r="BW313" s="410"/>
      <c r="BX313" s="410"/>
      <c r="BY313" s="410"/>
      <c r="BZ313" s="410"/>
      <c r="CA313" s="410"/>
      <c r="CB313" s="410"/>
      <c r="CC313" s="410"/>
      <c r="CD313" s="410"/>
      <c r="CE313" s="410"/>
      <c r="CF313" s="410"/>
      <c r="CG313" s="410"/>
      <c r="CH313" s="410"/>
      <c r="CI313" s="410"/>
      <c r="CJ313" s="410"/>
      <c r="CK313" s="410"/>
      <c r="CL313" s="410"/>
      <c r="CM313" s="410"/>
      <c r="CN313" s="410"/>
    </row>
    <row r="314" spans="1:92" ht="14.25">
      <c r="B314" s="496" t="s">
        <v>794</v>
      </c>
      <c r="C314" s="497"/>
      <c r="D314" s="497"/>
      <c r="E314" s="497"/>
      <c r="F314" s="497"/>
      <c r="G314" s="497"/>
      <c r="H314" s="497"/>
      <c r="I314" s="497"/>
      <c r="J314" s="497"/>
      <c r="K314" s="497"/>
      <c r="L314" s="498"/>
      <c r="M314" s="521">
        <v>1168</v>
      </c>
      <c r="N314" s="720">
        <f>+$N$310-$N$311-$N$312+N313</f>
        <v>0</v>
      </c>
      <c r="O314" s="721"/>
      <c r="P314" s="721"/>
      <c r="Q314" s="722"/>
      <c r="R314" s="527" t="s">
        <v>4</v>
      </c>
      <c r="S314" s="410"/>
      <c r="T314" s="410"/>
      <c r="U314" s="410"/>
      <c r="V314" s="410"/>
      <c r="W314" s="410"/>
      <c r="X314" s="410"/>
      <c r="Y314" s="410"/>
      <c r="Z314" s="410"/>
      <c r="AA314" s="410"/>
      <c r="AB314" s="410"/>
      <c r="AC314" s="410"/>
      <c r="AD314" s="410"/>
      <c r="AE314" s="410"/>
      <c r="AF314" s="410"/>
      <c r="AG314" s="410"/>
      <c r="AH314" s="410"/>
      <c r="AI314" s="410"/>
      <c r="AJ314" s="410"/>
      <c r="AK314" s="410"/>
      <c r="AL314" s="410"/>
      <c r="AM314" s="410"/>
      <c r="AN314" s="410"/>
      <c r="AO314" s="410"/>
      <c r="AP314" s="410"/>
      <c r="AQ314" s="410"/>
      <c r="AR314" s="410"/>
      <c r="AS314" s="410"/>
      <c r="AT314" s="410"/>
      <c r="AU314" s="410"/>
      <c r="AV314" s="410"/>
      <c r="AW314" s="410"/>
      <c r="AX314" s="410"/>
      <c r="AY314" s="410"/>
      <c r="AZ314" s="410"/>
      <c r="BA314" s="410"/>
      <c r="BB314" s="410"/>
      <c r="BC314" s="410"/>
      <c r="BD314" s="410"/>
      <c r="BE314" s="410"/>
      <c r="BF314" s="410"/>
      <c r="BG314" s="410"/>
      <c r="BH314" s="410"/>
      <c r="BI314" s="410"/>
      <c r="BJ314" s="410"/>
      <c r="BK314" s="410"/>
      <c r="BL314" s="410"/>
      <c r="BM314" s="410"/>
      <c r="BN314" s="410"/>
      <c r="BO314" s="410"/>
      <c r="BP314" s="410"/>
      <c r="BQ314" s="410"/>
      <c r="BR314" s="410"/>
      <c r="BS314" s="410"/>
      <c r="BT314" s="410"/>
      <c r="BU314" s="410"/>
      <c r="BV314" s="410"/>
      <c r="BW314" s="410"/>
      <c r="BX314" s="410"/>
      <c r="BY314" s="410"/>
      <c r="BZ314" s="410"/>
      <c r="CA314" s="410"/>
      <c r="CB314" s="410"/>
      <c r="CC314" s="410"/>
      <c r="CD314" s="410"/>
      <c r="CE314" s="410"/>
      <c r="CF314" s="410"/>
      <c r="CG314" s="410"/>
      <c r="CH314" s="410"/>
      <c r="CI314" s="410"/>
      <c r="CJ314" s="410"/>
      <c r="CK314" s="410"/>
      <c r="CL314" s="410"/>
      <c r="CM314" s="410"/>
      <c r="CN314" s="410"/>
    </row>
    <row r="315" spans="1:92" ht="14.25">
      <c r="B315" s="496" t="s">
        <v>795</v>
      </c>
      <c r="C315" s="497"/>
      <c r="D315" s="497"/>
      <c r="E315" s="497"/>
      <c r="F315" s="497"/>
      <c r="G315" s="497"/>
      <c r="H315" s="497"/>
      <c r="I315" s="497"/>
      <c r="J315" s="497"/>
      <c r="K315" s="497"/>
      <c r="L315" s="498"/>
      <c r="M315" s="521">
        <v>1169</v>
      </c>
      <c r="N315" s="720">
        <v>0</v>
      </c>
      <c r="O315" s="721"/>
      <c r="P315" s="721"/>
      <c r="Q315" s="722"/>
      <c r="R315" s="527" t="s">
        <v>4</v>
      </c>
      <c r="S315" s="410"/>
      <c r="T315" s="410"/>
      <c r="U315" s="410"/>
      <c r="V315" s="410"/>
      <c r="W315" s="410"/>
      <c r="X315" s="410"/>
      <c r="Y315" s="410"/>
      <c r="Z315" s="410"/>
      <c r="AA315" s="410"/>
      <c r="AB315" s="410"/>
      <c r="AC315" s="410"/>
      <c r="AD315" s="410"/>
      <c r="AE315" s="410"/>
      <c r="AF315" s="410"/>
      <c r="AG315" s="410"/>
      <c r="AH315" s="410"/>
      <c r="AI315" s="410"/>
      <c r="AJ315" s="410"/>
      <c r="AK315" s="410"/>
      <c r="AL315" s="410"/>
      <c r="AM315" s="410"/>
      <c r="AN315" s="410"/>
      <c r="AO315" s="410"/>
      <c r="AP315" s="410"/>
      <c r="AQ315" s="410"/>
      <c r="AR315" s="410"/>
      <c r="AS315" s="410"/>
      <c r="AT315" s="410"/>
      <c r="AU315" s="410"/>
      <c r="AV315" s="410"/>
      <c r="AW315" s="410"/>
      <c r="AX315" s="410"/>
      <c r="AY315" s="410"/>
      <c r="AZ315" s="410"/>
      <c r="BA315" s="410"/>
      <c r="BB315" s="410"/>
      <c r="BC315" s="410"/>
      <c r="BD315" s="410"/>
      <c r="BE315" s="410"/>
      <c r="BF315" s="410"/>
      <c r="BG315" s="410"/>
      <c r="BH315" s="410"/>
      <c r="BI315" s="410"/>
      <c r="BJ315" s="410"/>
      <c r="BK315" s="410"/>
      <c r="BL315" s="410"/>
      <c r="BM315" s="410"/>
      <c r="BN315" s="410"/>
      <c r="BO315" s="410"/>
      <c r="BP315" s="410"/>
      <c r="BQ315" s="410"/>
      <c r="BR315" s="410"/>
      <c r="BS315" s="410"/>
      <c r="BT315" s="410"/>
      <c r="BU315" s="410"/>
      <c r="BV315" s="410"/>
      <c r="BW315" s="410"/>
      <c r="BX315" s="410"/>
      <c r="BY315" s="410"/>
      <c r="BZ315" s="410"/>
      <c r="CA315" s="410"/>
      <c r="CB315" s="410"/>
      <c r="CC315" s="410"/>
      <c r="CD315" s="410"/>
      <c r="CE315" s="410"/>
      <c r="CF315" s="410"/>
      <c r="CG315" s="410"/>
      <c r="CH315" s="410"/>
      <c r="CI315" s="410"/>
      <c r="CJ315" s="410"/>
      <c r="CK315" s="410"/>
      <c r="CL315" s="410"/>
      <c r="CM315" s="410"/>
      <c r="CN315" s="410"/>
    </row>
    <row r="316" spans="1:92" ht="14.25">
      <c r="B316" s="496" t="s">
        <v>796</v>
      </c>
      <c r="C316" s="497"/>
      <c r="D316" s="497"/>
      <c r="E316" s="497"/>
      <c r="F316" s="497"/>
      <c r="G316" s="497"/>
      <c r="H316" s="497"/>
      <c r="I316" s="497"/>
      <c r="J316" s="497"/>
      <c r="K316" s="497"/>
      <c r="L316" s="498"/>
      <c r="M316" s="521">
        <v>1170</v>
      </c>
      <c r="N316" s="720">
        <v>0</v>
      </c>
      <c r="O316" s="721"/>
      <c r="P316" s="721"/>
      <c r="Q316" s="722"/>
      <c r="R316" s="527" t="s">
        <v>4</v>
      </c>
      <c r="S316" s="410"/>
      <c r="T316" s="410"/>
      <c r="U316" s="410"/>
      <c r="V316" s="410"/>
      <c r="W316" s="410"/>
      <c r="X316" s="410"/>
      <c r="Y316" s="410"/>
      <c r="Z316" s="410"/>
      <c r="AA316" s="410"/>
      <c r="AB316" s="410"/>
      <c r="AC316" s="410"/>
      <c r="AD316" s="410"/>
      <c r="AE316" s="410"/>
      <c r="AF316" s="410"/>
      <c r="AG316" s="410"/>
      <c r="AH316" s="410"/>
      <c r="AI316" s="410"/>
      <c r="AJ316" s="410"/>
      <c r="AK316" s="410"/>
      <c r="AL316" s="410"/>
      <c r="AM316" s="410"/>
      <c r="AN316" s="410"/>
      <c r="AO316" s="410"/>
      <c r="AP316" s="410"/>
      <c r="AQ316" s="410"/>
      <c r="AR316" s="410"/>
      <c r="AS316" s="410"/>
      <c r="AT316" s="410"/>
      <c r="AU316" s="410"/>
      <c r="AV316" s="410"/>
      <c r="AW316" s="410"/>
      <c r="AX316" s="410"/>
      <c r="AY316" s="410"/>
      <c r="AZ316" s="410"/>
      <c r="BA316" s="410"/>
      <c r="BB316" s="410"/>
      <c r="BC316" s="410"/>
      <c r="BD316" s="410"/>
      <c r="BE316" s="410"/>
      <c r="BF316" s="410"/>
      <c r="BG316" s="410"/>
      <c r="BH316" s="410"/>
      <c r="BI316" s="410"/>
      <c r="BJ316" s="410"/>
      <c r="BK316" s="410"/>
      <c r="BL316" s="410"/>
      <c r="BM316" s="410"/>
      <c r="BN316" s="410"/>
      <c r="BO316" s="410"/>
      <c r="BP316" s="410"/>
      <c r="BQ316" s="410"/>
      <c r="BR316" s="410"/>
      <c r="BS316" s="410"/>
      <c r="BT316" s="410"/>
      <c r="BU316" s="410"/>
      <c r="BV316" s="410"/>
      <c r="BW316" s="410"/>
      <c r="BX316" s="410"/>
      <c r="BY316" s="410"/>
      <c r="BZ316" s="410"/>
      <c r="CA316" s="410"/>
      <c r="CB316" s="410"/>
      <c r="CC316" s="410"/>
      <c r="CD316" s="410"/>
      <c r="CE316" s="410"/>
      <c r="CF316" s="410"/>
      <c r="CG316" s="410"/>
      <c r="CH316" s="410"/>
      <c r="CI316" s="410"/>
      <c r="CJ316" s="410"/>
      <c r="CK316" s="410"/>
      <c r="CL316" s="410"/>
      <c r="CM316" s="410"/>
      <c r="CN316" s="410"/>
    </row>
    <row r="317" spans="1:92" ht="14.25">
      <c r="B317" s="496" t="s">
        <v>797</v>
      </c>
      <c r="C317" s="497"/>
      <c r="D317" s="497"/>
      <c r="E317" s="497"/>
      <c r="F317" s="497"/>
      <c r="G317" s="497"/>
      <c r="H317" s="497"/>
      <c r="I317" s="497"/>
      <c r="J317" s="497"/>
      <c r="K317" s="497"/>
      <c r="L317" s="498"/>
      <c r="M317" s="521">
        <v>1171</v>
      </c>
      <c r="N317" s="720"/>
      <c r="O317" s="721"/>
      <c r="P317" s="721"/>
      <c r="Q317" s="722"/>
      <c r="R317" s="527" t="s">
        <v>2</v>
      </c>
      <c r="S317" s="410"/>
      <c r="T317" s="410"/>
      <c r="U317" s="410"/>
      <c r="V317" s="410"/>
      <c r="W317" s="410"/>
      <c r="X317" s="410"/>
      <c r="Y317" s="410"/>
      <c r="Z317" s="410"/>
      <c r="AA317" s="410"/>
      <c r="AB317" s="410"/>
      <c r="AC317" s="410"/>
      <c r="AD317" s="410"/>
      <c r="AE317" s="410"/>
      <c r="AF317" s="410"/>
      <c r="AG317" s="410"/>
      <c r="AH317" s="410"/>
      <c r="AI317" s="410"/>
      <c r="AJ317" s="410"/>
      <c r="AK317" s="410"/>
      <c r="AL317" s="410"/>
      <c r="AM317" s="410"/>
      <c r="AN317" s="410"/>
      <c r="AO317" s="410"/>
      <c r="AP317" s="410"/>
      <c r="AQ317" s="410"/>
      <c r="AR317" s="410"/>
      <c r="AS317" s="410"/>
      <c r="AT317" s="410"/>
      <c r="AU317" s="410"/>
      <c r="AV317" s="410"/>
      <c r="AW317" s="410"/>
      <c r="AX317" s="410"/>
      <c r="AY317" s="410"/>
      <c r="AZ317" s="410"/>
      <c r="BA317" s="410"/>
      <c r="BB317" s="410"/>
      <c r="BC317" s="410"/>
      <c r="BD317" s="410"/>
      <c r="BE317" s="410"/>
      <c r="BF317" s="410"/>
      <c r="BG317" s="410"/>
      <c r="BH317" s="410"/>
      <c r="BI317" s="410"/>
      <c r="BJ317" s="410"/>
      <c r="BK317" s="410"/>
      <c r="BL317" s="410"/>
      <c r="BM317" s="410"/>
      <c r="BN317" s="410"/>
      <c r="BO317" s="410"/>
      <c r="BP317" s="410"/>
      <c r="BQ317" s="410"/>
      <c r="BR317" s="410"/>
      <c r="BS317" s="410"/>
      <c r="BT317" s="410"/>
      <c r="BU317" s="410"/>
      <c r="BV317" s="410"/>
      <c r="BW317" s="410"/>
      <c r="BX317" s="410"/>
      <c r="BY317" s="410"/>
      <c r="BZ317" s="410"/>
      <c r="CA317" s="410"/>
      <c r="CB317" s="410"/>
      <c r="CC317" s="410"/>
      <c r="CD317" s="410"/>
      <c r="CE317" s="410"/>
      <c r="CF317" s="410"/>
      <c r="CG317" s="410"/>
      <c r="CH317" s="410"/>
      <c r="CI317" s="410"/>
      <c r="CJ317" s="410"/>
      <c r="CK317" s="410"/>
      <c r="CL317" s="410"/>
      <c r="CM317" s="410"/>
      <c r="CN317" s="410"/>
    </row>
    <row r="318" spans="1:92" ht="14.25">
      <c r="B318" s="496" t="s">
        <v>798</v>
      </c>
      <c r="C318" s="497"/>
      <c r="D318" s="497"/>
      <c r="E318" s="497"/>
      <c r="F318" s="497"/>
      <c r="G318" s="497"/>
      <c r="H318" s="497"/>
      <c r="I318" s="497"/>
      <c r="J318" s="497"/>
      <c r="K318" s="497"/>
      <c r="L318" s="498"/>
      <c r="M318" s="521">
        <v>1172</v>
      </c>
      <c r="N318" s="720"/>
      <c r="O318" s="721"/>
      <c r="P318" s="721"/>
      <c r="Q318" s="722"/>
      <c r="R318" s="527" t="s">
        <v>3</v>
      </c>
      <c r="S318" s="410"/>
      <c r="T318" s="410"/>
      <c r="U318" s="410"/>
      <c r="V318" s="410"/>
      <c r="W318" s="410"/>
      <c r="X318" s="410"/>
      <c r="Y318" s="410"/>
      <c r="Z318" s="410"/>
      <c r="AA318" s="410"/>
      <c r="AB318" s="410"/>
      <c r="AC318" s="410"/>
      <c r="AD318" s="410"/>
      <c r="AE318" s="410"/>
      <c r="AF318" s="410"/>
      <c r="AG318" s="410"/>
      <c r="AH318" s="410"/>
      <c r="AI318" s="410"/>
      <c r="AJ318" s="410"/>
      <c r="AK318" s="410"/>
      <c r="AL318" s="410"/>
      <c r="AM318" s="410"/>
      <c r="AN318" s="410"/>
      <c r="AO318" s="410"/>
      <c r="AP318" s="410"/>
      <c r="AQ318" s="410"/>
      <c r="AR318" s="410"/>
      <c r="AS318" s="410"/>
      <c r="AT318" s="410"/>
      <c r="AU318" s="410"/>
      <c r="AV318" s="410"/>
      <c r="AW318" s="410"/>
      <c r="AX318" s="410"/>
      <c r="AY318" s="410"/>
      <c r="AZ318" s="410"/>
      <c r="BA318" s="410"/>
      <c r="BB318" s="410"/>
      <c r="BC318" s="410"/>
      <c r="BD318" s="410"/>
      <c r="BE318" s="410"/>
      <c r="BF318" s="410"/>
      <c r="BG318" s="410"/>
      <c r="BH318" s="410"/>
      <c r="BI318" s="410"/>
      <c r="BJ318" s="410"/>
      <c r="BK318" s="410"/>
      <c r="BL318" s="410"/>
      <c r="BM318" s="410"/>
      <c r="BN318" s="410"/>
      <c r="BO318" s="410"/>
      <c r="BP318" s="410"/>
      <c r="BQ318" s="410"/>
      <c r="BR318" s="410"/>
      <c r="BS318" s="410"/>
      <c r="BT318" s="410"/>
      <c r="BU318" s="410"/>
      <c r="BV318" s="410"/>
      <c r="BW318" s="410"/>
      <c r="BX318" s="410"/>
      <c r="BY318" s="410"/>
      <c r="BZ318" s="410"/>
      <c r="CA318" s="410"/>
      <c r="CB318" s="410"/>
      <c r="CC318" s="410"/>
      <c r="CD318" s="410"/>
      <c r="CE318" s="410"/>
      <c r="CF318" s="410"/>
      <c r="CG318" s="410"/>
      <c r="CH318" s="410"/>
      <c r="CI318" s="410"/>
      <c r="CJ318" s="410"/>
      <c r="CK318" s="410"/>
      <c r="CL318" s="410"/>
      <c r="CM318" s="410"/>
      <c r="CN318" s="410"/>
    </row>
    <row r="319" spans="1:92" ht="14.25">
      <c r="B319" s="496" t="s">
        <v>799</v>
      </c>
      <c r="C319" s="497"/>
      <c r="D319" s="497"/>
      <c r="E319" s="497"/>
      <c r="F319" s="497"/>
      <c r="G319" s="497"/>
      <c r="H319" s="497"/>
      <c r="I319" s="497"/>
      <c r="J319" s="497"/>
      <c r="K319" s="497"/>
      <c r="L319" s="498"/>
      <c r="M319" s="521">
        <v>1173</v>
      </c>
      <c r="N319" s="720"/>
      <c r="O319" s="721"/>
      <c r="P319" s="721"/>
      <c r="Q319" s="722"/>
      <c r="R319" s="527" t="s">
        <v>2</v>
      </c>
      <c r="S319" s="410"/>
      <c r="T319" s="410"/>
      <c r="U319" s="410"/>
      <c r="V319" s="410"/>
      <c r="W319" s="410"/>
      <c r="X319" s="410"/>
      <c r="Y319" s="410"/>
      <c r="Z319" s="410"/>
      <c r="AA319" s="410"/>
      <c r="AB319" s="410"/>
      <c r="AC319" s="410"/>
      <c r="AD319" s="410"/>
      <c r="AE319" s="410"/>
      <c r="AF319" s="410"/>
      <c r="AG319" s="410"/>
      <c r="AH319" s="410"/>
      <c r="AI319" s="410"/>
      <c r="AJ319" s="410"/>
      <c r="AK319" s="410"/>
      <c r="AL319" s="410"/>
      <c r="AM319" s="410"/>
      <c r="AN319" s="410"/>
      <c r="AO319" s="410"/>
      <c r="AP319" s="410"/>
      <c r="AQ319" s="410"/>
      <c r="AR319" s="410"/>
      <c r="AS319" s="410"/>
      <c r="AT319" s="410"/>
      <c r="AU319" s="410"/>
      <c r="AV319" s="410"/>
      <c r="AW319" s="410"/>
      <c r="AX319" s="410"/>
      <c r="AY319" s="410"/>
      <c r="AZ319" s="410"/>
      <c r="BA319" s="410"/>
      <c r="BB319" s="410"/>
      <c r="BC319" s="410"/>
      <c r="BD319" s="410"/>
      <c r="BE319" s="410"/>
      <c r="BF319" s="410"/>
      <c r="BG319" s="410"/>
      <c r="BH319" s="410"/>
      <c r="BI319" s="410"/>
      <c r="BJ319" s="410"/>
      <c r="BK319" s="410"/>
      <c r="BL319" s="410"/>
      <c r="BM319" s="410"/>
      <c r="BN319" s="410"/>
      <c r="BO319" s="410"/>
      <c r="BP319" s="410"/>
      <c r="BQ319" s="410"/>
      <c r="BR319" s="410"/>
      <c r="BS319" s="410"/>
      <c r="BT319" s="410"/>
      <c r="BU319" s="410"/>
      <c r="BV319" s="410"/>
      <c r="BW319" s="410"/>
      <c r="BX319" s="410"/>
      <c r="BY319" s="410"/>
      <c r="BZ319" s="410"/>
      <c r="CA319" s="410"/>
      <c r="CB319" s="410"/>
      <c r="CC319" s="410"/>
      <c r="CD319" s="410"/>
      <c r="CE319" s="410"/>
      <c r="CF319" s="410"/>
      <c r="CG319" s="410"/>
      <c r="CH319" s="410"/>
      <c r="CI319" s="410"/>
      <c r="CJ319" s="410"/>
      <c r="CK319" s="410"/>
      <c r="CL319" s="410"/>
      <c r="CM319" s="410"/>
      <c r="CN319" s="410"/>
    </row>
    <row r="320" spans="1:92" ht="14.25">
      <c r="B320" s="491" t="s">
        <v>800</v>
      </c>
      <c r="C320" s="492"/>
      <c r="D320" s="492"/>
      <c r="E320" s="492"/>
      <c r="F320" s="492"/>
      <c r="G320" s="492"/>
      <c r="H320" s="492"/>
      <c r="I320" s="492"/>
      <c r="J320" s="492"/>
      <c r="K320" s="492"/>
      <c r="L320" s="493"/>
      <c r="M320" s="521">
        <v>1174</v>
      </c>
      <c r="N320" s="720">
        <f>+$N$317-$N$318+$N$319</f>
        <v>0</v>
      </c>
      <c r="O320" s="721"/>
      <c r="P320" s="721"/>
      <c r="Q320" s="722"/>
      <c r="R320" s="527" t="s">
        <v>4</v>
      </c>
      <c r="S320" s="410"/>
      <c r="T320" s="410"/>
      <c r="U320" s="410"/>
      <c r="V320" s="410"/>
      <c r="W320" s="410"/>
      <c r="X320" s="410"/>
      <c r="Y320" s="410"/>
      <c r="Z320" s="410"/>
      <c r="AA320" s="410"/>
      <c r="AB320" s="410"/>
      <c r="AC320" s="410"/>
      <c r="AD320" s="410"/>
      <c r="AE320" s="410"/>
      <c r="AF320" s="410"/>
      <c r="AG320" s="410"/>
      <c r="AH320" s="410"/>
      <c r="AI320" s="410"/>
      <c r="AJ320" s="410"/>
      <c r="AK320" s="410"/>
      <c r="AL320" s="410"/>
      <c r="AM320" s="410"/>
      <c r="AN320" s="410"/>
      <c r="AO320" s="410"/>
      <c r="AP320" s="410"/>
      <c r="AQ320" s="410"/>
      <c r="AR320" s="410"/>
      <c r="AS320" s="410"/>
      <c r="AT320" s="410"/>
      <c r="AU320" s="410"/>
      <c r="AV320" s="410"/>
      <c r="AW320" s="410"/>
      <c r="AX320" s="410"/>
      <c r="AY320" s="410"/>
      <c r="AZ320" s="410"/>
      <c r="BA320" s="410"/>
      <c r="BB320" s="410"/>
      <c r="BC320" s="410"/>
      <c r="BD320" s="410"/>
      <c r="BE320" s="410"/>
      <c r="BF320" s="410"/>
      <c r="BG320" s="410"/>
      <c r="BH320" s="410"/>
      <c r="BI320" s="410"/>
      <c r="BJ320" s="410"/>
      <c r="BK320" s="410"/>
      <c r="BL320" s="410"/>
      <c r="BM320" s="410"/>
      <c r="BN320" s="410"/>
      <c r="BO320" s="410"/>
      <c r="BP320" s="410"/>
      <c r="BQ320" s="410"/>
      <c r="BR320" s="410"/>
      <c r="BS320" s="410"/>
      <c r="BT320" s="410"/>
      <c r="BU320" s="410"/>
      <c r="BV320" s="410"/>
      <c r="BW320" s="410"/>
      <c r="BX320" s="410"/>
      <c r="BY320" s="410"/>
      <c r="BZ320" s="410"/>
      <c r="CA320" s="410"/>
      <c r="CB320" s="410"/>
      <c r="CC320" s="410"/>
      <c r="CD320" s="410"/>
      <c r="CE320" s="410"/>
      <c r="CF320" s="410"/>
      <c r="CG320" s="410"/>
      <c r="CH320" s="410"/>
      <c r="CI320" s="410"/>
      <c r="CJ320" s="410"/>
      <c r="CK320" s="410"/>
      <c r="CL320" s="410"/>
      <c r="CM320" s="410"/>
      <c r="CN320" s="410"/>
    </row>
    <row r="321" spans="1:92" s="411" customFormat="1">
      <c r="A321" s="409"/>
      <c r="B321" s="517"/>
      <c r="C321" s="517"/>
      <c r="D321" s="517"/>
      <c r="E321" s="517"/>
      <c r="F321" s="517"/>
      <c r="G321" s="517"/>
      <c r="H321" s="517"/>
      <c r="I321" s="517"/>
      <c r="J321" s="517"/>
      <c r="K321" s="517"/>
      <c r="L321" s="517"/>
      <c r="M321" s="517"/>
      <c r="N321" s="517"/>
      <c r="P321" s="517"/>
      <c r="Q321" s="517"/>
      <c r="R321" s="517"/>
      <c r="S321" s="410"/>
      <c r="T321" s="410"/>
      <c r="U321" s="410"/>
      <c r="V321" s="410"/>
      <c r="W321" s="410"/>
      <c r="X321" s="410"/>
      <c r="Y321" s="410"/>
      <c r="Z321" s="410"/>
      <c r="AA321" s="410"/>
      <c r="AB321" s="410"/>
      <c r="AC321" s="410"/>
      <c r="AD321" s="410"/>
      <c r="AE321" s="410"/>
      <c r="AF321" s="410"/>
      <c r="AG321" s="410"/>
      <c r="AH321" s="410"/>
      <c r="AI321" s="410"/>
      <c r="AJ321" s="410"/>
      <c r="AK321" s="410"/>
      <c r="AL321" s="410"/>
      <c r="AM321" s="410"/>
      <c r="AN321" s="410"/>
      <c r="AO321" s="410"/>
      <c r="AP321" s="410"/>
      <c r="AQ321" s="410"/>
      <c r="AR321" s="410"/>
      <c r="AS321" s="410"/>
      <c r="AT321" s="410"/>
      <c r="AU321" s="410"/>
      <c r="AV321" s="410"/>
      <c r="AW321" s="410"/>
      <c r="AX321" s="410"/>
      <c r="AY321" s="410"/>
      <c r="AZ321" s="410"/>
      <c r="BA321" s="410"/>
      <c r="BB321" s="410"/>
      <c r="BC321" s="410"/>
      <c r="BD321" s="410"/>
      <c r="BE321" s="410"/>
      <c r="BF321" s="410"/>
      <c r="BG321" s="410"/>
      <c r="BH321" s="410"/>
      <c r="BI321" s="410"/>
      <c r="BJ321" s="410"/>
      <c r="BK321" s="410"/>
      <c r="BL321" s="410"/>
      <c r="BM321" s="410"/>
      <c r="BN321" s="410"/>
      <c r="BO321" s="410"/>
      <c r="BP321" s="410"/>
      <c r="BQ321" s="410"/>
      <c r="BR321" s="410"/>
      <c r="BS321" s="410"/>
      <c r="BT321" s="410"/>
      <c r="BU321" s="410"/>
      <c r="BV321" s="410"/>
      <c r="BW321" s="410"/>
      <c r="BX321" s="410"/>
      <c r="BY321" s="410"/>
      <c r="BZ321" s="410"/>
      <c r="CA321" s="410"/>
      <c r="CB321" s="410"/>
      <c r="CC321" s="410"/>
      <c r="CD321" s="410"/>
      <c r="CE321" s="410"/>
      <c r="CF321" s="410"/>
      <c r="CG321" s="410"/>
      <c r="CH321" s="410"/>
      <c r="CI321" s="410"/>
      <c r="CJ321" s="410"/>
      <c r="CK321" s="410"/>
      <c r="CL321" s="410"/>
      <c r="CM321" s="410"/>
      <c r="CN321" s="410"/>
    </row>
    <row r="322" spans="1:92" s="411" customFormat="1">
      <c r="A322" s="409"/>
      <c r="B322" s="791" t="s">
        <v>801</v>
      </c>
      <c r="C322" s="791"/>
      <c r="D322" s="791"/>
      <c r="E322" s="791"/>
      <c r="F322" s="791"/>
      <c r="G322" s="791"/>
      <c r="H322" s="791"/>
      <c r="I322" s="791"/>
      <c r="J322" s="791"/>
      <c r="K322" s="791"/>
      <c r="L322" s="791"/>
      <c r="M322" s="791"/>
      <c r="N322" s="791"/>
      <c r="O322" s="791"/>
      <c r="P322" s="791"/>
      <c r="Q322" s="791"/>
      <c r="R322" s="791"/>
      <c r="S322" s="410"/>
      <c r="T322" s="410"/>
      <c r="U322" s="410"/>
      <c r="V322" s="410"/>
      <c r="W322" s="410"/>
      <c r="X322" s="410"/>
      <c r="Y322" s="410"/>
      <c r="Z322" s="410"/>
      <c r="AA322" s="410"/>
      <c r="AB322" s="410"/>
      <c r="AC322" s="410"/>
      <c r="AD322" s="410"/>
      <c r="AE322" s="410"/>
      <c r="AF322" s="410"/>
      <c r="AG322" s="410"/>
      <c r="AH322" s="410"/>
      <c r="AI322" s="410"/>
      <c r="AJ322" s="410"/>
      <c r="AK322" s="410"/>
      <c r="AL322" s="410"/>
      <c r="AM322" s="410"/>
      <c r="AN322" s="410"/>
      <c r="AO322" s="410"/>
      <c r="AP322" s="410"/>
      <c r="AQ322" s="410"/>
      <c r="AR322" s="410"/>
      <c r="AS322" s="410"/>
      <c r="AT322" s="410"/>
      <c r="AU322" s="410"/>
      <c r="AV322" s="410"/>
      <c r="AW322" s="410"/>
      <c r="AX322" s="410"/>
      <c r="AY322" s="410"/>
      <c r="AZ322" s="410"/>
      <c r="BA322" s="410"/>
      <c r="BB322" s="410"/>
      <c r="BC322" s="410"/>
      <c r="BD322" s="410"/>
      <c r="BE322" s="410"/>
      <c r="BF322" s="410"/>
      <c r="BG322" s="410"/>
      <c r="BH322" s="410"/>
      <c r="BI322" s="410"/>
      <c r="BJ322" s="410"/>
      <c r="BK322" s="410"/>
      <c r="BL322" s="410"/>
      <c r="BM322" s="410"/>
      <c r="BN322" s="410"/>
      <c r="BO322" s="410"/>
      <c r="BP322" s="410"/>
      <c r="BQ322" s="410"/>
      <c r="BR322" s="410"/>
      <c r="BS322" s="410"/>
      <c r="BT322" s="410"/>
      <c r="BU322" s="410"/>
      <c r="BV322" s="410"/>
      <c r="BW322" s="410"/>
      <c r="BX322" s="410"/>
      <c r="BY322" s="410"/>
      <c r="BZ322" s="410"/>
      <c r="CA322" s="410"/>
      <c r="CB322" s="410"/>
      <c r="CC322" s="410"/>
      <c r="CD322" s="410"/>
      <c r="CE322" s="410"/>
      <c r="CF322" s="410"/>
      <c r="CG322" s="410"/>
      <c r="CH322" s="410"/>
      <c r="CI322" s="410"/>
      <c r="CJ322" s="410"/>
      <c r="CK322" s="410"/>
      <c r="CL322" s="410"/>
      <c r="CM322" s="410"/>
      <c r="CN322" s="410"/>
    </row>
    <row r="323" spans="1:92" s="411" customFormat="1">
      <c r="A323" s="409"/>
      <c r="B323" s="791"/>
      <c r="C323" s="791"/>
      <c r="D323" s="791"/>
      <c r="E323" s="791"/>
      <c r="F323" s="791"/>
      <c r="G323" s="791"/>
      <c r="H323" s="791"/>
      <c r="I323" s="791"/>
      <c r="J323" s="791"/>
      <c r="K323" s="791"/>
      <c r="L323" s="791"/>
      <c r="M323" s="791"/>
      <c r="N323" s="791"/>
      <c r="O323" s="791"/>
      <c r="P323" s="791"/>
      <c r="Q323" s="791"/>
      <c r="R323" s="791"/>
      <c r="S323" s="410"/>
      <c r="T323" s="410"/>
      <c r="U323" s="410"/>
      <c r="V323" s="410"/>
      <c r="W323" s="410"/>
      <c r="X323" s="410"/>
      <c r="Y323" s="410"/>
      <c r="Z323" s="410"/>
      <c r="AA323" s="410"/>
      <c r="AB323" s="410"/>
      <c r="AC323" s="410"/>
      <c r="AD323" s="410"/>
      <c r="AE323" s="410"/>
      <c r="AF323" s="410"/>
      <c r="AG323" s="410"/>
      <c r="AH323" s="410"/>
      <c r="AI323" s="410"/>
      <c r="AJ323" s="410"/>
      <c r="AK323" s="410"/>
      <c r="AL323" s="410"/>
      <c r="AM323" s="410"/>
      <c r="AN323" s="410"/>
      <c r="AO323" s="410"/>
      <c r="AP323" s="410"/>
      <c r="AQ323" s="410"/>
      <c r="AR323" s="410"/>
      <c r="AS323" s="410"/>
      <c r="AT323" s="410"/>
      <c r="AU323" s="410"/>
      <c r="AV323" s="410"/>
      <c r="AW323" s="410"/>
      <c r="AX323" s="410"/>
      <c r="AY323" s="410"/>
      <c r="AZ323" s="410"/>
      <c r="BA323" s="410"/>
      <c r="BB323" s="410"/>
      <c r="BC323" s="410"/>
      <c r="BD323" s="410"/>
      <c r="BE323" s="410"/>
      <c r="BF323" s="410"/>
      <c r="BG323" s="410"/>
      <c r="BH323" s="410"/>
      <c r="BI323" s="410"/>
      <c r="BJ323" s="410"/>
      <c r="BK323" s="410"/>
      <c r="BL323" s="410"/>
      <c r="BM323" s="410"/>
      <c r="BN323" s="410"/>
      <c r="BO323" s="410"/>
      <c r="BP323" s="410"/>
      <c r="BQ323" s="410"/>
      <c r="BR323" s="410"/>
      <c r="BS323" s="410"/>
      <c r="BT323" s="410"/>
      <c r="BU323" s="410"/>
      <c r="BV323" s="410"/>
      <c r="BW323" s="410"/>
      <c r="BX323" s="410"/>
      <c r="BY323" s="410"/>
      <c r="BZ323" s="410"/>
      <c r="CA323" s="410"/>
      <c r="CB323" s="410"/>
      <c r="CC323" s="410"/>
      <c r="CD323" s="410"/>
      <c r="CE323" s="410"/>
      <c r="CF323" s="410"/>
      <c r="CG323" s="410"/>
      <c r="CH323" s="410"/>
      <c r="CI323" s="410"/>
      <c r="CJ323" s="410"/>
      <c r="CK323" s="410"/>
      <c r="CL323" s="410"/>
      <c r="CM323" s="410"/>
      <c r="CN323" s="410"/>
    </row>
    <row r="324" spans="1:92" ht="15">
      <c r="B324" s="491" t="s">
        <v>802</v>
      </c>
      <c r="C324" s="492"/>
      <c r="D324" s="492"/>
      <c r="E324" s="492"/>
      <c r="F324" s="492"/>
      <c r="G324" s="492"/>
      <c r="H324" s="492"/>
      <c r="I324" s="492"/>
      <c r="J324" s="492"/>
      <c r="K324" s="492"/>
      <c r="L324" s="493"/>
      <c r="M324" s="521">
        <v>940</v>
      </c>
      <c r="N324" s="720"/>
      <c r="O324" s="721"/>
      <c r="P324" s="721"/>
      <c r="Q324" s="722"/>
      <c r="R324" s="539"/>
      <c r="S324" s="410"/>
      <c r="T324" s="410"/>
      <c r="U324" s="410"/>
      <c r="V324" s="410"/>
      <c r="W324" s="410"/>
      <c r="X324" s="410"/>
      <c r="Y324" s="410"/>
      <c r="Z324" s="410"/>
      <c r="AA324" s="410"/>
      <c r="AB324" s="410"/>
      <c r="AC324" s="410"/>
      <c r="AD324" s="410"/>
      <c r="AE324" s="410"/>
      <c r="AF324" s="410"/>
      <c r="AG324" s="410"/>
      <c r="AH324" s="410"/>
      <c r="AI324" s="410"/>
      <c r="AJ324" s="410"/>
      <c r="AK324" s="410"/>
      <c r="AL324" s="410"/>
      <c r="AM324" s="410"/>
      <c r="AN324" s="410"/>
      <c r="AO324" s="410"/>
      <c r="AP324" s="410"/>
      <c r="AQ324" s="410"/>
      <c r="AR324" s="410"/>
      <c r="AS324" s="410"/>
      <c r="AT324" s="410"/>
      <c r="AU324" s="410"/>
      <c r="AV324" s="410"/>
      <c r="AW324" s="410"/>
      <c r="AX324" s="410"/>
      <c r="AY324" s="410"/>
      <c r="AZ324" s="410"/>
      <c r="BA324" s="410"/>
      <c r="BB324" s="410"/>
      <c r="BC324" s="410"/>
      <c r="BD324" s="410"/>
      <c r="BE324" s="410"/>
      <c r="BF324" s="410"/>
      <c r="BG324" s="410"/>
      <c r="BH324" s="410"/>
      <c r="BI324" s="410"/>
      <c r="BJ324" s="410"/>
      <c r="BK324" s="410"/>
      <c r="BL324" s="410"/>
      <c r="BM324" s="410"/>
      <c r="BN324" s="410"/>
      <c r="BO324" s="410"/>
      <c r="BP324" s="410"/>
      <c r="BQ324" s="410"/>
      <c r="BR324" s="410"/>
      <c r="BS324" s="410"/>
      <c r="BT324" s="410"/>
      <c r="BU324" s="410"/>
      <c r="BV324" s="410"/>
      <c r="BW324" s="410"/>
      <c r="BX324" s="410"/>
      <c r="BY324" s="410"/>
      <c r="BZ324" s="410"/>
      <c r="CA324" s="410"/>
      <c r="CB324" s="410"/>
      <c r="CC324" s="410"/>
      <c r="CD324" s="410"/>
      <c r="CE324" s="410"/>
      <c r="CF324" s="410"/>
      <c r="CG324" s="410"/>
      <c r="CH324" s="410"/>
      <c r="CI324" s="410"/>
      <c r="CJ324" s="410"/>
      <c r="CK324" s="410"/>
      <c r="CL324" s="410"/>
      <c r="CM324" s="410"/>
      <c r="CN324" s="410"/>
    </row>
    <row r="325" spans="1:92" ht="14.25">
      <c r="B325" s="491" t="s">
        <v>803</v>
      </c>
      <c r="C325" s="492"/>
      <c r="D325" s="492"/>
      <c r="E325" s="492"/>
      <c r="F325" s="492"/>
      <c r="G325" s="492"/>
      <c r="H325" s="492"/>
      <c r="I325" s="492"/>
      <c r="J325" s="492"/>
      <c r="K325" s="492"/>
      <c r="L325" s="493"/>
      <c r="M325" s="521">
        <v>938</v>
      </c>
      <c r="N325" s="720"/>
      <c r="O325" s="721"/>
      <c r="P325" s="721"/>
      <c r="Q325" s="722"/>
      <c r="R325" s="527" t="s">
        <v>2</v>
      </c>
      <c r="S325" s="410"/>
      <c r="T325" s="410"/>
      <c r="U325" s="410"/>
      <c r="V325" s="410"/>
      <c r="W325" s="410"/>
      <c r="X325" s="410"/>
      <c r="Y325" s="410"/>
      <c r="Z325" s="410"/>
      <c r="AA325" s="410"/>
      <c r="AB325" s="410"/>
      <c r="AC325" s="410"/>
      <c r="AD325" s="410"/>
      <c r="AE325" s="410"/>
      <c r="AF325" s="410"/>
      <c r="AG325" s="410"/>
      <c r="AH325" s="410"/>
      <c r="AI325" s="410"/>
      <c r="AJ325" s="410"/>
      <c r="AK325" s="410"/>
      <c r="AL325" s="410"/>
      <c r="AM325" s="410"/>
      <c r="AN325" s="410"/>
      <c r="AO325" s="410"/>
      <c r="AP325" s="410"/>
      <c r="AQ325" s="410"/>
      <c r="AR325" s="410"/>
      <c r="AS325" s="410"/>
      <c r="AT325" s="410"/>
      <c r="AU325" s="410"/>
      <c r="AV325" s="410"/>
      <c r="AW325" s="410"/>
      <c r="AX325" s="410"/>
      <c r="AY325" s="410"/>
      <c r="AZ325" s="410"/>
      <c r="BA325" s="410"/>
      <c r="BB325" s="410"/>
      <c r="BC325" s="410"/>
      <c r="BD325" s="410"/>
      <c r="BE325" s="410"/>
      <c r="BF325" s="410"/>
      <c r="BG325" s="410"/>
      <c r="BH325" s="410"/>
      <c r="BI325" s="410"/>
      <c r="BJ325" s="410"/>
      <c r="BK325" s="410"/>
      <c r="BL325" s="410"/>
      <c r="BM325" s="410"/>
      <c r="BN325" s="410"/>
      <c r="BO325" s="410"/>
      <c r="BP325" s="410"/>
      <c r="BQ325" s="410"/>
      <c r="BR325" s="410"/>
      <c r="BS325" s="410"/>
      <c r="BT325" s="410"/>
      <c r="BU325" s="410"/>
      <c r="BV325" s="410"/>
      <c r="BW325" s="410"/>
      <c r="BX325" s="410"/>
      <c r="BY325" s="410"/>
      <c r="BZ325" s="410"/>
      <c r="CA325" s="410"/>
      <c r="CB325" s="410"/>
      <c r="CC325" s="410"/>
      <c r="CD325" s="410"/>
      <c r="CE325" s="410"/>
      <c r="CF325" s="410"/>
      <c r="CG325" s="410"/>
      <c r="CH325" s="410"/>
      <c r="CI325" s="410"/>
      <c r="CJ325" s="410"/>
      <c r="CK325" s="410"/>
      <c r="CL325" s="410"/>
      <c r="CM325" s="410"/>
      <c r="CN325" s="410"/>
    </row>
    <row r="326" spans="1:92" ht="14.25">
      <c r="B326" s="491" t="s">
        <v>804</v>
      </c>
      <c r="C326" s="492"/>
      <c r="D326" s="492"/>
      <c r="E326" s="492"/>
      <c r="F326" s="492"/>
      <c r="G326" s="492"/>
      <c r="H326" s="492"/>
      <c r="I326" s="492"/>
      <c r="J326" s="492"/>
      <c r="K326" s="492"/>
      <c r="L326" s="493"/>
      <c r="M326" s="521">
        <v>949</v>
      </c>
      <c r="N326" s="720"/>
      <c r="O326" s="721"/>
      <c r="P326" s="721"/>
      <c r="Q326" s="722"/>
      <c r="R326" s="527" t="s">
        <v>2</v>
      </c>
      <c r="S326" s="410"/>
      <c r="T326" s="410"/>
      <c r="U326" s="410"/>
      <c r="V326" s="410"/>
      <c r="W326" s="410"/>
      <c r="X326" s="410"/>
      <c r="Y326" s="410"/>
      <c r="Z326" s="410"/>
      <c r="AA326" s="410"/>
      <c r="AB326" s="410"/>
      <c r="AC326" s="410"/>
      <c r="AD326" s="410"/>
      <c r="AE326" s="410"/>
      <c r="AF326" s="410"/>
      <c r="AG326" s="410"/>
      <c r="AH326" s="410"/>
      <c r="AI326" s="410"/>
      <c r="AJ326" s="410"/>
      <c r="AK326" s="410"/>
      <c r="AL326" s="410"/>
      <c r="AM326" s="410"/>
      <c r="AN326" s="410"/>
      <c r="AO326" s="410"/>
      <c r="AP326" s="410"/>
      <c r="AQ326" s="410"/>
      <c r="AR326" s="410"/>
      <c r="AS326" s="410"/>
      <c r="AT326" s="410"/>
      <c r="AU326" s="410"/>
      <c r="AV326" s="410"/>
      <c r="AW326" s="410"/>
      <c r="AX326" s="410"/>
      <c r="AY326" s="410"/>
      <c r="AZ326" s="410"/>
      <c r="BA326" s="410"/>
      <c r="BB326" s="410"/>
      <c r="BC326" s="410"/>
      <c r="BD326" s="410"/>
      <c r="BE326" s="410"/>
      <c r="BF326" s="410"/>
      <c r="BG326" s="410"/>
      <c r="BH326" s="410"/>
      <c r="BI326" s="410"/>
      <c r="BJ326" s="410"/>
      <c r="BK326" s="410"/>
      <c r="BL326" s="410"/>
      <c r="BM326" s="410"/>
      <c r="BN326" s="410"/>
      <c r="BO326" s="410"/>
      <c r="BP326" s="410"/>
      <c r="BQ326" s="410"/>
      <c r="BR326" s="410"/>
      <c r="BS326" s="410"/>
      <c r="BT326" s="410"/>
      <c r="BU326" s="410"/>
      <c r="BV326" s="410"/>
      <c r="BW326" s="410"/>
      <c r="BX326" s="410"/>
      <c r="BY326" s="410"/>
      <c r="BZ326" s="410"/>
      <c r="CA326" s="410"/>
      <c r="CB326" s="410"/>
      <c r="CC326" s="410"/>
      <c r="CD326" s="410"/>
      <c r="CE326" s="410"/>
      <c r="CF326" s="410"/>
      <c r="CG326" s="410"/>
      <c r="CH326" s="410"/>
      <c r="CI326" s="410"/>
      <c r="CJ326" s="410"/>
      <c r="CK326" s="410"/>
      <c r="CL326" s="410"/>
      <c r="CM326" s="410"/>
      <c r="CN326" s="410"/>
    </row>
    <row r="327" spans="1:92" ht="14.25">
      <c r="B327" s="491" t="s">
        <v>805</v>
      </c>
      <c r="C327" s="492"/>
      <c r="D327" s="492"/>
      <c r="E327" s="492"/>
      <c r="F327" s="492"/>
      <c r="G327" s="492"/>
      <c r="H327" s="492"/>
      <c r="I327" s="492"/>
      <c r="J327" s="492"/>
      <c r="K327" s="492"/>
      <c r="L327" s="493"/>
      <c r="M327" s="521">
        <v>950</v>
      </c>
      <c r="N327" s="720"/>
      <c r="O327" s="721"/>
      <c r="P327" s="721"/>
      <c r="Q327" s="722"/>
      <c r="R327" s="527" t="s">
        <v>3</v>
      </c>
      <c r="S327" s="410"/>
      <c r="T327" s="410"/>
      <c r="U327" s="410"/>
      <c r="V327" s="410"/>
      <c r="W327" s="410"/>
      <c r="X327" s="410"/>
      <c r="Y327" s="410"/>
      <c r="Z327" s="410"/>
      <c r="AA327" s="410"/>
      <c r="AB327" s="410"/>
      <c r="AC327" s="410"/>
      <c r="AD327" s="410"/>
      <c r="AE327" s="410"/>
      <c r="AF327" s="410"/>
      <c r="AG327" s="410"/>
      <c r="AH327" s="410"/>
      <c r="AI327" s="410"/>
      <c r="AJ327" s="410"/>
      <c r="AK327" s="410"/>
      <c r="AL327" s="410"/>
      <c r="AM327" s="410"/>
      <c r="AN327" s="410"/>
      <c r="AO327" s="410"/>
      <c r="AP327" s="410"/>
      <c r="AQ327" s="410"/>
      <c r="AR327" s="410"/>
      <c r="AS327" s="410"/>
      <c r="AT327" s="410"/>
      <c r="AU327" s="410"/>
      <c r="AV327" s="410"/>
      <c r="AW327" s="410"/>
      <c r="AX327" s="410"/>
      <c r="AY327" s="410"/>
      <c r="AZ327" s="410"/>
      <c r="BA327" s="410"/>
      <c r="BB327" s="410"/>
      <c r="BC327" s="410"/>
      <c r="BD327" s="410"/>
      <c r="BE327" s="410"/>
      <c r="BF327" s="410"/>
      <c r="BG327" s="410"/>
      <c r="BH327" s="410"/>
      <c r="BI327" s="410"/>
      <c r="BJ327" s="410"/>
      <c r="BK327" s="410"/>
      <c r="BL327" s="410"/>
      <c r="BM327" s="410"/>
      <c r="BN327" s="410"/>
      <c r="BO327" s="410"/>
      <c r="BP327" s="410"/>
      <c r="BQ327" s="410"/>
      <c r="BR327" s="410"/>
      <c r="BS327" s="410"/>
      <c r="BT327" s="410"/>
      <c r="BU327" s="410"/>
      <c r="BV327" s="410"/>
      <c r="BW327" s="410"/>
      <c r="BX327" s="410"/>
      <c r="BY327" s="410"/>
      <c r="BZ327" s="410"/>
      <c r="CA327" s="410"/>
      <c r="CB327" s="410"/>
      <c r="CC327" s="410"/>
      <c r="CD327" s="410"/>
      <c r="CE327" s="410"/>
      <c r="CF327" s="410"/>
      <c r="CG327" s="410"/>
      <c r="CH327" s="410"/>
      <c r="CI327" s="410"/>
      <c r="CJ327" s="410"/>
      <c r="CK327" s="410"/>
      <c r="CL327" s="410"/>
      <c r="CM327" s="410"/>
      <c r="CN327" s="410"/>
    </row>
    <row r="328" spans="1:92" ht="14.25">
      <c r="B328" s="491" t="s">
        <v>806</v>
      </c>
      <c r="C328" s="492"/>
      <c r="D328" s="492"/>
      <c r="E328" s="492"/>
      <c r="F328" s="492"/>
      <c r="G328" s="492"/>
      <c r="H328" s="492"/>
      <c r="I328" s="492"/>
      <c r="J328" s="492"/>
      <c r="K328" s="492"/>
      <c r="L328" s="493"/>
      <c r="M328" s="521">
        <v>1066</v>
      </c>
      <c r="N328" s="720">
        <f>+$N$325+$N$326-$N$327</f>
        <v>0</v>
      </c>
      <c r="O328" s="721"/>
      <c r="P328" s="721"/>
      <c r="Q328" s="722"/>
      <c r="R328" s="527" t="s">
        <v>4</v>
      </c>
      <c r="S328" s="410"/>
      <c r="T328" s="410"/>
      <c r="U328" s="410"/>
      <c r="V328" s="410"/>
      <c r="W328" s="410"/>
      <c r="X328" s="410"/>
      <c r="Y328" s="410"/>
      <c r="Z328" s="410"/>
      <c r="AA328" s="410"/>
      <c r="AB328" s="410"/>
      <c r="AC328" s="410"/>
      <c r="AD328" s="410"/>
      <c r="AE328" s="410"/>
      <c r="AF328" s="410"/>
      <c r="AG328" s="410"/>
      <c r="AH328" s="410"/>
      <c r="AI328" s="410"/>
      <c r="AJ328" s="410"/>
      <c r="AK328" s="410"/>
      <c r="AL328" s="410"/>
      <c r="AM328" s="410"/>
      <c r="AN328" s="410"/>
      <c r="AO328" s="410"/>
      <c r="AP328" s="410"/>
      <c r="AQ328" s="410"/>
      <c r="AR328" s="410"/>
      <c r="AS328" s="410"/>
      <c r="AT328" s="410"/>
      <c r="AU328" s="410"/>
      <c r="AV328" s="410"/>
      <c r="AW328" s="410"/>
      <c r="AX328" s="410"/>
      <c r="AY328" s="410"/>
      <c r="AZ328" s="410"/>
      <c r="BA328" s="410"/>
      <c r="BB328" s="410"/>
      <c r="BC328" s="410"/>
      <c r="BD328" s="410"/>
      <c r="BE328" s="410"/>
      <c r="BF328" s="410"/>
      <c r="BG328" s="410"/>
      <c r="BH328" s="410"/>
      <c r="BI328" s="410"/>
      <c r="BJ328" s="410"/>
      <c r="BK328" s="410"/>
      <c r="BL328" s="410"/>
      <c r="BM328" s="410"/>
      <c r="BN328" s="410"/>
      <c r="BO328" s="410"/>
      <c r="BP328" s="410"/>
      <c r="BQ328" s="410"/>
      <c r="BR328" s="410"/>
      <c r="BS328" s="410"/>
      <c r="BT328" s="410"/>
      <c r="BU328" s="410"/>
      <c r="BV328" s="410"/>
      <c r="BW328" s="410"/>
      <c r="BX328" s="410"/>
      <c r="BY328" s="410"/>
      <c r="BZ328" s="410"/>
      <c r="CA328" s="410"/>
      <c r="CB328" s="410"/>
      <c r="CC328" s="410"/>
      <c r="CD328" s="410"/>
      <c r="CE328" s="410"/>
      <c r="CF328" s="410"/>
      <c r="CG328" s="410"/>
      <c r="CH328" s="410"/>
      <c r="CI328" s="410"/>
      <c r="CJ328" s="410"/>
      <c r="CK328" s="410"/>
      <c r="CL328" s="410"/>
      <c r="CM328" s="410"/>
      <c r="CN328" s="410"/>
    </row>
    <row r="329" spans="1:92"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P329" s="410"/>
      <c r="Q329" s="410"/>
      <c r="R329" s="410"/>
      <c r="S329" s="410"/>
      <c r="T329" s="410"/>
      <c r="U329" s="410"/>
      <c r="V329" s="410"/>
      <c r="W329" s="410"/>
      <c r="X329" s="410"/>
      <c r="Y329" s="410"/>
      <c r="Z329" s="410"/>
      <c r="AA329" s="410"/>
      <c r="AB329" s="410"/>
      <c r="AC329" s="410"/>
      <c r="AD329" s="410"/>
      <c r="AE329" s="410"/>
      <c r="AF329" s="410"/>
      <c r="AG329" s="410"/>
      <c r="AH329" s="410"/>
      <c r="AI329" s="410"/>
      <c r="AJ329" s="410"/>
      <c r="AK329" s="410"/>
      <c r="AL329" s="410"/>
      <c r="AM329" s="410"/>
      <c r="AN329" s="410"/>
      <c r="AO329" s="410"/>
      <c r="AP329" s="410"/>
      <c r="AQ329" s="410"/>
      <c r="AR329" s="410"/>
      <c r="AS329" s="410"/>
      <c r="AT329" s="410"/>
      <c r="AU329" s="410"/>
      <c r="AV329" s="410"/>
      <c r="AW329" s="410"/>
      <c r="AX329" s="410"/>
      <c r="AY329" s="410"/>
      <c r="AZ329" s="410"/>
      <c r="BA329" s="410"/>
      <c r="BB329" s="410"/>
      <c r="BC329" s="410"/>
      <c r="BD329" s="410"/>
      <c r="BE329" s="410"/>
      <c r="BF329" s="410"/>
      <c r="BG329" s="410"/>
      <c r="BH329" s="410"/>
      <c r="BI329" s="410"/>
      <c r="BJ329" s="410"/>
      <c r="BK329" s="410"/>
      <c r="BL329" s="410"/>
      <c r="BM329" s="410"/>
      <c r="BN329" s="410"/>
      <c r="BO329" s="410"/>
      <c r="BP329" s="410"/>
      <c r="BQ329" s="410"/>
      <c r="BR329" s="410"/>
      <c r="BS329" s="410"/>
      <c r="BT329" s="410"/>
      <c r="BU329" s="410"/>
      <c r="BV329" s="410"/>
      <c r="BW329" s="410"/>
      <c r="BX329" s="410"/>
      <c r="BY329" s="410"/>
      <c r="BZ329" s="410"/>
      <c r="CA329" s="410"/>
      <c r="CB329" s="410"/>
      <c r="CC329" s="410"/>
      <c r="CD329" s="410"/>
      <c r="CE329" s="410"/>
      <c r="CF329" s="410"/>
      <c r="CG329" s="410"/>
      <c r="CH329" s="410"/>
      <c r="CI329" s="410"/>
      <c r="CJ329" s="410"/>
      <c r="CK329" s="410"/>
      <c r="CL329" s="410"/>
      <c r="CM329" s="410"/>
      <c r="CN329" s="410"/>
    </row>
    <row r="330" spans="1:92" s="411" customFormat="1">
      <c r="A330" s="409"/>
      <c r="B330" s="768" t="s">
        <v>807</v>
      </c>
      <c r="C330" s="768"/>
      <c r="D330" s="768"/>
      <c r="E330" s="768"/>
      <c r="F330" s="768"/>
      <c r="G330" s="768"/>
      <c r="H330" s="768"/>
      <c r="I330" s="768"/>
      <c r="J330" s="768"/>
      <c r="K330" s="768"/>
      <c r="L330" s="768"/>
      <c r="M330" s="768"/>
      <c r="N330" s="768"/>
      <c r="O330" s="768"/>
      <c r="P330" s="768"/>
      <c r="Q330" s="768"/>
      <c r="R330" s="768"/>
      <c r="S330" s="410"/>
      <c r="T330" s="410"/>
      <c r="U330" s="410"/>
      <c r="V330" s="410"/>
      <c r="W330" s="410"/>
      <c r="X330" s="410"/>
      <c r="Y330" s="410"/>
      <c r="Z330" s="410"/>
      <c r="AA330" s="410"/>
      <c r="AB330" s="410"/>
      <c r="AC330" s="410"/>
      <c r="AD330" s="410"/>
      <c r="AE330" s="410"/>
      <c r="AF330" s="410"/>
      <c r="AG330" s="410"/>
      <c r="AH330" s="410"/>
      <c r="AI330" s="410"/>
      <c r="AJ330" s="410"/>
      <c r="AK330" s="410"/>
      <c r="AL330" s="410"/>
      <c r="AM330" s="410"/>
      <c r="AN330" s="410"/>
      <c r="AO330" s="410"/>
      <c r="AP330" s="410"/>
      <c r="AQ330" s="410"/>
      <c r="AR330" s="410"/>
      <c r="AS330" s="410"/>
      <c r="AT330" s="410"/>
      <c r="AU330" s="410"/>
      <c r="AV330" s="410"/>
      <c r="AW330" s="410"/>
      <c r="AX330" s="410"/>
      <c r="AY330" s="410"/>
      <c r="AZ330" s="410"/>
      <c r="BA330" s="410"/>
      <c r="BB330" s="410"/>
      <c r="BC330" s="410"/>
      <c r="BD330" s="410"/>
      <c r="BE330" s="410"/>
      <c r="BF330" s="410"/>
      <c r="BG330" s="410"/>
      <c r="BH330" s="410"/>
      <c r="BI330" s="410"/>
      <c r="BJ330" s="410"/>
      <c r="BK330" s="410"/>
      <c r="BL330" s="410"/>
      <c r="BM330" s="410"/>
      <c r="BN330" s="410"/>
      <c r="BO330" s="410"/>
      <c r="BP330" s="410"/>
      <c r="BQ330" s="410"/>
      <c r="BR330" s="410"/>
      <c r="BS330" s="410"/>
      <c r="BT330" s="410"/>
      <c r="BU330" s="410"/>
      <c r="BV330" s="410"/>
      <c r="BW330" s="410"/>
      <c r="BX330" s="410"/>
      <c r="BY330" s="410"/>
      <c r="BZ330" s="410"/>
      <c r="CA330" s="410"/>
      <c r="CB330" s="410"/>
      <c r="CC330" s="410"/>
      <c r="CD330" s="410"/>
      <c r="CE330" s="410"/>
      <c r="CF330" s="410"/>
      <c r="CG330" s="410"/>
      <c r="CH330" s="410"/>
      <c r="CI330" s="410"/>
      <c r="CJ330" s="410"/>
      <c r="CK330" s="410"/>
      <c r="CL330" s="410"/>
      <c r="CM330" s="410"/>
      <c r="CN330" s="410"/>
    </row>
    <row r="331" spans="1:92" s="411" customFormat="1">
      <c r="A331" s="409"/>
      <c r="B331" s="768"/>
      <c r="C331" s="768"/>
      <c r="D331" s="768"/>
      <c r="E331" s="768"/>
      <c r="F331" s="768"/>
      <c r="G331" s="768"/>
      <c r="H331" s="768"/>
      <c r="I331" s="768"/>
      <c r="J331" s="768"/>
      <c r="K331" s="768"/>
      <c r="L331" s="768"/>
      <c r="M331" s="768"/>
      <c r="N331" s="768"/>
      <c r="O331" s="768"/>
      <c r="P331" s="768"/>
      <c r="Q331" s="768"/>
      <c r="R331" s="768"/>
      <c r="S331" s="410"/>
      <c r="T331" s="410"/>
      <c r="U331" s="410"/>
      <c r="V331" s="410"/>
      <c r="W331" s="410"/>
      <c r="X331" s="410"/>
      <c r="Y331" s="410"/>
      <c r="Z331" s="410"/>
      <c r="AA331" s="410"/>
      <c r="AB331" s="410"/>
      <c r="AC331" s="410"/>
      <c r="AD331" s="410"/>
      <c r="AE331" s="410"/>
      <c r="AF331" s="410"/>
      <c r="AG331" s="410"/>
      <c r="AH331" s="410"/>
      <c r="AI331" s="410"/>
      <c r="AJ331" s="410"/>
      <c r="AK331" s="410"/>
      <c r="AL331" s="410"/>
      <c r="AM331" s="410"/>
      <c r="AN331" s="410"/>
      <c r="AO331" s="410"/>
      <c r="AP331" s="410"/>
      <c r="AQ331" s="410"/>
      <c r="AR331" s="410"/>
      <c r="AS331" s="410"/>
      <c r="AT331" s="410"/>
      <c r="AU331" s="410"/>
      <c r="AV331" s="410"/>
      <c r="AW331" s="410"/>
      <c r="AX331" s="410"/>
      <c r="AY331" s="410"/>
      <c r="AZ331" s="410"/>
      <c r="BA331" s="410"/>
      <c r="BB331" s="410"/>
      <c r="BC331" s="410"/>
      <c r="BD331" s="410"/>
      <c r="BE331" s="410"/>
      <c r="BF331" s="410"/>
      <c r="BG331" s="410"/>
      <c r="BH331" s="410"/>
      <c r="BI331" s="410"/>
      <c r="BJ331" s="410"/>
      <c r="BK331" s="410"/>
      <c r="BL331" s="410"/>
      <c r="BM331" s="410"/>
      <c r="BN331" s="410"/>
      <c r="BO331" s="410"/>
      <c r="BP331" s="410"/>
      <c r="BQ331" s="410"/>
      <c r="BR331" s="410"/>
      <c r="BS331" s="410"/>
      <c r="BT331" s="410"/>
      <c r="BU331" s="410"/>
      <c r="BV331" s="410"/>
      <c r="BW331" s="410"/>
      <c r="BX331" s="410"/>
      <c r="BY331" s="410"/>
      <c r="BZ331" s="410"/>
      <c r="CA331" s="410"/>
      <c r="CB331" s="410"/>
      <c r="CC331" s="410"/>
      <c r="CD331" s="410"/>
      <c r="CE331" s="410"/>
      <c r="CF331" s="410"/>
      <c r="CG331" s="410"/>
      <c r="CH331" s="410"/>
      <c r="CI331" s="410"/>
      <c r="CJ331" s="410"/>
      <c r="CK331" s="410"/>
      <c r="CL331" s="410"/>
      <c r="CM331" s="410"/>
      <c r="CN331" s="410"/>
    </row>
    <row r="332" spans="1:92" ht="14.25">
      <c r="B332" s="499" t="s">
        <v>808</v>
      </c>
      <c r="C332" s="499"/>
      <c r="D332" s="499"/>
      <c r="E332" s="499"/>
      <c r="F332" s="499"/>
      <c r="G332" s="499"/>
      <c r="H332" s="499"/>
      <c r="I332" s="499"/>
      <c r="J332" s="499"/>
      <c r="K332" s="499"/>
      <c r="L332" s="499"/>
      <c r="M332" s="540">
        <v>884</v>
      </c>
      <c r="N332" s="720"/>
      <c r="O332" s="721"/>
      <c r="P332" s="721"/>
      <c r="Q332" s="722"/>
      <c r="R332" s="541"/>
      <c r="S332" s="410"/>
      <c r="T332" s="410"/>
      <c r="U332" s="410"/>
      <c r="V332" s="410"/>
      <c r="W332" s="410"/>
      <c r="X332" s="410"/>
      <c r="Y332" s="410"/>
      <c r="Z332" s="410"/>
      <c r="AA332" s="410"/>
      <c r="AB332" s="410"/>
      <c r="AC332" s="410"/>
      <c r="AD332" s="410"/>
      <c r="AE332" s="410"/>
      <c r="AF332" s="410"/>
      <c r="AG332" s="410"/>
      <c r="AH332" s="410"/>
      <c r="AI332" s="410"/>
      <c r="AJ332" s="410"/>
      <c r="AK332" s="410"/>
      <c r="AL332" s="410"/>
      <c r="AM332" s="410"/>
      <c r="AN332" s="410"/>
      <c r="AO332" s="410"/>
      <c r="AP332" s="410"/>
      <c r="AQ332" s="410"/>
      <c r="AR332" s="410"/>
      <c r="AS332" s="410"/>
      <c r="AT332" s="410"/>
      <c r="AU332" s="410"/>
      <c r="AV332" s="410"/>
      <c r="AW332" s="410"/>
      <c r="AX332" s="410"/>
      <c r="AY332" s="410"/>
      <c r="AZ332" s="410"/>
      <c r="BA332" s="410"/>
      <c r="BB332" s="410"/>
      <c r="BC332" s="410"/>
      <c r="BD332" s="410"/>
      <c r="BE332" s="410"/>
      <c r="BF332" s="410"/>
      <c r="BG332" s="410"/>
      <c r="BH332" s="410"/>
      <c r="BI332" s="410"/>
      <c r="BJ332" s="410"/>
      <c r="BK332" s="410"/>
      <c r="BL332" s="410"/>
      <c r="BM332" s="410"/>
      <c r="BN332" s="410"/>
      <c r="BO332" s="410"/>
      <c r="BP332" s="410"/>
      <c r="BQ332" s="410"/>
      <c r="BR332" s="410"/>
      <c r="BS332" s="410"/>
      <c r="BT332" s="410"/>
      <c r="BU332" s="410"/>
      <c r="BV332" s="410"/>
      <c r="BW332" s="410"/>
      <c r="BX332" s="410"/>
      <c r="BY332" s="410"/>
      <c r="BZ332" s="410"/>
      <c r="CA332" s="410"/>
      <c r="CB332" s="410"/>
      <c r="CC332" s="410"/>
      <c r="CD332" s="410"/>
      <c r="CE332" s="410"/>
      <c r="CF332" s="410"/>
      <c r="CG332" s="410"/>
      <c r="CH332" s="410"/>
      <c r="CI332" s="410"/>
      <c r="CJ332" s="410"/>
      <c r="CK332" s="410"/>
      <c r="CL332" s="410"/>
      <c r="CM332" s="410"/>
      <c r="CN332" s="410"/>
    </row>
    <row r="333" spans="1:92" ht="14.25">
      <c r="B333" s="499" t="s">
        <v>809</v>
      </c>
      <c r="C333" s="499"/>
      <c r="D333" s="499"/>
      <c r="E333" s="499"/>
      <c r="F333" s="499"/>
      <c r="G333" s="499"/>
      <c r="H333" s="499"/>
      <c r="I333" s="499"/>
      <c r="J333" s="499"/>
      <c r="K333" s="499"/>
      <c r="L333" s="499"/>
      <c r="M333" s="540">
        <v>885</v>
      </c>
      <c r="N333" s="720"/>
      <c r="O333" s="721"/>
      <c r="P333" s="721"/>
      <c r="Q333" s="722"/>
      <c r="R333" s="541"/>
      <c r="S333" s="410"/>
      <c r="T333" s="410"/>
      <c r="U333" s="410"/>
      <c r="V333" s="410"/>
      <c r="W333" s="410"/>
      <c r="X333" s="410"/>
      <c r="Y333" s="410"/>
      <c r="Z333" s="410"/>
      <c r="AA333" s="410"/>
      <c r="AB333" s="410"/>
      <c r="AC333" s="410"/>
      <c r="AD333" s="410"/>
      <c r="AE333" s="410"/>
      <c r="AF333" s="410"/>
      <c r="AG333" s="410"/>
      <c r="AH333" s="410"/>
      <c r="AI333" s="410"/>
      <c r="AJ333" s="410"/>
      <c r="AK333" s="410"/>
      <c r="AL333" s="410"/>
      <c r="AM333" s="410"/>
      <c r="AN333" s="410"/>
      <c r="AO333" s="410"/>
      <c r="AP333" s="410"/>
      <c r="AQ333" s="410"/>
      <c r="AR333" s="410"/>
      <c r="AS333" s="410"/>
      <c r="AT333" s="410"/>
      <c r="AU333" s="410"/>
      <c r="AV333" s="410"/>
      <c r="AW333" s="410"/>
      <c r="AX333" s="410"/>
      <c r="AY333" s="410"/>
      <c r="AZ333" s="410"/>
      <c r="BA333" s="410"/>
      <c r="BB333" s="410"/>
      <c r="BC333" s="410"/>
      <c r="BD333" s="410"/>
      <c r="BE333" s="410"/>
      <c r="BF333" s="410"/>
      <c r="BG333" s="410"/>
      <c r="BH333" s="410"/>
      <c r="BI333" s="410"/>
      <c r="BJ333" s="410"/>
      <c r="BK333" s="410"/>
      <c r="BL333" s="410"/>
      <c r="BM333" s="410"/>
      <c r="BN333" s="410"/>
      <c r="BO333" s="410"/>
      <c r="BP333" s="410"/>
      <c r="BQ333" s="410"/>
      <c r="BR333" s="410"/>
      <c r="BS333" s="410"/>
      <c r="BT333" s="410"/>
      <c r="BU333" s="410"/>
      <c r="BV333" s="410"/>
      <c r="BW333" s="410"/>
      <c r="BX333" s="410"/>
      <c r="BY333" s="410"/>
      <c r="BZ333" s="410"/>
      <c r="CA333" s="410"/>
      <c r="CB333" s="410"/>
      <c r="CC333" s="410"/>
      <c r="CD333" s="410"/>
      <c r="CE333" s="410"/>
      <c r="CF333" s="410"/>
      <c r="CG333" s="410"/>
      <c r="CH333" s="410"/>
      <c r="CI333" s="410"/>
      <c r="CJ333" s="410"/>
      <c r="CK333" s="410"/>
      <c r="CL333" s="410"/>
      <c r="CM333" s="410"/>
      <c r="CN333" s="410"/>
    </row>
    <row r="334" spans="1:92" ht="14.25">
      <c r="B334" s="499" t="s">
        <v>810</v>
      </c>
      <c r="C334" s="499"/>
      <c r="D334" s="499"/>
      <c r="E334" s="499"/>
      <c r="F334" s="499"/>
      <c r="G334" s="499"/>
      <c r="H334" s="499"/>
      <c r="I334" s="499"/>
      <c r="J334" s="499"/>
      <c r="K334" s="499"/>
      <c r="L334" s="499"/>
      <c r="M334" s="540">
        <v>886</v>
      </c>
      <c r="N334" s="720"/>
      <c r="O334" s="721"/>
      <c r="P334" s="721"/>
      <c r="Q334" s="722"/>
      <c r="R334" s="541"/>
      <c r="S334" s="410"/>
      <c r="T334" s="410"/>
      <c r="U334" s="410"/>
      <c r="V334" s="410"/>
      <c r="W334" s="410"/>
      <c r="X334" s="410"/>
      <c r="Y334" s="410"/>
      <c r="Z334" s="410"/>
      <c r="AA334" s="410"/>
      <c r="AB334" s="410"/>
      <c r="AC334" s="410"/>
      <c r="AD334" s="410"/>
      <c r="AE334" s="410"/>
      <c r="AF334" s="410"/>
      <c r="AG334" s="410"/>
      <c r="AH334" s="410"/>
      <c r="AI334" s="410"/>
      <c r="AJ334" s="410"/>
      <c r="AK334" s="410"/>
      <c r="AL334" s="410"/>
      <c r="AM334" s="410"/>
      <c r="AN334" s="410"/>
      <c r="AO334" s="410"/>
      <c r="AP334" s="410"/>
      <c r="AQ334" s="410"/>
      <c r="AR334" s="410"/>
      <c r="AS334" s="410"/>
      <c r="AT334" s="410"/>
      <c r="AU334" s="410"/>
      <c r="AV334" s="410"/>
      <c r="AW334" s="410"/>
      <c r="AX334" s="410"/>
      <c r="AY334" s="410"/>
      <c r="AZ334" s="410"/>
      <c r="BA334" s="410"/>
      <c r="BB334" s="410"/>
      <c r="BC334" s="410"/>
      <c r="BD334" s="410"/>
      <c r="BE334" s="410"/>
      <c r="BF334" s="410"/>
      <c r="BG334" s="410"/>
      <c r="BH334" s="410"/>
      <c r="BI334" s="410"/>
      <c r="BJ334" s="410"/>
      <c r="BK334" s="410"/>
      <c r="BL334" s="410"/>
      <c r="BM334" s="410"/>
      <c r="BN334" s="410"/>
      <c r="BO334" s="410"/>
      <c r="BP334" s="410"/>
      <c r="BQ334" s="410"/>
      <c r="BR334" s="410"/>
      <c r="BS334" s="410"/>
      <c r="BT334" s="410"/>
      <c r="BU334" s="410"/>
      <c r="BV334" s="410"/>
      <c r="BW334" s="410"/>
      <c r="BX334" s="410"/>
      <c r="BY334" s="410"/>
      <c r="BZ334" s="410"/>
      <c r="CA334" s="410"/>
      <c r="CB334" s="410"/>
      <c r="CC334" s="410"/>
      <c r="CD334" s="410"/>
      <c r="CE334" s="410"/>
      <c r="CF334" s="410"/>
      <c r="CG334" s="410"/>
      <c r="CH334" s="410"/>
      <c r="CI334" s="410"/>
      <c r="CJ334" s="410"/>
      <c r="CK334" s="410"/>
      <c r="CL334" s="410"/>
      <c r="CM334" s="410"/>
      <c r="CN334" s="410"/>
    </row>
    <row r="335" spans="1:92" ht="14.25">
      <c r="B335" s="499" t="s">
        <v>811</v>
      </c>
      <c r="C335" s="499"/>
      <c r="D335" s="499"/>
      <c r="E335" s="499"/>
      <c r="F335" s="499"/>
      <c r="G335" s="499"/>
      <c r="H335" s="499"/>
      <c r="I335" s="499"/>
      <c r="J335" s="499"/>
      <c r="K335" s="499"/>
      <c r="L335" s="499"/>
      <c r="M335" s="540">
        <v>985</v>
      </c>
      <c r="N335" s="720"/>
      <c r="O335" s="721"/>
      <c r="P335" s="721"/>
      <c r="Q335" s="722"/>
      <c r="R335" s="541"/>
      <c r="S335" s="410"/>
      <c r="T335" s="410"/>
      <c r="U335" s="410"/>
      <c r="V335" s="410"/>
      <c r="W335" s="410"/>
      <c r="X335" s="410"/>
      <c r="Y335" s="410"/>
      <c r="Z335" s="410"/>
      <c r="AA335" s="410"/>
      <c r="AB335" s="410"/>
      <c r="AC335" s="410"/>
      <c r="AD335" s="410"/>
      <c r="AE335" s="410"/>
      <c r="AF335" s="410"/>
      <c r="AG335" s="410"/>
      <c r="AH335" s="410"/>
      <c r="AI335" s="410"/>
      <c r="AJ335" s="410"/>
      <c r="AK335" s="410"/>
      <c r="AL335" s="410"/>
      <c r="AM335" s="410"/>
      <c r="AN335" s="410"/>
      <c r="AO335" s="410"/>
      <c r="AP335" s="410"/>
      <c r="AQ335" s="410"/>
      <c r="AR335" s="410"/>
      <c r="AS335" s="410"/>
      <c r="AT335" s="410"/>
      <c r="AU335" s="410"/>
      <c r="AV335" s="410"/>
      <c r="AW335" s="410"/>
      <c r="AX335" s="410"/>
      <c r="AY335" s="410"/>
      <c r="AZ335" s="410"/>
      <c r="BA335" s="410"/>
      <c r="BB335" s="410"/>
      <c r="BC335" s="410"/>
      <c r="BD335" s="410"/>
      <c r="BE335" s="410"/>
      <c r="BF335" s="410"/>
      <c r="BG335" s="410"/>
      <c r="BH335" s="410"/>
      <c r="BI335" s="410"/>
      <c r="BJ335" s="410"/>
      <c r="BK335" s="410"/>
      <c r="BL335" s="410"/>
      <c r="BM335" s="410"/>
      <c r="BN335" s="410"/>
      <c r="BO335" s="410"/>
      <c r="BP335" s="410"/>
      <c r="BQ335" s="410"/>
      <c r="BR335" s="410"/>
      <c r="BS335" s="410"/>
      <c r="BT335" s="410"/>
      <c r="BU335" s="410"/>
      <c r="BV335" s="410"/>
      <c r="BW335" s="410"/>
      <c r="BX335" s="410"/>
      <c r="BY335" s="410"/>
      <c r="BZ335" s="410"/>
      <c r="CA335" s="410"/>
      <c r="CB335" s="410"/>
      <c r="CC335" s="410"/>
      <c r="CD335" s="410"/>
      <c r="CE335" s="410"/>
      <c r="CF335" s="410"/>
      <c r="CG335" s="410"/>
      <c r="CH335" s="410"/>
      <c r="CI335" s="410"/>
      <c r="CJ335" s="410"/>
      <c r="CK335" s="410"/>
      <c r="CL335" s="410"/>
      <c r="CM335" s="410"/>
      <c r="CN335" s="410"/>
    </row>
    <row r="336" spans="1:92" ht="14.25">
      <c r="B336" s="491" t="s">
        <v>812</v>
      </c>
      <c r="C336" s="492"/>
      <c r="D336" s="492"/>
      <c r="E336" s="492"/>
      <c r="F336" s="492"/>
      <c r="G336" s="492"/>
      <c r="H336" s="492"/>
      <c r="I336" s="492"/>
      <c r="J336" s="492"/>
      <c r="K336" s="492"/>
      <c r="L336" s="493"/>
      <c r="M336" s="540">
        <v>887</v>
      </c>
      <c r="N336" s="720"/>
      <c r="O336" s="721"/>
      <c r="P336" s="721"/>
      <c r="Q336" s="722"/>
      <c r="R336" s="541"/>
      <c r="S336" s="410"/>
      <c r="T336" s="410"/>
      <c r="U336" s="410"/>
      <c r="V336" s="410"/>
      <c r="W336" s="410"/>
      <c r="X336" s="410"/>
      <c r="Y336" s="410"/>
      <c r="Z336" s="410"/>
      <c r="AA336" s="410"/>
      <c r="AB336" s="410"/>
      <c r="AC336" s="410"/>
      <c r="AD336" s="410"/>
      <c r="AE336" s="410"/>
      <c r="AF336" s="410"/>
      <c r="AG336" s="410"/>
      <c r="AH336" s="410"/>
      <c r="AI336" s="410"/>
      <c r="AJ336" s="410"/>
      <c r="AK336" s="410"/>
      <c r="AL336" s="410"/>
      <c r="AM336" s="410"/>
      <c r="AN336" s="410"/>
      <c r="AO336" s="410"/>
      <c r="AP336" s="410"/>
      <c r="AQ336" s="410"/>
      <c r="AR336" s="410"/>
      <c r="AS336" s="410"/>
      <c r="AT336" s="410"/>
      <c r="AU336" s="410"/>
      <c r="AV336" s="410"/>
      <c r="AW336" s="410"/>
      <c r="AX336" s="410"/>
      <c r="AY336" s="410"/>
      <c r="AZ336" s="410"/>
      <c r="BA336" s="410"/>
      <c r="BB336" s="410"/>
      <c r="BC336" s="410"/>
      <c r="BD336" s="410"/>
      <c r="BE336" s="410"/>
      <c r="BF336" s="410"/>
      <c r="BG336" s="410"/>
      <c r="BH336" s="410"/>
      <c r="BI336" s="410"/>
      <c r="BJ336" s="410"/>
      <c r="BK336" s="410"/>
      <c r="BL336" s="410"/>
      <c r="BM336" s="410"/>
      <c r="BN336" s="410"/>
      <c r="BO336" s="410"/>
      <c r="BP336" s="410"/>
      <c r="BQ336" s="410"/>
      <c r="BR336" s="410"/>
      <c r="BS336" s="410"/>
      <c r="BT336" s="410"/>
      <c r="BU336" s="410"/>
      <c r="BV336" s="410"/>
      <c r="BW336" s="410"/>
      <c r="BX336" s="410"/>
      <c r="BY336" s="410"/>
      <c r="BZ336" s="410"/>
      <c r="CA336" s="410"/>
      <c r="CB336" s="410"/>
      <c r="CC336" s="410"/>
      <c r="CD336" s="410"/>
      <c r="CE336" s="410"/>
      <c r="CF336" s="410"/>
      <c r="CG336" s="410"/>
      <c r="CH336" s="410"/>
      <c r="CI336" s="410"/>
      <c r="CJ336" s="410"/>
      <c r="CK336" s="410"/>
      <c r="CL336" s="410"/>
      <c r="CM336" s="410"/>
      <c r="CN336" s="410"/>
    </row>
    <row r="337" spans="1:92" s="411" customFormat="1">
      <c r="A337" s="409"/>
      <c r="B337" s="517"/>
      <c r="C337" s="517"/>
      <c r="D337" s="517"/>
      <c r="E337" s="517"/>
      <c r="F337" s="517"/>
      <c r="G337" s="517"/>
      <c r="H337" s="517"/>
      <c r="I337" s="517"/>
      <c r="J337" s="517"/>
      <c r="K337" s="517"/>
      <c r="L337" s="517"/>
      <c r="M337" s="517"/>
      <c r="N337" s="517"/>
      <c r="O337" s="517"/>
      <c r="P337" s="517"/>
      <c r="Q337" s="517"/>
      <c r="R337" s="517"/>
      <c r="S337" s="410"/>
      <c r="T337" s="410"/>
      <c r="U337" s="410"/>
      <c r="V337" s="410"/>
      <c r="W337" s="410"/>
      <c r="X337" s="410"/>
      <c r="Y337" s="410"/>
      <c r="Z337" s="410"/>
      <c r="AA337" s="410"/>
      <c r="AB337" s="410"/>
      <c r="AC337" s="410"/>
      <c r="AD337" s="410"/>
      <c r="AE337" s="410"/>
      <c r="AF337" s="410"/>
      <c r="AG337" s="410"/>
      <c r="AH337" s="410"/>
      <c r="AI337" s="410"/>
      <c r="AJ337" s="410"/>
      <c r="AK337" s="410"/>
      <c r="AL337" s="410"/>
      <c r="AM337" s="410"/>
      <c r="AN337" s="410"/>
      <c r="AO337" s="410"/>
      <c r="AP337" s="410"/>
      <c r="AQ337" s="410"/>
      <c r="AR337" s="410"/>
      <c r="AS337" s="410"/>
      <c r="AT337" s="410"/>
      <c r="AU337" s="410"/>
      <c r="AV337" s="410"/>
      <c r="AW337" s="410"/>
      <c r="AX337" s="410"/>
      <c r="AY337" s="410"/>
      <c r="AZ337" s="410"/>
      <c r="BA337" s="410"/>
      <c r="BB337" s="410"/>
      <c r="BC337" s="410"/>
      <c r="BD337" s="410"/>
      <c r="BE337" s="410"/>
      <c r="BF337" s="410"/>
      <c r="BG337" s="410"/>
      <c r="BH337" s="410"/>
      <c r="BI337" s="410"/>
      <c r="BJ337" s="410"/>
      <c r="BK337" s="410"/>
      <c r="BL337" s="410"/>
      <c r="BM337" s="410"/>
      <c r="BN337" s="410"/>
      <c r="BO337" s="410"/>
      <c r="BP337" s="410"/>
      <c r="BQ337" s="410"/>
      <c r="BR337" s="410"/>
      <c r="BS337" s="410"/>
      <c r="BT337" s="410"/>
      <c r="BU337" s="410"/>
      <c r="BV337" s="410"/>
      <c r="BW337" s="410"/>
      <c r="BX337" s="410"/>
      <c r="BY337" s="410"/>
      <c r="BZ337" s="410"/>
      <c r="CA337" s="410"/>
      <c r="CB337" s="410"/>
      <c r="CC337" s="410"/>
      <c r="CD337" s="410"/>
      <c r="CE337" s="410"/>
      <c r="CF337" s="410"/>
      <c r="CG337" s="410"/>
      <c r="CH337" s="410"/>
      <c r="CI337" s="410"/>
      <c r="CJ337" s="410"/>
      <c r="CK337" s="410"/>
      <c r="CL337" s="410"/>
      <c r="CM337" s="410"/>
      <c r="CN337" s="410"/>
    </row>
    <row r="338" spans="1:92" s="411" customFormat="1">
      <c r="A338" s="409"/>
      <c r="B338" s="791" t="s">
        <v>813</v>
      </c>
      <c r="C338" s="791"/>
      <c r="D338" s="791"/>
      <c r="E338" s="791"/>
      <c r="F338" s="791"/>
      <c r="G338" s="791"/>
      <c r="H338" s="791"/>
      <c r="I338" s="791"/>
      <c r="J338" s="791"/>
      <c r="K338" s="791"/>
      <c r="L338" s="791"/>
      <c r="M338" s="791"/>
      <c r="N338" s="791"/>
      <c r="O338" s="791"/>
      <c r="P338" s="791"/>
      <c r="Q338" s="791"/>
      <c r="R338" s="791"/>
      <c r="S338" s="410"/>
      <c r="T338" s="410"/>
      <c r="U338" s="410"/>
      <c r="V338" s="410"/>
      <c r="W338" s="410"/>
      <c r="X338" s="410"/>
      <c r="Y338" s="410"/>
      <c r="Z338" s="410"/>
      <c r="AA338" s="410"/>
      <c r="AB338" s="410"/>
      <c r="AC338" s="410"/>
      <c r="AD338" s="410"/>
      <c r="AE338" s="410"/>
      <c r="AF338" s="410"/>
      <c r="AG338" s="410"/>
      <c r="AH338" s="410"/>
      <c r="AI338" s="410"/>
      <c r="AJ338" s="410"/>
      <c r="AK338" s="410"/>
      <c r="AL338" s="410"/>
      <c r="AM338" s="410"/>
      <c r="AN338" s="410"/>
      <c r="AO338" s="410"/>
      <c r="AP338" s="410"/>
      <c r="AQ338" s="410"/>
      <c r="AR338" s="410"/>
      <c r="AS338" s="410"/>
      <c r="AT338" s="410"/>
      <c r="AU338" s="410"/>
      <c r="AV338" s="410"/>
      <c r="AW338" s="410"/>
      <c r="AX338" s="410"/>
      <c r="AY338" s="410"/>
      <c r="AZ338" s="410"/>
      <c r="BA338" s="410"/>
      <c r="BB338" s="410"/>
      <c r="BC338" s="410"/>
      <c r="BD338" s="410"/>
      <c r="BE338" s="410"/>
      <c r="BF338" s="410"/>
      <c r="BG338" s="410"/>
      <c r="BH338" s="410"/>
      <c r="BI338" s="410"/>
      <c r="BJ338" s="410"/>
      <c r="BK338" s="410"/>
      <c r="BL338" s="410"/>
      <c r="BM338" s="410"/>
      <c r="BN338" s="410"/>
      <c r="BO338" s="410"/>
      <c r="BP338" s="410"/>
      <c r="BQ338" s="410"/>
      <c r="BR338" s="410"/>
      <c r="BS338" s="410"/>
      <c r="BT338" s="410"/>
      <c r="BU338" s="410"/>
      <c r="BV338" s="410"/>
      <c r="BW338" s="410"/>
      <c r="BX338" s="410"/>
      <c r="BY338" s="410"/>
      <c r="BZ338" s="410"/>
      <c r="CA338" s="410"/>
      <c r="CB338" s="410"/>
      <c r="CC338" s="410"/>
      <c r="CD338" s="410"/>
      <c r="CE338" s="410"/>
      <c r="CF338" s="410"/>
      <c r="CG338" s="410"/>
      <c r="CH338" s="410"/>
      <c r="CI338" s="410"/>
      <c r="CJ338" s="410"/>
      <c r="CK338" s="410"/>
      <c r="CL338" s="410"/>
      <c r="CM338" s="410"/>
      <c r="CN338" s="410"/>
    </row>
    <row r="339" spans="1:92" s="411" customFormat="1">
      <c r="A339" s="409"/>
      <c r="B339" s="791"/>
      <c r="C339" s="791"/>
      <c r="D339" s="791"/>
      <c r="E339" s="791"/>
      <c r="F339" s="791"/>
      <c r="G339" s="791"/>
      <c r="H339" s="791"/>
      <c r="I339" s="791"/>
      <c r="J339" s="791"/>
      <c r="K339" s="791"/>
      <c r="L339" s="791"/>
      <c r="M339" s="791"/>
      <c r="N339" s="791"/>
      <c r="O339" s="791"/>
      <c r="P339" s="791"/>
      <c r="Q339" s="791"/>
      <c r="R339" s="791"/>
      <c r="S339" s="410"/>
      <c r="T339" s="410"/>
      <c r="U339" s="410"/>
      <c r="V339" s="410"/>
      <c r="W339" s="410"/>
      <c r="X339" s="410"/>
      <c r="Y339" s="410"/>
      <c r="Z339" s="410"/>
      <c r="AA339" s="410"/>
      <c r="AB339" s="410"/>
      <c r="AC339" s="410"/>
      <c r="AD339" s="410"/>
      <c r="AE339" s="410"/>
      <c r="AF339" s="410"/>
      <c r="AG339" s="410"/>
      <c r="AH339" s="410"/>
      <c r="AI339" s="410"/>
      <c r="AJ339" s="410"/>
      <c r="AK339" s="410"/>
      <c r="AL339" s="410"/>
      <c r="AM339" s="410"/>
      <c r="AN339" s="410"/>
      <c r="AO339" s="410"/>
      <c r="AP339" s="410"/>
      <c r="AQ339" s="410"/>
      <c r="AR339" s="410"/>
      <c r="AS339" s="410"/>
      <c r="AT339" s="410"/>
      <c r="AU339" s="410"/>
      <c r="AV339" s="410"/>
      <c r="AW339" s="410"/>
      <c r="AX339" s="410"/>
      <c r="AY339" s="410"/>
      <c r="AZ339" s="410"/>
      <c r="BA339" s="410"/>
      <c r="BB339" s="410"/>
      <c r="BC339" s="410"/>
      <c r="BD339" s="410"/>
      <c r="BE339" s="410"/>
      <c r="BF339" s="410"/>
      <c r="BG339" s="410"/>
      <c r="BH339" s="410"/>
      <c r="BI339" s="410"/>
      <c r="BJ339" s="410"/>
      <c r="BK339" s="410"/>
      <c r="BL339" s="410"/>
      <c r="BM339" s="410"/>
      <c r="BN339" s="410"/>
      <c r="BO339" s="410"/>
      <c r="BP339" s="410"/>
      <c r="BQ339" s="410"/>
      <c r="BR339" s="410"/>
      <c r="BS339" s="410"/>
      <c r="BT339" s="410"/>
      <c r="BU339" s="410"/>
      <c r="BV339" s="410"/>
      <c r="BW339" s="410"/>
      <c r="BX339" s="410"/>
      <c r="BY339" s="410"/>
      <c r="BZ339" s="410"/>
      <c r="CA339" s="410"/>
      <c r="CB339" s="410"/>
      <c r="CC339" s="410"/>
      <c r="CD339" s="410"/>
      <c r="CE339" s="410"/>
      <c r="CF339" s="410"/>
      <c r="CG339" s="410"/>
      <c r="CH339" s="410"/>
      <c r="CI339" s="410"/>
      <c r="CJ339" s="410"/>
      <c r="CK339" s="410"/>
      <c r="CL339" s="410"/>
      <c r="CM339" s="410"/>
      <c r="CN339" s="410"/>
    </row>
    <row r="340" spans="1:92" ht="14.25">
      <c r="B340" s="799" t="s">
        <v>814</v>
      </c>
      <c r="C340" s="496" t="s">
        <v>34</v>
      </c>
      <c r="D340" s="497"/>
      <c r="E340" s="497"/>
      <c r="F340" s="497"/>
      <c r="G340" s="497"/>
      <c r="H340" s="497"/>
      <c r="I340" s="497"/>
      <c r="J340" s="497"/>
      <c r="K340" s="497"/>
      <c r="L340" s="498"/>
      <c r="M340" s="520">
        <v>1657</v>
      </c>
      <c r="N340" s="720"/>
      <c r="O340" s="721"/>
      <c r="P340" s="721"/>
      <c r="Q340" s="722"/>
      <c r="R340" s="542" t="s">
        <v>2</v>
      </c>
      <c r="S340" s="410"/>
      <c r="T340" s="410"/>
      <c r="U340" s="410"/>
      <c r="V340" s="410"/>
      <c r="W340" s="410"/>
      <c r="X340" s="410"/>
      <c r="Y340" s="410"/>
      <c r="Z340" s="410"/>
      <c r="AA340" s="410"/>
      <c r="AB340" s="410"/>
      <c r="AC340" s="410"/>
      <c r="AD340" s="410"/>
      <c r="AE340" s="410"/>
      <c r="AF340" s="410"/>
      <c r="AG340" s="410"/>
      <c r="AH340" s="410"/>
      <c r="AI340" s="410"/>
      <c r="AJ340" s="410"/>
      <c r="AK340" s="410"/>
      <c r="AL340" s="410"/>
      <c r="AM340" s="410"/>
      <c r="AN340" s="410"/>
      <c r="AO340" s="410"/>
      <c r="AP340" s="410"/>
      <c r="AQ340" s="410"/>
      <c r="AR340" s="410"/>
      <c r="AS340" s="410"/>
      <c r="AT340" s="410"/>
      <c r="AU340" s="410"/>
      <c r="AV340" s="410"/>
      <c r="AW340" s="410"/>
      <c r="AX340" s="410"/>
      <c r="AY340" s="410"/>
      <c r="AZ340" s="410"/>
      <c r="BA340" s="410"/>
      <c r="BB340" s="410"/>
      <c r="BC340" s="410"/>
      <c r="BD340" s="410"/>
      <c r="BE340" s="410"/>
      <c r="BF340" s="410"/>
      <c r="BG340" s="410"/>
      <c r="BH340" s="410"/>
      <c r="BI340" s="410"/>
      <c r="BJ340" s="410"/>
      <c r="BK340" s="410"/>
      <c r="BL340" s="410"/>
      <c r="BM340" s="410"/>
      <c r="BN340" s="410"/>
      <c r="BO340" s="410"/>
      <c r="BP340" s="410"/>
      <c r="BQ340" s="410"/>
      <c r="BR340" s="410"/>
      <c r="BS340" s="410"/>
      <c r="BT340" s="410"/>
      <c r="BU340" s="410"/>
      <c r="BV340" s="410"/>
      <c r="BW340" s="410"/>
      <c r="BX340" s="410"/>
      <c r="BY340" s="410"/>
      <c r="BZ340" s="410"/>
      <c r="CA340" s="410"/>
      <c r="CB340" s="410"/>
      <c r="CC340" s="410"/>
      <c r="CD340" s="410"/>
      <c r="CE340" s="410"/>
      <c r="CF340" s="410"/>
      <c r="CG340" s="410"/>
      <c r="CH340" s="410"/>
      <c r="CI340" s="410"/>
      <c r="CJ340" s="410"/>
      <c r="CK340" s="410"/>
      <c r="CL340" s="410"/>
      <c r="CM340" s="410"/>
      <c r="CN340" s="410"/>
    </row>
    <row r="341" spans="1:92" ht="14.25">
      <c r="B341" s="800"/>
      <c r="C341" s="496" t="s">
        <v>35</v>
      </c>
      <c r="D341" s="497"/>
      <c r="E341" s="497"/>
      <c r="F341" s="497"/>
      <c r="G341" s="497"/>
      <c r="H341" s="497"/>
      <c r="I341" s="497"/>
      <c r="J341" s="497"/>
      <c r="K341" s="497"/>
      <c r="L341" s="498"/>
      <c r="M341" s="521">
        <v>1658</v>
      </c>
      <c r="N341" s="720"/>
      <c r="O341" s="721"/>
      <c r="P341" s="721"/>
      <c r="Q341" s="722"/>
      <c r="R341" s="543" t="s">
        <v>2</v>
      </c>
      <c r="S341" s="410"/>
      <c r="T341" s="410"/>
      <c r="U341" s="410"/>
      <c r="V341" s="410"/>
      <c r="W341" s="410"/>
      <c r="X341" s="410"/>
      <c r="Y341" s="410"/>
      <c r="Z341" s="410"/>
      <c r="AA341" s="410"/>
      <c r="AB341" s="410"/>
      <c r="AC341" s="410"/>
      <c r="AD341" s="410"/>
      <c r="AE341" s="410"/>
      <c r="AF341" s="410"/>
      <c r="AG341" s="410"/>
      <c r="AH341" s="410"/>
      <c r="AI341" s="410"/>
      <c r="AJ341" s="410"/>
      <c r="AK341" s="410"/>
      <c r="AL341" s="410"/>
      <c r="AM341" s="410"/>
      <c r="AN341" s="410"/>
      <c r="AO341" s="410"/>
      <c r="AP341" s="410"/>
      <c r="AQ341" s="410"/>
      <c r="AR341" s="410"/>
      <c r="AS341" s="410"/>
      <c r="AT341" s="410"/>
      <c r="AU341" s="410"/>
      <c r="AV341" s="410"/>
      <c r="AW341" s="410"/>
      <c r="AX341" s="410"/>
      <c r="AY341" s="410"/>
      <c r="AZ341" s="410"/>
      <c r="BA341" s="410"/>
      <c r="BB341" s="410"/>
      <c r="BC341" s="410"/>
      <c r="BD341" s="410"/>
      <c r="BE341" s="410"/>
      <c r="BF341" s="410"/>
      <c r="BG341" s="410"/>
      <c r="BH341" s="410"/>
      <c r="BI341" s="410"/>
      <c r="BJ341" s="410"/>
      <c r="BK341" s="410"/>
      <c r="BL341" s="410"/>
      <c r="BM341" s="410"/>
      <c r="BN341" s="410"/>
      <c r="BO341" s="410"/>
      <c r="BP341" s="410"/>
      <c r="BQ341" s="410"/>
      <c r="BR341" s="410"/>
      <c r="BS341" s="410"/>
      <c r="BT341" s="410"/>
      <c r="BU341" s="410"/>
      <c r="BV341" s="410"/>
      <c r="BW341" s="410"/>
      <c r="BX341" s="410"/>
      <c r="BY341" s="410"/>
      <c r="BZ341" s="410"/>
      <c r="CA341" s="410"/>
      <c r="CB341" s="410"/>
      <c r="CC341" s="410"/>
      <c r="CD341" s="410"/>
      <c r="CE341" s="410"/>
      <c r="CF341" s="410"/>
      <c r="CG341" s="410"/>
      <c r="CH341" s="410"/>
      <c r="CI341" s="410"/>
      <c r="CJ341" s="410"/>
      <c r="CK341" s="410"/>
      <c r="CL341" s="410"/>
      <c r="CM341" s="410"/>
      <c r="CN341" s="410"/>
    </row>
    <row r="342" spans="1:92" ht="14.25">
      <c r="B342" s="800"/>
      <c r="C342" s="496" t="s">
        <v>36</v>
      </c>
      <c r="D342" s="497"/>
      <c r="E342" s="497"/>
      <c r="F342" s="497"/>
      <c r="G342" s="497"/>
      <c r="H342" s="497"/>
      <c r="I342" s="497"/>
      <c r="J342" s="497"/>
      <c r="K342" s="497"/>
      <c r="L342" s="498"/>
      <c r="M342" s="521">
        <v>1659</v>
      </c>
      <c r="N342" s="720"/>
      <c r="O342" s="721"/>
      <c r="P342" s="721"/>
      <c r="Q342" s="722"/>
      <c r="R342" s="543" t="s">
        <v>2</v>
      </c>
      <c r="S342" s="410"/>
      <c r="T342" s="410"/>
      <c r="U342" s="410"/>
      <c r="V342" s="410"/>
      <c r="W342" s="410"/>
      <c r="X342" s="410"/>
      <c r="Y342" s="410"/>
      <c r="Z342" s="410"/>
      <c r="AA342" s="410"/>
      <c r="AB342" s="410"/>
      <c r="AC342" s="410"/>
      <c r="AD342" s="410"/>
      <c r="AE342" s="410"/>
      <c r="AF342" s="410"/>
      <c r="AG342" s="410"/>
      <c r="AH342" s="410"/>
      <c r="AI342" s="410"/>
      <c r="AJ342" s="410"/>
      <c r="AK342" s="410"/>
      <c r="AL342" s="410"/>
      <c r="AM342" s="410"/>
      <c r="AN342" s="410"/>
      <c r="AO342" s="410"/>
      <c r="AP342" s="410"/>
      <c r="AQ342" s="410"/>
      <c r="AR342" s="410"/>
      <c r="AS342" s="410"/>
      <c r="AT342" s="410"/>
      <c r="AU342" s="410"/>
      <c r="AV342" s="410"/>
      <c r="AW342" s="410"/>
      <c r="AX342" s="410"/>
      <c r="AY342" s="410"/>
      <c r="AZ342" s="410"/>
      <c r="BA342" s="410"/>
      <c r="BB342" s="410"/>
      <c r="BC342" s="410"/>
      <c r="BD342" s="410"/>
      <c r="BE342" s="410"/>
      <c r="BF342" s="410"/>
      <c r="BG342" s="410"/>
      <c r="BH342" s="410"/>
      <c r="BI342" s="410"/>
      <c r="BJ342" s="410"/>
      <c r="BK342" s="410"/>
      <c r="BL342" s="410"/>
      <c r="BM342" s="410"/>
      <c r="BN342" s="410"/>
      <c r="BO342" s="410"/>
      <c r="BP342" s="410"/>
      <c r="BQ342" s="410"/>
      <c r="BR342" s="410"/>
      <c r="BS342" s="410"/>
      <c r="BT342" s="410"/>
      <c r="BU342" s="410"/>
      <c r="BV342" s="410"/>
      <c r="BW342" s="410"/>
      <c r="BX342" s="410"/>
      <c r="BY342" s="410"/>
      <c r="BZ342" s="410"/>
      <c r="CA342" s="410"/>
      <c r="CB342" s="410"/>
      <c r="CC342" s="410"/>
      <c r="CD342" s="410"/>
      <c r="CE342" s="410"/>
      <c r="CF342" s="410"/>
      <c r="CG342" s="410"/>
      <c r="CH342" s="410"/>
      <c r="CI342" s="410"/>
      <c r="CJ342" s="410"/>
      <c r="CK342" s="410"/>
      <c r="CL342" s="410"/>
      <c r="CM342" s="410"/>
      <c r="CN342" s="410"/>
    </row>
    <row r="343" spans="1:92" ht="14.25">
      <c r="B343" s="800"/>
      <c r="C343" s="496" t="s">
        <v>37</v>
      </c>
      <c r="D343" s="497"/>
      <c r="E343" s="497"/>
      <c r="F343" s="497"/>
      <c r="G343" s="497"/>
      <c r="H343" s="497"/>
      <c r="I343" s="497"/>
      <c r="J343" s="497"/>
      <c r="K343" s="497"/>
      <c r="L343" s="498"/>
      <c r="M343" s="521">
        <v>1660</v>
      </c>
      <c r="N343" s="720"/>
      <c r="O343" s="721"/>
      <c r="P343" s="721"/>
      <c r="Q343" s="722"/>
      <c r="R343" s="543" t="s">
        <v>2</v>
      </c>
      <c r="S343" s="410"/>
      <c r="T343" s="410"/>
      <c r="U343" s="410"/>
      <c r="V343" s="410"/>
      <c r="W343" s="410"/>
      <c r="X343" s="410"/>
      <c r="Y343" s="410"/>
      <c r="Z343" s="410"/>
      <c r="AA343" s="410"/>
      <c r="AB343" s="410"/>
      <c r="AC343" s="410"/>
      <c r="AD343" s="410"/>
      <c r="AE343" s="410"/>
      <c r="AF343" s="410"/>
      <c r="AG343" s="410"/>
      <c r="AH343" s="410"/>
      <c r="AI343" s="410"/>
      <c r="AJ343" s="410"/>
      <c r="AK343" s="410"/>
      <c r="AL343" s="410"/>
      <c r="AM343" s="410"/>
      <c r="AN343" s="410"/>
      <c r="AO343" s="410"/>
      <c r="AP343" s="410"/>
      <c r="AQ343" s="410"/>
      <c r="AR343" s="410"/>
      <c r="AS343" s="410"/>
      <c r="AT343" s="410"/>
      <c r="AU343" s="410"/>
      <c r="AV343" s="410"/>
      <c r="AW343" s="410"/>
      <c r="AX343" s="410"/>
      <c r="AY343" s="410"/>
      <c r="AZ343" s="410"/>
      <c r="BA343" s="410"/>
      <c r="BB343" s="410"/>
      <c r="BC343" s="410"/>
      <c r="BD343" s="410"/>
      <c r="BE343" s="410"/>
      <c r="BF343" s="410"/>
      <c r="BG343" s="410"/>
      <c r="BH343" s="410"/>
      <c r="BI343" s="410"/>
      <c r="BJ343" s="410"/>
      <c r="BK343" s="410"/>
      <c r="BL343" s="410"/>
      <c r="BM343" s="410"/>
      <c r="BN343" s="410"/>
      <c r="BO343" s="410"/>
      <c r="BP343" s="410"/>
      <c r="BQ343" s="410"/>
      <c r="BR343" s="410"/>
      <c r="BS343" s="410"/>
      <c r="BT343" s="410"/>
      <c r="BU343" s="410"/>
      <c r="BV343" s="410"/>
      <c r="BW343" s="410"/>
      <c r="BX343" s="410"/>
      <c r="BY343" s="410"/>
      <c r="BZ343" s="410"/>
      <c r="CA343" s="410"/>
      <c r="CB343" s="410"/>
      <c r="CC343" s="410"/>
      <c r="CD343" s="410"/>
      <c r="CE343" s="410"/>
      <c r="CF343" s="410"/>
      <c r="CG343" s="410"/>
      <c r="CH343" s="410"/>
      <c r="CI343" s="410"/>
      <c r="CJ343" s="410"/>
      <c r="CK343" s="410"/>
      <c r="CL343" s="410"/>
      <c r="CM343" s="410"/>
      <c r="CN343" s="410"/>
    </row>
    <row r="344" spans="1:92" ht="14.25">
      <c r="B344" s="800"/>
      <c r="C344" s="496" t="s">
        <v>38</v>
      </c>
      <c r="D344" s="497"/>
      <c r="E344" s="497"/>
      <c r="F344" s="497"/>
      <c r="G344" s="497"/>
      <c r="H344" s="497"/>
      <c r="I344" s="497"/>
      <c r="J344" s="497"/>
      <c r="K344" s="497"/>
      <c r="L344" s="498"/>
      <c r="M344" s="521">
        <v>1661</v>
      </c>
      <c r="N344" s="720"/>
      <c r="O344" s="721"/>
      <c r="P344" s="721"/>
      <c r="Q344" s="722"/>
      <c r="R344" s="543" t="s">
        <v>3</v>
      </c>
      <c r="S344" s="410"/>
      <c r="T344" s="410"/>
      <c r="U344" s="410"/>
      <c r="V344" s="410"/>
      <c r="W344" s="410"/>
      <c r="X344" s="410"/>
      <c r="Y344" s="410"/>
      <c r="Z344" s="410"/>
      <c r="AA344" s="410"/>
      <c r="AB344" s="410"/>
      <c r="AC344" s="410"/>
      <c r="AD344" s="410"/>
      <c r="AE344" s="410"/>
      <c r="AF344" s="410"/>
      <c r="AG344" s="410"/>
      <c r="AH344" s="410"/>
      <c r="AI344" s="410"/>
      <c r="AJ344" s="410"/>
      <c r="AK344" s="410"/>
      <c r="AL344" s="410"/>
      <c r="AM344" s="410"/>
      <c r="AN344" s="410"/>
      <c r="AO344" s="410"/>
      <c r="AP344" s="410"/>
      <c r="AQ344" s="410"/>
      <c r="AR344" s="410"/>
      <c r="AS344" s="410"/>
      <c r="AT344" s="410"/>
      <c r="AU344" s="410"/>
      <c r="AV344" s="410"/>
      <c r="AW344" s="410"/>
      <c r="AX344" s="410"/>
      <c r="AY344" s="410"/>
      <c r="AZ344" s="410"/>
      <c r="BA344" s="410"/>
      <c r="BB344" s="410"/>
      <c r="BC344" s="410"/>
      <c r="BD344" s="410"/>
      <c r="BE344" s="410"/>
      <c r="BF344" s="410"/>
      <c r="BG344" s="410"/>
      <c r="BH344" s="410"/>
      <c r="BI344" s="410"/>
      <c r="BJ344" s="410"/>
      <c r="BK344" s="410"/>
      <c r="BL344" s="410"/>
      <c r="BM344" s="410"/>
      <c r="BN344" s="410"/>
      <c r="BO344" s="410"/>
      <c r="BP344" s="410"/>
      <c r="BQ344" s="410"/>
      <c r="BR344" s="410"/>
      <c r="BS344" s="410"/>
      <c r="BT344" s="410"/>
      <c r="BU344" s="410"/>
      <c r="BV344" s="410"/>
      <c r="BW344" s="410"/>
      <c r="BX344" s="410"/>
      <c r="BY344" s="410"/>
      <c r="BZ344" s="410"/>
      <c r="CA344" s="410"/>
      <c r="CB344" s="410"/>
      <c r="CC344" s="410"/>
      <c r="CD344" s="410"/>
      <c r="CE344" s="410"/>
      <c r="CF344" s="410"/>
      <c r="CG344" s="410"/>
      <c r="CH344" s="410"/>
      <c r="CI344" s="410"/>
      <c r="CJ344" s="410"/>
      <c r="CK344" s="410"/>
      <c r="CL344" s="410"/>
      <c r="CM344" s="410"/>
      <c r="CN344" s="410"/>
    </row>
    <row r="345" spans="1:92" ht="14.25">
      <c r="B345" s="800"/>
      <c r="C345" s="496" t="s">
        <v>39</v>
      </c>
      <c r="D345" s="497"/>
      <c r="E345" s="497"/>
      <c r="F345" s="497"/>
      <c r="G345" s="497"/>
      <c r="H345" s="497"/>
      <c r="I345" s="497"/>
      <c r="J345" s="497"/>
      <c r="K345" s="497"/>
      <c r="L345" s="498"/>
      <c r="M345" s="521">
        <v>1662</v>
      </c>
      <c r="N345" s="720"/>
      <c r="O345" s="721"/>
      <c r="P345" s="721"/>
      <c r="Q345" s="722"/>
      <c r="R345" s="543" t="s">
        <v>3</v>
      </c>
      <c r="S345" s="410"/>
      <c r="T345" s="410"/>
      <c r="U345" s="410"/>
      <c r="V345" s="410"/>
      <c r="W345" s="410"/>
      <c r="X345" s="410"/>
      <c r="Y345" s="410"/>
      <c r="Z345" s="410"/>
      <c r="AA345" s="410"/>
      <c r="AB345" s="410"/>
      <c r="AC345" s="410"/>
      <c r="AD345" s="410"/>
      <c r="AE345" s="410"/>
      <c r="AF345" s="410"/>
      <c r="AG345" s="410"/>
      <c r="AH345" s="410"/>
      <c r="AI345" s="410"/>
      <c r="AJ345" s="410"/>
      <c r="AK345" s="410"/>
      <c r="AL345" s="410"/>
      <c r="AM345" s="410"/>
      <c r="AN345" s="410"/>
      <c r="AO345" s="410"/>
      <c r="AP345" s="410"/>
      <c r="AQ345" s="410"/>
      <c r="AR345" s="410"/>
      <c r="AS345" s="410"/>
      <c r="AT345" s="410"/>
      <c r="AU345" s="410"/>
      <c r="AV345" s="410"/>
      <c r="AW345" s="410"/>
      <c r="AX345" s="410"/>
      <c r="AY345" s="410"/>
      <c r="AZ345" s="410"/>
      <c r="BA345" s="410"/>
      <c r="BB345" s="410"/>
      <c r="BC345" s="410"/>
      <c r="BD345" s="410"/>
      <c r="BE345" s="410"/>
      <c r="BF345" s="410"/>
      <c r="BG345" s="410"/>
      <c r="BH345" s="410"/>
      <c r="BI345" s="410"/>
      <c r="BJ345" s="410"/>
      <c r="BK345" s="410"/>
      <c r="BL345" s="410"/>
      <c r="BM345" s="410"/>
      <c r="BN345" s="410"/>
      <c r="BO345" s="410"/>
      <c r="BP345" s="410"/>
      <c r="BQ345" s="410"/>
      <c r="BR345" s="410"/>
      <c r="BS345" s="410"/>
      <c r="BT345" s="410"/>
      <c r="BU345" s="410"/>
      <c r="BV345" s="410"/>
      <c r="BW345" s="410"/>
      <c r="BX345" s="410"/>
      <c r="BY345" s="410"/>
      <c r="BZ345" s="410"/>
      <c r="CA345" s="410"/>
      <c r="CB345" s="410"/>
      <c r="CC345" s="410"/>
      <c r="CD345" s="410"/>
      <c r="CE345" s="410"/>
      <c r="CF345" s="410"/>
      <c r="CG345" s="410"/>
      <c r="CH345" s="410"/>
      <c r="CI345" s="410"/>
      <c r="CJ345" s="410"/>
      <c r="CK345" s="410"/>
      <c r="CL345" s="410"/>
      <c r="CM345" s="410"/>
      <c r="CN345" s="410"/>
    </row>
    <row r="346" spans="1:92" ht="14.25">
      <c r="B346" s="800"/>
      <c r="C346" s="496" t="s">
        <v>40</v>
      </c>
      <c r="D346" s="497"/>
      <c r="E346" s="497"/>
      <c r="F346" s="497"/>
      <c r="G346" s="497"/>
      <c r="H346" s="497"/>
      <c r="I346" s="497"/>
      <c r="J346" s="497"/>
      <c r="K346" s="497"/>
      <c r="L346" s="498"/>
      <c r="M346" s="521">
        <v>1140</v>
      </c>
      <c r="N346" s="720"/>
      <c r="O346" s="721"/>
      <c r="P346" s="721"/>
      <c r="Q346" s="722"/>
      <c r="R346" s="543" t="s">
        <v>3</v>
      </c>
      <c r="S346" s="410"/>
      <c r="T346" s="410"/>
      <c r="U346" s="410"/>
      <c r="V346" s="410"/>
      <c r="W346" s="410"/>
      <c r="X346" s="410"/>
      <c r="Y346" s="410"/>
      <c r="Z346" s="410"/>
      <c r="AA346" s="410"/>
      <c r="AB346" s="410"/>
      <c r="AC346" s="410"/>
      <c r="AD346" s="410"/>
      <c r="AE346" s="410"/>
      <c r="AF346" s="410"/>
      <c r="AG346" s="410"/>
      <c r="AH346" s="410"/>
      <c r="AI346" s="410"/>
      <c r="AJ346" s="410"/>
      <c r="AK346" s="410"/>
      <c r="AL346" s="410"/>
      <c r="AM346" s="410"/>
      <c r="AN346" s="410"/>
      <c r="AO346" s="410"/>
      <c r="AP346" s="410"/>
      <c r="AQ346" s="410"/>
      <c r="AR346" s="410"/>
      <c r="AS346" s="410"/>
      <c r="AT346" s="410"/>
      <c r="AU346" s="410"/>
      <c r="AV346" s="410"/>
      <c r="AW346" s="410"/>
      <c r="AX346" s="410"/>
      <c r="AY346" s="410"/>
      <c r="AZ346" s="410"/>
      <c r="BA346" s="410"/>
      <c r="BB346" s="410"/>
      <c r="BC346" s="410"/>
      <c r="BD346" s="410"/>
      <c r="BE346" s="410"/>
      <c r="BF346" s="410"/>
      <c r="BG346" s="410"/>
      <c r="BH346" s="410"/>
      <c r="BI346" s="410"/>
      <c r="BJ346" s="410"/>
      <c r="BK346" s="410"/>
      <c r="BL346" s="410"/>
      <c r="BM346" s="410"/>
      <c r="BN346" s="410"/>
      <c r="BO346" s="410"/>
      <c r="BP346" s="410"/>
      <c r="BQ346" s="410"/>
      <c r="BR346" s="410"/>
      <c r="BS346" s="410"/>
      <c r="BT346" s="410"/>
      <c r="BU346" s="410"/>
      <c r="BV346" s="410"/>
      <c r="BW346" s="410"/>
      <c r="BX346" s="410"/>
      <c r="BY346" s="410"/>
      <c r="BZ346" s="410"/>
      <c r="CA346" s="410"/>
      <c r="CB346" s="410"/>
      <c r="CC346" s="410"/>
      <c r="CD346" s="410"/>
      <c r="CE346" s="410"/>
      <c r="CF346" s="410"/>
      <c r="CG346" s="410"/>
      <c r="CH346" s="410"/>
      <c r="CI346" s="410"/>
      <c r="CJ346" s="410"/>
      <c r="CK346" s="410"/>
      <c r="CL346" s="410"/>
      <c r="CM346" s="410"/>
      <c r="CN346" s="410"/>
    </row>
    <row r="347" spans="1:92" ht="14.25">
      <c r="B347" s="800"/>
      <c r="C347" s="496" t="s">
        <v>41</v>
      </c>
      <c r="D347" s="497"/>
      <c r="E347" s="497"/>
      <c r="F347" s="497"/>
      <c r="G347" s="497"/>
      <c r="H347" s="497"/>
      <c r="I347" s="497"/>
      <c r="J347" s="497"/>
      <c r="K347" s="497"/>
      <c r="L347" s="498"/>
      <c r="M347" s="521">
        <v>1663</v>
      </c>
      <c r="N347" s="720"/>
      <c r="O347" s="721"/>
      <c r="P347" s="721"/>
      <c r="Q347" s="722"/>
      <c r="R347" s="543" t="s">
        <v>3</v>
      </c>
      <c r="S347" s="410"/>
      <c r="T347" s="410"/>
      <c r="U347" s="410"/>
      <c r="V347" s="410"/>
      <c r="W347" s="410"/>
      <c r="X347" s="410"/>
      <c r="Y347" s="410"/>
      <c r="Z347" s="410"/>
      <c r="AA347" s="410"/>
      <c r="AB347" s="410"/>
      <c r="AC347" s="410"/>
      <c r="AD347" s="410"/>
      <c r="AE347" s="410"/>
      <c r="AF347" s="410"/>
      <c r="AG347" s="410"/>
      <c r="AH347" s="410"/>
      <c r="AI347" s="410"/>
      <c r="AJ347" s="410"/>
      <c r="AK347" s="410"/>
      <c r="AL347" s="410"/>
      <c r="AM347" s="410"/>
      <c r="AN347" s="410"/>
      <c r="AO347" s="410"/>
      <c r="AP347" s="410"/>
      <c r="AQ347" s="410"/>
      <c r="AR347" s="410"/>
      <c r="AS347" s="410"/>
      <c r="AT347" s="410"/>
      <c r="AU347" s="410"/>
      <c r="AV347" s="410"/>
      <c r="AW347" s="410"/>
      <c r="AX347" s="410"/>
      <c r="AY347" s="410"/>
      <c r="AZ347" s="410"/>
      <c r="BA347" s="410"/>
      <c r="BB347" s="410"/>
      <c r="BC347" s="410"/>
      <c r="BD347" s="410"/>
      <c r="BE347" s="410"/>
      <c r="BF347" s="410"/>
      <c r="BG347" s="410"/>
      <c r="BH347" s="410"/>
      <c r="BI347" s="410"/>
      <c r="BJ347" s="410"/>
      <c r="BK347" s="410"/>
      <c r="BL347" s="410"/>
      <c r="BM347" s="410"/>
      <c r="BN347" s="410"/>
      <c r="BO347" s="410"/>
      <c r="BP347" s="410"/>
      <c r="BQ347" s="410"/>
      <c r="BR347" s="410"/>
      <c r="BS347" s="410"/>
      <c r="BT347" s="410"/>
      <c r="BU347" s="410"/>
      <c r="BV347" s="410"/>
      <c r="BW347" s="410"/>
      <c r="BX347" s="410"/>
      <c r="BY347" s="410"/>
      <c r="BZ347" s="410"/>
      <c r="CA347" s="410"/>
      <c r="CB347" s="410"/>
      <c r="CC347" s="410"/>
      <c r="CD347" s="410"/>
      <c r="CE347" s="410"/>
      <c r="CF347" s="410"/>
      <c r="CG347" s="410"/>
      <c r="CH347" s="410"/>
      <c r="CI347" s="410"/>
      <c r="CJ347" s="410"/>
      <c r="CK347" s="410"/>
      <c r="CL347" s="410"/>
      <c r="CM347" s="410"/>
      <c r="CN347" s="410"/>
    </row>
    <row r="348" spans="1:92" ht="14.25">
      <c r="B348" s="800"/>
      <c r="C348" s="496" t="s">
        <v>42</v>
      </c>
      <c r="D348" s="497"/>
      <c r="E348" s="497"/>
      <c r="F348" s="497"/>
      <c r="G348" s="497"/>
      <c r="H348" s="497"/>
      <c r="I348" s="497"/>
      <c r="J348" s="497"/>
      <c r="K348" s="497"/>
      <c r="L348" s="498"/>
      <c r="M348" s="521">
        <v>1664</v>
      </c>
      <c r="N348" s="720"/>
      <c r="O348" s="721"/>
      <c r="P348" s="721"/>
      <c r="Q348" s="722"/>
      <c r="R348" s="543" t="s">
        <v>3</v>
      </c>
      <c r="S348" s="410"/>
      <c r="T348" s="410"/>
      <c r="U348" s="410"/>
      <c r="V348" s="410"/>
      <c r="W348" s="410"/>
      <c r="X348" s="410"/>
      <c r="Y348" s="410"/>
      <c r="Z348" s="410"/>
      <c r="AA348" s="410"/>
      <c r="AB348" s="410"/>
      <c r="AC348" s="410"/>
      <c r="AD348" s="410"/>
      <c r="AE348" s="410"/>
      <c r="AF348" s="410"/>
      <c r="AG348" s="410"/>
      <c r="AH348" s="410"/>
      <c r="AI348" s="410"/>
      <c r="AJ348" s="410"/>
      <c r="AK348" s="410"/>
      <c r="AL348" s="410"/>
      <c r="AM348" s="410"/>
      <c r="AN348" s="410"/>
      <c r="AO348" s="410"/>
      <c r="AP348" s="410"/>
      <c r="AQ348" s="410"/>
      <c r="AR348" s="410"/>
      <c r="AS348" s="410"/>
      <c r="AT348" s="410"/>
      <c r="AU348" s="410"/>
      <c r="AV348" s="410"/>
      <c r="AW348" s="410"/>
      <c r="AX348" s="410"/>
      <c r="AY348" s="410"/>
      <c r="AZ348" s="410"/>
      <c r="BA348" s="410"/>
      <c r="BB348" s="410"/>
      <c r="BC348" s="410"/>
      <c r="BD348" s="410"/>
      <c r="BE348" s="410"/>
      <c r="BF348" s="410"/>
      <c r="BG348" s="410"/>
      <c r="BH348" s="410"/>
      <c r="BI348" s="410"/>
      <c r="BJ348" s="410"/>
      <c r="BK348" s="410"/>
      <c r="BL348" s="410"/>
      <c r="BM348" s="410"/>
      <c r="BN348" s="410"/>
      <c r="BO348" s="410"/>
      <c r="BP348" s="410"/>
      <c r="BQ348" s="410"/>
      <c r="BR348" s="410"/>
      <c r="BS348" s="410"/>
      <c r="BT348" s="410"/>
      <c r="BU348" s="410"/>
      <c r="BV348" s="410"/>
      <c r="BW348" s="410"/>
      <c r="BX348" s="410"/>
      <c r="BY348" s="410"/>
      <c r="BZ348" s="410"/>
      <c r="CA348" s="410"/>
      <c r="CB348" s="410"/>
      <c r="CC348" s="410"/>
      <c r="CD348" s="410"/>
      <c r="CE348" s="410"/>
      <c r="CF348" s="410"/>
      <c r="CG348" s="410"/>
      <c r="CH348" s="410"/>
      <c r="CI348" s="410"/>
      <c r="CJ348" s="410"/>
      <c r="CK348" s="410"/>
      <c r="CL348" s="410"/>
      <c r="CM348" s="410"/>
      <c r="CN348" s="410"/>
    </row>
    <row r="349" spans="1:92" ht="14.25">
      <c r="B349" s="800"/>
      <c r="C349" s="496" t="s">
        <v>43</v>
      </c>
      <c r="D349" s="497"/>
      <c r="E349" s="497"/>
      <c r="F349" s="497"/>
      <c r="G349" s="497"/>
      <c r="H349" s="497"/>
      <c r="I349" s="497"/>
      <c r="J349" s="497"/>
      <c r="K349" s="497"/>
      <c r="L349" s="498"/>
      <c r="M349" s="521">
        <v>1665</v>
      </c>
      <c r="N349" s="720"/>
      <c r="O349" s="721"/>
      <c r="P349" s="721"/>
      <c r="Q349" s="722"/>
      <c r="R349" s="543" t="s">
        <v>3</v>
      </c>
      <c r="S349" s="410"/>
      <c r="T349" s="410"/>
      <c r="U349" s="410"/>
      <c r="V349" s="410"/>
      <c r="W349" s="410"/>
      <c r="X349" s="410"/>
      <c r="Y349" s="410"/>
      <c r="Z349" s="410"/>
      <c r="AA349" s="410"/>
      <c r="AB349" s="410"/>
      <c r="AC349" s="410"/>
      <c r="AD349" s="410"/>
      <c r="AE349" s="410"/>
      <c r="AF349" s="410"/>
      <c r="AG349" s="410"/>
      <c r="AH349" s="410"/>
      <c r="AI349" s="410"/>
      <c r="AJ349" s="410"/>
      <c r="AK349" s="410"/>
      <c r="AL349" s="410"/>
      <c r="AM349" s="410"/>
      <c r="AN349" s="410"/>
      <c r="AO349" s="410"/>
      <c r="AP349" s="410"/>
      <c r="AQ349" s="410"/>
      <c r="AR349" s="410"/>
      <c r="AS349" s="410"/>
      <c r="AT349" s="410"/>
      <c r="AU349" s="410"/>
      <c r="AV349" s="410"/>
      <c r="AW349" s="410"/>
      <c r="AX349" s="410"/>
      <c r="AY349" s="410"/>
      <c r="AZ349" s="410"/>
      <c r="BA349" s="410"/>
      <c r="BB349" s="410"/>
      <c r="BC349" s="410"/>
      <c r="BD349" s="410"/>
      <c r="BE349" s="410"/>
      <c r="BF349" s="410"/>
      <c r="BG349" s="410"/>
      <c r="BH349" s="410"/>
      <c r="BI349" s="410"/>
      <c r="BJ349" s="410"/>
      <c r="BK349" s="410"/>
      <c r="BL349" s="410"/>
      <c r="BM349" s="410"/>
      <c r="BN349" s="410"/>
      <c r="BO349" s="410"/>
      <c r="BP349" s="410"/>
      <c r="BQ349" s="410"/>
      <c r="BR349" s="410"/>
      <c r="BS349" s="410"/>
      <c r="BT349" s="410"/>
      <c r="BU349" s="410"/>
      <c r="BV349" s="410"/>
      <c r="BW349" s="410"/>
      <c r="BX349" s="410"/>
      <c r="BY349" s="410"/>
      <c r="BZ349" s="410"/>
      <c r="CA349" s="410"/>
      <c r="CB349" s="410"/>
      <c r="CC349" s="410"/>
      <c r="CD349" s="410"/>
      <c r="CE349" s="410"/>
      <c r="CF349" s="410"/>
      <c r="CG349" s="410"/>
      <c r="CH349" s="410"/>
      <c r="CI349" s="410"/>
      <c r="CJ349" s="410"/>
      <c r="CK349" s="410"/>
      <c r="CL349" s="410"/>
      <c r="CM349" s="410"/>
      <c r="CN349" s="410"/>
    </row>
    <row r="350" spans="1:92" ht="14.25">
      <c r="B350" s="800"/>
      <c r="C350" s="496" t="s">
        <v>44</v>
      </c>
      <c r="D350" s="497"/>
      <c r="E350" s="497"/>
      <c r="F350" s="497"/>
      <c r="G350" s="497"/>
      <c r="H350" s="497"/>
      <c r="I350" s="497"/>
      <c r="J350" s="497"/>
      <c r="K350" s="497"/>
      <c r="L350" s="498"/>
      <c r="M350" s="521">
        <v>1666</v>
      </c>
      <c r="N350" s="720"/>
      <c r="O350" s="721"/>
      <c r="P350" s="721"/>
      <c r="Q350" s="722"/>
      <c r="R350" s="543" t="s">
        <v>3</v>
      </c>
      <c r="S350" s="410"/>
      <c r="T350" s="410"/>
      <c r="U350" s="410"/>
      <c r="V350" s="410"/>
      <c r="W350" s="410"/>
      <c r="X350" s="410"/>
      <c r="Y350" s="410"/>
      <c r="Z350" s="410"/>
      <c r="AA350" s="410"/>
      <c r="AB350" s="410"/>
      <c r="AC350" s="410"/>
      <c r="AD350" s="410"/>
      <c r="AE350" s="410"/>
      <c r="AF350" s="410"/>
      <c r="AG350" s="410"/>
      <c r="AH350" s="410"/>
      <c r="AI350" s="410"/>
      <c r="AJ350" s="410"/>
      <c r="AK350" s="410"/>
      <c r="AL350" s="410"/>
      <c r="AM350" s="410"/>
      <c r="AN350" s="410"/>
      <c r="AO350" s="410"/>
      <c r="AP350" s="410"/>
      <c r="AQ350" s="410"/>
      <c r="AR350" s="410"/>
      <c r="AS350" s="410"/>
      <c r="AT350" s="410"/>
      <c r="AU350" s="410"/>
      <c r="AV350" s="410"/>
      <c r="AW350" s="410"/>
      <c r="AX350" s="410"/>
      <c r="AY350" s="410"/>
      <c r="AZ350" s="410"/>
      <c r="BA350" s="410"/>
      <c r="BB350" s="410"/>
      <c r="BC350" s="410"/>
      <c r="BD350" s="410"/>
      <c r="BE350" s="410"/>
      <c r="BF350" s="410"/>
      <c r="BG350" s="410"/>
      <c r="BH350" s="410"/>
      <c r="BI350" s="410"/>
      <c r="BJ350" s="410"/>
      <c r="BK350" s="410"/>
      <c r="BL350" s="410"/>
      <c r="BM350" s="410"/>
      <c r="BN350" s="410"/>
      <c r="BO350" s="410"/>
      <c r="BP350" s="410"/>
      <c r="BQ350" s="410"/>
      <c r="BR350" s="410"/>
      <c r="BS350" s="410"/>
      <c r="BT350" s="410"/>
      <c r="BU350" s="410"/>
      <c r="BV350" s="410"/>
      <c r="BW350" s="410"/>
      <c r="BX350" s="410"/>
      <c r="BY350" s="410"/>
      <c r="BZ350" s="410"/>
      <c r="CA350" s="410"/>
      <c r="CB350" s="410"/>
      <c r="CC350" s="410"/>
      <c r="CD350" s="410"/>
      <c r="CE350" s="410"/>
      <c r="CF350" s="410"/>
      <c r="CG350" s="410"/>
      <c r="CH350" s="410"/>
      <c r="CI350" s="410"/>
      <c r="CJ350" s="410"/>
      <c r="CK350" s="410"/>
      <c r="CL350" s="410"/>
      <c r="CM350" s="410"/>
      <c r="CN350" s="410"/>
    </row>
    <row r="351" spans="1:92" ht="14.25">
      <c r="B351" s="800"/>
      <c r="C351" s="496" t="s">
        <v>815</v>
      </c>
      <c r="D351" s="497"/>
      <c r="E351" s="497"/>
      <c r="F351" s="497"/>
      <c r="G351" s="497"/>
      <c r="H351" s="497"/>
      <c r="I351" s="497"/>
      <c r="J351" s="497"/>
      <c r="K351" s="497"/>
      <c r="L351" s="498"/>
      <c r="M351" s="521">
        <v>1667</v>
      </c>
      <c r="N351" s="720"/>
      <c r="O351" s="721"/>
      <c r="P351" s="721"/>
      <c r="Q351" s="722"/>
      <c r="R351" s="543" t="s">
        <v>3</v>
      </c>
      <c r="S351" s="410"/>
      <c r="T351" s="410"/>
      <c r="U351" s="410"/>
      <c r="V351" s="410"/>
      <c r="W351" s="410"/>
      <c r="X351" s="410"/>
      <c r="Y351" s="410"/>
      <c r="Z351" s="410"/>
      <c r="AA351" s="410"/>
      <c r="AB351" s="410"/>
      <c r="AC351" s="410"/>
      <c r="AD351" s="410"/>
      <c r="AE351" s="410"/>
      <c r="AF351" s="410"/>
      <c r="AG351" s="410"/>
      <c r="AH351" s="410"/>
      <c r="AI351" s="410"/>
      <c r="AJ351" s="410"/>
      <c r="AK351" s="410"/>
      <c r="AL351" s="410"/>
      <c r="AM351" s="410"/>
      <c r="AN351" s="410"/>
      <c r="AO351" s="410"/>
      <c r="AP351" s="410"/>
      <c r="AQ351" s="410"/>
      <c r="AR351" s="410"/>
      <c r="AS351" s="410"/>
      <c r="AT351" s="410"/>
      <c r="AU351" s="410"/>
      <c r="AV351" s="410"/>
      <c r="AW351" s="410"/>
      <c r="AX351" s="410"/>
      <c r="AY351" s="410"/>
      <c r="AZ351" s="410"/>
      <c r="BA351" s="410"/>
      <c r="BB351" s="410"/>
      <c r="BC351" s="410"/>
      <c r="BD351" s="410"/>
      <c r="BE351" s="410"/>
      <c r="BF351" s="410"/>
      <c r="BG351" s="410"/>
      <c r="BH351" s="410"/>
      <c r="BI351" s="410"/>
      <c r="BJ351" s="410"/>
      <c r="BK351" s="410"/>
      <c r="BL351" s="410"/>
      <c r="BM351" s="410"/>
      <c r="BN351" s="410"/>
      <c r="BO351" s="410"/>
      <c r="BP351" s="410"/>
      <c r="BQ351" s="410"/>
      <c r="BR351" s="410"/>
      <c r="BS351" s="410"/>
      <c r="BT351" s="410"/>
      <c r="BU351" s="410"/>
      <c r="BV351" s="410"/>
      <c r="BW351" s="410"/>
      <c r="BX351" s="410"/>
      <c r="BY351" s="410"/>
      <c r="BZ351" s="410"/>
      <c r="CA351" s="410"/>
      <c r="CB351" s="410"/>
      <c r="CC351" s="410"/>
      <c r="CD351" s="410"/>
      <c r="CE351" s="410"/>
      <c r="CF351" s="410"/>
      <c r="CG351" s="410"/>
      <c r="CH351" s="410"/>
      <c r="CI351" s="410"/>
      <c r="CJ351" s="410"/>
      <c r="CK351" s="410"/>
      <c r="CL351" s="410"/>
      <c r="CM351" s="410"/>
      <c r="CN351" s="410"/>
    </row>
    <row r="352" spans="1:92" ht="14.25">
      <c r="B352" s="800"/>
      <c r="C352" s="496" t="s">
        <v>816</v>
      </c>
      <c r="D352" s="497"/>
      <c r="E352" s="497"/>
      <c r="F352" s="497"/>
      <c r="G352" s="497"/>
      <c r="H352" s="497"/>
      <c r="I352" s="497"/>
      <c r="J352" s="497"/>
      <c r="K352" s="497"/>
      <c r="L352" s="498"/>
      <c r="M352" s="521">
        <v>1668</v>
      </c>
      <c r="N352" s="720"/>
      <c r="O352" s="721"/>
      <c r="P352" s="721"/>
      <c r="Q352" s="722"/>
      <c r="R352" s="543" t="s">
        <v>3</v>
      </c>
      <c r="S352" s="410"/>
      <c r="T352" s="410"/>
      <c r="U352" s="410"/>
      <c r="V352" s="410"/>
      <c r="W352" s="410"/>
      <c r="X352" s="410"/>
      <c r="Y352" s="410"/>
      <c r="Z352" s="410"/>
      <c r="AA352" s="410"/>
      <c r="AB352" s="410"/>
      <c r="AC352" s="410"/>
      <c r="AD352" s="410"/>
      <c r="AE352" s="410"/>
      <c r="AF352" s="410"/>
      <c r="AG352" s="410"/>
      <c r="AH352" s="410"/>
      <c r="AI352" s="410"/>
      <c r="AJ352" s="410"/>
      <c r="AK352" s="410"/>
      <c r="AL352" s="410"/>
      <c r="AM352" s="410"/>
      <c r="AN352" s="410"/>
      <c r="AO352" s="410"/>
      <c r="AP352" s="410"/>
      <c r="AQ352" s="410"/>
      <c r="AR352" s="410"/>
      <c r="AS352" s="410"/>
      <c r="AT352" s="410"/>
      <c r="AU352" s="410"/>
      <c r="AV352" s="410"/>
      <c r="AW352" s="410"/>
      <c r="AX352" s="410"/>
      <c r="AY352" s="410"/>
      <c r="AZ352" s="410"/>
      <c r="BA352" s="410"/>
      <c r="BB352" s="410"/>
      <c r="BC352" s="410"/>
      <c r="BD352" s="410"/>
      <c r="BE352" s="410"/>
      <c r="BF352" s="410"/>
      <c r="BG352" s="410"/>
      <c r="BH352" s="410"/>
      <c r="BI352" s="410"/>
      <c r="BJ352" s="410"/>
      <c r="BK352" s="410"/>
      <c r="BL352" s="410"/>
      <c r="BM352" s="410"/>
      <c r="BN352" s="410"/>
      <c r="BO352" s="410"/>
      <c r="BP352" s="410"/>
      <c r="BQ352" s="410"/>
      <c r="BR352" s="410"/>
      <c r="BS352" s="410"/>
      <c r="BT352" s="410"/>
      <c r="BU352" s="410"/>
      <c r="BV352" s="410"/>
      <c r="BW352" s="410"/>
      <c r="BX352" s="410"/>
      <c r="BY352" s="410"/>
      <c r="BZ352" s="410"/>
      <c r="CA352" s="410"/>
      <c r="CB352" s="410"/>
      <c r="CC352" s="410"/>
      <c r="CD352" s="410"/>
      <c r="CE352" s="410"/>
      <c r="CF352" s="410"/>
      <c r="CG352" s="410"/>
      <c r="CH352" s="410"/>
      <c r="CI352" s="410"/>
      <c r="CJ352" s="410"/>
      <c r="CK352" s="410"/>
      <c r="CL352" s="410"/>
      <c r="CM352" s="410"/>
      <c r="CN352" s="410"/>
    </row>
    <row r="353" spans="2:92" ht="14.25">
      <c r="B353" s="800"/>
      <c r="C353" s="496" t="s">
        <v>45</v>
      </c>
      <c r="D353" s="497"/>
      <c r="E353" s="497"/>
      <c r="F353" s="497"/>
      <c r="G353" s="497"/>
      <c r="H353" s="497"/>
      <c r="I353" s="497"/>
      <c r="J353" s="497"/>
      <c r="K353" s="497"/>
      <c r="L353" s="498"/>
      <c r="M353" s="521">
        <v>1141</v>
      </c>
      <c r="N353" s="720"/>
      <c r="O353" s="721"/>
      <c r="P353" s="721"/>
      <c r="Q353" s="722"/>
      <c r="R353" s="543" t="s">
        <v>3</v>
      </c>
      <c r="S353" s="410"/>
      <c r="T353" s="410"/>
      <c r="U353" s="410"/>
      <c r="V353" s="410"/>
      <c r="W353" s="410"/>
      <c r="X353" s="410"/>
      <c r="Y353" s="410"/>
      <c r="Z353" s="410"/>
      <c r="AA353" s="410"/>
      <c r="AB353" s="410"/>
      <c r="AC353" s="410"/>
      <c r="AD353" s="410"/>
      <c r="AE353" s="410"/>
      <c r="AF353" s="410"/>
      <c r="AG353" s="410"/>
      <c r="AH353" s="410"/>
      <c r="AI353" s="410"/>
      <c r="AJ353" s="410"/>
      <c r="AK353" s="410"/>
      <c r="AL353" s="410"/>
      <c r="AM353" s="410"/>
      <c r="AN353" s="410"/>
      <c r="AO353" s="410"/>
      <c r="AP353" s="410"/>
      <c r="AQ353" s="410"/>
      <c r="AR353" s="410"/>
      <c r="AS353" s="410"/>
      <c r="AT353" s="410"/>
      <c r="AU353" s="410"/>
      <c r="AV353" s="410"/>
      <c r="AW353" s="410"/>
      <c r="AX353" s="410"/>
      <c r="AY353" s="410"/>
      <c r="AZ353" s="410"/>
      <c r="BA353" s="410"/>
      <c r="BB353" s="410"/>
      <c r="BC353" s="410"/>
      <c r="BD353" s="410"/>
      <c r="BE353" s="410"/>
      <c r="BF353" s="410"/>
      <c r="BG353" s="410"/>
      <c r="BH353" s="410"/>
      <c r="BI353" s="410"/>
      <c r="BJ353" s="410"/>
      <c r="BK353" s="410"/>
      <c r="BL353" s="410"/>
      <c r="BM353" s="410"/>
      <c r="BN353" s="410"/>
      <c r="BO353" s="410"/>
      <c r="BP353" s="410"/>
      <c r="BQ353" s="410"/>
      <c r="BR353" s="410"/>
      <c r="BS353" s="410"/>
      <c r="BT353" s="410"/>
      <c r="BU353" s="410"/>
      <c r="BV353" s="410"/>
      <c r="BW353" s="410"/>
      <c r="BX353" s="410"/>
      <c r="BY353" s="410"/>
      <c r="BZ353" s="410"/>
      <c r="CA353" s="410"/>
      <c r="CB353" s="410"/>
      <c r="CC353" s="410"/>
      <c r="CD353" s="410"/>
      <c r="CE353" s="410"/>
      <c r="CF353" s="410"/>
      <c r="CG353" s="410"/>
      <c r="CH353" s="410"/>
      <c r="CI353" s="410"/>
      <c r="CJ353" s="410"/>
      <c r="CK353" s="410"/>
      <c r="CL353" s="410"/>
      <c r="CM353" s="410"/>
      <c r="CN353" s="410"/>
    </row>
    <row r="354" spans="2:92" ht="14.25">
      <c r="B354" s="800"/>
      <c r="C354" s="496" t="s">
        <v>46</v>
      </c>
      <c r="D354" s="497"/>
      <c r="E354" s="497"/>
      <c r="F354" s="497"/>
      <c r="G354" s="497"/>
      <c r="H354" s="497"/>
      <c r="I354" s="497"/>
      <c r="J354" s="497"/>
      <c r="K354" s="497"/>
      <c r="L354" s="498"/>
      <c r="M354" s="521">
        <v>1142</v>
      </c>
      <c r="N354" s="720"/>
      <c r="O354" s="721"/>
      <c r="P354" s="721"/>
      <c r="Q354" s="722"/>
      <c r="R354" s="543" t="s">
        <v>3</v>
      </c>
      <c r="S354" s="410"/>
      <c r="T354" s="410"/>
      <c r="U354" s="410"/>
      <c r="V354" s="410"/>
      <c r="W354" s="410"/>
      <c r="X354" s="410"/>
      <c r="Y354" s="410"/>
      <c r="Z354" s="410"/>
      <c r="AA354" s="410"/>
      <c r="AB354" s="410"/>
      <c r="AC354" s="410"/>
      <c r="AD354" s="410"/>
      <c r="AE354" s="410"/>
      <c r="AF354" s="410"/>
      <c r="AG354" s="410"/>
      <c r="AH354" s="410"/>
      <c r="AI354" s="410"/>
      <c r="AJ354" s="410"/>
      <c r="AK354" s="410"/>
      <c r="AL354" s="410"/>
      <c r="AM354" s="410"/>
      <c r="AN354" s="410"/>
      <c r="AO354" s="410"/>
      <c r="AP354" s="410"/>
      <c r="AQ354" s="410"/>
      <c r="AR354" s="410"/>
      <c r="AS354" s="410"/>
      <c r="AT354" s="410"/>
      <c r="AU354" s="410"/>
      <c r="AV354" s="410"/>
      <c r="AW354" s="410"/>
      <c r="AX354" s="410"/>
      <c r="AY354" s="410"/>
      <c r="AZ354" s="410"/>
      <c r="BA354" s="410"/>
      <c r="BB354" s="410"/>
      <c r="BC354" s="410"/>
      <c r="BD354" s="410"/>
      <c r="BE354" s="410"/>
      <c r="BF354" s="410"/>
      <c r="BG354" s="410"/>
      <c r="BH354" s="410"/>
      <c r="BI354" s="410"/>
      <c r="BJ354" s="410"/>
      <c r="BK354" s="410"/>
      <c r="BL354" s="410"/>
      <c r="BM354" s="410"/>
      <c r="BN354" s="410"/>
      <c r="BO354" s="410"/>
      <c r="BP354" s="410"/>
      <c r="BQ354" s="410"/>
      <c r="BR354" s="410"/>
      <c r="BS354" s="410"/>
      <c r="BT354" s="410"/>
      <c r="BU354" s="410"/>
      <c r="BV354" s="410"/>
      <c r="BW354" s="410"/>
      <c r="BX354" s="410"/>
      <c r="BY354" s="410"/>
      <c r="BZ354" s="410"/>
      <c r="CA354" s="410"/>
      <c r="CB354" s="410"/>
      <c r="CC354" s="410"/>
      <c r="CD354" s="410"/>
      <c r="CE354" s="410"/>
      <c r="CF354" s="410"/>
      <c r="CG354" s="410"/>
      <c r="CH354" s="410"/>
      <c r="CI354" s="410"/>
      <c r="CJ354" s="410"/>
      <c r="CK354" s="410"/>
      <c r="CL354" s="410"/>
      <c r="CM354" s="410"/>
      <c r="CN354" s="410"/>
    </row>
    <row r="355" spans="2:92" ht="14.25">
      <c r="B355" s="800"/>
      <c r="C355" s="496" t="s">
        <v>47</v>
      </c>
      <c r="D355" s="497"/>
      <c r="E355" s="497"/>
      <c r="F355" s="497"/>
      <c r="G355" s="497"/>
      <c r="H355" s="497"/>
      <c r="I355" s="497"/>
      <c r="J355" s="497"/>
      <c r="K355" s="497"/>
      <c r="L355" s="498"/>
      <c r="M355" s="521">
        <v>1669</v>
      </c>
      <c r="N355" s="720"/>
      <c r="O355" s="721"/>
      <c r="P355" s="721"/>
      <c r="Q355" s="722"/>
      <c r="R355" s="543" t="s">
        <v>3</v>
      </c>
      <c r="S355" s="410"/>
      <c r="T355" s="410"/>
      <c r="U355" s="410"/>
      <c r="V355" s="410"/>
      <c r="W355" s="410"/>
      <c r="X355" s="410"/>
      <c r="Y355" s="410"/>
      <c r="Z355" s="410"/>
      <c r="AA355" s="410"/>
      <c r="AB355" s="410"/>
      <c r="AC355" s="410"/>
      <c r="AD355" s="410"/>
      <c r="AE355" s="410"/>
      <c r="AF355" s="410"/>
      <c r="AG355" s="410"/>
      <c r="AH355" s="410"/>
      <c r="AI355" s="410"/>
      <c r="AJ355" s="410"/>
      <c r="AK355" s="410"/>
      <c r="AL355" s="410"/>
      <c r="AM355" s="410"/>
      <c r="AN355" s="410"/>
      <c r="AO355" s="410"/>
      <c r="AP355" s="410"/>
      <c r="AQ355" s="410"/>
      <c r="AR355" s="410"/>
      <c r="AS355" s="410"/>
      <c r="AT355" s="410"/>
      <c r="AU355" s="410"/>
      <c r="AV355" s="410"/>
      <c r="AW355" s="410"/>
      <c r="AX355" s="410"/>
      <c r="AY355" s="410"/>
      <c r="AZ355" s="410"/>
      <c r="BA355" s="410"/>
      <c r="BB355" s="410"/>
      <c r="BC355" s="410"/>
      <c r="BD355" s="410"/>
      <c r="BE355" s="410"/>
      <c r="BF355" s="410"/>
      <c r="BG355" s="410"/>
      <c r="BH355" s="410"/>
      <c r="BI355" s="410"/>
      <c r="BJ355" s="410"/>
      <c r="BK355" s="410"/>
      <c r="BL355" s="410"/>
      <c r="BM355" s="410"/>
      <c r="BN355" s="410"/>
      <c r="BO355" s="410"/>
      <c r="BP355" s="410"/>
      <c r="BQ355" s="410"/>
      <c r="BR355" s="410"/>
      <c r="BS355" s="410"/>
      <c r="BT355" s="410"/>
      <c r="BU355" s="410"/>
      <c r="BV355" s="410"/>
      <c r="BW355" s="410"/>
      <c r="BX355" s="410"/>
      <c r="BY355" s="410"/>
      <c r="BZ355" s="410"/>
      <c r="CA355" s="410"/>
      <c r="CB355" s="410"/>
      <c r="CC355" s="410"/>
      <c r="CD355" s="410"/>
      <c r="CE355" s="410"/>
      <c r="CF355" s="410"/>
      <c r="CG355" s="410"/>
      <c r="CH355" s="410"/>
      <c r="CI355" s="410"/>
      <c r="CJ355" s="410"/>
      <c r="CK355" s="410"/>
      <c r="CL355" s="410"/>
      <c r="CM355" s="410"/>
      <c r="CN355" s="410"/>
    </row>
    <row r="356" spans="2:92" ht="14.25">
      <c r="B356" s="800"/>
      <c r="C356" s="496" t="s">
        <v>48</v>
      </c>
      <c r="D356" s="497"/>
      <c r="E356" s="497"/>
      <c r="F356" s="497"/>
      <c r="G356" s="497"/>
      <c r="H356" s="497"/>
      <c r="I356" s="497"/>
      <c r="J356" s="497"/>
      <c r="K356" s="497"/>
      <c r="L356" s="498"/>
      <c r="M356" s="521">
        <v>1670</v>
      </c>
      <c r="N356" s="720"/>
      <c r="O356" s="721"/>
      <c r="P356" s="721"/>
      <c r="Q356" s="722"/>
      <c r="R356" s="543" t="s">
        <v>3</v>
      </c>
      <c r="S356" s="410"/>
      <c r="T356" s="410"/>
      <c r="U356" s="410"/>
      <c r="V356" s="410"/>
      <c r="W356" s="410"/>
      <c r="X356" s="410"/>
      <c r="Y356" s="410"/>
      <c r="Z356" s="410"/>
      <c r="AA356" s="410"/>
      <c r="AB356" s="410"/>
      <c r="AC356" s="410"/>
      <c r="AD356" s="410"/>
      <c r="AE356" s="410"/>
      <c r="AF356" s="410"/>
      <c r="AG356" s="410"/>
      <c r="AH356" s="410"/>
      <c r="AI356" s="410"/>
      <c r="AJ356" s="410"/>
      <c r="AK356" s="410"/>
      <c r="AL356" s="410"/>
      <c r="AM356" s="410"/>
      <c r="AN356" s="410"/>
      <c r="AO356" s="410"/>
      <c r="AP356" s="410"/>
      <c r="AQ356" s="410"/>
      <c r="AR356" s="410"/>
      <c r="AS356" s="410"/>
      <c r="AT356" s="410"/>
      <c r="AU356" s="410"/>
      <c r="AV356" s="410"/>
      <c r="AW356" s="410"/>
      <c r="AX356" s="410"/>
      <c r="AY356" s="410"/>
      <c r="AZ356" s="410"/>
      <c r="BA356" s="410"/>
      <c r="BB356" s="410"/>
      <c r="BC356" s="410"/>
      <c r="BD356" s="410"/>
      <c r="BE356" s="410"/>
      <c r="BF356" s="410"/>
      <c r="BG356" s="410"/>
      <c r="BH356" s="410"/>
      <c r="BI356" s="410"/>
      <c r="BJ356" s="410"/>
      <c r="BK356" s="410"/>
      <c r="BL356" s="410"/>
      <c r="BM356" s="410"/>
      <c r="BN356" s="410"/>
      <c r="BO356" s="410"/>
      <c r="BP356" s="410"/>
      <c r="BQ356" s="410"/>
      <c r="BR356" s="410"/>
      <c r="BS356" s="410"/>
      <c r="BT356" s="410"/>
      <c r="BU356" s="410"/>
      <c r="BV356" s="410"/>
      <c r="BW356" s="410"/>
      <c r="BX356" s="410"/>
      <c r="BY356" s="410"/>
      <c r="BZ356" s="410"/>
      <c r="CA356" s="410"/>
      <c r="CB356" s="410"/>
      <c r="CC356" s="410"/>
      <c r="CD356" s="410"/>
      <c r="CE356" s="410"/>
      <c r="CF356" s="410"/>
      <c r="CG356" s="410"/>
      <c r="CH356" s="410"/>
      <c r="CI356" s="410"/>
      <c r="CJ356" s="410"/>
      <c r="CK356" s="410"/>
      <c r="CL356" s="410"/>
      <c r="CM356" s="410"/>
      <c r="CN356" s="410"/>
    </row>
    <row r="357" spans="2:92" ht="14.25">
      <c r="B357" s="800"/>
      <c r="C357" s="496" t="s">
        <v>49</v>
      </c>
      <c r="D357" s="497"/>
      <c r="E357" s="497"/>
      <c r="F357" s="497"/>
      <c r="G357" s="497"/>
      <c r="H357" s="497"/>
      <c r="I357" s="497"/>
      <c r="J357" s="497"/>
      <c r="K357" s="497"/>
      <c r="L357" s="498"/>
      <c r="M357" s="521">
        <v>1671</v>
      </c>
      <c r="N357" s="720"/>
      <c r="O357" s="721"/>
      <c r="P357" s="721"/>
      <c r="Q357" s="722"/>
      <c r="R357" s="543" t="s">
        <v>3</v>
      </c>
      <c r="S357" s="410"/>
      <c r="T357" s="410"/>
      <c r="U357" s="410"/>
      <c r="V357" s="410"/>
      <c r="W357" s="410"/>
      <c r="X357" s="410"/>
      <c r="Y357" s="410"/>
      <c r="Z357" s="410"/>
      <c r="AA357" s="410"/>
      <c r="AB357" s="410"/>
      <c r="AC357" s="410"/>
      <c r="AD357" s="410"/>
      <c r="AE357" s="410"/>
      <c r="AF357" s="410"/>
      <c r="AG357" s="410"/>
      <c r="AH357" s="410"/>
      <c r="AI357" s="410"/>
      <c r="AJ357" s="410"/>
      <c r="AK357" s="410"/>
      <c r="AL357" s="410"/>
      <c r="AM357" s="410"/>
      <c r="AN357" s="410"/>
      <c r="AO357" s="410"/>
      <c r="AP357" s="410"/>
      <c r="AQ357" s="410"/>
      <c r="AR357" s="410"/>
      <c r="AS357" s="410"/>
      <c r="AT357" s="410"/>
      <c r="AU357" s="410"/>
      <c r="AV357" s="410"/>
      <c r="AW357" s="410"/>
      <c r="AX357" s="410"/>
      <c r="AY357" s="410"/>
      <c r="AZ357" s="410"/>
      <c r="BA357" s="410"/>
      <c r="BB357" s="410"/>
      <c r="BC357" s="410"/>
      <c r="BD357" s="410"/>
      <c r="BE357" s="410"/>
      <c r="BF357" s="410"/>
      <c r="BG357" s="410"/>
      <c r="BH357" s="410"/>
      <c r="BI357" s="410"/>
      <c r="BJ357" s="410"/>
      <c r="BK357" s="410"/>
      <c r="BL357" s="410"/>
      <c r="BM357" s="410"/>
      <c r="BN357" s="410"/>
      <c r="BO357" s="410"/>
      <c r="BP357" s="410"/>
      <c r="BQ357" s="410"/>
      <c r="BR357" s="410"/>
      <c r="BS357" s="410"/>
      <c r="BT357" s="410"/>
      <c r="BU357" s="410"/>
      <c r="BV357" s="410"/>
      <c r="BW357" s="410"/>
      <c r="BX357" s="410"/>
      <c r="BY357" s="410"/>
      <c r="BZ357" s="410"/>
      <c r="CA357" s="410"/>
      <c r="CB357" s="410"/>
      <c r="CC357" s="410"/>
      <c r="CD357" s="410"/>
      <c r="CE357" s="410"/>
      <c r="CF357" s="410"/>
      <c r="CG357" s="410"/>
      <c r="CH357" s="410"/>
      <c r="CI357" s="410"/>
      <c r="CJ357" s="410"/>
      <c r="CK357" s="410"/>
      <c r="CL357" s="410"/>
      <c r="CM357" s="410"/>
      <c r="CN357" s="410"/>
    </row>
    <row r="358" spans="2:92" ht="14.25">
      <c r="B358" s="800"/>
      <c r="C358" s="496" t="s">
        <v>814</v>
      </c>
      <c r="D358" s="497"/>
      <c r="E358" s="497"/>
      <c r="F358" s="497"/>
      <c r="G358" s="497"/>
      <c r="H358" s="497"/>
      <c r="I358" s="497"/>
      <c r="J358" s="497"/>
      <c r="K358" s="497"/>
      <c r="L358" s="498"/>
      <c r="M358" s="521">
        <v>1672</v>
      </c>
      <c r="N358" s="720">
        <f>+SUM($N$340:$Q$343)-SUM($N$344:$Q$357)</f>
        <v>0</v>
      </c>
      <c r="O358" s="721"/>
      <c r="P358" s="721"/>
      <c r="Q358" s="722"/>
      <c r="R358" s="477" t="s">
        <v>4</v>
      </c>
      <c r="S358" s="410"/>
      <c r="T358" s="410"/>
      <c r="U358" s="410"/>
      <c r="V358" s="410"/>
      <c r="W358" s="410"/>
      <c r="X358" s="410"/>
      <c r="Y358" s="410"/>
      <c r="Z358" s="410"/>
      <c r="AA358" s="410"/>
      <c r="AB358" s="410"/>
      <c r="AC358" s="410"/>
      <c r="AD358" s="410"/>
      <c r="AE358" s="410"/>
      <c r="AF358" s="410"/>
      <c r="AG358" s="410"/>
      <c r="AH358" s="410"/>
      <c r="AI358" s="410"/>
      <c r="AJ358" s="410"/>
      <c r="AK358" s="410"/>
      <c r="AL358" s="410"/>
      <c r="AM358" s="410"/>
      <c r="AN358" s="410"/>
      <c r="AO358" s="410"/>
      <c r="AP358" s="410"/>
      <c r="AQ358" s="410"/>
      <c r="AR358" s="410"/>
      <c r="AS358" s="410"/>
      <c r="AT358" s="410"/>
      <c r="AU358" s="410"/>
      <c r="AV358" s="410"/>
      <c r="AW358" s="410"/>
      <c r="AX358" s="410"/>
      <c r="AY358" s="410"/>
      <c r="AZ358" s="410"/>
      <c r="BA358" s="410"/>
      <c r="BB358" s="410"/>
      <c r="BC358" s="410"/>
      <c r="BD358" s="410"/>
      <c r="BE358" s="410"/>
      <c r="BF358" s="410"/>
      <c r="BG358" s="410"/>
      <c r="BH358" s="410"/>
      <c r="BI358" s="410"/>
      <c r="BJ358" s="410"/>
      <c r="BK358" s="410"/>
      <c r="BL358" s="410"/>
      <c r="BM358" s="410"/>
      <c r="BN358" s="410"/>
      <c r="BO358" s="410"/>
      <c r="BP358" s="410"/>
      <c r="BQ358" s="410"/>
      <c r="BR358" s="410"/>
      <c r="BS358" s="410"/>
      <c r="BT358" s="410"/>
      <c r="BU358" s="410"/>
      <c r="BV358" s="410"/>
      <c r="BW358" s="410"/>
      <c r="BX358" s="410"/>
      <c r="BY358" s="410"/>
      <c r="BZ358" s="410"/>
      <c r="CA358" s="410"/>
      <c r="CB358" s="410"/>
      <c r="CC358" s="410"/>
      <c r="CD358" s="410"/>
      <c r="CE358" s="410"/>
      <c r="CF358" s="410"/>
      <c r="CG358" s="410"/>
      <c r="CH358" s="410"/>
      <c r="CI358" s="410"/>
      <c r="CJ358" s="410"/>
      <c r="CK358" s="410"/>
      <c r="CL358" s="410"/>
      <c r="CM358" s="410"/>
      <c r="CN358" s="410"/>
    </row>
    <row r="359" spans="2:92" ht="14.25">
      <c r="B359" s="800" t="s">
        <v>817</v>
      </c>
      <c r="C359" s="496" t="s">
        <v>50</v>
      </c>
      <c r="D359" s="497"/>
      <c r="E359" s="497"/>
      <c r="F359" s="497"/>
      <c r="G359" s="497"/>
      <c r="H359" s="497"/>
      <c r="I359" s="497"/>
      <c r="J359" s="497"/>
      <c r="K359" s="497"/>
      <c r="L359" s="498"/>
      <c r="M359" s="521">
        <v>1673</v>
      </c>
      <c r="N359" s="720"/>
      <c r="O359" s="721"/>
      <c r="P359" s="721"/>
      <c r="Q359" s="722"/>
      <c r="R359" s="477" t="s">
        <v>3</v>
      </c>
      <c r="S359" s="410"/>
      <c r="T359" s="410"/>
      <c r="U359" s="410"/>
      <c r="V359" s="410"/>
      <c r="W359" s="410"/>
      <c r="X359" s="410"/>
      <c r="Y359" s="410"/>
      <c r="Z359" s="410"/>
      <c r="AA359" s="410"/>
      <c r="AB359" s="410"/>
      <c r="AC359" s="410"/>
      <c r="AD359" s="410"/>
      <c r="AE359" s="410"/>
      <c r="AF359" s="410"/>
      <c r="AG359" s="410"/>
      <c r="AH359" s="410"/>
      <c r="AI359" s="410"/>
      <c r="AJ359" s="410"/>
      <c r="AK359" s="410"/>
      <c r="AL359" s="410"/>
      <c r="AM359" s="410"/>
      <c r="AN359" s="410"/>
      <c r="AO359" s="410"/>
      <c r="AP359" s="410"/>
      <c r="AQ359" s="410"/>
      <c r="AR359" s="410"/>
      <c r="AS359" s="410"/>
      <c r="AT359" s="410"/>
      <c r="AU359" s="410"/>
      <c r="AV359" s="410"/>
      <c r="AW359" s="410"/>
      <c r="AX359" s="410"/>
      <c r="AY359" s="410"/>
      <c r="AZ359" s="410"/>
      <c r="BA359" s="410"/>
      <c r="BB359" s="410"/>
      <c r="BC359" s="410"/>
      <c r="BD359" s="410"/>
      <c r="BE359" s="410"/>
      <c r="BF359" s="410"/>
      <c r="BG359" s="410"/>
      <c r="BH359" s="410"/>
      <c r="BI359" s="410"/>
      <c r="BJ359" s="410"/>
      <c r="BK359" s="410"/>
      <c r="BL359" s="410"/>
      <c r="BM359" s="410"/>
      <c r="BN359" s="410"/>
      <c r="BO359" s="410"/>
      <c r="BP359" s="410"/>
      <c r="BQ359" s="410"/>
      <c r="BR359" s="410"/>
      <c r="BS359" s="410"/>
      <c r="BT359" s="410"/>
      <c r="BU359" s="410"/>
      <c r="BV359" s="410"/>
      <c r="BW359" s="410"/>
      <c r="BX359" s="410"/>
      <c r="BY359" s="410"/>
      <c r="BZ359" s="410"/>
      <c r="CA359" s="410"/>
      <c r="CB359" s="410"/>
      <c r="CC359" s="410"/>
      <c r="CD359" s="410"/>
      <c r="CE359" s="410"/>
      <c r="CF359" s="410"/>
      <c r="CG359" s="410"/>
      <c r="CH359" s="410"/>
      <c r="CI359" s="410"/>
      <c r="CJ359" s="410"/>
      <c r="CK359" s="410"/>
      <c r="CL359" s="410"/>
      <c r="CM359" s="410"/>
      <c r="CN359" s="410"/>
    </row>
    <row r="360" spans="2:92" ht="14.25">
      <c r="B360" s="800"/>
      <c r="C360" s="496" t="s">
        <v>51</v>
      </c>
      <c r="D360" s="497"/>
      <c r="E360" s="497"/>
      <c r="F360" s="497"/>
      <c r="G360" s="497"/>
      <c r="H360" s="497"/>
      <c r="I360" s="497"/>
      <c r="J360" s="497"/>
      <c r="K360" s="497"/>
      <c r="L360" s="498"/>
      <c r="M360" s="521">
        <v>1674</v>
      </c>
      <c r="N360" s="720"/>
      <c r="O360" s="721"/>
      <c r="P360" s="721"/>
      <c r="Q360" s="722"/>
      <c r="R360" s="477" t="s">
        <v>2</v>
      </c>
      <c r="S360" s="410"/>
      <c r="T360" s="410"/>
      <c r="U360" s="410"/>
      <c r="V360" s="410"/>
      <c r="W360" s="410"/>
      <c r="X360" s="410"/>
      <c r="Y360" s="410"/>
      <c r="Z360" s="410"/>
      <c r="AA360" s="410"/>
      <c r="AB360" s="410"/>
      <c r="AC360" s="410"/>
      <c r="AD360" s="410"/>
      <c r="AE360" s="410"/>
      <c r="AF360" s="410"/>
      <c r="AG360" s="410"/>
      <c r="AH360" s="410"/>
      <c r="AI360" s="410"/>
      <c r="AJ360" s="410"/>
      <c r="AK360" s="410"/>
      <c r="AL360" s="410"/>
      <c r="AM360" s="410"/>
      <c r="AN360" s="410"/>
      <c r="AO360" s="410"/>
      <c r="AP360" s="410"/>
      <c r="AQ360" s="410"/>
      <c r="AR360" s="410"/>
      <c r="AS360" s="410"/>
      <c r="AT360" s="410"/>
      <c r="AU360" s="410"/>
      <c r="AV360" s="410"/>
      <c r="AW360" s="410"/>
      <c r="AX360" s="410"/>
      <c r="AY360" s="410"/>
      <c r="AZ360" s="410"/>
      <c r="BA360" s="410"/>
      <c r="BB360" s="410"/>
      <c r="BC360" s="410"/>
      <c r="BD360" s="410"/>
      <c r="BE360" s="410"/>
      <c r="BF360" s="410"/>
      <c r="BG360" s="410"/>
      <c r="BH360" s="410"/>
      <c r="BI360" s="410"/>
      <c r="BJ360" s="410"/>
      <c r="BK360" s="410"/>
      <c r="BL360" s="410"/>
      <c r="BM360" s="410"/>
      <c r="BN360" s="410"/>
      <c r="BO360" s="410"/>
      <c r="BP360" s="410"/>
      <c r="BQ360" s="410"/>
      <c r="BR360" s="410"/>
      <c r="BS360" s="410"/>
      <c r="BT360" s="410"/>
      <c r="BU360" s="410"/>
      <c r="BV360" s="410"/>
      <c r="BW360" s="410"/>
      <c r="BX360" s="410"/>
      <c r="BY360" s="410"/>
      <c r="BZ360" s="410"/>
      <c r="CA360" s="410"/>
      <c r="CB360" s="410"/>
      <c r="CC360" s="410"/>
      <c r="CD360" s="410"/>
      <c r="CE360" s="410"/>
      <c r="CF360" s="410"/>
      <c r="CG360" s="410"/>
      <c r="CH360" s="410"/>
      <c r="CI360" s="410"/>
      <c r="CJ360" s="410"/>
      <c r="CK360" s="410"/>
      <c r="CL360" s="410"/>
      <c r="CM360" s="410"/>
      <c r="CN360" s="410"/>
    </row>
    <row r="361" spans="2:92" ht="14.25">
      <c r="B361" s="800"/>
      <c r="C361" s="496" t="s">
        <v>818</v>
      </c>
      <c r="D361" s="497"/>
      <c r="E361" s="497"/>
      <c r="F361" s="497"/>
      <c r="G361" s="497"/>
      <c r="H361" s="497"/>
      <c r="I361" s="497"/>
      <c r="J361" s="497"/>
      <c r="K361" s="497"/>
      <c r="L361" s="498"/>
      <c r="M361" s="521">
        <v>1144</v>
      </c>
      <c r="N361" s="720"/>
      <c r="O361" s="721"/>
      <c r="P361" s="721"/>
      <c r="Q361" s="722"/>
      <c r="R361" s="477" t="s">
        <v>2</v>
      </c>
      <c r="S361" s="410"/>
      <c r="T361" s="410"/>
      <c r="U361" s="410"/>
      <c r="V361" s="410"/>
      <c r="W361" s="410"/>
      <c r="X361" s="410"/>
      <c r="Y361" s="410"/>
      <c r="Z361" s="410"/>
      <c r="AA361" s="410"/>
      <c r="AB361" s="410"/>
      <c r="AC361" s="410"/>
      <c r="AD361" s="410"/>
      <c r="AE361" s="410"/>
      <c r="AF361" s="410"/>
      <c r="AG361" s="410"/>
      <c r="AH361" s="410"/>
      <c r="AI361" s="410"/>
      <c r="AJ361" s="410"/>
      <c r="AK361" s="410"/>
      <c r="AL361" s="410"/>
      <c r="AM361" s="410"/>
      <c r="AN361" s="410"/>
      <c r="AO361" s="410"/>
      <c r="AP361" s="410"/>
      <c r="AQ361" s="410"/>
      <c r="AR361" s="410"/>
      <c r="AS361" s="410"/>
      <c r="AT361" s="410"/>
      <c r="AU361" s="410"/>
      <c r="AV361" s="410"/>
      <c r="AW361" s="410"/>
      <c r="AX361" s="410"/>
      <c r="AY361" s="410"/>
      <c r="AZ361" s="410"/>
      <c r="BA361" s="410"/>
      <c r="BB361" s="410"/>
      <c r="BC361" s="410"/>
      <c r="BD361" s="410"/>
      <c r="BE361" s="410"/>
      <c r="BF361" s="410"/>
      <c r="BG361" s="410"/>
      <c r="BH361" s="410"/>
      <c r="BI361" s="410"/>
      <c r="BJ361" s="410"/>
      <c r="BK361" s="410"/>
      <c r="BL361" s="410"/>
      <c r="BM361" s="410"/>
      <c r="BN361" s="410"/>
      <c r="BO361" s="410"/>
      <c r="BP361" s="410"/>
      <c r="BQ361" s="410"/>
      <c r="BR361" s="410"/>
      <c r="BS361" s="410"/>
      <c r="BT361" s="410"/>
      <c r="BU361" s="410"/>
      <c r="BV361" s="410"/>
      <c r="BW361" s="410"/>
      <c r="BX361" s="410"/>
      <c r="BY361" s="410"/>
      <c r="BZ361" s="410"/>
      <c r="CA361" s="410"/>
      <c r="CB361" s="410"/>
      <c r="CC361" s="410"/>
      <c r="CD361" s="410"/>
      <c r="CE361" s="410"/>
      <c r="CF361" s="410"/>
      <c r="CG361" s="410"/>
      <c r="CH361" s="410"/>
      <c r="CI361" s="410"/>
      <c r="CJ361" s="410"/>
      <c r="CK361" s="410"/>
      <c r="CL361" s="410"/>
      <c r="CM361" s="410"/>
      <c r="CN361" s="410"/>
    </row>
    <row r="362" spans="2:92" ht="14.25">
      <c r="B362" s="800"/>
      <c r="C362" s="496" t="s">
        <v>41</v>
      </c>
      <c r="D362" s="497"/>
      <c r="E362" s="497"/>
      <c r="F362" s="497"/>
      <c r="G362" s="497"/>
      <c r="H362" s="497"/>
      <c r="I362" s="497"/>
      <c r="J362" s="497"/>
      <c r="K362" s="497"/>
      <c r="L362" s="498"/>
      <c r="M362" s="521">
        <v>1675</v>
      </c>
      <c r="N362" s="720"/>
      <c r="O362" s="721"/>
      <c r="P362" s="721"/>
      <c r="Q362" s="722"/>
      <c r="R362" s="477" t="s">
        <v>2</v>
      </c>
      <c r="S362" s="410"/>
      <c r="T362" s="410"/>
      <c r="U362" s="410"/>
      <c r="V362" s="410"/>
      <c r="W362" s="410"/>
      <c r="X362" s="410"/>
      <c r="Y362" s="410"/>
      <c r="Z362" s="410"/>
      <c r="AA362" s="410"/>
      <c r="AB362" s="410"/>
      <c r="AC362" s="410"/>
      <c r="AD362" s="410"/>
      <c r="AE362" s="410"/>
      <c r="AF362" s="410"/>
      <c r="AG362" s="410"/>
      <c r="AH362" s="410"/>
      <c r="AI362" s="410"/>
      <c r="AJ362" s="410"/>
      <c r="AK362" s="410"/>
      <c r="AL362" s="410"/>
      <c r="AM362" s="410"/>
      <c r="AN362" s="410"/>
      <c r="AO362" s="410"/>
      <c r="AP362" s="410"/>
      <c r="AQ362" s="410"/>
      <c r="AR362" s="410"/>
      <c r="AS362" s="410"/>
      <c r="AT362" s="410"/>
      <c r="AU362" s="410"/>
      <c r="AV362" s="410"/>
      <c r="AW362" s="410"/>
      <c r="AX362" s="410"/>
      <c r="AY362" s="410"/>
      <c r="AZ362" s="410"/>
      <c r="BA362" s="410"/>
      <c r="BB362" s="410"/>
      <c r="BC362" s="410"/>
      <c r="BD362" s="410"/>
      <c r="BE362" s="410"/>
      <c r="BF362" s="410"/>
      <c r="BG362" s="410"/>
      <c r="BH362" s="410"/>
      <c r="BI362" s="410"/>
      <c r="BJ362" s="410"/>
      <c r="BK362" s="410"/>
      <c r="BL362" s="410"/>
      <c r="BM362" s="410"/>
      <c r="BN362" s="410"/>
      <c r="BO362" s="410"/>
      <c r="BP362" s="410"/>
      <c r="BQ362" s="410"/>
      <c r="BR362" s="410"/>
      <c r="BS362" s="410"/>
      <c r="BT362" s="410"/>
      <c r="BU362" s="410"/>
      <c r="BV362" s="410"/>
      <c r="BW362" s="410"/>
      <c r="BX362" s="410"/>
      <c r="BY362" s="410"/>
      <c r="BZ362" s="410"/>
      <c r="CA362" s="410"/>
      <c r="CB362" s="410"/>
      <c r="CC362" s="410"/>
      <c r="CD362" s="410"/>
      <c r="CE362" s="410"/>
      <c r="CF362" s="410"/>
      <c r="CG362" s="410"/>
      <c r="CH362" s="410"/>
      <c r="CI362" s="410"/>
      <c r="CJ362" s="410"/>
      <c r="CK362" s="410"/>
      <c r="CL362" s="410"/>
      <c r="CM362" s="410"/>
      <c r="CN362" s="410"/>
    </row>
    <row r="363" spans="2:92" ht="14.25">
      <c r="B363" s="800"/>
      <c r="C363" s="496" t="s">
        <v>53</v>
      </c>
      <c r="D363" s="497"/>
      <c r="E363" s="497"/>
      <c r="F363" s="497"/>
      <c r="G363" s="497"/>
      <c r="H363" s="497"/>
      <c r="I363" s="497"/>
      <c r="J363" s="497"/>
      <c r="K363" s="497"/>
      <c r="L363" s="498"/>
      <c r="M363" s="521">
        <v>1175</v>
      </c>
      <c r="N363" s="720"/>
      <c r="O363" s="721"/>
      <c r="P363" s="721"/>
      <c r="Q363" s="722"/>
      <c r="R363" s="477" t="s">
        <v>2</v>
      </c>
      <c r="S363" s="410"/>
      <c r="T363" s="410"/>
      <c r="U363" s="410"/>
      <c r="V363" s="410"/>
      <c r="W363" s="410"/>
      <c r="X363" s="410"/>
      <c r="Y363" s="410"/>
      <c r="Z363" s="410"/>
      <c r="AA363" s="410"/>
      <c r="AB363" s="410"/>
      <c r="AC363" s="410"/>
      <c r="AD363" s="410"/>
      <c r="AE363" s="410"/>
      <c r="AF363" s="410"/>
      <c r="AG363" s="410"/>
      <c r="AH363" s="410"/>
      <c r="AI363" s="410"/>
      <c r="AJ363" s="410"/>
      <c r="AK363" s="410"/>
      <c r="AL363" s="410"/>
      <c r="AM363" s="410"/>
      <c r="AN363" s="410"/>
      <c r="AO363" s="410"/>
      <c r="AP363" s="410"/>
      <c r="AQ363" s="410"/>
      <c r="AR363" s="410"/>
      <c r="AS363" s="410"/>
      <c r="AT363" s="410"/>
      <c r="AU363" s="410"/>
      <c r="AV363" s="410"/>
      <c r="AW363" s="410"/>
      <c r="AX363" s="410"/>
      <c r="AY363" s="410"/>
      <c r="AZ363" s="410"/>
      <c r="BA363" s="410"/>
      <c r="BB363" s="410"/>
      <c r="BC363" s="410"/>
      <c r="BD363" s="410"/>
      <c r="BE363" s="410"/>
      <c r="BF363" s="410"/>
      <c r="BG363" s="410"/>
      <c r="BH363" s="410"/>
      <c r="BI363" s="410"/>
      <c r="BJ363" s="410"/>
      <c r="BK363" s="410"/>
      <c r="BL363" s="410"/>
      <c r="BM363" s="410"/>
      <c r="BN363" s="410"/>
      <c r="BO363" s="410"/>
      <c r="BP363" s="410"/>
      <c r="BQ363" s="410"/>
      <c r="BR363" s="410"/>
      <c r="BS363" s="410"/>
      <c r="BT363" s="410"/>
      <c r="BU363" s="410"/>
      <c r="BV363" s="410"/>
      <c r="BW363" s="410"/>
      <c r="BX363" s="410"/>
      <c r="BY363" s="410"/>
      <c r="BZ363" s="410"/>
      <c r="CA363" s="410"/>
      <c r="CB363" s="410"/>
      <c r="CC363" s="410"/>
      <c r="CD363" s="410"/>
      <c r="CE363" s="410"/>
      <c r="CF363" s="410"/>
      <c r="CG363" s="410"/>
      <c r="CH363" s="410"/>
      <c r="CI363" s="410"/>
      <c r="CJ363" s="410"/>
      <c r="CK363" s="410"/>
      <c r="CL363" s="410"/>
      <c r="CM363" s="410"/>
      <c r="CN363" s="410"/>
    </row>
    <row r="364" spans="2:92" ht="14.25">
      <c r="B364" s="800"/>
      <c r="C364" s="496" t="s">
        <v>54</v>
      </c>
      <c r="D364" s="497"/>
      <c r="E364" s="497"/>
      <c r="F364" s="497"/>
      <c r="G364" s="497"/>
      <c r="H364" s="497"/>
      <c r="I364" s="497"/>
      <c r="J364" s="497"/>
      <c r="K364" s="497"/>
      <c r="L364" s="498"/>
      <c r="M364" s="521">
        <v>1676</v>
      </c>
      <c r="N364" s="720"/>
      <c r="O364" s="721"/>
      <c r="P364" s="721"/>
      <c r="Q364" s="722"/>
      <c r="R364" s="477" t="s">
        <v>2</v>
      </c>
      <c r="S364" s="410"/>
      <c r="T364" s="410"/>
      <c r="U364" s="410"/>
      <c r="V364" s="410"/>
      <c r="W364" s="410"/>
      <c r="X364" s="410"/>
      <c r="Y364" s="410"/>
      <c r="Z364" s="410"/>
      <c r="AA364" s="410"/>
      <c r="AB364" s="410"/>
      <c r="AC364" s="410"/>
      <c r="AD364" s="410"/>
      <c r="AE364" s="410"/>
      <c r="AF364" s="410"/>
      <c r="AG364" s="410"/>
      <c r="AH364" s="410"/>
      <c r="AI364" s="410"/>
      <c r="AJ364" s="410"/>
      <c r="AK364" s="410"/>
      <c r="AL364" s="410"/>
      <c r="AM364" s="410"/>
      <c r="AN364" s="410"/>
      <c r="AO364" s="410"/>
      <c r="AP364" s="410"/>
      <c r="AQ364" s="410"/>
      <c r="AR364" s="410"/>
      <c r="AS364" s="410"/>
      <c r="AT364" s="410"/>
      <c r="AU364" s="410"/>
      <c r="AV364" s="410"/>
      <c r="AW364" s="410"/>
      <c r="AX364" s="410"/>
      <c r="AY364" s="410"/>
      <c r="AZ364" s="410"/>
      <c r="BA364" s="410"/>
      <c r="BB364" s="410"/>
      <c r="BC364" s="410"/>
      <c r="BD364" s="410"/>
      <c r="BE364" s="410"/>
      <c r="BF364" s="410"/>
      <c r="BG364" s="410"/>
      <c r="BH364" s="410"/>
      <c r="BI364" s="410"/>
      <c r="BJ364" s="410"/>
      <c r="BK364" s="410"/>
      <c r="BL364" s="410"/>
      <c r="BM364" s="410"/>
      <c r="BN364" s="410"/>
      <c r="BO364" s="410"/>
      <c r="BP364" s="410"/>
      <c r="BQ364" s="410"/>
      <c r="BR364" s="410"/>
      <c r="BS364" s="410"/>
      <c r="BT364" s="410"/>
      <c r="BU364" s="410"/>
      <c r="BV364" s="410"/>
      <c r="BW364" s="410"/>
      <c r="BX364" s="410"/>
      <c r="BY364" s="410"/>
      <c r="BZ364" s="410"/>
      <c r="CA364" s="410"/>
      <c r="CB364" s="410"/>
      <c r="CC364" s="410"/>
      <c r="CD364" s="410"/>
      <c r="CE364" s="410"/>
      <c r="CF364" s="410"/>
      <c r="CG364" s="410"/>
      <c r="CH364" s="410"/>
      <c r="CI364" s="410"/>
      <c r="CJ364" s="410"/>
      <c r="CK364" s="410"/>
      <c r="CL364" s="410"/>
      <c r="CM364" s="410"/>
      <c r="CN364" s="410"/>
    </row>
    <row r="365" spans="2:92" ht="14.25">
      <c r="B365" s="800"/>
      <c r="C365" s="496" t="s">
        <v>55</v>
      </c>
      <c r="D365" s="497"/>
      <c r="E365" s="497"/>
      <c r="F365" s="497"/>
      <c r="G365" s="497"/>
      <c r="H365" s="497"/>
      <c r="I365" s="497"/>
      <c r="J365" s="497"/>
      <c r="K365" s="497"/>
      <c r="L365" s="498"/>
      <c r="M365" s="521">
        <v>1677</v>
      </c>
      <c r="N365" s="720"/>
      <c r="O365" s="721"/>
      <c r="P365" s="721"/>
      <c r="Q365" s="722"/>
      <c r="R365" s="477" t="s">
        <v>2</v>
      </c>
      <c r="S365" s="410"/>
      <c r="T365" s="410"/>
      <c r="U365" s="410"/>
      <c r="V365" s="410"/>
      <c r="W365" s="410"/>
      <c r="X365" s="410"/>
      <c r="Y365" s="410"/>
      <c r="Z365" s="410"/>
      <c r="AA365" s="410"/>
      <c r="AB365" s="410"/>
      <c r="AC365" s="410"/>
      <c r="AD365" s="410"/>
      <c r="AE365" s="410"/>
      <c r="AF365" s="410"/>
      <c r="AG365" s="410"/>
      <c r="AH365" s="410"/>
      <c r="AI365" s="410"/>
      <c r="AJ365" s="410"/>
      <c r="AK365" s="410"/>
      <c r="AL365" s="410"/>
      <c r="AM365" s="410"/>
      <c r="AN365" s="410"/>
      <c r="AO365" s="410"/>
      <c r="AP365" s="410"/>
      <c r="AQ365" s="410"/>
      <c r="AR365" s="410"/>
      <c r="AS365" s="410"/>
      <c r="AT365" s="410"/>
      <c r="AU365" s="410"/>
      <c r="AV365" s="410"/>
      <c r="AW365" s="410"/>
      <c r="AX365" s="410"/>
      <c r="AY365" s="410"/>
      <c r="AZ365" s="410"/>
      <c r="BA365" s="410"/>
      <c r="BB365" s="410"/>
      <c r="BC365" s="410"/>
      <c r="BD365" s="410"/>
      <c r="BE365" s="410"/>
      <c r="BF365" s="410"/>
      <c r="BG365" s="410"/>
      <c r="BH365" s="410"/>
      <c r="BI365" s="410"/>
      <c r="BJ365" s="410"/>
      <c r="BK365" s="410"/>
      <c r="BL365" s="410"/>
      <c r="BM365" s="410"/>
      <c r="BN365" s="410"/>
      <c r="BO365" s="410"/>
      <c r="BP365" s="410"/>
      <c r="BQ365" s="410"/>
      <c r="BR365" s="410"/>
      <c r="BS365" s="410"/>
      <c r="BT365" s="410"/>
      <c r="BU365" s="410"/>
      <c r="BV365" s="410"/>
      <c r="BW365" s="410"/>
      <c r="BX365" s="410"/>
      <c r="BY365" s="410"/>
      <c r="BZ365" s="410"/>
      <c r="CA365" s="410"/>
      <c r="CB365" s="410"/>
      <c r="CC365" s="410"/>
      <c r="CD365" s="410"/>
      <c r="CE365" s="410"/>
      <c r="CF365" s="410"/>
      <c r="CG365" s="410"/>
      <c r="CH365" s="410"/>
      <c r="CI365" s="410"/>
      <c r="CJ365" s="410"/>
      <c r="CK365" s="410"/>
      <c r="CL365" s="410"/>
      <c r="CM365" s="410"/>
      <c r="CN365" s="410"/>
    </row>
    <row r="366" spans="2:92" ht="14.25">
      <c r="B366" s="800"/>
      <c r="C366" s="496" t="s">
        <v>56</v>
      </c>
      <c r="D366" s="497"/>
      <c r="E366" s="497"/>
      <c r="F366" s="497"/>
      <c r="G366" s="497"/>
      <c r="H366" s="497"/>
      <c r="I366" s="497"/>
      <c r="J366" s="497"/>
      <c r="K366" s="497"/>
      <c r="L366" s="498"/>
      <c r="M366" s="521">
        <v>1678</v>
      </c>
      <c r="N366" s="720"/>
      <c r="O366" s="721"/>
      <c r="P366" s="721"/>
      <c r="Q366" s="722"/>
      <c r="R366" s="477" t="s">
        <v>2</v>
      </c>
      <c r="S366" s="410"/>
      <c r="T366" s="410"/>
      <c r="U366" s="410"/>
      <c r="V366" s="410"/>
      <c r="W366" s="410"/>
      <c r="X366" s="410"/>
      <c r="Y366" s="410"/>
      <c r="Z366" s="410"/>
      <c r="AA366" s="410"/>
      <c r="AB366" s="410"/>
      <c r="AC366" s="410"/>
      <c r="AD366" s="410"/>
      <c r="AE366" s="410"/>
      <c r="AF366" s="410"/>
      <c r="AG366" s="410"/>
      <c r="AH366" s="410"/>
      <c r="AI366" s="410"/>
      <c r="AJ366" s="410"/>
      <c r="AK366" s="410"/>
      <c r="AL366" s="410"/>
      <c r="AM366" s="410"/>
      <c r="AN366" s="410"/>
      <c r="AO366" s="410"/>
      <c r="AP366" s="410"/>
      <c r="AQ366" s="410"/>
      <c r="AR366" s="410"/>
      <c r="AS366" s="410"/>
      <c r="AT366" s="410"/>
      <c r="AU366" s="410"/>
      <c r="AV366" s="410"/>
      <c r="AW366" s="410"/>
      <c r="AX366" s="410"/>
      <c r="AY366" s="410"/>
      <c r="AZ366" s="410"/>
      <c r="BA366" s="410"/>
      <c r="BB366" s="410"/>
      <c r="BC366" s="410"/>
      <c r="BD366" s="410"/>
      <c r="BE366" s="410"/>
      <c r="BF366" s="410"/>
      <c r="BG366" s="410"/>
      <c r="BH366" s="410"/>
      <c r="BI366" s="410"/>
      <c r="BJ366" s="410"/>
      <c r="BK366" s="410"/>
      <c r="BL366" s="410"/>
      <c r="BM366" s="410"/>
      <c r="BN366" s="410"/>
      <c r="BO366" s="410"/>
      <c r="BP366" s="410"/>
      <c r="BQ366" s="410"/>
      <c r="BR366" s="410"/>
      <c r="BS366" s="410"/>
      <c r="BT366" s="410"/>
      <c r="BU366" s="410"/>
      <c r="BV366" s="410"/>
      <c r="BW366" s="410"/>
      <c r="BX366" s="410"/>
      <c r="BY366" s="410"/>
      <c r="BZ366" s="410"/>
      <c r="CA366" s="410"/>
      <c r="CB366" s="410"/>
      <c r="CC366" s="410"/>
      <c r="CD366" s="410"/>
      <c r="CE366" s="410"/>
      <c r="CF366" s="410"/>
      <c r="CG366" s="410"/>
      <c r="CH366" s="410"/>
      <c r="CI366" s="410"/>
      <c r="CJ366" s="410"/>
      <c r="CK366" s="410"/>
      <c r="CL366" s="410"/>
      <c r="CM366" s="410"/>
      <c r="CN366" s="410"/>
    </row>
    <row r="367" spans="2:92" ht="14.25">
      <c r="B367" s="800"/>
      <c r="C367" s="496" t="s">
        <v>57</v>
      </c>
      <c r="D367" s="497"/>
      <c r="E367" s="497"/>
      <c r="F367" s="497"/>
      <c r="G367" s="497"/>
      <c r="H367" s="497"/>
      <c r="I367" s="497"/>
      <c r="J367" s="497"/>
      <c r="K367" s="497"/>
      <c r="L367" s="498"/>
      <c r="M367" s="521">
        <v>1150</v>
      </c>
      <c r="N367" s="720"/>
      <c r="O367" s="721"/>
      <c r="P367" s="721"/>
      <c r="Q367" s="722"/>
      <c r="R367" s="477" t="s">
        <v>2</v>
      </c>
      <c r="S367" s="410"/>
      <c r="T367" s="410"/>
      <c r="U367" s="410"/>
      <c r="V367" s="410"/>
      <c r="W367" s="410"/>
      <c r="X367" s="410"/>
      <c r="Y367" s="410"/>
      <c r="Z367" s="410"/>
      <c r="AA367" s="410"/>
      <c r="AB367" s="410"/>
      <c r="AC367" s="410"/>
      <c r="AD367" s="410"/>
      <c r="AE367" s="410"/>
      <c r="AF367" s="410"/>
      <c r="AG367" s="410"/>
      <c r="AH367" s="410"/>
      <c r="AI367" s="410"/>
      <c r="AJ367" s="410"/>
      <c r="AK367" s="410"/>
      <c r="AL367" s="410"/>
      <c r="AM367" s="410"/>
      <c r="AN367" s="410"/>
      <c r="AO367" s="410"/>
      <c r="AP367" s="410"/>
      <c r="AQ367" s="410"/>
      <c r="AR367" s="410"/>
      <c r="AS367" s="410"/>
      <c r="AT367" s="410"/>
      <c r="AU367" s="410"/>
      <c r="AV367" s="410"/>
      <c r="AW367" s="410"/>
      <c r="AX367" s="410"/>
      <c r="AY367" s="410"/>
      <c r="AZ367" s="410"/>
      <c r="BA367" s="410"/>
      <c r="BB367" s="410"/>
      <c r="BC367" s="410"/>
      <c r="BD367" s="410"/>
      <c r="BE367" s="410"/>
      <c r="BF367" s="410"/>
      <c r="BG367" s="410"/>
      <c r="BH367" s="410"/>
      <c r="BI367" s="410"/>
      <c r="BJ367" s="410"/>
      <c r="BK367" s="410"/>
      <c r="BL367" s="410"/>
      <c r="BM367" s="410"/>
      <c r="BN367" s="410"/>
      <c r="BO367" s="410"/>
      <c r="BP367" s="410"/>
      <c r="BQ367" s="410"/>
      <c r="BR367" s="410"/>
      <c r="BS367" s="410"/>
      <c r="BT367" s="410"/>
      <c r="BU367" s="410"/>
      <c r="BV367" s="410"/>
      <c r="BW367" s="410"/>
      <c r="BX367" s="410"/>
      <c r="BY367" s="410"/>
      <c r="BZ367" s="410"/>
      <c r="CA367" s="410"/>
      <c r="CB367" s="410"/>
      <c r="CC367" s="410"/>
      <c r="CD367" s="410"/>
      <c r="CE367" s="410"/>
      <c r="CF367" s="410"/>
      <c r="CG367" s="410"/>
      <c r="CH367" s="410"/>
      <c r="CI367" s="410"/>
      <c r="CJ367" s="410"/>
      <c r="CK367" s="410"/>
      <c r="CL367" s="410"/>
      <c r="CM367" s="410"/>
      <c r="CN367" s="410"/>
    </row>
    <row r="368" spans="2:92" ht="14.25">
      <c r="B368" s="800"/>
      <c r="C368" s="496" t="s">
        <v>819</v>
      </c>
      <c r="D368" s="497"/>
      <c r="E368" s="497"/>
      <c r="F368" s="497"/>
      <c r="G368" s="497"/>
      <c r="H368" s="497"/>
      <c r="I368" s="497"/>
      <c r="J368" s="497"/>
      <c r="K368" s="497"/>
      <c r="L368" s="498"/>
      <c r="M368" s="521">
        <v>1147</v>
      </c>
      <c r="N368" s="720"/>
      <c r="O368" s="721"/>
      <c r="P368" s="721"/>
      <c r="Q368" s="722"/>
      <c r="R368" s="477" t="s">
        <v>2</v>
      </c>
      <c r="S368" s="410"/>
      <c r="T368" s="410"/>
      <c r="U368" s="410"/>
      <c r="V368" s="410"/>
      <c r="W368" s="410"/>
      <c r="X368" s="410"/>
      <c r="Y368" s="410"/>
      <c r="Z368" s="410"/>
      <c r="AA368" s="410"/>
      <c r="AB368" s="410"/>
      <c r="AC368" s="410"/>
      <c r="AD368" s="410"/>
      <c r="AE368" s="410"/>
      <c r="AF368" s="410"/>
      <c r="AG368" s="410"/>
      <c r="AH368" s="410"/>
      <c r="AI368" s="410"/>
      <c r="AJ368" s="410"/>
      <c r="AK368" s="410"/>
      <c r="AL368" s="410"/>
      <c r="AM368" s="410"/>
      <c r="AN368" s="410"/>
      <c r="AO368" s="410"/>
      <c r="AP368" s="410"/>
      <c r="AQ368" s="410"/>
      <c r="AR368" s="410"/>
      <c r="AS368" s="410"/>
      <c r="AT368" s="410"/>
      <c r="AU368" s="410"/>
      <c r="AV368" s="410"/>
      <c r="AW368" s="410"/>
      <c r="AX368" s="410"/>
      <c r="AY368" s="410"/>
      <c r="AZ368" s="410"/>
      <c r="BA368" s="410"/>
      <c r="BB368" s="410"/>
      <c r="BC368" s="410"/>
      <c r="BD368" s="410"/>
      <c r="BE368" s="410"/>
      <c r="BF368" s="410"/>
      <c r="BG368" s="410"/>
      <c r="BH368" s="410"/>
      <c r="BI368" s="410"/>
      <c r="BJ368" s="410"/>
      <c r="BK368" s="410"/>
      <c r="BL368" s="410"/>
      <c r="BM368" s="410"/>
      <c r="BN368" s="410"/>
      <c r="BO368" s="410"/>
      <c r="BP368" s="410"/>
      <c r="BQ368" s="410"/>
      <c r="BR368" s="410"/>
      <c r="BS368" s="410"/>
      <c r="BT368" s="410"/>
      <c r="BU368" s="410"/>
      <c r="BV368" s="410"/>
      <c r="BW368" s="410"/>
      <c r="BX368" s="410"/>
      <c r="BY368" s="410"/>
      <c r="BZ368" s="410"/>
      <c r="CA368" s="410"/>
      <c r="CB368" s="410"/>
      <c r="CC368" s="410"/>
      <c r="CD368" s="410"/>
      <c r="CE368" s="410"/>
      <c r="CF368" s="410"/>
      <c r="CG368" s="410"/>
      <c r="CH368" s="410"/>
      <c r="CI368" s="410"/>
      <c r="CJ368" s="410"/>
      <c r="CK368" s="410"/>
      <c r="CL368" s="410"/>
      <c r="CM368" s="410"/>
      <c r="CN368" s="410"/>
    </row>
    <row r="369" spans="2:92" ht="14.25">
      <c r="B369" s="800"/>
      <c r="C369" s="496" t="s">
        <v>820</v>
      </c>
      <c r="D369" s="497"/>
      <c r="E369" s="497"/>
      <c r="F369" s="497"/>
      <c r="G369" s="497"/>
      <c r="H369" s="497"/>
      <c r="I369" s="497"/>
      <c r="J369" s="497"/>
      <c r="K369" s="497"/>
      <c r="L369" s="498"/>
      <c r="M369" s="521">
        <v>1148</v>
      </c>
      <c r="N369" s="720"/>
      <c r="O369" s="721"/>
      <c r="P369" s="721"/>
      <c r="Q369" s="722"/>
      <c r="R369" s="477" t="s">
        <v>2</v>
      </c>
      <c r="S369" s="410"/>
      <c r="T369" s="410"/>
      <c r="U369" s="410"/>
      <c r="V369" s="410"/>
      <c r="W369" s="410"/>
      <c r="X369" s="410"/>
      <c r="Y369" s="410"/>
      <c r="Z369" s="410"/>
      <c r="AA369" s="410"/>
      <c r="AB369" s="410"/>
      <c r="AC369" s="410"/>
      <c r="AD369" s="410"/>
      <c r="AE369" s="410"/>
      <c r="AF369" s="410"/>
      <c r="AG369" s="410"/>
      <c r="AH369" s="410"/>
      <c r="AI369" s="410"/>
      <c r="AJ369" s="410"/>
      <c r="AK369" s="410"/>
      <c r="AL369" s="410"/>
      <c r="AM369" s="410"/>
      <c r="AN369" s="410"/>
      <c r="AO369" s="410"/>
      <c r="AP369" s="410"/>
      <c r="AQ369" s="410"/>
      <c r="AR369" s="410"/>
      <c r="AS369" s="410"/>
      <c r="AT369" s="410"/>
      <c r="AU369" s="410"/>
      <c r="AV369" s="410"/>
      <c r="AW369" s="410"/>
      <c r="AX369" s="410"/>
      <c r="AY369" s="410"/>
      <c r="AZ369" s="410"/>
      <c r="BA369" s="410"/>
      <c r="BB369" s="410"/>
      <c r="BC369" s="410"/>
      <c r="BD369" s="410"/>
      <c r="BE369" s="410"/>
      <c r="BF369" s="410"/>
      <c r="BG369" s="410"/>
      <c r="BH369" s="410"/>
      <c r="BI369" s="410"/>
      <c r="BJ369" s="410"/>
      <c r="BK369" s="410"/>
      <c r="BL369" s="410"/>
      <c r="BM369" s="410"/>
      <c r="BN369" s="410"/>
      <c r="BO369" s="410"/>
      <c r="BP369" s="410"/>
      <c r="BQ369" s="410"/>
      <c r="BR369" s="410"/>
      <c r="BS369" s="410"/>
      <c r="BT369" s="410"/>
      <c r="BU369" s="410"/>
      <c r="BV369" s="410"/>
      <c r="BW369" s="410"/>
      <c r="BX369" s="410"/>
      <c r="BY369" s="410"/>
      <c r="BZ369" s="410"/>
      <c r="CA369" s="410"/>
      <c r="CB369" s="410"/>
      <c r="CC369" s="410"/>
      <c r="CD369" s="410"/>
      <c r="CE369" s="410"/>
      <c r="CF369" s="410"/>
      <c r="CG369" s="410"/>
      <c r="CH369" s="410"/>
      <c r="CI369" s="410"/>
      <c r="CJ369" s="410"/>
      <c r="CK369" s="410"/>
      <c r="CL369" s="410"/>
      <c r="CM369" s="410"/>
      <c r="CN369" s="410"/>
    </row>
    <row r="370" spans="2:92" ht="14.25">
      <c r="B370" s="800"/>
      <c r="C370" s="496" t="s">
        <v>821</v>
      </c>
      <c r="D370" s="497"/>
      <c r="E370" s="497"/>
      <c r="F370" s="497"/>
      <c r="G370" s="497"/>
      <c r="H370" s="497"/>
      <c r="I370" s="497"/>
      <c r="J370" s="497"/>
      <c r="K370" s="497"/>
      <c r="L370" s="498"/>
      <c r="M370" s="521">
        <v>1149</v>
      </c>
      <c r="N370" s="720"/>
      <c r="O370" s="721"/>
      <c r="P370" s="721"/>
      <c r="Q370" s="722"/>
      <c r="R370" s="477" t="s">
        <v>2</v>
      </c>
      <c r="S370" s="410"/>
      <c r="T370" s="410"/>
      <c r="U370" s="410"/>
      <c r="V370" s="410"/>
      <c r="W370" s="410"/>
      <c r="X370" s="410"/>
      <c r="Y370" s="410"/>
      <c r="Z370" s="410"/>
      <c r="AA370" s="410"/>
      <c r="AB370" s="410"/>
      <c r="AC370" s="410"/>
      <c r="AD370" s="410"/>
      <c r="AE370" s="410"/>
      <c r="AF370" s="410"/>
      <c r="AG370" s="410"/>
      <c r="AH370" s="410"/>
      <c r="AI370" s="410"/>
      <c r="AJ370" s="410"/>
      <c r="AK370" s="410"/>
      <c r="AL370" s="410"/>
      <c r="AM370" s="410"/>
      <c r="AN370" s="410"/>
      <c r="AO370" s="410"/>
      <c r="AP370" s="410"/>
      <c r="AQ370" s="410"/>
      <c r="AR370" s="410"/>
      <c r="AS370" s="410"/>
      <c r="AT370" s="410"/>
      <c r="AU370" s="410"/>
      <c r="AV370" s="410"/>
      <c r="AW370" s="410"/>
      <c r="AX370" s="410"/>
      <c r="AY370" s="410"/>
      <c r="AZ370" s="410"/>
      <c r="BA370" s="410"/>
      <c r="BB370" s="410"/>
      <c r="BC370" s="410"/>
      <c r="BD370" s="410"/>
      <c r="BE370" s="410"/>
      <c r="BF370" s="410"/>
      <c r="BG370" s="410"/>
      <c r="BH370" s="410"/>
      <c r="BI370" s="410"/>
      <c r="BJ370" s="410"/>
      <c r="BK370" s="410"/>
      <c r="BL370" s="410"/>
      <c r="BM370" s="410"/>
      <c r="BN370" s="410"/>
      <c r="BO370" s="410"/>
      <c r="BP370" s="410"/>
      <c r="BQ370" s="410"/>
      <c r="BR370" s="410"/>
      <c r="BS370" s="410"/>
      <c r="BT370" s="410"/>
      <c r="BU370" s="410"/>
      <c r="BV370" s="410"/>
      <c r="BW370" s="410"/>
      <c r="BX370" s="410"/>
      <c r="BY370" s="410"/>
      <c r="BZ370" s="410"/>
      <c r="CA370" s="410"/>
      <c r="CB370" s="410"/>
      <c r="CC370" s="410"/>
      <c r="CD370" s="410"/>
      <c r="CE370" s="410"/>
      <c r="CF370" s="410"/>
      <c r="CG370" s="410"/>
      <c r="CH370" s="410"/>
      <c r="CI370" s="410"/>
      <c r="CJ370" s="410"/>
      <c r="CK370" s="410"/>
      <c r="CL370" s="410"/>
      <c r="CM370" s="410"/>
      <c r="CN370" s="410"/>
    </row>
    <row r="371" spans="2:92" ht="14.25">
      <c r="B371" s="800"/>
      <c r="C371" s="496" t="s">
        <v>58</v>
      </c>
      <c r="D371" s="497"/>
      <c r="E371" s="497"/>
      <c r="F371" s="497"/>
      <c r="G371" s="497"/>
      <c r="H371" s="497"/>
      <c r="I371" s="497"/>
      <c r="J371" s="497"/>
      <c r="K371" s="497"/>
      <c r="L371" s="498"/>
      <c r="M371" s="521">
        <v>1151</v>
      </c>
      <c r="N371" s="720"/>
      <c r="O371" s="721"/>
      <c r="P371" s="721"/>
      <c r="Q371" s="722"/>
      <c r="R371" s="477" t="s">
        <v>2</v>
      </c>
      <c r="S371" s="410"/>
      <c r="T371" s="410"/>
      <c r="U371" s="410"/>
      <c r="V371" s="410"/>
      <c r="W371" s="410"/>
      <c r="X371" s="410"/>
      <c r="Y371" s="410"/>
      <c r="Z371" s="410"/>
      <c r="AA371" s="410"/>
      <c r="AB371" s="410"/>
      <c r="AC371" s="410"/>
      <c r="AD371" s="410"/>
      <c r="AE371" s="410"/>
      <c r="AF371" s="410"/>
      <c r="AG371" s="410"/>
      <c r="AH371" s="410"/>
      <c r="AI371" s="410"/>
      <c r="AJ371" s="410"/>
      <c r="AK371" s="410"/>
      <c r="AL371" s="410"/>
      <c r="AM371" s="410"/>
      <c r="AN371" s="410"/>
      <c r="AO371" s="410"/>
      <c r="AP371" s="410"/>
      <c r="AQ371" s="410"/>
      <c r="AR371" s="410"/>
      <c r="AS371" s="410"/>
      <c r="AT371" s="410"/>
      <c r="AU371" s="410"/>
      <c r="AV371" s="410"/>
      <c r="AW371" s="410"/>
      <c r="AX371" s="410"/>
      <c r="AY371" s="410"/>
      <c r="AZ371" s="410"/>
      <c r="BA371" s="410"/>
      <c r="BB371" s="410"/>
      <c r="BC371" s="410"/>
      <c r="BD371" s="410"/>
      <c r="BE371" s="410"/>
      <c r="BF371" s="410"/>
      <c r="BG371" s="410"/>
      <c r="BH371" s="410"/>
      <c r="BI371" s="410"/>
      <c r="BJ371" s="410"/>
      <c r="BK371" s="410"/>
      <c r="BL371" s="410"/>
      <c r="BM371" s="410"/>
      <c r="BN371" s="410"/>
      <c r="BO371" s="410"/>
      <c r="BP371" s="410"/>
      <c r="BQ371" s="410"/>
      <c r="BR371" s="410"/>
      <c r="BS371" s="410"/>
      <c r="BT371" s="410"/>
      <c r="BU371" s="410"/>
      <c r="BV371" s="410"/>
      <c r="BW371" s="410"/>
      <c r="BX371" s="410"/>
      <c r="BY371" s="410"/>
      <c r="BZ371" s="410"/>
      <c r="CA371" s="410"/>
      <c r="CB371" s="410"/>
      <c r="CC371" s="410"/>
      <c r="CD371" s="410"/>
      <c r="CE371" s="410"/>
      <c r="CF371" s="410"/>
      <c r="CG371" s="410"/>
      <c r="CH371" s="410"/>
      <c r="CI371" s="410"/>
      <c r="CJ371" s="410"/>
      <c r="CK371" s="410"/>
      <c r="CL371" s="410"/>
      <c r="CM371" s="410"/>
      <c r="CN371" s="410"/>
    </row>
    <row r="372" spans="2:92" ht="14.25">
      <c r="B372" s="800"/>
      <c r="C372" s="496" t="s">
        <v>219</v>
      </c>
      <c r="D372" s="497"/>
      <c r="E372" s="497"/>
      <c r="F372" s="497"/>
      <c r="G372" s="497"/>
      <c r="H372" s="497"/>
      <c r="I372" s="497"/>
      <c r="J372" s="497"/>
      <c r="K372" s="497"/>
      <c r="L372" s="498"/>
      <c r="M372" s="521">
        <v>1152</v>
      </c>
      <c r="N372" s="720"/>
      <c r="O372" s="721"/>
      <c r="P372" s="721"/>
      <c r="Q372" s="722"/>
      <c r="R372" s="477" t="s">
        <v>3</v>
      </c>
      <c r="S372" s="410"/>
      <c r="T372" s="410"/>
      <c r="U372" s="410"/>
      <c r="V372" s="410"/>
      <c r="W372" s="410"/>
      <c r="X372" s="410"/>
      <c r="Y372" s="410"/>
      <c r="Z372" s="410"/>
      <c r="AA372" s="410"/>
      <c r="AB372" s="410"/>
      <c r="AC372" s="410"/>
      <c r="AD372" s="410"/>
      <c r="AE372" s="410"/>
      <c r="AF372" s="410"/>
      <c r="AG372" s="410"/>
      <c r="AH372" s="410"/>
      <c r="AI372" s="410"/>
      <c r="AJ372" s="410"/>
      <c r="AK372" s="410"/>
      <c r="AL372" s="410"/>
      <c r="AM372" s="410"/>
      <c r="AN372" s="410"/>
      <c r="AO372" s="410"/>
      <c r="AP372" s="410"/>
      <c r="AQ372" s="410"/>
      <c r="AR372" s="410"/>
      <c r="AS372" s="410"/>
      <c r="AT372" s="410"/>
      <c r="AU372" s="410"/>
      <c r="AV372" s="410"/>
      <c r="AW372" s="410"/>
      <c r="AX372" s="410"/>
      <c r="AY372" s="410"/>
      <c r="AZ372" s="410"/>
      <c r="BA372" s="410"/>
      <c r="BB372" s="410"/>
      <c r="BC372" s="410"/>
      <c r="BD372" s="410"/>
      <c r="BE372" s="410"/>
      <c r="BF372" s="410"/>
      <c r="BG372" s="410"/>
      <c r="BH372" s="410"/>
      <c r="BI372" s="410"/>
      <c r="BJ372" s="410"/>
      <c r="BK372" s="410"/>
      <c r="BL372" s="410"/>
      <c r="BM372" s="410"/>
      <c r="BN372" s="410"/>
      <c r="BO372" s="410"/>
      <c r="BP372" s="410"/>
      <c r="BQ372" s="410"/>
      <c r="BR372" s="410"/>
      <c r="BS372" s="410"/>
      <c r="BT372" s="410"/>
      <c r="BU372" s="410"/>
      <c r="BV372" s="410"/>
      <c r="BW372" s="410"/>
      <c r="BX372" s="410"/>
      <c r="BY372" s="410"/>
      <c r="BZ372" s="410"/>
      <c r="CA372" s="410"/>
      <c r="CB372" s="410"/>
      <c r="CC372" s="410"/>
      <c r="CD372" s="410"/>
      <c r="CE372" s="410"/>
      <c r="CF372" s="410"/>
      <c r="CG372" s="410"/>
      <c r="CH372" s="410"/>
      <c r="CI372" s="410"/>
      <c r="CJ372" s="410"/>
      <c r="CK372" s="410"/>
      <c r="CL372" s="410"/>
      <c r="CM372" s="410"/>
      <c r="CN372" s="410"/>
    </row>
    <row r="373" spans="2:92" ht="14.25">
      <c r="B373" s="800"/>
      <c r="C373" s="496" t="s">
        <v>822</v>
      </c>
      <c r="D373" s="497"/>
      <c r="E373" s="497"/>
      <c r="F373" s="497"/>
      <c r="G373" s="497"/>
      <c r="H373" s="497"/>
      <c r="I373" s="497"/>
      <c r="J373" s="497"/>
      <c r="K373" s="497"/>
      <c r="L373" s="498"/>
      <c r="M373" s="521">
        <v>1176</v>
      </c>
      <c r="N373" s="720"/>
      <c r="O373" s="721"/>
      <c r="P373" s="721"/>
      <c r="Q373" s="722"/>
      <c r="R373" s="477" t="s">
        <v>3</v>
      </c>
      <c r="S373" s="410"/>
      <c r="T373" s="410"/>
      <c r="U373" s="410"/>
      <c r="V373" s="410"/>
      <c r="W373" s="410"/>
      <c r="X373" s="410"/>
      <c r="Y373" s="410"/>
      <c r="Z373" s="410"/>
      <c r="AA373" s="410"/>
      <c r="AB373" s="410"/>
      <c r="AC373" s="410"/>
      <c r="AD373" s="410"/>
      <c r="AE373" s="410"/>
      <c r="AF373" s="410"/>
      <c r="AG373" s="410"/>
      <c r="AH373" s="410"/>
      <c r="AI373" s="410"/>
      <c r="AJ373" s="410"/>
      <c r="AK373" s="410"/>
      <c r="AL373" s="410"/>
      <c r="AM373" s="410"/>
      <c r="AN373" s="410"/>
      <c r="AO373" s="410"/>
      <c r="AP373" s="410"/>
      <c r="AQ373" s="410"/>
      <c r="AR373" s="410"/>
      <c r="AS373" s="410"/>
      <c r="AT373" s="410"/>
      <c r="AU373" s="410"/>
      <c r="AV373" s="410"/>
      <c r="AW373" s="410"/>
      <c r="AX373" s="410"/>
      <c r="AY373" s="410"/>
      <c r="AZ373" s="410"/>
      <c r="BA373" s="410"/>
      <c r="BB373" s="410"/>
      <c r="BC373" s="410"/>
      <c r="BD373" s="410"/>
      <c r="BE373" s="410"/>
      <c r="BF373" s="410"/>
      <c r="BG373" s="410"/>
      <c r="BH373" s="410"/>
      <c r="BI373" s="410"/>
      <c r="BJ373" s="410"/>
      <c r="BK373" s="410"/>
      <c r="BL373" s="410"/>
      <c r="BM373" s="410"/>
      <c r="BN373" s="410"/>
      <c r="BO373" s="410"/>
      <c r="BP373" s="410"/>
      <c r="BQ373" s="410"/>
      <c r="BR373" s="410"/>
      <c r="BS373" s="410"/>
      <c r="BT373" s="410"/>
      <c r="BU373" s="410"/>
      <c r="BV373" s="410"/>
      <c r="BW373" s="410"/>
      <c r="BX373" s="410"/>
      <c r="BY373" s="410"/>
      <c r="BZ373" s="410"/>
      <c r="CA373" s="410"/>
      <c r="CB373" s="410"/>
      <c r="CC373" s="410"/>
      <c r="CD373" s="410"/>
      <c r="CE373" s="410"/>
      <c r="CF373" s="410"/>
      <c r="CG373" s="410"/>
      <c r="CH373" s="410"/>
      <c r="CI373" s="410"/>
      <c r="CJ373" s="410"/>
      <c r="CK373" s="410"/>
      <c r="CL373" s="410"/>
      <c r="CM373" s="410"/>
      <c r="CN373" s="410"/>
    </row>
    <row r="374" spans="2:92" ht="14.25">
      <c r="B374" s="800"/>
      <c r="C374" s="496" t="s">
        <v>59</v>
      </c>
      <c r="D374" s="497"/>
      <c r="E374" s="497"/>
      <c r="F374" s="497"/>
      <c r="G374" s="497"/>
      <c r="H374" s="497"/>
      <c r="I374" s="497"/>
      <c r="J374" s="497"/>
      <c r="K374" s="497"/>
      <c r="L374" s="498"/>
      <c r="M374" s="521">
        <v>1679</v>
      </c>
      <c r="N374" s="720"/>
      <c r="O374" s="721"/>
      <c r="P374" s="721"/>
      <c r="Q374" s="722"/>
      <c r="R374" s="477" t="s">
        <v>3</v>
      </c>
      <c r="S374" s="410"/>
      <c r="T374" s="410"/>
      <c r="U374" s="410"/>
      <c r="V374" s="410"/>
      <c r="W374" s="410"/>
      <c r="X374" s="410"/>
      <c r="Y374" s="410"/>
      <c r="Z374" s="410"/>
      <c r="AA374" s="410"/>
      <c r="AB374" s="410"/>
      <c r="AC374" s="410"/>
      <c r="AD374" s="410"/>
      <c r="AE374" s="410"/>
      <c r="AF374" s="410"/>
      <c r="AG374" s="410"/>
      <c r="AH374" s="410"/>
      <c r="AI374" s="410"/>
      <c r="AJ374" s="410"/>
      <c r="AK374" s="410"/>
      <c r="AL374" s="410"/>
      <c r="AM374" s="410"/>
      <c r="AN374" s="410"/>
      <c r="AO374" s="410"/>
      <c r="AP374" s="410"/>
      <c r="AQ374" s="410"/>
      <c r="AR374" s="410"/>
      <c r="AS374" s="410"/>
      <c r="AT374" s="410"/>
      <c r="AU374" s="410"/>
      <c r="AV374" s="410"/>
      <c r="AW374" s="410"/>
      <c r="AX374" s="410"/>
      <c r="AY374" s="410"/>
      <c r="AZ374" s="410"/>
      <c r="BA374" s="410"/>
      <c r="BB374" s="410"/>
      <c r="BC374" s="410"/>
      <c r="BD374" s="410"/>
      <c r="BE374" s="410"/>
      <c r="BF374" s="410"/>
      <c r="BG374" s="410"/>
      <c r="BH374" s="410"/>
      <c r="BI374" s="410"/>
      <c r="BJ374" s="410"/>
      <c r="BK374" s="410"/>
      <c r="BL374" s="410"/>
      <c r="BM374" s="410"/>
      <c r="BN374" s="410"/>
      <c r="BO374" s="410"/>
      <c r="BP374" s="410"/>
      <c r="BQ374" s="410"/>
      <c r="BR374" s="410"/>
      <c r="BS374" s="410"/>
      <c r="BT374" s="410"/>
      <c r="BU374" s="410"/>
      <c r="BV374" s="410"/>
      <c r="BW374" s="410"/>
      <c r="BX374" s="410"/>
      <c r="BY374" s="410"/>
      <c r="BZ374" s="410"/>
      <c r="CA374" s="410"/>
      <c r="CB374" s="410"/>
      <c r="CC374" s="410"/>
      <c r="CD374" s="410"/>
      <c r="CE374" s="410"/>
      <c r="CF374" s="410"/>
      <c r="CG374" s="410"/>
      <c r="CH374" s="410"/>
      <c r="CI374" s="410"/>
      <c r="CJ374" s="410"/>
      <c r="CK374" s="410"/>
      <c r="CL374" s="410"/>
      <c r="CM374" s="410"/>
      <c r="CN374" s="410"/>
    </row>
    <row r="375" spans="2:92" ht="14.25">
      <c r="B375" s="800"/>
      <c r="C375" s="496" t="s">
        <v>60</v>
      </c>
      <c r="D375" s="497"/>
      <c r="E375" s="497"/>
      <c r="F375" s="497"/>
      <c r="G375" s="497"/>
      <c r="H375" s="497"/>
      <c r="I375" s="497"/>
      <c r="J375" s="497"/>
      <c r="K375" s="497"/>
      <c r="L375" s="498"/>
      <c r="M375" s="521">
        <v>1680</v>
      </c>
      <c r="N375" s="720"/>
      <c r="O375" s="721"/>
      <c r="P375" s="721"/>
      <c r="Q375" s="722"/>
      <c r="R375" s="477" t="s">
        <v>3</v>
      </c>
      <c r="S375" s="410"/>
      <c r="T375" s="410"/>
      <c r="U375" s="410"/>
      <c r="V375" s="410"/>
      <c r="W375" s="410"/>
      <c r="X375" s="410"/>
      <c r="Y375" s="410"/>
      <c r="Z375" s="410"/>
      <c r="AA375" s="410"/>
      <c r="AB375" s="410"/>
      <c r="AC375" s="410"/>
      <c r="AD375" s="410"/>
      <c r="AE375" s="410"/>
      <c r="AF375" s="410"/>
      <c r="AG375" s="410"/>
      <c r="AH375" s="410"/>
      <c r="AI375" s="410"/>
      <c r="AJ375" s="410"/>
      <c r="AK375" s="410"/>
      <c r="AL375" s="410"/>
      <c r="AM375" s="410"/>
      <c r="AN375" s="410"/>
      <c r="AO375" s="410"/>
      <c r="AP375" s="410"/>
      <c r="AQ375" s="410"/>
      <c r="AR375" s="410"/>
      <c r="AS375" s="410"/>
      <c r="AT375" s="410"/>
      <c r="AU375" s="410"/>
      <c r="AV375" s="410"/>
      <c r="AW375" s="410"/>
      <c r="AX375" s="410"/>
      <c r="AY375" s="410"/>
      <c r="AZ375" s="410"/>
      <c r="BA375" s="410"/>
      <c r="BB375" s="410"/>
      <c r="BC375" s="410"/>
      <c r="BD375" s="410"/>
      <c r="BE375" s="410"/>
      <c r="BF375" s="410"/>
      <c r="BG375" s="410"/>
      <c r="BH375" s="410"/>
      <c r="BI375" s="410"/>
      <c r="BJ375" s="410"/>
      <c r="BK375" s="410"/>
      <c r="BL375" s="410"/>
      <c r="BM375" s="410"/>
      <c r="BN375" s="410"/>
      <c r="BO375" s="410"/>
      <c r="BP375" s="410"/>
      <c r="BQ375" s="410"/>
      <c r="BR375" s="410"/>
      <c r="BS375" s="410"/>
      <c r="BT375" s="410"/>
      <c r="BU375" s="410"/>
      <c r="BV375" s="410"/>
      <c r="BW375" s="410"/>
      <c r="BX375" s="410"/>
      <c r="BY375" s="410"/>
      <c r="BZ375" s="410"/>
      <c r="CA375" s="410"/>
      <c r="CB375" s="410"/>
      <c r="CC375" s="410"/>
      <c r="CD375" s="410"/>
      <c r="CE375" s="410"/>
      <c r="CF375" s="410"/>
      <c r="CG375" s="410"/>
      <c r="CH375" s="410"/>
      <c r="CI375" s="410"/>
      <c r="CJ375" s="410"/>
      <c r="CK375" s="410"/>
      <c r="CL375" s="410"/>
      <c r="CM375" s="410"/>
      <c r="CN375" s="410"/>
    </row>
    <row r="376" spans="2:92" ht="14.25">
      <c r="B376" s="800"/>
      <c r="C376" s="496" t="s">
        <v>61</v>
      </c>
      <c r="D376" s="497"/>
      <c r="E376" s="497"/>
      <c r="F376" s="497"/>
      <c r="G376" s="497"/>
      <c r="H376" s="497"/>
      <c r="I376" s="497"/>
      <c r="J376" s="497"/>
      <c r="K376" s="497"/>
      <c r="L376" s="498"/>
      <c r="M376" s="521">
        <v>1681</v>
      </c>
      <c r="N376" s="720"/>
      <c r="O376" s="721"/>
      <c r="P376" s="721"/>
      <c r="Q376" s="722"/>
      <c r="R376" s="477" t="s">
        <v>3</v>
      </c>
      <c r="S376" s="410"/>
      <c r="T376" s="410"/>
      <c r="U376" s="410"/>
      <c r="V376" s="410"/>
      <c r="W376" s="410"/>
      <c r="X376" s="410"/>
      <c r="Y376" s="410"/>
      <c r="Z376" s="410"/>
      <c r="AA376" s="410"/>
      <c r="AB376" s="410"/>
      <c r="AC376" s="410"/>
      <c r="AD376" s="410"/>
      <c r="AE376" s="410"/>
      <c r="AF376" s="410"/>
      <c r="AG376" s="410"/>
      <c r="AH376" s="410"/>
      <c r="AI376" s="410"/>
      <c r="AJ376" s="410"/>
      <c r="AK376" s="410"/>
      <c r="AL376" s="410"/>
      <c r="AM376" s="410"/>
      <c r="AN376" s="410"/>
      <c r="AO376" s="410"/>
      <c r="AP376" s="410"/>
      <c r="AQ376" s="410"/>
      <c r="AR376" s="410"/>
      <c r="AS376" s="410"/>
      <c r="AT376" s="410"/>
      <c r="AU376" s="410"/>
      <c r="AV376" s="410"/>
      <c r="AW376" s="410"/>
      <c r="AX376" s="410"/>
      <c r="AY376" s="410"/>
      <c r="AZ376" s="410"/>
      <c r="BA376" s="410"/>
      <c r="BB376" s="410"/>
      <c r="BC376" s="410"/>
      <c r="BD376" s="410"/>
      <c r="BE376" s="410"/>
      <c r="BF376" s="410"/>
      <c r="BG376" s="410"/>
      <c r="BH376" s="410"/>
      <c r="BI376" s="410"/>
      <c r="BJ376" s="410"/>
      <c r="BK376" s="410"/>
      <c r="BL376" s="410"/>
      <c r="BM376" s="410"/>
      <c r="BN376" s="410"/>
      <c r="BO376" s="410"/>
      <c r="BP376" s="410"/>
      <c r="BQ376" s="410"/>
      <c r="BR376" s="410"/>
      <c r="BS376" s="410"/>
      <c r="BT376" s="410"/>
      <c r="BU376" s="410"/>
      <c r="BV376" s="410"/>
      <c r="BW376" s="410"/>
      <c r="BX376" s="410"/>
      <c r="BY376" s="410"/>
      <c r="BZ376" s="410"/>
      <c r="CA376" s="410"/>
      <c r="CB376" s="410"/>
      <c r="CC376" s="410"/>
      <c r="CD376" s="410"/>
      <c r="CE376" s="410"/>
      <c r="CF376" s="410"/>
      <c r="CG376" s="410"/>
      <c r="CH376" s="410"/>
      <c r="CI376" s="410"/>
      <c r="CJ376" s="410"/>
      <c r="CK376" s="410"/>
      <c r="CL376" s="410"/>
      <c r="CM376" s="410"/>
      <c r="CN376" s="410"/>
    </row>
    <row r="377" spans="2:92" ht="14.25">
      <c r="B377" s="800"/>
      <c r="C377" s="496" t="s">
        <v>823</v>
      </c>
      <c r="D377" s="497"/>
      <c r="E377" s="497"/>
      <c r="F377" s="497"/>
      <c r="G377" s="497"/>
      <c r="H377" s="497"/>
      <c r="I377" s="497"/>
      <c r="J377" s="497"/>
      <c r="K377" s="497"/>
      <c r="L377" s="498"/>
      <c r="M377" s="521">
        <v>1682</v>
      </c>
      <c r="N377" s="720"/>
      <c r="O377" s="721"/>
      <c r="P377" s="721"/>
      <c r="Q377" s="722"/>
      <c r="R377" s="477" t="s">
        <v>3</v>
      </c>
      <c r="S377" s="410"/>
      <c r="T377" s="410"/>
      <c r="U377" s="410"/>
      <c r="V377" s="410"/>
      <c r="W377" s="410"/>
      <c r="X377" s="410"/>
      <c r="Y377" s="410"/>
      <c r="Z377" s="410"/>
      <c r="AA377" s="410"/>
      <c r="AB377" s="410"/>
      <c r="AC377" s="410"/>
      <c r="AD377" s="410"/>
      <c r="AE377" s="410"/>
      <c r="AF377" s="410"/>
      <c r="AG377" s="410"/>
      <c r="AH377" s="410"/>
      <c r="AI377" s="410"/>
      <c r="AJ377" s="410"/>
      <c r="AK377" s="410"/>
      <c r="AL377" s="410"/>
      <c r="AM377" s="410"/>
      <c r="AN377" s="410"/>
      <c r="AO377" s="410"/>
      <c r="AP377" s="410"/>
      <c r="AQ377" s="410"/>
      <c r="AR377" s="410"/>
      <c r="AS377" s="410"/>
      <c r="AT377" s="410"/>
      <c r="AU377" s="410"/>
      <c r="AV377" s="410"/>
      <c r="AW377" s="410"/>
      <c r="AX377" s="410"/>
      <c r="AY377" s="410"/>
      <c r="AZ377" s="410"/>
      <c r="BA377" s="410"/>
      <c r="BB377" s="410"/>
      <c r="BC377" s="410"/>
      <c r="BD377" s="410"/>
      <c r="BE377" s="410"/>
      <c r="BF377" s="410"/>
      <c r="BG377" s="410"/>
      <c r="BH377" s="410"/>
      <c r="BI377" s="410"/>
      <c r="BJ377" s="410"/>
      <c r="BK377" s="410"/>
      <c r="BL377" s="410"/>
      <c r="BM377" s="410"/>
      <c r="BN377" s="410"/>
      <c r="BO377" s="410"/>
      <c r="BP377" s="410"/>
      <c r="BQ377" s="410"/>
      <c r="BR377" s="410"/>
      <c r="BS377" s="410"/>
      <c r="BT377" s="410"/>
      <c r="BU377" s="410"/>
      <c r="BV377" s="410"/>
      <c r="BW377" s="410"/>
      <c r="BX377" s="410"/>
      <c r="BY377" s="410"/>
      <c r="BZ377" s="410"/>
      <c r="CA377" s="410"/>
      <c r="CB377" s="410"/>
      <c r="CC377" s="410"/>
      <c r="CD377" s="410"/>
      <c r="CE377" s="410"/>
      <c r="CF377" s="410"/>
      <c r="CG377" s="410"/>
      <c r="CH377" s="410"/>
      <c r="CI377" s="410"/>
      <c r="CJ377" s="410"/>
      <c r="CK377" s="410"/>
      <c r="CL377" s="410"/>
      <c r="CM377" s="410"/>
      <c r="CN377" s="410"/>
    </row>
    <row r="378" spans="2:92" ht="14.25">
      <c r="B378" s="800"/>
      <c r="C378" s="496" t="s">
        <v>824</v>
      </c>
      <c r="D378" s="497"/>
      <c r="E378" s="497"/>
      <c r="F378" s="497"/>
      <c r="G378" s="497"/>
      <c r="H378" s="497"/>
      <c r="I378" s="497"/>
      <c r="J378" s="497"/>
      <c r="K378" s="497"/>
      <c r="L378" s="498"/>
      <c r="M378" s="521">
        <v>1683</v>
      </c>
      <c r="N378" s="720"/>
      <c r="O378" s="721"/>
      <c r="P378" s="721"/>
      <c r="Q378" s="722"/>
      <c r="R378" s="477" t="s">
        <v>3</v>
      </c>
      <c r="S378" s="410"/>
      <c r="T378" s="410"/>
      <c r="U378" s="410"/>
      <c r="V378" s="410"/>
      <c r="W378" s="410"/>
      <c r="X378" s="410"/>
      <c r="Y378" s="410"/>
      <c r="Z378" s="410"/>
      <c r="AA378" s="410"/>
      <c r="AB378" s="410"/>
      <c r="AC378" s="410"/>
      <c r="AD378" s="410"/>
      <c r="AE378" s="410"/>
      <c r="AF378" s="410"/>
      <c r="AG378" s="410"/>
      <c r="AH378" s="410"/>
      <c r="AI378" s="410"/>
      <c r="AJ378" s="410"/>
      <c r="AK378" s="410"/>
      <c r="AL378" s="410"/>
      <c r="AM378" s="410"/>
      <c r="AN378" s="410"/>
      <c r="AO378" s="410"/>
      <c r="AP378" s="410"/>
      <c r="AQ378" s="410"/>
      <c r="AR378" s="410"/>
      <c r="AS378" s="410"/>
      <c r="AT378" s="410"/>
      <c r="AU378" s="410"/>
      <c r="AV378" s="410"/>
      <c r="AW378" s="410"/>
      <c r="AX378" s="410"/>
      <c r="AY378" s="410"/>
      <c r="AZ378" s="410"/>
      <c r="BA378" s="410"/>
      <c r="BB378" s="410"/>
      <c r="BC378" s="410"/>
      <c r="BD378" s="410"/>
      <c r="BE378" s="410"/>
      <c r="BF378" s="410"/>
      <c r="BG378" s="410"/>
      <c r="BH378" s="410"/>
      <c r="BI378" s="410"/>
      <c r="BJ378" s="410"/>
      <c r="BK378" s="410"/>
      <c r="BL378" s="410"/>
      <c r="BM378" s="410"/>
      <c r="BN378" s="410"/>
      <c r="BO378" s="410"/>
      <c r="BP378" s="410"/>
      <c r="BQ378" s="410"/>
      <c r="BR378" s="410"/>
      <c r="BS378" s="410"/>
      <c r="BT378" s="410"/>
      <c r="BU378" s="410"/>
      <c r="BV378" s="410"/>
      <c r="BW378" s="410"/>
      <c r="BX378" s="410"/>
      <c r="BY378" s="410"/>
      <c r="BZ378" s="410"/>
      <c r="CA378" s="410"/>
      <c r="CB378" s="410"/>
      <c r="CC378" s="410"/>
      <c r="CD378" s="410"/>
      <c r="CE378" s="410"/>
      <c r="CF378" s="410"/>
      <c r="CG378" s="410"/>
      <c r="CH378" s="410"/>
      <c r="CI378" s="410"/>
      <c r="CJ378" s="410"/>
      <c r="CK378" s="410"/>
      <c r="CL378" s="410"/>
      <c r="CM378" s="410"/>
      <c r="CN378" s="410"/>
    </row>
    <row r="379" spans="2:92" ht="14.25">
      <c r="B379" s="800"/>
      <c r="C379" s="496" t="s">
        <v>62</v>
      </c>
      <c r="D379" s="497"/>
      <c r="E379" s="497"/>
      <c r="F379" s="497"/>
      <c r="G379" s="497"/>
      <c r="H379" s="497"/>
      <c r="I379" s="497"/>
      <c r="J379" s="497"/>
      <c r="K379" s="497"/>
      <c r="L379" s="498"/>
      <c r="M379" s="521">
        <v>1684</v>
      </c>
      <c r="N379" s="720"/>
      <c r="O379" s="721"/>
      <c r="P379" s="721"/>
      <c r="Q379" s="722"/>
      <c r="R379" s="477" t="s">
        <v>3</v>
      </c>
      <c r="S379" s="410"/>
      <c r="T379" s="410"/>
      <c r="U379" s="410"/>
      <c r="V379" s="410"/>
      <c r="W379" s="410"/>
      <c r="X379" s="410"/>
      <c r="Y379" s="410"/>
      <c r="Z379" s="410"/>
      <c r="AA379" s="410"/>
      <c r="AB379" s="410"/>
      <c r="AC379" s="410"/>
      <c r="AD379" s="410"/>
      <c r="AE379" s="410"/>
      <c r="AF379" s="410"/>
      <c r="AG379" s="410"/>
      <c r="AH379" s="410"/>
      <c r="AI379" s="410"/>
      <c r="AJ379" s="410"/>
      <c r="AK379" s="410"/>
      <c r="AL379" s="410"/>
      <c r="AM379" s="410"/>
      <c r="AN379" s="410"/>
      <c r="AO379" s="410"/>
      <c r="AP379" s="410"/>
      <c r="AQ379" s="410"/>
      <c r="AR379" s="410"/>
      <c r="AS379" s="410"/>
      <c r="AT379" s="410"/>
      <c r="AU379" s="410"/>
      <c r="AV379" s="410"/>
      <c r="AW379" s="410"/>
      <c r="AX379" s="410"/>
      <c r="AY379" s="410"/>
      <c r="AZ379" s="410"/>
      <c r="BA379" s="410"/>
      <c r="BB379" s="410"/>
      <c r="BC379" s="410"/>
      <c r="BD379" s="410"/>
      <c r="BE379" s="410"/>
      <c r="BF379" s="410"/>
      <c r="BG379" s="410"/>
      <c r="BH379" s="410"/>
      <c r="BI379" s="410"/>
      <c r="BJ379" s="410"/>
      <c r="BK379" s="410"/>
      <c r="BL379" s="410"/>
      <c r="BM379" s="410"/>
      <c r="BN379" s="410"/>
      <c r="BO379" s="410"/>
      <c r="BP379" s="410"/>
      <c r="BQ379" s="410"/>
      <c r="BR379" s="410"/>
      <c r="BS379" s="410"/>
      <c r="BT379" s="410"/>
      <c r="BU379" s="410"/>
      <c r="BV379" s="410"/>
      <c r="BW379" s="410"/>
      <c r="BX379" s="410"/>
      <c r="BY379" s="410"/>
      <c r="BZ379" s="410"/>
      <c r="CA379" s="410"/>
      <c r="CB379" s="410"/>
      <c r="CC379" s="410"/>
      <c r="CD379" s="410"/>
      <c r="CE379" s="410"/>
      <c r="CF379" s="410"/>
      <c r="CG379" s="410"/>
      <c r="CH379" s="410"/>
      <c r="CI379" s="410"/>
      <c r="CJ379" s="410"/>
      <c r="CK379" s="410"/>
      <c r="CL379" s="410"/>
      <c r="CM379" s="410"/>
      <c r="CN379" s="410"/>
    </row>
    <row r="380" spans="2:92" ht="14.25">
      <c r="B380" s="800"/>
      <c r="C380" s="496" t="s">
        <v>63</v>
      </c>
      <c r="D380" s="497"/>
      <c r="E380" s="497"/>
      <c r="F380" s="497"/>
      <c r="G380" s="497"/>
      <c r="H380" s="497"/>
      <c r="I380" s="497"/>
      <c r="J380" s="497"/>
      <c r="K380" s="497"/>
      <c r="L380" s="498"/>
      <c r="M380" s="521">
        <v>1685</v>
      </c>
      <c r="N380" s="720"/>
      <c r="O380" s="721"/>
      <c r="P380" s="721"/>
      <c r="Q380" s="722"/>
      <c r="R380" s="477" t="s">
        <v>3</v>
      </c>
      <c r="S380" s="410"/>
      <c r="T380" s="410"/>
      <c r="U380" s="410"/>
      <c r="V380" s="410"/>
      <c r="W380" s="410"/>
      <c r="X380" s="410"/>
      <c r="Y380" s="410"/>
      <c r="Z380" s="410"/>
      <c r="AA380" s="410"/>
      <c r="AB380" s="410"/>
      <c r="AC380" s="410"/>
      <c r="AD380" s="410"/>
      <c r="AE380" s="410"/>
      <c r="AF380" s="410"/>
      <c r="AG380" s="410"/>
      <c r="AH380" s="410"/>
      <c r="AI380" s="410"/>
      <c r="AJ380" s="410"/>
      <c r="AK380" s="410"/>
      <c r="AL380" s="410"/>
      <c r="AM380" s="410"/>
      <c r="AN380" s="410"/>
      <c r="AO380" s="410"/>
      <c r="AP380" s="410"/>
      <c r="AQ380" s="410"/>
      <c r="AR380" s="410"/>
      <c r="AS380" s="410"/>
      <c r="AT380" s="410"/>
      <c r="AU380" s="410"/>
      <c r="AV380" s="410"/>
      <c r="AW380" s="410"/>
      <c r="AX380" s="410"/>
      <c r="AY380" s="410"/>
      <c r="AZ380" s="410"/>
      <c r="BA380" s="410"/>
      <c r="BB380" s="410"/>
      <c r="BC380" s="410"/>
      <c r="BD380" s="410"/>
      <c r="BE380" s="410"/>
      <c r="BF380" s="410"/>
      <c r="BG380" s="410"/>
      <c r="BH380" s="410"/>
      <c r="BI380" s="410"/>
      <c r="BJ380" s="410"/>
      <c r="BK380" s="410"/>
      <c r="BL380" s="410"/>
      <c r="BM380" s="410"/>
      <c r="BN380" s="410"/>
      <c r="BO380" s="410"/>
      <c r="BP380" s="410"/>
      <c r="BQ380" s="410"/>
      <c r="BR380" s="410"/>
      <c r="BS380" s="410"/>
      <c r="BT380" s="410"/>
      <c r="BU380" s="410"/>
      <c r="BV380" s="410"/>
      <c r="BW380" s="410"/>
      <c r="BX380" s="410"/>
      <c r="BY380" s="410"/>
      <c r="BZ380" s="410"/>
      <c r="CA380" s="410"/>
      <c r="CB380" s="410"/>
      <c r="CC380" s="410"/>
      <c r="CD380" s="410"/>
      <c r="CE380" s="410"/>
      <c r="CF380" s="410"/>
      <c r="CG380" s="410"/>
      <c r="CH380" s="410"/>
      <c r="CI380" s="410"/>
      <c r="CJ380" s="410"/>
      <c r="CK380" s="410"/>
      <c r="CL380" s="410"/>
      <c r="CM380" s="410"/>
      <c r="CN380" s="410"/>
    </row>
    <row r="381" spans="2:92" ht="14.25">
      <c r="B381" s="800"/>
      <c r="C381" s="496" t="s">
        <v>64</v>
      </c>
      <c r="D381" s="497"/>
      <c r="E381" s="497"/>
      <c r="F381" s="497"/>
      <c r="G381" s="497"/>
      <c r="H381" s="497"/>
      <c r="I381" s="497"/>
      <c r="J381" s="497"/>
      <c r="K381" s="497"/>
      <c r="L381" s="498"/>
      <c r="M381" s="521">
        <v>1686</v>
      </c>
      <c r="N381" s="720"/>
      <c r="O381" s="721"/>
      <c r="P381" s="721"/>
      <c r="Q381" s="722"/>
      <c r="R381" s="477" t="s">
        <v>3</v>
      </c>
      <c r="S381" s="410"/>
      <c r="T381" s="410"/>
      <c r="U381" s="410"/>
      <c r="V381" s="410"/>
      <c r="W381" s="410"/>
      <c r="X381" s="410"/>
      <c r="Y381" s="410"/>
      <c r="Z381" s="410"/>
      <c r="AA381" s="410"/>
      <c r="AB381" s="410"/>
      <c r="AC381" s="410"/>
      <c r="AD381" s="410"/>
      <c r="AE381" s="410"/>
      <c r="AF381" s="410"/>
      <c r="AG381" s="410"/>
      <c r="AH381" s="410"/>
      <c r="AI381" s="410"/>
      <c r="AJ381" s="410"/>
      <c r="AK381" s="410"/>
      <c r="AL381" s="410"/>
      <c r="AM381" s="410"/>
      <c r="AN381" s="410"/>
      <c r="AO381" s="410"/>
      <c r="AP381" s="410"/>
      <c r="AQ381" s="410"/>
      <c r="AR381" s="410"/>
      <c r="AS381" s="410"/>
      <c r="AT381" s="410"/>
      <c r="AU381" s="410"/>
      <c r="AV381" s="410"/>
      <c r="AW381" s="410"/>
      <c r="AX381" s="410"/>
      <c r="AY381" s="410"/>
      <c r="AZ381" s="410"/>
      <c r="BA381" s="410"/>
      <c r="BB381" s="410"/>
      <c r="BC381" s="410"/>
      <c r="BD381" s="410"/>
      <c r="BE381" s="410"/>
      <c r="BF381" s="410"/>
      <c r="BG381" s="410"/>
      <c r="BH381" s="410"/>
      <c r="BI381" s="410"/>
      <c r="BJ381" s="410"/>
      <c r="BK381" s="410"/>
      <c r="BL381" s="410"/>
      <c r="BM381" s="410"/>
      <c r="BN381" s="410"/>
      <c r="BO381" s="410"/>
      <c r="BP381" s="410"/>
      <c r="BQ381" s="410"/>
      <c r="BR381" s="410"/>
      <c r="BS381" s="410"/>
      <c r="BT381" s="410"/>
      <c r="BU381" s="410"/>
      <c r="BV381" s="410"/>
      <c r="BW381" s="410"/>
      <c r="BX381" s="410"/>
      <c r="BY381" s="410"/>
      <c r="BZ381" s="410"/>
      <c r="CA381" s="410"/>
      <c r="CB381" s="410"/>
      <c r="CC381" s="410"/>
      <c r="CD381" s="410"/>
      <c r="CE381" s="410"/>
      <c r="CF381" s="410"/>
      <c r="CG381" s="410"/>
      <c r="CH381" s="410"/>
      <c r="CI381" s="410"/>
      <c r="CJ381" s="410"/>
      <c r="CK381" s="410"/>
      <c r="CL381" s="410"/>
      <c r="CM381" s="410"/>
      <c r="CN381" s="410"/>
    </row>
    <row r="382" spans="2:92" ht="14.25">
      <c r="B382" s="800"/>
      <c r="C382" s="496" t="s">
        <v>65</v>
      </c>
      <c r="D382" s="497"/>
      <c r="E382" s="497"/>
      <c r="F382" s="497"/>
      <c r="G382" s="497"/>
      <c r="H382" s="497"/>
      <c r="I382" s="497"/>
      <c r="J382" s="497"/>
      <c r="K382" s="497"/>
      <c r="L382" s="498"/>
      <c r="M382" s="521">
        <v>1183</v>
      </c>
      <c r="N382" s="720"/>
      <c r="O382" s="721"/>
      <c r="P382" s="721"/>
      <c r="Q382" s="722"/>
      <c r="R382" s="477" t="s">
        <v>3</v>
      </c>
      <c r="S382" s="410"/>
      <c r="T382" s="410"/>
      <c r="U382" s="410"/>
      <c r="V382" s="410"/>
      <c r="W382" s="410"/>
      <c r="X382" s="410"/>
      <c r="Y382" s="410"/>
      <c r="Z382" s="410"/>
      <c r="AA382" s="410"/>
      <c r="AB382" s="410"/>
      <c r="AC382" s="410"/>
      <c r="AD382" s="410"/>
      <c r="AE382" s="410"/>
      <c r="AF382" s="410"/>
      <c r="AG382" s="410"/>
      <c r="AH382" s="410"/>
      <c r="AI382" s="410"/>
      <c r="AJ382" s="410"/>
      <c r="AK382" s="410"/>
      <c r="AL382" s="410"/>
      <c r="AM382" s="410"/>
      <c r="AN382" s="410"/>
      <c r="AO382" s="410"/>
      <c r="AP382" s="410"/>
      <c r="AQ382" s="410"/>
      <c r="AR382" s="410"/>
      <c r="AS382" s="410"/>
      <c r="AT382" s="410"/>
      <c r="AU382" s="410"/>
      <c r="AV382" s="410"/>
      <c r="AW382" s="410"/>
      <c r="AX382" s="410"/>
      <c r="AY382" s="410"/>
      <c r="AZ382" s="410"/>
      <c r="BA382" s="410"/>
      <c r="BB382" s="410"/>
      <c r="BC382" s="410"/>
      <c r="BD382" s="410"/>
      <c r="BE382" s="410"/>
      <c r="BF382" s="410"/>
      <c r="BG382" s="410"/>
      <c r="BH382" s="410"/>
      <c r="BI382" s="410"/>
      <c r="BJ382" s="410"/>
      <c r="BK382" s="410"/>
      <c r="BL382" s="410"/>
      <c r="BM382" s="410"/>
      <c r="BN382" s="410"/>
      <c r="BO382" s="410"/>
      <c r="BP382" s="410"/>
      <c r="BQ382" s="410"/>
      <c r="BR382" s="410"/>
      <c r="BS382" s="410"/>
      <c r="BT382" s="410"/>
      <c r="BU382" s="410"/>
      <c r="BV382" s="410"/>
      <c r="BW382" s="410"/>
      <c r="BX382" s="410"/>
      <c r="BY382" s="410"/>
      <c r="BZ382" s="410"/>
      <c r="CA382" s="410"/>
      <c r="CB382" s="410"/>
      <c r="CC382" s="410"/>
      <c r="CD382" s="410"/>
      <c r="CE382" s="410"/>
      <c r="CF382" s="410"/>
      <c r="CG382" s="410"/>
      <c r="CH382" s="410"/>
      <c r="CI382" s="410"/>
      <c r="CJ382" s="410"/>
      <c r="CK382" s="410"/>
      <c r="CL382" s="410"/>
      <c r="CM382" s="410"/>
      <c r="CN382" s="410"/>
    </row>
    <row r="383" spans="2:92" ht="14.25">
      <c r="B383" s="800"/>
      <c r="C383" s="496" t="s">
        <v>66</v>
      </c>
      <c r="D383" s="497"/>
      <c r="E383" s="497"/>
      <c r="F383" s="497"/>
      <c r="G383" s="497"/>
      <c r="H383" s="497"/>
      <c r="I383" s="497"/>
      <c r="J383" s="497"/>
      <c r="K383" s="497"/>
      <c r="L383" s="498"/>
      <c r="M383" s="521">
        <v>1687</v>
      </c>
      <c r="N383" s="720"/>
      <c r="O383" s="721"/>
      <c r="P383" s="721"/>
      <c r="Q383" s="722"/>
      <c r="R383" s="477" t="s">
        <v>3</v>
      </c>
      <c r="S383" s="410"/>
      <c r="T383" s="410"/>
      <c r="U383" s="410"/>
      <c r="V383" s="410"/>
      <c r="W383" s="410"/>
      <c r="X383" s="410"/>
      <c r="Y383" s="410"/>
      <c r="Z383" s="410"/>
      <c r="AA383" s="410"/>
      <c r="AB383" s="410"/>
      <c r="AC383" s="410"/>
      <c r="AD383" s="410"/>
      <c r="AE383" s="410"/>
      <c r="AF383" s="410"/>
      <c r="AG383" s="410"/>
      <c r="AH383" s="410"/>
      <c r="AI383" s="410"/>
      <c r="AJ383" s="410"/>
      <c r="AK383" s="410"/>
      <c r="AL383" s="410"/>
      <c r="AM383" s="410"/>
      <c r="AN383" s="410"/>
      <c r="AO383" s="410"/>
      <c r="AP383" s="410"/>
      <c r="AQ383" s="410"/>
      <c r="AR383" s="410"/>
      <c r="AS383" s="410"/>
      <c r="AT383" s="410"/>
      <c r="AU383" s="410"/>
      <c r="AV383" s="410"/>
      <c r="AW383" s="410"/>
      <c r="AX383" s="410"/>
      <c r="AY383" s="410"/>
      <c r="AZ383" s="410"/>
      <c r="BA383" s="410"/>
      <c r="BB383" s="410"/>
      <c r="BC383" s="410"/>
      <c r="BD383" s="410"/>
      <c r="BE383" s="410"/>
      <c r="BF383" s="410"/>
      <c r="BG383" s="410"/>
      <c r="BH383" s="410"/>
      <c r="BI383" s="410"/>
      <c r="BJ383" s="410"/>
      <c r="BK383" s="410"/>
      <c r="BL383" s="410"/>
      <c r="BM383" s="410"/>
      <c r="BN383" s="410"/>
      <c r="BO383" s="410"/>
      <c r="BP383" s="410"/>
      <c r="BQ383" s="410"/>
      <c r="BR383" s="410"/>
      <c r="BS383" s="410"/>
      <c r="BT383" s="410"/>
      <c r="BU383" s="410"/>
      <c r="BV383" s="410"/>
      <c r="BW383" s="410"/>
      <c r="BX383" s="410"/>
      <c r="BY383" s="410"/>
      <c r="BZ383" s="410"/>
      <c r="CA383" s="410"/>
      <c r="CB383" s="410"/>
      <c r="CC383" s="410"/>
      <c r="CD383" s="410"/>
      <c r="CE383" s="410"/>
      <c r="CF383" s="410"/>
      <c r="CG383" s="410"/>
      <c r="CH383" s="410"/>
      <c r="CI383" s="410"/>
      <c r="CJ383" s="410"/>
      <c r="CK383" s="410"/>
      <c r="CL383" s="410"/>
      <c r="CM383" s="410"/>
      <c r="CN383" s="410"/>
    </row>
    <row r="384" spans="2:92" ht="14.25">
      <c r="B384" s="800"/>
      <c r="C384" s="496" t="s">
        <v>67</v>
      </c>
      <c r="D384" s="497"/>
      <c r="E384" s="497"/>
      <c r="F384" s="497"/>
      <c r="G384" s="497"/>
      <c r="H384" s="497"/>
      <c r="I384" s="497"/>
      <c r="J384" s="497"/>
      <c r="K384" s="497"/>
      <c r="L384" s="498"/>
      <c r="M384" s="521">
        <v>1688</v>
      </c>
      <c r="N384" s="720"/>
      <c r="O384" s="721"/>
      <c r="P384" s="721"/>
      <c r="Q384" s="722"/>
      <c r="R384" s="477" t="s">
        <v>3</v>
      </c>
      <c r="S384" s="410"/>
      <c r="T384" s="410"/>
      <c r="U384" s="410"/>
      <c r="V384" s="410"/>
      <c r="W384" s="410"/>
      <c r="X384" s="410"/>
      <c r="Y384" s="410"/>
      <c r="Z384" s="410"/>
      <c r="AA384" s="410"/>
      <c r="AB384" s="410"/>
      <c r="AC384" s="410"/>
      <c r="AD384" s="410"/>
      <c r="AE384" s="410"/>
      <c r="AF384" s="410"/>
      <c r="AG384" s="410"/>
      <c r="AH384" s="410"/>
      <c r="AI384" s="410"/>
      <c r="AJ384" s="410"/>
      <c r="AK384" s="410"/>
      <c r="AL384" s="410"/>
      <c r="AM384" s="410"/>
      <c r="AN384" s="410"/>
      <c r="AO384" s="410"/>
      <c r="AP384" s="410"/>
      <c r="AQ384" s="410"/>
      <c r="AR384" s="410"/>
      <c r="AS384" s="410"/>
      <c r="AT384" s="410"/>
      <c r="AU384" s="410"/>
      <c r="AV384" s="410"/>
      <c r="AW384" s="410"/>
      <c r="AX384" s="410"/>
      <c r="AY384" s="410"/>
      <c r="AZ384" s="410"/>
      <c r="BA384" s="410"/>
      <c r="BB384" s="410"/>
      <c r="BC384" s="410"/>
      <c r="BD384" s="410"/>
      <c r="BE384" s="410"/>
      <c r="BF384" s="410"/>
      <c r="BG384" s="410"/>
      <c r="BH384" s="410"/>
      <c r="BI384" s="410"/>
      <c r="BJ384" s="410"/>
      <c r="BK384" s="410"/>
      <c r="BL384" s="410"/>
      <c r="BM384" s="410"/>
      <c r="BN384" s="410"/>
      <c r="BO384" s="410"/>
      <c r="BP384" s="410"/>
      <c r="BQ384" s="410"/>
      <c r="BR384" s="410"/>
      <c r="BS384" s="410"/>
      <c r="BT384" s="410"/>
      <c r="BU384" s="410"/>
      <c r="BV384" s="410"/>
      <c r="BW384" s="410"/>
      <c r="BX384" s="410"/>
      <c r="BY384" s="410"/>
      <c r="BZ384" s="410"/>
      <c r="CA384" s="410"/>
      <c r="CB384" s="410"/>
      <c r="CC384" s="410"/>
      <c r="CD384" s="410"/>
      <c r="CE384" s="410"/>
      <c r="CF384" s="410"/>
      <c r="CG384" s="410"/>
      <c r="CH384" s="410"/>
      <c r="CI384" s="410"/>
      <c r="CJ384" s="410"/>
      <c r="CK384" s="410"/>
      <c r="CL384" s="410"/>
      <c r="CM384" s="410"/>
      <c r="CN384" s="410"/>
    </row>
    <row r="385" spans="1:92" ht="14.25">
      <c r="B385" s="800"/>
      <c r="C385" s="496" t="s">
        <v>68</v>
      </c>
      <c r="D385" s="497"/>
      <c r="E385" s="497"/>
      <c r="F385" s="497"/>
      <c r="G385" s="497"/>
      <c r="H385" s="497"/>
      <c r="I385" s="497"/>
      <c r="J385" s="497"/>
      <c r="K385" s="497"/>
      <c r="L385" s="498"/>
      <c r="M385" s="521">
        <v>1689</v>
      </c>
      <c r="N385" s="720"/>
      <c r="O385" s="721"/>
      <c r="P385" s="721"/>
      <c r="Q385" s="722"/>
      <c r="R385" s="477" t="s">
        <v>3</v>
      </c>
      <c r="S385" s="410"/>
      <c r="T385" s="410"/>
      <c r="U385" s="410"/>
      <c r="V385" s="410"/>
      <c r="W385" s="410"/>
      <c r="X385" s="410"/>
      <c r="Y385" s="410"/>
      <c r="Z385" s="410"/>
      <c r="AA385" s="410"/>
      <c r="AB385" s="410"/>
      <c r="AC385" s="410"/>
      <c r="AD385" s="410"/>
      <c r="AE385" s="410"/>
      <c r="AF385" s="410"/>
      <c r="AG385" s="410"/>
      <c r="AH385" s="410"/>
      <c r="AI385" s="410"/>
      <c r="AJ385" s="410"/>
      <c r="AK385" s="410"/>
      <c r="AL385" s="410"/>
      <c r="AM385" s="410"/>
      <c r="AN385" s="410"/>
      <c r="AO385" s="410"/>
      <c r="AP385" s="410"/>
      <c r="AQ385" s="410"/>
      <c r="AR385" s="410"/>
      <c r="AS385" s="410"/>
      <c r="AT385" s="410"/>
      <c r="AU385" s="410"/>
      <c r="AV385" s="410"/>
      <c r="AW385" s="410"/>
      <c r="AX385" s="410"/>
      <c r="AY385" s="410"/>
      <c r="AZ385" s="410"/>
      <c r="BA385" s="410"/>
      <c r="BB385" s="410"/>
      <c r="BC385" s="410"/>
      <c r="BD385" s="410"/>
      <c r="BE385" s="410"/>
      <c r="BF385" s="410"/>
      <c r="BG385" s="410"/>
      <c r="BH385" s="410"/>
      <c r="BI385" s="410"/>
      <c r="BJ385" s="410"/>
      <c r="BK385" s="410"/>
      <c r="BL385" s="410"/>
      <c r="BM385" s="410"/>
      <c r="BN385" s="410"/>
      <c r="BO385" s="410"/>
      <c r="BP385" s="410"/>
      <c r="BQ385" s="410"/>
      <c r="BR385" s="410"/>
      <c r="BS385" s="410"/>
      <c r="BT385" s="410"/>
      <c r="BU385" s="410"/>
      <c r="BV385" s="410"/>
      <c r="BW385" s="410"/>
      <c r="BX385" s="410"/>
      <c r="BY385" s="410"/>
      <c r="BZ385" s="410"/>
      <c r="CA385" s="410"/>
      <c r="CB385" s="410"/>
      <c r="CC385" s="410"/>
      <c r="CD385" s="410"/>
      <c r="CE385" s="410"/>
      <c r="CF385" s="410"/>
      <c r="CG385" s="410"/>
      <c r="CH385" s="410"/>
      <c r="CI385" s="410"/>
      <c r="CJ385" s="410"/>
      <c r="CK385" s="410"/>
      <c r="CL385" s="410"/>
      <c r="CM385" s="410"/>
      <c r="CN385" s="410"/>
    </row>
    <row r="386" spans="1:92" ht="14.25">
      <c r="B386" s="800"/>
      <c r="C386" s="496" t="s">
        <v>825</v>
      </c>
      <c r="D386" s="497"/>
      <c r="E386" s="497"/>
      <c r="F386" s="497"/>
      <c r="G386" s="497"/>
      <c r="H386" s="497"/>
      <c r="I386" s="497"/>
      <c r="J386" s="497"/>
      <c r="K386" s="497"/>
      <c r="L386" s="498"/>
      <c r="M386" s="521">
        <v>1728</v>
      </c>
      <c r="N386" s="720">
        <f>+$N$358-$N$359+SUM($N$360:$Q$371)-SUM($N$372:$Q$385)</f>
        <v>0</v>
      </c>
      <c r="O386" s="721"/>
      <c r="P386" s="721"/>
      <c r="Q386" s="722"/>
      <c r="R386" s="477" t="s">
        <v>4</v>
      </c>
      <c r="S386" s="410"/>
      <c r="T386" s="410"/>
      <c r="U386" s="410"/>
      <c r="V386" s="410"/>
      <c r="W386" s="410"/>
      <c r="X386" s="410"/>
      <c r="Y386" s="410"/>
      <c r="Z386" s="410"/>
      <c r="AA386" s="410"/>
      <c r="AB386" s="410"/>
      <c r="AC386" s="410"/>
      <c r="AD386" s="410"/>
      <c r="AE386" s="410"/>
      <c r="AF386" s="410"/>
      <c r="AG386" s="410"/>
      <c r="AH386" s="410"/>
      <c r="AI386" s="410"/>
      <c r="AJ386" s="410"/>
      <c r="AK386" s="410"/>
      <c r="AL386" s="410"/>
      <c r="AM386" s="410"/>
      <c r="AN386" s="410"/>
      <c r="AO386" s="410"/>
      <c r="AP386" s="410"/>
      <c r="AQ386" s="410"/>
      <c r="AR386" s="410"/>
      <c r="AS386" s="410"/>
      <c r="AT386" s="410"/>
      <c r="AU386" s="410"/>
      <c r="AV386" s="410"/>
      <c r="AW386" s="410"/>
      <c r="AX386" s="410"/>
      <c r="AY386" s="410"/>
      <c r="AZ386" s="410"/>
      <c r="BA386" s="410"/>
      <c r="BB386" s="410"/>
      <c r="BC386" s="410"/>
      <c r="BD386" s="410"/>
      <c r="BE386" s="410"/>
      <c r="BF386" s="410"/>
      <c r="BG386" s="410"/>
      <c r="BH386" s="410"/>
      <c r="BI386" s="410"/>
      <c r="BJ386" s="410"/>
      <c r="BK386" s="410"/>
      <c r="BL386" s="410"/>
      <c r="BM386" s="410"/>
      <c r="BN386" s="410"/>
      <c r="BO386" s="410"/>
      <c r="BP386" s="410"/>
      <c r="BQ386" s="410"/>
      <c r="BR386" s="410"/>
      <c r="BS386" s="410"/>
      <c r="BT386" s="410"/>
      <c r="BU386" s="410"/>
      <c r="BV386" s="410"/>
      <c r="BW386" s="410"/>
      <c r="BX386" s="410"/>
      <c r="BY386" s="410"/>
      <c r="BZ386" s="410"/>
      <c r="CA386" s="410"/>
      <c r="CB386" s="410"/>
      <c r="CC386" s="410"/>
      <c r="CD386" s="410"/>
      <c r="CE386" s="410"/>
      <c r="CF386" s="410"/>
      <c r="CG386" s="410"/>
      <c r="CH386" s="410"/>
      <c r="CI386" s="410"/>
      <c r="CJ386" s="410"/>
      <c r="CK386" s="410"/>
      <c r="CL386" s="410"/>
      <c r="CM386" s="410"/>
      <c r="CN386" s="410"/>
    </row>
    <row r="387" spans="1:92" ht="14.25">
      <c r="B387" s="800"/>
      <c r="C387" s="496" t="s">
        <v>95</v>
      </c>
      <c r="D387" s="497"/>
      <c r="E387" s="497"/>
      <c r="F387" s="497"/>
      <c r="G387" s="497"/>
      <c r="H387" s="497"/>
      <c r="I387" s="497"/>
      <c r="J387" s="497"/>
      <c r="K387" s="497"/>
      <c r="L387" s="498"/>
      <c r="M387" s="521">
        <v>1154</v>
      </c>
      <c r="N387" s="720"/>
      <c r="O387" s="721"/>
      <c r="P387" s="721"/>
      <c r="Q387" s="722"/>
      <c r="R387" s="477" t="s">
        <v>3</v>
      </c>
      <c r="S387" s="410"/>
      <c r="T387" s="410"/>
      <c r="U387" s="410"/>
      <c r="V387" s="410"/>
      <c r="W387" s="410"/>
      <c r="X387" s="410"/>
      <c r="Y387" s="410"/>
      <c r="Z387" s="410"/>
      <c r="AA387" s="410"/>
      <c r="AB387" s="410"/>
      <c r="AC387" s="410"/>
      <c r="AD387" s="410"/>
      <c r="AE387" s="410"/>
      <c r="AF387" s="410"/>
      <c r="AG387" s="410"/>
      <c r="AH387" s="410"/>
      <c r="AI387" s="410"/>
      <c r="AJ387" s="410"/>
      <c r="AK387" s="410"/>
      <c r="AL387" s="410"/>
      <c r="AM387" s="410"/>
      <c r="AN387" s="410"/>
      <c r="AO387" s="410"/>
      <c r="AP387" s="410"/>
      <c r="AQ387" s="410"/>
      <c r="AR387" s="410"/>
      <c r="AS387" s="410"/>
      <c r="AT387" s="410"/>
      <c r="AU387" s="410"/>
      <c r="AV387" s="410"/>
      <c r="AW387" s="410"/>
      <c r="AX387" s="410"/>
      <c r="AY387" s="410"/>
      <c r="AZ387" s="410"/>
      <c r="BA387" s="410"/>
      <c r="BB387" s="410"/>
      <c r="BC387" s="410"/>
      <c r="BD387" s="410"/>
      <c r="BE387" s="410"/>
      <c r="BF387" s="410"/>
      <c r="BG387" s="410"/>
      <c r="BH387" s="410"/>
      <c r="BI387" s="410"/>
      <c r="BJ387" s="410"/>
      <c r="BK387" s="410"/>
      <c r="BL387" s="410"/>
      <c r="BM387" s="410"/>
      <c r="BN387" s="410"/>
      <c r="BO387" s="410"/>
      <c r="BP387" s="410"/>
      <c r="BQ387" s="410"/>
      <c r="BR387" s="410"/>
      <c r="BS387" s="410"/>
      <c r="BT387" s="410"/>
      <c r="BU387" s="410"/>
      <c r="BV387" s="410"/>
      <c r="BW387" s="410"/>
      <c r="BX387" s="410"/>
      <c r="BY387" s="410"/>
      <c r="BZ387" s="410"/>
      <c r="CA387" s="410"/>
      <c r="CB387" s="410"/>
      <c r="CC387" s="410"/>
      <c r="CD387" s="410"/>
      <c r="CE387" s="410"/>
      <c r="CF387" s="410"/>
      <c r="CG387" s="410"/>
      <c r="CH387" s="410"/>
      <c r="CI387" s="410"/>
      <c r="CJ387" s="410"/>
      <c r="CK387" s="410"/>
      <c r="CL387" s="410"/>
      <c r="CM387" s="410"/>
      <c r="CN387" s="410"/>
    </row>
    <row r="388" spans="1:92" ht="14.25">
      <c r="B388" s="800"/>
      <c r="C388" s="496" t="s">
        <v>826</v>
      </c>
      <c r="D388" s="497"/>
      <c r="E388" s="497"/>
      <c r="F388" s="497"/>
      <c r="G388" s="497"/>
      <c r="H388" s="497"/>
      <c r="I388" s="497"/>
      <c r="J388" s="497"/>
      <c r="K388" s="497"/>
      <c r="L388" s="498"/>
      <c r="M388" s="521">
        <v>1157</v>
      </c>
      <c r="N388" s="720"/>
      <c r="O388" s="721"/>
      <c r="P388" s="721"/>
      <c r="Q388" s="722"/>
      <c r="R388" s="477" t="s">
        <v>3</v>
      </c>
      <c r="S388" s="410"/>
      <c r="T388" s="410"/>
      <c r="U388" s="410"/>
      <c r="V388" s="410"/>
      <c r="W388" s="410"/>
      <c r="X388" s="410"/>
      <c r="Y388" s="410"/>
      <c r="Z388" s="410"/>
      <c r="AA388" s="410"/>
      <c r="AB388" s="410"/>
      <c r="AC388" s="410"/>
      <c r="AD388" s="410"/>
      <c r="AE388" s="410"/>
      <c r="AF388" s="410"/>
      <c r="AG388" s="410"/>
      <c r="AH388" s="410"/>
      <c r="AI388" s="410"/>
      <c r="AJ388" s="410"/>
      <c r="AK388" s="410"/>
      <c r="AL388" s="410"/>
      <c r="AM388" s="410"/>
      <c r="AN388" s="410"/>
      <c r="AO388" s="410"/>
      <c r="AP388" s="410"/>
      <c r="AQ388" s="410"/>
      <c r="AR388" s="410"/>
      <c r="AS388" s="410"/>
      <c r="AT388" s="410"/>
      <c r="AU388" s="410"/>
      <c r="AV388" s="410"/>
      <c r="AW388" s="410"/>
      <c r="AX388" s="410"/>
      <c r="AY388" s="410"/>
      <c r="AZ388" s="410"/>
      <c r="BA388" s="410"/>
      <c r="BB388" s="410"/>
      <c r="BC388" s="410"/>
      <c r="BD388" s="410"/>
      <c r="BE388" s="410"/>
      <c r="BF388" s="410"/>
      <c r="BG388" s="410"/>
      <c r="BH388" s="410"/>
      <c r="BI388" s="410"/>
      <c r="BJ388" s="410"/>
      <c r="BK388" s="410"/>
      <c r="BL388" s="410"/>
      <c r="BM388" s="410"/>
      <c r="BN388" s="410"/>
      <c r="BO388" s="410"/>
      <c r="BP388" s="410"/>
      <c r="BQ388" s="410"/>
      <c r="BR388" s="410"/>
      <c r="BS388" s="410"/>
      <c r="BT388" s="410"/>
      <c r="BU388" s="410"/>
      <c r="BV388" s="410"/>
      <c r="BW388" s="410"/>
      <c r="BX388" s="410"/>
      <c r="BY388" s="410"/>
      <c r="BZ388" s="410"/>
      <c r="CA388" s="410"/>
      <c r="CB388" s="410"/>
      <c r="CC388" s="410"/>
      <c r="CD388" s="410"/>
      <c r="CE388" s="410"/>
      <c r="CF388" s="410"/>
      <c r="CG388" s="410"/>
      <c r="CH388" s="410"/>
      <c r="CI388" s="410"/>
      <c r="CJ388" s="410"/>
      <c r="CK388" s="410"/>
      <c r="CL388" s="410"/>
      <c r="CM388" s="410"/>
      <c r="CN388" s="410"/>
    </row>
    <row r="389" spans="1:92" ht="14.25">
      <c r="B389" s="800"/>
      <c r="C389" s="496" t="s">
        <v>827</v>
      </c>
      <c r="D389" s="497"/>
      <c r="E389" s="497"/>
      <c r="F389" s="497"/>
      <c r="G389" s="497"/>
      <c r="H389" s="497"/>
      <c r="I389" s="497"/>
      <c r="J389" s="497"/>
      <c r="K389" s="497"/>
      <c r="L389" s="498"/>
      <c r="M389" s="521">
        <v>1690</v>
      </c>
      <c r="N389" s="720">
        <f>+$N$386-$N$387-$N$388</f>
        <v>0</v>
      </c>
      <c r="O389" s="721"/>
      <c r="P389" s="721"/>
      <c r="Q389" s="722"/>
      <c r="R389" s="477" t="s">
        <v>4</v>
      </c>
      <c r="S389" s="410"/>
      <c r="T389" s="410"/>
      <c r="U389" s="410"/>
      <c r="V389" s="410"/>
      <c r="W389" s="410"/>
      <c r="X389" s="410"/>
      <c r="Y389" s="410"/>
      <c r="Z389" s="410"/>
      <c r="AA389" s="410"/>
      <c r="AB389" s="410"/>
      <c r="AC389" s="410"/>
      <c r="AD389" s="410"/>
      <c r="AE389" s="410"/>
      <c r="AF389" s="410"/>
      <c r="AG389" s="410"/>
      <c r="AH389" s="410"/>
      <c r="AI389" s="410"/>
      <c r="AJ389" s="410"/>
      <c r="AK389" s="410"/>
      <c r="AL389" s="410"/>
      <c r="AM389" s="410"/>
      <c r="AN389" s="410"/>
      <c r="AO389" s="410"/>
      <c r="AP389" s="410"/>
      <c r="AQ389" s="410"/>
      <c r="AR389" s="410"/>
      <c r="AS389" s="410"/>
      <c r="AT389" s="410"/>
      <c r="AU389" s="410"/>
      <c r="AV389" s="410"/>
      <c r="AW389" s="410"/>
      <c r="AX389" s="410"/>
      <c r="AY389" s="410"/>
      <c r="AZ389" s="410"/>
      <c r="BA389" s="410"/>
      <c r="BB389" s="410"/>
      <c r="BC389" s="410"/>
      <c r="BD389" s="410"/>
      <c r="BE389" s="410"/>
      <c r="BF389" s="410"/>
      <c r="BG389" s="410"/>
      <c r="BH389" s="410"/>
      <c r="BI389" s="410"/>
      <c r="BJ389" s="410"/>
      <c r="BK389" s="410"/>
      <c r="BL389" s="410"/>
      <c r="BM389" s="410"/>
      <c r="BN389" s="410"/>
      <c r="BO389" s="410"/>
      <c r="BP389" s="410"/>
      <c r="BQ389" s="410"/>
      <c r="BR389" s="410"/>
      <c r="BS389" s="410"/>
      <c r="BT389" s="410"/>
      <c r="BU389" s="410"/>
      <c r="BV389" s="410"/>
      <c r="BW389" s="410"/>
      <c r="BX389" s="410"/>
      <c r="BY389" s="410"/>
      <c r="BZ389" s="410"/>
      <c r="CA389" s="410"/>
      <c r="CB389" s="410"/>
      <c r="CC389" s="410"/>
      <c r="CD389" s="410"/>
      <c r="CE389" s="410"/>
      <c r="CF389" s="410"/>
      <c r="CG389" s="410"/>
      <c r="CH389" s="410"/>
      <c r="CI389" s="410"/>
      <c r="CJ389" s="410"/>
      <c r="CK389" s="410"/>
      <c r="CL389" s="410"/>
      <c r="CM389" s="410"/>
      <c r="CN389" s="410"/>
    </row>
    <row r="390" spans="1:92">
      <c r="B390" s="800"/>
      <c r="C390" s="801" t="s">
        <v>828</v>
      </c>
      <c r="D390" s="802"/>
      <c r="E390" s="802"/>
      <c r="F390" s="802"/>
      <c r="G390" s="802"/>
      <c r="H390" s="802"/>
      <c r="I390" s="802"/>
      <c r="J390" s="802"/>
      <c r="K390" s="802"/>
      <c r="L390" s="802"/>
      <c r="M390" s="802"/>
      <c r="N390" s="802"/>
      <c r="O390" s="802"/>
      <c r="P390" s="802"/>
      <c r="Q390" s="802"/>
      <c r="R390" s="803"/>
      <c r="S390" s="410"/>
      <c r="T390" s="410"/>
      <c r="U390" s="410"/>
      <c r="V390" s="410"/>
      <c r="W390" s="410"/>
      <c r="X390" s="410"/>
      <c r="Y390" s="410"/>
      <c r="Z390" s="410"/>
      <c r="AA390" s="410"/>
      <c r="AB390" s="410"/>
      <c r="AC390" s="410"/>
      <c r="AD390" s="410"/>
      <c r="AE390" s="410"/>
      <c r="AF390" s="410"/>
      <c r="AG390" s="410"/>
      <c r="AH390" s="410"/>
      <c r="AI390" s="410"/>
      <c r="AJ390" s="410"/>
      <c r="AK390" s="410"/>
      <c r="AL390" s="410"/>
      <c r="AM390" s="410"/>
      <c r="AN390" s="410"/>
      <c r="AO390" s="410"/>
      <c r="AP390" s="410"/>
      <c r="AQ390" s="410"/>
      <c r="AR390" s="410"/>
      <c r="AS390" s="410"/>
      <c r="AT390" s="410"/>
      <c r="AU390" s="410"/>
      <c r="AV390" s="410"/>
      <c r="AW390" s="410"/>
      <c r="AX390" s="410"/>
      <c r="AY390" s="410"/>
      <c r="AZ390" s="410"/>
      <c r="BA390" s="410"/>
      <c r="BB390" s="410"/>
      <c r="BC390" s="410"/>
      <c r="BD390" s="410"/>
      <c r="BE390" s="410"/>
      <c r="BF390" s="410"/>
      <c r="BG390" s="410"/>
      <c r="BH390" s="410"/>
      <c r="BI390" s="410"/>
      <c r="BJ390" s="410"/>
      <c r="BK390" s="410"/>
      <c r="BL390" s="410"/>
      <c r="BM390" s="410"/>
      <c r="BN390" s="410"/>
      <c r="BO390" s="410"/>
      <c r="BP390" s="410"/>
      <c r="BQ390" s="410"/>
      <c r="BR390" s="410"/>
      <c r="BS390" s="410"/>
      <c r="BT390" s="410"/>
      <c r="BU390" s="410"/>
      <c r="BV390" s="410"/>
      <c r="BW390" s="410"/>
      <c r="BX390" s="410"/>
      <c r="BY390" s="410"/>
      <c r="BZ390" s="410"/>
      <c r="CA390" s="410"/>
      <c r="CB390" s="410"/>
      <c r="CC390" s="410"/>
      <c r="CD390" s="410"/>
      <c r="CE390" s="410"/>
      <c r="CF390" s="410"/>
      <c r="CG390" s="410"/>
      <c r="CH390" s="410"/>
      <c r="CI390" s="410"/>
      <c r="CJ390" s="410"/>
      <c r="CK390" s="410"/>
      <c r="CL390" s="410"/>
      <c r="CM390" s="410"/>
      <c r="CN390" s="410"/>
    </row>
    <row r="391" spans="1:92" ht="14.25">
      <c r="B391" s="800"/>
      <c r="C391" s="496" t="s">
        <v>829</v>
      </c>
      <c r="D391" s="497"/>
      <c r="E391" s="497"/>
      <c r="F391" s="497"/>
      <c r="G391" s="497"/>
      <c r="H391" s="497"/>
      <c r="I391" s="497"/>
      <c r="J391" s="497"/>
      <c r="K391" s="497"/>
      <c r="L391" s="498"/>
      <c r="M391" s="521">
        <v>1155</v>
      </c>
      <c r="N391" s="720"/>
      <c r="O391" s="721"/>
      <c r="P391" s="721"/>
      <c r="Q391" s="722"/>
      <c r="R391" s="477" t="s">
        <v>2</v>
      </c>
      <c r="S391" s="410"/>
      <c r="T391" s="410"/>
      <c r="U391" s="410"/>
      <c r="V391" s="410"/>
      <c r="W391" s="410"/>
      <c r="X391" s="410"/>
      <c r="Y391" s="410"/>
      <c r="Z391" s="410"/>
      <c r="AA391" s="410"/>
      <c r="AB391" s="410"/>
      <c r="AC391" s="410"/>
      <c r="AD391" s="410"/>
      <c r="AE391" s="410"/>
      <c r="AF391" s="410"/>
      <c r="AG391" s="410"/>
      <c r="AH391" s="410"/>
      <c r="AI391" s="410"/>
      <c r="AJ391" s="410"/>
      <c r="AK391" s="410"/>
      <c r="AL391" s="410"/>
      <c r="AM391" s="410"/>
      <c r="AN391" s="410"/>
      <c r="AO391" s="410"/>
      <c r="AP391" s="410"/>
      <c r="AQ391" s="410"/>
      <c r="AR391" s="410"/>
      <c r="AS391" s="410"/>
      <c r="AT391" s="410"/>
      <c r="AU391" s="410"/>
      <c r="AV391" s="410"/>
      <c r="AW391" s="410"/>
      <c r="AX391" s="410"/>
      <c r="AY391" s="410"/>
      <c r="AZ391" s="410"/>
      <c r="BA391" s="410"/>
      <c r="BB391" s="410"/>
      <c r="BC391" s="410"/>
      <c r="BD391" s="410"/>
      <c r="BE391" s="410"/>
      <c r="BF391" s="410"/>
      <c r="BG391" s="410"/>
      <c r="BH391" s="410"/>
      <c r="BI391" s="410"/>
      <c r="BJ391" s="410"/>
      <c r="BK391" s="410"/>
      <c r="BL391" s="410"/>
      <c r="BM391" s="410"/>
      <c r="BN391" s="410"/>
      <c r="BO391" s="410"/>
      <c r="BP391" s="410"/>
      <c r="BQ391" s="410"/>
      <c r="BR391" s="410"/>
      <c r="BS391" s="410"/>
      <c r="BT391" s="410"/>
      <c r="BU391" s="410"/>
      <c r="BV391" s="410"/>
      <c r="BW391" s="410"/>
      <c r="BX391" s="410"/>
      <c r="BY391" s="410"/>
      <c r="BZ391" s="410"/>
      <c r="CA391" s="410"/>
      <c r="CB391" s="410"/>
      <c r="CC391" s="410"/>
      <c r="CD391" s="410"/>
      <c r="CE391" s="410"/>
      <c r="CF391" s="410"/>
      <c r="CG391" s="410"/>
      <c r="CH391" s="410"/>
      <c r="CI391" s="410"/>
      <c r="CJ391" s="410"/>
      <c r="CK391" s="410"/>
      <c r="CL391" s="410"/>
      <c r="CM391" s="410"/>
      <c r="CN391" s="410"/>
    </row>
    <row r="392" spans="1:92" ht="14.25">
      <c r="B392" s="800"/>
      <c r="C392" s="496" t="s">
        <v>830</v>
      </c>
      <c r="D392" s="497"/>
      <c r="E392" s="497"/>
      <c r="F392" s="497"/>
      <c r="G392" s="497"/>
      <c r="H392" s="497"/>
      <c r="I392" s="497"/>
      <c r="J392" s="497"/>
      <c r="K392" s="497"/>
      <c r="L392" s="498"/>
      <c r="M392" s="521">
        <v>1156</v>
      </c>
      <c r="N392" s="720"/>
      <c r="O392" s="721"/>
      <c r="P392" s="721"/>
      <c r="Q392" s="722"/>
      <c r="R392" s="477" t="s">
        <v>2</v>
      </c>
      <c r="S392" s="410"/>
      <c r="T392" s="410"/>
      <c r="U392" s="410"/>
      <c r="V392" s="410"/>
      <c r="W392" s="410"/>
      <c r="X392" s="410"/>
      <c r="Y392" s="410"/>
      <c r="Z392" s="410"/>
      <c r="AA392" s="410"/>
      <c r="AB392" s="410"/>
      <c r="AC392" s="410"/>
      <c r="AD392" s="410"/>
      <c r="AE392" s="410"/>
      <c r="AF392" s="410"/>
      <c r="AG392" s="410"/>
      <c r="AH392" s="410"/>
      <c r="AI392" s="410"/>
      <c r="AJ392" s="410"/>
      <c r="AK392" s="410"/>
      <c r="AL392" s="410"/>
      <c r="AM392" s="410"/>
      <c r="AN392" s="410"/>
      <c r="AO392" s="410"/>
      <c r="AP392" s="410"/>
      <c r="AQ392" s="410"/>
      <c r="AR392" s="410"/>
      <c r="AS392" s="410"/>
      <c r="AT392" s="410"/>
      <c r="AU392" s="410"/>
      <c r="AV392" s="410"/>
      <c r="AW392" s="410"/>
      <c r="AX392" s="410"/>
      <c r="AY392" s="410"/>
      <c r="AZ392" s="410"/>
      <c r="BA392" s="410"/>
      <c r="BB392" s="410"/>
      <c r="BC392" s="410"/>
      <c r="BD392" s="410"/>
      <c r="BE392" s="410"/>
      <c r="BF392" s="410"/>
      <c r="BG392" s="410"/>
      <c r="BH392" s="410"/>
      <c r="BI392" s="410"/>
      <c r="BJ392" s="410"/>
      <c r="BK392" s="410"/>
      <c r="BL392" s="410"/>
      <c r="BM392" s="410"/>
      <c r="BN392" s="410"/>
      <c r="BO392" s="410"/>
      <c r="BP392" s="410"/>
      <c r="BQ392" s="410"/>
      <c r="BR392" s="410"/>
      <c r="BS392" s="410"/>
      <c r="BT392" s="410"/>
      <c r="BU392" s="410"/>
      <c r="BV392" s="410"/>
      <c r="BW392" s="410"/>
      <c r="BX392" s="410"/>
      <c r="BY392" s="410"/>
      <c r="BZ392" s="410"/>
      <c r="CA392" s="410"/>
      <c r="CB392" s="410"/>
      <c r="CC392" s="410"/>
      <c r="CD392" s="410"/>
      <c r="CE392" s="410"/>
      <c r="CF392" s="410"/>
      <c r="CG392" s="410"/>
      <c r="CH392" s="410"/>
      <c r="CI392" s="410"/>
      <c r="CJ392" s="410"/>
      <c r="CK392" s="410"/>
      <c r="CL392" s="410"/>
      <c r="CM392" s="410"/>
      <c r="CN392" s="410"/>
    </row>
    <row r="393" spans="1:92" ht="14.25">
      <c r="B393" s="800"/>
      <c r="C393" s="491" t="s">
        <v>831</v>
      </c>
      <c r="D393" s="492"/>
      <c r="E393" s="492"/>
      <c r="F393" s="492"/>
      <c r="G393" s="492"/>
      <c r="H393" s="492"/>
      <c r="I393" s="492"/>
      <c r="J393" s="492"/>
      <c r="K393" s="492"/>
      <c r="L393" s="493"/>
      <c r="M393" s="521">
        <v>1143</v>
      </c>
      <c r="N393" s="720">
        <f>+IF((N389)&lt;0,$N$389+N391+N392,0)</f>
        <v>0</v>
      </c>
      <c r="O393" s="721"/>
      <c r="P393" s="721"/>
      <c r="Q393" s="722"/>
      <c r="R393" s="477" t="s">
        <v>4</v>
      </c>
      <c r="S393" s="410"/>
      <c r="T393" s="410"/>
      <c r="U393" s="410"/>
      <c r="V393" s="410"/>
      <c r="W393" s="410"/>
      <c r="X393" s="410"/>
      <c r="Y393" s="410"/>
      <c r="Z393" s="410"/>
      <c r="AA393" s="410"/>
      <c r="AB393" s="410"/>
      <c r="AC393" s="410"/>
      <c r="AD393" s="410"/>
      <c r="AE393" s="410"/>
      <c r="AF393" s="410"/>
      <c r="AG393" s="410"/>
      <c r="AH393" s="410"/>
      <c r="AI393" s="410"/>
      <c r="AJ393" s="410"/>
      <c r="AK393" s="410"/>
      <c r="AL393" s="410"/>
      <c r="AM393" s="410"/>
      <c r="AN393" s="410"/>
      <c r="AO393" s="410"/>
      <c r="AP393" s="410"/>
      <c r="AQ393" s="410"/>
      <c r="AR393" s="410"/>
      <c r="AS393" s="410"/>
      <c r="AT393" s="410"/>
      <c r="AU393" s="410"/>
      <c r="AV393" s="410"/>
      <c r="AW393" s="410"/>
      <c r="AX393" s="410"/>
      <c r="AY393" s="410"/>
      <c r="AZ393" s="410"/>
      <c r="BA393" s="410"/>
      <c r="BB393" s="410"/>
      <c r="BC393" s="410"/>
      <c r="BD393" s="410"/>
      <c r="BE393" s="410"/>
      <c r="BF393" s="410"/>
      <c r="BG393" s="410"/>
      <c r="BH393" s="410"/>
      <c r="BI393" s="410"/>
      <c r="BJ393" s="410"/>
      <c r="BK393" s="410"/>
      <c r="BL393" s="410"/>
      <c r="BM393" s="410"/>
      <c r="BN393" s="410"/>
      <c r="BO393" s="410"/>
      <c r="BP393" s="410"/>
      <c r="BQ393" s="410"/>
      <c r="BR393" s="410"/>
      <c r="BS393" s="410"/>
      <c r="BT393" s="410"/>
      <c r="BU393" s="410"/>
      <c r="BV393" s="410"/>
      <c r="BW393" s="410"/>
      <c r="BX393" s="410"/>
      <c r="BY393" s="410"/>
      <c r="BZ393" s="410"/>
      <c r="CA393" s="410"/>
      <c r="CB393" s="410"/>
      <c r="CC393" s="410"/>
      <c r="CD393" s="410"/>
      <c r="CE393" s="410"/>
      <c r="CF393" s="410"/>
      <c r="CG393" s="410"/>
      <c r="CH393" s="410"/>
      <c r="CI393" s="410"/>
      <c r="CJ393" s="410"/>
      <c r="CK393" s="410"/>
      <c r="CL393" s="410"/>
      <c r="CM393" s="410"/>
      <c r="CN393" s="410"/>
    </row>
    <row r="394" spans="1:92" s="411" customFormat="1">
      <c r="A394" s="409"/>
      <c r="B394" s="517"/>
      <c r="C394" s="517"/>
      <c r="D394" s="517"/>
      <c r="E394" s="517"/>
      <c r="F394" s="517"/>
      <c r="G394" s="517"/>
      <c r="H394" s="517"/>
      <c r="I394" s="517"/>
      <c r="J394" s="517"/>
      <c r="K394" s="517"/>
      <c r="L394" s="517"/>
      <c r="M394" s="517"/>
      <c r="N394" s="517"/>
      <c r="O394" s="517"/>
      <c r="P394" s="517"/>
      <c r="Q394" s="517"/>
      <c r="R394" s="517"/>
      <c r="S394" s="410"/>
      <c r="T394" s="410"/>
      <c r="U394" s="410"/>
      <c r="V394" s="410"/>
      <c r="W394" s="410"/>
      <c r="X394" s="410"/>
      <c r="Y394" s="410"/>
      <c r="Z394" s="410"/>
      <c r="AA394" s="410"/>
      <c r="AB394" s="410"/>
      <c r="AC394" s="410"/>
      <c r="AD394" s="410"/>
      <c r="AE394" s="410"/>
      <c r="AF394" s="410"/>
      <c r="AG394" s="410"/>
      <c r="AH394" s="410"/>
      <c r="AI394" s="410"/>
      <c r="AJ394" s="410"/>
      <c r="AK394" s="410"/>
      <c r="AL394" s="410"/>
      <c r="AM394" s="410"/>
      <c r="AN394" s="410"/>
      <c r="AO394" s="410"/>
      <c r="AP394" s="410"/>
      <c r="AQ394" s="410"/>
      <c r="AR394" s="410"/>
      <c r="AS394" s="410"/>
      <c r="AT394" s="410"/>
      <c r="AU394" s="410"/>
      <c r="AV394" s="410"/>
      <c r="AW394" s="410"/>
      <c r="AX394" s="410"/>
      <c r="AY394" s="410"/>
      <c r="AZ394" s="410"/>
      <c r="BA394" s="410"/>
      <c r="BB394" s="410"/>
      <c r="BC394" s="410"/>
      <c r="BD394" s="410"/>
      <c r="BE394" s="410"/>
      <c r="BF394" s="410"/>
      <c r="BG394" s="410"/>
      <c r="BH394" s="410"/>
      <c r="BI394" s="410"/>
      <c r="BJ394" s="410"/>
      <c r="BK394" s="410"/>
      <c r="BL394" s="410"/>
      <c r="BM394" s="410"/>
      <c r="BN394" s="410"/>
      <c r="BO394" s="410"/>
      <c r="BP394" s="410"/>
      <c r="BQ394" s="410"/>
      <c r="BR394" s="410"/>
      <c r="BS394" s="410"/>
      <c r="BT394" s="410"/>
      <c r="BU394" s="410"/>
      <c r="BV394" s="410"/>
      <c r="BW394" s="410"/>
      <c r="BX394" s="410"/>
      <c r="BY394" s="410"/>
      <c r="BZ394" s="410"/>
      <c r="CA394" s="410"/>
      <c r="CB394" s="410"/>
      <c r="CC394" s="410"/>
      <c r="CD394" s="410"/>
      <c r="CE394" s="410"/>
      <c r="CF394" s="410"/>
      <c r="CG394" s="410"/>
      <c r="CH394" s="410"/>
      <c r="CI394" s="410"/>
      <c r="CJ394" s="410"/>
      <c r="CK394" s="410"/>
      <c r="CL394" s="410"/>
      <c r="CM394" s="410"/>
      <c r="CN394" s="410"/>
    </row>
    <row r="395" spans="1:92" s="411" customFormat="1">
      <c r="A395" s="409"/>
      <c r="B395" s="779" t="s">
        <v>832</v>
      </c>
      <c r="C395" s="780"/>
      <c r="D395" s="780"/>
      <c r="E395" s="780"/>
      <c r="F395" s="780"/>
      <c r="G395" s="780"/>
      <c r="H395" s="780"/>
      <c r="I395" s="780"/>
      <c r="J395" s="780"/>
      <c r="K395" s="780"/>
      <c r="L395" s="780"/>
      <c r="M395" s="780"/>
      <c r="N395" s="780"/>
      <c r="O395" s="780"/>
      <c r="P395" s="780"/>
      <c r="Q395" s="780"/>
      <c r="R395" s="781"/>
      <c r="S395" s="410"/>
      <c r="T395" s="410"/>
      <c r="U395" s="410"/>
      <c r="V395" s="410"/>
      <c r="W395" s="410"/>
      <c r="X395" s="410"/>
      <c r="Y395" s="410"/>
      <c r="Z395" s="410"/>
      <c r="AA395" s="410"/>
      <c r="AB395" s="410"/>
      <c r="AC395" s="410"/>
      <c r="AD395" s="410"/>
      <c r="AE395" s="410"/>
      <c r="AF395" s="410"/>
      <c r="AG395" s="410"/>
      <c r="AH395" s="410"/>
      <c r="AI395" s="410"/>
      <c r="AJ395" s="410"/>
      <c r="AK395" s="410"/>
      <c r="AL395" s="410"/>
      <c r="AM395" s="410"/>
      <c r="AN395" s="410"/>
      <c r="AO395" s="410"/>
      <c r="AP395" s="410"/>
      <c r="AQ395" s="410"/>
      <c r="AR395" s="410"/>
      <c r="AS395" s="410"/>
      <c r="AT395" s="410"/>
      <c r="AU395" s="410"/>
      <c r="AV395" s="410"/>
      <c r="AW395" s="410"/>
      <c r="AX395" s="410"/>
      <c r="AY395" s="410"/>
      <c r="AZ395" s="410"/>
      <c r="BA395" s="410"/>
      <c r="BB395" s="410"/>
      <c r="BC395" s="410"/>
      <c r="BD395" s="410"/>
      <c r="BE395" s="410"/>
      <c r="BF395" s="410"/>
      <c r="BG395" s="410"/>
      <c r="BH395" s="410"/>
      <c r="BI395" s="410"/>
      <c r="BJ395" s="410"/>
      <c r="BK395" s="410"/>
      <c r="BL395" s="410"/>
      <c r="BM395" s="410"/>
      <c r="BN395" s="410"/>
      <c r="BO395" s="410"/>
      <c r="BP395" s="410"/>
      <c r="BQ395" s="410"/>
      <c r="BR395" s="410"/>
      <c r="BS395" s="410"/>
      <c r="BT395" s="410"/>
      <c r="BU395" s="410"/>
      <c r="BV395" s="410"/>
      <c r="BW395" s="410"/>
      <c r="BX395" s="410"/>
      <c r="BY395" s="410"/>
      <c r="BZ395" s="410"/>
      <c r="CA395" s="410"/>
      <c r="CB395" s="410"/>
      <c r="CC395" s="410"/>
      <c r="CD395" s="410"/>
      <c r="CE395" s="410"/>
      <c r="CF395" s="410"/>
      <c r="CG395" s="410"/>
      <c r="CH395" s="410"/>
      <c r="CI395" s="410"/>
      <c r="CJ395" s="410"/>
      <c r="CK395" s="410"/>
      <c r="CL395" s="410"/>
      <c r="CM395" s="410"/>
      <c r="CN395" s="410"/>
    </row>
    <row r="396" spans="1:92" s="411" customFormat="1">
      <c r="A396" s="409"/>
      <c r="B396" s="782"/>
      <c r="C396" s="783"/>
      <c r="D396" s="783"/>
      <c r="E396" s="783"/>
      <c r="F396" s="783"/>
      <c r="G396" s="783"/>
      <c r="H396" s="783"/>
      <c r="I396" s="783"/>
      <c r="J396" s="783"/>
      <c r="K396" s="783"/>
      <c r="L396" s="783"/>
      <c r="M396" s="783"/>
      <c r="N396" s="783"/>
      <c r="O396" s="783"/>
      <c r="P396" s="783"/>
      <c r="Q396" s="783"/>
      <c r="R396" s="784"/>
      <c r="S396" s="410"/>
      <c r="T396" s="410"/>
      <c r="U396" s="410"/>
      <c r="V396" s="410"/>
      <c r="W396" s="410"/>
      <c r="X396" s="410"/>
      <c r="Y396" s="410"/>
      <c r="Z396" s="410"/>
      <c r="AA396" s="410"/>
      <c r="AB396" s="410"/>
      <c r="AC396" s="410"/>
      <c r="AD396" s="410"/>
      <c r="AE396" s="410"/>
      <c r="AF396" s="410"/>
      <c r="AG396" s="410"/>
      <c r="AH396" s="410"/>
      <c r="AI396" s="410"/>
      <c r="AJ396" s="410"/>
      <c r="AK396" s="410"/>
      <c r="AL396" s="410"/>
      <c r="AM396" s="410"/>
      <c r="AN396" s="410"/>
      <c r="AO396" s="410"/>
      <c r="AP396" s="410"/>
      <c r="AQ396" s="410"/>
      <c r="AR396" s="410"/>
      <c r="AS396" s="410"/>
      <c r="AT396" s="410"/>
      <c r="AU396" s="410"/>
      <c r="AV396" s="410"/>
      <c r="AW396" s="410"/>
      <c r="AX396" s="410"/>
      <c r="AY396" s="410"/>
      <c r="AZ396" s="410"/>
      <c r="BA396" s="410"/>
      <c r="BB396" s="410"/>
      <c r="BC396" s="410"/>
      <c r="BD396" s="410"/>
      <c r="BE396" s="410"/>
      <c r="BF396" s="410"/>
      <c r="BG396" s="410"/>
      <c r="BH396" s="410"/>
      <c r="BI396" s="410"/>
      <c r="BJ396" s="410"/>
      <c r="BK396" s="410"/>
      <c r="BL396" s="410"/>
      <c r="BM396" s="410"/>
      <c r="BN396" s="410"/>
      <c r="BO396" s="410"/>
      <c r="BP396" s="410"/>
      <c r="BQ396" s="410"/>
      <c r="BR396" s="410"/>
      <c r="BS396" s="410"/>
      <c r="BT396" s="410"/>
      <c r="BU396" s="410"/>
      <c r="BV396" s="410"/>
      <c r="BW396" s="410"/>
      <c r="BX396" s="410"/>
      <c r="BY396" s="410"/>
      <c r="BZ396" s="410"/>
      <c r="CA396" s="410"/>
      <c r="CB396" s="410"/>
      <c r="CC396" s="410"/>
      <c r="CD396" s="410"/>
      <c r="CE396" s="410"/>
      <c r="CF396" s="410"/>
      <c r="CG396" s="410"/>
      <c r="CH396" s="410"/>
      <c r="CI396" s="410"/>
      <c r="CJ396" s="410"/>
      <c r="CK396" s="410"/>
      <c r="CL396" s="410"/>
      <c r="CM396" s="410"/>
      <c r="CN396" s="410"/>
    </row>
    <row r="397" spans="1:92" ht="14.25">
      <c r="B397" s="491" t="s">
        <v>833</v>
      </c>
      <c r="C397" s="492"/>
      <c r="D397" s="492"/>
      <c r="E397" s="492"/>
      <c r="F397" s="492"/>
      <c r="G397" s="492"/>
      <c r="H397" s="492"/>
      <c r="I397" s="492"/>
      <c r="J397" s="492"/>
      <c r="K397" s="492"/>
      <c r="L397" s="493"/>
      <c r="M397" s="520">
        <v>1698</v>
      </c>
      <c r="N397" s="720"/>
      <c r="O397" s="721"/>
      <c r="P397" s="721"/>
      <c r="Q397" s="722"/>
      <c r="R397" s="544" t="s">
        <v>2</v>
      </c>
      <c r="S397" s="410"/>
      <c r="T397" s="410"/>
      <c r="U397" s="410"/>
      <c r="V397" s="410"/>
      <c r="W397" s="410"/>
      <c r="X397" s="410"/>
      <c r="Y397" s="410"/>
      <c r="Z397" s="410"/>
      <c r="AA397" s="410"/>
      <c r="AB397" s="410"/>
      <c r="AC397" s="410"/>
      <c r="AD397" s="410"/>
      <c r="AE397" s="410"/>
      <c r="AF397" s="410"/>
      <c r="AG397" s="410"/>
      <c r="AH397" s="410"/>
      <c r="AI397" s="410"/>
      <c r="AJ397" s="410"/>
      <c r="AK397" s="410"/>
      <c r="AL397" s="410"/>
      <c r="AM397" s="410"/>
      <c r="AN397" s="410"/>
      <c r="AO397" s="410"/>
      <c r="AP397" s="410"/>
      <c r="AQ397" s="410"/>
      <c r="AR397" s="410"/>
      <c r="AS397" s="410"/>
      <c r="AT397" s="410"/>
      <c r="AU397" s="410"/>
      <c r="AV397" s="410"/>
      <c r="AW397" s="410"/>
      <c r="AX397" s="410"/>
      <c r="AY397" s="410"/>
      <c r="AZ397" s="410"/>
      <c r="BA397" s="410"/>
      <c r="BB397" s="410"/>
      <c r="BC397" s="410"/>
      <c r="BD397" s="410"/>
      <c r="BE397" s="410"/>
      <c r="BF397" s="410"/>
      <c r="BG397" s="410"/>
      <c r="BH397" s="410"/>
      <c r="BI397" s="410"/>
      <c r="BJ397" s="410"/>
      <c r="BK397" s="410"/>
      <c r="BL397" s="410"/>
      <c r="BM397" s="410"/>
      <c r="BN397" s="410"/>
      <c r="BO397" s="410"/>
      <c r="BP397" s="410"/>
      <c r="BQ397" s="410"/>
      <c r="BR397" s="410"/>
      <c r="BS397" s="410"/>
      <c r="BT397" s="410"/>
      <c r="BU397" s="410"/>
      <c r="BV397" s="410"/>
      <c r="BW397" s="410"/>
      <c r="BX397" s="410"/>
      <c r="BY397" s="410"/>
      <c r="BZ397" s="410"/>
      <c r="CA397" s="410"/>
      <c r="CB397" s="410"/>
      <c r="CC397" s="410"/>
      <c r="CD397" s="410"/>
      <c r="CE397" s="410"/>
      <c r="CF397" s="410"/>
      <c r="CG397" s="410"/>
      <c r="CH397" s="410"/>
      <c r="CI397" s="410"/>
      <c r="CJ397" s="410"/>
      <c r="CK397" s="410"/>
      <c r="CL397" s="410"/>
      <c r="CM397" s="410"/>
      <c r="CN397" s="410"/>
    </row>
    <row r="398" spans="1:92" ht="14.25">
      <c r="B398" s="491" t="s">
        <v>834</v>
      </c>
      <c r="C398" s="492"/>
      <c r="D398" s="492"/>
      <c r="E398" s="492"/>
      <c r="F398" s="492"/>
      <c r="G398" s="492"/>
      <c r="H398" s="492"/>
      <c r="I398" s="492"/>
      <c r="J398" s="492"/>
      <c r="K398" s="492"/>
      <c r="L398" s="493"/>
      <c r="M398" s="521">
        <v>1717</v>
      </c>
      <c r="N398" s="720"/>
      <c r="O398" s="721"/>
      <c r="P398" s="721"/>
      <c r="Q398" s="722"/>
      <c r="R398" s="527" t="s">
        <v>3</v>
      </c>
      <c r="S398" s="410"/>
      <c r="T398" s="410"/>
      <c r="U398" s="410"/>
      <c r="V398" s="410"/>
      <c r="W398" s="410"/>
      <c r="X398" s="410"/>
      <c r="Y398" s="410"/>
      <c r="Z398" s="410"/>
      <c r="AA398" s="410"/>
      <c r="AB398" s="410"/>
      <c r="AC398" s="410"/>
      <c r="AD398" s="410"/>
      <c r="AE398" s="410"/>
      <c r="AF398" s="410"/>
      <c r="AG398" s="410"/>
      <c r="AH398" s="410"/>
      <c r="AI398" s="410"/>
      <c r="AJ398" s="410"/>
      <c r="AK398" s="410"/>
      <c r="AL398" s="410"/>
      <c r="AM398" s="410"/>
      <c r="AN398" s="410"/>
      <c r="AO398" s="410"/>
      <c r="AP398" s="410"/>
      <c r="AQ398" s="410"/>
      <c r="AR398" s="410"/>
      <c r="AS398" s="410"/>
      <c r="AT398" s="410"/>
      <c r="AU398" s="410"/>
      <c r="AV398" s="410"/>
      <c r="AW398" s="410"/>
      <c r="AX398" s="410"/>
      <c r="AY398" s="410"/>
      <c r="AZ398" s="410"/>
      <c r="BA398" s="410"/>
      <c r="BB398" s="410"/>
      <c r="BC398" s="410"/>
      <c r="BD398" s="410"/>
      <c r="BE398" s="410"/>
      <c r="BF398" s="410"/>
      <c r="BG398" s="410"/>
      <c r="BH398" s="410"/>
      <c r="BI398" s="410"/>
      <c r="BJ398" s="410"/>
      <c r="BK398" s="410"/>
      <c r="BL398" s="410"/>
      <c r="BM398" s="410"/>
      <c r="BN398" s="410"/>
      <c r="BO398" s="410"/>
      <c r="BP398" s="410"/>
      <c r="BQ398" s="410"/>
      <c r="BR398" s="410"/>
      <c r="BS398" s="410"/>
      <c r="BT398" s="410"/>
      <c r="BU398" s="410"/>
      <c r="BV398" s="410"/>
      <c r="BW398" s="410"/>
      <c r="BX398" s="410"/>
      <c r="BY398" s="410"/>
      <c r="BZ398" s="410"/>
      <c r="CA398" s="410"/>
      <c r="CB398" s="410"/>
      <c r="CC398" s="410"/>
      <c r="CD398" s="410"/>
      <c r="CE398" s="410"/>
      <c r="CF398" s="410"/>
      <c r="CG398" s="410"/>
      <c r="CH398" s="410"/>
      <c r="CI398" s="410"/>
      <c r="CJ398" s="410"/>
      <c r="CK398" s="410"/>
      <c r="CL398" s="410"/>
      <c r="CM398" s="410"/>
      <c r="CN398" s="410"/>
    </row>
    <row r="399" spans="1:92" ht="14.25">
      <c r="B399" s="491" t="s">
        <v>835</v>
      </c>
      <c r="C399" s="492"/>
      <c r="D399" s="492"/>
      <c r="E399" s="492"/>
      <c r="F399" s="492"/>
      <c r="G399" s="492"/>
      <c r="H399" s="492"/>
      <c r="I399" s="492"/>
      <c r="J399" s="492"/>
      <c r="K399" s="492"/>
      <c r="L399" s="493"/>
      <c r="M399" s="521">
        <v>1692</v>
      </c>
      <c r="N399" s="720"/>
      <c r="O399" s="721"/>
      <c r="P399" s="721"/>
      <c r="Q399" s="722"/>
      <c r="R399" s="527" t="s">
        <v>2</v>
      </c>
      <c r="S399" s="410"/>
      <c r="T399" s="410"/>
      <c r="U399" s="410"/>
      <c r="V399" s="410"/>
      <c r="W399" s="410"/>
      <c r="X399" s="410"/>
      <c r="Y399" s="410"/>
      <c r="Z399" s="410"/>
      <c r="AA399" s="410"/>
      <c r="AB399" s="410"/>
      <c r="AC399" s="410"/>
      <c r="AD399" s="410"/>
      <c r="AE399" s="410"/>
      <c r="AF399" s="410"/>
      <c r="AG399" s="410"/>
      <c r="AH399" s="410"/>
      <c r="AI399" s="410"/>
      <c r="AJ399" s="410"/>
      <c r="AK399" s="410"/>
      <c r="AL399" s="410"/>
      <c r="AM399" s="410"/>
      <c r="AN399" s="410"/>
      <c r="AO399" s="410"/>
      <c r="AP399" s="410"/>
      <c r="AQ399" s="410"/>
      <c r="AR399" s="410"/>
      <c r="AS399" s="410"/>
      <c r="AT399" s="410"/>
      <c r="AU399" s="410"/>
      <c r="AV399" s="410"/>
      <c r="AW399" s="410"/>
      <c r="AX399" s="410"/>
      <c r="AY399" s="410"/>
      <c r="AZ399" s="410"/>
      <c r="BA399" s="410"/>
      <c r="BB399" s="410"/>
      <c r="BC399" s="410"/>
      <c r="BD399" s="410"/>
      <c r="BE399" s="410"/>
      <c r="BF399" s="410"/>
      <c r="BG399" s="410"/>
      <c r="BH399" s="410"/>
      <c r="BI399" s="410"/>
      <c r="BJ399" s="410"/>
      <c r="BK399" s="410"/>
      <c r="BL399" s="410"/>
      <c r="BM399" s="410"/>
      <c r="BN399" s="410"/>
      <c r="BO399" s="410"/>
      <c r="BP399" s="410"/>
      <c r="BQ399" s="410"/>
      <c r="BR399" s="410"/>
      <c r="BS399" s="410"/>
      <c r="BT399" s="410"/>
      <c r="BU399" s="410"/>
      <c r="BV399" s="410"/>
      <c r="BW399" s="410"/>
      <c r="BX399" s="410"/>
      <c r="BY399" s="410"/>
      <c r="BZ399" s="410"/>
      <c r="CA399" s="410"/>
      <c r="CB399" s="410"/>
      <c r="CC399" s="410"/>
      <c r="CD399" s="410"/>
      <c r="CE399" s="410"/>
      <c r="CF399" s="410"/>
      <c r="CG399" s="410"/>
      <c r="CH399" s="410"/>
      <c r="CI399" s="410"/>
      <c r="CJ399" s="410"/>
      <c r="CK399" s="410"/>
      <c r="CL399" s="410"/>
      <c r="CM399" s="410"/>
      <c r="CN399" s="410"/>
    </row>
    <row r="400" spans="1:92" ht="14.25">
      <c r="B400" s="491" t="s">
        <v>836</v>
      </c>
      <c r="C400" s="492"/>
      <c r="D400" s="492"/>
      <c r="E400" s="492"/>
      <c r="F400" s="492"/>
      <c r="G400" s="492"/>
      <c r="H400" s="492"/>
      <c r="I400" s="492"/>
      <c r="J400" s="492"/>
      <c r="K400" s="492"/>
      <c r="L400" s="493"/>
      <c r="M400" s="521">
        <v>1699</v>
      </c>
      <c r="N400" s="720"/>
      <c r="O400" s="721"/>
      <c r="P400" s="721"/>
      <c r="Q400" s="722"/>
      <c r="R400" s="527" t="s">
        <v>2</v>
      </c>
      <c r="S400" s="410"/>
      <c r="T400" s="410"/>
      <c r="U400" s="410"/>
      <c r="V400" s="410"/>
      <c r="W400" s="410"/>
      <c r="X400" s="410"/>
      <c r="Y400" s="410"/>
      <c r="Z400" s="410"/>
      <c r="AA400" s="410"/>
      <c r="AB400" s="410"/>
      <c r="AC400" s="410"/>
      <c r="AD400" s="410"/>
      <c r="AE400" s="410"/>
      <c r="AF400" s="410"/>
      <c r="AG400" s="410"/>
      <c r="AH400" s="410"/>
      <c r="AI400" s="410"/>
      <c r="AJ400" s="410"/>
      <c r="AK400" s="410"/>
      <c r="AL400" s="410"/>
      <c r="AM400" s="410"/>
      <c r="AN400" s="410"/>
      <c r="AO400" s="410"/>
      <c r="AP400" s="410"/>
      <c r="AQ400" s="410"/>
      <c r="AR400" s="410"/>
      <c r="AS400" s="410"/>
      <c r="AT400" s="410"/>
      <c r="AU400" s="410"/>
      <c r="AV400" s="410"/>
      <c r="AW400" s="410"/>
      <c r="AX400" s="410"/>
      <c r="AY400" s="410"/>
      <c r="AZ400" s="410"/>
      <c r="BA400" s="410"/>
      <c r="BB400" s="410"/>
      <c r="BC400" s="410"/>
      <c r="BD400" s="410"/>
      <c r="BE400" s="410"/>
      <c r="BF400" s="410"/>
      <c r="BG400" s="410"/>
      <c r="BH400" s="410"/>
      <c r="BI400" s="410"/>
      <c r="BJ400" s="410"/>
      <c r="BK400" s="410"/>
      <c r="BL400" s="410"/>
      <c r="BM400" s="410"/>
      <c r="BN400" s="410"/>
      <c r="BO400" s="410"/>
      <c r="BP400" s="410"/>
      <c r="BQ400" s="410"/>
      <c r="BR400" s="410"/>
      <c r="BS400" s="410"/>
      <c r="BT400" s="410"/>
      <c r="BU400" s="410"/>
      <c r="BV400" s="410"/>
      <c r="BW400" s="410"/>
      <c r="BX400" s="410"/>
      <c r="BY400" s="410"/>
      <c r="BZ400" s="410"/>
      <c r="CA400" s="410"/>
      <c r="CB400" s="410"/>
      <c r="CC400" s="410"/>
      <c r="CD400" s="410"/>
      <c r="CE400" s="410"/>
      <c r="CF400" s="410"/>
      <c r="CG400" s="410"/>
      <c r="CH400" s="410"/>
      <c r="CI400" s="410"/>
      <c r="CJ400" s="410"/>
      <c r="CK400" s="410"/>
      <c r="CL400" s="410"/>
      <c r="CM400" s="410"/>
      <c r="CN400" s="410"/>
    </row>
    <row r="401" spans="1:92" ht="14.25">
      <c r="B401" s="491" t="s">
        <v>75</v>
      </c>
      <c r="C401" s="492"/>
      <c r="D401" s="492"/>
      <c r="E401" s="492"/>
      <c r="F401" s="492"/>
      <c r="G401" s="492"/>
      <c r="H401" s="492"/>
      <c r="I401" s="492"/>
      <c r="J401" s="492"/>
      <c r="K401" s="492"/>
      <c r="L401" s="493"/>
      <c r="M401" s="521">
        <v>1718</v>
      </c>
      <c r="N401" s="720">
        <f>+IF(($N$397-$N$398+$N$399+$N$400)&gt;0,$N$397-$N$398+$N$399+$N$400,0)</f>
        <v>0</v>
      </c>
      <c r="O401" s="721"/>
      <c r="P401" s="721"/>
      <c r="Q401" s="722"/>
      <c r="R401" s="527" t="s">
        <v>4</v>
      </c>
      <c r="S401" s="410"/>
      <c r="T401" s="410"/>
      <c r="U401" s="410"/>
      <c r="V401" s="410"/>
      <c r="W401" s="410"/>
      <c r="X401" s="410"/>
      <c r="Y401" s="410"/>
      <c r="Z401" s="410"/>
      <c r="AA401" s="410"/>
      <c r="AB401" s="410"/>
      <c r="AC401" s="410"/>
      <c r="AD401" s="410"/>
      <c r="AE401" s="410"/>
      <c r="AF401" s="410"/>
      <c r="AG401" s="410"/>
      <c r="AH401" s="410"/>
      <c r="AI401" s="410"/>
      <c r="AJ401" s="410"/>
      <c r="AK401" s="410"/>
      <c r="AL401" s="410"/>
      <c r="AM401" s="410"/>
      <c r="AN401" s="410"/>
      <c r="AO401" s="410"/>
      <c r="AP401" s="410"/>
      <c r="AQ401" s="410"/>
      <c r="AR401" s="410"/>
      <c r="AS401" s="410"/>
      <c r="AT401" s="410"/>
      <c r="AU401" s="410"/>
      <c r="AV401" s="410"/>
      <c r="AW401" s="410"/>
      <c r="AX401" s="410"/>
      <c r="AY401" s="410"/>
      <c r="AZ401" s="410"/>
      <c r="BA401" s="410"/>
      <c r="BB401" s="410"/>
      <c r="BC401" s="410"/>
      <c r="BD401" s="410"/>
      <c r="BE401" s="410"/>
      <c r="BF401" s="410"/>
      <c r="BG401" s="410"/>
      <c r="BH401" s="410"/>
      <c r="BI401" s="410"/>
      <c r="BJ401" s="410"/>
      <c r="BK401" s="410"/>
      <c r="BL401" s="410"/>
      <c r="BM401" s="410"/>
      <c r="BN401" s="410"/>
      <c r="BO401" s="410"/>
      <c r="BP401" s="410"/>
      <c r="BQ401" s="410"/>
      <c r="BR401" s="410"/>
      <c r="BS401" s="410"/>
      <c r="BT401" s="410"/>
      <c r="BU401" s="410"/>
      <c r="BV401" s="410"/>
      <c r="BW401" s="410"/>
      <c r="BX401" s="410"/>
      <c r="BY401" s="410"/>
      <c r="BZ401" s="410"/>
      <c r="CA401" s="410"/>
      <c r="CB401" s="410"/>
      <c r="CC401" s="410"/>
      <c r="CD401" s="410"/>
      <c r="CE401" s="410"/>
      <c r="CF401" s="410"/>
      <c r="CG401" s="410"/>
      <c r="CH401" s="410"/>
      <c r="CI401" s="410"/>
      <c r="CJ401" s="410"/>
      <c r="CK401" s="410"/>
      <c r="CL401" s="410"/>
      <c r="CM401" s="410"/>
      <c r="CN401" s="410"/>
    </row>
    <row r="402" spans="1:92" ht="14.25">
      <c r="B402" s="491" t="s">
        <v>837</v>
      </c>
      <c r="C402" s="492"/>
      <c r="D402" s="492"/>
      <c r="E402" s="492"/>
      <c r="F402" s="492"/>
      <c r="G402" s="492"/>
      <c r="H402" s="492"/>
      <c r="I402" s="492"/>
      <c r="J402" s="492"/>
      <c r="K402" s="492"/>
      <c r="L402" s="493"/>
      <c r="M402" s="521">
        <v>1693</v>
      </c>
      <c r="N402" s="720"/>
      <c r="O402" s="721"/>
      <c r="P402" s="721"/>
      <c r="Q402" s="722"/>
      <c r="R402" s="527" t="s">
        <v>3</v>
      </c>
      <c r="S402" s="410"/>
      <c r="T402" s="410"/>
      <c r="U402" s="410"/>
      <c r="V402" s="410"/>
      <c r="W402" s="410"/>
      <c r="X402" s="410"/>
      <c r="Y402" s="410"/>
      <c r="Z402" s="410"/>
      <c r="AA402" s="410"/>
      <c r="AB402" s="410"/>
      <c r="AC402" s="410"/>
      <c r="AD402" s="410"/>
      <c r="AE402" s="410"/>
      <c r="AF402" s="410"/>
      <c r="AG402" s="410"/>
      <c r="AH402" s="410"/>
      <c r="AI402" s="410"/>
      <c r="AJ402" s="410"/>
      <c r="AK402" s="410"/>
      <c r="AL402" s="410"/>
      <c r="AM402" s="410"/>
      <c r="AN402" s="410"/>
      <c r="AO402" s="410"/>
      <c r="AP402" s="410"/>
      <c r="AQ402" s="410"/>
      <c r="AR402" s="410"/>
      <c r="AS402" s="410"/>
      <c r="AT402" s="410"/>
      <c r="AU402" s="410"/>
      <c r="AV402" s="410"/>
      <c r="AW402" s="410"/>
      <c r="AX402" s="410"/>
      <c r="AY402" s="410"/>
      <c r="AZ402" s="410"/>
      <c r="BA402" s="410"/>
      <c r="BB402" s="410"/>
      <c r="BC402" s="410"/>
      <c r="BD402" s="410"/>
      <c r="BE402" s="410"/>
      <c r="BF402" s="410"/>
      <c r="BG402" s="410"/>
      <c r="BH402" s="410"/>
      <c r="BI402" s="410"/>
      <c r="BJ402" s="410"/>
      <c r="BK402" s="410"/>
      <c r="BL402" s="410"/>
      <c r="BM402" s="410"/>
      <c r="BN402" s="410"/>
      <c r="BO402" s="410"/>
      <c r="BP402" s="410"/>
      <c r="BQ402" s="410"/>
      <c r="BR402" s="410"/>
      <c r="BS402" s="410"/>
      <c r="BT402" s="410"/>
      <c r="BU402" s="410"/>
      <c r="BV402" s="410"/>
      <c r="BW402" s="410"/>
      <c r="BX402" s="410"/>
      <c r="BY402" s="410"/>
      <c r="BZ402" s="410"/>
      <c r="CA402" s="410"/>
      <c r="CB402" s="410"/>
      <c r="CC402" s="410"/>
      <c r="CD402" s="410"/>
      <c r="CE402" s="410"/>
      <c r="CF402" s="410"/>
      <c r="CG402" s="410"/>
      <c r="CH402" s="410"/>
      <c r="CI402" s="410"/>
      <c r="CJ402" s="410"/>
      <c r="CK402" s="410"/>
      <c r="CL402" s="410"/>
      <c r="CM402" s="410"/>
      <c r="CN402" s="410"/>
    </row>
    <row r="403" spans="1:92" ht="14.25">
      <c r="B403" s="491" t="s">
        <v>77</v>
      </c>
      <c r="C403" s="492"/>
      <c r="D403" s="492"/>
      <c r="E403" s="492"/>
      <c r="F403" s="492"/>
      <c r="G403" s="492"/>
      <c r="H403" s="492"/>
      <c r="I403" s="492"/>
      <c r="J403" s="492"/>
      <c r="K403" s="492"/>
      <c r="L403" s="493"/>
      <c r="M403" s="521">
        <v>844</v>
      </c>
      <c r="N403" s="720"/>
      <c r="O403" s="721"/>
      <c r="P403" s="721"/>
      <c r="Q403" s="722"/>
      <c r="R403" s="527" t="s">
        <v>3</v>
      </c>
      <c r="S403" s="410"/>
      <c r="T403" s="410"/>
      <c r="U403" s="410"/>
      <c r="V403" s="410"/>
      <c r="W403" s="410"/>
      <c r="X403" s="410"/>
      <c r="Y403" s="410"/>
      <c r="Z403" s="410"/>
      <c r="AA403" s="410"/>
      <c r="AB403" s="410"/>
      <c r="AC403" s="410"/>
      <c r="AD403" s="410"/>
      <c r="AE403" s="410"/>
      <c r="AF403" s="410"/>
      <c r="AG403" s="410"/>
      <c r="AH403" s="410"/>
      <c r="AI403" s="410"/>
      <c r="AJ403" s="410"/>
      <c r="AK403" s="410"/>
      <c r="AL403" s="410"/>
      <c r="AM403" s="410"/>
      <c r="AN403" s="410"/>
      <c r="AO403" s="410"/>
      <c r="AP403" s="410"/>
      <c r="AQ403" s="410"/>
      <c r="AR403" s="410"/>
      <c r="AS403" s="410"/>
      <c r="AT403" s="410"/>
      <c r="AU403" s="410"/>
      <c r="AV403" s="410"/>
      <c r="AW403" s="410"/>
      <c r="AX403" s="410"/>
      <c r="AY403" s="410"/>
      <c r="AZ403" s="410"/>
      <c r="BA403" s="410"/>
      <c r="BB403" s="410"/>
      <c r="BC403" s="410"/>
      <c r="BD403" s="410"/>
      <c r="BE403" s="410"/>
      <c r="BF403" s="410"/>
      <c r="BG403" s="410"/>
      <c r="BH403" s="410"/>
      <c r="BI403" s="410"/>
      <c r="BJ403" s="410"/>
      <c r="BK403" s="410"/>
      <c r="BL403" s="410"/>
      <c r="BM403" s="410"/>
      <c r="BN403" s="410"/>
      <c r="BO403" s="410"/>
      <c r="BP403" s="410"/>
      <c r="BQ403" s="410"/>
      <c r="BR403" s="410"/>
      <c r="BS403" s="410"/>
      <c r="BT403" s="410"/>
      <c r="BU403" s="410"/>
      <c r="BV403" s="410"/>
      <c r="BW403" s="410"/>
      <c r="BX403" s="410"/>
      <c r="BY403" s="410"/>
      <c r="BZ403" s="410"/>
      <c r="CA403" s="410"/>
      <c r="CB403" s="410"/>
      <c r="CC403" s="410"/>
      <c r="CD403" s="410"/>
      <c r="CE403" s="410"/>
      <c r="CF403" s="410"/>
      <c r="CG403" s="410"/>
      <c r="CH403" s="410"/>
      <c r="CI403" s="410"/>
      <c r="CJ403" s="410"/>
      <c r="CK403" s="410"/>
      <c r="CL403" s="410"/>
      <c r="CM403" s="410"/>
      <c r="CN403" s="410"/>
    </row>
    <row r="404" spans="1:92" ht="14.25">
      <c r="B404" s="491" t="s">
        <v>78</v>
      </c>
      <c r="C404" s="492"/>
      <c r="D404" s="492"/>
      <c r="E404" s="492"/>
      <c r="F404" s="492"/>
      <c r="G404" s="492"/>
      <c r="H404" s="492"/>
      <c r="I404" s="492"/>
      <c r="J404" s="492"/>
      <c r="K404" s="492"/>
      <c r="L404" s="493"/>
      <c r="M404" s="521">
        <v>982</v>
      </c>
      <c r="N404" s="720"/>
      <c r="O404" s="721"/>
      <c r="P404" s="721"/>
      <c r="Q404" s="722"/>
      <c r="R404" s="527" t="s">
        <v>3</v>
      </c>
      <c r="S404" s="410"/>
      <c r="T404" s="410"/>
      <c r="U404" s="410"/>
      <c r="V404" s="410"/>
      <c r="W404" s="410"/>
      <c r="X404" s="410"/>
      <c r="Y404" s="410"/>
      <c r="Z404" s="410"/>
      <c r="AA404" s="410"/>
      <c r="AB404" s="410"/>
      <c r="AC404" s="410"/>
      <c r="AD404" s="410"/>
      <c r="AE404" s="410"/>
      <c r="AF404" s="410"/>
      <c r="AG404" s="410"/>
      <c r="AH404" s="410"/>
      <c r="AI404" s="410"/>
      <c r="AJ404" s="410"/>
      <c r="AK404" s="410"/>
      <c r="AL404" s="410"/>
      <c r="AM404" s="410"/>
      <c r="AN404" s="410"/>
      <c r="AO404" s="410"/>
      <c r="AP404" s="410"/>
      <c r="AQ404" s="410"/>
      <c r="AR404" s="410"/>
      <c r="AS404" s="410"/>
      <c r="AT404" s="410"/>
      <c r="AU404" s="410"/>
      <c r="AV404" s="410"/>
      <c r="AW404" s="410"/>
      <c r="AX404" s="410"/>
      <c r="AY404" s="410"/>
      <c r="AZ404" s="410"/>
      <c r="BA404" s="410"/>
      <c r="BB404" s="410"/>
      <c r="BC404" s="410"/>
      <c r="BD404" s="410"/>
      <c r="BE404" s="410"/>
      <c r="BF404" s="410"/>
      <c r="BG404" s="410"/>
      <c r="BH404" s="410"/>
      <c r="BI404" s="410"/>
      <c r="BJ404" s="410"/>
      <c r="BK404" s="410"/>
      <c r="BL404" s="410"/>
      <c r="BM404" s="410"/>
      <c r="BN404" s="410"/>
      <c r="BO404" s="410"/>
      <c r="BP404" s="410"/>
      <c r="BQ404" s="410"/>
      <c r="BR404" s="410"/>
      <c r="BS404" s="410"/>
      <c r="BT404" s="410"/>
      <c r="BU404" s="410"/>
      <c r="BV404" s="410"/>
      <c r="BW404" s="410"/>
      <c r="BX404" s="410"/>
      <c r="BY404" s="410"/>
      <c r="BZ404" s="410"/>
      <c r="CA404" s="410"/>
      <c r="CB404" s="410"/>
      <c r="CC404" s="410"/>
      <c r="CD404" s="410"/>
      <c r="CE404" s="410"/>
      <c r="CF404" s="410"/>
      <c r="CG404" s="410"/>
      <c r="CH404" s="410"/>
      <c r="CI404" s="410"/>
      <c r="CJ404" s="410"/>
      <c r="CK404" s="410"/>
      <c r="CL404" s="410"/>
      <c r="CM404" s="410"/>
      <c r="CN404" s="410"/>
    </row>
    <row r="405" spans="1:92" ht="14.25">
      <c r="B405" s="491" t="s">
        <v>79</v>
      </c>
      <c r="C405" s="492"/>
      <c r="D405" s="492"/>
      <c r="E405" s="492"/>
      <c r="F405" s="492"/>
      <c r="G405" s="492"/>
      <c r="H405" s="492"/>
      <c r="I405" s="492"/>
      <c r="J405" s="492"/>
      <c r="K405" s="492"/>
      <c r="L405" s="493"/>
      <c r="M405" s="521">
        <v>1198</v>
      </c>
      <c r="N405" s="720"/>
      <c r="O405" s="721"/>
      <c r="P405" s="721"/>
      <c r="Q405" s="722"/>
      <c r="R405" s="527" t="s">
        <v>3</v>
      </c>
      <c r="S405" s="410"/>
      <c r="T405" s="410"/>
      <c r="U405" s="410"/>
      <c r="V405" s="410"/>
      <c r="W405" s="410"/>
      <c r="X405" s="410"/>
      <c r="Y405" s="410"/>
      <c r="Z405" s="410"/>
      <c r="AA405" s="410"/>
      <c r="AB405" s="410"/>
      <c r="AC405" s="410"/>
      <c r="AD405" s="410"/>
      <c r="AE405" s="410"/>
      <c r="AF405" s="410"/>
      <c r="AG405" s="410"/>
      <c r="AH405" s="410"/>
      <c r="AI405" s="410"/>
      <c r="AJ405" s="410"/>
      <c r="AK405" s="410"/>
      <c r="AL405" s="410"/>
      <c r="AM405" s="410"/>
      <c r="AN405" s="410"/>
      <c r="AO405" s="410"/>
      <c r="AP405" s="410"/>
      <c r="AQ405" s="410"/>
      <c r="AR405" s="410"/>
      <c r="AS405" s="410"/>
      <c r="AT405" s="410"/>
      <c r="AU405" s="410"/>
      <c r="AV405" s="410"/>
      <c r="AW405" s="410"/>
      <c r="AX405" s="410"/>
      <c r="AY405" s="410"/>
      <c r="AZ405" s="410"/>
      <c r="BA405" s="410"/>
      <c r="BB405" s="410"/>
      <c r="BC405" s="410"/>
      <c r="BD405" s="410"/>
      <c r="BE405" s="410"/>
      <c r="BF405" s="410"/>
      <c r="BG405" s="410"/>
      <c r="BH405" s="410"/>
      <c r="BI405" s="410"/>
      <c r="BJ405" s="410"/>
      <c r="BK405" s="410"/>
      <c r="BL405" s="410"/>
      <c r="BM405" s="410"/>
      <c r="BN405" s="410"/>
      <c r="BO405" s="410"/>
      <c r="BP405" s="410"/>
      <c r="BQ405" s="410"/>
      <c r="BR405" s="410"/>
      <c r="BS405" s="410"/>
      <c r="BT405" s="410"/>
      <c r="BU405" s="410"/>
      <c r="BV405" s="410"/>
      <c r="BW405" s="410"/>
      <c r="BX405" s="410"/>
      <c r="BY405" s="410"/>
      <c r="BZ405" s="410"/>
      <c r="CA405" s="410"/>
      <c r="CB405" s="410"/>
      <c r="CC405" s="410"/>
      <c r="CD405" s="410"/>
      <c r="CE405" s="410"/>
      <c r="CF405" s="410"/>
      <c r="CG405" s="410"/>
      <c r="CH405" s="410"/>
      <c r="CI405" s="410"/>
      <c r="CJ405" s="410"/>
      <c r="CK405" s="410"/>
      <c r="CL405" s="410"/>
      <c r="CM405" s="410"/>
      <c r="CN405" s="410"/>
    </row>
    <row r="406" spans="1:92" ht="14.25">
      <c r="B406" s="491" t="s">
        <v>80</v>
      </c>
      <c r="C406" s="492"/>
      <c r="D406" s="492"/>
      <c r="E406" s="492"/>
      <c r="F406" s="492"/>
      <c r="G406" s="492"/>
      <c r="H406" s="492"/>
      <c r="I406" s="492"/>
      <c r="J406" s="492"/>
      <c r="K406" s="492"/>
      <c r="L406" s="493"/>
      <c r="M406" s="521">
        <v>1199</v>
      </c>
      <c r="N406" s="720">
        <f>+IF(($N$401-$N$402-$N$403-$N$404-$N$405)&gt;0,($N$401-$N$402-$N$403-$N$404-$N$405),0)</f>
        <v>0</v>
      </c>
      <c r="O406" s="721"/>
      <c r="P406" s="721"/>
      <c r="Q406" s="722"/>
      <c r="R406" s="477" t="s">
        <v>4</v>
      </c>
      <c r="S406" s="410"/>
      <c r="T406" s="410"/>
      <c r="U406" s="410"/>
      <c r="V406" s="410"/>
      <c r="W406" s="410"/>
      <c r="X406" s="410"/>
      <c r="Y406" s="410"/>
      <c r="Z406" s="410"/>
      <c r="AA406" s="410"/>
      <c r="AB406" s="410"/>
      <c r="AC406" s="410"/>
      <c r="AD406" s="410"/>
      <c r="AE406" s="410"/>
      <c r="AF406" s="410"/>
      <c r="AG406" s="410"/>
      <c r="AH406" s="410"/>
      <c r="AI406" s="410"/>
      <c r="AJ406" s="410"/>
      <c r="AK406" s="410"/>
      <c r="AL406" s="410"/>
      <c r="AM406" s="410"/>
      <c r="AN406" s="410"/>
      <c r="AO406" s="410"/>
      <c r="AP406" s="410"/>
      <c r="AQ406" s="410"/>
      <c r="AR406" s="410"/>
      <c r="AS406" s="410"/>
      <c r="AT406" s="410"/>
      <c r="AU406" s="410"/>
      <c r="AV406" s="410"/>
      <c r="AW406" s="410"/>
      <c r="AX406" s="410"/>
      <c r="AY406" s="410"/>
      <c r="AZ406" s="410"/>
      <c r="BA406" s="410"/>
      <c r="BB406" s="410"/>
      <c r="BC406" s="410"/>
      <c r="BD406" s="410"/>
      <c r="BE406" s="410"/>
      <c r="BF406" s="410"/>
      <c r="BG406" s="410"/>
      <c r="BH406" s="410"/>
      <c r="BI406" s="410"/>
      <c r="BJ406" s="410"/>
      <c r="BK406" s="410"/>
      <c r="BL406" s="410"/>
      <c r="BM406" s="410"/>
      <c r="BN406" s="410"/>
      <c r="BO406" s="410"/>
      <c r="BP406" s="410"/>
      <c r="BQ406" s="410"/>
      <c r="BR406" s="410"/>
      <c r="BS406" s="410"/>
      <c r="BT406" s="410"/>
      <c r="BU406" s="410"/>
      <c r="BV406" s="410"/>
      <c r="BW406" s="410"/>
      <c r="BX406" s="410"/>
      <c r="BY406" s="410"/>
      <c r="BZ406" s="410"/>
      <c r="CA406" s="410"/>
      <c r="CB406" s="410"/>
      <c r="CC406" s="410"/>
      <c r="CD406" s="410"/>
      <c r="CE406" s="410"/>
      <c r="CF406" s="410"/>
      <c r="CG406" s="410"/>
      <c r="CH406" s="410"/>
      <c r="CI406" s="410"/>
      <c r="CJ406" s="410"/>
      <c r="CK406" s="410"/>
      <c r="CL406" s="410"/>
      <c r="CM406" s="410"/>
      <c r="CN406" s="410"/>
    </row>
    <row r="407" spans="1:92" s="411" customFormat="1">
      <c r="A407" s="409"/>
      <c r="B407" s="517"/>
      <c r="C407" s="517"/>
      <c r="D407" s="517"/>
      <c r="E407" s="517"/>
      <c r="F407" s="517"/>
      <c r="G407" s="517"/>
      <c r="H407" s="517"/>
      <c r="I407" s="517"/>
      <c r="J407" s="517"/>
      <c r="K407" s="517"/>
      <c r="L407" s="517"/>
      <c r="M407" s="517"/>
      <c r="N407" s="517"/>
      <c r="O407" s="517"/>
      <c r="P407" s="517"/>
      <c r="Q407" s="517"/>
      <c r="R407" s="517"/>
      <c r="S407" s="410"/>
      <c r="T407" s="410"/>
      <c r="U407" s="410"/>
      <c r="V407" s="410"/>
      <c r="W407" s="410"/>
      <c r="X407" s="410"/>
      <c r="Y407" s="410"/>
      <c r="Z407" s="410"/>
      <c r="AA407" s="410"/>
      <c r="AB407" s="410"/>
      <c r="AC407" s="410"/>
      <c r="AD407" s="410"/>
      <c r="AE407" s="410"/>
      <c r="AF407" s="410"/>
      <c r="AG407" s="410"/>
      <c r="AH407" s="410"/>
      <c r="AI407" s="410"/>
      <c r="AJ407" s="410"/>
      <c r="AK407" s="410"/>
      <c r="AL407" s="410"/>
      <c r="AM407" s="410"/>
      <c r="AN407" s="410"/>
      <c r="AO407" s="410"/>
      <c r="AP407" s="410"/>
      <c r="AQ407" s="410"/>
      <c r="AR407" s="410"/>
      <c r="AS407" s="410"/>
      <c r="AT407" s="410"/>
      <c r="AU407" s="410"/>
      <c r="AV407" s="410"/>
      <c r="AW407" s="410"/>
      <c r="AX407" s="410"/>
      <c r="AY407" s="410"/>
      <c r="AZ407" s="410"/>
      <c r="BA407" s="410"/>
      <c r="BB407" s="410"/>
      <c r="BC407" s="410"/>
      <c r="BD407" s="410"/>
      <c r="BE407" s="410"/>
      <c r="BF407" s="410"/>
      <c r="BG407" s="410"/>
      <c r="BH407" s="410"/>
      <c r="BI407" s="410"/>
      <c r="BJ407" s="410"/>
      <c r="BK407" s="410"/>
      <c r="BL407" s="410"/>
      <c r="BM407" s="410"/>
      <c r="BN407" s="410"/>
      <c r="BO407" s="410"/>
      <c r="BP407" s="410"/>
      <c r="BQ407" s="410"/>
      <c r="BR407" s="410"/>
      <c r="BS407" s="410"/>
      <c r="BT407" s="410"/>
      <c r="BU407" s="410"/>
      <c r="BV407" s="410"/>
      <c r="BW407" s="410"/>
      <c r="BX407" s="410"/>
      <c r="BY407" s="410"/>
      <c r="BZ407" s="410"/>
      <c r="CA407" s="410"/>
      <c r="CB407" s="410"/>
      <c r="CC407" s="410"/>
      <c r="CD407" s="410"/>
      <c r="CE407" s="410"/>
      <c r="CF407" s="410"/>
      <c r="CG407" s="410"/>
      <c r="CH407" s="410"/>
      <c r="CI407" s="410"/>
      <c r="CJ407" s="410"/>
      <c r="CK407" s="410"/>
      <c r="CL407" s="410"/>
      <c r="CM407" s="410"/>
      <c r="CN407" s="410"/>
    </row>
    <row r="408" spans="1:92" s="411" customFormat="1">
      <c r="A408" s="409"/>
      <c r="B408" s="804" t="s">
        <v>838</v>
      </c>
      <c r="C408" s="805"/>
      <c r="D408" s="805"/>
      <c r="E408" s="805"/>
      <c r="F408" s="805"/>
      <c r="G408" s="805"/>
      <c r="H408" s="805"/>
      <c r="I408" s="805"/>
      <c r="J408" s="805"/>
      <c r="K408" s="805"/>
      <c r="L408" s="805"/>
      <c r="M408" s="805"/>
      <c r="N408" s="805"/>
      <c r="O408" s="805"/>
      <c r="P408" s="805"/>
      <c r="Q408" s="805"/>
      <c r="R408" s="806"/>
      <c r="S408" s="410"/>
      <c r="T408" s="410"/>
      <c r="U408" s="410"/>
      <c r="V408" s="410"/>
      <c r="W408" s="410"/>
      <c r="X408" s="410"/>
      <c r="Y408" s="410"/>
      <c r="Z408" s="410"/>
      <c r="AA408" s="410"/>
      <c r="AB408" s="410"/>
      <c r="AC408" s="410"/>
      <c r="AD408" s="410"/>
      <c r="AE408" s="410"/>
      <c r="AF408" s="410"/>
      <c r="AG408" s="410"/>
      <c r="AH408" s="410"/>
      <c r="AI408" s="410"/>
      <c r="AJ408" s="410"/>
      <c r="AK408" s="410"/>
      <c r="AL408" s="410"/>
      <c r="AM408" s="410"/>
      <c r="AN408" s="410"/>
      <c r="AO408" s="410"/>
      <c r="AP408" s="410"/>
      <c r="AQ408" s="410"/>
      <c r="AR408" s="410"/>
      <c r="AS408" s="410"/>
      <c r="AT408" s="410"/>
      <c r="AU408" s="410"/>
      <c r="AV408" s="410"/>
      <c r="AW408" s="410"/>
      <c r="AX408" s="410"/>
      <c r="AY408" s="410"/>
      <c r="AZ408" s="410"/>
      <c r="BA408" s="410"/>
      <c r="BB408" s="410"/>
      <c r="BC408" s="410"/>
      <c r="BD408" s="410"/>
      <c r="BE408" s="410"/>
      <c r="BF408" s="410"/>
      <c r="BG408" s="410"/>
      <c r="BH408" s="410"/>
      <c r="BI408" s="410"/>
      <c r="BJ408" s="410"/>
      <c r="BK408" s="410"/>
      <c r="BL408" s="410"/>
      <c r="BM408" s="410"/>
      <c r="BN408" s="410"/>
      <c r="BO408" s="410"/>
      <c r="BP408" s="410"/>
      <c r="BQ408" s="410"/>
      <c r="BR408" s="410"/>
      <c r="BS408" s="410"/>
      <c r="BT408" s="410"/>
      <c r="BU408" s="410"/>
      <c r="BV408" s="410"/>
      <c r="BW408" s="410"/>
      <c r="BX408" s="410"/>
      <c r="BY408" s="410"/>
      <c r="BZ408" s="410"/>
      <c r="CA408" s="410"/>
      <c r="CB408" s="410"/>
      <c r="CC408" s="410"/>
      <c r="CD408" s="410"/>
      <c r="CE408" s="410"/>
      <c r="CF408" s="410"/>
      <c r="CG408" s="410"/>
      <c r="CH408" s="410"/>
      <c r="CI408" s="410"/>
      <c r="CJ408" s="410"/>
      <c r="CK408" s="410"/>
      <c r="CL408" s="410"/>
      <c r="CM408" s="410"/>
      <c r="CN408" s="410"/>
    </row>
    <row r="409" spans="1:92" s="411" customFormat="1">
      <c r="A409" s="409"/>
      <c r="B409" s="807"/>
      <c r="C409" s="808"/>
      <c r="D409" s="808"/>
      <c r="E409" s="808"/>
      <c r="F409" s="808"/>
      <c r="G409" s="808"/>
      <c r="H409" s="808"/>
      <c r="I409" s="808"/>
      <c r="J409" s="808"/>
      <c r="K409" s="808"/>
      <c r="L409" s="808"/>
      <c r="M409" s="808"/>
      <c r="N409" s="808"/>
      <c r="O409" s="808"/>
      <c r="P409" s="808"/>
      <c r="Q409" s="808"/>
      <c r="R409" s="809"/>
      <c r="S409" s="410"/>
      <c r="T409" s="410"/>
      <c r="U409" s="410"/>
      <c r="V409" s="410"/>
      <c r="W409" s="410"/>
      <c r="X409" s="410"/>
      <c r="Y409" s="410"/>
      <c r="Z409" s="410"/>
      <c r="AA409" s="410"/>
      <c r="AB409" s="410"/>
      <c r="AC409" s="410"/>
      <c r="AD409" s="410"/>
      <c r="AE409" s="410"/>
      <c r="AF409" s="410"/>
      <c r="AG409" s="410"/>
      <c r="AH409" s="410"/>
      <c r="AI409" s="410"/>
      <c r="AJ409" s="410"/>
      <c r="AK409" s="410"/>
      <c r="AL409" s="410"/>
      <c r="AM409" s="410"/>
      <c r="AN409" s="410"/>
      <c r="AO409" s="410"/>
      <c r="AP409" s="410"/>
      <c r="AQ409" s="410"/>
      <c r="AR409" s="410"/>
      <c r="AS409" s="410"/>
      <c r="AT409" s="410"/>
      <c r="AU409" s="410"/>
      <c r="AV409" s="410"/>
      <c r="AW409" s="410"/>
      <c r="AX409" s="410"/>
      <c r="AY409" s="410"/>
      <c r="AZ409" s="410"/>
      <c r="BA409" s="410"/>
      <c r="BB409" s="410"/>
      <c r="BC409" s="410"/>
      <c r="BD409" s="410"/>
      <c r="BE409" s="410"/>
      <c r="BF409" s="410"/>
      <c r="BG409" s="410"/>
      <c r="BH409" s="410"/>
      <c r="BI409" s="410"/>
      <c r="BJ409" s="410"/>
      <c r="BK409" s="410"/>
      <c r="BL409" s="410"/>
      <c r="BM409" s="410"/>
      <c r="BN409" s="410"/>
      <c r="BO409" s="410"/>
      <c r="BP409" s="410"/>
      <c r="BQ409" s="410"/>
      <c r="BR409" s="410"/>
      <c r="BS409" s="410"/>
      <c r="BT409" s="410"/>
      <c r="BU409" s="410"/>
      <c r="BV409" s="410"/>
      <c r="BW409" s="410"/>
      <c r="BX409" s="410"/>
      <c r="BY409" s="410"/>
      <c r="BZ409" s="410"/>
      <c r="CA409" s="410"/>
      <c r="CB409" s="410"/>
      <c r="CC409" s="410"/>
      <c r="CD409" s="410"/>
      <c r="CE409" s="410"/>
      <c r="CF409" s="410"/>
      <c r="CG409" s="410"/>
      <c r="CH409" s="410"/>
      <c r="CI409" s="410"/>
      <c r="CJ409" s="410"/>
      <c r="CK409" s="410"/>
      <c r="CL409" s="410"/>
      <c r="CM409" s="410"/>
      <c r="CN409" s="410"/>
    </row>
    <row r="410" spans="1:92" ht="14.25">
      <c r="B410" s="496" t="s">
        <v>839</v>
      </c>
      <c r="C410" s="497"/>
      <c r="D410" s="497"/>
      <c r="E410" s="497"/>
      <c r="F410" s="497"/>
      <c r="G410" s="497"/>
      <c r="H410" s="497"/>
      <c r="I410" s="497"/>
      <c r="J410" s="497"/>
      <c r="K410" s="497"/>
      <c r="L410" s="498"/>
      <c r="M410" s="520">
        <v>1145</v>
      </c>
      <c r="N410" s="720"/>
      <c r="O410" s="721"/>
      <c r="P410" s="721"/>
      <c r="Q410" s="722"/>
      <c r="R410" s="544" t="s">
        <v>2</v>
      </c>
      <c r="S410" s="410"/>
      <c r="T410" s="410"/>
      <c r="U410" s="410"/>
      <c r="V410" s="410"/>
      <c r="W410" s="410"/>
      <c r="X410" s="410"/>
      <c r="Y410" s="410"/>
      <c r="Z410" s="410"/>
      <c r="AA410" s="410"/>
      <c r="AB410" s="410"/>
      <c r="AC410" s="410"/>
      <c r="AD410" s="410"/>
      <c r="AE410" s="410"/>
      <c r="AF410" s="410"/>
      <c r="AG410" s="410"/>
      <c r="AH410" s="410"/>
      <c r="AI410" s="410"/>
      <c r="AJ410" s="410"/>
      <c r="AK410" s="410"/>
      <c r="AL410" s="410"/>
      <c r="AM410" s="410"/>
      <c r="AN410" s="410"/>
      <c r="AO410" s="410"/>
      <c r="AP410" s="410"/>
      <c r="AQ410" s="410"/>
      <c r="AR410" s="410"/>
      <c r="AS410" s="410"/>
      <c r="AT410" s="410"/>
      <c r="AU410" s="410"/>
      <c r="AV410" s="410"/>
      <c r="AW410" s="410"/>
      <c r="AX410" s="410"/>
      <c r="AY410" s="410"/>
      <c r="AZ410" s="410"/>
      <c r="BA410" s="410"/>
      <c r="BB410" s="410"/>
      <c r="BC410" s="410"/>
      <c r="BD410" s="410"/>
      <c r="BE410" s="410"/>
      <c r="BF410" s="410"/>
      <c r="BG410" s="410"/>
      <c r="BH410" s="410"/>
      <c r="BI410" s="410"/>
      <c r="BJ410" s="410"/>
      <c r="BK410" s="410"/>
      <c r="BL410" s="410"/>
      <c r="BM410" s="410"/>
      <c r="BN410" s="410"/>
      <c r="BO410" s="410"/>
      <c r="BP410" s="410"/>
      <c r="BQ410" s="410"/>
      <c r="BR410" s="410"/>
      <c r="BS410" s="410"/>
      <c r="BT410" s="410"/>
      <c r="BU410" s="410"/>
      <c r="BV410" s="410"/>
      <c r="BW410" s="410"/>
      <c r="BX410" s="410"/>
      <c r="BY410" s="410"/>
      <c r="BZ410" s="410"/>
      <c r="CA410" s="410"/>
      <c r="CB410" s="410"/>
      <c r="CC410" s="410"/>
      <c r="CD410" s="410"/>
      <c r="CE410" s="410"/>
      <c r="CF410" s="410"/>
      <c r="CG410" s="410"/>
      <c r="CH410" s="410"/>
      <c r="CI410" s="410"/>
      <c r="CJ410" s="410"/>
      <c r="CK410" s="410"/>
      <c r="CL410" s="410"/>
      <c r="CM410" s="410"/>
      <c r="CN410" s="410"/>
    </row>
    <row r="411" spans="1:92" ht="14.25">
      <c r="B411" s="496" t="s">
        <v>840</v>
      </c>
      <c r="C411" s="497"/>
      <c r="D411" s="497"/>
      <c r="E411" s="497"/>
      <c r="F411" s="497"/>
      <c r="G411" s="497"/>
      <c r="H411" s="497"/>
      <c r="I411" s="497"/>
      <c r="J411" s="497"/>
      <c r="K411" s="497"/>
      <c r="L411" s="498"/>
      <c r="M411" s="521">
        <v>1146</v>
      </c>
      <c r="N411" s="720"/>
      <c r="O411" s="721"/>
      <c r="P411" s="721"/>
      <c r="Q411" s="722"/>
      <c r="R411" s="527" t="s">
        <v>3</v>
      </c>
      <c r="S411" s="410"/>
      <c r="T411" s="410"/>
      <c r="U411" s="410"/>
      <c r="V411" s="410"/>
      <c r="W411" s="410"/>
      <c r="X411" s="410"/>
      <c r="Y411" s="410"/>
      <c r="Z411" s="410"/>
      <c r="AA411" s="410"/>
      <c r="AB411" s="410"/>
      <c r="AC411" s="410"/>
      <c r="AD411" s="410"/>
      <c r="AE411" s="410"/>
      <c r="AF411" s="410"/>
      <c r="AG411" s="410"/>
      <c r="AH411" s="410"/>
      <c r="AI411" s="410"/>
      <c r="AJ411" s="410"/>
      <c r="AK411" s="410"/>
      <c r="AL411" s="410"/>
      <c r="AM411" s="410"/>
      <c r="AN411" s="410"/>
      <c r="AO411" s="410"/>
      <c r="AP411" s="410"/>
      <c r="AQ411" s="410"/>
      <c r="AR411" s="410"/>
      <c r="AS411" s="410"/>
      <c r="AT411" s="410"/>
      <c r="AU411" s="410"/>
      <c r="AV411" s="410"/>
      <c r="AW411" s="410"/>
      <c r="AX411" s="410"/>
      <c r="AY411" s="410"/>
      <c r="AZ411" s="410"/>
      <c r="BA411" s="410"/>
      <c r="BB411" s="410"/>
      <c r="BC411" s="410"/>
      <c r="BD411" s="410"/>
      <c r="BE411" s="410"/>
      <c r="BF411" s="410"/>
      <c r="BG411" s="410"/>
      <c r="BH411" s="410"/>
      <c r="BI411" s="410"/>
      <c r="BJ411" s="410"/>
      <c r="BK411" s="410"/>
      <c r="BL411" s="410"/>
      <c r="BM411" s="410"/>
      <c r="BN411" s="410"/>
      <c r="BO411" s="410"/>
      <c r="BP411" s="410"/>
      <c r="BQ411" s="410"/>
      <c r="BR411" s="410"/>
      <c r="BS411" s="410"/>
      <c r="BT411" s="410"/>
      <c r="BU411" s="410"/>
      <c r="BV411" s="410"/>
      <c r="BW411" s="410"/>
      <c r="BX411" s="410"/>
      <c r="BY411" s="410"/>
      <c r="BZ411" s="410"/>
      <c r="CA411" s="410"/>
      <c r="CB411" s="410"/>
      <c r="CC411" s="410"/>
      <c r="CD411" s="410"/>
      <c r="CE411" s="410"/>
      <c r="CF411" s="410"/>
      <c r="CG411" s="410"/>
      <c r="CH411" s="410"/>
      <c r="CI411" s="410"/>
      <c r="CJ411" s="410"/>
      <c r="CK411" s="410"/>
      <c r="CL411" s="410"/>
      <c r="CM411" s="410"/>
      <c r="CN411" s="410"/>
    </row>
    <row r="412" spans="1:92" ht="14.25">
      <c r="B412" s="496" t="s">
        <v>84</v>
      </c>
      <c r="C412" s="497"/>
      <c r="D412" s="497"/>
      <c r="E412" s="497"/>
      <c r="F412" s="497"/>
      <c r="G412" s="497"/>
      <c r="H412" s="497"/>
      <c r="I412" s="497"/>
      <c r="J412" s="497"/>
      <c r="K412" s="497"/>
      <c r="L412" s="498"/>
      <c r="M412" s="521">
        <v>1177</v>
      </c>
      <c r="N412" s="720"/>
      <c r="O412" s="721"/>
      <c r="P412" s="721"/>
      <c r="Q412" s="722"/>
      <c r="R412" s="527" t="s">
        <v>2</v>
      </c>
      <c r="S412" s="410"/>
      <c r="T412" s="410"/>
      <c r="U412" s="410"/>
      <c r="V412" s="410"/>
      <c r="W412" s="410"/>
      <c r="X412" s="410"/>
      <c r="Y412" s="410"/>
      <c r="Z412" s="410"/>
      <c r="AA412" s="410"/>
      <c r="AB412" s="410"/>
      <c r="AC412" s="410"/>
      <c r="AD412" s="410"/>
      <c r="AE412" s="410"/>
      <c r="AF412" s="410"/>
      <c r="AG412" s="410"/>
      <c r="AH412" s="410"/>
      <c r="AI412" s="410"/>
      <c r="AJ412" s="410"/>
      <c r="AK412" s="410"/>
      <c r="AL412" s="410"/>
      <c r="AM412" s="410"/>
      <c r="AN412" s="410"/>
      <c r="AO412" s="410"/>
      <c r="AP412" s="410"/>
      <c r="AQ412" s="410"/>
      <c r="AR412" s="410"/>
      <c r="AS412" s="410"/>
      <c r="AT412" s="410"/>
      <c r="AU412" s="410"/>
      <c r="AV412" s="410"/>
      <c r="AW412" s="410"/>
      <c r="AX412" s="410"/>
      <c r="AY412" s="410"/>
      <c r="AZ412" s="410"/>
      <c r="BA412" s="410"/>
      <c r="BB412" s="410"/>
      <c r="BC412" s="410"/>
      <c r="BD412" s="410"/>
      <c r="BE412" s="410"/>
      <c r="BF412" s="410"/>
      <c r="BG412" s="410"/>
      <c r="BH412" s="410"/>
      <c r="BI412" s="410"/>
      <c r="BJ412" s="410"/>
      <c r="BK412" s="410"/>
      <c r="BL412" s="410"/>
      <c r="BM412" s="410"/>
      <c r="BN412" s="410"/>
      <c r="BO412" s="410"/>
      <c r="BP412" s="410"/>
      <c r="BQ412" s="410"/>
      <c r="BR412" s="410"/>
      <c r="BS412" s="410"/>
      <c r="BT412" s="410"/>
      <c r="BU412" s="410"/>
      <c r="BV412" s="410"/>
      <c r="BW412" s="410"/>
      <c r="BX412" s="410"/>
      <c r="BY412" s="410"/>
      <c r="BZ412" s="410"/>
      <c r="CA412" s="410"/>
      <c r="CB412" s="410"/>
      <c r="CC412" s="410"/>
      <c r="CD412" s="410"/>
      <c r="CE412" s="410"/>
      <c r="CF412" s="410"/>
      <c r="CG412" s="410"/>
      <c r="CH412" s="410"/>
      <c r="CI412" s="410"/>
      <c r="CJ412" s="410"/>
      <c r="CK412" s="410"/>
      <c r="CL412" s="410"/>
      <c r="CM412" s="410"/>
      <c r="CN412" s="410"/>
    </row>
    <row r="413" spans="1:92" ht="14.25">
      <c r="B413" s="496" t="s">
        <v>85</v>
      </c>
      <c r="C413" s="497"/>
      <c r="D413" s="497"/>
      <c r="E413" s="497"/>
      <c r="F413" s="497"/>
      <c r="G413" s="497"/>
      <c r="H413" s="497"/>
      <c r="I413" s="497"/>
      <c r="J413" s="497"/>
      <c r="K413" s="497"/>
      <c r="L413" s="498"/>
      <c r="M413" s="521">
        <v>893</v>
      </c>
      <c r="N413" s="720"/>
      <c r="O413" s="721"/>
      <c r="P413" s="721"/>
      <c r="Q413" s="722"/>
      <c r="R413" s="527" t="s">
        <v>2</v>
      </c>
      <c r="S413" s="410"/>
      <c r="T413" s="410"/>
      <c r="U413" s="410"/>
      <c r="V413" s="410"/>
      <c r="W413" s="410"/>
      <c r="X413" s="410"/>
      <c r="Y413" s="410"/>
      <c r="Z413" s="410"/>
      <c r="AA413" s="410"/>
      <c r="AB413" s="410"/>
      <c r="AC413" s="410"/>
      <c r="AD413" s="410"/>
      <c r="AE413" s="410"/>
      <c r="AF413" s="410"/>
      <c r="AG413" s="410"/>
      <c r="AH413" s="410"/>
      <c r="AI413" s="410"/>
      <c r="AJ413" s="410"/>
      <c r="AK413" s="410"/>
      <c r="AL413" s="410"/>
      <c r="AM413" s="410"/>
      <c r="AN413" s="410"/>
      <c r="AO413" s="410"/>
      <c r="AP413" s="410"/>
      <c r="AQ413" s="410"/>
      <c r="AR413" s="410"/>
      <c r="AS413" s="410"/>
      <c r="AT413" s="410"/>
      <c r="AU413" s="410"/>
      <c r="AV413" s="410"/>
      <c r="AW413" s="410"/>
      <c r="AX413" s="410"/>
      <c r="AY413" s="410"/>
      <c r="AZ413" s="410"/>
      <c r="BA413" s="410"/>
      <c r="BB413" s="410"/>
      <c r="BC413" s="410"/>
      <c r="BD413" s="410"/>
      <c r="BE413" s="410"/>
      <c r="BF413" s="410"/>
      <c r="BG413" s="410"/>
      <c r="BH413" s="410"/>
      <c r="BI413" s="410"/>
      <c r="BJ413" s="410"/>
      <c r="BK413" s="410"/>
      <c r="BL413" s="410"/>
      <c r="BM413" s="410"/>
      <c r="BN413" s="410"/>
      <c r="BO413" s="410"/>
      <c r="BP413" s="410"/>
      <c r="BQ413" s="410"/>
      <c r="BR413" s="410"/>
      <c r="BS413" s="410"/>
      <c r="BT413" s="410"/>
      <c r="BU413" s="410"/>
      <c r="BV413" s="410"/>
      <c r="BW413" s="410"/>
      <c r="BX413" s="410"/>
      <c r="BY413" s="410"/>
      <c r="BZ413" s="410"/>
      <c r="CA413" s="410"/>
      <c r="CB413" s="410"/>
      <c r="CC413" s="410"/>
      <c r="CD413" s="410"/>
      <c r="CE413" s="410"/>
      <c r="CF413" s="410"/>
      <c r="CG413" s="410"/>
      <c r="CH413" s="410"/>
      <c r="CI413" s="410"/>
      <c r="CJ413" s="410"/>
      <c r="CK413" s="410"/>
      <c r="CL413" s="410"/>
      <c r="CM413" s="410"/>
      <c r="CN413" s="410"/>
    </row>
    <row r="414" spans="1:92" ht="14.25">
      <c r="B414" s="496" t="s">
        <v>86</v>
      </c>
      <c r="C414" s="497"/>
      <c r="D414" s="497"/>
      <c r="E414" s="497"/>
      <c r="F414" s="497"/>
      <c r="G414" s="497"/>
      <c r="H414" s="497"/>
      <c r="I414" s="497"/>
      <c r="J414" s="497"/>
      <c r="K414" s="497"/>
      <c r="L414" s="498"/>
      <c r="M414" s="521">
        <v>894</v>
      </c>
      <c r="N414" s="720"/>
      <c r="O414" s="721"/>
      <c r="P414" s="721"/>
      <c r="Q414" s="722"/>
      <c r="R414" s="527" t="s">
        <v>3</v>
      </c>
      <c r="S414" s="410"/>
      <c r="T414" s="410"/>
      <c r="U414" s="410"/>
      <c r="V414" s="410"/>
      <c r="W414" s="410"/>
      <c r="X414" s="410"/>
      <c r="Y414" s="410"/>
      <c r="Z414" s="410"/>
      <c r="AA414" s="410"/>
      <c r="AB414" s="410"/>
      <c r="AC414" s="410"/>
      <c r="AD414" s="410"/>
      <c r="AE414" s="410"/>
      <c r="AF414" s="410"/>
      <c r="AG414" s="410"/>
      <c r="AH414" s="410"/>
      <c r="AI414" s="410"/>
      <c r="AJ414" s="410"/>
      <c r="AK414" s="410"/>
      <c r="AL414" s="410"/>
      <c r="AM414" s="410"/>
      <c r="AN414" s="410"/>
      <c r="AO414" s="410"/>
      <c r="AP414" s="410"/>
      <c r="AQ414" s="410"/>
      <c r="AR414" s="410"/>
      <c r="AS414" s="410"/>
      <c r="AT414" s="410"/>
      <c r="AU414" s="410"/>
      <c r="AV414" s="410"/>
      <c r="AW414" s="410"/>
      <c r="AX414" s="410"/>
      <c r="AY414" s="410"/>
      <c r="AZ414" s="410"/>
      <c r="BA414" s="410"/>
      <c r="BB414" s="410"/>
      <c r="BC414" s="410"/>
      <c r="BD414" s="410"/>
      <c r="BE414" s="410"/>
      <c r="BF414" s="410"/>
      <c r="BG414" s="410"/>
      <c r="BH414" s="410"/>
      <c r="BI414" s="410"/>
      <c r="BJ414" s="410"/>
      <c r="BK414" s="410"/>
      <c r="BL414" s="410"/>
      <c r="BM414" s="410"/>
      <c r="BN414" s="410"/>
      <c r="BO414" s="410"/>
      <c r="BP414" s="410"/>
      <c r="BQ414" s="410"/>
      <c r="BR414" s="410"/>
      <c r="BS414" s="410"/>
      <c r="BT414" s="410"/>
      <c r="BU414" s="410"/>
      <c r="BV414" s="410"/>
      <c r="BW414" s="410"/>
      <c r="BX414" s="410"/>
      <c r="BY414" s="410"/>
      <c r="BZ414" s="410"/>
      <c r="CA414" s="410"/>
      <c r="CB414" s="410"/>
      <c r="CC414" s="410"/>
      <c r="CD414" s="410"/>
      <c r="CE414" s="410"/>
      <c r="CF414" s="410"/>
      <c r="CG414" s="410"/>
      <c r="CH414" s="410"/>
      <c r="CI414" s="410"/>
      <c r="CJ414" s="410"/>
      <c r="CK414" s="410"/>
      <c r="CL414" s="410"/>
      <c r="CM414" s="410"/>
      <c r="CN414" s="410"/>
    </row>
    <row r="415" spans="1:92" ht="14.25">
      <c r="B415" s="496" t="s">
        <v>87</v>
      </c>
      <c r="C415" s="497"/>
      <c r="D415" s="497"/>
      <c r="E415" s="497"/>
      <c r="F415" s="497"/>
      <c r="G415" s="497"/>
      <c r="H415" s="497"/>
      <c r="I415" s="497"/>
      <c r="J415" s="497"/>
      <c r="K415" s="497"/>
      <c r="L415" s="498"/>
      <c r="M415" s="521">
        <v>1694</v>
      </c>
      <c r="N415" s="720"/>
      <c r="O415" s="721"/>
      <c r="P415" s="721"/>
      <c r="Q415" s="722"/>
      <c r="R415" s="527" t="s">
        <v>2</v>
      </c>
      <c r="S415" s="410"/>
      <c r="T415" s="410"/>
      <c r="U415" s="410"/>
      <c r="V415" s="410"/>
      <c r="W415" s="410"/>
      <c r="X415" s="410"/>
      <c r="Y415" s="410"/>
      <c r="Z415" s="410"/>
      <c r="AA415" s="410"/>
      <c r="AB415" s="410"/>
      <c r="AC415" s="410"/>
      <c r="AD415" s="410"/>
      <c r="AE415" s="410"/>
      <c r="AF415" s="410"/>
      <c r="AG415" s="410"/>
      <c r="AH415" s="410"/>
      <c r="AI415" s="410"/>
      <c r="AJ415" s="410"/>
      <c r="AK415" s="410"/>
      <c r="AL415" s="410"/>
      <c r="AM415" s="410"/>
      <c r="AN415" s="410"/>
      <c r="AO415" s="410"/>
      <c r="AP415" s="410"/>
      <c r="AQ415" s="410"/>
      <c r="AR415" s="410"/>
      <c r="AS415" s="410"/>
      <c r="AT415" s="410"/>
      <c r="AU415" s="410"/>
      <c r="AV415" s="410"/>
      <c r="AW415" s="410"/>
      <c r="AX415" s="410"/>
      <c r="AY415" s="410"/>
      <c r="AZ415" s="410"/>
      <c r="BA415" s="410"/>
      <c r="BB415" s="410"/>
      <c r="BC415" s="410"/>
      <c r="BD415" s="410"/>
      <c r="BE415" s="410"/>
      <c r="BF415" s="410"/>
      <c r="BG415" s="410"/>
      <c r="BH415" s="410"/>
      <c r="BI415" s="410"/>
      <c r="BJ415" s="410"/>
      <c r="BK415" s="410"/>
      <c r="BL415" s="410"/>
      <c r="BM415" s="410"/>
      <c r="BN415" s="410"/>
      <c r="BO415" s="410"/>
      <c r="BP415" s="410"/>
      <c r="BQ415" s="410"/>
      <c r="BR415" s="410"/>
      <c r="BS415" s="410"/>
      <c r="BT415" s="410"/>
      <c r="BU415" s="410"/>
      <c r="BV415" s="410"/>
      <c r="BW415" s="410"/>
      <c r="BX415" s="410"/>
      <c r="BY415" s="410"/>
      <c r="BZ415" s="410"/>
      <c r="CA415" s="410"/>
      <c r="CB415" s="410"/>
      <c r="CC415" s="410"/>
      <c r="CD415" s="410"/>
      <c r="CE415" s="410"/>
      <c r="CF415" s="410"/>
      <c r="CG415" s="410"/>
      <c r="CH415" s="410"/>
      <c r="CI415" s="410"/>
      <c r="CJ415" s="410"/>
      <c r="CK415" s="410"/>
      <c r="CL415" s="410"/>
      <c r="CM415" s="410"/>
      <c r="CN415" s="410"/>
    </row>
    <row r="416" spans="1:92" ht="14.25">
      <c r="B416" s="496" t="s">
        <v>831</v>
      </c>
      <c r="C416" s="497"/>
      <c r="D416" s="497"/>
      <c r="E416" s="497"/>
      <c r="F416" s="497"/>
      <c r="G416" s="497"/>
      <c r="H416" s="497"/>
      <c r="I416" s="497"/>
      <c r="J416" s="497"/>
      <c r="K416" s="497"/>
      <c r="L416" s="498"/>
      <c r="M416" s="521">
        <v>1695</v>
      </c>
      <c r="N416" s="720"/>
      <c r="O416" s="721"/>
      <c r="P416" s="721"/>
      <c r="Q416" s="722"/>
      <c r="R416" s="527" t="s">
        <v>3</v>
      </c>
      <c r="S416" s="410"/>
      <c r="T416" s="410"/>
      <c r="U416" s="410"/>
      <c r="V416" s="410"/>
      <c r="W416" s="410"/>
      <c r="X416" s="410"/>
      <c r="Y416" s="410"/>
      <c r="Z416" s="410"/>
      <c r="AA416" s="410"/>
      <c r="AB416" s="410"/>
      <c r="AC416" s="410"/>
      <c r="AD416" s="410"/>
      <c r="AE416" s="410"/>
      <c r="AF416" s="410"/>
      <c r="AG416" s="410"/>
      <c r="AH416" s="410"/>
      <c r="AI416" s="410"/>
      <c r="AJ416" s="410"/>
      <c r="AK416" s="410"/>
      <c r="AL416" s="410"/>
      <c r="AM416" s="410"/>
      <c r="AN416" s="410"/>
      <c r="AO416" s="410"/>
      <c r="AP416" s="410"/>
      <c r="AQ416" s="410"/>
      <c r="AR416" s="410"/>
      <c r="AS416" s="410"/>
      <c r="AT416" s="410"/>
      <c r="AU416" s="410"/>
      <c r="AV416" s="410"/>
      <c r="AW416" s="410"/>
      <c r="AX416" s="410"/>
      <c r="AY416" s="410"/>
      <c r="AZ416" s="410"/>
      <c r="BA416" s="410"/>
      <c r="BB416" s="410"/>
      <c r="BC416" s="410"/>
      <c r="BD416" s="410"/>
      <c r="BE416" s="410"/>
      <c r="BF416" s="410"/>
      <c r="BG416" s="410"/>
      <c r="BH416" s="410"/>
      <c r="BI416" s="410"/>
      <c r="BJ416" s="410"/>
      <c r="BK416" s="410"/>
      <c r="BL416" s="410"/>
      <c r="BM416" s="410"/>
      <c r="BN416" s="410"/>
      <c r="BO416" s="410"/>
      <c r="BP416" s="410"/>
      <c r="BQ416" s="410"/>
      <c r="BR416" s="410"/>
      <c r="BS416" s="410"/>
      <c r="BT416" s="410"/>
      <c r="BU416" s="410"/>
      <c r="BV416" s="410"/>
      <c r="BW416" s="410"/>
      <c r="BX416" s="410"/>
      <c r="BY416" s="410"/>
      <c r="BZ416" s="410"/>
      <c r="CA416" s="410"/>
      <c r="CB416" s="410"/>
      <c r="CC416" s="410"/>
      <c r="CD416" s="410"/>
      <c r="CE416" s="410"/>
      <c r="CF416" s="410"/>
      <c r="CG416" s="410"/>
      <c r="CH416" s="410"/>
      <c r="CI416" s="410"/>
      <c r="CJ416" s="410"/>
      <c r="CK416" s="410"/>
      <c r="CL416" s="410"/>
      <c r="CM416" s="410"/>
      <c r="CN416" s="410"/>
    </row>
    <row r="417" spans="2:92" ht="14.25">
      <c r="B417" s="496" t="s">
        <v>68</v>
      </c>
      <c r="C417" s="497"/>
      <c r="D417" s="497"/>
      <c r="E417" s="497"/>
      <c r="F417" s="497"/>
      <c r="G417" s="497"/>
      <c r="H417" s="497"/>
      <c r="I417" s="497"/>
      <c r="J417" s="497"/>
      <c r="K417" s="497"/>
      <c r="L417" s="498"/>
      <c r="M417" s="521">
        <v>1696</v>
      </c>
      <c r="N417" s="720"/>
      <c r="O417" s="721"/>
      <c r="P417" s="721"/>
      <c r="Q417" s="722"/>
      <c r="R417" s="527" t="s">
        <v>2</v>
      </c>
      <c r="S417" s="410"/>
      <c r="T417" s="410"/>
      <c r="U417" s="410"/>
      <c r="V417" s="410"/>
      <c r="W417" s="410"/>
      <c r="X417" s="410"/>
      <c r="Y417" s="410"/>
      <c r="Z417" s="410"/>
      <c r="AA417" s="410"/>
      <c r="AB417" s="410"/>
      <c r="AC417" s="410"/>
      <c r="AD417" s="410"/>
      <c r="AE417" s="410"/>
      <c r="AF417" s="410"/>
      <c r="AG417" s="410"/>
      <c r="AH417" s="410"/>
      <c r="AI417" s="410"/>
      <c r="AJ417" s="410"/>
      <c r="AK417" s="410"/>
      <c r="AL417" s="410"/>
      <c r="AM417" s="410"/>
      <c r="AN417" s="410"/>
      <c r="AO417" s="410"/>
      <c r="AP417" s="410"/>
      <c r="AQ417" s="410"/>
      <c r="AR417" s="410"/>
      <c r="AS417" s="410"/>
      <c r="AT417" s="410"/>
      <c r="AU417" s="410"/>
      <c r="AV417" s="410"/>
      <c r="AW417" s="410"/>
      <c r="AX417" s="410"/>
      <c r="AY417" s="410"/>
      <c r="AZ417" s="410"/>
      <c r="BA417" s="410"/>
      <c r="BB417" s="410"/>
      <c r="BC417" s="410"/>
      <c r="BD417" s="410"/>
      <c r="BE417" s="410"/>
      <c r="BF417" s="410"/>
      <c r="BG417" s="410"/>
      <c r="BH417" s="410"/>
      <c r="BI417" s="410"/>
      <c r="BJ417" s="410"/>
      <c r="BK417" s="410"/>
      <c r="BL417" s="410"/>
      <c r="BM417" s="410"/>
      <c r="BN417" s="410"/>
      <c r="BO417" s="410"/>
      <c r="BP417" s="410"/>
      <c r="BQ417" s="410"/>
      <c r="BR417" s="410"/>
      <c r="BS417" s="410"/>
      <c r="BT417" s="410"/>
      <c r="BU417" s="410"/>
      <c r="BV417" s="410"/>
      <c r="BW417" s="410"/>
      <c r="BX417" s="410"/>
      <c r="BY417" s="410"/>
      <c r="BZ417" s="410"/>
      <c r="CA417" s="410"/>
      <c r="CB417" s="410"/>
      <c r="CC417" s="410"/>
      <c r="CD417" s="410"/>
      <c r="CE417" s="410"/>
      <c r="CF417" s="410"/>
      <c r="CG417" s="410"/>
      <c r="CH417" s="410"/>
      <c r="CI417" s="410"/>
      <c r="CJ417" s="410"/>
      <c r="CK417" s="410"/>
      <c r="CL417" s="410"/>
      <c r="CM417" s="410"/>
      <c r="CN417" s="410"/>
    </row>
    <row r="418" spans="2:92" ht="14.25">
      <c r="B418" s="496" t="s">
        <v>841</v>
      </c>
      <c r="C418" s="497"/>
      <c r="D418" s="497"/>
      <c r="E418" s="497"/>
      <c r="F418" s="497"/>
      <c r="G418" s="497"/>
      <c r="H418" s="497"/>
      <c r="I418" s="497"/>
      <c r="J418" s="497"/>
      <c r="K418" s="497"/>
      <c r="L418" s="498"/>
      <c r="M418" s="521">
        <v>1178</v>
      </c>
      <c r="N418" s="720"/>
      <c r="O418" s="721"/>
      <c r="P418" s="721"/>
      <c r="Q418" s="722"/>
      <c r="R418" s="527" t="s">
        <v>2</v>
      </c>
      <c r="S418" s="410"/>
      <c r="T418" s="410"/>
      <c r="U418" s="410"/>
      <c r="V418" s="410"/>
      <c r="W418" s="410"/>
      <c r="X418" s="410"/>
      <c r="Y418" s="410"/>
      <c r="Z418" s="410"/>
      <c r="AA418" s="410"/>
      <c r="AB418" s="410"/>
      <c r="AC418" s="410"/>
      <c r="AD418" s="410"/>
      <c r="AE418" s="410"/>
      <c r="AF418" s="410"/>
      <c r="AG418" s="410"/>
      <c r="AH418" s="410"/>
      <c r="AI418" s="410"/>
      <c r="AJ418" s="410"/>
      <c r="AK418" s="410"/>
      <c r="AL418" s="410"/>
      <c r="AM418" s="410"/>
      <c r="AN418" s="410"/>
      <c r="AO418" s="410"/>
      <c r="AP418" s="410"/>
      <c r="AQ418" s="410"/>
      <c r="AR418" s="410"/>
      <c r="AS418" s="410"/>
      <c r="AT418" s="410"/>
      <c r="AU418" s="410"/>
      <c r="AV418" s="410"/>
      <c r="AW418" s="410"/>
      <c r="AX418" s="410"/>
      <c r="AY418" s="410"/>
      <c r="AZ418" s="410"/>
      <c r="BA418" s="410"/>
      <c r="BB418" s="410"/>
      <c r="BC418" s="410"/>
      <c r="BD418" s="410"/>
      <c r="BE418" s="410"/>
      <c r="BF418" s="410"/>
      <c r="BG418" s="410"/>
      <c r="BH418" s="410"/>
      <c r="BI418" s="410"/>
      <c r="BJ418" s="410"/>
      <c r="BK418" s="410"/>
      <c r="BL418" s="410"/>
      <c r="BM418" s="410"/>
      <c r="BN418" s="410"/>
      <c r="BO418" s="410"/>
      <c r="BP418" s="410"/>
      <c r="BQ418" s="410"/>
      <c r="BR418" s="410"/>
      <c r="BS418" s="410"/>
      <c r="BT418" s="410"/>
      <c r="BU418" s="410"/>
      <c r="BV418" s="410"/>
      <c r="BW418" s="410"/>
      <c r="BX418" s="410"/>
      <c r="BY418" s="410"/>
      <c r="BZ418" s="410"/>
      <c r="CA418" s="410"/>
      <c r="CB418" s="410"/>
      <c r="CC418" s="410"/>
      <c r="CD418" s="410"/>
      <c r="CE418" s="410"/>
      <c r="CF418" s="410"/>
      <c r="CG418" s="410"/>
      <c r="CH418" s="410"/>
      <c r="CI418" s="410"/>
      <c r="CJ418" s="410"/>
      <c r="CK418" s="410"/>
      <c r="CL418" s="410"/>
      <c r="CM418" s="410"/>
      <c r="CN418" s="410"/>
    </row>
    <row r="419" spans="2:92" ht="14.25">
      <c r="B419" s="496" t="s">
        <v>842</v>
      </c>
      <c r="C419" s="497"/>
      <c r="D419" s="497"/>
      <c r="E419" s="497"/>
      <c r="F419" s="497"/>
      <c r="G419" s="497"/>
      <c r="H419" s="497"/>
      <c r="I419" s="497"/>
      <c r="J419" s="497"/>
      <c r="K419" s="497"/>
      <c r="L419" s="498"/>
      <c r="M419" s="521">
        <v>1179</v>
      </c>
      <c r="N419" s="720"/>
      <c r="O419" s="721"/>
      <c r="P419" s="721"/>
      <c r="Q419" s="722"/>
      <c r="R419" s="527" t="s">
        <v>3</v>
      </c>
      <c r="S419" s="410"/>
      <c r="T419" s="410"/>
      <c r="U419" s="410"/>
      <c r="V419" s="410"/>
      <c r="W419" s="410"/>
      <c r="X419" s="410"/>
      <c r="Y419" s="410"/>
      <c r="Z419" s="410"/>
      <c r="AA419" s="410"/>
      <c r="AB419" s="410"/>
      <c r="AC419" s="410"/>
      <c r="AD419" s="410"/>
      <c r="AE419" s="410"/>
      <c r="AF419" s="410"/>
      <c r="AG419" s="410"/>
      <c r="AH419" s="410"/>
      <c r="AI419" s="410"/>
      <c r="AJ419" s="410"/>
      <c r="AK419" s="410"/>
      <c r="AL419" s="410"/>
      <c r="AM419" s="410"/>
      <c r="AN419" s="410"/>
      <c r="AO419" s="410"/>
      <c r="AP419" s="410"/>
      <c r="AQ419" s="410"/>
      <c r="AR419" s="410"/>
      <c r="AS419" s="410"/>
      <c r="AT419" s="410"/>
      <c r="AU419" s="410"/>
      <c r="AV419" s="410"/>
      <c r="AW419" s="410"/>
      <c r="AX419" s="410"/>
      <c r="AY419" s="410"/>
      <c r="AZ419" s="410"/>
      <c r="BA419" s="410"/>
      <c r="BB419" s="410"/>
      <c r="BC419" s="410"/>
      <c r="BD419" s="410"/>
      <c r="BE419" s="410"/>
      <c r="BF419" s="410"/>
      <c r="BG419" s="410"/>
      <c r="BH419" s="410"/>
      <c r="BI419" s="410"/>
      <c r="BJ419" s="410"/>
      <c r="BK419" s="410"/>
      <c r="BL419" s="410"/>
      <c r="BM419" s="410"/>
      <c r="BN419" s="410"/>
      <c r="BO419" s="410"/>
      <c r="BP419" s="410"/>
      <c r="BQ419" s="410"/>
      <c r="BR419" s="410"/>
      <c r="BS419" s="410"/>
      <c r="BT419" s="410"/>
      <c r="BU419" s="410"/>
      <c r="BV419" s="410"/>
      <c r="BW419" s="410"/>
      <c r="BX419" s="410"/>
      <c r="BY419" s="410"/>
      <c r="BZ419" s="410"/>
      <c r="CA419" s="410"/>
      <c r="CB419" s="410"/>
      <c r="CC419" s="410"/>
      <c r="CD419" s="410"/>
      <c r="CE419" s="410"/>
      <c r="CF419" s="410"/>
      <c r="CG419" s="410"/>
      <c r="CH419" s="410"/>
      <c r="CI419" s="410"/>
      <c r="CJ419" s="410"/>
      <c r="CK419" s="410"/>
      <c r="CL419" s="410"/>
      <c r="CM419" s="410"/>
      <c r="CN419" s="410"/>
    </row>
    <row r="420" spans="2:92" ht="14.25">
      <c r="B420" s="496" t="s">
        <v>90</v>
      </c>
      <c r="C420" s="497"/>
      <c r="D420" s="497"/>
      <c r="E420" s="497"/>
      <c r="F420" s="497"/>
      <c r="G420" s="497"/>
      <c r="H420" s="497"/>
      <c r="I420" s="497"/>
      <c r="J420" s="497"/>
      <c r="K420" s="497"/>
      <c r="L420" s="498"/>
      <c r="M420" s="521">
        <v>1180</v>
      </c>
      <c r="N420" s="720"/>
      <c r="O420" s="721"/>
      <c r="P420" s="721"/>
      <c r="Q420" s="722"/>
      <c r="R420" s="527" t="s">
        <v>2</v>
      </c>
      <c r="S420" s="410"/>
      <c r="T420" s="410"/>
      <c r="U420" s="410"/>
      <c r="V420" s="410"/>
      <c r="W420" s="410"/>
      <c r="X420" s="410"/>
      <c r="Y420" s="410"/>
      <c r="Z420" s="410"/>
      <c r="AA420" s="410"/>
      <c r="AB420" s="410"/>
      <c r="AC420" s="410"/>
      <c r="AD420" s="410"/>
      <c r="AE420" s="410"/>
      <c r="AF420" s="410"/>
      <c r="AG420" s="410"/>
      <c r="AH420" s="410"/>
      <c r="AI420" s="410"/>
      <c r="AJ420" s="410"/>
      <c r="AK420" s="410"/>
      <c r="AL420" s="410"/>
      <c r="AM420" s="410"/>
      <c r="AN420" s="410"/>
      <c r="AO420" s="410"/>
      <c r="AP420" s="410"/>
      <c r="AQ420" s="410"/>
      <c r="AR420" s="410"/>
      <c r="AS420" s="410"/>
      <c r="AT420" s="410"/>
      <c r="AU420" s="410"/>
      <c r="AV420" s="410"/>
      <c r="AW420" s="410"/>
      <c r="AX420" s="410"/>
      <c r="AY420" s="410"/>
      <c r="AZ420" s="410"/>
      <c r="BA420" s="410"/>
      <c r="BB420" s="410"/>
      <c r="BC420" s="410"/>
      <c r="BD420" s="410"/>
      <c r="BE420" s="410"/>
      <c r="BF420" s="410"/>
      <c r="BG420" s="410"/>
      <c r="BH420" s="410"/>
      <c r="BI420" s="410"/>
      <c r="BJ420" s="410"/>
      <c r="BK420" s="410"/>
      <c r="BL420" s="410"/>
      <c r="BM420" s="410"/>
      <c r="BN420" s="410"/>
      <c r="BO420" s="410"/>
      <c r="BP420" s="410"/>
      <c r="BQ420" s="410"/>
      <c r="BR420" s="410"/>
      <c r="BS420" s="410"/>
      <c r="BT420" s="410"/>
      <c r="BU420" s="410"/>
      <c r="BV420" s="410"/>
      <c r="BW420" s="410"/>
      <c r="BX420" s="410"/>
      <c r="BY420" s="410"/>
      <c r="BZ420" s="410"/>
      <c r="CA420" s="410"/>
      <c r="CB420" s="410"/>
      <c r="CC420" s="410"/>
      <c r="CD420" s="410"/>
      <c r="CE420" s="410"/>
      <c r="CF420" s="410"/>
      <c r="CG420" s="410"/>
      <c r="CH420" s="410"/>
      <c r="CI420" s="410"/>
      <c r="CJ420" s="410"/>
      <c r="CK420" s="410"/>
      <c r="CL420" s="410"/>
      <c r="CM420" s="410"/>
      <c r="CN420" s="410"/>
    </row>
    <row r="421" spans="2:92" ht="14.25">
      <c r="B421" s="496" t="s">
        <v>91</v>
      </c>
      <c r="C421" s="497"/>
      <c r="D421" s="497"/>
      <c r="E421" s="497"/>
      <c r="F421" s="497"/>
      <c r="G421" s="497"/>
      <c r="H421" s="497"/>
      <c r="I421" s="497"/>
      <c r="J421" s="497"/>
      <c r="K421" s="497"/>
      <c r="L421" s="498"/>
      <c r="M421" s="521">
        <v>1181</v>
      </c>
      <c r="N421" s="720"/>
      <c r="O421" s="721"/>
      <c r="P421" s="721"/>
      <c r="Q421" s="722"/>
      <c r="R421" s="527" t="s">
        <v>3</v>
      </c>
      <c r="S421" s="410"/>
      <c r="T421" s="410"/>
      <c r="U421" s="410"/>
      <c r="V421" s="410"/>
      <c r="W421" s="410"/>
      <c r="X421" s="410"/>
      <c r="Y421" s="410"/>
      <c r="Z421" s="410"/>
      <c r="AA421" s="410"/>
      <c r="AB421" s="410"/>
      <c r="AC421" s="410"/>
      <c r="AD421" s="410"/>
      <c r="AE421" s="410"/>
      <c r="AF421" s="410"/>
      <c r="AG421" s="410"/>
      <c r="AH421" s="410"/>
      <c r="AI421" s="410"/>
      <c r="AJ421" s="410"/>
      <c r="AK421" s="410"/>
      <c r="AL421" s="410"/>
      <c r="AM421" s="410"/>
      <c r="AN421" s="410"/>
      <c r="AO421" s="410"/>
      <c r="AP421" s="410"/>
      <c r="AQ421" s="410"/>
      <c r="AR421" s="410"/>
      <c r="AS421" s="410"/>
      <c r="AT421" s="410"/>
      <c r="AU421" s="410"/>
      <c r="AV421" s="410"/>
      <c r="AW421" s="410"/>
      <c r="AX421" s="410"/>
      <c r="AY421" s="410"/>
      <c r="AZ421" s="410"/>
      <c r="BA421" s="410"/>
      <c r="BB421" s="410"/>
      <c r="BC421" s="410"/>
      <c r="BD421" s="410"/>
      <c r="BE421" s="410"/>
      <c r="BF421" s="410"/>
      <c r="BG421" s="410"/>
      <c r="BH421" s="410"/>
      <c r="BI421" s="410"/>
      <c r="BJ421" s="410"/>
      <c r="BK421" s="410"/>
      <c r="BL421" s="410"/>
      <c r="BM421" s="410"/>
      <c r="BN421" s="410"/>
      <c r="BO421" s="410"/>
      <c r="BP421" s="410"/>
      <c r="BQ421" s="410"/>
      <c r="BR421" s="410"/>
      <c r="BS421" s="410"/>
      <c r="BT421" s="410"/>
      <c r="BU421" s="410"/>
      <c r="BV421" s="410"/>
      <c r="BW421" s="410"/>
      <c r="BX421" s="410"/>
      <c r="BY421" s="410"/>
      <c r="BZ421" s="410"/>
      <c r="CA421" s="410"/>
      <c r="CB421" s="410"/>
      <c r="CC421" s="410"/>
      <c r="CD421" s="410"/>
      <c r="CE421" s="410"/>
      <c r="CF421" s="410"/>
      <c r="CG421" s="410"/>
      <c r="CH421" s="410"/>
      <c r="CI421" s="410"/>
      <c r="CJ421" s="410"/>
      <c r="CK421" s="410"/>
      <c r="CL421" s="410"/>
      <c r="CM421" s="410"/>
      <c r="CN421" s="410"/>
    </row>
    <row r="422" spans="2:92" ht="14.25">
      <c r="B422" s="496" t="s">
        <v>836</v>
      </c>
      <c r="C422" s="497"/>
      <c r="D422" s="497"/>
      <c r="E422" s="497"/>
      <c r="F422" s="497"/>
      <c r="G422" s="497"/>
      <c r="H422" s="497"/>
      <c r="I422" s="497"/>
      <c r="J422" s="497"/>
      <c r="K422" s="497"/>
      <c r="L422" s="498"/>
      <c r="M422" s="521">
        <v>1182</v>
      </c>
      <c r="N422" s="720"/>
      <c r="O422" s="721"/>
      <c r="P422" s="721"/>
      <c r="Q422" s="722"/>
      <c r="R422" s="527" t="s">
        <v>3</v>
      </c>
      <c r="S422" s="410"/>
      <c r="T422" s="410"/>
      <c r="U422" s="410"/>
      <c r="V422" s="410"/>
      <c r="W422" s="410"/>
      <c r="X422" s="410"/>
      <c r="Y422" s="410"/>
      <c r="Z422" s="410"/>
      <c r="AA422" s="410"/>
      <c r="AB422" s="410"/>
      <c r="AC422" s="410"/>
      <c r="AD422" s="410"/>
      <c r="AE422" s="410"/>
      <c r="AF422" s="410"/>
      <c r="AG422" s="410"/>
      <c r="AH422" s="410"/>
      <c r="AI422" s="410"/>
      <c r="AJ422" s="410"/>
      <c r="AK422" s="410"/>
      <c r="AL422" s="410"/>
      <c r="AM422" s="410"/>
      <c r="AN422" s="410"/>
      <c r="AO422" s="410"/>
      <c r="AP422" s="410"/>
      <c r="AQ422" s="410"/>
      <c r="AR422" s="410"/>
      <c r="AS422" s="410"/>
      <c r="AT422" s="410"/>
      <c r="AU422" s="410"/>
      <c r="AV422" s="410"/>
      <c r="AW422" s="410"/>
      <c r="AX422" s="410"/>
      <c r="AY422" s="410"/>
      <c r="AZ422" s="410"/>
      <c r="BA422" s="410"/>
      <c r="BB422" s="410"/>
      <c r="BC422" s="410"/>
      <c r="BD422" s="410"/>
      <c r="BE422" s="410"/>
      <c r="BF422" s="410"/>
      <c r="BG422" s="410"/>
      <c r="BH422" s="410"/>
      <c r="BI422" s="410"/>
      <c r="BJ422" s="410"/>
      <c r="BK422" s="410"/>
      <c r="BL422" s="410"/>
      <c r="BM422" s="410"/>
      <c r="BN422" s="410"/>
      <c r="BO422" s="410"/>
      <c r="BP422" s="410"/>
      <c r="BQ422" s="410"/>
      <c r="BR422" s="410"/>
      <c r="BS422" s="410"/>
      <c r="BT422" s="410"/>
      <c r="BU422" s="410"/>
      <c r="BV422" s="410"/>
      <c r="BW422" s="410"/>
      <c r="BX422" s="410"/>
      <c r="BY422" s="410"/>
      <c r="BZ422" s="410"/>
      <c r="CA422" s="410"/>
      <c r="CB422" s="410"/>
      <c r="CC422" s="410"/>
      <c r="CD422" s="410"/>
      <c r="CE422" s="410"/>
      <c r="CF422" s="410"/>
      <c r="CG422" s="410"/>
      <c r="CH422" s="410"/>
      <c r="CI422" s="410"/>
      <c r="CJ422" s="410"/>
      <c r="CK422" s="410"/>
      <c r="CL422" s="410"/>
      <c r="CM422" s="410"/>
      <c r="CN422" s="410"/>
    </row>
    <row r="423" spans="2:92" ht="14.25">
      <c r="B423" s="496" t="s">
        <v>818</v>
      </c>
      <c r="C423" s="497"/>
      <c r="D423" s="497"/>
      <c r="E423" s="497"/>
      <c r="F423" s="497"/>
      <c r="G423" s="497"/>
      <c r="H423" s="497"/>
      <c r="I423" s="497"/>
      <c r="J423" s="497"/>
      <c r="K423" s="497"/>
      <c r="L423" s="498"/>
      <c r="M423" s="521">
        <v>1697</v>
      </c>
      <c r="N423" s="720"/>
      <c r="O423" s="721"/>
      <c r="P423" s="721"/>
      <c r="Q423" s="722"/>
      <c r="R423" s="527" t="s">
        <v>3</v>
      </c>
      <c r="S423" s="410"/>
      <c r="T423" s="410"/>
      <c r="U423" s="410"/>
      <c r="V423" s="410"/>
      <c r="W423" s="410"/>
      <c r="X423" s="410"/>
      <c r="Y423" s="410"/>
      <c r="Z423" s="410"/>
      <c r="AA423" s="410"/>
      <c r="AB423" s="410"/>
      <c r="AC423" s="410"/>
      <c r="AD423" s="410"/>
      <c r="AE423" s="410"/>
      <c r="AF423" s="410"/>
      <c r="AG423" s="410"/>
      <c r="AH423" s="410"/>
      <c r="AI423" s="410"/>
      <c r="AJ423" s="410"/>
      <c r="AK423" s="410"/>
      <c r="AL423" s="410"/>
      <c r="AM423" s="410"/>
      <c r="AN423" s="410"/>
      <c r="AO423" s="410"/>
      <c r="AP423" s="410"/>
      <c r="AQ423" s="410"/>
      <c r="AR423" s="410"/>
      <c r="AS423" s="410"/>
      <c r="AT423" s="410"/>
      <c r="AU423" s="410"/>
      <c r="AV423" s="410"/>
      <c r="AW423" s="410"/>
      <c r="AX423" s="410"/>
      <c r="AY423" s="410"/>
      <c r="AZ423" s="410"/>
      <c r="BA423" s="410"/>
      <c r="BB423" s="410"/>
      <c r="BC423" s="410"/>
      <c r="BD423" s="410"/>
      <c r="BE423" s="410"/>
      <c r="BF423" s="410"/>
      <c r="BG423" s="410"/>
      <c r="BH423" s="410"/>
      <c r="BI423" s="410"/>
      <c r="BJ423" s="410"/>
      <c r="BK423" s="410"/>
      <c r="BL423" s="410"/>
      <c r="BM423" s="410"/>
      <c r="BN423" s="410"/>
      <c r="BO423" s="410"/>
      <c r="BP423" s="410"/>
      <c r="BQ423" s="410"/>
      <c r="BR423" s="410"/>
      <c r="BS423" s="410"/>
      <c r="BT423" s="410"/>
      <c r="BU423" s="410"/>
      <c r="BV423" s="410"/>
      <c r="BW423" s="410"/>
      <c r="BX423" s="410"/>
      <c r="BY423" s="410"/>
      <c r="BZ423" s="410"/>
      <c r="CA423" s="410"/>
      <c r="CB423" s="410"/>
      <c r="CC423" s="410"/>
      <c r="CD423" s="410"/>
      <c r="CE423" s="410"/>
      <c r="CF423" s="410"/>
      <c r="CG423" s="410"/>
      <c r="CH423" s="410"/>
      <c r="CI423" s="410"/>
      <c r="CJ423" s="410"/>
      <c r="CK423" s="410"/>
      <c r="CL423" s="410"/>
      <c r="CM423" s="410"/>
      <c r="CN423" s="410"/>
    </row>
    <row r="424" spans="2:92" ht="14.25">
      <c r="B424" s="496" t="s">
        <v>92</v>
      </c>
      <c r="C424" s="497"/>
      <c r="D424" s="497"/>
      <c r="E424" s="497"/>
      <c r="F424" s="497"/>
      <c r="G424" s="497"/>
      <c r="H424" s="497"/>
      <c r="I424" s="497"/>
      <c r="J424" s="497"/>
      <c r="K424" s="497"/>
      <c r="L424" s="498"/>
      <c r="M424" s="521">
        <v>1186</v>
      </c>
      <c r="N424" s="720"/>
      <c r="O424" s="721"/>
      <c r="P424" s="721"/>
      <c r="Q424" s="722"/>
      <c r="R424" s="527" t="s">
        <v>2</v>
      </c>
      <c r="S424" s="410"/>
      <c r="T424" s="410"/>
      <c r="U424" s="410"/>
      <c r="V424" s="410"/>
      <c r="W424" s="410"/>
      <c r="X424" s="410"/>
      <c r="Y424" s="410"/>
      <c r="Z424" s="410"/>
      <c r="AA424" s="410"/>
      <c r="AB424" s="410"/>
      <c r="AC424" s="410"/>
      <c r="AD424" s="410"/>
      <c r="AE424" s="410"/>
      <c r="AF424" s="410"/>
      <c r="AG424" s="410"/>
      <c r="AH424" s="410"/>
      <c r="AI424" s="410"/>
      <c r="AJ424" s="410"/>
      <c r="AK424" s="410"/>
      <c r="AL424" s="410"/>
      <c r="AM424" s="410"/>
      <c r="AN424" s="410"/>
      <c r="AO424" s="410"/>
      <c r="AP424" s="410"/>
      <c r="AQ424" s="410"/>
      <c r="AR424" s="410"/>
      <c r="AS424" s="410"/>
      <c r="AT424" s="410"/>
      <c r="AU424" s="410"/>
      <c r="AV424" s="410"/>
      <c r="AW424" s="410"/>
      <c r="AX424" s="410"/>
      <c r="AY424" s="410"/>
      <c r="AZ424" s="410"/>
      <c r="BA424" s="410"/>
      <c r="BB424" s="410"/>
      <c r="BC424" s="410"/>
      <c r="BD424" s="410"/>
      <c r="BE424" s="410"/>
      <c r="BF424" s="410"/>
      <c r="BG424" s="410"/>
      <c r="BH424" s="410"/>
      <c r="BI424" s="410"/>
      <c r="BJ424" s="410"/>
      <c r="BK424" s="410"/>
      <c r="BL424" s="410"/>
      <c r="BM424" s="410"/>
      <c r="BN424" s="410"/>
      <c r="BO424" s="410"/>
      <c r="BP424" s="410"/>
      <c r="BQ424" s="410"/>
      <c r="BR424" s="410"/>
      <c r="BS424" s="410"/>
      <c r="BT424" s="410"/>
      <c r="BU424" s="410"/>
      <c r="BV424" s="410"/>
      <c r="BW424" s="410"/>
      <c r="BX424" s="410"/>
      <c r="BY424" s="410"/>
      <c r="BZ424" s="410"/>
      <c r="CA424" s="410"/>
      <c r="CB424" s="410"/>
      <c r="CC424" s="410"/>
      <c r="CD424" s="410"/>
      <c r="CE424" s="410"/>
      <c r="CF424" s="410"/>
      <c r="CG424" s="410"/>
      <c r="CH424" s="410"/>
      <c r="CI424" s="410"/>
      <c r="CJ424" s="410"/>
      <c r="CK424" s="410"/>
      <c r="CL424" s="410"/>
      <c r="CM424" s="410"/>
      <c r="CN424" s="410"/>
    </row>
    <row r="425" spans="2:92" ht="14.25">
      <c r="B425" s="496" t="s">
        <v>93</v>
      </c>
      <c r="C425" s="497"/>
      <c r="D425" s="497"/>
      <c r="E425" s="497"/>
      <c r="F425" s="497"/>
      <c r="G425" s="497"/>
      <c r="H425" s="497"/>
      <c r="I425" s="497"/>
      <c r="J425" s="497"/>
      <c r="K425" s="497"/>
      <c r="L425" s="498"/>
      <c r="M425" s="521">
        <v>1187</v>
      </c>
      <c r="N425" s="720"/>
      <c r="O425" s="721"/>
      <c r="P425" s="721"/>
      <c r="Q425" s="722"/>
      <c r="R425" s="527" t="s">
        <v>3</v>
      </c>
      <c r="S425" s="410"/>
      <c r="T425" s="410"/>
      <c r="U425" s="410"/>
      <c r="V425" s="410"/>
      <c r="W425" s="410"/>
      <c r="X425" s="410"/>
      <c r="Y425" s="410"/>
      <c r="Z425" s="410"/>
      <c r="AA425" s="410"/>
      <c r="AB425" s="410"/>
      <c r="AC425" s="410"/>
      <c r="AD425" s="410"/>
      <c r="AE425" s="410"/>
      <c r="AF425" s="410"/>
      <c r="AG425" s="410"/>
      <c r="AH425" s="410"/>
      <c r="AI425" s="410"/>
      <c r="AJ425" s="410"/>
      <c r="AK425" s="410"/>
      <c r="AL425" s="410"/>
      <c r="AM425" s="410"/>
      <c r="AN425" s="410"/>
      <c r="AO425" s="410"/>
      <c r="AP425" s="410"/>
      <c r="AQ425" s="410"/>
      <c r="AR425" s="410"/>
      <c r="AS425" s="410"/>
      <c r="AT425" s="410"/>
      <c r="AU425" s="410"/>
      <c r="AV425" s="410"/>
      <c r="AW425" s="410"/>
      <c r="AX425" s="410"/>
      <c r="AY425" s="410"/>
      <c r="AZ425" s="410"/>
      <c r="BA425" s="410"/>
      <c r="BB425" s="410"/>
      <c r="BC425" s="410"/>
      <c r="BD425" s="410"/>
      <c r="BE425" s="410"/>
      <c r="BF425" s="410"/>
      <c r="BG425" s="410"/>
      <c r="BH425" s="410"/>
      <c r="BI425" s="410"/>
      <c r="BJ425" s="410"/>
      <c r="BK425" s="410"/>
      <c r="BL425" s="410"/>
      <c r="BM425" s="410"/>
      <c r="BN425" s="410"/>
      <c r="BO425" s="410"/>
      <c r="BP425" s="410"/>
      <c r="BQ425" s="410"/>
      <c r="BR425" s="410"/>
      <c r="BS425" s="410"/>
      <c r="BT425" s="410"/>
      <c r="BU425" s="410"/>
      <c r="BV425" s="410"/>
      <c r="BW425" s="410"/>
      <c r="BX425" s="410"/>
      <c r="BY425" s="410"/>
      <c r="BZ425" s="410"/>
      <c r="CA425" s="410"/>
      <c r="CB425" s="410"/>
      <c r="CC425" s="410"/>
      <c r="CD425" s="410"/>
      <c r="CE425" s="410"/>
      <c r="CF425" s="410"/>
      <c r="CG425" s="410"/>
      <c r="CH425" s="410"/>
      <c r="CI425" s="410"/>
      <c r="CJ425" s="410"/>
      <c r="CK425" s="410"/>
      <c r="CL425" s="410"/>
      <c r="CM425" s="410"/>
      <c r="CN425" s="410"/>
    </row>
    <row r="426" spans="2:92" ht="14.25">
      <c r="B426" s="496" t="s">
        <v>57</v>
      </c>
      <c r="C426" s="497"/>
      <c r="D426" s="497"/>
      <c r="E426" s="497"/>
      <c r="F426" s="497"/>
      <c r="G426" s="497"/>
      <c r="H426" s="497"/>
      <c r="I426" s="497"/>
      <c r="J426" s="497"/>
      <c r="K426" s="497"/>
      <c r="L426" s="498"/>
      <c r="M426" s="521">
        <v>1700</v>
      </c>
      <c r="N426" s="720"/>
      <c r="O426" s="721"/>
      <c r="P426" s="721"/>
      <c r="Q426" s="722"/>
      <c r="R426" s="527" t="s">
        <v>3</v>
      </c>
      <c r="S426" s="410"/>
      <c r="T426" s="410"/>
      <c r="U426" s="410"/>
      <c r="V426" s="410"/>
      <c r="W426" s="410"/>
      <c r="X426" s="410"/>
      <c r="Y426" s="410"/>
      <c r="Z426" s="410"/>
      <c r="AA426" s="410"/>
      <c r="AB426" s="410"/>
      <c r="AC426" s="410"/>
      <c r="AD426" s="410"/>
      <c r="AE426" s="410"/>
      <c r="AF426" s="410"/>
      <c r="AG426" s="410"/>
      <c r="AH426" s="410"/>
      <c r="AI426" s="410"/>
      <c r="AJ426" s="410"/>
      <c r="AK426" s="410"/>
      <c r="AL426" s="410"/>
      <c r="AM426" s="410"/>
      <c r="AN426" s="410"/>
      <c r="AO426" s="410"/>
      <c r="AP426" s="410"/>
      <c r="AQ426" s="410"/>
      <c r="AR426" s="410"/>
      <c r="AS426" s="410"/>
      <c r="AT426" s="410"/>
      <c r="AU426" s="410"/>
      <c r="AV426" s="410"/>
      <c r="AW426" s="410"/>
      <c r="AX426" s="410"/>
      <c r="AY426" s="410"/>
      <c r="AZ426" s="410"/>
      <c r="BA426" s="410"/>
      <c r="BB426" s="410"/>
      <c r="BC426" s="410"/>
      <c r="BD426" s="410"/>
      <c r="BE426" s="410"/>
      <c r="BF426" s="410"/>
      <c r="BG426" s="410"/>
      <c r="BH426" s="410"/>
      <c r="BI426" s="410"/>
      <c r="BJ426" s="410"/>
      <c r="BK426" s="410"/>
      <c r="BL426" s="410"/>
      <c r="BM426" s="410"/>
      <c r="BN426" s="410"/>
      <c r="BO426" s="410"/>
      <c r="BP426" s="410"/>
      <c r="BQ426" s="410"/>
      <c r="BR426" s="410"/>
      <c r="BS426" s="410"/>
      <c r="BT426" s="410"/>
      <c r="BU426" s="410"/>
      <c r="BV426" s="410"/>
      <c r="BW426" s="410"/>
      <c r="BX426" s="410"/>
      <c r="BY426" s="410"/>
      <c r="BZ426" s="410"/>
      <c r="CA426" s="410"/>
      <c r="CB426" s="410"/>
      <c r="CC426" s="410"/>
      <c r="CD426" s="410"/>
      <c r="CE426" s="410"/>
      <c r="CF426" s="410"/>
      <c r="CG426" s="410"/>
      <c r="CH426" s="410"/>
      <c r="CI426" s="410"/>
      <c r="CJ426" s="410"/>
      <c r="CK426" s="410"/>
      <c r="CL426" s="410"/>
      <c r="CM426" s="410"/>
      <c r="CN426" s="410"/>
    </row>
    <row r="427" spans="2:92" ht="14.25">
      <c r="B427" s="496" t="s">
        <v>94</v>
      </c>
      <c r="C427" s="497"/>
      <c r="D427" s="497"/>
      <c r="E427" s="497"/>
      <c r="F427" s="497"/>
      <c r="G427" s="497"/>
      <c r="H427" s="497"/>
      <c r="I427" s="497"/>
      <c r="J427" s="497"/>
      <c r="K427" s="497"/>
      <c r="L427" s="498"/>
      <c r="M427" s="521">
        <v>1188</v>
      </c>
      <c r="N427" s="720"/>
      <c r="O427" s="721"/>
      <c r="P427" s="721"/>
      <c r="Q427" s="722"/>
      <c r="R427" s="527" t="s">
        <v>3</v>
      </c>
      <c r="S427" s="410"/>
      <c r="T427" s="410"/>
      <c r="U427" s="410"/>
      <c r="V427" s="410"/>
      <c r="W427" s="410"/>
      <c r="X427" s="410"/>
      <c r="Y427" s="410"/>
      <c r="Z427" s="410"/>
      <c r="AA427" s="410"/>
      <c r="AB427" s="410"/>
      <c r="AC427" s="410"/>
      <c r="AD427" s="410"/>
      <c r="AE427" s="410"/>
      <c r="AF427" s="410"/>
      <c r="AG427" s="410"/>
      <c r="AH427" s="410"/>
      <c r="AI427" s="410"/>
      <c r="AJ427" s="410"/>
      <c r="AK427" s="410"/>
      <c r="AL427" s="410"/>
      <c r="AM427" s="410"/>
      <c r="AN427" s="410"/>
      <c r="AO427" s="410"/>
      <c r="AP427" s="410"/>
      <c r="AQ427" s="410"/>
      <c r="AR427" s="410"/>
      <c r="AS427" s="410"/>
      <c r="AT427" s="410"/>
      <c r="AU427" s="410"/>
      <c r="AV427" s="410"/>
      <c r="AW427" s="410"/>
      <c r="AX427" s="410"/>
      <c r="AY427" s="410"/>
      <c r="AZ427" s="410"/>
      <c r="BA427" s="410"/>
      <c r="BB427" s="410"/>
      <c r="BC427" s="410"/>
      <c r="BD427" s="410"/>
      <c r="BE427" s="410"/>
      <c r="BF427" s="410"/>
      <c r="BG427" s="410"/>
      <c r="BH427" s="410"/>
      <c r="BI427" s="410"/>
      <c r="BJ427" s="410"/>
      <c r="BK427" s="410"/>
      <c r="BL427" s="410"/>
      <c r="BM427" s="410"/>
      <c r="BN427" s="410"/>
      <c r="BO427" s="410"/>
      <c r="BP427" s="410"/>
      <c r="BQ427" s="410"/>
      <c r="BR427" s="410"/>
      <c r="BS427" s="410"/>
      <c r="BT427" s="410"/>
      <c r="BU427" s="410"/>
      <c r="BV427" s="410"/>
      <c r="BW427" s="410"/>
      <c r="BX427" s="410"/>
      <c r="BY427" s="410"/>
      <c r="BZ427" s="410"/>
      <c r="CA427" s="410"/>
      <c r="CB427" s="410"/>
      <c r="CC427" s="410"/>
      <c r="CD427" s="410"/>
      <c r="CE427" s="410"/>
      <c r="CF427" s="410"/>
      <c r="CG427" s="410"/>
      <c r="CH427" s="410"/>
      <c r="CI427" s="410"/>
      <c r="CJ427" s="410"/>
      <c r="CK427" s="410"/>
      <c r="CL427" s="410"/>
      <c r="CM427" s="410"/>
      <c r="CN427" s="410"/>
    </row>
    <row r="428" spans="2:92" ht="14.25">
      <c r="B428" s="496" t="s">
        <v>95</v>
      </c>
      <c r="C428" s="497"/>
      <c r="D428" s="497"/>
      <c r="E428" s="497"/>
      <c r="F428" s="497"/>
      <c r="G428" s="497"/>
      <c r="H428" s="497"/>
      <c r="I428" s="497"/>
      <c r="J428" s="497"/>
      <c r="K428" s="497"/>
      <c r="L428" s="498"/>
      <c r="M428" s="521">
        <v>1701</v>
      </c>
      <c r="N428" s="720"/>
      <c r="O428" s="721"/>
      <c r="P428" s="721"/>
      <c r="Q428" s="722"/>
      <c r="R428" s="527" t="s">
        <v>2</v>
      </c>
      <c r="S428" s="410"/>
      <c r="T428" s="410"/>
      <c r="U428" s="410"/>
      <c r="V428" s="410"/>
      <c r="W428" s="410"/>
      <c r="X428" s="410"/>
      <c r="Y428" s="410"/>
      <c r="Z428" s="410"/>
      <c r="AA428" s="410"/>
      <c r="AB428" s="410"/>
      <c r="AC428" s="410"/>
      <c r="AD428" s="410"/>
      <c r="AE428" s="410"/>
      <c r="AF428" s="410"/>
      <c r="AG428" s="410"/>
      <c r="AH428" s="410"/>
      <c r="AI428" s="410"/>
      <c r="AJ428" s="410"/>
      <c r="AK428" s="410"/>
      <c r="AL428" s="410"/>
      <c r="AM428" s="410"/>
      <c r="AN428" s="410"/>
      <c r="AO428" s="410"/>
      <c r="AP428" s="410"/>
      <c r="AQ428" s="410"/>
      <c r="AR428" s="410"/>
      <c r="AS428" s="410"/>
      <c r="AT428" s="410"/>
      <c r="AU428" s="410"/>
      <c r="AV428" s="410"/>
      <c r="AW428" s="410"/>
      <c r="AX428" s="410"/>
      <c r="AY428" s="410"/>
      <c r="AZ428" s="410"/>
      <c r="BA428" s="410"/>
      <c r="BB428" s="410"/>
      <c r="BC428" s="410"/>
      <c r="BD428" s="410"/>
      <c r="BE428" s="410"/>
      <c r="BF428" s="410"/>
      <c r="BG428" s="410"/>
      <c r="BH428" s="410"/>
      <c r="BI428" s="410"/>
      <c r="BJ428" s="410"/>
      <c r="BK428" s="410"/>
      <c r="BL428" s="410"/>
      <c r="BM428" s="410"/>
      <c r="BN428" s="410"/>
      <c r="BO428" s="410"/>
      <c r="BP428" s="410"/>
      <c r="BQ428" s="410"/>
      <c r="BR428" s="410"/>
      <c r="BS428" s="410"/>
      <c r="BT428" s="410"/>
      <c r="BU428" s="410"/>
      <c r="BV428" s="410"/>
      <c r="BW428" s="410"/>
      <c r="BX428" s="410"/>
      <c r="BY428" s="410"/>
      <c r="BZ428" s="410"/>
      <c r="CA428" s="410"/>
      <c r="CB428" s="410"/>
      <c r="CC428" s="410"/>
      <c r="CD428" s="410"/>
      <c r="CE428" s="410"/>
      <c r="CF428" s="410"/>
      <c r="CG428" s="410"/>
      <c r="CH428" s="410"/>
      <c r="CI428" s="410"/>
      <c r="CJ428" s="410"/>
      <c r="CK428" s="410"/>
      <c r="CL428" s="410"/>
      <c r="CM428" s="410"/>
      <c r="CN428" s="410"/>
    </row>
    <row r="429" spans="2:92" ht="14.25">
      <c r="B429" s="496" t="s">
        <v>96</v>
      </c>
      <c r="C429" s="497"/>
      <c r="D429" s="497"/>
      <c r="E429" s="497"/>
      <c r="F429" s="497"/>
      <c r="G429" s="497"/>
      <c r="H429" s="497"/>
      <c r="I429" s="497"/>
      <c r="J429" s="497"/>
      <c r="K429" s="497"/>
      <c r="L429" s="498"/>
      <c r="M429" s="521">
        <v>1702</v>
      </c>
      <c r="N429" s="720"/>
      <c r="O429" s="721"/>
      <c r="P429" s="721"/>
      <c r="Q429" s="722"/>
      <c r="R429" s="527" t="s">
        <v>2</v>
      </c>
      <c r="S429" s="410"/>
      <c r="T429" s="410"/>
      <c r="U429" s="410"/>
      <c r="V429" s="410"/>
      <c r="W429" s="410"/>
      <c r="X429" s="410"/>
      <c r="Y429" s="410"/>
      <c r="Z429" s="410"/>
      <c r="AA429" s="410"/>
      <c r="AB429" s="410"/>
      <c r="AC429" s="410"/>
      <c r="AD429" s="410"/>
      <c r="AE429" s="410"/>
      <c r="AF429" s="410"/>
      <c r="AG429" s="410"/>
      <c r="AH429" s="410"/>
      <c r="AI429" s="410"/>
      <c r="AJ429" s="410"/>
      <c r="AK429" s="410"/>
      <c r="AL429" s="410"/>
      <c r="AM429" s="410"/>
      <c r="AN429" s="410"/>
      <c r="AO429" s="410"/>
      <c r="AP429" s="410"/>
      <c r="AQ429" s="410"/>
      <c r="AR429" s="410"/>
      <c r="AS429" s="410"/>
      <c r="AT429" s="410"/>
      <c r="AU429" s="410"/>
      <c r="AV429" s="410"/>
      <c r="AW429" s="410"/>
      <c r="AX429" s="410"/>
      <c r="AY429" s="410"/>
      <c r="AZ429" s="410"/>
      <c r="BA429" s="410"/>
      <c r="BB429" s="410"/>
      <c r="BC429" s="410"/>
      <c r="BD429" s="410"/>
      <c r="BE429" s="410"/>
      <c r="BF429" s="410"/>
      <c r="BG429" s="410"/>
      <c r="BH429" s="410"/>
      <c r="BI429" s="410"/>
      <c r="BJ429" s="410"/>
      <c r="BK429" s="410"/>
      <c r="BL429" s="410"/>
      <c r="BM429" s="410"/>
      <c r="BN429" s="410"/>
      <c r="BO429" s="410"/>
      <c r="BP429" s="410"/>
      <c r="BQ429" s="410"/>
      <c r="BR429" s="410"/>
      <c r="BS429" s="410"/>
      <c r="BT429" s="410"/>
      <c r="BU429" s="410"/>
      <c r="BV429" s="410"/>
      <c r="BW429" s="410"/>
      <c r="BX429" s="410"/>
      <c r="BY429" s="410"/>
      <c r="BZ429" s="410"/>
      <c r="CA429" s="410"/>
      <c r="CB429" s="410"/>
      <c r="CC429" s="410"/>
      <c r="CD429" s="410"/>
      <c r="CE429" s="410"/>
      <c r="CF429" s="410"/>
      <c r="CG429" s="410"/>
      <c r="CH429" s="410"/>
      <c r="CI429" s="410"/>
      <c r="CJ429" s="410"/>
      <c r="CK429" s="410"/>
      <c r="CL429" s="410"/>
      <c r="CM429" s="410"/>
      <c r="CN429" s="410"/>
    </row>
    <row r="430" spans="2:92" ht="14.25">
      <c r="B430" s="496" t="s">
        <v>97</v>
      </c>
      <c r="C430" s="497"/>
      <c r="D430" s="497"/>
      <c r="E430" s="497"/>
      <c r="F430" s="497"/>
      <c r="G430" s="497"/>
      <c r="H430" s="497"/>
      <c r="I430" s="497"/>
      <c r="J430" s="497"/>
      <c r="K430" s="497"/>
      <c r="L430" s="498"/>
      <c r="M430" s="521">
        <v>1189</v>
      </c>
      <c r="N430" s="720"/>
      <c r="O430" s="721"/>
      <c r="P430" s="721"/>
      <c r="Q430" s="722"/>
      <c r="R430" s="527" t="s">
        <v>2</v>
      </c>
      <c r="S430" s="410"/>
      <c r="T430" s="410"/>
      <c r="U430" s="410"/>
      <c r="V430" s="410"/>
      <c r="W430" s="410"/>
      <c r="X430" s="410"/>
      <c r="Y430" s="410"/>
      <c r="Z430" s="410"/>
      <c r="AA430" s="410"/>
      <c r="AB430" s="410"/>
      <c r="AC430" s="410"/>
      <c r="AD430" s="410"/>
      <c r="AE430" s="410"/>
      <c r="AF430" s="410"/>
      <c r="AG430" s="410"/>
      <c r="AH430" s="410"/>
      <c r="AI430" s="410"/>
      <c r="AJ430" s="410"/>
      <c r="AK430" s="410"/>
      <c r="AL430" s="410"/>
      <c r="AM430" s="410"/>
      <c r="AN430" s="410"/>
      <c r="AO430" s="410"/>
      <c r="AP430" s="410"/>
      <c r="AQ430" s="410"/>
      <c r="AR430" s="410"/>
      <c r="AS430" s="410"/>
      <c r="AT430" s="410"/>
      <c r="AU430" s="410"/>
      <c r="AV430" s="410"/>
      <c r="AW430" s="410"/>
      <c r="AX430" s="410"/>
      <c r="AY430" s="410"/>
      <c r="AZ430" s="410"/>
      <c r="BA430" s="410"/>
      <c r="BB430" s="410"/>
      <c r="BC430" s="410"/>
      <c r="BD430" s="410"/>
      <c r="BE430" s="410"/>
      <c r="BF430" s="410"/>
      <c r="BG430" s="410"/>
      <c r="BH430" s="410"/>
      <c r="BI430" s="410"/>
      <c r="BJ430" s="410"/>
      <c r="BK430" s="410"/>
      <c r="BL430" s="410"/>
      <c r="BM430" s="410"/>
      <c r="BN430" s="410"/>
      <c r="BO430" s="410"/>
      <c r="BP430" s="410"/>
      <c r="BQ430" s="410"/>
      <c r="BR430" s="410"/>
      <c r="BS430" s="410"/>
      <c r="BT430" s="410"/>
      <c r="BU430" s="410"/>
      <c r="BV430" s="410"/>
      <c r="BW430" s="410"/>
      <c r="BX430" s="410"/>
      <c r="BY430" s="410"/>
      <c r="BZ430" s="410"/>
      <c r="CA430" s="410"/>
      <c r="CB430" s="410"/>
      <c r="CC430" s="410"/>
      <c r="CD430" s="410"/>
      <c r="CE430" s="410"/>
      <c r="CF430" s="410"/>
      <c r="CG430" s="410"/>
      <c r="CH430" s="410"/>
      <c r="CI430" s="410"/>
      <c r="CJ430" s="410"/>
      <c r="CK430" s="410"/>
      <c r="CL430" s="410"/>
      <c r="CM430" s="410"/>
      <c r="CN430" s="410"/>
    </row>
    <row r="431" spans="2:92" ht="14.25">
      <c r="B431" s="496" t="s">
        <v>98</v>
      </c>
      <c r="C431" s="497"/>
      <c r="D431" s="497"/>
      <c r="E431" s="497"/>
      <c r="F431" s="497"/>
      <c r="G431" s="497"/>
      <c r="H431" s="497"/>
      <c r="I431" s="497"/>
      <c r="J431" s="497"/>
      <c r="K431" s="497"/>
      <c r="L431" s="498"/>
      <c r="M431" s="521">
        <v>1190</v>
      </c>
      <c r="N431" s="720"/>
      <c r="O431" s="721"/>
      <c r="P431" s="721"/>
      <c r="Q431" s="722"/>
      <c r="R431" s="527" t="s">
        <v>3</v>
      </c>
      <c r="S431" s="410"/>
      <c r="T431" s="410"/>
      <c r="U431" s="410"/>
      <c r="V431" s="410"/>
      <c r="W431" s="410"/>
      <c r="X431" s="410"/>
      <c r="Y431" s="410"/>
      <c r="Z431" s="410"/>
      <c r="AA431" s="410"/>
      <c r="AB431" s="410"/>
      <c r="AC431" s="410"/>
      <c r="AD431" s="410"/>
      <c r="AE431" s="410"/>
      <c r="AF431" s="410"/>
      <c r="AG431" s="410"/>
      <c r="AH431" s="410"/>
      <c r="AI431" s="410"/>
      <c r="AJ431" s="410"/>
      <c r="AK431" s="410"/>
      <c r="AL431" s="410"/>
      <c r="AM431" s="410"/>
      <c r="AN431" s="410"/>
      <c r="AO431" s="410"/>
      <c r="AP431" s="410"/>
      <c r="AQ431" s="410"/>
      <c r="AR431" s="410"/>
      <c r="AS431" s="410"/>
      <c r="AT431" s="410"/>
      <c r="AU431" s="410"/>
      <c r="AV431" s="410"/>
      <c r="AW431" s="410"/>
      <c r="AX431" s="410"/>
      <c r="AY431" s="410"/>
      <c r="AZ431" s="410"/>
      <c r="BA431" s="410"/>
      <c r="BB431" s="410"/>
      <c r="BC431" s="410"/>
      <c r="BD431" s="410"/>
      <c r="BE431" s="410"/>
      <c r="BF431" s="410"/>
      <c r="BG431" s="410"/>
      <c r="BH431" s="410"/>
      <c r="BI431" s="410"/>
      <c r="BJ431" s="410"/>
      <c r="BK431" s="410"/>
      <c r="BL431" s="410"/>
      <c r="BM431" s="410"/>
      <c r="BN431" s="410"/>
      <c r="BO431" s="410"/>
      <c r="BP431" s="410"/>
      <c r="BQ431" s="410"/>
      <c r="BR431" s="410"/>
      <c r="BS431" s="410"/>
      <c r="BT431" s="410"/>
      <c r="BU431" s="410"/>
      <c r="BV431" s="410"/>
      <c r="BW431" s="410"/>
      <c r="BX431" s="410"/>
      <c r="BY431" s="410"/>
      <c r="BZ431" s="410"/>
      <c r="CA431" s="410"/>
      <c r="CB431" s="410"/>
      <c r="CC431" s="410"/>
      <c r="CD431" s="410"/>
      <c r="CE431" s="410"/>
      <c r="CF431" s="410"/>
      <c r="CG431" s="410"/>
      <c r="CH431" s="410"/>
      <c r="CI431" s="410"/>
      <c r="CJ431" s="410"/>
      <c r="CK431" s="410"/>
      <c r="CL431" s="410"/>
      <c r="CM431" s="410"/>
      <c r="CN431" s="410"/>
    </row>
    <row r="432" spans="2:92" ht="14.25">
      <c r="B432" s="496" t="s">
        <v>843</v>
      </c>
      <c r="C432" s="497"/>
      <c r="D432" s="497"/>
      <c r="E432" s="497"/>
      <c r="F432" s="497"/>
      <c r="G432" s="497"/>
      <c r="H432" s="497"/>
      <c r="I432" s="497"/>
      <c r="J432" s="497"/>
      <c r="K432" s="497"/>
      <c r="L432" s="498"/>
      <c r="M432" s="521">
        <v>645</v>
      </c>
      <c r="N432" s="720">
        <f>+IF(($N$410+$N$412+$N$413+$N$415+$N$417+$N$418+$N$420+$N$424+$N$428+$N$429+$N$430-$N$411-$N$414-$N$416-$N$419-$N$421-$N$422-$N$423-$N$425-$N$426-$N$427-$N$431)&gt;0,$N$410+$N$412+$N$413+$N$415+$N$417+$N$418+$N$420+$N$424+$N$428+$N$429+$N$430-$N$411-$N$414-$N$416-$N$419-$N$421-$N$422-$N$423-$N$425-$N$426-$N$427-$N$431,0)</f>
        <v>0</v>
      </c>
      <c r="O432" s="721"/>
      <c r="P432" s="721"/>
      <c r="Q432" s="722"/>
      <c r="R432" s="477" t="s">
        <v>4</v>
      </c>
      <c r="S432" s="410"/>
      <c r="T432" s="410"/>
      <c r="U432" s="410"/>
      <c r="V432" s="410"/>
      <c r="W432" s="410"/>
      <c r="X432" s="410"/>
      <c r="Y432" s="410"/>
      <c r="Z432" s="410"/>
      <c r="AA432" s="410"/>
      <c r="AB432" s="410"/>
      <c r="AC432" s="410"/>
      <c r="AD432" s="410"/>
      <c r="AE432" s="410"/>
      <c r="AF432" s="410"/>
      <c r="AG432" s="410"/>
      <c r="AH432" s="410"/>
      <c r="AI432" s="410"/>
      <c r="AJ432" s="410"/>
      <c r="AK432" s="410"/>
      <c r="AL432" s="410"/>
      <c r="AM432" s="410"/>
      <c r="AN432" s="410"/>
      <c r="AO432" s="410"/>
      <c r="AP432" s="410"/>
      <c r="AQ432" s="410"/>
      <c r="AR432" s="410"/>
      <c r="AS432" s="410"/>
      <c r="AT432" s="410"/>
      <c r="AU432" s="410"/>
      <c r="AV432" s="410"/>
      <c r="AW432" s="410"/>
      <c r="AX432" s="410"/>
      <c r="AY432" s="410"/>
      <c r="AZ432" s="410"/>
      <c r="BA432" s="410"/>
      <c r="BB432" s="410"/>
      <c r="BC432" s="410"/>
      <c r="BD432" s="410"/>
      <c r="BE432" s="410"/>
      <c r="BF432" s="410"/>
      <c r="BG432" s="410"/>
      <c r="BH432" s="410"/>
      <c r="BI432" s="410"/>
      <c r="BJ432" s="410"/>
      <c r="BK432" s="410"/>
      <c r="BL432" s="410"/>
      <c r="BM432" s="410"/>
      <c r="BN432" s="410"/>
      <c r="BO432" s="410"/>
      <c r="BP432" s="410"/>
      <c r="BQ432" s="410"/>
      <c r="BR432" s="410"/>
      <c r="BS432" s="410"/>
      <c r="BT432" s="410"/>
      <c r="BU432" s="410"/>
      <c r="BV432" s="410"/>
      <c r="BW432" s="410"/>
      <c r="BX432" s="410"/>
      <c r="BY432" s="410"/>
      <c r="BZ432" s="410"/>
      <c r="CA432" s="410"/>
      <c r="CB432" s="410"/>
      <c r="CC432" s="410"/>
      <c r="CD432" s="410"/>
      <c r="CE432" s="410"/>
      <c r="CF432" s="410"/>
      <c r="CG432" s="410"/>
      <c r="CH432" s="410"/>
      <c r="CI432" s="410"/>
      <c r="CJ432" s="410"/>
      <c r="CK432" s="410"/>
      <c r="CL432" s="410"/>
      <c r="CM432" s="410"/>
      <c r="CN432" s="410"/>
    </row>
    <row r="433" spans="1:92" ht="14.25">
      <c r="B433" s="491" t="s">
        <v>844</v>
      </c>
      <c r="C433" s="492"/>
      <c r="D433" s="492"/>
      <c r="E433" s="492"/>
      <c r="F433" s="492"/>
      <c r="G433" s="492"/>
      <c r="H433" s="492"/>
      <c r="I433" s="492"/>
      <c r="J433" s="492"/>
      <c r="K433" s="492"/>
      <c r="L433" s="493"/>
      <c r="M433" s="521">
        <v>646</v>
      </c>
      <c r="N433" s="720">
        <f>-IF(($N$410+$N$412+$N$413+$N$415+$N$417+$N$418+$N$420+$N$424+$N$428+$N$429+$N$430-$N$411-$N$414-$N$416-$N$419-$N$421-$N$422-$N$423-$N$425-$N$426-$N$427-$N$431)&lt;0,$N$410+$N$412+$N$413+$N$415+$N$417+$N$418+$N$420+$N$424+$N$428+$N$429+$N$430-$N$411-$N$414-$N$416-$N$419-$N$421-$N$422-$N$423-$N$425-$N$426-$N$427-$N$431,0)</f>
        <v>0</v>
      </c>
      <c r="O433" s="721"/>
      <c r="P433" s="721"/>
      <c r="Q433" s="722"/>
      <c r="R433" s="527" t="s">
        <v>4</v>
      </c>
      <c r="S433" s="410"/>
      <c r="T433" s="410"/>
      <c r="U433" s="410"/>
      <c r="V433" s="410"/>
      <c r="W433" s="410"/>
      <c r="X433" s="410"/>
      <c r="Y433" s="410"/>
      <c r="Z433" s="410"/>
      <c r="AA433" s="410"/>
      <c r="AB433" s="410"/>
      <c r="AC433" s="410"/>
      <c r="AD433" s="410"/>
      <c r="AE433" s="410"/>
      <c r="AF433" s="410"/>
      <c r="AG433" s="410"/>
      <c r="AH433" s="410"/>
      <c r="AI433" s="410"/>
      <c r="AJ433" s="410"/>
      <c r="AK433" s="410"/>
      <c r="AL433" s="410"/>
      <c r="AM433" s="410"/>
      <c r="AN433" s="410"/>
      <c r="AO433" s="410"/>
      <c r="AP433" s="410"/>
      <c r="AQ433" s="410"/>
      <c r="AR433" s="410"/>
      <c r="AS433" s="410"/>
      <c r="AT433" s="410"/>
      <c r="AU433" s="410"/>
      <c r="AV433" s="410"/>
      <c r="AW433" s="410"/>
      <c r="AX433" s="410"/>
      <c r="AY433" s="410"/>
      <c r="AZ433" s="410"/>
      <c r="BA433" s="410"/>
      <c r="BB433" s="410"/>
      <c r="BC433" s="410"/>
      <c r="BD433" s="410"/>
      <c r="BE433" s="410"/>
      <c r="BF433" s="410"/>
      <c r="BG433" s="410"/>
      <c r="BH433" s="410"/>
      <c r="BI433" s="410"/>
      <c r="BJ433" s="410"/>
      <c r="BK433" s="410"/>
      <c r="BL433" s="410"/>
      <c r="BM433" s="410"/>
      <c r="BN433" s="410"/>
      <c r="BO433" s="410"/>
      <c r="BP433" s="410"/>
      <c r="BQ433" s="410"/>
      <c r="BR433" s="410"/>
      <c r="BS433" s="410"/>
      <c r="BT433" s="410"/>
      <c r="BU433" s="410"/>
      <c r="BV433" s="410"/>
      <c r="BW433" s="410"/>
      <c r="BX433" s="410"/>
      <c r="BY433" s="410"/>
      <c r="BZ433" s="410"/>
      <c r="CA433" s="410"/>
      <c r="CB433" s="410"/>
      <c r="CC433" s="410"/>
      <c r="CD433" s="410"/>
      <c r="CE433" s="410"/>
      <c r="CF433" s="410"/>
      <c r="CG433" s="410"/>
      <c r="CH433" s="410"/>
      <c r="CI433" s="410"/>
      <c r="CJ433" s="410"/>
      <c r="CK433" s="410"/>
      <c r="CL433" s="410"/>
      <c r="CM433" s="410"/>
      <c r="CN433" s="410"/>
    </row>
    <row r="434" spans="1:92" s="411" customFormat="1">
      <c r="A434" s="409"/>
      <c r="B434" s="517"/>
      <c r="C434" s="517"/>
      <c r="D434" s="517"/>
      <c r="E434" s="517"/>
      <c r="F434" s="517"/>
      <c r="G434" s="517"/>
      <c r="H434" s="517"/>
      <c r="I434" s="517"/>
      <c r="J434" s="517"/>
      <c r="K434" s="517"/>
      <c r="L434" s="517"/>
      <c r="M434" s="517"/>
      <c r="N434" s="517"/>
      <c r="O434" s="517"/>
      <c r="P434" s="517"/>
      <c r="Q434" s="517"/>
      <c r="R434" s="517"/>
      <c r="S434" s="410"/>
      <c r="T434" s="410"/>
      <c r="U434" s="410"/>
      <c r="V434" s="410"/>
      <c r="W434" s="410"/>
      <c r="X434" s="410"/>
      <c r="Y434" s="410"/>
      <c r="Z434" s="410"/>
      <c r="AA434" s="410"/>
      <c r="AB434" s="410"/>
      <c r="AC434" s="410"/>
      <c r="AD434" s="410"/>
      <c r="AE434" s="410"/>
      <c r="AF434" s="410"/>
      <c r="AG434" s="410"/>
      <c r="AH434" s="410"/>
      <c r="AI434" s="410"/>
      <c r="AJ434" s="410"/>
      <c r="AK434" s="410"/>
      <c r="AL434" s="410"/>
      <c r="AM434" s="410"/>
      <c r="AN434" s="410"/>
      <c r="AO434" s="410"/>
      <c r="AP434" s="410"/>
      <c r="AQ434" s="410"/>
      <c r="AR434" s="410"/>
      <c r="AS434" s="410"/>
      <c r="AT434" s="410"/>
      <c r="AU434" s="410"/>
      <c r="AV434" s="410"/>
      <c r="AW434" s="410"/>
      <c r="AX434" s="410"/>
      <c r="AY434" s="410"/>
      <c r="AZ434" s="410"/>
      <c r="BA434" s="410"/>
      <c r="BB434" s="410"/>
      <c r="BC434" s="410"/>
      <c r="BD434" s="410"/>
      <c r="BE434" s="410"/>
      <c r="BF434" s="410"/>
      <c r="BG434" s="410"/>
      <c r="BH434" s="410"/>
      <c r="BI434" s="410"/>
      <c r="BJ434" s="410"/>
      <c r="BK434" s="410"/>
      <c r="BL434" s="410"/>
      <c r="BM434" s="410"/>
      <c r="BN434" s="410"/>
      <c r="BO434" s="410"/>
      <c r="BP434" s="410"/>
      <c r="BQ434" s="410"/>
      <c r="BR434" s="410"/>
      <c r="BS434" s="410"/>
      <c r="BT434" s="410"/>
      <c r="BU434" s="410"/>
      <c r="BV434" s="410"/>
      <c r="BW434" s="410"/>
      <c r="BX434" s="410"/>
      <c r="BY434" s="410"/>
      <c r="BZ434" s="410"/>
      <c r="CA434" s="410"/>
      <c r="CB434" s="410"/>
      <c r="CC434" s="410"/>
      <c r="CD434" s="410"/>
      <c r="CE434" s="410"/>
      <c r="CF434" s="410"/>
      <c r="CG434" s="410"/>
      <c r="CH434" s="410"/>
      <c r="CI434" s="410"/>
      <c r="CJ434" s="410"/>
      <c r="CK434" s="410"/>
      <c r="CL434" s="410"/>
      <c r="CM434" s="410"/>
      <c r="CN434" s="410"/>
    </row>
    <row r="435" spans="1:92" s="411" customFormat="1">
      <c r="A435" s="409"/>
      <c r="B435" s="810" t="s">
        <v>845</v>
      </c>
      <c r="C435" s="811"/>
      <c r="D435" s="811"/>
      <c r="E435" s="811"/>
      <c r="F435" s="811"/>
      <c r="G435" s="811"/>
      <c r="H435" s="811"/>
      <c r="I435" s="811"/>
      <c r="J435" s="811"/>
      <c r="K435" s="811"/>
      <c r="L435" s="811"/>
      <c r="M435" s="811"/>
      <c r="N435" s="811"/>
      <c r="O435" s="811"/>
      <c r="P435" s="811"/>
      <c r="Q435" s="811"/>
      <c r="R435" s="811"/>
      <c r="S435" s="811"/>
      <c r="T435" s="811"/>
      <c r="U435" s="811"/>
      <c r="V435" s="811"/>
      <c r="W435" s="811"/>
      <c r="X435" s="811"/>
      <c r="Y435" s="811"/>
      <c r="Z435" s="811"/>
      <c r="AA435" s="811"/>
      <c r="AB435" s="811"/>
      <c r="AC435" s="811"/>
      <c r="AD435" s="811"/>
      <c r="AE435" s="811"/>
      <c r="AF435" s="811"/>
      <c r="AG435" s="811"/>
      <c r="AH435" s="811"/>
      <c r="AI435" s="811"/>
      <c r="AJ435" s="811"/>
      <c r="AK435" s="811"/>
      <c r="AL435" s="811"/>
      <c r="AM435" s="811"/>
      <c r="AN435" s="811"/>
      <c r="AO435" s="811"/>
      <c r="AP435" s="811"/>
      <c r="AQ435" s="811"/>
      <c r="AR435" s="811"/>
      <c r="AS435" s="811"/>
      <c r="AT435" s="811"/>
      <c r="AU435" s="811"/>
      <c r="AV435" s="811"/>
      <c r="AW435" s="812"/>
      <c r="AX435" s="410"/>
      <c r="AY435" s="410"/>
      <c r="AZ435" s="410"/>
      <c r="BA435" s="410"/>
      <c r="BB435" s="410"/>
      <c r="BC435" s="410"/>
      <c r="BD435" s="410"/>
      <c r="BE435" s="410"/>
      <c r="BF435" s="410"/>
      <c r="BG435" s="410"/>
      <c r="BH435" s="410"/>
      <c r="BI435" s="410"/>
      <c r="BJ435" s="410"/>
      <c r="BK435" s="410"/>
      <c r="BL435" s="410"/>
      <c r="BM435" s="410"/>
      <c r="BN435" s="410"/>
      <c r="BO435" s="410"/>
      <c r="BP435" s="410"/>
      <c r="BQ435" s="410"/>
      <c r="BR435" s="410"/>
      <c r="BS435" s="410"/>
      <c r="BT435" s="410"/>
      <c r="BU435" s="410"/>
      <c r="BV435" s="410"/>
      <c r="BW435" s="410"/>
      <c r="BX435" s="410"/>
    </row>
    <row r="436" spans="1:92" s="411" customFormat="1">
      <c r="A436" s="409"/>
      <c r="B436" s="545"/>
      <c r="C436" s="546"/>
      <c r="D436" s="546"/>
      <c r="E436" s="546"/>
      <c r="F436" s="546"/>
      <c r="G436" s="546"/>
      <c r="H436" s="547"/>
      <c r="I436" s="813" t="s">
        <v>100</v>
      </c>
      <c r="J436" s="814"/>
      <c r="K436" s="814"/>
      <c r="L436" s="814"/>
      <c r="M436" s="815"/>
      <c r="N436" s="813" t="s">
        <v>101</v>
      </c>
      <c r="O436" s="814"/>
      <c r="P436" s="814"/>
      <c r="Q436" s="814"/>
      <c r="R436" s="815"/>
      <c r="S436" s="810" t="s">
        <v>102</v>
      </c>
      <c r="T436" s="811"/>
      <c r="U436" s="811"/>
      <c r="V436" s="811"/>
      <c r="W436" s="811"/>
      <c r="X436" s="811"/>
      <c r="Y436" s="811"/>
      <c r="Z436" s="811"/>
      <c r="AA436" s="811"/>
      <c r="AB436" s="811"/>
      <c r="AC436" s="811"/>
      <c r="AD436" s="811"/>
      <c r="AE436" s="811"/>
      <c r="AF436" s="811"/>
      <c r="AG436" s="811"/>
      <c r="AH436" s="811"/>
      <c r="AI436" s="811"/>
      <c r="AJ436" s="811"/>
      <c r="AK436" s="811"/>
      <c r="AL436" s="811"/>
      <c r="AM436" s="811"/>
      <c r="AN436" s="811"/>
      <c r="AO436" s="811"/>
      <c r="AP436" s="811"/>
      <c r="AQ436" s="812"/>
      <c r="AR436" s="822" t="s">
        <v>103</v>
      </c>
      <c r="AS436" s="823"/>
      <c r="AT436" s="823"/>
      <c r="AU436" s="823"/>
      <c r="AV436" s="824"/>
      <c r="AW436" s="548"/>
      <c r="AX436" s="410"/>
      <c r="AY436" s="410"/>
      <c r="AZ436" s="410"/>
      <c r="BA436" s="410"/>
      <c r="BB436" s="410"/>
      <c r="BC436" s="410"/>
      <c r="BD436" s="410"/>
      <c r="BE436" s="410"/>
      <c r="BF436" s="410"/>
      <c r="BG436" s="410"/>
      <c r="BH436" s="410"/>
      <c r="BI436" s="410"/>
      <c r="BJ436" s="410"/>
      <c r="BK436" s="410"/>
      <c r="BL436" s="410"/>
      <c r="BM436" s="410"/>
      <c r="BN436" s="410"/>
      <c r="BO436" s="410"/>
      <c r="BP436" s="410"/>
      <c r="BQ436" s="410"/>
      <c r="BR436" s="410"/>
      <c r="BS436" s="410"/>
      <c r="BT436" s="410"/>
      <c r="BU436" s="410"/>
      <c r="BV436" s="410"/>
      <c r="BW436" s="410"/>
      <c r="BX436" s="410"/>
    </row>
    <row r="437" spans="1:92" s="411" customFormat="1">
      <c r="A437" s="409"/>
      <c r="B437" s="549"/>
      <c r="C437" s="550"/>
      <c r="D437" s="550"/>
      <c r="E437" s="550"/>
      <c r="F437" s="550"/>
      <c r="G437" s="550"/>
      <c r="H437" s="551"/>
      <c r="I437" s="816"/>
      <c r="J437" s="817"/>
      <c r="K437" s="817"/>
      <c r="L437" s="817"/>
      <c r="M437" s="818"/>
      <c r="N437" s="816"/>
      <c r="O437" s="817"/>
      <c r="P437" s="817"/>
      <c r="Q437" s="817"/>
      <c r="R437" s="818"/>
      <c r="S437" s="810" t="s">
        <v>846</v>
      </c>
      <c r="T437" s="811"/>
      <c r="U437" s="811"/>
      <c r="V437" s="811"/>
      <c r="W437" s="811"/>
      <c r="X437" s="811"/>
      <c r="Y437" s="811"/>
      <c r="Z437" s="811"/>
      <c r="AA437" s="811"/>
      <c r="AB437" s="811"/>
      <c r="AC437" s="811"/>
      <c r="AD437" s="811"/>
      <c r="AE437" s="811"/>
      <c r="AF437" s="811"/>
      <c r="AG437" s="812"/>
      <c r="AH437" s="822" t="s">
        <v>125</v>
      </c>
      <c r="AI437" s="823"/>
      <c r="AJ437" s="823"/>
      <c r="AK437" s="823"/>
      <c r="AL437" s="824"/>
      <c r="AM437" s="822" t="s">
        <v>104</v>
      </c>
      <c r="AN437" s="823"/>
      <c r="AO437" s="823"/>
      <c r="AP437" s="823"/>
      <c r="AQ437" s="824"/>
      <c r="AR437" s="825"/>
      <c r="AS437" s="826"/>
      <c r="AT437" s="826"/>
      <c r="AU437" s="826"/>
      <c r="AV437" s="827"/>
      <c r="AW437" s="552"/>
      <c r="AX437" s="410"/>
      <c r="AY437" s="410"/>
      <c r="AZ437" s="410"/>
      <c r="BA437" s="410"/>
      <c r="BB437" s="410"/>
      <c r="BC437" s="410"/>
      <c r="BD437" s="410"/>
      <c r="BE437" s="410"/>
      <c r="BF437" s="410"/>
      <c r="BG437" s="410"/>
      <c r="BH437" s="410"/>
      <c r="BI437" s="410"/>
      <c r="BJ437" s="410"/>
      <c r="BK437" s="410"/>
      <c r="BL437" s="410"/>
      <c r="BM437" s="410"/>
      <c r="BN437" s="410"/>
      <c r="BO437" s="410"/>
      <c r="BP437" s="410"/>
      <c r="BQ437" s="410"/>
      <c r="BR437" s="410"/>
      <c r="BS437" s="410"/>
      <c r="BT437" s="410"/>
      <c r="BU437" s="410"/>
      <c r="BV437" s="410"/>
      <c r="BW437" s="410"/>
      <c r="BX437" s="410"/>
    </row>
    <row r="438" spans="1:92" s="411" customFormat="1">
      <c r="A438" s="409"/>
      <c r="B438" s="553"/>
      <c r="C438" s="554"/>
      <c r="D438" s="554"/>
      <c r="E438" s="554"/>
      <c r="F438" s="554"/>
      <c r="G438" s="554"/>
      <c r="H438" s="555"/>
      <c r="I438" s="819"/>
      <c r="J438" s="820"/>
      <c r="K438" s="820"/>
      <c r="L438" s="820"/>
      <c r="M438" s="821"/>
      <c r="N438" s="819"/>
      <c r="O438" s="820"/>
      <c r="P438" s="820"/>
      <c r="Q438" s="820"/>
      <c r="R438" s="821"/>
      <c r="S438" s="831" t="s">
        <v>847</v>
      </c>
      <c r="T438" s="832"/>
      <c r="U438" s="832"/>
      <c r="V438" s="832"/>
      <c r="W438" s="833"/>
      <c r="X438" s="810" t="s">
        <v>105</v>
      </c>
      <c r="Y438" s="811"/>
      <c r="Z438" s="811"/>
      <c r="AA438" s="811"/>
      <c r="AB438" s="812"/>
      <c r="AC438" s="810" t="s">
        <v>848</v>
      </c>
      <c r="AD438" s="811"/>
      <c r="AE438" s="811"/>
      <c r="AF438" s="811"/>
      <c r="AG438" s="812"/>
      <c r="AH438" s="828"/>
      <c r="AI438" s="829"/>
      <c r="AJ438" s="829"/>
      <c r="AK438" s="829"/>
      <c r="AL438" s="830"/>
      <c r="AM438" s="828"/>
      <c r="AN438" s="829"/>
      <c r="AO438" s="829"/>
      <c r="AP438" s="829"/>
      <c r="AQ438" s="830"/>
      <c r="AR438" s="828"/>
      <c r="AS438" s="829"/>
      <c r="AT438" s="829"/>
      <c r="AU438" s="829"/>
      <c r="AV438" s="830"/>
      <c r="AW438" s="556"/>
      <c r="AX438" s="410"/>
      <c r="AY438" s="410"/>
      <c r="AZ438" s="410"/>
      <c r="BA438" s="410"/>
      <c r="BB438" s="410"/>
      <c r="BC438" s="410"/>
      <c r="BD438" s="410"/>
      <c r="BE438" s="410"/>
      <c r="BF438" s="410"/>
      <c r="BG438" s="410"/>
      <c r="BH438" s="410"/>
      <c r="BI438" s="410"/>
      <c r="BJ438" s="410"/>
      <c r="BK438" s="410"/>
      <c r="BL438" s="410"/>
      <c r="BM438" s="410"/>
      <c r="BN438" s="410"/>
      <c r="BO438" s="410"/>
      <c r="BP438" s="410"/>
      <c r="BQ438" s="410"/>
      <c r="BR438" s="410"/>
      <c r="BS438" s="410"/>
      <c r="BT438" s="410"/>
      <c r="BU438" s="410"/>
      <c r="BV438" s="410"/>
      <c r="BW438" s="410"/>
      <c r="BX438" s="410"/>
    </row>
    <row r="439" spans="1:92" ht="14.25">
      <c r="B439" s="496" t="s">
        <v>849</v>
      </c>
      <c r="C439" s="497"/>
      <c r="D439" s="497"/>
      <c r="E439" s="497"/>
      <c r="F439" s="497"/>
      <c r="G439" s="497"/>
      <c r="H439" s="498"/>
      <c r="I439" s="521">
        <v>1200</v>
      </c>
      <c r="J439" s="720"/>
      <c r="K439" s="721"/>
      <c r="L439" s="721"/>
      <c r="M439" s="722"/>
      <c r="N439" s="521">
        <v>1211</v>
      </c>
      <c r="O439" s="720"/>
      <c r="P439" s="721"/>
      <c r="Q439" s="721"/>
      <c r="R439" s="722"/>
      <c r="S439" s="521">
        <v>1221</v>
      </c>
      <c r="T439" s="720"/>
      <c r="U439" s="721"/>
      <c r="V439" s="721"/>
      <c r="W439" s="722"/>
      <c r="X439" s="521">
        <v>1730</v>
      </c>
      <c r="Y439" s="720"/>
      <c r="Z439" s="721"/>
      <c r="AA439" s="721"/>
      <c r="AB439" s="722"/>
      <c r="AC439" s="521">
        <v>1731</v>
      </c>
      <c r="AD439" s="720"/>
      <c r="AE439" s="721"/>
      <c r="AF439" s="721"/>
      <c r="AG439" s="722"/>
      <c r="AH439" s="521">
        <v>1234</v>
      </c>
      <c r="AI439" s="720"/>
      <c r="AJ439" s="721"/>
      <c r="AK439" s="721"/>
      <c r="AL439" s="722"/>
      <c r="AM439" s="521">
        <v>1246</v>
      </c>
      <c r="AN439" s="720"/>
      <c r="AO439" s="721"/>
      <c r="AP439" s="721"/>
      <c r="AQ439" s="722"/>
      <c r="AR439" s="521">
        <v>1260</v>
      </c>
      <c r="AS439" s="720"/>
      <c r="AT439" s="721"/>
      <c r="AU439" s="721"/>
      <c r="AV439" s="722"/>
      <c r="AW439" s="557" t="s">
        <v>2</v>
      </c>
      <c r="AX439" s="410"/>
      <c r="AY439" s="410"/>
      <c r="AZ439" s="410"/>
      <c r="BA439" s="410"/>
      <c r="BB439" s="410"/>
      <c r="BC439" s="410"/>
      <c r="BD439" s="410"/>
      <c r="BE439" s="410"/>
      <c r="BF439" s="410"/>
      <c r="BG439" s="410"/>
      <c r="BH439" s="410"/>
      <c r="BI439" s="410"/>
      <c r="BJ439" s="410"/>
      <c r="BK439" s="410"/>
      <c r="BL439" s="410"/>
      <c r="BM439" s="410"/>
      <c r="BN439" s="410"/>
      <c r="BO439" s="410"/>
      <c r="BP439" s="410"/>
      <c r="BQ439" s="410"/>
      <c r="BR439" s="410"/>
      <c r="BS439" s="410"/>
      <c r="BT439" s="410"/>
      <c r="BU439" s="410"/>
      <c r="BV439" s="410"/>
      <c r="BW439" s="410"/>
      <c r="BX439" s="410"/>
    </row>
    <row r="440" spans="1:92" ht="14.25">
      <c r="B440" s="491" t="s">
        <v>850</v>
      </c>
      <c r="C440" s="492"/>
      <c r="D440" s="492"/>
      <c r="E440" s="492"/>
      <c r="F440" s="492"/>
      <c r="G440" s="492"/>
      <c r="H440" s="493"/>
      <c r="I440" s="558"/>
      <c r="J440" s="559"/>
      <c r="K440" s="559"/>
      <c r="L440" s="559"/>
      <c r="M440" s="560"/>
      <c r="N440" s="558"/>
      <c r="O440" s="559"/>
      <c r="P440" s="559"/>
      <c r="Q440" s="559"/>
      <c r="R440" s="560"/>
      <c r="S440" s="561">
        <v>1222</v>
      </c>
      <c r="T440" s="720"/>
      <c r="U440" s="721"/>
      <c r="V440" s="721"/>
      <c r="W440" s="722"/>
      <c r="X440" s="558"/>
      <c r="Y440" s="559"/>
      <c r="Z440" s="559"/>
      <c r="AA440" s="559"/>
      <c r="AB440" s="560"/>
      <c r="AC440" s="521">
        <v>1843</v>
      </c>
      <c r="AD440" s="720"/>
      <c r="AE440" s="721"/>
      <c r="AF440" s="721"/>
      <c r="AG440" s="722"/>
      <c r="AH440" s="521">
        <v>1235</v>
      </c>
      <c r="AI440" s="720"/>
      <c r="AJ440" s="721"/>
      <c r="AK440" s="721"/>
      <c r="AL440" s="722"/>
      <c r="AM440" s="521">
        <v>1247</v>
      </c>
      <c r="AN440" s="720"/>
      <c r="AO440" s="721"/>
      <c r="AP440" s="721"/>
      <c r="AQ440" s="722"/>
      <c r="AR440" s="558"/>
      <c r="AS440" s="559"/>
      <c r="AT440" s="559"/>
      <c r="AU440" s="559"/>
      <c r="AV440" s="560"/>
      <c r="AW440" s="557" t="s">
        <v>3</v>
      </c>
      <c r="AX440" s="410"/>
      <c r="AY440" s="410"/>
      <c r="AZ440" s="410"/>
      <c r="BA440" s="410"/>
      <c r="BB440" s="410"/>
      <c r="BC440" s="410"/>
      <c r="BD440" s="410"/>
      <c r="BE440" s="410"/>
      <c r="BF440" s="410"/>
      <c r="BG440" s="410"/>
      <c r="BH440" s="410"/>
      <c r="BI440" s="410"/>
      <c r="BJ440" s="410"/>
      <c r="BK440" s="410"/>
      <c r="BL440" s="410"/>
      <c r="BM440" s="410"/>
      <c r="BN440" s="410"/>
      <c r="BO440" s="410"/>
      <c r="BP440" s="410"/>
      <c r="BQ440" s="410"/>
      <c r="BR440" s="410"/>
      <c r="BS440" s="410"/>
      <c r="BT440" s="410"/>
      <c r="BU440" s="410"/>
      <c r="BV440" s="410"/>
      <c r="BW440" s="410"/>
      <c r="BX440" s="410"/>
    </row>
    <row r="441" spans="1:92" ht="14.25">
      <c r="B441" s="496" t="s">
        <v>92</v>
      </c>
      <c r="C441" s="497"/>
      <c r="D441" s="497"/>
      <c r="E441" s="497"/>
      <c r="F441" s="497"/>
      <c r="G441" s="497"/>
      <c r="H441" s="498"/>
      <c r="I441" s="521">
        <v>1202</v>
      </c>
      <c r="J441" s="720"/>
      <c r="K441" s="721"/>
      <c r="L441" s="721"/>
      <c r="M441" s="722"/>
      <c r="N441" s="521">
        <v>1212</v>
      </c>
      <c r="O441" s="720"/>
      <c r="P441" s="721"/>
      <c r="Q441" s="721"/>
      <c r="R441" s="722"/>
      <c r="S441" s="521">
        <v>1224</v>
      </c>
      <c r="T441" s="720"/>
      <c r="U441" s="721"/>
      <c r="V441" s="721"/>
      <c r="W441" s="722"/>
      <c r="X441" s="521">
        <v>1733</v>
      </c>
      <c r="Y441" s="720"/>
      <c r="Z441" s="721"/>
      <c r="AA441" s="721"/>
      <c r="AB441" s="722"/>
      <c r="AC441" s="521">
        <v>1734</v>
      </c>
      <c r="AD441" s="720"/>
      <c r="AE441" s="721"/>
      <c r="AF441" s="721"/>
      <c r="AG441" s="722"/>
      <c r="AH441" s="521">
        <v>1236</v>
      </c>
      <c r="AI441" s="720"/>
      <c r="AJ441" s="721"/>
      <c r="AK441" s="721"/>
      <c r="AL441" s="722"/>
      <c r="AM441" s="521">
        <v>1248</v>
      </c>
      <c r="AN441" s="720"/>
      <c r="AO441" s="721"/>
      <c r="AP441" s="721"/>
      <c r="AQ441" s="722"/>
      <c r="AR441" s="521">
        <v>1262</v>
      </c>
      <c r="AS441" s="720"/>
      <c r="AT441" s="721"/>
      <c r="AU441" s="721"/>
      <c r="AV441" s="722"/>
      <c r="AW441" s="557" t="s">
        <v>2</v>
      </c>
      <c r="AX441" s="410"/>
      <c r="AY441" s="410"/>
      <c r="AZ441" s="410"/>
      <c r="BA441" s="410"/>
      <c r="BB441" s="410"/>
      <c r="BC441" s="410"/>
      <c r="BD441" s="410"/>
      <c r="BE441" s="410"/>
      <c r="BF441" s="410"/>
      <c r="BG441" s="410"/>
      <c r="BH441" s="410"/>
      <c r="BI441" s="410"/>
      <c r="BJ441" s="410"/>
      <c r="BK441" s="410"/>
      <c r="BL441" s="410"/>
      <c r="BM441" s="410"/>
      <c r="BN441" s="410"/>
      <c r="BO441" s="410"/>
      <c r="BP441" s="410"/>
      <c r="BQ441" s="410"/>
      <c r="BR441" s="410"/>
      <c r="BS441" s="410"/>
      <c r="BT441" s="410"/>
      <c r="BU441" s="410"/>
      <c r="BV441" s="410"/>
      <c r="BW441" s="410"/>
      <c r="BX441" s="410"/>
    </row>
    <row r="442" spans="1:92" ht="14.25">
      <c r="B442" s="496" t="s">
        <v>93</v>
      </c>
      <c r="C442" s="497"/>
      <c r="D442" s="497"/>
      <c r="E442" s="497"/>
      <c r="F442" s="497"/>
      <c r="G442" s="497"/>
      <c r="H442" s="498"/>
      <c r="I442" s="521">
        <v>1203</v>
      </c>
      <c r="J442" s="720"/>
      <c r="K442" s="721"/>
      <c r="L442" s="721"/>
      <c r="M442" s="722"/>
      <c r="N442" s="521">
        <v>1213</v>
      </c>
      <c r="O442" s="720"/>
      <c r="P442" s="721"/>
      <c r="Q442" s="721"/>
      <c r="R442" s="722"/>
      <c r="S442" s="521">
        <v>1225</v>
      </c>
      <c r="T442" s="720"/>
      <c r="U442" s="721"/>
      <c r="V442" s="721"/>
      <c r="W442" s="722"/>
      <c r="X442" s="521">
        <v>1735</v>
      </c>
      <c r="Y442" s="720"/>
      <c r="Z442" s="721"/>
      <c r="AA442" s="721"/>
      <c r="AB442" s="722"/>
      <c r="AC442" s="521">
        <v>1736</v>
      </c>
      <c r="AD442" s="720"/>
      <c r="AE442" s="721"/>
      <c r="AF442" s="721"/>
      <c r="AG442" s="722"/>
      <c r="AH442" s="521">
        <v>1237</v>
      </c>
      <c r="AI442" s="720"/>
      <c r="AJ442" s="721"/>
      <c r="AK442" s="721"/>
      <c r="AL442" s="722"/>
      <c r="AM442" s="521">
        <v>1249</v>
      </c>
      <c r="AN442" s="720"/>
      <c r="AO442" s="721"/>
      <c r="AP442" s="721"/>
      <c r="AQ442" s="722"/>
      <c r="AR442" s="521">
        <v>1263</v>
      </c>
      <c r="AS442" s="720"/>
      <c r="AT442" s="721"/>
      <c r="AU442" s="721"/>
      <c r="AV442" s="722"/>
      <c r="AW442" s="557" t="s">
        <v>3</v>
      </c>
      <c r="AX442" s="410"/>
      <c r="AY442" s="410"/>
      <c r="AZ442" s="410"/>
      <c r="BA442" s="410"/>
      <c r="BB442" s="410"/>
      <c r="BC442" s="410"/>
      <c r="BD442" s="410"/>
      <c r="BE442" s="410"/>
      <c r="BF442" s="410"/>
      <c r="BG442" s="410"/>
      <c r="BH442" s="410"/>
      <c r="BI442" s="410"/>
      <c r="BJ442" s="410"/>
      <c r="BK442" s="410"/>
      <c r="BL442" s="410"/>
      <c r="BM442" s="410"/>
      <c r="BN442" s="410"/>
      <c r="BO442" s="410"/>
      <c r="BP442" s="410"/>
      <c r="BQ442" s="410"/>
      <c r="BR442" s="410"/>
      <c r="BS442" s="410"/>
      <c r="BT442" s="410"/>
      <c r="BU442" s="410"/>
      <c r="BV442" s="410"/>
      <c r="BW442" s="410"/>
      <c r="BX442" s="410"/>
    </row>
    <row r="443" spans="1:92" ht="14.25">
      <c r="B443" s="496" t="s">
        <v>851</v>
      </c>
      <c r="C443" s="497"/>
      <c r="D443" s="497"/>
      <c r="E443" s="497"/>
      <c r="F443" s="497"/>
      <c r="G443" s="497"/>
      <c r="H443" s="498"/>
      <c r="I443" s="521">
        <v>1204</v>
      </c>
      <c r="J443" s="720"/>
      <c r="K443" s="721"/>
      <c r="L443" s="721"/>
      <c r="M443" s="722"/>
      <c r="N443" s="521">
        <v>1214</v>
      </c>
      <c r="O443" s="720"/>
      <c r="P443" s="721"/>
      <c r="Q443" s="721"/>
      <c r="R443" s="722"/>
      <c r="S443" s="521">
        <v>1226</v>
      </c>
      <c r="T443" s="720"/>
      <c r="U443" s="721"/>
      <c r="V443" s="721"/>
      <c r="W443" s="722"/>
      <c r="X443" s="521">
        <v>1737</v>
      </c>
      <c r="Y443" s="720"/>
      <c r="Z443" s="721"/>
      <c r="AA443" s="721"/>
      <c r="AB443" s="722"/>
      <c r="AC443" s="521">
        <v>1738</v>
      </c>
      <c r="AD443" s="720"/>
      <c r="AE443" s="721"/>
      <c r="AF443" s="721"/>
      <c r="AG443" s="722"/>
      <c r="AH443" s="521">
        <v>1238</v>
      </c>
      <c r="AI443" s="720"/>
      <c r="AJ443" s="721"/>
      <c r="AK443" s="721"/>
      <c r="AL443" s="722"/>
      <c r="AM443" s="521">
        <v>1250</v>
      </c>
      <c r="AN443" s="720"/>
      <c r="AO443" s="721"/>
      <c r="AP443" s="721"/>
      <c r="AQ443" s="722"/>
      <c r="AR443" s="521">
        <v>1264</v>
      </c>
      <c r="AS443" s="720"/>
      <c r="AT443" s="721"/>
      <c r="AU443" s="721"/>
      <c r="AV443" s="722"/>
      <c r="AW443" s="557" t="s">
        <v>3</v>
      </c>
      <c r="AX443" s="410"/>
      <c r="AY443" s="410"/>
      <c r="AZ443" s="410"/>
      <c r="BA443" s="410"/>
      <c r="BB443" s="410"/>
      <c r="BC443" s="410"/>
      <c r="BD443" s="410"/>
      <c r="BE443" s="410"/>
      <c r="BF443" s="410"/>
      <c r="BG443" s="410"/>
      <c r="BH443" s="410"/>
      <c r="BI443" s="410"/>
      <c r="BJ443" s="410"/>
      <c r="BK443" s="410"/>
      <c r="BL443" s="410"/>
      <c r="BM443" s="410"/>
      <c r="BN443" s="410"/>
      <c r="BO443" s="410"/>
      <c r="BP443" s="410"/>
      <c r="BQ443" s="410"/>
      <c r="BR443" s="410"/>
      <c r="BS443" s="410"/>
      <c r="BT443" s="410"/>
      <c r="BU443" s="410"/>
      <c r="BV443" s="410"/>
      <c r="BW443" s="410"/>
      <c r="BX443" s="410"/>
    </row>
    <row r="444" spans="1:92" ht="14.25">
      <c r="B444" s="496" t="s">
        <v>106</v>
      </c>
      <c r="C444" s="497"/>
      <c r="D444" s="497"/>
      <c r="E444" s="497"/>
      <c r="F444" s="497"/>
      <c r="G444" s="497"/>
      <c r="H444" s="498"/>
      <c r="I444" s="521">
        <v>1205</v>
      </c>
      <c r="J444" s="720"/>
      <c r="K444" s="721"/>
      <c r="L444" s="721"/>
      <c r="M444" s="722"/>
      <c r="N444" s="521">
        <v>1215</v>
      </c>
      <c r="O444" s="720"/>
      <c r="P444" s="721"/>
      <c r="Q444" s="721"/>
      <c r="R444" s="722"/>
      <c r="S444" s="558"/>
      <c r="T444" s="559"/>
      <c r="U444" s="559"/>
      <c r="V444" s="559"/>
      <c r="W444" s="560"/>
      <c r="X444" s="558"/>
      <c r="Y444" s="559"/>
      <c r="Z444" s="559"/>
      <c r="AA444" s="559"/>
      <c r="AB444" s="560"/>
      <c r="AC444" s="521">
        <v>1740</v>
      </c>
      <c r="AD444" s="720"/>
      <c r="AE444" s="721"/>
      <c r="AF444" s="721"/>
      <c r="AG444" s="722"/>
      <c r="AH444" s="521">
        <v>1239</v>
      </c>
      <c r="AI444" s="720"/>
      <c r="AJ444" s="721"/>
      <c r="AK444" s="721"/>
      <c r="AL444" s="722"/>
      <c r="AM444" s="521">
        <v>1251</v>
      </c>
      <c r="AN444" s="720"/>
      <c r="AO444" s="721"/>
      <c r="AP444" s="721"/>
      <c r="AQ444" s="722"/>
      <c r="AR444" s="558"/>
      <c r="AS444" s="559"/>
      <c r="AT444" s="559"/>
      <c r="AU444" s="559"/>
      <c r="AV444" s="560"/>
      <c r="AW444" s="557" t="s">
        <v>2</v>
      </c>
      <c r="AX444" s="410"/>
      <c r="AY444" s="410"/>
      <c r="AZ444" s="410"/>
      <c r="BA444" s="410"/>
      <c r="BB444" s="410"/>
      <c r="BC444" s="410"/>
      <c r="BD444" s="410"/>
      <c r="BE444" s="410"/>
      <c r="BF444" s="410"/>
      <c r="BG444" s="410"/>
      <c r="BH444" s="410"/>
      <c r="BI444" s="410"/>
      <c r="BJ444" s="410"/>
      <c r="BK444" s="410"/>
      <c r="BL444" s="410"/>
      <c r="BM444" s="410"/>
      <c r="BN444" s="410"/>
      <c r="BO444" s="410"/>
      <c r="BP444" s="410"/>
      <c r="BQ444" s="410"/>
      <c r="BR444" s="410"/>
      <c r="BS444" s="410"/>
      <c r="BT444" s="410"/>
      <c r="BU444" s="410"/>
      <c r="BV444" s="410"/>
      <c r="BW444" s="410"/>
      <c r="BX444" s="410"/>
    </row>
    <row r="445" spans="1:92" ht="14.25">
      <c r="B445" s="496" t="s">
        <v>107</v>
      </c>
      <c r="C445" s="497"/>
      <c r="D445" s="497"/>
      <c r="E445" s="497"/>
      <c r="F445" s="497"/>
      <c r="G445" s="497"/>
      <c r="H445" s="498"/>
      <c r="I445" s="521">
        <v>1206</v>
      </c>
      <c r="J445" s="720"/>
      <c r="K445" s="721"/>
      <c r="L445" s="721"/>
      <c r="M445" s="722"/>
      <c r="N445" s="521">
        <v>1216</v>
      </c>
      <c r="O445" s="720"/>
      <c r="P445" s="721"/>
      <c r="Q445" s="721"/>
      <c r="R445" s="722"/>
      <c r="S445" s="521">
        <v>1228</v>
      </c>
      <c r="T445" s="720"/>
      <c r="U445" s="721"/>
      <c r="V445" s="721"/>
      <c r="W445" s="722"/>
      <c r="X445" s="521">
        <v>1741</v>
      </c>
      <c r="Y445" s="720"/>
      <c r="Z445" s="721"/>
      <c r="AA445" s="721"/>
      <c r="AB445" s="722"/>
      <c r="AC445" s="521">
        <v>1742</v>
      </c>
      <c r="AD445" s="720"/>
      <c r="AE445" s="721"/>
      <c r="AF445" s="721"/>
      <c r="AG445" s="722"/>
      <c r="AH445" s="521">
        <v>1240</v>
      </c>
      <c r="AI445" s="720"/>
      <c r="AJ445" s="721"/>
      <c r="AK445" s="721"/>
      <c r="AL445" s="722"/>
      <c r="AM445" s="521">
        <v>1252</v>
      </c>
      <c r="AN445" s="720"/>
      <c r="AO445" s="721"/>
      <c r="AP445" s="721"/>
      <c r="AQ445" s="722"/>
      <c r="AR445" s="521">
        <v>1265</v>
      </c>
      <c r="AS445" s="720"/>
      <c r="AT445" s="721"/>
      <c r="AU445" s="721"/>
      <c r="AV445" s="722"/>
      <c r="AW445" s="557" t="s">
        <v>2</v>
      </c>
      <c r="AX445" s="410"/>
      <c r="AY445" s="410"/>
      <c r="AZ445" s="410"/>
      <c r="BA445" s="410"/>
      <c r="BB445" s="410"/>
      <c r="BC445" s="410"/>
      <c r="BD445" s="410"/>
      <c r="BE445" s="410"/>
      <c r="BF445" s="410"/>
      <c r="BG445" s="410"/>
      <c r="BH445" s="410"/>
      <c r="BI445" s="410"/>
      <c r="BJ445" s="410"/>
      <c r="BK445" s="410"/>
      <c r="BL445" s="410"/>
      <c r="BM445" s="410"/>
      <c r="BN445" s="410"/>
      <c r="BO445" s="410"/>
      <c r="BP445" s="410"/>
      <c r="BQ445" s="410"/>
      <c r="BR445" s="410"/>
      <c r="BS445" s="410"/>
      <c r="BT445" s="410"/>
      <c r="BU445" s="410"/>
      <c r="BV445" s="410"/>
      <c r="BW445" s="410"/>
      <c r="BX445" s="410"/>
    </row>
    <row r="446" spans="1:92" ht="14.25">
      <c r="B446" s="496" t="s">
        <v>108</v>
      </c>
      <c r="C446" s="497"/>
      <c r="D446" s="497"/>
      <c r="E446" s="497"/>
      <c r="F446" s="497"/>
      <c r="G446" s="497"/>
      <c r="H446" s="498"/>
      <c r="I446" s="521">
        <v>1207</v>
      </c>
      <c r="J446" s="720"/>
      <c r="K446" s="721"/>
      <c r="L446" s="721"/>
      <c r="M446" s="722"/>
      <c r="N446" s="521">
        <v>1217</v>
      </c>
      <c r="O446" s="720"/>
      <c r="P446" s="721"/>
      <c r="Q446" s="721"/>
      <c r="R446" s="722"/>
      <c r="S446" s="521">
        <v>1229</v>
      </c>
      <c r="T446" s="720"/>
      <c r="U446" s="721"/>
      <c r="V446" s="721"/>
      <c r="W446" s="722"/>
      <c r="X446" s="521">
        <v>1743</v>
      </c>
      <c r="Y446" s="720"/>
      <c r="Z446" s="721"/>
      <c r="AA446" s="721"/>
      <c r="AB446" s="722"/>
      <c r="AC446" s="521">
        <v>1744</v>
      </c>
      <c r="AD446" s="720"/>
      <c r="AE446" s="721"/>
      <c r="AF446" s="721"/>
      <c r="AG446" s="722"/>
      <c r="AH446" s="521">
        <v>1241</v>
      </c>
      <c r="AI446" s="720"/>
      <c r="AJ446" s="721"/>
      <c r="AK446" s="721"/>
      <c r="AL446" s="722"/>
      <c r="AM446" s="521">
        <v>1253</v>
      </c>
      <c r="AN446" s="720"/>
      <c r="AO446" s="721"/>
      <c r="AP446" s="721"/>
      <c r="AQ446" s="722"/>
      <c r="AR446" s="521">
        <v>1266</v>
      </c>
      <c r="AS446" s="720"/>
      <c r="AT446" s="721"/>
      <c r="AU446" s="721"/>
      <c r="AV446" s="722"/>
      <c r="AW446" s="557" t="s">
        <v>3</v>
      </c>
      <c r="AX446" s="410"/>
      <c r="AY446" s="410"/>
      <c r="AZ446" s="410"/>
      <c r="BA446" s="410"/>
      <c r="BB446" s="410"/>
      <c r="BC446" s="410"/>
      <c r="BD446" s="410"/>
      <c r="BE446" s="410"/>
      <c r="BF446" s="410"/>
      <c r="BG446" s="410"/>
      <c r="BH446" s="410"/>
      <c r="BI446" s="410"/>
      <c r="BJ446" s="410"/>
      <c r="BK446" s="410"/>
      <c r="BL446" s="410"/>
      <c r="BM446" s="410"/>
      <c r="BN446" s="410"/>
      <c r="BO446" s="410"/>
      <c r="BP446" s="410"/>
      <c r="BQ446" s="410"/>
      <c r="BR446" s="410"/>
      <c r="BS446" s="410"/>
      <c r="BT446" s="410"/>
      <c r="BU446" s="410"/>
      <c r="BV446" s="410"/>
      <c r="BW446" s="410"/>
      <c r="BX446" s="410"/>
    </row>
    <row r="447" spans="1:92" ht="14.25">
      <c r="B447" s="496" t="s">
        <v>852</v>
      </c>
      <c r="C447" s="497"/>
      <c r="D447" s="497"/>
      <c r="E447" s="497"/>
      <c r="F447" s="497"/>
      <c r="G447" s="497"/>
      <c r="H447" s="498"/>
      <c r="I447" s="521">
        <v>1208</v>
      </c>
      <c r="J447" s="720"/>
      <c r="K447" s="721"/>
      <c r="L447" s="721"/>
      <c r="M447" s="722"/>
      <c r="N447" s="521">
        <v>1218</v>
      </c>
      <c r="O447" s="720"/>
      <c r="P447" s="721"/>
      <c r="Q447" s="721"/>
      <c r="R447" s="722"/>
      <c r="S447" s="521">
        <v>1230</v>
      </c>
      <c r="T447" s="720"/>
      <c r="U447" s="721"/>
      <c r="V447" s="721"/>
      <c r="W447" s="722"/>
      <c r="X447" s="521">
        <v>1745</v>
      </c>
      <c r="Y447" s="720"/>
      <c r="Z447" s="721"/>
      <c r="AA447" s="721"/>
      <c r="AB447" s="722"/>
      <c r="AC447" s="521">
        <v>1746</v>
      </c>
      <c r="AD447" s="720"/>
      <c r="AE447" s="721"/>
      <c r="AF447" s="721"/>
      <c r="AG447" s="722"/>
      <c r="AH447" s="521">
        <v>1242</v>
      </c>
      <c r="AI447" s="720"/>
      <c r="AJ447" s="721"/>
      <c r="AK447" s="721"/>
      <c r="AL447" s="722"/>
      <c r="AM447" s="521">
        <v>1254</v>
      </c>
      <c r="AN447" s="720"/>
      <c r="AO447" s="721"/>
      <c r="AP447" s="721"/>
      <c r="AQ447" s="722"/>
      <c r="AR447" s="521">
        <v>1267</v>
      </c>
      <c r="AS447" s="720"/>
      <c r="AT447" s="721"/>
      <c r="AU447" s="721"/>
      <c r="AV447" s="722"/>
      <c r="AW447" s="557" t="s">
        <v>3</v>
      </c>
      <c r="AX447" s="410"/>
      <c r="AY447" s="410"/>
      <c r="AZ447" s="410"/>
      <c r="BA447" s="410"/>
      <c r="BB447" s="410"/>
      <c r="BC447" s="410"/>
      <c r="BD447" s="410"/>
      <c r="BE447" s="410"/>
      <c r="BF447" s="410"/>
      <c r="BG447" s="410"/>
      <c r="BH447" s="410"/>
      <c r="BI447" s="410"/>
      <c r="BJ447" s="410"/>
      <c r="BK447" s="410"/>
      <c r="BL447" s="410"/>
      <c r="BM447" s="410"/>
      <c r="BN447" s="410"/>
      <c r="BO447" s="410"/>
      <c r="BP447" s="410"/>
      <c r="BQ447" s="410"/>
      <c r="BR447" s="410"/>
      <c r="BS447" s="410"/>
      <c r="BT447" s="410"/>
      <c r="BU447" s="410"/>
      <c r="BV447" s="410"/>
      <c r="BW447" s="410"/>
      <c r="BX447" s="410"/>
    </row>
    <row r="448" spans="1:92" ht="14.25">
      <c r="B448" s="496" t="s">
        <v>207</v>
      </c>
      <c r="C448" s="497"/>
      <c r="D448" s="497"/>
      <c r="E448" s="497"/>
      <c r="F448" s="497"/>
      <c r="G448" s="497"/>
      <c r="H448" s="498"/>
      <c r="I448" s="521">
        <v>1209</v>
      </c>
      <c r="J448" s="720"/>
      <c r="K448" s="721"/>
      <c r="L448" s="721"/>
      <c r="M448" s="722"/>
      <c r="N448" s="521">
        <v>1219</v>
      </c>
      <c r="O448" s="720"/>
      <c r="P448" s="721"/>
      <c r="Q448" s="721"/>
      <c r="R448" s="722"/>
      <c r="S448" s="521">
        <v>1231</v>
      </c>
      <c r="T448" s="720"/>
      <c r="U448" s="721"/>
      <c r="V448" s="721"/>
      <c r="W448" s="722"/>
      <c r="X448" s="521">
        <v>1747</v>
      </c>
      <c r="Y448" s="720"/>
      <c r="Z448" s="721"/>
      <c r="AA448" s="721"/>
      <c r="AB448" s="722"/>
      <c r="AC448" s="521">
        <v>1748</v>
      </c>
      <c r="AD448" s="720"/>
      <c r="AE448" s="721"/>
      <c r="AF448" s="721"/>
      <c r="AG448" s="722"/>
      <c r="AH448" s="521">
        <v>1243</v>
      </c>
      <c r="AI448" s="720"/>
      <c r="AJ448" s="721"/>
      <c r="AK448" s="721"/>
      <c r="AL448" s="722"/>
      <c r="AM448" s="521">
        <v>1255</v>
      </c>
      <c r="AN448" s="720"/>
      <c r="AO448" s="721"/>
      <c r="AP448" s="721"/>
      <c r="AQ448" s="722"/>
      <c r="AR448" s="521">
        <v>1268</v>
      </c>
      <c r="AS448" s="720"/>
      <c r="AT448" s="721"/>
      <c r="AU448" s="721"/>
      <c r="AV448" s="722"/>
      <c r="AW448" s="557" t="s">
        <v>3</v>
      </c>
      <c r="AX448" s="410"/>
      <c r="AY448" s="410"/>
      <c r="AZ448" s="410"/>
      <c r="BA448" s="410"/>
      <c r="BB448" s="410"/>
      <c r="BC448" s="410"/>
      <c r="BD448" s="410"/>
      <c r="BE448" s="410"/>
      <c r="BF448" s="410"/>
      <c r="BG448" s="410"/>
      <c r="BH448" s="410"/>
      <c r="BI448" s="410"/>
      <c r="BJ448" s="410"/>
      <c r="BK448" s="410"/>
      <c r="BL448" s="410"/>
      <c r="BM448" s="410"/>
      <c r="BN448" s="410"/>
      <c r="BO448" s="410"/>
      <c r="BP448" s="410"/>
      <c r="BQ448" s="410"/>
      <c r="BR448" s="410"/>
      <c r="BS448" s="410"/>
      <c r="BT448" s="410"/>
      <c r="BU448" s="410"/>
      <c r="BV448" s="410"/>
      <c r="BW448" s="410"/>
      <c r="BX448" s="410"/>
    </row>
    <row r="449" spans="1:76" ht="14.25">
      <c r="B449" s="496" t="s">
        <v>109</v>
      </c>
      <c r="C449" s="497"/>
      <c r="D449" s="497"/>
      <c r="E449" s="497"/>
      <c r="F449" s="497"/>
      <c r="G449" s="497"/>
      <c r="H449" s="498"/>
      <c r="I449" s="521">
        <v>1210</v>
      </c>
      <c r="J449" s="720">
        <f>+IF(($J$439+$J$441+$J$444+$J$445-$J$440-$J$442-$J$443-$J$446-$J$447-$J$448)&gt;0,$J$439+$J$441+$J$444+$J$445-$J$440-$J$442-$J$443-$J$446-$J$447-$J$448,0)</f>
        <v>0</v>
      </c>
      <c r="K449" s="721"/>
      <c r="L449" s="721"/>
      <c r="M449" s="722"/>
      <c r="N449" s="521">
        <v>1220</v>
      </c>
      <c r="O449" s="720">
        <f>+IF(($O$439+$O$441+$O$444+$O$445-$O$440-$O$442-$O$443-$O$446-$O$447-$O$448)&gt;0,$O$439+$O$441+$O$444+$O$445-$O$440-$O$442-$O$443-$O$446-$O$447-$O$448,0)</f>
        <v>0</v>
      </c>
      <c r="P449" s="721"/>
      <c r="Q449" s="721"/>
      <c r="R449" s="722"/>
      <c r="S449" s="521">
        <v>1232</v>
      </c>
      <c r="T449" s="720">
        <f>+IF(($T$439+$T$441+$T$444+$T$445-$T$440-$T$442-$T$443-$T$446-$T$447-$T$448)&gt;0,$T$439+$T$441+$T$444+$T$445-$T$440-$T$442-$T$443-$T$446-$T$447-$T$448,0)</f>
        <v>0</v>
      </c>
      <c r="U449" s="721"/>
      <c r="V449" s="721"/>
      <c r="W449" s="722"/>
      <c r="X449" s="521">
        <v>1749</v>
      </c>
      <c r="Y449" s="720">
        <f>+IF(($Y$439+$Y$441+$Y$444+$Y$445-$Y$440-$Y$442-$Y$443-$Y$446-$Y$447-$Y$448)&gt;0,$Y$439+$Y$441+$Y$444+$Y$445-$Y$440-$Y$442-$Y$443-$Y$446-$Y$447-$Y$448,0)</f>
        <v>0</v>
      </c>
      <c r="Z449" s="721"/>
      <c r="AA449" s="721"/>
      <c r="AB449" s="722"/>
      <c r="AC449" s="521">
        <v>1750</v>
      </c>
      <c r="AD449" s="720">
        <f>+IF(($AD$439+$AD$441+$AD$444+$AD$445-$AD$440-$AD$442-$AD$443-$AD$446-$AD$447-$AD$448)&gt;0,$AD$439+$AD$441+$AD$444+$AD$445-$AD$440-$AD$442-$AD$443-$AD$446-$AD$447-$AD$448,0)</f>
        <v>0</v>
      </c>
      <c r="AE449" s="721"/>
      <c r="AF449" s="721"/>
      <c r="AG449" s="722"/>
      <c r="AH449" s="521">
        <v>1244</v>
      </c>
      <c r="AI449" s="720">
        <f>+IF(($AI$439+$AI$441+$AI$444+$AI$445-$AI$440-$AI$442-$AI$443-$AI$446-$AI$447-$AI$448)&gt;0,$AI$439+$AI$441+$AI$444+$AI$445-$AI$440-$AI$442-$AI$443-$AI$446-$AI$447-$AI$448,0)</f>
        <v>0</v>
      </c>
      <c r="AJ449" s="721"/>
      <c r="AK449" s="721"/>
      <c r="AL449" s="722"/>
      <c r="AM449" s="521">
        <v>1256</v>
      </c>
      <c r="AN449" s="720">
        <f>+IF(($AN$439+$AN$441+$AN$444+$AN$445-$AN$440-$AN$442-$AN$443-$AN$446-$AN$447-$AN$448)&gt;0,$AN$439+$AN$441+$AN$444+$AN$445-$AN$440-$AN$442-$AN$443-$AN$446-$AN$447-$AN$448,0)</f>
        <v>0</v>
      </c>
      <c r="AO449" s="721"/>
      <c r="AP449" s="721"/>
      <c r="AQ449" s="722"/>
      <c r="AR449" s="521">
        <v>1269</v>
      </c>
      <c r="AS449" s="720">
        <f>+IF(($AS$439+$AS$441+$AS$444+$AS$445-$AS$440-$AS$442-$AS$443-$AS$446-$AS$447-$AS$448)&gt;0,$AS$439+$AS$441+$AS$444+$AS$445-$AS$440-$AS$442-$AS$443-$AS$446-$AS$447-$AS$448,0)</f>
        <v>0</v>
      </c>
      <c r="AT449" s="721"/>
      <c r="AU449" s="721"/>
      <c r="AV449" s="722"/>
      <c r="AW449" s="557" t="s">
        <v>4</v>
      </c>
      <c r="AX449" s="410"/>
      <c r="AY449" s="410"/>
      <c r="AZ449" s="410"/>
      <c r="BA449" s="410"/>
      <c r="BB449" s="410"/>
      <c r="BC449" s="410"/>
      <c r="BD449" s="410"/>
      <c r="BE449" s="410"/>
      <c r="BF449" s="410"/>
      <c r="BG449" s="410"/>
      <c r="BH449" s="410"/>
      <c r="BI449" s="410"/>
      <c r="BJ449" s="410"/>
      <c r="BK449" s="410"/>
      <c r="BL449" s="410"/>
      <c r="BM449" s="410"/>
      <c r="BN449" s="410"/>
      <c r="BO449" s="410"/>
      <c r="BP449" s="410"/>
      <c r="BQ449" s="410"/>
      <c r="BR449" s="410"/>
      <c r="BS449" s="410"/>
      <c r="BT449" s="410"/>
      <c r="BU449" s="410"/>
      <c r="BV449" s="410"/>
      <c r="BW449" s="410"/>
      <c r="BX449" s="410"/>
    </row>
    <row r="450" spans="1:76" ht="14.25">
      <c r="B450" s="491" t="s">
        <v>110</v>
      </c>
      <c r="C450" s="492"/>
      <c r="D450" s="492"/>
      <c r="E450" s="492"/>
      <c r="F450" s="492"/>
      <c r="G450" s="492"/>
      <c r="H450" s="493"/>
      <c r="I450" s="558"/>
      <c r="J450" s="559"/>
      <c r="K450" s="559"/>
      <c r="L450" s="559"/>
      <c r="M450" s="560"/>
      <c r="N450" s="558"/>
      <c r="O450" s="559"/>
      <c r="P450" s="559"/>
      <c r="Q450" s="559"/>
      <c r="R450" s="560"/>
      <c r="S450" s="521">
        <v>1233</v>
      </c>
      <c r="T450" s="720">
        <f>-IF(($T$439+$T$441+$T$444+$T$445-$T$440-$T$442-$T$443-$T$446-$T$447-$T$448)&lt;0,$T$439+$T$441+$T$444+$T$445-$T$440-$T$442-$T$443-$T$446-$T$447-$T$448,0)</f>
        <v>0</v>
      </c>
      <c r="U450" s="721"/>
      <c r="V450" s="721"/>
      <c r="W450" s="722"/>
      <c r="X450" s="558"/>
      <c r="Y450" s="559"/>
      <c r="Z450" s="559"/>
      <c r="AA450" s="559"/>
      <c r="AB450" s="560"/>
      <c r="AC450" s="521">
        <v>1844</v>
      </c>
      <c r="AD450" s="720">
        <f>-IF(($AD$439+$AD$441+$AD$444+$AD$445-$AD$440-$AD$442-$AD$443-$AD$446-$AD$447-$AD$448)&lt;0,$AD$439+$AD$441+$AD$444+$AD$445-$AD$440-$AD$442-$AD$443-$AD$446-$AD$447-$AD$448,0)</f>
        <v>0</v>
      </c>
      <c r="AE450" s="721"/>
      <c r="AF450" s="721"/>
      <c r="AG450" s="722"/>
      <c r="AH450" s="521">
        <v>1245</v>
      </c>
      <c r="AI450" s="720">
        <f>-IF(($AI$439+$AI$441+$AI$444+$AI$445-$AI$440-$AI$442-$AI$443-$AI$446-$AI$447-$AI$448)&lt;0,$AI$439+$AI$441+$AI$444+$AI$445-$AI$440-$AI$442-$AI$443-$AI$446-$AI$447-$AI$448,0)</f>
        <v>0</v>
      </c>
      <c r="AJ450" s="721"/>
      <c r="AK450" s="721"/>
      <c r="AL450" s="722"/>
      <c r="AM450" s="521">
        <v>1257</v>
      </c>
      <c r="AN450" s="720">
        <f>-IF(($AN$439+$AN$441+$AN$444+$AN$445-$AN$440-$AN$442-$AN$443-$AN$446-$AN$447-$AN$448)&lt;0,$AN$439+$AN$441+$AN$444+$AN$445-$AN$440-$AN$442-$AN$443-$AN$446-$AN$447-$AN$448,0)</f>
        <v>0</v>
      </c>
      <c r="AO450" s="721"/>
      <c r="AP450" s="721"/>
      <c r="AQ450" s="722"/>
      <c r="AR450" s="558"/>
      <c r="AS450" s="559"/>
      <c r="AT450" s="559"/>
      <c r="AU450" s="559"/>
      <c r="AV450" s="560"/>
      <c r="AW450" s="557" t="s">
        <v>4</v>
      </c>
      <c r="AX450" s="410"/>
      <c r="AY450" s="410"/>
      <c r="AZ450" s="410"/>
      <c r="BA450" s="410"/>
      <c r="BB450" s="410"/>
      <c r="BC450" s="410"/>
      <c r="BD450" s="410"/>
      <c r="BE450" s="410"/>
      <c r="BF450" s="410"/>
      <c r="BG450" s="410"/>
      <c r="BH450" s="410"/>
      <c r="BI450" s="410"/>
      <c r="BJ450" s="410"/>
      <c r="BK450" s="410"/>
      <c r="BL450" s="410"/>
      <c r="BM450" s="410"/>
      <c r="BN450" s="410"/>
      <c r="BO450" s="410"/>
      <c r="BP450" s="410"/>
      <c r="BQ450" s="410"/>
      <c r="BR450" s="410"/>
      <c r="BS450" s="410"/>
      <c r="BT450" s="410"/>
      <c r="BU450" s="410"/>
      <c r="BV450" s="410"/>
      <c r="BW450" s="410"/>
      <c r="BX450" s="410"/>
    </row>
    <row r="451" spans="1:76" s="411" customFormat="1">
      <c r="A451" s="409"/>
      <c r="B451" s="517"/>
      <c r="C451" s="517"/>
      <c r="D451" s="517"/>
      <c r="E451" s="517"/>
      <c r="F451" s="517"/>
      <c r="G451" s="517"/>
      <c r="H451" s="517"/>
      <c r="I451" s="517"/>
      <c r="J451" s="517"/>
      <c r="K451" s="517"/>
      <c r="L451" s="517"/>
      <c r="M451" s="517"/>
      <c r="N451" s="517"/>
      <c r="O451" s="517"/>
      <c r="P451" s="517"/>
      <c r="Q451" s="517"/>
      <c r="R451" s="517"/>
      <c r="S451" s="517"/>
      <c r="T451" s="517"/>
      <c r="U451" s="517"/>
      <c r="V451" s="517"/>
      <c r="W451" s="517"/>
      <c r="X451" s="517"/>
      <c r="Y451" s="517"/>
      <c r="Z451" s="517"/>
      <c r="AA451" s="517"/>
      <c r="AB451" s="517"/>
      <c r="AC451" s="517"/>
      <c r="AD451" s="517"/>
      <c r="AE451" s="517"/>
      <c r="AF451" s="517"/>
      <c r="AG451" s="517"/>
      <c r="AH451" s="517"/>
      <c r="AI451" s="517"/>
      <c r="AJ451" s="517"/>
      <c r="AK451" s="517"/>
      <c r="AL451" s="517"/>
      <c r="AM451" s="517"/>
      <c r="AN451" s="517"/>
      <c r="AO451" s="517"/>
      <c r="AP451" s="517"/>
      <c r="AQ451" s="517"/>
      <c r="AR451" s="517"/>
      <c r="AS451" s="517"/>
      <c r="AT451" s="517"/>
      <c r="AU451" s="517"/>
      <c r="AV451" s="517"/>
      <c r="AW451" s="517"/>
      <c r="AX451" s="410"/>
      <c r="AY451" s="410"/>
      <c r="AZ451" s="410"/>
      <c r="BA451" s="410"/>
      <c r="BB451" s="410"/>
      <c r="BC451" s="410"/>
      <c r="BD451" s="410"/>
      <c r="BE451" s="410"/>
      <c r="BF451" s="410"/>
      <c r="BG451" s="410"/>
      <c r="BH451" s="410"/>
      <c r="BI451" s="410"/>
      <c r="BJ451" s="410"/>
      <c r="BK451" s="410"/>
      <c r="BL451" s="410"/>
      <c r="BM451" s="410"/>
      <c r="BN451" s="410"/>
      <c r="BO451" s="410"/>
      <c r="BP451" s="410"/>
      <c r="BQ451" s="410"/>
      <c r="BR451" s="410"/>
      <c r="BS451" s="410"/>
      <c r="BT451" s="410"/>
      <c r="BU451" s="410"/>
      <c r="BV451" s="410"/>
      <c r="BW451" s="410"/>
      <c r="BX451" s="410"/>
    </row>
    <row r="452" spans="1:76" s="411" customFormat="1">
      <c r="A452" s="409"/>
      <c r="B452" s="810" t="s">
        <v>853</v>
      </c>
      <c r="C452" s="811"/>
      <c r="D452" s="811"/>
      <c r="E452" s="811"/>
      <c r="F452" s="811"/>
      <c r="G452" s="811"/>
      <c r="H452" s="811"/>
      <c r="I452" s="811"/>
      <c r="J452" s="811"/>
      <c r="K452" s="811"/>
      <c r="L452" s="811"/>
      <c r="M452" s="811"/>
      <c r="N452" s="811"/>
      <c r="O452" s="811"/>
      <c r="P452" s="811"/>
      <c r="Q452" s="811"/>
      <c r="R452" s="811"/>
      <c r="S452" s="811"/>
      <c r="T452" s="811"/>
      <c r="U452" s="811"/>
      <c r="V452" s="811"/>
      <c r="W452" s="811"/>
      <c r="X452" s="811"/>
      <c r="Y452" s="811"/>
      <c r="Z452" s="811"/>
      <c r="AA452" s="811"/>
      <c r="AB452" s="811"/>
      <c r="AC452" s="811"/>
      <c r="AD452" s="811"/>
      <c r="AE452" s="811"/>
      <c r="AF452" s="811"/>
      <c r="AG452" s="811"/>
      <c r="AH452" s="811"/>
      <c r="AI452" s="811"/>
      <c r="AJ452" s="811"/>
      <c r="AK452" s="811"/>
      <c r="AL452" s="811"/>
      <c r="AM452" s="811"/>
      <c r="AN452" s="811"/>
      <c r="AO452" s="811"/>
      <c r="AP452" s="811"/>
      <c r="AQ452" s="811"/>
      <c r="AR452" s="811"/>
      <c r="AS452" s="811"/>
      <c r="AT452" s="811"/>
      <c r="AU452" s="811"/>
      <c r="AV452" s="811"/>
      <c r="AW452" s="812"/>
      <c r="AX452" s="410"/>
      <c r="AY452" s="410"/>
      <c r="AZ452" s="410"/>
      <c r="BA452" s="410"/>
      <c r="BB452" s="410"/>
      <c r="BC452" s="410"/>
      <c r="BD452" s="410"/>
      <c r="BE452" s="410"/>
      <c r="BF452" s="410"/>
      <c r="BG452" s="410"/>
      <c r="BH452" s="410"/>
      <c r="BI452" s="410"/>
      <c r="BJ452" s="410"/>
      <c r="BK452" s="410"/>
      <c r="BL452" s="410"/>
      <c r="BM452" s="410"/>
      <c r="BN452" s="410"/>
      <c r="BO452" s="410"/>
      <c r="BP452" s="410"/>
      <c r="BQ452" s="410"/>
      <c r="BR452" s="410"/>
      <c r="BS452" s="410"/>
      <c r="BT452" s="410"/>
      <c r="BU452" s="410"/>
      <c r="BV452" s="410"/>
      <c r="BW452" s="410"/>
      <c r="BX452" s="410"/>
    </row>
    <row r="453" spans="1:76" s="411" customFormat="1">
      <c r="A453" s="409"/>
      <c r="B453" s="545"/>
      <c r="C453" s="546"/>
      <c r="D453" s="546"/>
      <c r="E453" s="546"/>
      <c r="F453" s="546"/>
      <c r="G453" s="546"/>
      <c r="H453" s="547"/>
      <c r="I453" s="810" t="s">
        <v>111</v>
      </c>
      <c r="J453" s="811"/>
      <c r="K453" s="811"/>
      <c r="L453" s="811"/>
      <c r="M453" s="811"/>
      <c r="N453" s="811"/>
      <c r="O453" s="811"/>
      <c r="P453" s="811"/>
      <c r="Q453" s="811"/>
      <c r="R453" s="811"/>
      <c r="S453" s="811"/>
      <c r="T453" s="811"/>
      <c r="U453" s="811"/>
      <c r="V453" s="811"/>
      <c r="W453" s="811"/>
      <c r="X453" s="811"/>
      <c r="Y453" s="811"/>
      <c r="Z453" s="811"/>
      <c r="AA453" s="811"/>
      <c r="AB453" s="811"/>
      <c r="AC453" s="811"/>
      <c r="AD453" s="811"/>
      <c r="AE453" s="811"/>
      <c r="AF453" s="811"/>
      <c r="AG453" s="812"/>
      <c r="AH453" s="810" t="s">
        <v>112</v>
      </c>
      <c r="AI453" s="811"/>
      <c r="AJ453" s="811"/>
      <c r="AK453" s="811"/>
      <c r="AL453" s="811"/>
      <c r="AM453" s="811"/>
      <c r="AN453" s="811"/>
      <c r="AO453" s="811"/>
      <c r="AP453" s="811"/>
      <c r="AQ453" s="811"/>
      <c r="AR453" s="811"/>
      <c r="AS453" s="811"/>
      <c r="AT453" s="811"/>
      <c r="AU453" s="811"/>
      <c r="AV453" s="812"/>
      <c r="AW453" s="548"/>
      <c r="AX453" s="410"/>
      <c r="AY453" s="410"/>
      <c r="AZ453" s="410"/>
      <c r="BA453" s="410"/>
      <c r="BB453" s="410"/>
      <c r="BC453" s="410"/>
      <c r="BD453" s="410"/>
      <c r="BE453" s="410"/>
      <c r="BF453" s="410"/>
      <c r="BG453" s="410"/>
      <c r="BH453" s="410"/>
      <c r="BI453" s="410"/>
      <c r="BJ453" s="410"/>
      <c r="BK453" s="410"/>
      <c r="BL453" s="410"/>
      <c r="BM453" s="410"/>
      <c r="BN453" s="410"/>
      <c r="BO453" s="410"/>
      <c r="BP453" s="410"/>
      <c r="BQ453" s="410"/>
      <c r="BR453" s="410"/>
      <c r="BS453" s="410"/>
      <c r="BT453" s="410"/>
      <c r="BU453" s="410"/>
      <c r="BV453" s="410"/>
      <c r="BW453" s="410"/>
      <c r="BX453" s="410"/>
    </row>
    <row r="454" spans="1:76" s="411" customFormat="1">
      <c r="A454" s="409"/>
      <c r="B454" s="549"/>
      <c r="C454" s="550"/>
      <c r="D454" s="550"/>
      <c r="E454" s="550"/>
      <c r="F454" s="550"/>
      <c r="G454" s="550"/>
      <c r="H454" s="551"/>
      <c r="I454" s="810" t="s">
        <v>32</v>
      </c>
      <c r="J454" s="811"/>
      <c r="K454" s="811"/>
      <c r="L454" s="811"/>
      <c r="M454" s="811"/>
      <c r="N454" s="811"/>
      <c r="O454" s="811"/>
      <c r="P454" s="811"/>
      <c r="Q454" s="811"/>
      <c r="R454" s="812"/>
      <c r="S454" s="810" t="s">
        <v>113</v>
      </c>
      <c r="T454" s="811"/>
      <c r="U454" s="811"/>
      <c r="V454" s="811"/>
      <c r="W454" s="811"/>
      <c r="X454" s="811"/>
      <c r="Y454" s="811"/>
      <c r="Z454" s="811"/>
      <c r="AA454" s="811"/>
      <c r="AB454" s="812"/>
      <c r="AC454" s="822" t="s">
        <v>114</v>
      </c>
      <c r="AD454" s="823"/>
      <c r="AE454" s="823"/>
      <c r="AF454" s="823"/>
      <c r="AG454" s="824"/>
      <c r="AH454" s="822" t="s">
        <v>115</v>
      </c>
      <c r="AI454" s="823"/>
      <c r="AJ454" s="823"/>
      <c r="AK454" s="823"/>
      <c r="AL454" s="824"/>
      <c r="AM454" s="822" t="s">
        <v>116</v>
      </c>
      <c r="AN454" s="823"/>
      <c r="AO454" s="823"/>
      <c r="AP454" s="823"/>
      <c r="AQ454" s="824"/>
      <c r="AR454" s="822" t="s">
        <v>114</v>
      </c>
      <c r="AS454" s="823"/>
      <c r="AT454" s="823"/>
      <c r="AU454" s="823"/>
      <c r="AV454" s="824"/>
      <c r="AW454" s="552"/>
      <c r="AX454" s="410"/>
      <c r="AY454" s="410"/>
      <c r="AZ454" s="410"/>
      <c r="BA454" s="410"/>
      <c r="BB454" s="410"/>
      <c r="BC454" s="410"/>
      <c r="BD454" s="410"/>
      <c r="BE454" s="410"/>
      <c r="BF454" s="410"/>
      <c r="BG454" s="410"/>
      <c r="BH454" s="410"/>
      <c r="BI454" s="410"/>
      <c r="BJ454" s="410"/>
      <c r="BK454" s="410"/>
      <c r="BL454" s="410"/>
      <c r="BM454" s="410"/>
      <c r="BN454" s="410"/>
      <c r="BO454" s="410"/>
      <c r="BP454" s="410"/>
      <c r="BQ454" s="410"/>
      <c r="BR454" s="410"/>
      <c r="BS454" s="410"/>
      <c r="BT454" s="410"/>
      <c r="BU454" s="410"/>
      <c r="BV454" s="410"/>
      <c r="BW454" s="410"/>
      <c r="BX454" s="410"/>
    </row>
    <row r="455" spans="1:76" s="411" customFormat="1">
      <c r="A455" s="409"/>
      <c r="B455" s="553"/>
      <c r="C455" s="554"/>
      <c r="D455" s="554"/>
      <c r="E455" s="554"/>
      <c r="F455" s="554"/>
      <c r="G455" s="554"/>
      <c r="H455" s="555"/>
      <c r="I455" s="810" t="s">
        <v>115</v>
      </c>
      <c r="J455" s="811"/>
      <c r="K455" s="811"/>
      <c r="L455" s="811"/>
      <c r="M455" s="811"/>
      <c r="N455" s="810" t="s">
        <v>32</v>
      </c>
      <c r="O455" s="811"/>
      <c r="P455" s="811"/>
      <c r="Q455" s="811"/>
      <c r="R455" s="812"/>
      <c r="S455" s="810" t="s">
        <v>115</v>
      </c>
      <c r="T455" s="811"/>
      <c r="U455" s="811"/>
      <c r="V455" s="811"/>
      <c r="W455" s="811"/>
      <c r="X455" s="810" t="s">
        <v>32</v>
      </c>
      <c r="Y455" s="811"/>
      <c r="Z455" s="811"/>
      <c r="AA455" s="811"/>
      <c r="AB455" s="812"/>
      <c r="AC455" s="828"/>
      <c r="AD455" s="829"/>
      <c r="AE455" s="829"/>
      <c r="AF455" s="829"/>
      <c r="AG455" s="830"/>
      <c r="AH455" s="828"/>
      <c r="AI455" s="829"/>
      <c r="AJ455" s="829"/>
      <c r="AK455" s="829"/>
      <c r="AL455" s="830"/>
      <c r="AM455" s="828"/>
      <c r="AN455" s="829"/>
      <c r="AO455" s="829"/>
      <c r="AP455" s="829"/>
      <c r="AQ455" s="830"/>
      <c r="AR455" s="828"/>
      <c r="AS455" s="829"/>
      <c r="AT455" s="829"/>
      <c r="AU455" s="829"/>
      <c r="AV455" s="830"/>
      <c r="AW455" s="556"/>
      <c r="AX455" s="410"/>
      <c r="AY455" s="410"/>
      <c r="AZ455" s="410"/>
      <c r="BA455" s="410"/>
      <c r="BB455" s="410"/>
      <c r="BC455" s="410"/>
      <c r="BD455" s="410"/>
      <c r="BE455" s="410"/>
      <c r="BF455" s="410"/>
      <c r="BG455" s="410"/>
      <c r="BH455" s="410"/>
      <c r="BI455" s="410"/>
      <c r="BJ455" s="410"/>
      <c r="BK455" s="410"/>
      <c r="BL455" s="410"/>
      <c r="BM455" s="410"/>
      <c r="BN455" s="410"/>
      <c r="BO455" s="410"/>
      <c r="BP455" s="410"/>
      <c r="BQ455" s="410"/>
      <c r="BR455" s="410"/>
      <c r="BS455" s="410"/>
      <c r="BT455" s="410"/>
      <c r="BU455" s="410"/>
      <c r="BV455" s="410"/>
      <c r="BW455" s="410"/>
      <c r="BX455" s="410"/>
    </row>
    <row r="456" spans="1:76" ht="14.25">
      <c r="B456" s="491" t="s">
        <v>854</v>
      </c>
      <c r="C456" s="492"/>
      <c r="D456" s="492"/>
      <c r="E456" s="492"/>
      <c r="F456" s="492"/>
      <c r="G456" s="492"/>
      <c r="H456" s="493"/>
      <c r="I456" s="521">
        <v>1270</v>
      </c>
      <c r="J456" s="720"/>
      <c r="K456" s="721"/>
      <c r="L456" s="721"/>
      <c r="M456" s="722"/>
      <c r="N456" s="521">
        <v>1279</v>
      </c>
      <c r="O456" s="720"/>
      <c r="P456" s="721"/>
      <c r="Q456" s="721"/>
      <c r="R456" s="722"/>
      <c r="S456" s="521">
        <v>1288</v>
      </c>
      <c r="T456" s="720"/>
      <c r="U456" s="721"/>
      <c r="V456" s="721"/>
      <c r="W456" s="722"/>
      <c r="X456" s="521">
        <v>1301</v>
      </c>
      <c r="Y456" s="720"/>
      <c r="Z456" s="721"/>
      <c r="AA456" s="721"/>
      <c r="AB456" s="722"/>
      <c r="AC456" s="521">
        <v>1313</v>
      </c>
      <c r="AD456" s="720"/>
      <c r="AE456" s="721"/>
      <c r="AF456" s="721"/>
      <c r="AG456" s="722"/>
      <c r="AH456" s="521">
        <v>1324</v>
      </c>
      <c r="AI456" s="720"/>
      <c r="AJ456" s="721"/>
      <c r="AK456" s="721"/>
      <c r="AL456" s="722"/>
      <c r="AM456" s="521">
        <v>1335</v>
      </c>
      <c r="AN456" s="720"/>
      <c r="AO456" s="721"/>
      <c r="AP456" s="721"/>
      <c r="AQ456" s="722"/>
      <c r="AR456" s="521">
        <v>1346</v>
      </c>
      <c r="AS456" s="720"/>
      <c r="AT456" s="721"/>
      <c r="AU456" s="721"/>
      <c r="AV456" s="722"/>
      <c r="AW456" s="557" t="s">
        <v>2</v>
      </c>
      <c r="AX456" s="410"/>
      <c r="AY456" s="410"/>
      <c r="AZ456" s="410"/>
      <c r="BA456" s="410"/>
      <c r="BB456" s="410"/>
      <c r="BC456" s="410"/>
      <c r="BD456" s="410"/>
      <c r="BE456" s="410"/>
      <c r="BF456" s="410"/>
      <c r="BG456" s="410"/>
      <c r="BH456" s="410"/>
      <c r="BI456" s="410"/>
      <c r="BJ456" s="410"/>
      <c r="BK456" s="410"/>
      <c r="BL456" s="410"/>
      <c r="BM456" s="410"/>
      <c r="BN456" s="410"/>
      <c r="BO456" s="410"/>
      <c r="BP456" s="410"/>
      <c r="BQ456" s="410"/>
      <c r="BR456" s="410"/>
      <c r="BS456" s="410"/>
      <c r="BT456" s="410"/>
      <c r="BU456" s="410"/>
      <c r="BV456" s="410"/>
      <c r="BW456" s="410"/>
      <c r="BX456" s="410"/>
    </row>
    <row r="457" spans="1:76" ht="14.25">
      <c r="B457" s="491" t="s">
        <v>855</v>
      </c>
      <c r="C457" s="492"/>
      <c r="D457" s="492"/>
      <c r="E457" s="492"/>
      <c r="F457" s="492"/>
      <c r="G457" s="492"/>
      <c r="H457" s="493"/>
      <c r="I457" s="521">
        <v>1821</v>
      </c>
      <c r="J457" s="720"/>
      <c r="K457" s="721"/>
      <c r="L457" s="721"/>
      <c r="M457" s="722"/>
      <c r="N457" s="521">
        <v>1822</v>
      </c>
      <c r="O457" s="720"/>
      <c r="P457" s="721"/>
      <c r="Q457" s="721"/>
      <c r="R457" s="722"/>
      <c r="S457" s="521">
        <v>1289</v>
      </c>
      <c r="T457" s="720"/>
      <c r="U457" s="721"/>
      <c r="V457" s="721"/>
      <c r="W457" s="722"/>
      <c r="X457" s="521">
        <v>1302</v>
      </c>
      <c r="Y457" s="720"/>
      <c r="Z457" s="721"/>
      <c r="AA457" s="721"/>
      <c r="AB457" s="722"/>
      <c r="AC457" s="558"/>
      <c r="AD457" s="559"/>
      <c r="AE457" s="559"/>
      <c r="AF457" s="559"/>
      <c r="AG457" s="560"/>
      <c r="AH457" s="558"/>
      <c r="AI457" s="559"/>
      <c r="AJ457" s="559"/>
      <c r="AK457" s="559"/>
      <c r="AL457" s="560"/>
      <c r="AM457" s="558"/>
      <c r="AN457" s="559"/>
      <c r="AO457" s="559"/>
      <c r="AP457" s="559"/>
      <c r="AQ457" s="560"/>
      <c r="AR457" s="558"/>
      <c r="AS457" s="559"/>
      <c r="AT457" s="559"/>
      <c r="AU457" s="559"/>
      <c r="AV457" s="560"/>
      <c r="AW457" s="557" t="s">
        <v>3</v>
      </c>
      <c r="AX457" s="410"/>
      <c r="AY457" s="410"/>
      <c r="AZ457" s="410"/>
      <c r="BA457" s="410"/>
      <c r="BB457" s="410"/>
      <c r="BC457" s="410"/>
      <c r="BD457" s="410"/>
      <c r="BE457" s="410"/>
      <c r="BF457" s="410"/>
      <c r="BG457" s="410"/>
      <c r="BH457" s="410"/>
      <c r="BI457" s="410"/>
      <c r="BJ457" s="410"/>
      <c r="BK457" s="410"/>
      <c r="BL457" s="410"/>
      <c r="BM457" s="410"/>
      <c r="BN457" s="410"/>
      <c r="BO457" s="410"/>
      <c r="BP457" s="410"/>
      <c r="BQ457" s="410"/>
      <c r="BR457" s="410"/>
      <c r="BS457" s="410"/>
      <c r="BT457" s="410"/>
      <c r="BU457" s="410"/>
      <c r="BV457" s="410"/>
      <c r="BW457" s="410"/>
      <c r="BX457" s="410"/>
    </row>
    <row r="458" spans="1:76" ht="14.25">
      <c r="B458" s="491" t="s">
        <v>92</v>
      </c>
      <c r="C458" s="492"/>
      <c r="D458" s="492"/>
      <c r="E458" s="492"/>
      <c r="F458" s="492"/>
      <c r="G458" s="492"/>
      <c r="H458" s="493"/>
      <c r="I458" s="521">
        <v>1271</v>
      </c>
      <c r="J458" s="720"/>
      <c r="K458" s="721"/>
      <c r="L458" s="721"/>
      <c r="M458" s="722"/>
      <c r="N458" s="521">
        <v>1280</v>
      </c>
      <c r="O458" s="720"/>
      <c r="P458" s="721"/>
      <c r="Q458" s="721"/>
      <c r="R458" s="722"/>
      <c r="S458" s="521">
        <v>1290</v>
      </c>
      <c r="T458" s="720"/>
      <c r="U458" s="721"/>
      <c r="V458" s="721"/>
      <c r="W458" s="722"/>
      <c r="X458" s="521">
        <v>1303</v>
      </c>
      <c r="Y458" s="720"/>
      <c r="Z458" s="721"/>
      <c r="AA458" s="721"/>
      <c r="AB458" s="722"/>
      <c r="AC458" s="521">
        <v>1314</v>
      </c>
      <c r="AD458" s="720"/>
      <c r="AE458" s="721"/>
      <c r="AF458" s="721"/>
      <c r="AG458" s="722"/>
      <c r="AH458" s="521">
        <v>1326</v>
      </c>
      <c r="AI458" s="720"/>
      <c r="AJ458" s="721"/>
      <c r="AK458" s="721"/>
      <c r="AL458" s="722"/>
      <c r="AM458" s="521">
        <v>1337</v>
      </c>
      <c r="AN458" s="720"/>
      <c r="AO458" s="721"/>
      <c r="AP458" s="721"/>
      <c r="AQ458" s="722"/>
      <c r="AR458" s="521">
        <v>1347</v>
      </c>
      <c r="AS458" s="720"/>
      <c r="AT458" s="721"/>
      <c r="AU458" s="721"/>
      <c r="AV458" s="722"/>
      <c r="AW458" s="557" t="s">
        <v>2</v>
      </c>
      <c r="AX458" s="410"/>
      <c r="AY458" s="410"/>
      <c r="AZ458" s="410"/>
      <c r="BA458" s="410"/>
      <c r="BB458" s="410"/>
      <c r="BC458" s="410"/>
      <c r="BD458" s="410"/>
      <c r="BE458" s="410"/>
      <c r="BF458" s="410"/>
      <c r="BG458" s="410"/>
      <c r="BH458" s="410"/>
      <c r="BI458" s="410"/>
      <c r="BJ458" s="410"/>
      <c r="BK458" s="410"/>
      <c r="BL458" s="410"/>
      <c r="BM458" s="410"/>
      <c r="BN458" s="410"/>
      <c r="BO458" s="410"/>
      <c r="BP458" s="410"/>
      <c r="BQ458" s="410"/>
      <c r="BR458" s="410"/>
      <c r="BS458" s="410"/>
      <c r="BT458" s="410"/>
      <c r="BU458" s="410"/>
      <c r="BV458" s="410"/>
      <c r="BW458" s="410"/>
      <c r="BX458" s="410"/>
    </row>
    <row r="459" spans="1:76" ht="14.25">
      <c r="B459" s="491" t="s">
        <v>93</v>
      </c>
      <c r="C459" s="492"/>
      <c r="D459" s="492"/>
      <c r="E459" s="492"/>
      <c r="F459" s="492"/>
      <c r="G459" s="492"/>
      <c r="H459" s="493"/>
      <c r="I459" s="521">
        <v>1272</v>
      </c>
      <c r="J459" s="720"/>
      <c r="K459" s="721"/>
      <c r="L459" s="721"/>
      <c r="M459" s="722"/>
      <c r="N459" s="521">
        <v>1281</v>
      </c>
      <c r="O459" s="720"/>
      <c r="P459" s="721"/>
      <c r="Q459" s="721"/>
      <c r="R459" s="722"/>
      <c r="S459" s="521">
        <v>1291</v>
      </c>
      <c r="T459" s="720"/>
      <c r="U459" s="721"/>
      <c r="V459" s="721"/>
      <c r="W459" s="722"/>
      <c r="X459" s="521">
        <v>1304</v>
      </c>
      <c r="Y459" s="720"/>
      <c r="Z459" s="721"/>
      <c r="AA459" s="721"/>
      <c r="AB459" s="722"/>
      <c r="AC459" s="521">
        <v>1315</v>
      </c>
      <c r="AD459" s="720"/>
      <c r="AE459" s="721"/>
      <c r="AF459" s="721"/>
      <c r="AG459" s="722"/>
      <c r="AH459" s="521">
        <v>1327</v>
      </c>
      <c r="AI459" s="720"/>
      <c r="AJ459" s="721"/>
      <c r="AK459" s="721"/>
      <c r="AL459" s="722"/>
      <c r="AM459" s="521">
        <v>1338</v>
      </c>
      <c r="AN459" s="720"/>
      <c r="AO459" s="721"/>
      <c r="AP459" s="721"/>
      <c r="AQ459" s="722"/>
      <c r="AR459" s="521">
        <v>1348</v>
      </c>
      <c r="AS459" s="720"/>
      <c r="AT459" s="721"/>
      <c r="AU459" s="721"/>
      <c r="AV459" s="722"/>
      <c r="AW459" s="557" t="s">
        <v>3</v>
      </c>
      <c r="AX459" s="410"/>
      <c r="AY459" s="410"/>
      <c r="AZ459" s="410"/>
      <c r="BA459" s="410"/>
      <c r="BB459" s="410"/>
      <c r="BC459" s="410"/>
      <c r="BD459" s="410"/>
      <c r="BE459" s="410"/>
      <c r="BF459" s="410"/>
      <c r="BG459" s="410"/>
      <c r="BH459" s="410"/>
      <c r="BI459" s="410"/>
      <c r="BJ459" s="410"/>
      <c r="BK459" s="410"/>
      <c r="BL459" s="410"/>
      <c r="BM459" s="410"/>
      <c r="BN459" s="410"/>
      <c r="BO459" s="410"/>
      <c r="BP459" s="410"/>
      <c r="BQ459" s="410"/>
      <c r="BR459" s="410"/>
      <c r="BS459" s="410"/>
      <c r="BT459" s="410"/>
      <c r="BU459" s="410"/>
      <c r="BV459" s="410"/>
      <c r="BW459" s="410"/>
      <c r="BX459" s="410"/>
    </row>
    <row r="460" spans="1:76" ht="14.25">
      <c r="B460" s="491" t="s">
        <v>856</v>
      </c>
      <c r="C460" s="492"/>
      <c r="D460" s="492"/>
      <c r="E460" s="492"/>
      <c r="F460" s="492"/>
      <c r="G460" s="492"/>
      <c r="H460" s="493"/>
      <c r="I460" s="558"/>
      <c r="J460" s="559"/>
      <c r="K460" s="559"/>
      <c r="L460" s="559"/>
      <c r="M460" s="560"/>
      <c r="N460" s="558"/>
      <c r="O460" s="559"/>
      <c r="P460" s="559"/>
      <c r="Q460" s="559"/>
      <c r="R460" s="560"/>
      <c r="S460" s="521">
        <v>1292</v>
      </c>
      <c r="T460" s="720"/>
      <c r="U460" s="721"/>
      <c r="V460" s="721"/>
      <c r="W460" s="722"/>
      <c r="X460" s="521">
        <v>1305</v>
      </c>
      <c r="Y460" s="720"/>
      <c r="Z460" s="721"/>
      <c r="AA460" s="721"/>
      <c r="AB460" s="722"/>
      <c r="AC460" s="521">
        <v>1316</v>
      </c>
      <c r="AD460" s="720"/>
      <c r="AE460" s="721"/>
      <c r="AF460" s="721"/>
      <c r="AG460" s="722"/>
      <c r="AH460" s="558"/>
      <c r="AI460" s="559"/>
      <c r="AJ460" s="559"/>
      <c r="AK460" s="559"/>
      <c r="AL460" s="560"/>
      <c r="AM460" s="558"/>
      <c r="AN460" s="559"/>
      <c r="AO460" s="559"/>
      <c r="AP460" s="559"/>
      <c r="AQ460" s="560"/>
      <c r="AR460" s="558"/>
      <c r="AS460" s="559"/>
      <c r="AT460" s="559"/>
      <c r="AU460" s="559"/>
      <c r="AV460" s="560"/>
      <c r="AW460" s="557" t="s">
        <v>2</v>
      </c>
      <c r="AX460" s="410"/>
      <c r="AY460" s="410"/>
      <c r="AZ460" s="410"/>
      <c r="BA460" s="410"/>
      <c r="BB460" s="410"/>
      <c r="BC460" s="410"/>
      <c r="BD460" s="410"/>
      <c r="BE460" s="410"/>
      <c r="BF460" s="410"/>
      <c r="BG460" s="410"/>
      <c r="BH460" s="410"/>
      <c r="BI460" s="410"/>
      <c r="BJ460" s="410"/>
      <c r="BK460" s="410"/>
      <c r="BL460" s="410"/>
      <c r="BM460" s="410"/>
      <c r="BN460" s="410"/>
      <c r="BO460" s="410"/>
      <c r="BP460" s="410"/>
      <c r="BQ460" s="410"/>
      <c r="BR460" s="410"/>
      <c r="BS460" s="410"/>
      <c r="BT460" s="410"/>
      <c r="BU460" s="410"/>
      <c r="BV460" s="410"/>
      <c r="BW460" s="410"/>
      <c r="BX460" s="410"/>
    </row>
    <row r="461" spans="1:76" ht="14.25">
      <c r="B461" s="491" t="s">
        <v>857</v>
      </c>
      <c r="C461" s="492"/>
      <c r="D461" s="492"/>
      <c r="E461" s="492"/>
      <c r="F461" s="492"/>
      <c r="G461" s="492"/>
      <c r="H461" s="493"/>
      <c r="I461" s="521">
        <v>1273</v>
      </c>
      <c r="J461" s="720"/>
      <c r="K461" s="721"/>
      <c r="L461" s="721"/>
      <c r="M461" s="722"/>
      <c r="N461" s="521">
        <v>1282</v>
      </c>
      <c r="O461" s="720"/>
      <c r="P461" s="721"/>
      <c r="Q461" s="721"/>
      <c r="R461" s="722"/>
      <c r="S461" s="521">
        <v>1293</v>
      </c>
      <c r="T461" s="720"/>
      <c r="U461" s="721"/>
      <c r="V461" s="721"/>
      <c r="W461" s="722"/>
      <c r="X461" s="521">
        <v>1306</v>
      </c>
      <c r="Y461" s="720"/>
      <c r="Z461" s="721"/>
      <c r="AA461" s="721"/>
      <c r="AB461" s="722"/>
      <c r="AC461" s="521">
        <v>1317</v>
      </c>
      <c r="AD461" s="720"/>
      <c r="AE461" s="721"/>
      <c r="AF461" s="721"/>
      <c r="AG461" s="722"/>
      <c r="AH461" s="521">
        <v>1328</v>
      </c>
      <c r="AI461" s="720"/>
      <c r="AJ461" s="721"/>
      <c r="AK461" s="721"/>
      <c r="AL461" s="722"/>
      <c r="AM461" s="521">
        <v>1339</v>
      </c>
      <c r="AN461" s="720"/>
      <c r="AO461" s="721"/>
      <c r="AP461" s="721"/>
      <c r="AQ461" s="722"/>
      <c r="AR461" s="561">
        <v>1349</v>
      </c>
      <c r="AS461" s="720"/>
      <c r="AT461" s="721"/>
      <c r="AU461" s="721"/>
      <c r="AV461" s="722"/>
      <c r="AW461" s="557" t="s">
        <v>2</v>
      </c>
      <c r="AX461" s="410"/>
      <c r="AY461" s="410"/>
      <c r="AZ461" s="410"/>
      <c r="BA461" s="410"/>
      <c r="BB461" s="410"/>
      <c r="BC461" s="410"/>
      <c r="BD461" s="410"/>
      <c r="BE461" s="410"/>
      <c r="BF461" s="410"/>
      <c r="BG461" s="410"/>
      <c r="BH461" s="410"/>
      <c r="BI461" s="410"/>
      <c r="BJ461" s="410"/>
      <c r="BK461" s="410"/>
      <c r="BL461" s="410"/>
      <c r="BM461" s="410"/>
      <c r="BN461" s="410"/>
      <c r="BO461" s="410"/>
      <c r="BP461" s="410"/>
      <c r="BQ461" s="410"/>
      <c r="BR461" s="410"/>
      <c r="BS461" s="410"/>
      <c r="BT461" s="410"/>
      <c r="BU461" s="410"/>
      <c r="BV461" s="410"/>
      <c r="BW461" s="410"/>
      <c r="BX461" s="410"/>
    </row>
    <row r="462" spans="1:76" ht="14.25">
      <c r="B462" s="491" t="s">
        <v>107</v>
      </c>
      <c r="C462" s="492"/>
      <c r="D462" s="492"/>
      <c r="E462" s="492"/>
      <c r="F462" s="492"/>
      <c r="G462" s="492"/>
      <c r="H462" s="493"/>
      <c r="I462" s="521">
        <v>1274</v>
      </c>
      <c r="J462" s="720"/>
      <c r="K462" s="721"/>
      <c r="L462" s="721"/>
      <c r="M462" s="722"/>
      <c r="N462" s="521">
        <v>1283</v>
      </c>
      <c r="O462" s="720"/>
      <c r="P462" s="721"/>
      <c r="Q462" s="721"/>
      <c r="R462" s="722"/>
      <c r="S462" s="521">
        <v>1294</v>
      </c>
      <c r="T462" s="720"/>
      <c r="U462" s="721"/>
      <c r="V462" s="721"/>
      <c r="W462" s="722"/>
      <c r="X462" s="521">
        <v>1307</v>
      </c>
      <c r="Y462" s="720"/>
      <c r="Z462" s="721"/>
      <c r="AA462" s="721"/>
      <c r="AB462" s="722"/>
      <c r="AC462" s="521">
        <v>1318</v>
      </c>
      <c r="AD462" s="720"/>
      <c r="AE462" s="721"/>
      <c r="AF462" s="721"/>
      <c r="AG462" s="722"/>
      <c r="AH462" s="521">
        <v>1329</v>
      </c>
      <c r="AI462" s="720"/>
      <c r="AJ462" s="721"/>
      <c r="AK462" s="721"/>
      <c r="AL462" s="722"/>
      <c r="AM462" s="521">
        <v>1340</v>
      </c>
      <c r="AN462" s="720"/>
      <c r="AO462" s="721"/>
      <c r="AP462" s="721"/>
      <c r="AQ462" s="722"/>
      <c r="AR462" s="521">
        <v>1350</v>
      </c>
      <c r="AS462" s="720"/>
      <c r="AT462" s="721"/>
      <c r="AU462" s="721"/>
      <c r="AV462" s="722"/>
      <c r="AW462" s="557" t="s">
        <v>2</v>
      </c>
      <c r="AX462" s="410"/>
      <c r="AY462" s="410"/>
      <c r="AZ462" s="410"/>
      <c r="BA462" s="410"/>
      <c r="BB462" s="410"/>
      <c r="BC462" s="410"/>
      <c r="BD462" s="410"/>
      <c r="BE462" s="410"/>
      <c r="BF462" s="410"/>
      <c r="BG462" s="410"/>
      <c r="BH462" s="410"/>
      <c r="BI462" s="410"/>
      <c r="BJ462" s="410"/>
      <c r="BK462" s="410"/>
      <c r="BL462" s="410"/>
      <c r="BM462" s="410"/>
      <c r="BN462" s="410"/>
      <c r="BO462" s="410"/>
      <c r="BP462" s="410"/>
      <c r="BQ462" s="410"/>
      <c r="BR462" s="410"/>
      <c r="BS462" s="410"/>
      <c r="BT462" s="410"/>
      <c r="BU462" s="410"/>
      <c r="BV462" s="410"/>
      <c r="BW462" s="410"/>
      <c r="BX462" s="410"/>
    </row>
    <row r="463" spans="1:76" ht="14.25">
      <c r="B463" s="491" t="s">
        <v>108</v>
      </c>
      <c r="C463" s="492"/>
      <c r="D463" s="492"/>
      <c r="E463" s="492"/>
      <c r="F463" s="492"/>
      <c r="G463" s="492"/>
      <c r="H463" s="493"/>
      <c r="I463" s="521">
        <v>1275</v>
      </c>
      <c r="J463" s="720"/>
      <c r="K463" s="721"/>
      <c r="L463" s="721"/>
      <c r="M463" s="722"/>
      <c r="N463" s="521">
        <v>1284</v>
      </c>
      <c r="O463" s="720"/>
      <c r="P463" s="721"/>
      <c r="Q463" s="721"/>
      <c r="R463" s="722"/>
      <c r="S463" s="521">
        <v>1295</v>
      </c>
      <c r="T463" s="720"/>
      <c r="U463" s="721"/>
      <c r="V463" s="721"/>
      <c r="W463" s="722"/>
      <c r="X463" s="521">
        <v>1308</v>
      </c>
      <c r="Y463" s="720"/>
      <c r="Z463" s="721"/>
      <c r="AA463" s="721"/>
      <c r="AB463" s="722"/>
      <c r="AC463" s="521">
        <v>1319</v>
      </c>
      <c r="AD463" s="720"/>
      <c r="AE463" s="721"/>
      <c r="AF463" s="721"/>
      <c r="AG463" s="722"/>
      <c r="AH463" s="521">
        <v>1330</v>
      </c>
      <c r="AI463" s="720"/>
      <c r="AJ463" s="721"/>
      <c r="AK463" s="721"/>
      <c r="AL463" s="722"/>
      <c r="AM463" s="521">
        <v>1341</v>
      </c>
      <c r="AN463" s="720"/>
      <c r="AO463" s="721"/>
      <c r="AP463" s="721"/>
      <c r="AQ463" s="722"/>
      <c r="AR463" s="521">
        <v>1351</v>
      </c>
      <c r="AS463" s="720"/>
      <c r="AT463" s="721"/>
      <c r="AU463" s="721"/>
      <c r="AV463" s="722"/>
      <c r="AW463" s="557" t="s">
        <v>3</v>
      </c>
      <c r="AX463" s="410"/>
      <c r="AY463" s="410"/>
      <c r="AZ463" s="410"/>
      <c r="BA463" s="410"/>
      <c r="BB463" s="410"/>
      <c r="BC463" s="410"/>
      <c r="BD463" s="410"/>
      <c r="BE463" s="410"/>
      <c r="BF463" s="410"/>
      <c r="BG463" s="410"/>
      <c r="BH463" s="410"/>
      <c r="BI463" s="410"/>
      <c r="BJ463" s="410"/>
      <c r="BK463" s="410"/>
      <c r="BL463" s="410"/>
      <c r="BM463" s="410"/>
      <c r="BN463" s="410"/>
      <c r="BO463" s="410"/>
      <c r="BP463" s="410"/>
      <c r="BQ463" s="410"/>
      <c r="BR463" s="410"/>
      <c r="BS463" s="410"/>
      <c r="BT463" s="410"/>
      <c r="BU463" s="410"/>
      <c r="BV463" s="410"/>
      <c r="BW463" s="410"/>
      <c r="BX463" s="410"/>
    </row>
    <row r="464" spans="1:76" ht="14.25">
      <c r="B464" s="491" t="s">
        <v>858</v>
      </c>
      <c r="C464" s="492"/>
      <c r="D464" s="492"/>
      <c r="E464" s="492"/>
      <c r="F464" s="492"/>
      <c r="G464" s="492"/>
      <c r="H464" s="493"/>
      <c r="I464" s="521">
        <v>1276</v>
      </c>
      <c r="J464" s="720"/>
      <c r="K464" s="721"/>
      <c r="L464" s="721"/>
      <c r="M464" s="722"/>
      <c r="N464" s="521">
        <v>1285</v>
      </c>
      <c r="O464" s="720"/>
      <c r="P464" s="721"/>
      <c r="Q464" s="721"/>
      <c r="R464" s="722"/>
      <c r="S464" s="521">
        <v>1296</v>
      </c>
      <c r="T464" s="720"/>
      <c r="U464" s="721"/>
      <c r="V464" s="721"/>
      <c r="W464" s="722"/>
      <c r="X464" s="521">
        <v>1309</v>
      </c>
      <c r="Y464" s="720"/>
      <c r="Z464" s="721"/>
      <c r="AA464" s="721"/>
      <c r="AB464" s="722"/>
      <c r="AC464" s="521">
        <v>1320</v>
      </c>
      <c r="AD464" s="720"/>
      <c r="AE464" s="721"/>
      <c r="AF464" s="721"/>
      <c r="AG464" s="722"/>
      <c r="AH464" s="521">
        <v>1331</v>
      </c>
      <c r="AI464" s="720"/>
      <c r="AJ464" s="721"/>
      <c r="AK464" s="721"/>
      <c r="AL464" s="722"/>
      <c r="AM464" s="521">
        <v>1342</v>
      </c>
      <c r="AN464" s="720"/>
      <c r="AO464" s="721"/>
      <c r="AP464" s="721"/>
      <c r="AQ464" s="722"/>
      <c r="AR464" s="521">
        <v>1352</v>
      </c>
      <c r="AS464" s="720"/>
      <c r="AT464" s="721"/>
      <c r="AU464" s="721"/>
      <c r="AV464" s="722"/>
      <c r="AW464" s="557" t="s">
        <v>3</v>
      </c>
      <c r="AX464" s="410"/>
      <c r="AY464" s="410"/>
      <c r="AZ464" s="410"/>
      <c r="BA464" s="410"/>
      <c r="BB464" s="410"/>
      <c r="BC464" s="410"/>
      <c r="BD464" s="410"/>
      <c r="BE464" s="410"/>
      <c r="BF464" s="410"/>
      <c r="BG464" s="410"/>
      <c r="BH464" s="410"/>
      <c r="BI464" s="410"/>
      <c r="BJ464" s="410"/>
      <c r="BK464" s="410"/>
      <c r="BL464" s="410"/>
      <c r="BM464" s="410"/>
      <c r="BN464" s="410"/>
      <c r="BO464" s="410"/>
      <c r="BP464" s="410"/>
      <c r="BQ464" s="410"/>
      <c r="BR464" s="410"/>
      <c r="BS464" s="410"/>
      <c r="BT464" s="410"/>
      <c r="BU464" s="410"/>
      <c r="BV464" s="410"/>
      <c r="BW464" s="410"/>
      <c r="BX464" s="410"/>
    </row>
    <row r="465" spans="1:107" ht="14.25">
      <c r="B465" s="491" t="s">
        <v>859</v>
      </c>
      <c r="C465" s="492"/>
      <c r="D465" s="492"/>
      <c r="E465" s="492"/>
      <c r="F465" s="492"/>
      <c r="G465" s="492"/>
      <c r="H465" s="493"/>
      <c r="I465" s="521">
        <v>1277</v>
      </c>
      <c r="J465" s="720"/>
      <c r="K465" s="721"/>
      <c r="L465" s="721"/>
      <c r="M465" s="722"/>
      <c r="N465" s="521">
        <v>1286</v>
      </c>
      <c r="O465" s="720"/>
      <c r="P465" s="721"/>
      <c r="Q465" s="721"/>
      <c r="R465" s="722"/>
      <c r="S465" s="521">
        <v>1297</v>
      </c>
      <c r="T465" s="720"/>
      <c r="U465" s="721"/>
      <c r="V465" s="721"/>
      <c r="W465" s="722"/>
      <c r="X465" s="521">
        <v>1310</v>
      </c>
      <c r="Y465" s="720"/>
      <c r="Z465" s="721"/>
      <c r="AA465" s="721"/>
      <c r="AB465" s="722"/>
      <c r="AC465" s="521">
        <v>1321</v>
      </c>
      <c r="AD465" s="720"/>
      <c r="AE465" s="721"/>
      <c r="AF465" s="721"/>
      <c r="AG465" s="722"/>
      <c r="AH465" s="521">
        <v>1332</v>
      </c>
      <c r="AI465" s="720"/>
      <c r="AJ465" s="721"/>
      <c r="AK465" s="721"/>
      <c r="AL465" s="722"/>
      <c r="AM465" s="521">
        <v>1343</v>
      </c>
      <c r="AN465" s="720"/>
      <c r="AO465" s="721"/>
      <c r="AP465" s="721"/>
      <c r="AQ465" s="722"/>
      <c r="AR465" s="521">
        <v>1353</v>
      </c>
      <c r="AS465" s="720"/>
      <c r="AT465" s="721"/>
      <c r="AU465" s="721"/>
      <c r="AV465" s="722"/>
      <c r="AW465" s="557" t="s">
        <v>3</v>
      </c>
      <c r="AX465" s="410"/>
      <c r="AY465" s="410"/>
      <c r="AZ465" s="410"/>
      <c r="BA465" s="410"/>
      <c r="BB465" s="410"/>
      <c r="BC465" s="410"/>
      <c r="BD465" s="410"/>
      <c r="BE465" s="410"/>
      <c r="BF465" s="410"/>
      <c r="BG465" s="410"/>
      <c r="BH465" s="410"/>
      <c r="BI465" s="410"/>
      <c r="BJ465" s="410"/>
      <c r="BK465" s="410"/>
      <c r="BL465" s="410"/>
      <c r="BM465" s="410"/>
      <c r="BN465" s="410"/>
      <c r="BO465" s="410"/>
      <c r="BP465" s="410"/>
      <c r="BQ465" s="410"/>
      <c r="BR465" s="410"/>
      <c r="BS465" s="410"/>
      <c r="BT465" s="410"/>
      <c r="BU465" s="410"/>
      <c r="BV465" s="410"/>
      <c r="BW465" s="410"/>
      <c r="BX465" s="410"/>
    </row>
    <row r="466" spans="1:107" ht="14.25">
      <c r="B466" s="491" t="s">
        <v>860</v>
      </c>
      <c r="C466" s="492"/>
      <c r="D466" s="492"/>
      <c r="E466" s="492"/>
      <c r="F466" s="492"/>
      <c r="G466" s="492"/>
      <c r="H466" s="493"/>
      <c r="I466" s="558"/>
      <c r="J466" s="559"/>
      <c r="K466" s="559"/>
      <c r="L466" s="559"/>
      <c r="M466" s="560"/>
      <c r="N466" s="558"/>
      <c r="O466" s="559"/>
      <c r="P466" s="559"/>
      <c r="Q466" s="559"/>
      <c r="R466" s="560"/>
      <c r="S466" s="521">
        <v>1298</v>
      </c>
      <c r="T466" s="720"/>
      <c r="U466" s="721"/>
      <c r="V466" s="721"/>
      <c r="W466" s="722"/>
      <c r="X466" s="521">
        <v>1311</v>
      </c>
      <c r="Y466" s="720"/>
      <c r="Z466" s="721"/>
      <c r="AA466" s="721"/>
      <c r="AB466" s="722"/>
      <c r="AC466" s="521">
        <v>1322</v>
      </c>
      <c r="AD466" s="720"/>
      <c r="AE466" s="721"/>
      <c r="AF466" s="721"/>
      <c r="AG466" s="722"/>
      <c r="AH466" s="521">
        <v>1333</v>
      </c>
      <c r="AI466" s="720"/>
      <c r="AJ466" s="721"/>
      <c r="AK466" s="721"/>
      <c r="AL466" s="722"/>
      <c r="AM466" s="521">
        <v>1344</v>
      </c>
      <c r="AN466" s="720"/>
      <c r="AO466" s="721"/>
      <c r="AP466" s="721"/>
      <c r="AQ466" s="722"/>
      <c r="AR466" s="521">
        <v>1354</v>
      </c>
      <c r="AS466" s="720"/>
      <c r="AT466" s="721"/>
      <c r="AU466" s="721"/>
      <c r="AV466" s="722"/>
      <c r="AW466" s="557" t="s">
        <v>3</v>
      </c>
      <c r="AX466" s="410"/>
      <c r="AY466" s="410"/>
      <c r="AZ466" s="410"/>
      <c r="BA466" s="410"/>
      <c r="BB466" s="410"/>
      <c r="BC466" s="410"/>
      <c r="BD466" s="410"/>
      <c r="BE466" s="410"/>
      <c r="BF466" s="410"/>
      <c r="BG466" s="410"/>
      <c r="BH466" s="410"/>
      <c r="BI466" s="410"/>
      <c r="BJ466" s="410"/>
      <c r="BK466" s="410"/>
      <c r="BL466" s="410"/>
      <c r="BM466" s="410"/>
      <c r="BN466" s="410"/>
      <c r="BO466" s="410"/>
      <c r="BP466" s="410"/>
      <c r="BQ466" s="410"/>
      <c r="BR466" s="410"/>
      <c r="BS466" s="410"/>
      <c r="BT466" s="410"/>
      <c r="BU466" s="410"/>
      <c r="BV466" s="410"/>
      <c r="BW466" s="410"/>
      <c r="BX466" s="410"/>
    </row>
    <row r="467" spans="1:107" ht="14.25">
      <c r="B467" s="491" t="s">
        <v>109</v>
      </c>
      <c r="C467" s="492"/>
      <c r="D467" s="492"/>
      <c r="E467" s="492"/>
      <c r="F467" s="492"/>
      <c r="G467" s="492"/>
      <c r="H467" s="493"/>
      <c r="I467" s="521">
        <v>1278</v>
      </c>
      <c r="J467" s="720">
        <f>+IF(($J$456+$J$458+$J$460+$J$461+$J$462-$J$457-$J$459-$J$463-$J$464-$J$465-$J$466)&gt;0,($J$456+$J$458+$J$460+$J$461+$J$462-$J$457-$J$459-$J$463-$J$464-$J$465-$J$466),0)</f>
        <v>0</v>
      </c>
      <c r="K467" s="721"/>
      <c r="L467" s="721"/>
      <c r="M467" s="722"/>
      <c r="N467" s="521">
        <v>1287</v>
      </c>
      <c r="O467" s="720">
        <f>+IF(($O$456+$O$458+$O$460+$O$461+$O$462-$O$457-$O$459-$O$463-$O$464-$O$465-$O$466)&gt;0,($O$456+$O$458+$O$460+$O$461+$O$462-$O$457-$O$459-$O$463-$O$464-$O$465-$O$466),0)</f>
        <v>0</v>
      </c>
      <c r="P467" s="721"/>
      <c r="Q467" s="721"/>
      <c r="R467" s="722"/>
      <c r="S467" s="521">
        <v>1312</v>
      </c>
      <c r="T467" s="720">
        <f>+IF(($T$456+$T$458+$T$460+$T$461+$T$462-$T$457-$T$459-$T$463-$T$464-$T$465-$T$466)&gt;0,($T$456+$T$458+$T$460+$T$461+$T$462-$T$457-$T$459-$T$463-$T$464-$T$465-$T$466),0)</f>
        <v>0</v>
      </c>
      <c r="U467" s="721"/>
      <c r="V467" s="721"/>
      <c r="W467" s="722"/>
      <c r="X467" s="521">
        <v>1300</v>
      </c>
      <c r="Y467" s="720">
        <f>+IF(($Y$456+$Y$458+$Y$460+$Y$461+$Y$462-$Y$457-$Y$459-$Y$463-$Y$464-$Y$465-$Y$466)&gt;0,($Y$456+$Y$458+$Y$460+$Y$461+$Y$462-$Y$457-$Y$459-$Y$463-$Y$464-$Y$465-$Y$466),0)</f>
        <v>0</v>
      </c>
      <c r="Z467" s="721"/>
      <c r="AA467" s="721"/>
      <c r="AB467" s="722"/>
      <c r="AC467" s="521">
        <v>1323</v>
      </c>
      <c r="AD467" s="720">
        <f>+IF(($AD$456+$AD$458+$AD$460+$AD$461+$AD$462-$AD$457-$AD$459-$AD$463-$AD$464-$AD$465-$AD$466)&gt;0,($AD$456+$AD$458+$AD$460+$AD$461+$AD$462-$AD$457-$AD$459-$AD$463-$AD$464-$AD$465-$AD$466),0)</f>
        <v>0</v>
      </c>
      <c r="AE467" s="721"/>
      <c r="AF467" s="721"/>
      <c r="AG467" s="722"/>
      <c r="AH467" s="521">
        <v>1334</v>
      </c>
      <c r="AI467" s="720">
        <f>+IF(($AI$456+$AI$458+$AI$460+$AI$461+$AI$462-$AI$457-$AI$459-$AI$463-$AI$464-$AI$465-$AI$466)&gt;0,($AI$456+$AI$458+$AI$460+$AI$461+$AI$462-$AI$457-$AI$459-$AI$463-$AI$464-$AI$465-$AI$466),0)</f>
        <v>0</v>
      </c>
      <c r="AJ467" s="721"/>
      <c r="AK467" s="721"/>
      <c r="AL467" s="722"/>
      <c r="AM467" s="521">
        <v>1345</v>
      </c>
      <c r="AN467" s="720">
        <f>+IF(($AN$456+$AN$458+$AN$460+$AN$461+$AN$462-$AN$457-$AN$459-$AN$463-$AN$464-$AN$465-$AN$466)&gt;0,($AN$456+$AN$458+$AN$460+$AN$461+$AN$462-$AN$457-$AN$459-$AN$463-$AN$464-$AN$465-$AN$466),0)</f>
        <v>0</v>
      </c>
      <c r="AO467" s="721"/>
      <c r="AP467" s="721"/>
      <c r="AQ467" s="722"/>
      <c r="AR467" s="521">
        <v>1355</v>
      </c>
      <c r="AS467" s="720">
        <f>+IF(($AS$456+$AS$458+$AS$460+$AS$461+$AS$462-$AS$457-$AS$459-$AS$463-$AS$464-$AS$465-$AS$466)&gt;0,($AS$456+$AS$458+$AS$460+$AS$461+$AS$462-$AS$457-$AS$459-$AS$463-$AS$464-$AS$465-$AS$466),0)</f>
        <v>0</v>
      </c>
      <c r="AT467" s="721"/>
      <c r="AU467" s="721"/>
      <c r="AV467" s="722"/>
      <c r="AW467" s="557" t="s">
        <v>4</v>
      </c>
      <c r="AX467" s="410"/>
      <c r="AY467" s="410"/>
      <c r="AZ467" s="410"/>
      <c r="BA467" s="410"/>
      <c r="BB467" s="410"/>
      <c r="BC467" s="410"/>
      <c r="BD467" s="410"/>
      <c r="BE467" s="410"/>
      <c r="BF467" s="410"/>
      <c r="BG467" s="410"/>
      <c r="BH467" s="410"/>
      <c r="BI467" s="410"/>
      <c r="BJ467" s="410"/>
      <c r="BK467" s="410"/>
      <c r="BL467" s="410"/>
      <c r="BM467" s="410"/>
      <c r="BN467" s="410"/>
      <c r="BO467" s="410"/>
      <c r="BP467" s="410"/>
      <c r="BQ467" s="410"/>
      <c r="BR467" s="410"/>
      <c r="BS467" s="410"/>
      <c r="BT467" s="410"/>
      <c r="BU467" s="410"/>
      <c r="BV467" s="410"/>
      <c r="BW467" s="410"/>
      <c r="BX467" s="410"/>
    </row>
    <row r="468" spans="1:107" ht="14.25">
      <c r="B468" s="491" t="s">
        <v>110</v>
      </c>
      <c r="C468" s="492"/>
      <c r="D468" s="492"/>
      <c r="E468" s="492"/>
      <c r="F468" s="492"/>
      <c r="G468" s="492"/>
      <c r="H468" s="493"/>
      <c r="I468" s="521">
        <v>1723</v>
      </c>
      <c r="J468" s="720">
        <f>-IF(($J$456+$J$458+$J$460+$J$461+$J$462-$J$457-$J$459-$J$463-$J$464-$J$465-$J$466)&lt;0,($J$456+$J$458+$J$460+$J$461+$J$462-$J$457-$J$459-$J$463-$J$464-$J$465-$J$466),0)</f>
        <v>0</v>
      </c>
      <c r="K468" s="721"/>
      <c r="L468" s="721"/>
      <c r="M468" s="722"/>
      <c r="N468" s="521">
        <v>1724</v>
      </c>
      <c r="O468" s="720">
        <f>-IF(($O$456+$O$458+$O$460+$O$461+$O$462-$O$457-$O$459-$O$463-$O$464-$O$465-$O$466)&lt;0,($O$456+$O$458+$O$460+$O$461+$O$462-$O$457-$O$459-$O$463-$O$464-$O$465-$O$466),0)</f>
        <v>0</v>
      </c>
      <c r="P468" s="721"/>
      <c r="Q468" s="721"/>
      <c r="R468" s="722"/>
      <c r="S468" s="521">
        <v>1299</v>
      </c>
      <c r="T468" s="720">
        <f>-IF(($T$456+$T$458+$T$460+$T$461+$T$462-$T$457-$T$459-$T$463-$T$464-$T$465-$T$466)&lt;0,($T$456+$T$458+$T$460+$T$461+$T$462-$T$457-$T$459-$T$463-$T$464-$T$465-$T$466),0)</f>
        <v>0</v>
      </c>
      <c r="U468" s="721"/>
      <c r="V468" s="721"/>
      <c r="W468" s="722"/>
      <c r="X468" s="521">
        <v>1373</v>
      </c>
      <c r="Y468" s="720">
        <f>-IF(($Y$456+$Y$458+$Y$460+$Y$461+$Y$462-$Y$457-$Y$459-$Y$463-$Y$464-$Y$465-$Y$466)&lt;0,($Y$456+$Y$458+$Y$460+$Y$461+$Y$462-$Y$457-$Y$459-$Y$463-$Y$464-$Y$465-$Y$466),0)</f>
        <v>0</v>
      </c>
      <c r="Z468" s="721"/>
      <c r="AA468" s="721"/>
      <c r="AB468" s="722"/>
      <c r="AC468" s="558"/>
      <c r="AD468" s="559"/>
      <c r="AE468" s="559"/>
      <c r="AF468" s="559"/>
      <c r="AG468" s="559"/>
      <c r="AH468" s="559"/>
      <c r="AI468" s="559"/>
      <c r="AJ468" s="559"/>
      <c r="AK468" s="559"/>
      <c r="AL468" s="559"/>
      <c r="AM468" s="559"/>
      <c r="AN468" s="559"/>
      <c r="AO468" s="559"/>
      <c r="AP468" s="559"/>
      <c r="AQ468" s="559"/>
      <c r="AR468" s="559"/>
      <c r="AS468" s="559"/>
      <c r="AT468" s="559"/>
      <c r="AU468" s="559"/>
      <c r="AV468" s="560"/>
      <c r="AW468" s="557" t="s">
        <v>4</v>
      </c>
      <c r="AX468" s="410"/>
      <c r="AY468" s="410"/>
      <c r="AZ468" s="410"/>
      <c r="BA468" s="410"/>
      <c r="BB468" s="410"/>
      <c r="BC468" s="410"/>
      <c r="BD468" s="410"/>
      <c r="BE468" s="410"/>
      <c r="BF468" s="410"/>
      <c r="BG468" s="410"/>
      <c r="BH468" s="410"/>
      <c r="BI468" s="410"/>
      <c r="BJ468" s="410"/>
      <c r="BK468" s="410"/>
      <c r="BL468" s="410"/>
      <c r="BM468" s="410"/>
      <c r="BN468" s="410"/>
      <c r="BO468" s="410"/>
      <c r="BP468" s="410"/>
      <c r="BQ468" s="410"/>
      <c r="BR468" s="410"/>
      <c r="BS468" s="410"/>
      <c r="BT468" s="410"/>
      <c r="BU468" s="410"/>
      <c r="BV468" s="410"/>
      <c r="BW468" s="410"/>
      <c r="BX468" s="410"/>
    </row>
    <row r="469" spans="1:107"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  <c r="Y469" s="410"/>
      <c r="Z469" s="410"/>
      <c r="AA469" s="410"/>
      <c r="AB469" s="410"/>
      <c r="AC469" s="410"/>
      <c r="AD469" s="410"/>
      <c r="AE469" s="410"/>
      <c r="AF469" s="410"/>
      <c r="AG469" s="410"/>
      <c r="AH469" s="410"/>
      <c r="AI469" s="410"/>
      <c r="AJ469" s="410"/>
      <c r="AK469" s="410"/>
      <c r="AL469" s="410"/>
      <c r="AM469" s="410"/>
      <c r="AN469" s="410"/>
      <c r="AO469" s="410"/>
      <c r="AP469" s="410"/>
      <c r="AQ469" s="410"/>
      <c r="AR469" s="410"/>
      <c r="AS469" s="410"/>
      <c r="AT469" s="410"/>
      <c r="AU469" s="410"/>
      <c r="AV469" s="410"/>
      <c r="AW469" s="410"/>
      <c r="AX469" s="410"/>
      <c r="AY469" s="410"/>
      <c r="AZ469" s="410"/>
      <c r="BA469" s="410"/>
      <c r="BB469" s="410"/>
      <c r="BC469" s="410"/>
      <c r="BD469" s="410"/>
      <c r="BE469" s="410"/>
      <c r="BF469" s="410"/>
      <c r="BG469" s="410"/>
      <c r="BH469" s="410"/>
      <c r="BI469" s="410"/>
      <c r="BJ469" s="410"/>
      <c r="BK469" s="410"/>
      <c r="BL469" s="410"/>
      <c r="BM469" s="410"/>
      <c r="BN469" s="410"/>
      <c r="BO469" s="410"/>
      <c r="BP469" s="410"/>
      <c r="BQ469" s="410"/>
      <c r="BR469" s="410"/>
      <c r="BS469" s="410"/>
      <c r="BT469" s="410"/>
      <c r="BU469" s="410"/>
      <c r="BV469" s="410"/>
      <c r="BW469" s="410"/>
      <c r="BX469" s="410"/>
      <c r="BY469" s="410"/>
      <c r="BZ469" s="410"/>
      <c r="CA469" s="410"/>
      <c r="CB469" s="410"/>
      <c r="CC469" s="410"/>
      <c r="CD469" s="410"/>
      <c r="CE469" s="410"/>
      <c r="CF469" s="410"/>
      <c r="CG469" s="410"/>
      <c r="CH469" s="410"/>
      <c r="CI469" s="410"/>
      <c r="CJ469" s="410"/>
      <c r="CK469" s="410"/>
      <c r="CL469" s="410"/>
      <c r="CM469" s="410"/>
      <c r="CN469" s="410"/>
      <c r="CO469" s="410"/>
      <c r="CP469" s="410"/>
      <c r="CQ469" s="410"/>
      <c r="CR469" s="410"/>
      <c r="CS469" s="410"/>
      <c r="CT469" s="410"/>
      <c r="CU469" s="410"/>
      <c r="CV469" s="410"/>
      <c r="CW469" s="410"/>
      <c r="CX469" s="410"/>
      <c r="CY469" s="410"/>
      <c r="CZ469" s="410"/>
      <c r="DA469" s="410"/>
      <c r="DB469" s="410"/>
      <c r="DC469" s="410"/>
    </row>
    <row r="470" spans="1:107">
      <c r="A470" s="409"/>
      <c r="B470" s="779" t="s">
        <v>861</v>
      </c>
      <c r="C470" s="780"/>
      <c r="D470" s="780"/>
      <c r="E470" s="780"/>
      <c r="F470" s="780"/>
      <c r="G470" s="780"/>
      <c r="H470" s="780"/>
      <c r="I470" s="780"/>
      <c r="J470" s="780"/>
      <c r="K470" s="780"/>
      <c r="L470" s="780"/>
      <c r="M470" s="780"/>
      <c r="N470" s="780"/>
      <c r="O470" s="780"/>
      <c r="P470" s="780"/>
      <c r="Q470" s="780"/>
      <c r="R470" s="781"/>
      <c r="S470" s="410"/>
      <c r="T470" s="410"/>
      <c r="U470" s="410"/>
      <c r="V470" s="410"/>
      <c r="W470" s="410"/>
      <c r="X470" s="410"/>
      <c r="Y470" s="410"/>
      <c r="Z470" s="410"/>
      <c r="AA470" s="410"/>
      <c r="AB470" s="410"/>
      <c r="AC470" s="410"/>
      <c r="AD470" s="410"/>
      <c r="AE470" s="410"/>
      <c r="AF470" s="410"/>
      <c r="AG470" s="410"/>
      <c r="AH470" s="410"/>
      <c r="AI470" s="410"/>
      <c r="AJ470" s="410"/>
      <c r="AK470" s="410"/>
      <c r="AL470" s="410"/>
      <c r="AM470" s="410"/>
      <c r="AN470" s="410"/>
      <c r="AO470" s="410"/>
      <c r="AP470" s="410"/>
      <c r="AQ470" s="410"/>
      <c r="AR470" s="410"/>
      <c r="AS470" s="410"/>
      <c r="AT470" s="410"/>
      <c r="AU470" s="410"/>
      <c r="AV470" s="410"/>
      <c r="AW470" s="410"/>
      <c r="AX470" s="410"/>
      <c r="AY470" s="410"/>
      <c r="AZ470" s="410"/>
      <c r="BA470" s="410"/>
      <c r="BB470" s="410"/>
      <c r="BC470" s="410"/>
      <c r="BD470" s="410"/>
      <c r="BE470" s="410"/>
      <c r="BF470" s="410"/>
      <c r="BG470" s="410"/>
      <c r="BH470" s="410"/>
      <c r="BI470" s="410"/>
      <c r="BJ470" s="410"/>
      <c r="BK470" s="410"/>
      <c r="BL470" s="410"/>
      <c r="BM470" s="410"/>
      <c r="BN470" s="410"/>
      <c r="BO470" s="410"/>
      <c r="BP470" s="410"/>
      <c r="BQ470" s="410"/>
      <c r="BR470" s="410"/>
      <c r="BS470" s="410"/>
      <c r="BT470" s="410"/>
      <c r="BU470" s="410"/>
      <c r="BV470" s="410"/>
      <c r="BW470" s="410"/>
      <c r="BX470" s="410"/>
      <c r="BY470" s="410"/>
      <c r="BZ470" s="410"/>
      <c r="CA470" s="410"/>
      <c r="CB470" s="410"/>
      <c r="CC470" s="410"/>
      <c r="CD470" s="410"/>
      <c r="CE470" s="410"/>
      <c r="CF470" s="410"/>
      <c r="CG470" s="410"/>
      <c r="CH470" s="410"/>
      <c r="CI470" s="410"/>
      <c r="CJ470" s="410"/>
      <c r="CK470" s="410"/>
      <c r="CL470" s="410"/>
      <c r="CM470" s="410"/>
      <c r="CN470" s="410"/>
      <c r="CO470" s="410"/>
      <c r="CP470" s="410"/>
      <c r="CQ470" s="410"/>
      <c r="CR470" s="410"/>
      <c r="CS470" s="410"/>
      <c r="CT470" s="410"/>
      <c r="CU470" s="410"/>
      <c r="CV470" s="410"/>
      <c r="CW470" s="410"/>
      <c r="CX470" s="410"/>
      <c r="CY470" s="410"/>
      <c r="CZ470" s="410"/>
      <c r="DA470" s="410"/>
      <c r="DB470" s="410"/>
      <c r="DC470" s="410"/>
    </row>
    <row r="471" spans="1:107">
      <c r="A471" s="409"/>
      <c r="B471" s="782"/>
      <c r="C471" s="783"/>
      <c r="D471" s="783"/>
      <c r="E471" s="783"/>
      <c r="F471" s="783"/>
      <c r="G471" s="783"/>
      <c r="H471" s="783"/>
      <c r="I471" s="783"/>
      <c r="J471" s="783"/>
      <c r="K471" s="783"/>
      <c r="L471" s="783"/>
      <c r="M471" s="783"/>
      <c r="N471" s="783"/>
      <c r="O471" s="783"/>
      <c r="P471" s="783"/>
      <c r="Q471" s="783"/>
      <c r="R471" s="784"/>
      <c r="S471" s="410"/>
      <c r="T471" s="410"/>
      <c r="U471" s="410"/>
      <c r="V471" s="410"/>
      <c r="W471" s="410"/>
      <c r="X471" s="410"/>
      <c r="Y471" s="410"/>
      <c r="Z471" s="410"/>
      <c r="AA471" s="410"/>
      <c r="AB471" s="410"/>
      <c r="AC471" s="410"/>
      <c r="AD471" s="410"/>
      <c r="AE471" s="410"/>
      <c r="AF471" s="410"/>
      <c r="AG471" s="410"/>
      <c r="AH471" s="410"/>
      <c r="AI471" s="410"/>
      <c r="AJ471" s="410"/>
      <c r="AK471" s="410"/>
      <c r="AL471" s="410"/>
      <c r="AM471" s="410"/>
      <c r="AN471" s="410"/>
      <c r="AO471" s="410"/>
      <c r="AP471" s="410"/>
      <c r="AQ471" s="410"/>
      <c r="AR471" s="410"/>
      <c r="AS471" s="410"/>
      <c r="AT471" s="410"/>
      <c r="AU471" s="410"/>
      <c r="AV471" s="410"/>
      <c r="AW471" s="410"/>
      <c r="AX471" s="410"/>
      <c r="AY471" s="410"/>
      <c r="AZ471" s="410"/>
      <c r="BA471" s="410"/>
      <c r="BB471" s="410"/>
      <c r="BC471" s="410"/>
      <c r="BD471" s="410"/>
      <c r="BE471" s="410"/>
      <c r="BF471" s="410"/>
      <c r="BG471" s="410"/>
      <c r="BH471" s="410"/>
      <c r="BI471" s="410"/>
      <c r="BJ471" s="410"/>
      <c r="BK471" s="410"/>
      <c r="BL471" s="410"/>
      <c r="BM471" s="410"/>
      <c r="BN471" s="410"/>
      <c r="BO471" s="410"/>
      <c r="BP471" s="410"/>
      <c r="BQ471" s="410"/>
      <c r="BR471" s="410"/>
      <c r="BS471" s="410"/>
      <c r="BT471" s="410"/>
      <c r="BU471" s="410"/>
      <c r="BV471" s="410"/>
      <c r="BW471" s="410"/>
      <c r="BX471" s="410"/>
      <c r="BY471" s="410"/>
      <c r="BZ471" s="410"/>
      <c r="CA471" s="410"/>
      <c r="CB471" s="410"/>
      <c r="CC471" s="410"/>
      <c r="CD471" s="410"/>
      <c r="CE471" s="410"/>
      <c r="CF471" s="410"/>
      <c r="CG471" s="410"/>
      <c r="CH471" s="410"/>
      <c r="CI471" s="410"/>
      <c r="CJ471" s="410"/>
      <c r="CK471" s="410"/>
      <c r="CL471" s="410"/>
      <c r="CM471" s="410"/>
      <c r="CN471" s="410"/>
      <c r="CO471" s="410"/>
      <c r="CP471" s="410"/>
      <c r="CQ471" s="410"/>
      <c r="CR471" s="410"/>
      <c r="CS471" s="410"/>
      <c r="CT471" s="410"/>
      <c r="CU471" s="410"/>
      <c r="CV471" s="410"/>
      <c r="CW471" s="410"/>
      <c r="CX471" s="410"/>
      <c r="CY471" s="410"/>
      <c r="CZ471" s="410"/>
      <c r="DA471" s="410"/>
      <c r="DB471" s="410"/>
      <c r="DC471" s="410"/>
    </row>
    <row r="472" spans="1:107">
      <c r="A472" s="409"/>
      <c r="B472" s="496"/>
      <c r="C472" s="497"/>
      <c r="D472" s="497"/>
      <c r="E472" s="497"/>
      <c r="F472" s="497"/>
      <c r="G472" s="497"/>
      <c r="H472" s="497"/>
      <c r="I472" s="497"/>
      <c r="J472" s="497"/>
      <c r="K472" s="497"/>
      <c r="L472" s="498"/>
      <c r="M472" s="520"/>
      <c r="N472" s="834" t="s">
        <v>862</v>
      </c>
      <c r="O472" s="835"/>
      <c r="P472" s="835"/>
      <c r="Q472" s="836"/>
      <c r="R472" s="542"/>
      <c r="S472" s="410"/>
      <c r="T472" s="410"/>
      <c r="U472" s="410"/>
      <c r="V472" s="410"/>
      <c r="W472" s="410"/>
      <c r="X472" s="410"/>
      <c r="Y472" s="410"/>
      <c r="Z472" s="410"/>
      <c r="AA472" s="410"/>
      <c r="AB472" s="410"/>
      <c r="AC472" s="410"/>
      <c r="AD472" s="410"/>
      <c r="AE472" s="410"/>
      <c r="AF472" s="410"/>
      <c r="AG472" s="410"/>
      <c r="AH472" s="410"/>
      <c r="AI472" s="410"/>
      <c r="AJ472" s="410"/>
      <c r="AK472" s="410"/>
      <c r="AL472" s="410"/>
      <c r="AM472" s="410"/>
      <c r="AN472" s="410"/>
      <c r="AO472" s="410"/>
      <c r="AP472" s="410"/>
      <c r="AQ472" s="410"/>
      <c r="AR472" s="410"/>
      <c r="AS472" s="410"/>
      <c r="AT472" s="410"/>
      <c r="AU472" s="410"/>
      <c r="AV472" s="410"/>
      <c r="AW472" s="410"/>
      <c r="AX472" s="410"/>
      <c r="AY472" s="410"/>
      <c r="AZ472" s="410"/>
      <c r="BA472" s="410"/>
      <c r="BB472" s="410"/>
      <c r="BC472" s="410"/>
      <c r="BD472" s="410"/>
      <c r="BE472" s="410"/>
      <c r="BF472" s="410"/>
      <c r="BG472" s="410"/>
      <c r="BH472" s="410"/>
      <c r="BI472" s="410"/>
      <c r="BJ472" s="410"/>
      <c r="BK472" s="410"/>
      <c r="BL472" s="410"/>
      <c r="BM472" s="410"/>
      <c r="BN472" s="410"/>
      <c r="BO472" s="410"/>
      <c r="BP472" s="410"/>
      <c r="BQ472" s="410"/>
      <c r="BR472" s="410"/>
      <c r="BS472" s="410"/>
      <c r="BT472" s="410"/>
      <c r="BU472" s="410"/>
      <c r="BV472" s="410"/>
      <c r="BW472" s="410"/>
      <c r="BX472" s="410"/>
      <c r="BY472" s="410"/>
      <c r="BZ472" s="410"/>
      <c r="CA472" s="410"/>
      <c r="CB472" s="410"/>
      <c r="CC472" s="410"/>
      <c r="CD472" s="410"/>
      <c r="CE472" s="410"/>
      <c r="CF472" s="410"/>
      <c r="CG472" s="410"/>
      <c r="CH472" s="410"/>
      <c r="CI472" s="410"/>
      <c r="CJ472" s="410"/>
      <c r="CK472" s="410"/>
      <c r="CL472" s="410"/>
      <c r="CM472" s="410"/>
      <c r="CN472" s="410"/>
      <c r="CO472" s="410"/>
      <c r="CP472" s="410"/>
      <c r="CQ472" s="410"/>
      <c r="CR472" s="410"/>
      <c r="CS472" s="410"/>
      <c r="CT472" s="410"/>
      <c r="CU472" s="410"/>
      <c r="CV472" s="410"/>
      <c r="CW472" s="410"/>
      <c r="CX472" s="410"/>
      <c r="CY472" s="410"/>
      <c r="CZ472" s="410"/>
      <c r="DA472" s="410"/>
      <c r="DB472" s="410"/>
      <c r="DC472" s="410"/>
    </row>
    <row r="473" spans="1:107" ht="14.25">
      <c r="B473" s="491" t="s">
        <v>863</v>
      </c>
      <c r="C473" s="492"/>
      <c r="D473" s="492"/>
      <c r="E473" s="492"/>
      <c r="F473" s="492"/>
      <c r="G473" s="492"/>
      <c r="H473" s="492"/>
      <c r="I473" s="492"/>
      <c r="J473" s="492"/>
      <c r="K473" s="492"/>
      <c r="L473" s="493"/>
      <c r="M473" s="521">
        <v>1400</v>
      </c>
      <c r="N473" s="720"/>
      <c r="O473" s="721"/>
      <c r="P473" s="721"/>
      <c r="Q473" s="722"/>
      <c r="R473" s="543" t="s">
        <v>2</v>
      </c>
      <c r="S473" s="410"/>
      <c r="T473" s="410"/>
      <c r="U473" s="410"/>
      <c r="V473" s="410"/>
      <c r="W473" s="410"/>
      <c r="X473" s="410"/>
      <c r="Y473" s="410"/>
      <c r="Z473" s="410"/>
      <c r="AA473" s="410"/>
      <c r="AB473" s="410"/>
      <c r="AC473" s="410"/>
      <c r="AD473" s="410"/>
      <c r="AE473" s="410"/>
      <c r="AF473" s="410"/>
      <c r="AG473" s="410"/>
      <c r="AH473" s="410"/>
      <c r="AI473" s="410"/>
      <c r="AJ473" s="410"/>
      <c r="AK473" s="410"/>
      <c r="AL473" s="410"/>
      <c r="AM473" s="410"/>
      <c r="AN473" s="410"/>
      <c r="AO473" s="410"/>
      <c r="AP473" s="410"/>
      <c r="AQ473" s="410"/>
      <c r="AR473" s="410"/>
      <c r="AS473" s="410"/>
      <c r="AT473" s="410"/>
      <c r="AU473" s="410"/>
      <c r="AV473" s="410"/>
      <c r="AW473" s="410"/>
      <c r="AX473" s="410"/>
      <c r="AY473" s="410"/>
      <c r="AZ473" s="410"/>
      <c r="BA473" s="410"/>
      <c r="BB473" s="410"/>
      <c r="BC473" s="410"/>
      <c r="BD473" s="410"/>
      <c r="BE473" s="410"/>
      <c r="BF473" s="410"/>
      <c r="BG473" s="410"/>
      <c r="BH473" s="410"/>
      <c r="BI473" s="410"/>
      <c r="BJ473" s="410"/>
      <c r="BK473" s="410"/>
      <c r="BL473" s="410"/>
      <c r="BM473" s="410"/>
      <c r="BN473" s="410"/>
      <c r="BO473" s="410"/>
      <c r="BP473" s="410"/>
      <c r="BQ473" s="410"/>
      <c r="BR473" s="410"/>
      <c r="BS473" s="410"/>
      <c r="BT473" s="410"/>
      <c r="BU473" s="410"/>
      <c r="BV473" s="410"/>
      <c r="BW473" s="410"/>
      <c r="BX473" s="410"/>
      <c r="BY473" s="410"/>
      <c r="BZ473" s="410"/>
      <c r="CA473" s="410"/>
      <c r="CB473" s="410"/>
      <c r="CC473" s="410"/>
      <c r="CD473" s="410"/>
      <c r="CE473" s="410"/>
      <c r="CF473" s="410"/>
      <c r="CG473" s="410"/>
      <c r="CH473" s="410"/>
      <c r="CI473" s="410"/>
      <c r="CJ473" s="410"/>
      <c r="CK473" s="410"/>
      <c r="CL473" s="410"/>
      <c r="CM473" s="410"/>
      <c r="CN473" s="410"/>
      <c r="CO473" s="410"/>
      <c r="CP473" s="410"/>
      <c r="CQ473" s="410"/>
      <c r="CR473" s="410"/>
      <c r="CS473" s="410"/>
      <c r="CT473" s="410"/>
      <c r="CU473" s="410"/>
      <c r="CV473" s="410"/>
      <c r="CW473" s="410"/>
      <c r="CX473" s="410"/>
      <c r="CY473" s="410"/>
      <c r="CZ473" s="410"/>
      <c r="DA473" s="410"/>
      <c r="DB473" s="410"/>
      <c r="DC473" s="410"/>
    </row>
    <row r="474" spans="1:107" ht="14.25">
      <c r="B474" s="491" t="s">
        <v>864</v>
      </c>
      <c r="C474" s="492"/>
      <c r="D474" s="492"/>
      <c r="E474" s="492"/>
      <c r="F474" s="492"/>
      <c r="G474" s="492"/>
      <c r="H474" s="492"/>
      <c r="I474" s="492"/>
      <c r="J474" s="492"/>
      <c r="K474" s="492"/>
      <c r="L474" s="493"/>
      <c r="M474" s="521">
        <v>1817</v>
      </c>
      <c r="N474" s="720"/>
      <c r="O474" s="721"/>
      <c r="P474" s="721"/>
      <c r="Q474" s="722"/>
      <c r="R474" s="543" t="s">
        <v>2</v>
      </c>
      <c r="S474" s="410"/>
      <c r="T474" s="410"/>
      <c r="U474" s="410"/>
      <c r="V474" s="410"/>
      <c r="W474" s="410"/>
      <c r="X474" s="410"/>
      <c r="Y474" s="410"/>
      <c r="Z474" s="410"/>
      <c r="AA474" s="410"/>
      <c r="AB474" s="410"/>
      <c r="AC474" s="410"/>
      <c r="AD474" s="410"/>
      <c r="AE474" s="410"/>
      <c r="AF474" s="410"/>
      <c r="AG474" s="410"/>
      <c r="AH474" s="410"/>
      <c r="AI474" s="410"/>
      <c r="AJ474" s="410"/>
      <c r="AK474" s="410"/>
      <c r="AL474" s="410"/>
      <c r="AM474" s="410"/>
      <c r="AN474" s="410"/>
      <c r="AO474" s="410"/>
      <c r="AP474" s="410"/>
      <c r="AQ474" s="410"/>
      <c r="AR474" s="410"/>
      <c r="AS474" s="410"/>
      <c r="AT474" s="410"/>
      <c r="AU474" s="410"/>
      <c r="AV474" s="410"/>
      <c r="AW474" s="410"/>
      <c r="AX474" s="410"/>
      <c r="AY474" s="410"/>
      <c r="AZ474" s="410"/>
      <c r="BA474" s="410"/>
      <c r="BB474" s="410"/>
      <c r="BC474" s="410"/>
      <c r="BD474" s="410"/>
      <c r="BE474" s="410"/>
      <c r="BF474" s="410"/>
      <c r="BG474" s="410"/>
      <c r="BH474" s="410"/>
      <c r="BI474" s="410"/>
      <c r="BJ474" s="410"/>
      <c r="BK474" s="410"/>
      <c r="BL474" s="410"/>
      <c r="BM474" s="410"/>
      <c r="BN474" s="410"/>
      <c r="BO474" s="410"/>
      <c r="BP474" s="410"/>
      <c r="BQ474" s="410"/>
      <c r="BR474" s="410"/>
      <c r="BS474" s="410"/>
      <c r="BT474" s="410"/>
      <c r="BU474" s="410"/>
      <c r="BV474" s="410"/>
      <c r="BW474" s="410"/>
      <c r="BX474" s="410"/>
      <c r="BY474" s="410"/>
      <c r="BZ474" s="410"/>
      <c r="CA474" s="410"/>
      <c r="CB474" s="410"/>
      <c r="CC474" s="410"/>
      <c r="CD474" s="410"/>
      <c r="CE474" s="410"/>
      <c r="CF474" s="410"/>
      <c r="CG474" s="410"/>
      <c r="CH474" s="410"/>
      <c r="CI474" s="410"/>
      <c r="CJ474" s="410"/>
      <c r="CK474" s="410"/>
      <c r="CL474" s="410"/>
      <c r="CM474" s="410"/>
      <c r="CN474" s="410"/>
      <c r="CO474" s="410"/>
      <c r="CP474" s="410"/>
      <c r="CQ474" s="410"/>
      <c r="CR474" s="410"/>
      <c r="CS474" s="410"/>
      <c r="CT474" s="410"/>
      <c r="CU474" s="410"/>
      <c r="CV474" s="410"/>
      <c r="CW474" s="410"/>
      <c r="CX474" s="410"/>
      <c r="CY474" s="410"/>
      <c r="CZ474" s="410"/>
      <c r="DA474" s="410"/>
      <c r="DB474" s="410"/>
      <c r="DC474" s="410"/>
    </row>
    <row r="475" spans="1:107" ht="14.25">
      <c r="B475" s="491" t="s">
        <v>865</v>
      </c>
      <c r="C475" s="492"/>
      <c r="D475" s="492"/>
      <c r="E475" s="492"/>
      <c r="F475" s="492"/>
      <c r="G475" s="492"/>
      <c r="H475" s="492"/>
      <c r="I475" s="492"/>
      <c r="J475" s="492"/>
      <c r="K475" s="492"/>
      <c r="L475" s="493"/>
      <c r="M475" s="521">
        <v>1401</v>
      </c>
      <c r="N475" s="720"/>
      <c r="O475" s="721"/>
      <c r="P475" s="721"/>
      <c r="Q475" s="722"/>
      <c r="R475" s="543" t="s">
        <v>2</v>
      </c>
      <c r="S475" s="410"/>
      <c r="T475" s="410"/>
      <c r="U475" s="410"/>
      <c r="V475" s="410"/>
      <c r="W475" s="410"/>
      <c r="X475" s="410"/>
      <c r="Y475" s="410"/>
      <c r="Z475" s="410"/>
      <c r="AA475" s="410"/>
      <c r="AB475" s="410"/>
      <c r="AC475" s="410"/>
      <c r="AD475" s="410"/>
      <c r="AE475" s="410"/>
      <c r="AF475" s="410"/>
      <c r="AG475" s="410"/>
      <c r="AH475" s="410"/>
      <c r="AI475" s="410"/>
      <c r="AJ475" s="410"/>
      <c r="AK475" s="410"/>
      <c r="AL475" s="410"/>
      <c r="AM475" s="410"/>
      <c r="AN475" s="410"/>
      <c r="AO475" s="410"/>
      <c r="AP475" s="410"/>
      <c r="AQ475" s="410"/>
      <c r="AR475" s="410"/>
      <c r="AS475" s="410"/>
      <c r="AT475" s="410"/>
      <c r="AU475" s="410"/>
      <c r="AV475" s="410"/>
      <c r="AW475" s="410"/>
      <c r="AX475" s="410"/>
      <c r="AY475" s="410"/>
      <c r="AZ475" s="410"/>
      <c r="BA475" s="410"/>
      <c r="BB475" s="410"/>
      <c r="BC475" s="410"/>
      <c r="BD475" s="410"/>
      <c r="BE475" s="410"/>
      <c r="BF475" s="410"/>
      <c r="BG475" s="410"/>
      <c r="BH475" s="410"/>
      <c r="BI475" s="410"/>
      <c r="BJ475" s="410"/>
      <c r="BK475" s="410"/>
      <c r="BL475" s="410"/>
      <c r="BM475" s="410"/>
      <c r="BN475" s="410"/>
      <c r="BO475" s="410"/>
      <c r="BP475" s="410"/>
      <c r="BQ475" s="410"/>
      <c r="BR475" s="410"/>
      <c r="BS475" s="410"/>
      <c r="BT475" s="410"/>
      <c r="BU475" s="410"/>
      <c r="BV475" s="410"/>
      <c r="BW475" s="410"/>
      <c r="BX475" s="410"/>
      <c r="BY475" s="410"/>
      <c r="BZ475" s="410"/>
      <c r="CA475" s="410"/>
      <c r="CB475" s="410"/>
      <c r="CC475" s="410"/>
      <c r="CD475" s="410"/>
      <c r="CE475" s="410"/>
      <c r="CF475" s="410"/>
      <c r="CG475" s="410"/>
      <c r="CH475" s="410"/>
      <c r="CI475" s="410"/>
      <c r="CJ475" s="410"/>
      <c r="CK475" s="410"/>
      <c r="CL475" s="410"/>
      <c r="CM475" s="410"/>
      <c r="CN475" s="410"/>
      <c r="CO475" s="410"/>
      <c r="CP475" s="410"/>
      <c r="CQ475" s="410"/>
      <c r="CR475" s="410"/>
      <c r="CS475" s="410"/>
      <c r="CT475" s="410"/>
      <c r="CU475" s="410"/>
      <c r="CV475" s="410"/>
      <c r="CW475" s="410"/>
      <c r="CX475" s="410"/>
      <c r="CY475" s="410"/>
      <c r="CZ475" s="410"/>
      <c r="DA475" s="410"/>
      <c r="DB475" s="410"/>
      <c r="DC475" s="410"/>
    </row>
    <row r="476" spans="1:107" ht="14.25">
      <c r="B476" s="491" t="s">
        <v>866</v>
      </c>
      <c r="C476" s="492"/>
      <c r="D476" s="492"/>
      <c r="E476" s="492"/>
      <c r="F476" s="492"/>
      <c r="G476" s="492"/>
      <c r="H476" s="492"/>
      <c r="I476" s="492"/>
      <c r="J476" s="492"/>
      <c r="K476" s="492"/>
      <c r="L476" s="493"/>
      <c r="M476" s="521">
        <v>1402</v>
      </c>
      <c r="N476" s="720"/>
      <c r="O476" s="721"/>
      <c r="P476" s="721"/>
      <c r="Q476" s="722"/>
      <c r="R476" s="543" t="s">
        <v>2</v>
      </c>
      <c r="S476" s="410"/>
      <c r="T476" s="410"/>
      <c r="U476" s="410"/>
      <c r="V476" s="410"/>
      <c r="W476" s="410"/>
      <c r="X476" s="410"/>
      <c r="Y476" s="410"/>
      <c r="Z476" s="410"/>
      <c r="AA476" s="410"/>
      <c r="AB476" s="410"/>
      <c r="AC476" s="410"/>
      <c r="AD476" s="410"/>
      <c r="AE476" s="410"/>
      <c r="AF476" s="410"/>
      <c r="AG476" s="410"/>
      <c r="AH476" s="410"/>
      <c r="AI476" s="410"/>
      <c r="AJ476" s="410"/>
      <c r="AK476" s="410"/>
      <c r="AL476" s="410"/>
      <c r="AM476" s="410"/>
      <c r="AN476" s="410"/>
      <c r="AO476" s="410"/>
      <c r="AP476" s="410"/>
      <c r="AQ476" s="410"/>
      <c r="AR476" s="410"/>
      <c r="AS476" s="410"/>
      <c r="AT476" s="410"/>
      <c r="AU476" s="410"/>
      <c r="AV476" s="410"/>
      <c r="AW476" s="410"/>
      <c r="AX476" s="410"/>
      <c r="AY476" s="410"/>
      <c r="AZ476" s="410"/>
      <c r="BA476" s="410"/>
      <c r="BB476" s="410"/>
      <c r="BC476" s="410"/>
      <c r="BD476" s="410"/>
      <c r="BE476" s="410"/>
      <c r="BF476" s="410"/>
      <c r="BG476" s="410"/>
      <c r="BH476" s="410"/>
      <c r="BI476" s="410"/>
      <c r="BJ476" s="410"/>
      <c r="BK476" s="410"/>
      <c r="BL476" s="410"/>
      <c r="BM476" s="410"/>
      <c r="BN476" s="410"/>
      <c r="BO476" s="410"/>
      <c r="BP476" s="410"/>
      <c r="BQ476" s="410"/>
      <c r="BR476" s="410"/>
      <c r="BS476" s="410"/>
      <c r="BT476" s="410"/>
      <c r="BU476" s="410"/>
      <c r="BV476" s="410"/>
      <c r="BW476" s="410"/>
      <c r="BX476" s="410"/>
      <c r="BY476" s="410"/>
      <c r="BZ476" s="410"/>
      <c r="CA476" s="410"/>
      <c r="CB476" s="410"/>
      <c r="CC476" s="410"/>
      <c r="CD476" s="410"/>
      <c r="CE476" s="410"/>
      <c r="CF476" s="410"/>
      <c r="CG476" s="410"/>
      <c r="CH476" s="410"/>
      <c r="CI476" s="410"/>
      <c r="CJ476" s="410"/>
      <c r="CK476" s="410"/>
      <c r="CL476" s="410"/>
      <c r="CM476" s="410"/>
      <c r="CN476" s="410"/>
      <c r="CO476" s="410"/>
      <c r="CP476" s="410"/>
      <c r="CQ476" s="410"/>
      <c r="CR476" s="410"/>
      <c r="CS476" s="410"/>
      <c r="CT476" s="410"/>
      <c r="CU476" s="410"/>
      <c r="CV476" s="410"/>
      <c r="CW476" s="410"/>
      <c r="CX476" s="410"/>
      <c r="CY476" s="410"/>
      <c r="CZ476" s="410"/>
      <c r="DA476" s="410"/>
      <c r="DB476" s="410"/>
      <c r="DC476" s="410"/>
    </row>
    <row r="477" spans="1:107" ht="14.25">
      <c r="B477" s="491" t="s">
        <v>867</v>
      </c>
      <c r="C477" s="492"/>
      <c r="D477" s="492"/>
      <c r="E477" s="492"/>
      <c r="F477" s="492"/>
      <c r="G477" s="492"/>
      <c r="H477" s="492"/>
      <c r="I477" s="492"/>
      <c r="J477" s="492"/>
      <c r="K477" s="492"/>
      <c r="L477" s="493"/>
      <c r="M477" s="521">
        <v>1403</v>
      </c>
      <c r="N477" s="720"/>
      <c r="O477" s="721"/>
      <c r="P477" s="721"/>
      <c r="Q477" s="722"/>
      <c r="R477" s="543" t="s">
        <v>2</v>
      </c>
      <c r="S477" s="410"/>
      <c r="T477" s="410"/>
      <c r="U477" s="410"/>
      <c r="V477" s="410"/>
      <c r="W477" s="410"/>
      <c r="X477" s="410"/>
      <c r="Y477" s="410"/>
      <c r="Z477" s="410"/>
      <c r="AA477" s="410"/>
      <c r="AB477" s="410"/>
      <c r="AC477" s="410"/>
      <c r="AD477" s="410"/>
      <c r="AE477" s="410"/>
      <c r="AF477" s="410"/>
      <c r="AG477" s="410"/>
      <c r="AH477" s="410"/>
      <c r="AI477" s="410"/>
      <c r="AJ477" s="410"/>
      <c r="AK477" s="410"/>
      <c r="AL477" s="410"/>
      <c r="AM477" s="410"/>
      <c r="AN477" s="410"/>
      <c r="AO477" s="410"/>
      <c r="AP477" s="410"/>
      <c r="AQ477" s="410"/>
      <c r="AR477" s="410"/>
      <c r="AS477" s="410"/>
      <c r="AT477" s="410"/>
      <c r="AU477" s="410"/>
      <c r="AV477" s="410"/>
      <c r="AW477" s="410"/>
      <c r="AX477" s="410"/>
      <c r="AY477" s="410"/>
      <c r="AZ477" s="410"/>
      <c r="BA477" s="410"/>
      <c r="BB477" s="410"/>
      <c r="BC477" s="410"/>
      <c r="BD477" s="410"/>
      <c r="BE477" s="410"/>
      <c r="BF477" s="410"/>
      <c r="BG477" s="410"/>
      <c r="BH477" s="410"/>
      <c r="BI477" s="410"/>
      <c r="BJ477" s="410"/>
      <c r="BK477" s="410"/>
      <c r="BL477" s="410"/>
      <c r="BM477" s="410"/>
      <c r="BN477" s="410"/>
      <c r="BO477" s="410"/>
      <c r="BP477" s="410"/>
      <c r="BQ477" s="410"/>
      <c r="BR477" s="410"/>
      <c r="BS477" s="410"/>
      <c r="BT477" s="410"/>
      <c r="BU477" s="410"/>
      <c r="BV477" s="410"/>
      <c r="BW477" s="410"/>
      <c r="BX477" s="410"/>
      <c r="BY477" s="410"/>
      <c r="BZ477" s="410"/>
      <c r="CA477" s="410"/>
      <c r="CB477" s="410"/>
      <c r="CC477" s="410"/>
      <c r="CD477" s="410"/>
      <c r="CE477" s="410"/>
      <c r="CF477" s="410"/>
      <c r="CG477" s="410"/>
      <c r="CH477" s="410"/>
      <c r="CI477" s="410"/>
      <c r="CJ477" s="410"/>
      <c r="CK477" s="410"/>
      <c r="CL477" s="410"/>
      <c r="CM477" s="410"/>
      <c r="CN477" s="410"/>
      <c r="CO477" s="410"/>
      <c r="CP477" s="410"/>
      <c r="CQ477" s="410"/>
      <c r="CR477" s="410"/>
      <c r="CS477" s="410"/>
      <c r="CT477" s="410"/>
      <c r="CU477" s="410"/>
      <c r="CV477" s="410"/>
      <c r="CW477" s="410"/>
      <c r="CX477" s="410"/>
      <c r="CY477" s="410"/>
      <c r="CZ477" s="410"/>
      <c r="DA477" s="410"/>
      <c r="DB477" s="410"/>
      <c r="DC477" s="410"/>
    </row>
    <row r="478" spans="1:107" ht="14.25">
      <c r="B478" s="491" t="s">
        <v>868</v>
      </c>
      <c r="C478" s="492"/>
      <c r="D478" s="492"/>
      <c r="E478" s="492"/>
      <c r="F478" s="492"/>
      <c r="G478" s="492"/>
      <c r="H478" s="492"/>
      <c r="I478" s="492"/>
      <c r="J478" s="492"/>
      <c r="K478" s="492"/>
      <c r="L478" s="493"/>
      <c r="M478" s="521">
        <v>1587</v>
      </c>
      <c r="N478" s="720"/>
      <c r="O478" s="721"/>
      <c r="P478" s="721"/>
      <c r="Q478" s="722"/>
      <c r="R478" s="543" t="s">
        <v>2</v>
      </c>
      <c r="S478" s="410"/>
      <c r="T478" s="410"/>
      <c r="U478" s="410"/>
      <c r="V478" s="410"/>
      <c r="W478" s="410"/>
      <c r="X478" s="410"/>
      <c r="Y478" s="410"/>
      <c r="Z478" s="410"/>
      <c r="AA478" s="410"/>
      <c r="AB478" s="410"/>
      <c r="AC478" s="410"/>
      <c r="AD478" s="410"/>
      <c r="AE478" s="410"/>
      <c r="AF478" s="410"/>
      <c r="AG478" s="410"/>
      <c r="AH478" s="410"/>
      <c r="AI478" s="410"/>
      <c r="AJ478" s="410"/>
      <c r="AK478" s="410"/>
      <c r="AL478" s="410"/>
      <c r="AM478" s="410"/>
      <c r="AN478" s="410"/>
      <c r="AO478" s="410"/>
      <c r="AP478" s="410"/>
      <c r="AQ478" s="410"/>
      <c r="AR478" s="410"/>
      <c r="AS478" s="410"/>
      <c r="AT478" s="410"/>
      <c r="AU478" s="410"/>
      <c r="AV478" s="410"/>
      <c r="AW478" s="410"/>
      <c r="AX478" s="410"/>
      <c r="AY478" s="410"/>
      <c r="AZ478" s="410"/>
      <c r="BA478" s="410"/>
      <c r="BB478" s="410"/>
      <c r="BC478" s="410"/>
      <c r="BD478" s="410"/>
      <c r="BE478" s="410"/>
      <c r="BF478" s="410"/>
      <c r="BG478" s="410"/>
      <c r="BH478" s="410"/>
      <c r="BI478" s="410"/>
      <c r="BJ478" s="410"/>
      <c r="BK478" s="410"/>
      <c r="BL478" s="410"/>
      <c r="BM478" s="410"/>
      <c r="BN478" s="410"/>
      <c r="BO478" s="410"/>
      <c r="BP478" s="410"/>
      <c r="BQ478" s="410"/>
      <c r="BR478" s="410"/>
      <c r="BS478" s="410"/>
      <c r="BT478" s="410"/>
      <c r="BU478" s="410"/>
      <c r="BV478" s="410"/>
      <c r="BW478" s="410"/>
      <c r="BX478" s="410"/>
      <c r="BY478" s="410"/>
      <c r="BZ478" s="410"/>
      <c r="CA478" s="410"/>
      <c r="CB478" s="410"/>
      <c r="CC478" s="410"/>
      <c r="CD478" s="410"/>
      <c r="CE478" s="410"/>
      <c r="CF478" s="410"/>
      <c r="CG478" s="410"/>
      <c r="CH478" s="410"/>
      <c r="CI478" s="410"/>
      <c r="CJ478" s="410"/>
      <c r="CK478" s="410"/>
      <c r="CL478" s="410"/>
      <c r="CM478" s="410"/>
      <c r="CN478" s="410"/>
      <c r="CO478" s="410"/>
      <c r="CP478" s="410"/>
      <c r="CQ478" s="410"/>
      <c r="CR478" s="410"/>
      <c r="CS478" s="410"/>
      <c r="CT478" s="410"/>
      <c r="CU478" s="410"/>
      <c r="CV478" s="410"/>
      <c r="CW478" s="410"/>
      <c r="CX478" s="410"/>
      <c r="CY478" s="410"/>
      <c r="CZ478" s="410"/>
      <c r="DA478" s="410"/>
      <c r="DB478" s="410"/>
      <c r="DC478" s="410"/>
    </row>
    <row r="479" spans="1:107" ht="14.25">
      <c r="B479" s="491" t="s">
        <v>37</v>
      </c>
      <c r="C479" s="492"/>
      <c r="D479" s="492"/>
      <c r="E479" s="492"/>
      <c r="F479" s="492"/>
      <c r="G479" s="492"/>
      <c r="H479" s="492"/>
      <c r="I479" s="492"/>
      <c r="J479" s="492"/>
      <c r="K479" s="492"/>
      <c r="L479" s="493"/>
      <c r="M479" s="521">
        <v>1588</v>
      </c>
      <c r="N479" s="720"/>
      <c r="O479" s="721"/>
      <c r="P479" s="721"/>
      <c r="Q479" s="722"/>
      <c r="R479" s="543" t="s">
        <v>2</v>
      </c>
      <c r="S479" s="410"/>
      <c r="T479" s="410"/>
      <c r="U479" s="410"/>
      <c r="V479" s="410"/>
      <c r="W479" s="410"/>
      <c r="X479" s="410"/>
      <c r="Y479" s="410"/>
      <c r="Z479" s="410"/>
      <c r="AA479" s="410"/>
      <c r="AB479" s="410"/>
      <c r="AC479" s="410"/>
      <c r="AD479" s="410"/>
      <c r="AE479" s="410"/>
      <c r="AF479" s="410"/>
      <c r="AG479" s="410"/>
      <c r="AH479" s="410"/>
      <c r="AI479" s="410"/>
      <c r="AJ479" s="410"/>
      <c r="AK479" s="410"/>
      <c r="AL479" s="410"/>
      <c r="AM479" s="410"/>
      <c r="AN479" s="410"/>
      <c r="AO479" s="410"/>
      <c r="AP479" s="410"/>
      <c r="AQ479" s="410"/>
      <c r="AR479" s="410"/>
      <c r="AS479" s="410"/>
      <c r="AT479" s="410"/>
      <c r="AU479" s="410"/>
      <c r="AV479" s="410"/>
      <c r="AW479" s="410"/>
      <c r="AX479" s="410"/>
      <c r="AY479" s="410"/>
      <c r="AZ479" s="410"/>
      <c r="BA479" s="410"/>
      <c r="BB479" s="410"/>
      <c r="BC479" s="410"/>
      <c r="BD479" s="410"/>
      <c r="BE479" s="410"/>
      <c r="BF479" s="410"/>
      <c r="BG479" s="410"/>
      <c r="BH479" s="410"/>
      <c r="BI479" s="410"/>
      <c r="BJ479" s="410"/>
      <c r="BK479" s="410"/>
      <c r="BL479" s="410"/>
      <c r="BM479" s="410"/>
      <c r="BN479" s="410"/>
      <c r="BO479" s="410"/>
      <c r="BP479" s="410"/>
      <c r="BQ479" s="410"/>
      <c r="BR479" s="410"/>
      <c r="BS479" s="410"/>
      <c r="BT479" s="410"/>
      <c r="BU479" s="410"/>
      <c r="BV479" s="410"/>
      <c r="BW479" s="410"/>
      <c r="BX479" s="410"/>
      <c r="BY479" s="410"/>
      <c r="BZ479" s="410"/>
      <c r="CA479" s="410"/>
      <c r="CB479" s="410"/>
      <c r="CC479" s="410"/>
      <c r="CD479" s="410"/>
      <c r="CE479" s="410"/>
      <c r="CF479" s="410"/>
      <c r="CG479" s="410"/>
      <c r="CH479" s="410"/>
      <c r="CI479" s="410"/>
      <c r="CJ479" s="410"/>
      <c r="CK479" s="410"/>
      <c r="CL479" s="410"/>
      <c r="CM479" s="410"/>
      <c r="CN479" s="410"/>
      <c r="CO479" s="410"/>
      <c r="CP479" s="410"/>
      <c r="CQ479" s="410"/>
      <c r="CR479" s="410"/>
      <c r="CS479" s="410"/>
      <c r="CT479" s="410"/>
      <c r="CU479" s="410"/>
      <c r="CV479" s="410"/>
      <c r="CW479" s="410"/>
      <c r="CX479" s="410"/>
      <c r="CY479" s="410"/>
      <c r="CZ479" s="410"/>
      <c r="DA479" s="410"/>
      <c r="DB479" s="410"/>
      <c r="DC479" s="410"/>
    </row>
    <row r="480" spans="1:107" ht="14.25">
      <c r="B480" s="491" t="s">
        <v>869</v>
      </c>
      <c r="C480" s="492"/>
      <c r="D480" s="492"/>
      <c r="E480" s="492"/>
      <c r="F480" s="492"/>
      <c r="G480" s="492"/>
      <c r="H480" s="492"/>
      <c r="I480" s="492"/>
      <c r="J480" s="492"/>
      <c r="K480" s="492"/>
      <c r="L480" s="493"/>
      <c r="M480" s="521">
        <v>1404</v>
      </c>
      <c r="N480" s="720"/>
      <c r="O480" s="721"/>
      <c r="P480" s="721"/>
      <c r="Q480" s="722"/>
      <c r="R480" s="543" t="s">
        <v>2</v>
      </c>
      <c r="S480" s="410"/>
      <c r="T480" s="410"/>
      <c r="U480" s="410"/>
      <c r="V480" s="410"/>
      <c r="W480" s="410"/>
      <c r="X480" s="410"/>
      <c r="Y480" s="410"/>
      <c r="Z480" s="410"/>
      <c r="AA480" s="410"/>
      <c r="AB480" s="410"/>
      <c r="AC480" s="410"/>
      <c r="AD480" s="410"/>
      <c r="AE480" s="410"/>
      <c r="AF480" s="410"/>
      <c r="AG480" s="410"/>
      <c r="AH480" s="410"/>
      <c r="AI480" s="410"/>
      <c r="AJ480" s="410"/>
      <c r="AK480" s="410"/>
      <c r="AL480" s="410"/>
      <c r="AM480" s="410"/>
      <c r="AN480" s="410"/>
      <c r="AO480" s="410"/>
      <c r="AP480" s="410"/>
      <c r="AQ480" s="410"/>
      <c r="AR480" s="410"/>
      <c r="AS480" s="410"/>
      <c r="AT480" s="410"/>
      <c r="AU480" s="410"/>
      <c r="AV480" s="410"/>
      <c r="AW480" s="410"/>
      <c r="AX480" s="410"/>
      <c r="AY480" s="410"/>
      <c r="AZ480" s="410"/>
      <c r="BA480" s="410"/>
      <c r="BB480" s="410"/>
      <c r="BC480" s="410"/>
      <c r="BD480" s="410"/>
      <c r="BE480" s="410"/>
      <c r="BF480" s="410"/>
      <c r="BG480" s="410"/>
      <c r="BH480" s="410"/>
      <c r="BI480" s="410"/>
      <c r="BJ480" s="410"/>
      <c r="BK480" s="410"/>
      <c r="BL480" s="410"/>
      <c r="BM480" s="410"/>
      <c r="BN480" s="410"/>
      <c r="BO480" s="410"/>
      <c r="BP480" s="410"/>
      <c r="BQ480" s="410"/>
      <c r="BR480" s="410"/>
      <c r="BS480" s="410"/>
      <c r="BT480" s="410"/>
      <c r="BU480" s="410"/>
      <c r="BV480" s="410"/>
      <c r="BW480" s="410"/>
      <c r="BX480" s="410"/>
      <c r="BY480" s="410"/>
      <c r="BZ480" s="410"/>
      <c r="CA480" s="410"/>
      <c r="CB480" s="410"/>
      <c r="CC480" s="410"/>
      <c r="CD480" s="410"/>
      <c r="CE480" s="410"/>
      <c r="CF480" s="410"/>
      <c r="CG480" s="410"/>
      <c r="CH480" s="410"/>
      <c r="CI480" s="410"/>
      <c r="CJ480" s="410"/>
      <c r="CK480" s="410"/>
      <c r="CL480" s="410"/>
      <c r="CM480" s="410"/>
      <c r="CN480" s="410"/>
      <c r="CO480" s="410"/>
      <c r="CP480" s="410"/>
      <c r="CQ480" s="410"/>
      <c r="CR480" s="410"/>
      <c r="CS480" s="410"/>
      <c r="CT480" s="410"/>
      <c r="CU480" s="410"/>
      <c r="CV480" s="410"/>
      <c r="CW480" s="410"/>
      <c r="CX480" s="410"/>
      <c r="CY480" s="410"/>
      <c r="CZ480" s="410"/>
      <c r="DA480" s="410"/>
      <c r="DB480" s="410"/>
      <c r="DC480" s="410"/>
    </row>
    <row r="481" spans="2:107" ht="14.25">
      <c r="B481" s="491" t="s">
        <v>870</v>
      </c>
      <c r="C481" s="492"/>
      <c r="D481" s="492"/>
      <c r="E481" s="492"/>
      <c r="F481" s="492"/>
      <c r="G481" s="492"/>
      <c r="H481" s="492"/>
      <c r="I481" s="492"/>
      <c r="J481" s="492"/>
      <c r="K481" s="492"/>
      <c r="L481" s="493"/>
      <c r="M481" s="521">
        <v>1405</v>
      </c>
      <c r="N481" s="720"/>
      <c r="O481" s="721"/>
      <c r="P481" s="721"/>
      <c r="Q481" s="722"/>
      <c r="R481" s="543" t="s">
        <v>2</v>
      </c>
      <c r="S481" s="410"/>
      <c r="T481" s="410"/>
      <c r="U481" s="410"/>
      <c r="V481" s="410"/>
      <c r="W481" s="410"/>
      <c r="X481" s="410"/>
      <c r="Y481" s="410"/>
      <c r="Z481" s="410"/>
      <c r="AA481" s="410"/>
      <c r="AB481" s="410"/>
      <c r="AC481" s="410"/>
      <c r="AD481" s="410"/>
      <c r="AE481" s="410"/>
      <c r="AF481" s="410"/>
      <c r="AG481" s="410"/>
      <c r="AH481" s="410"/>
      <c r="AI481" s="410"/>
      <c r="AJ481" s="410"/>
      <c r="AK481" s="410"/>
      <c r="AL481" s="410"/>
      <c r="AM481" s="410"/>
      <c r="AN481" s="410"/>
      <c r="AO481" s="410"/>
      <c r="AP481" s="410"/>
      <c r="AQ481" s="410"/>
      <c r="AR481" s="410"/>
      <c r="AS481" s="410"/>
      <c r="AT481" s="410"/>
      <c r="AU481" s="410"/>
      <c r="AV481" s="410"/>
      <c r="AW481" s="410"/>
      <c r="AX481" s="410"/>
      <c r="AY481" s="410"/>
      <c r="AZ481" s="410"/>
      <c r="BA481" s="410"/>
      <c r="BB481" s="410"/>
      <c r="BC481" s="410"/>
      <c r="BD481" s="410"/>
      <c r="BE481" s="410"/>
      <c r="BF481" s="410"/>
      <c r="BG481" s="410"/>
      <c r="BH481" s="410"/>
      <c r="BI481" s="410"/>
      <c r="BJ481" s="410"/>
      <c r="BK481" s="410"/>
      <c r="BL481" s="410"/>
      <c r="BM481" s="410"/>
      <c r="BN481" s="410"/>
      <c r="BO481" s="410"/>
      <c r="BP481" s="410"/>
      <c r="BQ481" s="410"/>
      <c r="BR481" s="410"/>
      <c r="BS481" s="410"/>
      <c r="BT481" s="410"/>
      <c r="BU481" s="410"/>
      <c r="BV481" s="410"/>
      <c r="BW481" s="410"/>
      <c r="BX481" s="410"/>
      <c r="BY481" s="410"/>
      <c r="BZ481" s="410"/>
      <c r="CA481" s="410"/>
      <c r="CB481" s="410"/>
      <c r="CC481" s="410"/>
      <c r="CD481" s="410"/>
      <c r="CE481" s="410"/>
      <c r="CF481" s="410"/>
      <c r="CG481" s="410"/>
      <c r="CH481" s="410"/>
      <c r="CI481" s="410"/>
      <c r="CJ481" s="410"/>
      <c r="CK481" s="410"/>
      <c r="CL481" s="410"/>
      <c r="CM481" s="410"/>
      <c r="CN481" s="410"/>
      <c r="CO481" s="410"/>
      <c r="CP481" s="410"/>
      <c r="CQ481" s="410"/>
      <c r="CR481" s="410"/>
      <c r="CS481" s="410"/>
      <c r="CT481" s="410"/>
      <c r="CU481" s="410"/>
      <c r="CV481" s="410"/>
      <c r="CW481" s="410"/>
      <c r="CX481" s="410"/>
      <c r="CY481" s="410"/>
      <c r="CZ481" s="410"/>
      <c r="DA481" s="410"/>
      <c r="DB481" s="410"/>
      <c r="DC481" s="410"/>
    </row>
    <row r="482" spans="2:107" ht="14.25">
      <c r="B482" s="491" t="s">
        <v>871</v>
      </c>
      <c r="C482" s="492"/>
      <c r="D482" s="492"/>
      <c r="E482" s="492"/>
      <c r="F482" s="492"/>
      <c r="G482" s="492"/>
      <c r="H482" s="492"/>
      <c r="I482" s="492"/>
      <c r="J482" s="492"/>
      <c r="K482" s="492"/>
      <c r="L482" s="493"/>
      <c r="M482" s="521">
        <v>1410</v>
      </c>
      <c r="N482" s="720">
        <f>+SUM($N$473:$Q$481)</f>
        <v>0</v>
      </c>
      <c r="O482" s="721"/>
      <c r="P482" s="721"/>
      <c r="Q482" s="722"/>
      <c r="R482" s="543" t="s">
        <v>4</v>
      </c>
      <c r="S482" s="410"/>
      <c r="T482" s="410"/>
      <c r="U482" s="410"/>
      <c r="V482" s="410"/>
      <c r="W482" s="410"/>
      <c r="X482" s="410"/>
      <c r="Y482" s="410"/>
      <c r="Z482" s="410"/>
      <c r="AA482" s="410"/>
      <c r="AB482" s="410"/>
      <c r="AC482" s="410"/>
      <c r="AD482" s="410"/>
      <c r="AE482" s="410"/>
      <c r="AF482" s="410"/>
      <c r="AG482" s="410"/>
      <c r="AH482" s="410"/>
      <c r="AI482" s="410"/>
      <c r="AJ482" s="410"/>
      <c r="AK482" s="410"/>
      <c r="AL482" s="410"/>
      <c r="AM482" s="410"/>
      <c r="AN482" s="410"/>
      <c r="AO482" s="410"/>
      <c r="AP482" s="410"/>
      <c r="AQ482" s="410"/>
      <c r="AR482" s="410"/>
      <c r="AS482" s="410"/>
      <c r="AT482" s="410"/>
      <c r="AU482" s="410"/>
      <c r="AV482" s="410"/>
      <c r="AW482" s="410"/>
      <c r="AX482" s="410"/>
      <c r="AY482" s="410"/>
      <c r="AZ482" s="410"/>
      <c r="BA482" s="410"/>
      <c r="BB482" s="410"/>
      <c r="BC482" s="410"/>
      <c r="BD482" s="410"/>
      <c r="BE482" s="410"/>
      <c r="BF482" s="410"/>
      <c r="BG482" s="410"/>
      <c r="BH482" s="410"/>
      <c r="BI482" s="410"/>
      <c r="BJ482" s="410"/>
      <c r="BK482" s="410"/>
      <c r="BL482" s="410"/>
      <c r="BM482" s="410"/>
      <c r="BN482" s="410"/>
      <c r="BO482" s="410"/>
      <c r="BP482" s="410"/>
      <c r="BQ482" s="410"/>
      <c r="BR482" s="410"/>
      <c r="BS482" s="410"/>
      <c r="BT482" s="410"/>
      <c r="BU482" s="410"/>
      <c r="BV482" s="410"/>
      <c r="BW482" s="410"/>
      <c r="BX482" s="410"/>
      <c r="BY482" s="410"/>
      <c r="BZ482" s="410"/>
      <c r="CA482" s="410"/>
      <c r="CB482" s="410"/>
      <c r="CC482" s="410"/>
      <c r="CD482" s="410"/>
      <c r="CE482" s="410"/>
      <c r="CF482" s="410"/>
      <c r="CG482" s="410"/>
      <c r="CH482" s="410"/>
      <c r="CI482" s="410"/>
      <c r="CJ482" s="410"/>
      <c r="CK482" s="410"/>
      <c r="CL482" s="410"/>
      <c r="CM482" s="410"/>
      <c r="CN482" s="410"/>
      <c r="CO482" s="410"/>
      <c r="CP482" s="410"/>
      <c r="CQ482" s="410"/>
      <c r="CR482" s="410"/>
      <c r="CS482" s="410"/>
      <c r="CT482" s="410"/>
      <c r="CU482" s="410"/>
      <c r="CV482" s="410"/>
      <c r="CW482" s="410"/>
      <c r="CX482" s="410"/>
      <c r="CY482" s="410"/>
      <c r="CZ482" s="410"/>
      <c r="DA482" s="410"/>
      <c r="DB482" s="410"/>
      <c r="DC482" s="410"/>
    </row>
    <row r="483" spans="2:107" ht="14.25">
      <c r="B483" s="491" t="s">
        <v>872</v>
      </c>
      <c r="C483" s="492"/>
      <c r="D483" s="492"/>
      <c r="E483" s="492"/>
      <c r="F483" s="492"/>
      <c r="G483" s="492"/>
      <c r="H483" s="492"/>
      <c r="I483" s="492"/>
      <c r="J483" s="492"/>
      <c r="K483" s="492"/>
      <c r="L483" s="493"/>
      <c r="M483" s="521">
        <v>1406</v>
      </c>
      <c r="N483" s="720"/>
      <c r="O483" s="721"/>
      <c r="P483" s="721"/>
      <c r="Q483" s="722"/>
      <c r="R483" s="543" t="s">
        <v>3</v>
      </c>
      <c r="S483" s="410"/>
      <c r="T483" s="410"/>
      <c r="U483" s="410"/>
      <c r="V483" s="410"/>
      <c r="W483" s="410"/>
      <c r="X483" s="410"/>
      <c r="Y483" s="410"/>
      <c r="Z483" s="410"/>
      <c r="AA483" s="410"/>
      <c r="AB483" s="410"/>
      <c r="AC483" s="410"/>
      <c r="AD483" s="410"/>
      <c r="AE483" s="410"/>
      <c r="AF483" s="410"/>
      <c r="AG483" s="410"/>
      <c r="AH483" s="410"/>
      <c r="AI483" s="410"/>
      <c r="AJ483" s="410"/>
      <c r="AK483" s="410"/>
      <c r="AL483" s="410"/>
      <c r="AM483" s="410"/>
      <c r="AN483" s="410"/>
      <c r="AO483" s="410"/>
      <c r="AP483" s="410"/>
      <c r="AQ483" s="410"/>
      <c r="AR483" s="410"/>
      <c r="AS483" s="410"/>
      <c r="AT483" s="410"/>
      <c r="AU483" s="410"/>
      <c r="AV483" s="410"/>
      <c r="AW483" s="410"/>
      <c r="AX483" s="410"/>
      <c r="AY483" s="410"/>
      <c r="AZ483" s="410"/>
      <c r="BA483" s="410"/>
      <c r="BB483" s="410"/>
      <c r="BC483" s="410"/>
      <c r="BD483" s="410"/>
      <c r="BE483" s="410"/>
      <c r="BF483" s="410"/>
      <c r="BG483" s="410"/>
      <c r="BH483" s="410"/>
      <c r="BI483" s="410"/>
      <c r="BJ483" s="410"/>
      <c r="BK483" s="410"/>
      <c r="BL483" s="410"/>
      <c r="BM483" s="410"/>
      <c r="BN483" s="410"/>
      <c r="BO483" s="410"/>
      <c r="BP483" s="410"/>
      <c r="BQ483" s="410"/>
      <c r="BR483" s="410"/>
      <c r="BS483" s="410"/>
      <c r="BT483" s="410"/>
      <c r="BU483" s="410"/>
      <c r="BV483" s="410"/>
      <c r="BW483" s="410"/>
      <c r="BX483" s="410"/>
      <c r="BY483" s="410"/>
      <c r="BZ483" s="410"/>
      <c r="CA483" s="410"/>
      <c r="CB483" s="410"/>
      <c r="CC483" s="410"/>
      <c r="CD483" s="410"/>
      <c r="CE483" s="410"/>
      <c r="CF483" s="410"/>
      <c r="CG483" s="410"/>
      <c r="CH483" s="410"/>
      <c r="CI483" s="410"/>
      <c r="CJ483" s="410"/>
      <c r="CK483" s="410"/>
      <c r="CL483" s="410"/>
      <c r="CM483" s="410"/>
      <c r="CN483" s="410"/>
      <c r="CO483" s="410"/>
      <c r="CP483" s="410"/>
      <c r="CQ483" s="410"/>
      <c r="CR483" s="410"/>
      <c r="CS483" s="410"/>
      <c r="CT483" s="410"/>
      <c r="CU483" s="410"/>
      <c r="CV483" s="410"/>
      <c r="CW483" s="410"/>
      <c r="CX483" s="410"/>
      <c r="CY483" s="410"/>
      <c r="CZ483" s="410"/>
      <c r="DA483" s="410"/>
      <c r="DB483" s="410"/>
      <c r="DC483" s="410"/>
    </row>
    <row r="484" spans="2:107" ht="14.25">
      <c r="B484" s="491" t="s">
        <v>873</v>
      </c>
      <c r="C484" s="492"/>
      <c r="D484" s="492"/>
      <c r="E484" s="492"/>
      <c r="F484" s="492"/>
      <c r="G484" s="492"/>
      <c r="H484" s="492"/>
      <c r="I484" s="492"/>
      <c r="J484" s="492"/>
      <c r="K484" s="492"/>
      <c r="L484" s="493"/>
      <c r="M484" s="521">
        <v>1407</v>
      </c>
      <c r="N484" s="720"/>
      <c r="O484" s="721"/>
      <c r="P484" s="721"/>
      <c r="Q484" s="722"/>
      <c r="R484" s="543" t="s">
        <v>3</v>
      </c>
      <c r="S484" s="410"/>
      <c r="T484" s="410"/>
      <c r="U484" s="410"/>
      <c r="V484" s="410"/>
      <c r="W484" s="410"/>
      <c r="X484" s="410"/>
      <c r="Y484" s="410"/>
      <c r="Z484" s="410"/>
      <c r="AA484" s="410"/>
      <c r="AB484" s="410"/>
      <c r="AC484" s="410"/>
      <c r="AD484" s="410"/>
      <c r="AE484" s="410"/>
      <c r="AF484" s="410"/>
      <c r="AG484" s="410"/>
      <c r="AH484" s="410"/>
      <c r="AI484" s="410"/>
      <c r="AJ484" s="410"/>
      <c r="AK484" s="410"/>
      <c r="AL484" s="410"/>
      <c r="AM484" s="410"/>
      <c r="AN484" s="410"/>
      <c r="AO484" s="410"/>
      <c r="AP484" s="410"/>
      <c r="AQ484" s="410"/>
      <c r="AR484" s="410"/>
      <c r="AS484" s="410"/>
      <c r="AT484" s="410"/>
      <c r="AU484" s="410"/>
      <c r="AV484" s="410"/>
      <c r="AW484" s="410"/>
      <c r="AX484" s="410"/>
      <c r="AY484" s="410"/>
      <c r="AZ484" s="410"/>
      <c r="BA484" s="410"/>
      <c r="BB484" s="410"/>
      <c r="BC484" s="410"/>
      <c r="BD484" s="410"/>
      <c r="BE484" s="410"/>
      <c r="BF484" s="410"/>
      <c r="BG484" s="410"/>
      <c r="BH484" s="410"/>
      <c r="BI484" s="410"/>
      <c r="BJ484" s="410"/>
      <c r="BK484" s="410"/>
      <c r="BL484" s="410"/>
      <c r="BM484" s="410"/>
      <c r="BN484" s="410"/>
      <c r="BO484" s="410"/>
      <c r="BP484" s="410"/>
      <c r="BQ484" s="410"/>
      <c r="BR484" s="410"/>
      <c r="BS484" s="410"/>
      <c r="BT484" s="410"/>
      <c r="BU484" s="410"/>
      <c r="BV484" s="410"/>
      <c r="BW484" s="410"/>
      <c r="BX484" s="410"/>
      <c r="BY484" s="410"/>
      <c r="BZ484" s="410"/>
      <c r="CA484" s="410"/>
      <c r="CB484" s="410"/>
      <c r="CC484" s="410"/>
      <c r="CD484" s="410"/>
      <c r="CE484" s="410"/>
      <c r="CF484" s="410"/>
      <c r="CG484" s="410"/>
      <c r="CH484" s="410"/>
      <c r="CI484" s="410"/>
      <c r="CJ484" s="410"/>
      <c r="CK484" s="410"/>
      <c r="CL484" s="410"/>
      <c r="CM484" s="410"/>
      <c r="CN484" s="410"/>
      <c r="CO484" s="410"/>
      <c r="CP484" s="410"/>
      <c r="CQ484" s="410"/>
      <c r="CR484" s="410"/>
      <c r="CS484" s="410"/>
      <c r="CT484" s="410"/>
      <c r="CU484" s="410"/>
      <c r="CV484" s="410"/>
      <c r="CW484" s="410"/>
      <c r="CX484" s="410"/>
      <c r="CY484" s="410"/>
      <c r="CZ484" s="410"/>
      <c r="DA484" s="410"/>
      <c r="DB484" s="410"/>
      <c r="DC484" s="410"/>
    </row>
    <row r="485" spans="2:107" ht="14.25">
      <c r="B485" s="491" t="s">
        <v>874</v>
      </c>
      <c r="C485" s="492"/>
      <c r="D485" s="492"/>
      <c r="E485" s="492"/>
      <c r="F485" s="492"/>
      <c r="G485" s="492"/>
      <c r="H485" s="492"/>
      <c r="I485" s="492"/>
      <c r="J485" s="492"/>
      <c r="K485" s="492"/>
      <c r="L485" s="493"/>
      <c r="M485" s="521">
        <v>1408</v>
      </c>
      <c r="N485" s="720"/>
      <c r="O485" s="721"/>
      <c r="P485" s="721"/>
      <c r="Q485" s="722"/>
      <c r="R485" s="543" t="s">
        <v>3</v>
      </c>
      <c r="S485" s="410"/>
      <c r="T485" s="410"/>
      <c r="U485" s="410"/>
      <c r="V485" s="410"/>
      <c r="W485" s="410"/>
      <c r="X485" s="410"/>
      <c r="Y485" s="410"/>
      <c r="Z485" s="410"/>
      <c r="AA485" s="410"/>
      <c r="AB485" s="410"/>
      <c r="AC485" s="410"/>
      <c r="AD485" s="410"/>
      <c r="AE485" s="410"/>
      <c r="AF485" s="410"/>
      <c r="AG485" s="410"/>
      <c r="AH485" s="410"/>
      <c r="AI485" s="410"/>
      <c r="AJ485" s="410"/>
      <c r="AK485" s="410"/>
      <c r="AL485" s="410"/>
      <c r="AM485" s="410"/>
      <c r="AN485" s="410"/>
      <c r="AO485" s="410"/>
      <c r="AP485" s="410"/>
      <c r="AQ485" s="410"/>
      <c r="AR485" s="410"/>
      <c r="AS485" s="410"/>
      <c r="AT485" s="410"/>
      <c r="AU485" s="410"/>
      <c r="AV485" s="410"/>
      <c r="AW485" s="410"/>
      <c r="AX485" s="410"/>
      <c r="AY485" s="410"/>
      <c r="AZ485" s="410"/>
      <c r="BA485" s="410"/>
      <c r="BB485" s="410"/>
      <c r="BC485" s="410"/>
      <c r="BD485" s="410"/>
      <c r="BE485" s="410"/>
      <c r="BF485" s="410"/>
      <c r="BG485" s="410"/>
      <c r="BH485" s="410"/>
      <c r="BI485" s="410"/>
      <c r="BJ485" s="410"/>
      <c r="BK485" s="410"/>
      <c r="BL485" s="410"/>
      <c r="BM485" s="410"/>
      <c r="BN485" s="410"/>
      <c r="BO485" s="410"/>
      <c r="BP485" s="410"/>
      <c r="BQ485" s="410"/>
      <c r="BR485" s="410"/>
      <c r="BS485" s="410"/>
      <c r="BT485" s="410"/>
      <c r="BU485" s="410"/>
      <c r="BV485" s="410"/>
      <c r="BW485" s="410"/>
      <c r="BX485" s="410"/>
      <c r="BY485" s="410"/>
      <c r="BZ485" s="410"/>
      <c r="CA485" s="410"/>
      <c r="CB485" s="410"/>
      <c r="CC485" s="410"/>
      <c r="CD485" s="410"/>
      <c r="CE485" s="410"/>
      <c r="CF485" s="410"/>
      <c r="CG485" s="410"/>
      <c r="CH485" s="410"/>
      <c r="CI485" s="410"/>
      <c r="CJ485" s="410"/>
      <c r="CK485" s="410"/>
      <c r="CL485" s="410"/>
      <c r="CM485" s="410"/>
      <c r="CN485" s="410"/>
      <c r="CO485" s="410"/>
      <c r="CP485" s="410"/>
      <c r="CQ485" s="410"/>
      <c r="CR485" s="410"/>
      <c r="CS485" s="410"/>
      <c r="CT485" s="410"/>
      <c r="CU485" s="410"/>
      <c r="CV485" s="410"/>
      <c r="CW485" s="410"/>
      <c r="CX485" s="410"/>
      <c r="CY485" s="410"/>
      <c r="CZ485" s="410"/>
      <c r="DA485" s="410"/>
      <c r="DB485" s="410"/>
      <c r="DC485" s="410"/>
    </row>
    <row r="486" spans="2:107" ht="14.25">
      <c r="B486" s="491" t="s">
        <v>875</v>
      </c>
      <c r="C486" s="492"/>
      <c r="D486" s="492"/>
      <c r="E486" s="492"/>
      <c r="F486" s="492"/>
      <c r="G486" s="492"/>
      <c r="H486" s="492"/>
      <c r="I486" s="492"/>
      <c r="J486" s="492"/>
      <c r="K486" s="492"/>
      <c r="L486" s="493"/>
      <c r="M486" s="521">
        <v>1409</v>
      </c>
      <c r="N486" s="720"/>
      <c r="O486" s="721"/>
      <c r="P486" s="721"/>
      <c r="Q486" s="722"/>
      <c r="R486" s="543" t="s">
        <v>3</v>
      </c>
      <c r="S486" s="410"/>
      <c r="T486" s="410"/>
      <c r="U486" s="410"/>
      <c r="V486" s="410"/>
      <c r="W486" s="410"/>
      <c r="X486" s="410"/>
      <c r="Y486" s="410"/>
      <c r="Z486" s="410"/>
      <c r="AA486" s="410"/>
      <c r="AB486" s="410"/>
      <c r="AC486" s="410"/>
      <c r="AD486" s="410"/>
      <c r="AE486" s="410"/>
      <c r="AF486" s="410"/>
      <c r="AG486" s="410"/>
      <c r="AH486" s="410"/>
      <c r="AI486" s="410"/>
      <c r="AJ486" s="410"/>
      <c r="AK486" s="410"/>
      <c r="AL486" s="410"/>
      <c r="AM486" s="410"/>
      <c r="AN486" s="410"/>
      <c r="AO486" s="410"/>
      <c r="AP486" s="410"/>
      <c r="AQ486" s="410"/>
      <c r="AR486" s="410"/>
      <c r="AS486" s="410"/>
      <c r="AT486" s="410"/>
      <c r="AU486" s="410"/>
      <c r="AV486" s="410"/>
      <c r="AW486" s="410"/>
      <c r="AX486" s="410"/>
      <c r="AY486" s="410"/>
      <c r="AZ486" s="410"/>
      <c r="BA486" s="410"/>
      <c r="BB486" s="410"/>
      <c r="BC486" s="410"/>
      <c r="BD486" s="410"/>
      <c r="BE486" s="410"/>
      <c r="BF486" s="410"/>
      <c r="BG486" s="410"/>
      <c r="BH486" s="410"/>
      <c r="BI486" s="410"/>
      <c r="BJ486" s="410"/>
      <c r="BK486" s="410"/>
      <c r="BL486" s="410"/>
      <c r="BM486" s="410"/>
      <c r="BN486" s="410"/>
      <c r="BO486" s="410"/>
      <c r="BP486" s="410"/>
      <c r="BQ486" s="410"/>
      <c r="BR486" s="410"/>
      <c r="BS486" s="410"/>
      <c r="BT486" s="410"/>
      <c r="BU486" s="410"/>
      <c r="BV486" s="410"/>
      <c r="BW486" s="410"/>
      <c r="BX486" s="410"/>
      <c r="BY486" s="410"/>
      <c r="BZ486" s="410"/>
      <c r="CA486" s="410"/>
      <c r="CB486" s="410"/>
      <c r="CC486" s="410"/>
      <c r="CD486" s="410"/>
      <c r="CE486" s="410"/>
      <c r="CF486" s="410"/>
      <c r="CG486" s="410"/>
      <c r="CH486" s="410"/>
      <c r="CI486" s="410"/>
      <c r="CJ486" s="410"/>
      <c r="CK486" s="410"/>
      <c r="CL486" s="410"/>
      <c r="CM486" s="410"/>
      <c r="CN486" s="410"/>
      <c r="CO486" s="410"/>
      <c r="CP486" s="410"/>
      <c r="CQ486" s="410"/>
      <c r="CR486" s="410"/>
      <c r="CS486" s="410"/>
      <c r="CT486" s="410"/>
      <c r="CU486" s="410"/>
      <c r="CV486" s="410"/>
      <c r="CW486" s="410"/>
      <c r="CX486" s="410"/>
      <c r="CY486" s="410"/>
      <c r="CZ486" s="410"/>
      <c r="DA486" s="410"/>
      <c r="DB486" s="410"/>
      <c r="DC486" s="410"/>
    </row>
    <row r="487" spans="2:107" ht="14.25">
      <c r="B487" s="491" t="s">
        <v>876</v>
      </c>
      <c r="C487" s="492"/>
      <c r="D487" s="492"/>
      <c r="E487" s="492"/>
      <c r="F487" s="492"/>
      <c r="G487" s="492"/>
      <c r="H487" s="492"/>
      <c r="I487" s="492"/>
      <c r="J487" s="492"/>
      <c r="K487" s="492"/>
      <c r="L487" s="493"/>
      <c r="M487" s="521">
        <v>1818</v>
      </c>
      <c r="N487" s="720"/>
      <c r="O487" s="721"/>
      <c r="P487" s="721"/>
      <c r="Q487" s="722"/>
      <c r="R487" s="543" t="s">
        <v>3</v>
      </c>
      <c r="S487" s="410"/>
      <c r="T487" s="410"/>
      <c r="U487" s="410"/>
      <c r="V487" s="410"/>
      <c r="W487" s="410"/>
      <c r="X487" s="410"/>
      <c r="Y487" s="410"/>
      <c r="Z487" s="410"/>
      <c r="AA487" s="410"/>
      <c r="AB487" s="410"/>
      <c r="AC487" s="410"/>
      <c r="AD487" s="410"/>
      <c r="AE487" s="410"/>
      <c r="AF487" s="410"/>
      <c r="AG487" s="410"/>
      <c r="AH487" s="410"/>
      <c r="AI487" s="410"/>
      <c r="AJ487" s="410"/>
      <c r="AK487" s="410"/>
      <c r="AL487" s="410"/>
      <c r="AM487" s="410"/>
      <c r="AN487" s="410"/>
      <c r="AO487" s="410"/>
      <c r="AP487" s="410"/>
      <c r="AQ487" s="410"/>
      <c r="AR487" s="410"/>
      <c r="AS487" s="410"/>
      <c r="AT487" s="410"/>
      <c r="AU487" s="410"/>
      <c r="AV487" s="410"/>
      <c r="AW487" s="410"/>
      <c r="AX487" s="410"/>
      <c r="AY487" s="410"/>
      <c r="AZ487" s="410"/>
      <c r="BA487" s="410"/>
      <c r="BB487" s="410"/>
      <c r="BC487" s="410"/>
      <c r="BD487" s="410"/>
      <c r="BE487" s="410"/>
      <c r="BF487" s="410"/>
      <c r="BG487" s="410"/>
      <c r="BH487" s="410"/>
      <c r="BI487" s="410"/>
      <c r="BJ487" s="410"/>
      <c r="BK487" s="410"/>
      <c r="BL487" s="410"/>
      <c r="BM487" s="410"/>
      <c r="BN487" s="410"/>
      <c r="BO487" s="410"/>
      <c r="BP487" s="410"/>
      <c r="BQ487" s="410"/>
      <c r="BR487" s="410"/>
      <c r="BS487" s="410"/>
      <c r="BT487" s="410"/>
      <c r="BU487" s="410"/>
      <c r="BV487" s="410"/>
      <c r="BW487" s="410"/>
      <c r="BX487" s="410"/>
      <c r="BY487" s="410"/>
      <c r="BZ487" s="410"/>
      <c r="CA487" s="410"/>
      <c r="CB487" s="410"/>
      <c r="CC487" s="410"/>
      <c r="CD487" s="410"/>
      <c r="CE487" s="410"/>
      <c r="CF487" s="410"/>
      <c r="CG487" s="410"/>
      <c r="CH487" s="410"/>
      <c r="CI487" s="410"/>
      <c r="CJ487" s="410"/>
      <c r="CK487" s="410"/>
      <c r="CL487" s="410"/>
      <c r="CM487" s="410"/>
      <c r="CN487" s="410"/>
      <c r="CO487" s="410"/>
      <c r="CP487" s="410"/>
      <c r="CQ487" s="410"/>
      <c r="CR487" s="410"/>
      <c r="CS487" s="410"/>
      <c r="CT487" s="410"/>
      <c r="CU487" s="410"/>
      <c r="CV487" s="410"/>
      <c r="CW487" s="410"/>
      <c r="CX487" s="410"/>
      <c r="CY487" s="410"/>
      <c r="CZ487" s="410"/>
      <c r="DA487" s="410"/>
      <c r="DB487" s="410"/>
      <c r="DC487" s="410"/>
    </row>
    <row r="488" spans="2:107" ht="14.25">
      <c r="B488" s="491" t="s">
        <v>877</v>
      </c>
      <c r="C488" s="492"/>
      <c r="D488" s="492"/>
      <c r="E488" s="492"/>
      <c r="F488" s="492"/>
      <c r="G488" s="492"/>
      <c r="H488" s="492"/>
      <c r="I488" s="492"/>
      <c r="J488" s="492"/>
      <c r="K488" s="492"/>
      <c r="L488" s="493"/>
      <c r="M488" s="521">
        <v>1429</v>
      </c>
      <c r="N488" s="720"/>
      <c r="O488" s="721"/>
      <c r="P488" s="721"/>
      <c r="Q488" s="722"/>
      <c r="R488" s="543" t="s">
        <v>3</v>
      </c>
      <c r="S488" s="410"/>
      <c r="T488" s="410"/>
      <c r="U488" s="410"/>
      <c r="V488" s="410"/>
      <c r="W488" s="410"/>
      <c r="X488" s="410"/>
      <c r="Y488" s="410"/>
      <c r="Z488" s="410"/>
      <c r="AA488" s="410"/>
      <c r="AB488" s="410"/>
      <c r="AC488" s="410"/>
      <c r="AD488" s="410"/>
      <c r="AE488" s="410"/>
      <c r="AF488" s="410"/>
      <c r="AG488" s="410"/>
      <c r="AH488" s="410"/>
      <c r="AI488" s="410"/>
      <c r="AJ488" s="410"/>
      <c r="AK488" s="410"/>
      <c r="AL488" s="410"/>
      <c r="AM488" s="410"/>
      <c r="AN488" s="410"/>
      <c r="AO488" s="410"/>
      <c r="AP488" s="410"/>
      <c r="AQ488" s="410"/>
      <c r="AR488" s="410"/>
      <c r="AS488" s="410"/>
      <c r="AT488" s="410"/>
      <c r="AU488" s="410"/>
      <c r="AV488" s="410"/>
      <c r="AW488" s="410"/>
      <c r="AX488" s="410"/>
      <c r="AY488" s="410"/>
      <c r="AZ488" s="410"/>
      <c r="BA488" s="410"/>
      <c r="BB488" s="410"/>
      <c r="BC488" s="410"/>
      <c r="BD488" s="410"/>
      <c r="BE488" s="410"/>
      <c r="BF488" s="410"/>
      <c r="BG488" s="410"/>
      <c r="BH488" s="410"/>
      <c r="BI488" s="410"/>
      <c r="BJ488" s="410"/>
      <c r="BK488" s="410"/>
      <c r="BL488" s="410"/>
      <c r="BM488" s="410"/>
      <c r="BN488" s="410"/>
      <c r="BO488" s="410"/>
      <c r="BP488" s="410"/>
      <c r="BQ488" s="410"/>
      <c r="BR488" s="410"/>
      <c r="BS488" s="410"/>
      <c r="BT488" s="410"/>
      <c r="BU488" s="410"/>
      <c r="BV488" s="410"/>
      <c r="BW488" s="410"/>
      <c r="BX488" s="410"/>
      <c r="BY488" s="410"/>
      <c r="BZ488" s="410"/>
      <c r="CA488" s="410"/>
      <c r="CB488" s="410"/>
      <c r="CC488" s="410"/>
      <c r="CD488" s="410"/>
      <c r="CE488" s="410"/>
      <c r="CF488" s="410"/>
      <c r="CG488" s="410"/>
      <c r="CH488" s="410"/>
      <c r="CI488" s="410"/>
      <c r="CJ488" s="410"/>
      <c r="CK488" s="410"/>
      <c r="CL488" s="410"/>
      <c r="CM488" s="410"/>
      <c r="CN488" s="410"/>
      <c r="CO488" s="410"/>
      <c r="CP488" s="410"/>
      <c r="CQ488" s="410"/>
      <c r="CR488" s="410"/>
      <c r="CS488" s="410"/>
      <c r="CT488" s="410"/>
      <c r="CU488" s="410"/>
      <c r="CV488" s="410"/>
      <c r="CW488" s="410"/>
      <c r="CX488" s="410"/>
      <c r="CY488" s="410"/>
      <c r="CZ488" s="410"/>
      <c r="DA488" s="410"/>
      <c r="DB488" s="410"/>
      <c r="DC488" s="410"/>
    </row>
    <row r="489" spans="2:107" ht="14.25">
      <c r="B489" s="491" t="s">
        <v>878</v>
      </c>
      <c r="C489" s="492"/>
      <c r="D489" s="492"/>
      <c r="E489" s="492"/>
      <c r="F489" s="492"/>
      <c r="G489" s="492"/>
      <c r="H489" s="492"/>
      <c r="I489" s="492"/>
      <c r="J489" s="492"/>
      <c r="K489" s="492"/>
      <c r="L489" s="493"/>
      <c r="M489" s="521">
        <v>1411</v>
      </c>
      <c r="N489" s="720"/>
      <c r="O489" s="721"/>
      <c r="P489" s="721"/>
      <c r="Q489" s="722"/>
      <c r="R489" s="543" t="s">
        <v>3</v>
      </c>
      <c r="S489" s="410"/>
      <c r="T489" s="410"/>
      <c r="U489" s="410"/>
      <c r="V489" s="410"/>
      <c r="W489" s="410"/>
      <c r="X489" s="410"/>
      <c r="Y489" s="410"/>
      <c r="Z489" s="410"/>
      <c r="AA489" s="410"/>
      <c r="AB489" s="410"/>
      <c r="AC489" s="410"/>
      <c r="AD489" s="410"/>
      <c r="AE489" s="410"/>
      <c r="AF489" s="410"/>
      <c r="AG489" s="410"/>
      <c r="AH489" s="410"/>
      <c r="AI489" s="410"/>
      <c r="AJ489" s="410"/>
      <c r="AK489" s="410"/>
      <c r="AL489" s="410"/>
      <c r="AM489" s="410"/>
      <c r="AN489" s="410"/>
      <c r="AO489" s="410"/>
      <c r="AP489" s="410"/>
      <c r="AQ489" s="410"/>
      <c r="AR489" s="410"/>
      <c r="AS489" s="410"/>
      <c r="AT489" s="410"/>
      <c r="AU489" s="410"/>
      <c r="AV489" s="410"/>
      <c r="AW489" s="410"/>
      <c r="AX489" s="410"/>
      <c r="AY489" s="410"/>
      <c r="AZ489" s="410"/>
      <c r="BA489" s="410"/>
      <c r="BB489" s="410"/>
      <c r="BC489" s="410"/>
      <c r="BD489" s="410"/>
      <c r="BE489" s="410"/>
      <c r="BF489" s="410"/>
      <c r="BG489" s="410"/>
      <c r="BH489" s="410"/>
      <c r="BI489" s="410"/>
      <c r="BJ489" s="410"/>
      <c r="BK489" s="410"/>
      <c r="BL489" s="410"/>
      <c r="BM489" s="410"/>
      <c r="BN489" s="410"/>
      <c r="BO489" s="410"/>
      <c r="BP489" s="410"/>
      <c r="BQ489" s="410"/>
      <c r="BR489" s="410"/>
      <c r="BS489" s="410"/>
      <c r="BT489" s="410"/>
      <c r="BU489" s="410"/>
      <c r="BV489" s="410"/>
      <c r="BW489" s="410"/>
      <c r="BX489" s="410"/>
      <c r="BY489" s="410"/>
      <c r="BZ489" s="410"/>
      <c r="CA489" s="410"/>
      <c r="CB489" s="410"/>
      <c r="CC489" s="410"/>
      <c r="CD489" s="410"/>
      <c r="CE489" s="410"/>
      <c r="CF489" s="410"/>
      <c r="CG489" s="410"/>
      <c r="CH489" s="410"/>
      <c r="CI489" s="410"/>
      <c r="CJ489" s="410"/>
      <c r="CK489" s="410"/>
      <c r="CL489" s="410"/>
      <c r="CM489" s="410"/>
      <c r="CN489" s="410"/>
      <c r="CO489" s="410"/>
      <c r="CP489" s="410"/>
      <c r="CQ489" s="410"/>
      <c r="CR489" s="410"/>
      <c r="CS489" s="410"/>
      <c r="CT489" s="410"/>
      <c r="CU489" s="410"/>
      <c r="CV489" s="410"/>
      <c r="CW489" s="410"/>
      <c r="CX489" s="410"/>
      <c r="CY489" s="410"/>
      <c r="CZ489" s="410"/>
      <c r="DA489" s="410"/>
      <c r="DB489" s="410"/>
      <c r="DC489" s="410"/>
    </row>
    <row r="490" spans="2:107" ht="14.25">
      <c r="B490" s="491" t="s">
        <v>879</v>
      </c>
      <c r="C490" s="492"/>
      <c r="D490" s="492"/>
      <c r="E490" s="492"/>
      <c r="F490" s="492"/>
      <c r="G490" s="492"/>
      <c r="H490" s="492"/>
      <c r="I490" s="492"/>
      <c r="J490" s="492"/>
      <c r="K490" s="492"/>
      <c r="L490" s="493"/>
      <c r="M490" s="521">
        <v>1412</v>
      </c>
      <c r="N490" s="720"/>
      <c r="O490" s="721"/>
      <c r="P490" s="721"/>
      <c r="Q490" s="722"/>
      <c r="R490" s="477" t="s">
        <v>3</v>
      </c>
      <c r="S490" s="410"/>
      <c r="T490" s="410"/>
      <c r="U490" s="410"/>
      <c r="V490" s="410"/>
      <c r="W490" s="410"/>
      <c r="X490" s="410"/>
      <c r="Y490" s="410"/>
      <c r="Z490" s="410"/>
      <c r="AA490" s="410"/>
      <c r="AB490" s="410"/>
      <c r="AC490" s="410"/>
      <c r="AD490" s="410"/>
      <c r="AE490" s="410"/>
      <c r="AF490" s="410"/>
      <c r="AG490" s="410"/>
      <c r="AH490" s="410"/>
      <c r="AI490" s="410"/>
      <c r="AJ490" s="410"/>
      <c r="AK490" s="410"/>
      <c r="AL490" s="410"/>
      <c r="AM490" s="410"/>
      <c r="AN490" s="410"/>
      <c r="AO490" s="410"/>
      <c r="AP490" s="410"/>
      <c r="AQ490" s="410"/>
      <c r="AR490" s="410"/>
      <c r="AS490" s="410"/>
      <c r="AT490" s="410"/>
      <c r="AU490" s="410"/>
      <c r="AV490" s="410"/>
      <c r="AW490" s="410"/>
      <c r="AX490" s="410"/>
      <c r="AY490" s="410"/>
      <c r="AZ490" s="410"/>
      <c r="BA490" s="410"/>
      <c r="BB490" s="410"/>
      <c r="BC490" s="410"/>
      <c r="BD490" s="410"/>
      <c r="BE490" s="410"/>
      <c r="BF490" s="410"/>
      <c r="BG490" s="410"/>
      <c r="BH490" s="410"/>
      <c r="BI490" s="410"/>
      <c r="BJ490" s="410"/>
      <c r="BK490" s="410"/>
      <c r="BL490" s="410"/>
      <c r="BM490" s="410"/>
      <c r="BN490" s="410"/>
      <c r="BO490" s="410"/>
      <c r="BP490" s="410"/>
      <c r="BQ490" s="410"/>
      <c r="BR490" s="410"/>
      <c r="BS490" s="410"/>
      <c r="BT490" s="410"/>
      <c r="BU490" s="410"/>
      <c r="BV490" s="410"/>
      <c r="BW490" s="410"/>
      <c r="BX490" s="410"/>
      <c r="BY490" s="410"/>
      <c r="BZ490" s="410"/>
      <c r="CA490" s="410"/>
      <c r="CB490" s="410"/>
      <c r="CC490" s="410"/>
      <c r="CD490" s="410"/>
      <c r="CE490" s="410"/>
      <c r="CF490" s="410"/>
      <c r="CG490" s="410"/>
      <c r="CH490" s="410"/>
      <c r="CI490" s="410"/>
      <c r="CJ490" s="410"/>
      <c r="CK490" s="410"/>
      <c r="CL490" s="410"/>
      <c r="CM490" s="410"/>
      <c r="CN490" s="410"/>
      <c r="CO490" s="410"/>
      <c r="CP490" s="410"/>
      <c r="CQ490" s="410"/>
      <c r="CR490" s="410"/>
      <c r="CS490" s="410"/>
      <c r="CT490" s="410"/>
      <c r="CU490" s="410"/>
      <c r="CV490" s="410"/>
      <c r="CW490" s="410"/>
      <c r="CX490" s="410"/>
      <c r="CY490" s="410"/>
      <c r="CZ490" s="410"/>
      <c r="DA490" s="410"/>
      <c r="DB490" s="410"/>
      <c r="DC490" s="410"/>
    </row>
    <row r="491" spans="2:107" ht="14.25">
      <c r="B491" s="491" t="s">
        <v>880</v>
      </c>
      <c r="C491" s="492"/>
      <c r="D491" s="492"/>
      <c r="E491" s="492"/>
      <c r="F491" s="492"/>
      <c r="G491" s="492"/>
      <c r="H491" s="492"/>
      <c r="I491" s="492"/>
      <c r="J491" s="492"/>
      <c r="K491" s="492"/>
      <c r="L491" s="493"/>
      <c r="M491" s="521">
        <v>1413</v>
      </c>
      <c r="N491" s="720"/>
      <c r="O491" s="721"/>
      <c r="P491" s="721"/>
      <c r="Q491" s="722"/>
      <c r="R491" s="477" t="s">
        <v>3</v>
      </c>
      <c r="S491" s="410"/>
      <c r="T491" s="410"/>
      <c r="U491" s="410"/>
      <c r="V491" s="410"/>
      <c r="W491" s="410"/>
      <c r="X491" s="410"/>
      <c r="Y491" s="410"/>
      <c r="Z491" s="410"/>
      <c r="AA491" s="410"/>
      <c r="AB491" s="410"/>
      <c r="AC491" s="410"/>
      <c r="AD491" s="410"/>
      <c r="AE491" s="410"/>
      <c r="AF491" s="410"/>
      <c r="AG491" s="410"/>
      <c r="AH491" s="410"/>
      <c r="AI491" s="410"/>
      <c r="AJ491" s="410"/>
      <c r="AK491" s="410"/>
      <c r="AL491" s="410"/>
      <c r="AM491" s="410"/>
      <c r="AN491" s="410"/>
      <c r="AO491" s="410"/>
      <c r="AP491" s="410"/>
      <c r="AQ491" s="410"/>
      <c r="AR491" s="410"/>
      <c r="AS491" s="410"/>
      <c r="AT491" s="410"/>
      <c r="AU491" s="410"/>
      <c r="AV491" s="410"/>
      <c r="AW491" s="410"/>
      <c r="AX491" s="410"/>
      <c r="AY491" s="410"/>
      <c r="AZ491" s="410"/>
      <c r="BA491" s="410"/>
      <c r="BB491" s="410"/>
      <c r="BC491" s="410"/>
      <c r="BD491" s="410"/>
      <c r="BE491" s="410"/>
      <c r="BF491" s="410"/>
      <c r="BG491" s="410"/>
      <c r="BH491" s="410"/>
      <c r="BI491" s="410"/>
      <c r="BJ491" s="410"/>
      <c r="BK491" s="410"/>
      <c r="BL491" s="410"/>
      <c r="BM491" s="410"/>
      <c r="BN491" s="410"/>
      <c r="BO491" s="410"/>
      <c r="BP491" s="410"/>
      <c r="BQ491" s="410"/>
      <c r="BR491" s="410"/>
      <c r="BS491" s="410"/>
      <c r="BT491" s="410"/>
      <c r="BU491" s="410"/>
      <c r="BV491" s="410"/>
      <c r="BW491" s="410"/>
      <c r="BX491" s="410"/>
      <c r="BY491" s="410"/>
      <c r="BZ491" s="410"/>
      <c r="CA491" s="410"/>
      <c r="CB491" s="410"/>
      <c r="CC491" s="410"/>
      <c r="CD491" s="410"/>
      <c r="CE491" s="410"/>
      <c r="CF491" s="410"/>
      <c r="CG491" s="410"/>
      <c r="CH491" s="410"/>
      <c r="CI491" s="410"/>
      <c r="CJ491" s="410"/>
      <c r="CK491" s="410"/>
      <c r="CL491" s="410"/>
      <c r="CM491" s="410"/>
      <c r="CN491" s="410"/>
      <c r="CO491" s="410"/>
      <c r="CP491" s="410"/>
      <c r="CQ491" s="410"/>
      <c r="CR491" s="410"/>
      <c r="CS491" s="410"/>
      <c r="CT491" s="410"/>
      <c r="CU491" s="410"/>
      <c r="CV491" s="410"/>
      <c r="CW491" s="410"/>
      <c r="CX491" s="410"/>
      <c r="CY491" s="410"/>
      <c r="CZ491" s="410"/>
      <c r="DA491" s="410"/>
      <c r="DB491" s="410"/>
      <c r="DC491" s="410"/>
    </row>
    <row r="492" spans="2:107" ht="14.25">
      <c r="B492" s="491" t="s">
        <v>881</v>
      </c>
      <c r="C492" s="492"/>
      <c r="D492" s="492"/>
      <c r="E492" s="492"/>
      <c r="F492" s="492"/>
      <c r="G492" s="492"/>
      <c r="H492" s="492"/>
      <c r="I492" s="492"/>
      <c r="J492" s="492"/>
      <c r="K492" s="492"/>
      <c r="L492" s="493"/>
      <c r="M492" s="521">
        <v>1415</v>
      </c>
      <c r="N492" s="720"/>
      <c r="O492" s="721"/>
      <c r="P492" s="721"/>
      <c r="Q492" s="722"/>
      <c r="R492" s="477" t="s">
        <v>3</v>
      </c>
      <c r="S492" s="410"/>
      <c r="T492" s="410"/>
      <c r="U492" s="410"/>
      <c r="V492" s="410"/>
      <c r="W492" s="410"/>
      <c r="X492" s="410"/>
      <c r="Y492" s="410"/>
      <c r="Z492" s="410"/>
      <c r="AA492" s="410"/>
      <c r="AB492" s="410"/>
      <c r="AC492" s="410"/>
      <c r="AD492" s="410"/>
      <c r="AE492" s="410"/>
      <c r="AF492" s="410"/>
      <c r="AG492" s="410"/>
      <c r="AH492" s="410"/>
      <c r="AI492" s="410"/>
      <c r="AJ492" s="410"/>
      <c r="AK492" s="410"/>
      <c r="AL492" s="410"/>
      <c r="AM492" s="410"/>
      <c r="AN492" s="410"/>
      <c r="AO492" s="410"/>
      <c r="AP492" s="410"/>
      <c r="AQ492" s="410"/>
      <c r="AR492" s="410"/>
      <c r="AS492" s="410"/>
      <c r="AT492" s="410"/>
      <c r="AU492" s="410"/>
      <c r="AV492" s="410"/>
      <c r="AW492" s="410"/>
      <c r="AX492" s="410"/>
      <c r="AY492" s="410"/>
      <c r="AZ492" s="410"/>
      <c r="BA492" s="410"/>
      <c r="BB492" s="410"/>
      <c r="BC492" s="410"/>
      <c r="BD492" s="410"/>
      <c r="BE492" s="410"/>
      <c r="BF492" s="410"/>
      <c r="BG492" s="410"/>
      <c r="BH492" s="410"/>
      <c r="BI492" s="410"/>
      <c r="BJ492" s="410"/>
      <c r="BK492" s="410"/>
      <c r="BL492" s="410"/>
      <c r="BM492" s="410"/>
      <c r="BN492" s="410"/>
      <c r="BO492" s="410"/>
      <c r="BP492" s="410"/>
      <c r="BQ492" s="410"/>
      <c r="BR492" s="410"/>
      <c r="BS492" s="410"/>
      <c r="BT492" s="410"/>
      <c r="BU492" s="410"/>
      <c r="BV492" s="410"/>
      <c r="BW492" s="410"/>
      <c r="BX492" s="410"/>
      <c r="BY492" s="410"/>
      <c r="BZ492" s="410"/>
      <c r="CA492" s="410"/>
      <c r="CB492" s="410"/>
      <c r="CC492" s="410"/>
      <c r="CD492" s="410"/>
      <c r="CE492" s="410"/>
      <c r="CF492" s="410"/>
      <c r="CG492" s="410"/>
      <c r="CH492" s="410"/>
      <c r="CI492" s="410"/>
      <c r="CJ492" s="410"/>
      <c r="CK492" s="410"/>
      <c r="CL492" s="410"/>
      <c r="CM492" s="410"/>
      <c r="CN492" s="410"/>
      <c r="CO492" s="410"/>
      <c r="CP492" s="410"/>
      <c r="CQ492" s="410"/>
      <c r="CR492" s="410"/>
      <c r="CS492" s="410"/>
      <c r="CT492" s="410"/>
      <c r="CU492" s="410"/>
      <c r="CV492" s="410"/>
      <c r="CW492" s="410"/>
      <c r="CX492" s="410"/>
      <c r="CY492" s="410"/>
      <c r="CZ492" s="410"/>
      <c r="DA492" s="410"/>
      <c r="DB492" s="410"/>
      <c r="DC492" s="410"/>
    </row>
    <row r="493" spans="2:107" ht="14.25">
      <c r="B493" s="491" t="s">
        <v>882</v>
      </c>
      <c r="C493" s="492"/>
      <c r="D493" s="492"/>
      <c r="E493" s="492"/>
      <c r="F493" s="492"/>
      <c r="G493" s="492"/>
      <c r="H493" s="492"/>
      <c r="I493" s="492"/>
      <c r="J493" s="492"/>
      <c r="K493" s="492"/>
      <c r="L493" s="493"/>
      <c r="M493" s="521">
        <v>1416</v>
      </c>
      <c r="N493" s="720"/>
      <c r="O493" s="721"/>
      <c r="P493" s="721"/>
      <c r="Q493" s="722"/>
      <c r="R493" s="477" t="s">
        <v>3</v>
      </c>
      <c r="S493" s="410"/>
      <c r="T493" s="410"/>
      <c r="U493" s="410"/>
      <c r="V493" s="410"/>
      <c r="W493" s="410"/>
      <c r="X493" s="410"/>
      <c r="Y493" s="410"/>
      <c r="Z493" s="410"/>
      <c r="AA493" s="410"/>
      <c r="AB493" s="410"/>
      <c r="AC493" s="410"/>
      <c r="AD493" s="410"/>
      <c r="AE493" s="410"/>
      <c r="AF493" s="410"/>
      <c r="AG493" s="410"/>
      <c r="AH493" s="410"/>
      <c r="AI493" s="410"/>
      <c r="AJ493" s="410"/>
      <c r="AK493" s="410"/>
      <c r="AL493" s="410"/>
      <c r="AM493" s="410"/>
      <c r="AN493" s="410"/>
      <c r="AO493" s="410"/>
      <c r="AP493" s="410"/>
      <c r="AQ493" s="410"/>
      <c r="AR493" s="410"/>
      <c r="AS493" s="410"/>
      <c r="AT493" s="410"/>
      <c r="AU493" s="410"/>
      <c r="AV493" s="410"/>
      <c r="AW493" s="410"/>
      <c r="AX493" s="410"/>
      <c r="AY493" s="410"/>
      <c r="AZ493" s="410"/>
      <c r="BA493" s="410"/>
      <c r="BB493" s="410"/>
      <c r="BC493" s="410"/>
      <c r="BD493" s="410"/>
      <c r="BE493" s="410"/>
      <c r="BF493" s="410"/>
      <c r="BG493" s="410"/>
      <c r="BH493" s="410"/>
      <c r="BI493" s="410"/>
      <c r="BJ493" s="410"/>
      <c r="BK493" s="410"/>
      <c r="BL493" s="410"/>
      <c r="BM493" s="410"/>
      <c r="BN493" s="410"/>
      <c r="BO493" s="410"/>
      <c r="BP493" s="410"/>
      <c r="BQ493" s="410"/>
      <c r="BR493" s="410"/>
      <c r="BS493" s="410"/>
      <c r="BT493" s="410"/>
      <c r="BU493" s="410"/>
      <c r="BV493" s="410"/>
      <c r="BW493" s="410"/>
      <c r="BX493" s="410"/>
      <c r="BY493" s="410"/>
      <c r="BZ493" s="410"/>
      <c r="CA493" s="410"/>
      <c r="CB493" s="410"/>
      <c r="CC493" s="410"/>
      <c r="CD493" s="410"/>
      <c r="CE493" s="410"/>
      <c r="CF493" s="410"/>
      <c r="CG493" s="410"/>
      <c r="CH493" s="410"/>
      <c r="CI493" s="410"/>
      <c r="CJ493" s="410"/>
      <c r="CK493" s="410"/>
      <c r="CL493" s="410"/>
      <c r="CM493" s="410"/>
      <c r="CN493" s="410"/>
      <c r="CO493" s="410"/>
      <c r="CP493" s="410"/>
      <c r="CQ493" s="410"/>
      <c r="CR493" s="410"/>
      <c r="CS493" s="410"/>
      <c r="CT493" s="410"/>
      <c r="CU493" s="410"/>
      <c r="CV493" s="410"/>
      <c r="CW493" s="410"/>
      <c r="CX493" s="410"/>
      <c r="CY493" s="410"/>
      <c r="CZ493" s="410"/>
      <c r="DA493" s="410"/>
      <c r="DB493" s="410"/>
      <c r="DC493" s="410"/>
    </row>
    <row r="494" spans="2:107" ht="14.25">
      <c r="B494" s="491" t="s">
        <v>883</v>
      </c>
      <c r="C494" s="492"/>
      <c r="D494" s="492"/>
      <c r="E494" s="492"/>
      <c r="F494" s="492"/>
      <c r="G494" s="492"/>
      <c r="H494" s="492"/>
      <c r="I494" s="492"/>
      <c r="J494" s="492"/>
      <c r="K494" s="492"/>
      <c r="L494" s="493"/>
      <c r="M494" s="521">
        <v>1417</v>
      </c>
      <c r="N494" s="720"/>
      <c r="O494" s="721"/>
      <c r="P494" s="721"/>
      <c r="Q494" s="722"/>
      <c r="R494" s="477" t="s">
        <v>3</v>
      </c>
      <c r="S494" s="410"/>
      <c r="T494" s="410"/>
      <c r="U494" s="410"/>
      <c r="V494" s="410"/>
      <c r="W494" s="410"/>
      <c r="X494" s="410"/>
      <c r="Y494" s="410"/>
      <c r="Z494" s="410"/>
      <c r="AA494" s="410"/>
      <c r="AB494" s="410"/>
      <c r="AC494" s="410"/>
      <c r="AD494" s="410"/>
      <c r="AE494" s="410"/>
      <c r="AF494" s="410"/>
      <c r="AG494" s="410"/>
      <c r="AH494" s="410"/>
      <c r="AI494" s="410"/>
      <c r="AJ494" s="410"/>
      <c r="AK494" s="410"/>
      <c r="AL494" s="410"/>
      <c r="AM494" s="410"/>
      <c r="AN494" s="410"/>
      <c r="AO494" s="410"/>
      <c r="AP494" s="410"/>
      <c r="AQ494" s="410"/>
      <c r="AR494" s="410"/>
      <c r="AS494" s="410"/>
      <c r="AT494" s="410"/>
      <c r="AU494" s="410"/>
      <c r="AV494" s="410"/>
      <c r="AW494" s="410"/>
      <c r="AX494" s="410"/>
      <c r="AY494" s="410"/>
      <c r="AZ494" s="410"/>
      <c r="BA494" s="410"/>
      <c r="BB494" s="410"/>
      <c r="BC494" s="410"/>
      <c r="BD494" s="410"/>
      <c r="BE494" s="410"/>
      <c r="BF494" s="410"/>
      <c r="BG494" s="410"/>
      <c r="BH494" s="410"/>
      <c r="BI494" s="410"/>
      <c r="BJ494" s="410"/>
      <c r="BK494" s="410"/>
      <c r="BL494" s="410"/>
      <c r="BM494" s="410"/>
      <c r="BN494" s="410"/>
      <c r="BO494" s="410"/>
      <c r="BP494" s="410"/>
      <c r="BQ494" s="410"/>
      <c r="BR494" s="410"/>
      <c r="BS494" s="410"/>
      <c r="BT494" s="410"/>
      <c r="BU494" s="410"/>
      <c r="BV494" s="410"/>
      <c r="BW494" s="410"/>
      <c r="BX494" s="410"/>
      <c r="BY494" s="410"/>
      <c r="BZ494" s="410"/>
      <c r="CA494" s="410"/>
      <c r="CB494" s="410"/>
      <c r="CC494" s="410"/>
      <c r="CD494" s="410"/>
      <c r="CE494" s="410"/>
      <c r="CF494" s="410"/>
      <c r="CG494" s="410"/>
      <c r="CH494" s="410"/>
      <c r="CI494" s="410"/>
      <c r="CJ494" s="410"/>
      <c r="CK494" s="410"/>
      <c r="CL494" s="410"/>
      <c r="CM494" s="410"/>
      <c r="CN494" s="410"/>
      <c r="CO494" s="410"/>
      <c r="CP494" s="410"/>
      <c r="CQ494" s="410"/>
      <c r="CR494" s="410"/>
      <c r="CS494" s="410"/>
      <c r="CT494" s="410"/>
      <c r="CU494" s="410"/>
      <c r="CV494" s="410"/>
      <c r="CW494" s="410"/>
      <c r="CX494" s="410"/>
      <c r="CY494" s="410"/>
      <c r="CZ494" s="410"/>
      <c r="DA494" s="410"/>
      <c r="DB494" s="410"/>
      <c r="DC494" s="410"/>
    </row>
    <row r="495" spans="2:107" ht="14.25">
      <c r="B495" s="491" t="s">
        <v>815</v>
      </c>
      <c r="C495" s="492"/>
      <c r="D495" s="492"/>
      <c r="E495" s="492"/>
      <c r="F495" s="492"/>
      <c r="G495" s="492"/>
      <c r="H495" s="492"/>
      <c r="I495" s="492"/>
      <c r="J495" s="492"/>
      <c r="K495" s="492"/>
      <c r="L495" s="493"/>
      <c r="M495" s="521">
        <v>1418</v>
      </c>
      <c r="N495" s="720"/>
      <c r="O495" s="721"/>
      <c r="P495" s="721"/>
      <c r="Q495" s="722"/>
      <c r="R495" s="477" t="s">
        <v>3</v>
      </c>
      <c r="S495" s="410"/>
      <c r="T495" s="410"/>
      <c r="U495" s="410"/>
      <c r="V495" s="410"/>
      <c r="W495" s="410"/>
      <c r="X495" s="410"/>
      <c r="Y495" s="410"/>
      <c r="Z495" s="410"/>
      <c r="AA495" s="410"/>
      <c r="AB495" s="410"/>
      <c r="AC495" s="410"/>
      <c r="AD495" s="410"/>
      <c r="AE495" s="410"/>
      <c r="AF495" s="410"/>
      <c r="AG495" s="410"/>
      <c r="AH495" s="410"/>
      <c r="AI495" s="410"/>
      <c r="AJ495" s="410"/>
      <c r="AK495" s="410"/>
      <c r="AL495" s="410"/>
      <c r="AM495" s="410"/>
      <c r="AN495" s="410"/>
      <c r="AO495" s="410"/>
      <c r="AP495" s="410"/>
      <c r="AQ495" s="410"/>
      <c r="AR495" s="410"/>
      <c r="AS495" s="410"/>
      <c r="AT495" s="410"/>
      <c r="AU495" s="410"/>
      <c r="AV495" s="410"/>
      <c r="AW495" s="410"/>
      <c r="AX495" s="410"/>
      <c r="AY495" s="410"/>
      <c r="AZ495" s="410"/>
      <c r="BA495" s="410"/>
      <c r="BB495" s="410"/>
      <c r="BC495" s="410"/>
      <c r="BD495" s="410"/>
      <c r="BE495" s="410"/>
      <c r="BF495" s="410"/>
      <c r="BG495" s="410"/>
      <c r="BH495" s="410"/>
      <c r="BI495" s="410"/>
      <c r="BJ495" s="410"/>
      <c r="BK495" s="410"/>
      <c r="BL495" s="410"/>
      <c r="BM495" s="410"/>
      <c r="BN495" s="410"/>
      <c r="BO495" s="410"/>
      <c r="BP495" s="410"/>
      <c r="BQ495" s="410"/>
      <c r="BR495" s="410"/>
      <c r="BS495" s="410"/>
      <c r="BT495" s="410"/>
      <c r="BU495" s="410"/>
      <c r="BV495" s="410"/>
      <c r="BW495" s="410"/>
      <c r="BX495" s="410"/>
      <c r="BY495" s="410"/>
      <c r="BZ495" s="410"/>
      <c r="CA495" s="410"/>
      <c r="CB495" s="410"/>
      <c r="CC495" s="410"/>
      <c r="CD495" s="410"/>
      <c r="CE495" s="410"/>
      <c r="CF495" s="410"/>
      <c r="CG495" s="410"/>
      <c r="CH495" s="410"/>
      <c r="CI495" s="410"/>
      <c r="CJ495" s="410"/>
      <c r="CK495" s="410"/>
      <c r="CL495" s="410"/>
      <c r="CM495" s="410"/>
      <c r="CN495" s="410"/>
      <c r="CO495" s="410"/>
      <c r="CP495" s="410"/>
      <c r="CQ495" s="410"/>
      <c r="CR495" s="410"/>
      <c r="CS495" s="410"/>
      <c r="CT495" s="410"/>
      <c r="CU495" s="410"/>
      <c r="CV495" s="410"/>
      <c r="CW495" s="410"/>
      <c r="CX495" s="410"/>
      <c r="CY495" s="410"/>
      <c r="CZ495" s="410"/>
      <c r="DA495" s="410"/>
      <c r="DB495" s="410"/>
      <c r="DC495" s="410"/>
    </row>
    <row r="496" spans="2:107" ht="14.25">
      <c r="B496" s="491" t="s">
        <v>884</v>
      </c>
      <c r="C496" s="492"/>
      <c r="D496" s="492"/>
      <c r="E496" s="492"/>
      <c r="F496" s="492"/>
      <c r="G496" s="492"/>
      <c r="H496" s="492"/>
      <c r="I496" s="492"/>
      <c r="J496" s="492"/>
      <c r="K496" s="492"/>
      <c r="L496" s="493"/>
      <c r="M496" s="521">
        <v>1419</v>
      </c>
      <c r="N496" s="720"/>
      <c r="O496" s="721"/>
      <c r="P496" s="721"/>
      <c r="Q496" s="722"/>
      <c r="R496" s="477" t="s">
        <v>3</v>
      </c>
      <c r="S496" s="410"/>
      <c r="T496" s="410"/>
      <c r="U496" s="410"/>
      <c r="V496" s="410"/>
      <c r="W496" s="410"/>
      <c r="X496" s="410"/>
      <c r="Y496" s="410"/>
      <c r="Z496" s="410"/>
      <c r="AA496" s="410"/>
      <c r="AB496" s="410"/>
      <c r="AC496" s="410"/>
      <c r="AD496" s="410"/>
      <c r="AE496" s="410"/>
      <c r="AF496" s="410"/>
      <c r="AG496" s="410"/>
      <c r="AH496" s="410"/>
      <c r="AI496" s="410"/>
      <c r="AJ496" s="410"/>
      <c r="AK496" s="410"/>
      <c r="AL496" s="410"/>
      <c r="AM496" s="410"/>
      <c r="AN496" s="410"/>
      <c r="AO496" s="410"/>
      <c r="AP496" s="410"/>
      <c r="AQ496" s="410"/>
      <c r="AR496" s="410"/>
      <c r="AS496" s="410"/>
      <c r="AT496" s="410"/>
      <c r="AU496" s="410"/>
      <c r="AV496" s="410"/>
      <c r="AW496" s="410"/>
      <c r="AX496" s="410"/>
      <c r="AY496" s="410"/>
      <c r="AZ496" s="410"/>
      <c r="BA496" s="410"/>
      <c r="BB496" s="410"/>
      <c r="BC496" s="410"/>
      <c r="BD496" s="410"/>
      <c r="BE496" s="410"/>
      <c r="BF496" s="410"/>
      <c r="BG496" s="410"/>
      <c r="BH496" s="410"/>
      <c r="BI496" s="410"/>
      <c r="BJ496" s="410"/>
      <c r="BK496" s="410"/>
      <c r="BL496" s="410"/>
      <c r="BM496" s="410"/>
      <c r="BN496" s="410"/>
      <c r="BO496" s="410"/>
      <c r="BP496" s="410"/>
      <c r="BQ496" s="410"/>
      <c r="BR496" s="410"/>
      <c r="BS496" s="410"/>
      <c r="BT496" s="410"/>
      <c r="BU496" s="410"/>
      <c r="BV496" s="410"/>
      <c r="BW496" s="410"/>
      <c r="BX496" s="410"/>
      <c r="BY496" s="410"/>
      <c r="BZ496" s="410"/>
      <c r="CA496" s="410"/>
      <c r="CB496" s="410"/>
      <c r="CC496" s="410"/>
      <c r="CD496" s="410"/>
      <c r="CE496" s="410"/>
      <c r="CF496" s="410"/>
      <c r="CG496" s="410"/>
      <c r="CH496" s="410"/>
      <c r="CI496" s="410"/>
      <c r="CJ496" s="410"/>
      <c r="CK496" s="410"/>
      <c r="CL496" s="410"/>
      <c r="CM496" s="410"/>
      <c r="CN496" s="410"/>
      <c r="CO496" s="410"/>
      <c r="CP496" s="410"/>
      <c r="CQ496" s="410"/>
      <c r="CR496" s="410"/>
      <c r="CS496" s="410"/>
      <c r="CT496" s="410"/>
      <c r="CU496" s="410"/>
      <c r="CV496" s="410"/>
      <c r="CW496" s="410"/>
      <c r="CX496" s="410"/>
      <c r="CY496" s="410"/>
      <c r="CZ496" s="410"/>
      <c r="DA496" s="410"/>
      <c r="DB496" s="410"/>
      <c r="DC496" s="410"/>
    </row>
    <row r="497" spans="2:107" ht="14.25">
      <c r="B497" s="491" t="s">
        <v>885</v>
      </c>
      <c r="C497" s="492"/>
      <c r="D497" s="492"/>
      <c r="E497" s="492"/>
      <c r="F497" s="492"/>
      <c r="G497" s="492"/>
      <c r="H497" s="492"/>
      <c r="I497" s="492"/>
      <c r="J497" s="492"/>
      <c r="K497" s="492"/>
      <c r="L497" s="493"/>
      <c r="M497" s="521">
        <v>1421</v>
      </c>
      <c r="N497" s="720"/>
      <c r="O497" s="721"/>
      <c r="P497" s="721"/>
      <c r="Q497" s="722"/>
      <c r="R497" s="477" t="s">
        <v>3</v>
      </c>
      <c r="S497" s="410"/>
      <c r="T497" s="410"/>
      <c r="U497" s="410"/>
      <c r="V497" s="410"/>
      <c r="W497" s="410"/>
      <c r="X497" s="410"/>
      <c r="Y497" s="410"/>
      <c r="Z497" s="410"/>
      <c r="AA497" s="410"/>
      <c r="AB497" s="410"/>
      <c r="AC497" s="410"/>
      <c r="AD497" s="410"/>
      <c r="AE497" s="410"/>
      <c r="AF497" s="410"/>
      <c r="AG497" s="410"/>
      <c r="AH497" s="410"/>
      <c r="AI497" s="410"/>
      <c r="AJ497" s="410"/>
      <c r="AK497" s="410"/>
      <c r="AL497" s="410"/>
      <c r="AM497" s="410"/>
      <c r="AN497" s="410"/>
      <c r="AO497" s="410"/>
      <c r="AP497" s="410"/>
      <c r="AQ497" s="410"/>
      <c r="AR497" s="410"/>
      <c r="AS497" s="410"/>
      <c r="AT497" s="410"/>
      <c r="AU497" s="410"/>
      <c r="AV497" s="410"/>
      <c r="AW497" s="410"/>
      <c r="AX497" s="410"/>
      <c r="AY497" s="410"/>
      <c r="AZ497" s="410"/>
      <c r="BA497" s="410"/>
      <c r="BB497" s="410"/>
      <c r="BC497" s="410"/>
      <c r="BD497" s="410"/>
      <c r="BE497" s="410"/>
      <c r="BF497" s="410"/>
      <c r="BG497" s="410"/>
      <c r="BH497" s="410"/>
      <c r="BI497" s="410"/>
      <c r="BJ497" s="410"/>
      <c r="BK497" s="410"/>
      <c r="BL497" s="410"/>
      <c r="BM497" s="410"/>
      <c r="BN497" s="410"/>
      <c r="BO497" s="410"/>
      <c r="BP497" s="410"/>
      <c r="BQ497" s="410"/>
      <c r="BR497" s="410"/>
      <c r="BS497" s="410"/>
      <c r="BT497" s="410"/>
      <c r="BU497" s="410"/>
      <c r="BV497" s="410"/>
      <c r="BW497" s="410"/>
      <c r="BX497" s="410"/>
      <c r="BY497" s="410"/>
      <c r="BZ497" s="410"/>
      <c r="CA497" s="410"/>
      <c r="CB497" s="410"/>
      <c r="CC497" s="410"/>
      <c r="CD497" s="410"/>
      <c r="CE497" s="410"/>
      <c r="CF497" s="410"/>
      <c r="CG497" s="410"/>
      <c r="CH497" s="410"/>
      <c r="CI497" s="410"/>
      <c r="CJ497" s="410"/>
      <c r="CK497" s="410"/>
      <c r="CL497" s="410"/>
      <c r="CM497" s="410"/>
      <c r="CN497" s="410"/>
      <c r="CO497" s="410"/>
      <c r="CP497" s="410"/>
      <c r="CQ497" s="410"/>
      <c r="CR497" s="410"/>
      <c r="CS497" s="410"/>
      <c r="CT497" s="410"/>
      <c r="CU497" s="410"/>
      <c r="CV497" s="410"/>
      <c r="CW497" s="410"/>
      <c r="CX497" s="410"/>
      <c r="CY497" s="410"/>
      <c r="CZ497" s="410"/>
      <c r="DA497" s="410"/>
      <c r="DB497" s="410"/>
      <c r="DC497" s="410"/>
    </row>
    <row r="498" spans="2:107" ht="14.25">
      <c r="B498" s="491" t="s">
        <v>886</v>
      </c>
      <c r="C498" s="492"/>
      <c r="D498" s="492"/>
      <c r="E498" s="492"/>
      <c r="F498" s="492"/>
      <c r="G498" s="492"/>
      <c r="H498" s="492"/>
      <c r="I498" s="492"/>
      <c r="J498" s="492"/>
      <c r="K498" s="492"/>
      <c r="L498" s="493"/>
      <c r="M498" s="521">
        <v>1422</v>
      </c>
      <c r="N498" s="720"/>
      <c r="O498" s="721"/>
      <c r="P498" s="721"/>
      <c r="Q498" s="722"/>
      <c r="R498" s="477" t="s">
        <v>3</v>
      </c>
      <c r="S498" s="410"/>
      <c r="T498" s="410"/>
      <c r="U498" s="410"/>
      <c r="V498" s="410"/>
      <c r="W498" s="410"/>
      <c r="X498" s="410"/>
      <c r="Y498" s="410"/>
      <c r="Z498" s="410"/>
      <c r="AA498" s="410"/>
      <c r="AB498" s="410"/>
      <c r="AC498" s="410"/>
      <c r="AD498" s="410"/>
      <c r="AE498" s="410"/>
      <c r="AF498" s="410"/>
      <c r="AG498" s="410"/>
      <c r="AH498" s="410"/>
      <c r="AI498" s="410"/>
      <c r="AJ498" s="410"/>
      <c r="AK498" s="410"/>
      <c r="AL498" s="410"/>
      <c r="AM498" s="410"/>
      <c r="AN498" s="410"/>
      <c r="AO498" s="410"/>
      <c r="AP498" s="410"/>
      <c r="AQ498" s="410"/>
      <c r="AR498" s="410"/>
      <c r="AS498" s="410"/>
      <c r="AT498" s="410"/>
      <c r="AU498" s="410"/>
      <c r="AV498" s="410"/>
      <c r="AW498" s="410"/>
      <c r="AX498" s="410"/>
      <c r="AY498" s="410"/>
      <c r="AZ498" s="410"/>
      <c r="BA498" s="410"/>
      <c r="BB498" s="410"/>
      <c r="BC498" s="410"/>
      <c r="BD498" s="410"/>
      <c r="BE498" s="410"/>
      <c r="BF498" s="410"/>
      <c r="BG498" s="410"/>
      <c r="BH498" s="410"/>
      <c r="BI498" s="410"/>
      <c r="BJ498" s="410"/>
      <c r="BK498" s="410"/>
      <c r="BL498" s="410"/>
      <c r="BM498" s="410"/>
      <c r="BN498" s="410"/>
      <c r="BO498" s="410"/>
      <c r="BP498" s="410"/>
      <c r="BQ498" s="410"/>
      <c r="BR498" s="410"/>
      <c r="BS498" s="410"/>
      <c r="BT498" s="410"/>
      <c r="BU498" s="410"/>
      <c r="BV498" s="410"/>
      <c r="BW498" s="410"/>
      <c r="BX498" s="410"/>
      <c r="BY498" s="410"/>
      <c r="BZ498" s="410"/>
      <c r="CA498" s="410"/>
      <c r="CB498" s="410"/>
      <c r="CC498" s="410"/>
      <c r="CD498" s="410"/>
      <c r="CE498" s="410"/>
      <c r="CF498" s="410"/>
      <c r="CG498" s="410"/>
      <c r="CH498" s="410"/>
      <c r="CI498" s="410"/>
      <c r="CJ498" s="410"/>
      <c r="CK498" s="410"/>
      <c r="CL498" s="410"/>
      <c r="CM498" s="410"/>
      <c r="CN498" s="410"/>
      <c r="CO498" s="410"/>
      <c r="CP498" s="410"/>
      <c r="CQ498" s="410"/>
      <c r="CR498" s="410"/>
      <c r="CS498" s="410"/>
      <c r="CT498" s="410"/>
      <c r="CU498" s="410"/>
      <c r="CV498" s="410"/>
      <c r="CW498" s="410"/>
      <c r="CX498" s="410"/>
      <c r="CY498" s="410"/>
      <c r="CZ498" s="410"/>
      <c r="DA498" s="410"/>
      <c r="DB498" s="410"/>
      <c r="DC498" s="410"/>
    </row>
    <row r="499" spans="2:107" ht="14.25">
      <c r="B499" s="491" t="s">
        <v>887</v>
      </c>
      <c r="C499" s="492"/>
      <c r="D499" s="492"/>
      <c r="E499" s="492"/>
      <c r="F499" s="492"/>
      <c r="G499" s="492"/>
      <c r="H499" s="492"/>
      <c r="I499" s="492"/>
      <c r="J499" s="492"/>
      <c r="K499" s="492"/>
      <c r="L499" s="493"/>
      <c r="M499" s="521">
        <v>1423</v>
      </c>
      <c r="N499" s="720"/>
      <c r="O499" s="721"/>
      <c r="P499" s="721"/>
      <c r="Q499" s="722"/>
      <c r="R499" s="477" t="s">
        <v>3</v>
      </c>
      <c r="S499" s="410"/>
      <c r="T499" s="410"/>
      <c r="U499" s="410"/>
      <c r="V499" s="410"/>
      <c r="W499" s="410"/>
      <c r="X499" s="410"/>
      <c r="Y499" s="410"/>
      <c r="Z499" s="410"/>
      <c r="AA499" s="410"/>
      <c r="AB499" s="410"/>
      <c r="AC499" s="410"/>
      <c r="AD499" s="410"/>
      <c r="AE499" s="410"/>
      <c r="AF499" s="410"/>
      <c r="AG499" s="410"/>
      <c r="AH499" s="410"/>
      <c r="AI499" s="410"/>
      <c r="AJ499" s="410"/>
      <c r="AK499" s="410"/>
      <c r="AL499" s="410"/>
      <c r="AM499" s="410"/>
      <c r="AN499" s="410"/>
      <c r="AO499" s="410"/>
      <c r="AP499" s="410"/>
      <c r="AQ499" s="410"/>
      <c r="AR499" s="410"/>
      <c r="AS499" s="410"/>
      <c r="AT499" s="410"/>
      <c r="AU499" s="410"/>
      <c r="AV499" s="410"/>
      <c r="AW499" s="410"/>
      <c r="AX499" s="410"/>
      <c r="AY499" s="410"/>
      <c r="AZ499" s="410"/>
      <c r="BA499" s="410"/>
      <c r="BB499" s="410"/>
      <c r="BC499" s="410"/>
      <c r="BD499" s="410"/>
      <c r="BE499" s="410"/>
      <c r="BF499" s="410"/>
      <c r="BG499" s="410"/>
      <c r="BH499" s="410"/>
      <c r="BI499" s="410"/>
      <c r="BJ499" s="410"/>
      <c r="BK499" s="410"/>
      <c r="BL499" s="410"/>
      <c r="BM499" s="410"/>
      <c r="BN499" s="410"/>
      <c r="BO499" s="410"/>
      <c r="BP499" s="410"/>
      <c r="BQ499" s="410"/>
      <c r="BR499" s="410"/>
      <c r="BS499" s="410"/>
      <c r="BT499" s="410"/>
      <c r="BU499" s="410"/>
      <c r="BV499" s="410"/>
      <c r="BW499" s="410"/>
      <c r="BX499" s="410"/>
      <c r="BY499" s="410"/>
      <c r="BZ499" s="410"/>
      <c r="CA499" s="410"/>
      <c r="CB499" s="410"/>
      <c r="CC499" s="410"/>
      <c r="CD499" s="410"/>
      <c r="CE499" s="410"/>
      <c r="CF499" s="410"/>
      <c r="CG499" s="410"/>
      <c r="CH499" s="410"/>
      <c r="CI499" s="410"/>
      <c r="CJ499" s="410"/>
      <c r="CK499" s="410"/>
      <c r="CL499" s="410"/>
      <c r="CM499" s="410"/>
      <c r="CN499" s="410"/>
      <c r="CO499" s="410"/>
      <c r="CP499" s="410"/>
      <c r="CQ499" s="410"/>
      <c r="CR499" s="410"/>
      <c r="CS499" s="410"/>
      <c r="CT499" s="410"/>
      <c r="CU499" s="410"/>
      <c r="CV499" s="410"/>
      <c r="CW499" s="410"/>
      <c r="CX499" s="410"/>
      <c r="CY499" s="410"/>
      <c r="CZ499" s="410"/>
      <c r="DA499" s="410"/>
      <c r="DB499" s="410"/>
      <c r="DC499" s="410"/>
    </row>
    <row r="500" spans="2:107" ht="14.25">
      <c r="B500" s="491" t="s">
        <v>888</v>
      </c>
      <c r="C500" s="492"/>
      <c r="D500" s="492"/>
      <c r="E500" s="492"/>
      <c r="F500" s="492"/>
      <c r="G500" s="492"/>
      <c r="H500" s="492"/>
      <c r="I500" s="492"/>
      <c r="J500" s="492"/>
      <c r="K500" s="492"/>
      <c r="L500" s="493"/>
      <c r="M500" s="521">
        <v>1424</v>
      </c>
      <c r="N500" s="720"/>
      <c r="O500" s="721"/>
      <c r="P500" s="721"/>
      <c r="Q500" s="722"/>
      <c r="R500" s="477" t="s">
        <v>3</v>
      </c>
      <c r="S500" s="410"/>
      <c r="T500" s="410"/>
      <c r="U500" s="410"/>
      <c r="V500" s="410"/>
      <c r="W500" s="410"/>
      <c r="X500" s="410"/>
      <c r="Y500" s="410"/>
      <c r="Z500" s="410"/>
      <c r="AA500" s="410"/>
      <c r="AB500" s="410"/>
      <c r="AC500" s="410"/>
      <c r="AD500" s="410"/>
      <c r="AE500" s="410"/>
      <c r="AF500" s="410"/>
      <c r="AG500" s="410"/>
      <c r="AH500" s="410"/>
      <c r="AI500" s="410"/>
      <c r="AJ500" s="410"/>
      <c r="AK500" s="410"/>
      <c r="AL500" s="410"/>
      <c r="AM500" s="410"/>
      <c r="AN500" s="410"/>
      <c r="AO500" s="410"/>
      <c r="AP500" s="410"/>
      <c r="AQ500" s="410"/>
      <c r="AR500" s="410"/>
      <c r="AS500" s="410"/>
      <c r="AT500" s="410"/>
      <c r="AU500" s="410"/>
      <c r="AV500" s="410"/>
      <c r="AW500" s="410"/>
      <c r="AX500" s="410"/>
      <c r="AY500" s="410"/>
      <c r="AZ500" s="410"/>
      <c r="BA500" s="410"/>
      <c r="BB500" s="410"/>
      <c r="BC500" s="410"/>
      <c r="BD500" s="410"/>
      <c r="BE500" s="410"/>
      <c r="BF500" s="410"/>
      <c r="BG500" s="410"/>
      <c r="BH500" s="410"/>
      <c r="BI500" s="410"/>
      <c r="BJ500" s="410"/>
      <c r="BK500" s="410"/>
      <c r="BL500" s="410"/>
      <c r="BM500" s="410"/>
      <c r="BN500" s="410"/>
      <c r="BO500" s="410"/>
      <c r="BP500" s="410"/>
      <c r="BQ500" s="410"/>
      <c r="BR500" s="410"/>
      <c r="BS500" s="410"/>
      <c r="BT500" s="410"/>
      <c r="BU500" s="410"/>
      <c r="BV500" s="410"/>
      <c r="BW500" s="410"/>
      <c r="BX500" s="410"/>
      <c r="BY500" s="410"/>
      <c r="BZ500" s="410"/>
      <c r="CA500" s="410"/>
      <c r="CB500" s="410"/>
      <c r="CC500" s="410"/>
      <c r="CD500" s="410"/>
      <c r="CE500" s="410"/>
      <c r="CF500" s="410"/>
      <c r="CG500" s="410"/>
      <c r="CH500" s="410"/>
      <c r="CI500" s="410"/>
      <c r="CJ500" s="410"/>
      <c r="CK500" s="410"/>
      <c r="CL500" s="410"/>
      <c r="CM500" s="410"/>
      <c r="CN500" s="410"/>
      <c r="CO500" s="410"/>
      <c r="CP500" s="410"/>
      <c r="CQ500" s="410"/>
      <c r="CR500" s="410"/>
      <c r="CS500" s="410"/>
      <c r="CT500" s="410"/>
      <c r="CU500" s="410"/>
      <c r="CV500" s="410"/>
      <c r="CW500" s="410"/>
      <c r="CX500" s="410"/>
      <c r="CY500" s="410"/>
      <c r="CZ500" s="410"/>
      <c r="DA500" s="410"/>
      <c r="DB500" s="410"/>
      <c r="DC500" s="410"/>
    </row>
    <row r="501" spans="2:107" ht="14.25">
      <c r="B501" s="491" t="s">
        <v>889</v>
      </c>
      <c r="C501" s="492"/>
      <c r="D501" s="492"/>
      <c r="E501" s="492"/>
      <c r="F501" s="492"/>
      <c r="G501" s="492"/>
      <c r="H501" s="492"/>
      <c r="I501" s="492"/>
      <c r="J501" s="492"/>
      <c r="K501" s="492"/>
      <c r="L501" s="493"/>
      <c r="M501" s="521">
        <v>1425</v>
      </c>
      <c r="N501" s="720"/>
      <c r="O501" s="721"/>
      <c r="P501" s="721"/>
      <c r="Q501" s="722"/>
      <c r="R501" s="477" t="s">
        <v>3</v>
      </c>
      <c r="S501" s="410"/>
      <c r="T501" s="410"/>
      <c r="U501" s="410"/>
      <c r="V501" s="410"/>
      <c r="W501" s="410"/>
      <c r="X501" s="410"/>
      <c r="Y501" s="410"/>
      <c r="Z501" s="410"/>
      <c r="AA501" s="410"/>
      <c r="AB501" s="410"/>
      <c r="AC501" s="410"/>
      <c r="AD501" s="410"/>
      <c r="AE501" s="410"/>
      <c r="AF501" s="410"/>
      <c r="AG501" s="410"/>
      <c r="AH501" s="410"/>
      <c r="AI501" s="410"/>
      <c r="AJ501" s="410"/>
      <c r="AK501" s="410"/>
      <c r="AL501" s="410"/>
      <c r="AM501" s="410"/>
      <c r="AN501" s="410"/>
      <c r="AO501" s="410"/>
      <c r="AP501" s="410"/>
      <c r="AQ501" s="410"/>
      <c r="AR501" s="410"/>
      <c r="AS501" s="410"/>
      <c r="AT501" s="410"/>
      <c r="AU501" s="410"/>
      <c r="AV501" s="410"/>
      <c r="AW501" s="410"/>
      <c r="AX501" s="410"/>
      <c r="AY501" s="410"/>
      <c r="AZ501" s="410"/>
      <c r="BA501" s="410"/>
      <c r="BB501" s="410"/>
      <c r="BC501" s="410"/>
      <c r="BD501" s="410"/>
      <c r="BE501" s="410"/>
      <c r="BF501" s="410"/>
      <c r="BG501" s="410"/>
      <c r="BH501" s="410"/>
      <c r="BI501" s="410"/>
      <c r="BJ501" s="410"/>
      <c r="BK501" s="410"/>
      <c r="BL501" s="410"/>
      <c r="BM501" s="410"/>
      <c r="BN501" s="410"/>
      <c r="BO501" s="410"/>
      <c r="BP501" s="410"/>
      <c r="BQ501" s="410"/>
      <c r="BR501" s="410"/>
      <c r="BS501" s="410"/>
      <c r="BT501" s="410"/>
      <c r="BU501" s="410"/>
      <c r="BV501" s="410"/>
      <c r="BW501" s="410"/>
      <c r="BX501" s="410"/>
      <c r="BY501" s="410"/>
      <c r="BZ501" s="410"/>
      <c r="CA501" s="410"/>
      <c r="CB501" s="410"/>
      <c r="CC501" s="410"/>
      <c r="CD501" s="410"/>
      <c r="CE501" s="410"/>
      <c r="CF501" s="410"/>
      <c r="CG501" s="410"/>
      <c r="CH501" s="410"/>
      <c r="CI501" s="410"/>
      <c r="CJ501" s="410"/>
      <c r="CK501" s="410"/>
      <c r="CL501" s="410"/>
      <c r="CM501" s="410"/>
      <c r="CN501" s="410"/>
      <c r="CO501" s="410"/>
      <c r="CP501" s="410"/>
      <c r="CQ501" s="410"/>
      <c r="CR501" s="410"/>
      <c r="CS501" s="410"/>
      <c r="CT501" s="410"/>
      <c r="CU501" s="410"/>
      <c r="CV501" s="410"/>
      <c r="CW501" s="410"/>
      <c r="CX501" s="410"/>
      <c r="CY501" s="410"/>
      <c r="CZ501" s="410"/>
      <c r="DA501" s="410"/>
      <c r="DB501" s="410"/>
      <c r="DC501" s="410"/>
    </row>
    <row r="502" spans="2:107" ht="14.25">
      <c r="B502" s="491" t="s">
        <v>890</v>
      </c>
      <c r="C502" s="492"/>
      <c r="D502" s="492"/>
      <c r="E502" s="492"/>
      <c r="F502" s="492"/>
      <c r="G502" s="492"/>
      <c r="H502" s="492"/>
      <c r="I502" s="492"/>
      <c r="J502" s="492"/>
      <c r="K502" s="492"/>
      <c r="L502" s="493"/>
      <c r="M502" s="521">
        <v>1426</v>
      </c>
      <c r="N502" s="720"/>
      <c r="O502" s="721"/>
      <c r="P502" s="721"/>
      <c r="Q502" s="722"/>
      <c r="R502" s="477" t="s">
        <v>3</v>
      </c>
      <c r="S502" s="410"/>
      <c r="T502" s="410"/>
      <c r="U502" s="410"/>
      <c r="V502" s="410"/>
      <c r="W502" s="410"/>
      <c r="X502" s="410"/>
      <c r="Y502" s="410"/>
      <c r="Z502" s="410"/>
      <c r="AA502" s="410"/>
      <c r="AB502" s="410"/>
      <c r="AC502" s="410"/>
      <c r="AD502" s="410"/>
      <c r="AE502" s="410"/>
      <c r="AF502" s="410"/>
      <c r="AG502" s="410"/>
      <c r="AH502" s="410"/>
      <c r="AI502" s="410"/>
      <c r="AJ502" s="410"/>
      <c r="AK502" s="410"/>
      <c r="AL502" s="410"/>
      <c r="AM502" s="410"/>
      <c r="AN502" s="410"/>
      <c r="AO502" s="410"/>
      <c r="AP502" s="410"/>
      <c r="AQ502" s="410"/>
      <c r="AR502" s="410"/>
      <c r="AS502" s="410"/>
      <c r="AT502" s="410"/>
      <c r="AU502" s="410"/>
      <c r="AV502" s="410"/>
      <c r="AW502" s="410"/>
      <c r="AX502" s="410"/>
      <c r="AY502" s="410"/>
      <c r="AZ502" s="410"/>
      <c r="BA502" s="410"/>
      <c r="BB502" s="410"/>
      <c r="BC502" s="410"/>
      <c r="BD502" s="410"/>
      <c r="BE502" s="410"/>
      <c r="BF502" s="410"/>
      <c r="BG502" s="410"/>
      <c r="BH502" s="410"/>
      <c r="BI502" s="410"/>
      <c r="BJ502" s="410"/>
      <c r="BK502" s="410"/>
      <c r="BL502" s="410"/>
      <c r="BM502" s="410"/>
      <c r="BN502" s="410"/>
      <c r="BO502" s="410"/>
      <c r="BP502" s="410"/>
      <c r="BQ502" s="410"/>
      <c r="BR502" s="410"/>
      <c r="BS502" s="410"/>
      <c r="BT502" s="410"/>
      <c r="BU502" s="410"/>
      <c r="BV502" s="410"/>
      <c r="BW502" s="410"/>
      <c r="BX502" s="410"/>
      <c r="BY502" s="410"/>
      <c r="BZ502" s="410"/>
      <c r="CA502" s="410"/>
      <c r="CB502" s="410"/>
      <c r="CC502" s="410"/>
      <c r="CD502" s="410"/>
      <c r="CE502" s="410"/>
      <c r="CF502" s="410"/>
      <c r="CG502" s="410"/>
      <c r="CH502" s="410"/>
      <c r="CI502" s="410"/>
      <c r="CJ502" s="410"/>
      <c r="CK502" s="410"/>
      <c r="CL502" s="410"/>
      <c r="CM502" s="410"/>
      <c r="CN502" s="410"/>
      <c r="CO502" s="410"/>
      <c r="CP502" s="410"/>
      <c r="CQ502" s="410"/>
      <c r="CR502" s="410"/>
      <c r="CS502" s="410"/>
      <c r="CT502" s="410"/>
      <c r="CU502" s="410"/>
      <c r="CV502" s="410"/>
      <c r="CW502" s="410"/>
      <c r="CX502" s="410"/>
      <c r="CY502" s="410"/>
      <c r="CZ502" s="410"/>
      <c r="DA502" s="410"/>
      <c r="DB502" s="410"/>
      <c r="DC502" s="410"/>
    </row>
    <row r="503" spans="2:107" ht="14.25">
      <c r="B503" s="491" t="s">
        <v>891</v>
      </c>
      <c r="C503" s="492"/>
      <c r="D503" s="492"/>
      <c r="E503" s="492"/>
      <c r="F503" s="492"/>
      <c r="G503" s="492"/>
      <c r="H503" s="492"/>
      <c r="I503" s="492"/>
      <c r="J503" s="492"/>
      <c r="K503" s="492"/>
      <c r="L503" s="493"/>
      <c r="M503" s="521">
        <v>1427</v>
      </c>
      <c r="N503" s="720"/>
      <c r="O503" s="721"/>
      <c r="P503" s="721"/>
      <c r="Q503" s="722"/>
      <c r="R503" s="477" t="s">
        <v>3</v>
      </c>
      <c r="S503" s="410"/>
      <c r="T503" s="410"/>
      <c r="U503" s="410"/>
      <c r="V503" s="410"/>
      <c r="W503" s="410"/>
      <c r="X503" s="410"/>
      <c r="Y503" s="410"/>
      <c r="Z503" s="410"/>
      <c r="AA503" s="410"/>
      <c r="AB503" s="410"/>
      <c r="AC503" s="410"/>
      <c r="AD503" s="410"/>
      <c r="AE503" s="410"/>
      <c r="AF503" s="410"/>
      <c r="AG503" s="410"/>
      <c r="AH503" s="410"/>
      <c r="AI503" s="410"/>
      <c r="AJ503" s="410"/>
      <c r="AK503" s="410"/>
      <c r="AL503" s="410"/>
      <c r="AM503" s="410"/>
      <c r="AN503" s="410"/>
      <c r="AO503" s="410"/>
      <c r="AP503" s="410"/>
      <c r="AQ503" s="410"/>
      <c r="AR503" s="410"/>
      <c r="AS503" s="410"/>
      <c r="AT503" s="410"/>
      <c r="AU503" s="410"/>
      <c r="AV503" s="410"/>
      <c r="AW503" s="410"/>
      <c r="AX503" s="410"/>
      <c r="AY503" s="410"/>
      <c r="AZ503" s="410"/>
      <c r="BA503" s="410"/>
      <c r="BB503" s="410"/>
      <c r="BC503" s="410"/>
      <c r="BD503" s="410"/>
      <c r="BE503" s="410"/>
      <c r="BF503" s="410"/>
      <c r="BG503" s="410"/>
      <c r="BH503" s="410"/>
      <c r="BI503" s="410"/>
      <c r="BJ503" s="410"/>
      <c r="BK503" s="410"/>
      <c r="BL503" s="410"/>
      <c r="BM503" s="410"/>
      <c r="BN503" s="410"/>
      <c r="BO503" s="410"/>
      <c r="BP503" s="410"/>
      <c r="BQ503" s="410"/>
      <c r="BR503" s="410"/>
      <c r="BS503" s="410"/>
      <c r="BT503" s="410"/>
      <c r="BU503" s="410"/>
      <c r="BV503" s="410"/>
      <c r="BW503" s="410"/>
      <c r="BX503" s="410"/>
      <c r="BY503" s="410"/>
      <c r="BZ503" s="410"/>
      <c r="CA503" s="410"/>
      <c r="CB503" s="410"/>
      <c r="CC503" s="410"/>
      <c r="CD503" s="410"/>
      <c r="CE503" s="410"/>
      <c r="CF503" s="410"/>
      <c r="CG503" s="410"/>
      <c r="CH503" s="410"/>
      <c r="CI503" s="410"/>
      <c r="CJ503" s="410"/>
      <c r="CK503" s="410"/>
      <c r="CL503" s="410"/>
      <c r="CM503" s="410"/>
      <c r="CN503" s="410"/>
      <c r="CO503" s="410"/>
      <c r="CP503" s="410"/>
      <c r="CQ503" s="410"/>
      <c r="CR503" s="410"/>
      <c r="CS503" s="410"/>
      <c r="CT503" s="410"/>
      <c r="CU503" s="410"/>
      <c r="CV503" s="410"/>
      <c r="CW503" s="410"/>
      <c r="CX503" s="410"/>
      <c r="CY503" s="410"/>
      <c r="CZ503" s="410"/>
      <c r="DA503" s="410"/>
      <c r="DB503" s="410"/>
      <c r="DC503" s="410"/>
    </row>
    <row r="504" spans="2:107" ht="14.25">
      <c r="B504" s="491" t="s">
        <v>66</v>
      </c>
      <c r="C504" s="492"/>
      <c r="D504" s="492"/>
      <c r="E504" s="492"/>
      <c r="F504" s="492"/>
      <c r="G504" s="492"/>
      <c r="H504" s="492"/>
      <c r="I504" s="492"/>
      <c r="J504" s="492"/>
      <c r="K504" s="492"/>
      <c r="L504" s="493"/>
      <c r="M504" s="521">
        <v>1428</v>
      </c>
      <c r="N504" s="720"/>
      <c r="O504" s="721"/>
      <c r="P504" s="721"/>
      <c r="Q504" s="722"/>
      <c r="R504" s="477" t="s">
        <v>3</v>
      </c>
      <c r="S504" s="410"/>
      <c r="T504" s="410"/>
      <c r="U504" s="410"/>
      <c r="V504" s="410"/>
      <c r="W504" s="410"/>
      <c r="X504" s="410"/>
      <c r="Y504" s="410"/>
      <c r="Z504" s="410"/>
      <c r="AA504" s="410"/>
      <c r="AB504" s="410"/>
      <c r="AC504" s="410"/>
      <c r="AD504" s="410"/>
      <c r="AE504" s="410"/>
      <c r="AF504" s="410"/>
      <c r="AG504" s="410"/>
      <c r="AH504" s="410"/>
      <c r="AI504" s="410"/>
      <c r="AJ504" s="410"/>
      <c r="AK504" s="410"/>
      <c r="AL504" s="410"/>
      <c r="AM504" s="410"/>
      <c r="AN504" s="410"/>
      <c r="AO504" s="410"/>
      <c r="AP504" s="410"/>
      <c r="AQ504" s="410"/>
      <c r="AR504" s="410"/>
      <c r="AS504" s="410"/>
      <c r="AT504" s="410"/>
      <c r="AU504" s="410"/>
      <c r="AV504" s="410"/>
      <c r="AW504" s="410"/>
      <c r="AX504" s="410"/>
      <c r="AY504" s="410"/>
      <c r="AZ504" s="410"/>
      <c r="BA504" s="410"/>
      <c r="BB504" s="410"/>
      <c r="BC504" s="410"/>
      <c r="BD504" s="410"/>
      <c r="BE504" s="410"/>
      <c r="BF504" s="410"/>
      <c r="BG504" s="410"/>
      <c r="BH504" s="410"/>
      <c r="BI504" s="410"/>
      <c r="BJ504" s="410"/>
      <c r="BK504" s="410"/>
      <c r="BL504" s="410"/>
      <c r="BM504" s="410"/>
      <c r="BN504" s="410"/>
      <c r="BO504" s="410"/>
      <c r="BP504" s="410"/>
      <c r="BQ504" s="410"/>
      <c r="BR504" s="410"/>
      <c r="BS504" s="410"/>
      <c r="BT504" s="410"/>
      <c r="BU504" s="410"/>
      <c r="BV504" s="410"/>
      <c r="BW504" s="410"/>
      <c r="BX504" s="410"/>
      <c r="BY504" s="410"/>
      <c r="BZ504" s="410"/>
      <c r="CA504" s="410"/>
      <c r="CB504" s="410"/>
      <c r="CC504" s="410"/>
      <c r="CD504" s="410"/>
      <c r="CE504" s="410"/>
      <c r="CF504" s="410"/>
      <c r="CG504" s="410"/>
      <c r="CH504" s="410"/>
      <c r="CI504" s="410"/>
      <c r="CJ504" s="410"/>
      <c r="CK504" s="410"/>
      <c r="CL504" s="410"/>
      <c r="CM504" s="410"/>
      <c r="CN504" s="410"/>
      <c r="CO504" s="410"/>
      <c r="CP504" s="410"/>
      <c r="CQ504" s="410"/>
      <c r="CR504" s="410"/>
      <c r="CS504" s="410"/>
      <c r="CT504" s="410"/>
      <c r="CU504" s="410"/>
      <c r="CV504" s="410"/>
      <c r="CW504" s="410"/>
      <c r="CX504" s="410"/>
      <c r="CY504" s="410"/>
      <c r="CZ504" s="410"/>
      <c r="DA504" s="410"/>
      <c r="DB504" s="410"/>
      <c r="DC504" s="410"/>
    </row>
    <row r="505" spans="2:107" ht="14.25">
      <c r="B505" s="491" t="s">
        <v>892</v>
      </c>
      <c r="C505" s="492"/>
      <c r="D505" s="492"/>
      <c r="E505" s="492"/>
      <c r="F505" s="492"/>
      <c r="G505" s="492"/>
      <c r="H505" s="492"/>
      <c r="I505" s="492"/>
      <c r="J505" s="492"/>
      <c r="K505" s="492"/>
      <c r="L505" s="493"/>
      <c r="M505" s="521">
        <v>1430</v>
      </c>
      <c r="N505" s="720">
        <f>+SUM(N483:Q504)</f>
        <v>0</v>
      </c>
      <c r="O505" s="721"/>
      <c r="P505" s="721"/>
      <c r="Q505" s="722"/>
      <c r="R505" s="477" t="s">
        <v>4</v>
      </c>
      <c r="S505" s="410"/>
      <c r="T505" s="410"/>
      <c r="U505" s="410"/>
      <c r="V505" s="410"/>
      <c r="W505" s="410"/>
      <c r="X505" s="410"/>
      <c r="Y505" s="410"/>
      <c r="Z505" s="410"/>
      <c r="AA505" s="410"/>
      <c r="AB505" s="410"/>
      <c r="AC505" s="410"/>
      <c r="AD505" s="410"/>
      <c r="AE505" s="410"/>
      <c r="AF505" s="410"/>
      <c r="AG505" s="410"/>
      <c r="AH505" s="410"/>
      <c r="AI505" s="410"/>
      <c r="AJ505" s="410"/>
      <c r="AK505" s="410"/>
      <c r="AL505" s="410"/>
      <c r="AM505" s="410"/>
      <c r="AN505" s="410"/>
      <c r="AO505" s="410"/>
      <c r="AP505" s="410"/>
      <c r="AQ505" s="410"/>
      <c r="AR505" s="410"/>
      <c r="AS505" s="410"/>
      <c r="AT505" s="410"/>
      <c r="AU505" s="410"/>
      <c r="AV505" s="410"/>
      <c r="AW505" s="410"/>
      <c r="AX505" s="410"/>
      <c r="AY505" s="410"/>
      <c r="AZ505" s="410"/>
      <c r="BA505" s="410"/>
      <c r="BB505" s="410"/>
      <c r="BC505" s="410"/>
      <c r="BD505" s="410"/>
      <c r="BE505" s="410"/>
      <c r="BF505" s="410"/>
      <c r="BG505" s="410"/>
      <c r="BH505" s="410"/>
      <c r="BI505" s="410"/>
      <c r="BJ505" s="410"/>
      <c r="BK505" s="410"/>
      <c r="BL505" s="410"/>
      <c r="BM505" s="410"/>
      <c r="BN505" s="410"/>
      <c r="BO505" s="410"/>
      <c r="BP505" s="410"/>
      <c r="BQ505" s="410"/>
      <c r="BR505" s="410"/>
      <c r="BS505" s="410"/>
      <c r="BT505" s="410"/>
      <c r="BU505" s="410"/>
      <c r="BV505" s="410"/>
      <c r="BW505" s="410"/>
      <c r="BX505" s="410"/>
      <c r="BY505" s="410"/>
      <c r="BZ505" s="410"/>
      <c r="CA505" s="410"/>
      <c r="CB505" s="410"/>
      <c r="CC505" s="410"/>
      <c r="CD505" s="410"/>
      <c r="CE505" s="410"/>
      <c r="CF505" s="410"/>
      <c r="CG505" s="410"/>
      <c r="CH505" s="410"/>
      <c r="CI505" s="410"/>
      <c r="CJ505" s="410"/>
      <c r="CK505" s="410"/>
      <c r="CL505" s="410"/>
      <c r="CM505" s="410"/>
      <c r="CN505" s="410"/>
      <c r="CO505" s="410"/>
      <c r="CP505" s="410"/>
      <c r="CQ505" s="410"/>
      <c r="CR505" s="410"/>
      <c r="CS505" s="410"/>
      <c r="CT505" s="410"/>
      <c r="CU505" s="410"/>
      <c r="CV505" s="410"/>
      <c r="CW505" s="410"/>
      <c r="CX505" s="410"/>
      <c r="CY505" s="410"/>
      <c r="CZ505" s="410"/>
      <c r="DA505" s="410"/>
      <c r="DB505" s="410"/>
      <c r="DC505" s="410"/>
    </row>
    <row r="506" spans="2:107" ht="14.25">
      <c r="B506" s="491" t="s">
        <v>893</v>
      </c>
      <c r="C506" s="492"/>
      <c r="D506" s="492"/>
      <c r="E506" s="492"/>
      <c r="F506" s="492"/>
      <c r="G506" s="492"/>
      <c r="H506" s="492"/>
      <c r="I506" s="492"/>
      <c r="J506" s="492"/>
      <c r="K506" s="492"/>
      <c r="L506" s="493"/>
      <c r="M506" s="521">
        <v>1431</v>
      </c>
      <c r="N506" s="720"/>
      <c r="O506" s="721"/>
      <c r="P506" s="721"/>
      <c r="Q506" s="722"/>
      <c r="R506" s="477" t="s">
        <v>2</v>
      </c>
      <c r="S506" s="410"/>
      <c r="T506" s="410"/>
      <c r="U506" s="410"/>
      <c r="V506" s="410"/>
      <c r="W506" s="410"/>
      <c r="X506" s="410"/>
      <c r="Y506" s="410"/>
      <c r="Z506" s="410"/>
      <c r="AA506" s="410"/>
      <c r="AB506" s="410"/>
      <c r="AC506" s="410"/>
      <c r="AD506" s="410"/>
      <c r="AE506" s="410"/>
      <c r="AF506" s="410"/>
      <c r="AG506" s="410"/>
      <c r="AH506" s="410"/>
      <c r="AI506" s="410"/>
      <c r="AJ506" s="410"/>
      <c r="AK506" s="410"/>
      <c r="AL506" s="410"/>
      <c r="AM506" s="410"/>
      <c r="AN506" s="410"/>
      <c r="AO506" s="410"/>
      <c r="AP506" s="410"/>
      <c r="AQ506" s="410"/>
      <c r="AR506" s="410"/>
      <c r="AS506" s="410"/>
      <c r="AT506" s="410"/>
      <c r="AU506" s="410"/>
      <c r="AV506" s="410"/>
      <c r="AW506" s="410"/>
      <c r="AX506" s="410"/>
      <c r="AY506" s="410"/>
      <c r="AZ506" s="410"/>
      <c r="BA506" s="410"/>
      <c r="BB506" s="410"/>
      <c r="BC506" s="410"/>
      <c r="BD506" s="410"/>
      <c r="BE506" s="410"/>
      <c r="BF506" s="410"/>
      <c r="BG506" s="410"/>
      <c r="BH506" s="410"/>
      <c r="BI506" s="410"/>
      <c r="BJ506" s="410"/>
      <c r="BK506" s="410"/>
      <c r="BL506" s="410"/>
      <c r="BM506" s="410"/>
      <c r="BN506" s="410"/>
      <c r="BO506" s="410"/>
      <c r="BP506" s="410"/>
      <c r="BQ506" s="410"/>
      <c r="BR506" s="410"/>
      <c r="BS506" s="410"/>
      <c r="BT506" s="410"/>
      <c r="BU506" s="410"/>
      <c r="BV506" s="410"/>
      <c r="BW506" s="410"/>
      <c r="BX506" s="410"/>
      <c r="BY506" s="410"/>
      <c r="BZ506" s="410"/>
      <c r="CA506" s="410"/>
      <c r="CB506" s="410"/>
      <c r="CC506" s="410"/>
      <c r="CD506" s="410"/>
      <c r="CE506" s="410"/>
      <c r="CF506" s="410"/>
      <c r="CG506" s="410"/>
      <c r="CH506" s="410"/>
      <c r="CI506" s="410"/>
      <c r="CJ506" s="410"/>
      <c r="CK506" s="410"/>
      <c r="CL506" s="410"/>
      <c r="CM506" s="410"/>
      <c r="CN506" s="410"/>
      <c r="CO506" s="410"/>
      <c r="CP506" s="410"/>
      <c r="CQ506" s="410"/>
      <c r="CR506" s="410"/>
      <c r="CS506" s="410"/>
      <c r="CT506" s="410"/>
      <c r="CU506" s="410"/>
      <c r="CV506" s="410"/>
      <c r="CW506" s="410"/>
      <c r="CX506" s="410"/>
      <c r="CY506" s="410"/>
      <c r="CZ506" s="410"/>
      <c r="DA506" s="410"/>
      <c r="DB506" s="410"/>
      <c r="DC506" s="410"/>
    </row>
    <row r="507" spans="2:107" ht="14.25">
      <c r="B507" s="491" t="s">
        <v>894</v>
      </c>
      <c r="C507" s="492"/>
      <c r="D507" s="492"/>
      <c r="E507" s="492"/>
      <c r="F507" s="492"/>
      <c r="G507" s="492"/>
      <c r="H507" s="492"/>
      <c r="I507" s="492"/>
      <c r="J507" s="492"/>
      <c r="K507" s="492"/>
      <c r="L507" s="493"/>
      <c r="M507" s="521">
        <v>1729</v>
      </c>
      <c r="N507" s="720">
        <f>+$N$482-$N$505+$N$506</f>
        <v>0</v>
      </c>
      <c r="O507" s="721"/>
      <c r="P507" s="721"/>
      <c r="Q507" s="722"/>
      <c r="R507" s="477" t="s">
        <v>4</v>
      </c>
      <c r="S507" s="410"/>
      <c r="T507" s="410"/>
      <c r="U507" s="410"/>
      <c r="V507" s="410"/>
      <c r="W507" s="410"/>
      <c r="X507" s="410"/>
      <c r="Y507" s="410"/>
      <c r="Z507" s="410"/>
      <c r="AA507" s="410"/>
      <c r="AB507" s="410"/>
      <c r="AC507" s="410"/>
      <c r="AD507" s="410"/>
      <c r="AE507" s="410"/>
      <c r="AF507" s="410"/>
      <c r="AG507" s="410"/>
      <c r="AH507" s="410"/>
      <c r="AI507" s="410"/>
      <c r="AJ507" s="410"/>
      <c r="AK507" s="410"/>
      <c r="AL507" s="410"/>
      <c r="AM507" s="410"/>
      <c r="AN507" s="410"/>
      <c r="AO507" s="410"/>
      <c r="AP507" s="410"/>
      <c r="AQ507" s="410"/>
      <c r="AR507" s="410"/>
      <c r="AS507" s="410"/>
      <c r="AT507" s="410"/>
      <c r="AU507" s="410"/>
      <c r="AV507" s="410"/>
      <c r="AW507" s="410"/>
      <c r="AX507" s="410"/>
      <c r="AY507" s="410"/>
      <c r="AZ507" s="410"/>
      <c r="BA507" s="410"/>
      <c r="BB507" s="410"/>
      <c r="BC507" s="410"/>
      <c r="BD507" s="410"/>
      <c r="BE507" s="410"/>
      <c r="BF507" s="410"/>
      <c r="BG507" s="410"/>
      <c r="BH507" s="410"/>
      <c r="BI507" s="410"/>
      <c r="BJ507" s="410"/>
      <c r="BK507" s="410"/>
      <c r="BL507" s="410"/>
      <c r="BM507" s="410"/>
      <c r="BN507" s="410"/>
      <c r="BO507" s="410"/>
      <c r="BP507" s="410"/>
      <c r="BQ507" s="410"/>
      <c r="BR507" s="410"/>
      <c r="BS507" s="410"/>
      <c r="BT507" s="410"/>
      <c r="BU507" s="410"/>
      <c r="BV507" s="410"/>
      <c r="BW507" s="410"/>
      <c r="BX507" s="410"/>
      <c r="BY507" s="410"/>
      <c r="BZ507" s="410"/>
      <c r="CA507" s="410"/>
      <c r="CB507" s="410"/>
      <c r="CC507" s="410"/>
      <c r="CD507" s="410"/>
      <c r="CE507" s="410"/>
      <c r="CF507" s="410"/>
      <c r="CG507" s="410"/>
      <c r="CH507" s="410"/>
      <c r="CI507" s="410"/>
      <c r="CJ507" s="410"/>
      <c r="CK507" s="410"/>
      <c r="CL507" s="410"/>
      <c r="CM507" s="410"/>
      <c r="CN507" s="410"/>
      <c r="CO507" s="410"/>
      <c r="CP507" s="410"/>
      <c r="CQ507" s="410"/>
      <c r="CR507" s="410"/>
      <c r="CS507" s="410"/>
      <c r="CT507" s="410"/>
      <c r="CU507" s="410"/>
      <c r="CV507" s="410"/>
      <c r="CW507" s="410"/>
      <c r="CX507" s="410"/>
      <c r="CY507" s="410"/>
      <c r="CZ507" s="410"/>
      <c r="DA507" s="410"/>
      <c r="DB507" s="410"/>
      <c r="DC507" s="410"/>
    </row>
    <row r="508" spans="2:107" ht="14.25">
      <c r="B508" s="491" t="s">
        <v>95</v>
      </c>
      <c r="C508" s="492"/>
      <c r="D508" s="492"/>
      <c r="E508" s="492"/>
      <c r="F508" s="492"/>
      <c r="G508" s="492"/>
      <c r="H508" s="492"/>
      <c r="I508" s="492"/>
      <c r="J508" s="492"/>
      <c r="K508" s="492"/>
      <c r="L508" s="493"/>
      <c r="M508" s="521">
        <v>1432</v>
      </c>
      <c r="N508" s="720"/>
      <c r="O508" s="721"/>
      <c r="P508" s="721"/>
      <c r="Q508" s="722"/>
      <c r="R508" s="477" t="s">
        <v>3</v>
      </c>
      <c r="S508" s="410"/>
      <c r="T508" s="410"/>
      <c r="U508" s="410"/>
      <c r="V508" s="410"/>
      <c r="W508" s="410"/>
      <c r="X508" s="410"/>
      <c r="Y508" s="410"/>
      <c r="Z508" s="410"/>
      <c r="AA508" s="410"/>
      <c r="AB508" s="410"/>
      <c r="AC508" s="410"/>
      <c r="AD508" s="410"/>
      <c r="AE508" s="410"/>
      <c r="AF508" s="410"/>
      <c r="AG508" s="410"/>
      <c r="AH508" s="410"/>
      <c r="AI508" s="410"/>
      <c r="AJ508" s="410"/>
      <c r="AK508" s="410"/>
      <c r="AL508" s="410"/>
      <c r="AM508" s="410"/>
      <c r="AN508" s="410"/>
      <c r="AO508" s="410"/>
      <c r="AP508" s="410"/>
      <c r="AQ508" s="410"/>
      <c r="AR508" s="410"/>
      <c r="AS508" s="410"/>
      <c r="AT508" s="410"/>
      <c r="AU508" s="410"/>
      <c r="AV508" s="410"/>
      <c r="AW508" s="410"/>
      <c r="AX508" s="410"/>
      <c r="AY508" s="410"/>
      <c r="AZ508" s="410"/>
      <c r="BA508" s="410"/>
      <c r="BB508" s="410"/>
      <c r="BC508" s="410"/>
      <c r="BD508" s="410"/>
      <c r="BE508" s="410"/>
      <c r="BF508" s="410"/>
      <c r="BG508" s="410"/>
      <c r="BH508" s="410"/>
      <c r="BI508" s="410"/>
      <c r="BJ508" s="410"/>
      <c r="BK508" s="410"/>
      <c r="BL508" s="410"/>
      <c r="BM508" s="410"/>
      <c r="BN508" s="410"/>
      <c r="BO508" s="410"/>
      <c r="BP508" s="410"/>
      <c r="BQ508" s="410"/>
      <c r="BR508" s="410"/>
      <c r="BS508" s="410"/>
      <c r="BT508" s="410"/>
      <c r="BU508" s="410"/>
      <c r="BV508" s="410"/>
      <c r="BW508" s="410"/>
      <c r="BX508" s="410"/>
      <c r="BY508" s="410"/>
      <c r="BZ508" s="410"/>
      <c r="CA508" s="410"/>
      <c r="CB508" s="410"/>
      <c r="CC508" s="410"/>
      <c r="CD508" s="410"/>
      <c r="CE508" s="410"/>
      <c r="CF508" s="410"/>
      <c r="CG508" s="410"/>
      <c r="CH508" s="410"/>
      <c r="CI508" s="410"/>
      <c r="CJ508" s="410"/>
      <c r="CK508" s="410"/>
      <c r="CL508" s="410"/>
      <c r="CM508" s="410"/>
      <c r="CN508" s="410"/>
      <c r="CO508" s="410"/>
      <c r="CP508" s="410"/>
      <c r="CQ508" s="410"/>
      <c r="CR508" s="410"/>
      <c r="CS508" s="410"/>
      <c r="CT508" s="410"/>
      <c r="CU508" s="410"/>
      <c r="CV508" s="410"/>
      <c r="CW508" s="410"/>
      <c r="CX508" s="410"/>
      <c r="CY508" s="410"/>
      <c r="CZ508" s="410"/>
      <c r="DA508" s="410"/>
      <c r="DB508" s="410"/>
      <c r="DC508" s="410"/>
    </row>
    <row r="509" spans="2:107" ht="14.25">
      <c r="B509" s="491" t="s">
        <v>826</v>
      </c>
      <c r="C509" s="492"/>
      <c r="D509" s="492"/>
      <c r="E509" s="492"/>
      <c r="F509" s="492"/>
      <c r="G509" s="492"/>
      <c r="H509" s="492"/>
      <c r="I509" s="492"/>
      <c r="J509" s="492"/>
      <c r="K509" s="492"/>
      <c r="L509" s="493"/>
      <c r="M509" s="521">
        <v>1433</v>
      </c>
      <c r="N509" s="720"/>
      <c r="O509" s="721"/>
      <c r="P509" s="721"/>
      <c r="Q509" s="722"/>
      <c r="R509" s="477" t="s">
        <v>3</v>
      </c>
      <c r="S509" s="410"/>
      <c r="T509" s="410"/>
      <c r="U509" s="410"/>
      <c r="V509" s="410"/>
      <c r="W509" s="410"/>
      <c r="X509" s="410"/>
      <c r="Y509" s="410"/>
      <c r="Z509" s="410"/>
      <c r="AA509" s="410"/>
      <c r="AB509" s="410"/>
      <c r="AC509" s="410"/>
      <c r="AD509" s="410"/>
      <c r="AE509" s="410"/>
      <c r="AF509" s="410"/>
      <c r="AG509" s="410"/>
      <c r="AH509" s="410"/>
      <c r="AI509" s="410"/>
      <c r="AJ509" s="410"/>
      <c r="AK509" s="410"/>
      <c r="AL509" s="410"/>
      <c r="AM509" s="410"/>
      <c r="AN509" s="410"/>
      <c r="AO509" s="410"/>
      <c r="AP509" s="410"/>
      <c r="AQ509" s="410"/>
      <c r="AR509" s="410"/>
      <c r="AS509" s="410"/>
      <c r="AT509" s="410"/>
      <c r="AU509" s="410"/>
      <c r="AV509" s="410"/>
      <c r="AW509" s="410"/>
      <c r="AX509" s="410"/>
      <c r="AY509" s="410"/>
      <c r="AZ509" s="410"/>
      <c r="BA509" s="410"/>
      <c r="BB509" s="410"/>
      <c r="BC509" s="410"/>
      <c r="BD509" s="410"/>
      <c r="BE509" s="410"/>
      <c r="BF509" s="410"/>
      <c r="BG509" s="410"/>
      <c r="BH509" s="410"/>
      <c r="BI509" s="410"/>
      <c r="BJ509" s="410"/>
      <c r="BK509" s="410"/>
      <c r="BL509" s="410"/>
      <c r="BM509" s="410"/>
      <c r="BN509" s="410"/>
      <c r="BO509" s="410"/>
      <c r="BP509" s="410"/>
      <c r="BQ509" s="410"/>
      <c r="BR509" s="410"/>
      <c r="BS509" s="410"/>
      <c r="BT509" s="410"/>
      <c r="BU509" s="410"/>
      <c r="BV509" s="410"/>
      <c r="BW509" s="410"/>
      <c r="BX509" s="410"/>
      <c r="BY509" s="410"/>
      <c r="BZ509" s="410"/>
      <c r="CA509" s="410"/>
      <c r="CB509" s="410"/>
      <c r="CC509" s="410"/>
      <c r="CD509" s="410"/>
      <c r="CE509" s="410"/>
      <c r="CF509" s="410"/>
      <c r="CG509" s="410"/>
      <c r="CH509" s="410"/>
      <c r="CI509" s="410"/>
      <c r="CJ509" s="410"/>
      <c r="CK509" s="410"/>
      <c r="CL509" s="410"/>
      <c r="CM509" s="410"/>
      <c r="CN509" s="410"/>
      <c r="CO509" s="410"/>
      <c r="CP509" s="410"/>
      <c r="CQ509" s="410"/>
      <c r="CR509" s="410"/>
      <c r="CS509" s="410"/>
      <c r="CT509" s="410"/>
      <c r="CU509" s="410"/>
      <c r="CV509" s="410"/>
      <c r="CW509" s="410"/>
      <c r="CX509" s="410"/>
      <c r="CY509" s="410"/>
      <c r="CZ509" s="410"/>
      <c r="DA509" s="410"/>
      <c r="DB509" s="410"/>
      <c r="DC509" s="410"/>
    </row>
    <row r="510" spans="2:107" ht="14.25">
      <c r="B510" s="491" t="s">
        <v>895</v>
      </c>
      <c r="C510" s="492"/>
      <c r="D510" s="492"/>
      <c r="E510" s="492"/>
      <c r="F510" s="492"/>
      <c r="G510" s="492"/>
      <c r="H510" s="492"/>
      <c r="I510" s="492"/>
      <c r="J510" s="492"/>
      <c r="K510" s="492"/>
      <c r="L510" s="493"/>
      <c r="M510" s="521">
        <v>1440</v>
      </c>
      <c r="N510" s="720">
        <f>+$N$507-$N$508-$N$509</f>
        <v>0</v>
      </c>
      <c r="O510" s="721"/>
      <c r="P510" s="721"/>
      <c r="Q510" s="722"/>
      <c r="R510" s="477" t="s">
        <v>4</v>
      </c>
      <c r="S510" s="410"/>
      <c r="T510" s="410"/>
      <c r="U510" s="410"/>
      <c r="V510" s="410"/>
      <c r="W510" s="410"/>
      <c r="X510" s="410"/>
      <c r="Y510" s="410"/>
      <c r="Z510" s="410"/>
      <c r="AA510" s="410"/>
      <c r="AB510" s="410"/>
      <c r="AC510" s="410"/>
      <c r="AD510" s="410"/>
      <c r="AE510" s="410"/>
      <c r="AF510" s="410"/>
      <c r="AG510" s="410"/>
      <c r="AH510" s="410"/>
      <c r="AI510" s="410"/>
      <c r="AJ510" s="410"/>
      <c r="AK510" s="410"/>
      <c r="AL510" s="410"/>
      <c r="AM510" s="410"/>
      <c r="AN510" s="410"/>
      <c r="AO510" s="410"/>
      <c r="AP510" s="410"/>
      <c r="AQ510" s="410"/>
      <c r="AR510" s="410"/>
      <c r="AS510" s="410"/>
      <c r="AT510" s="410"/>
      <c r="AU510" s="410"/>
      <c r="AV510" s="410"/>
      <c r="AW510" s="410"/>
      <c r="AX510" s="410"/>
      <c r="AY510" s="410"/>
      <c r="AZ510" s="410"/>
      <c r="BA510" s="410"/>
      <c r="BB510" s="410"/>
      <c r="BC510" s="410"/>
      <c r="BD510" s="410"/>
      <c r="BE510" s="410"/>
      <c r="BF510" s="410"/>
      <c r="BG510" s="410"/>
      <c r="BH510" s="410"/>
      <c r="BI510" s="410"/>
      <c r="BJ510" s="410"/>
      <c r="BK510" s="410"/>
      <c r="BL510" s="410"/>
      <c r="BM510" s="410"/>
      <c r="BN510" s="410"/>
      <c r="BO510" s="410"/>
      <c r="BP510" s="410"/>
      <c r="BQ510" s="410"/>
      <c r="BR510" s="410"/>
      <c r="BS510" s="410"/>
      <c r="BT510" s="410"/>
      <c r="BU510" s="410"/>
      <c r="BV510" s="410"/>
      <c r="BW510" s="410"/>
      <c r="BX510" s="410"/>
      <c r="BY510" s="410"/>
      <c r="BZ510" s="410"/>
      <c r="CA510" s="410"/>
      <c r="CB510" s="410"/>
      <c r="CC510" s="410"/>
      <c r="CD510" s="410"/>
      <c r="CE510" s="410"/>
      <c r="CF510" s="410"/>
      <c r="CG510" s="410"/>
      <c r="CH510" s="410"/>
      <c r="CI510" s="410"/>
      <c r="CJ510" s="410"/>
      <c r="CK510" s="410"/>
      <c r="CL510" s="410"/>
      <c r="CM510" s="410"/>
      <c r="CN510" s="410"/>
      <c r="CO510" s="410"/>
      <c r="CP510" s="410"/>
      <c r="CQ510" s="410"/>
      <c r="CR510" s="410"/>
      <c r="CS510" s="410"/>
      <c r="CT510" s="410"/>
      <c r="CU510" s="410"/>
      <c r="CV510" s="410"/>
      <c r="CW510" s="410"/>
      <c r="CX510" s="410"/>
      <c r="CY510" s="410"/>
      <c r="CZ510" s="410"/>
      <c r="DA510" s="410"/>
      <c r="DB510" s="410"/>
      <c r="DC510" s="410"/>
    </row>
    <row r="511" spans="2:107">
      <c r="B511" s="837" t="s">
        <v>828</v>
      </c>
      <c r="C511" s="838"/>
      <c r="D511" s="838"/>
      <c r="E511" s="838"/>
      <c r="F511" s="838"/>
      <c r="G511" s="838"/>
      <c r="H511" s="838"/>
      <c r="I511" s="838"/>
      <c r="J511" s="838"/>
      <c r="K511" s="838"/>
      <c r="L511" s="838"/>
      <c r="M511" s="838"/>
      <c r="N511" s="838"/>
      <c r="O511" s="838"/>
      <c r="P511" s="838"/>
      <c r="Q511" s="838"/>
      <c r="R511" s="839"/>
      <c r="S511" s="410"/>
      <c r="T511" s="410"/>
      <c r="U511" s="410"/>
      <c r="V511" s="410"/>
      <c r="W511" s="410"/>
      <c r="X511" s="410"/>
      <c r="Y511" s="410"/>
      <c r="Z511" s="410"/>
      <c r="AA511" s="410"/>
      <c r="AB511" s="410"/>
      <c r="AC511" s="410"/>
      <c r="AD511" s="410"/>
      <c r="AE511" s="410"/>
      <c r="AF511" s="410"/>
      <c r="AG511" s="410"/>
      <c r="AH511" s="410"/>
      <c r="AI511" s="410"/>
      <c r="AJ511" s="410"/>
      <c r="AK511" s="410"/>
      <c r="AL511" s="410"/>
      <c r="AM511" s="410"/>
      <c r="AN511" s="410"/>
      <c r="AO511" s="410"/>
      <c r="AP511" s="410"/>
      <c r="AQ511" s="410"/>
      <c r="AR511" s="410"/>
      <c r="AS511" s="410"/>
      <c r="AT511" s="410"/>
      <c r="AU511" s="410"/>
      <c r="AV511" s="410"/>
      <c r="AW511" s="410"/>
      <c r="AX511" s="410"/>
      <c r="AY511" s="410"/>
      <c r="AZ511" s="410"/>
      <c r="BA511" s="410"/>
      <c r="BB511" s="410"/>
      <c r="BC511" s="410"/>
      <c r="BD511" s="410"/>
      <c r="BE511" s="410"/>
      <c r="BF511" s="410"/>
      <c r="BG511" s="410"/>
      <c r="BH511" s="410"/>
      <c r="BI511" s="410"/>
      <c r="BJ511" s="410"/>
      <c r="BK511" s="410"/>
      <c r="BL511" s="410"/>
      <c r="BM511" s="410"/>
      <c r="BN511" s="410"/>
      <c r="BO511" s="410"/>
      <c r="BP511" s="410"/>
      <c r="BQ511" s="410"/>
      <c r="BR511" s="410"/>
      <c r="BS511" s="410"/>
      <c r="BT511" s="410"/>
      <c r="BU511" s="410"/>
      <c r="BV511" s="410"/>
      <c r="BW511" s="410"/>
      <c r="BX511" s="410"/>
      <c r="BY511" s="410"/>
      <c r="BZ511" s="410"/>
      <c r="CA511" s="410"/>
      <c r="CB511" s="410"/>
      <c r="CC511" s="410"/>
      <c r="CD511" s="410"/>
      <c r="CE511" s="410"/>
      <c r="CF511" s="410"/>
      <c r="CG511" s="410"/>
      <c r="CH511" s="410"/>
      <c r="CI511" s="410"/>
      <c r="CJ511" s="410"/>
      <c r="CK511" s="410"/>
      <c r="CL511" s="410"/>
      <c r="CM511" s="410"/>
      <c r="CN511" s="410"/>
      <c r="CO511" s="410"/>
      <c r="CP511" s="410"/>
      <c r="CQ511" s="410"/>
      <c r="CR511" s="410"/>
      <c r="CS511" s="410"/>
      <c r="CT511" s="410"/>
      <c r="CU511" s="410"/>
      <c r="CV511" s="410"/>
      <c r="CW511" s="410"/>
      <c r="CX511" s="410"/>
      <c r="CY511" s="410"/>
      <c r="CZ511" s="410"/>
      <c r="DA511" s="410"/>
      <c r="DB511" s="410"/>
      <c r="DC511" s="410"/>
    </row>
    <row r="512" spans="2:107" ht="14.25">
      <c r="B512" s="491" t="s">
        <v>829</v>
      </c>
      <c r="C512" s="492"/>
      <c r="D512" s="492"/>
      <c r="E512" s="492"/>
      <c r="F512" s="492"/>
      <c r="G512" s="492"/>
      <c r="H512" s="492"/>
      <c r="I512" s="492"/>
      <c r="J512" s="492"/>
      <c r="K512" s="492"/>
      <c r="L512" s="493"/>
      <c r="M512" s="521">
        <v>1434</v>
      </c>
      <c r="N512" s="720"/>
      <c r="O512" s="721"/>
      <c r="P512" s="721"/>
      <c r="Q512" s="722"/>
      <c r="R512" s="477" t="s">
        <v>2</v>
      </c>
      <c r="S512" s="410"/>
      <c r="T512" s="410"/>
      <c r="U512" s="410"/>
      <c r="V512" s="410"/>
      <c r="W512" s="410"/>
      <c r="X512" s="410"/>
      <c r="Y512" s="410"/>
      <c r="Z512" s="410"/>
      <c r="AA512" s="410"/>
      <c r="AB512" s="410"/>
      <c r="AC512" s="410"/>
      <c r="AD512" s="410"/>
      <c r="AE512" s="410"/>
      <c r="AF512" s="410"/>
      <c r="AG512" s="410"/>
      <c r="AH512" s="410"/>
      <c r="AI512" s="410"/>
      <c r="AJ512" s="410"/>
      <c r="AK512" s="410"/>
      <c r="AL512" s="410"/>
      <c r="AM512" s="410"/>
      <c r="AN512" s="410"/>
      <c r="AO512" s="410"/>
      <c r="AP512" s="410"/>
      <c r="AQ512" s="410"/>
      <c r="AR512" s="410"/>
      <c r="AS512" s="410"/>
      <c r="AT512" s="410"/>
      <c r="AU512" s="410"/>
      <c r="AV512" s="410"/>
      <c r="AW512" s="410"/>
      <c r="AX512" s="410"/>
      <c r="AY512" s="410"/>
      <c r="AZ512" s="410"/>
      <c r="BA512" s="410"/>
      <c r="BB512" s="410"/>
      <c r="BC512" s="410"/>
      <c r="BD512" s="410"/>
      <c r="BE512" s="410"/>
      <c r="BF512" s="410"/>
      <c r="BG512" s="410"/>
      <c r="BH512" s="410"/>
      <c r="BI512" s="410"/>
      <c r="BJ512" s="410"/>
      <c r="BK512" s="410"/>
      <c r="BL512" s="410"/>
      <c r="BM512" s="410"/>
      <c r="BN512" s="410"/>
      <c r="BO512" s="410"/>
      <c r="BP512" s="410"/>
      <c r="BQ512" s="410"/>
      <c r="BR512" s="410"/>
      <c r="BS512" s="410"/>
      <c r="BT512" s="410"/>
      <c r="BU512" s="410"/>
      <c r="BV512" s="410"/>
      <c r="BW512" s="410"/>
      <c r="BX512" s="410"/>
      <c r="BY512" s="410"/>
      <c r="BZ512" s="410"/>
      <c r="CA512" s="410"/>
      <c r="CB512" s="410"/>
      <c r="CC512" s="410"/>
      <c r="CD512" s="410"/>
      <c r="CE512" s="410"/>
      <c r="CF512" s="410"/>
      <c r="CG512" s="410"/>
      <c r="CH512" s="410"/>
      <c r="CI512" s="410"/>
      <c r="CJ512" s="410"/>
      <c r="CK512" s="410"/>
      <c r="CL512" s="410"/>
      <c r="CM512" s="410"/>
      <c r="CN512" s="410"/>
      <c r="CO512" s="410"/>
      <c r="CP512" s="410"/>
      <c r="CQ512" s="410"/>
      <c r="CR512" s="410"/>
      <c r="CS512" s="410"/>
      <c r="CT512" s="410"/>
      <c r="CU512" s="410"/>
      <c r="CV512" s="410"/>
      <c r="CW512" s="410"/>
      <c r="CX512" s="410"/>
      <c r="CY512" s="410"/>
      <c r="CZ512" s="410"/>
      <c r="DA512" s="410"/>
      <c r="DB512" s="410"/>
      <c r="DC512" s="410"/>
    </row>
    <row r="513" spans="1:107" ht="14.25">
      <c r="B513" s="491" t="s">
        <v>830</v>
      </c>
      <c r="C513" s="492"/>
      <c r="D513" s="492"/>
      <c r="E513" s="492"/>
      <c r="F513" s="492"/>
      <c r="G513" s="492"/>
      <c r="H513" s="492"/>
      <c r="I513" s="492"/>
      <c r="J513" s="492"/>
      <c r="K513" s="492"/>
      <c r="L513" s="493"/>
      <c r="M513" s="521">
        <v>1435</v>
      </c>
      <c r="N513" s="720"/>
      <c r="O513" s="721"/>
      <c r="P513" s="721"/>
      <c r="Q513" s="722"/>
      <c r="R513" s="477" t="s">
        <v>2</v>
      </c>
      <c r="S513" s="410"/>
      <c r="T513" s="410"/>
      <c r="U513" s="410"/>
      <c r="V513" s="410"/>
      <c r="W513" s="410"/>
      <c r="X513" s="410"/>
      <c r="Y513" s="410"/>
      <c r="Z513" s="410"/>
      <c r="AA513" s="410"/>
      <c r="AB513" s="410"/>
      <c r="AC513" s="410"/>
      <c r="AD513" s="410"/>
      <c r="AE513" s="410"/>
      <c r="AF513" s="410"/>
      <c r="AG513" s="410"/>
      <c r="AH513" s="410"/>
      <c r="AI513" s="410"/>
      <c r="AJ513" s="410"/>
      <c r="AK513" s="410"/>
      <c r="AL513" s="410"/>
      <c r="AM513" s="410"/>
      <c r="AN513" s="410"/>
      <c r="AO513" s="410"/>
      <c r="AP513" s="410"/>
      <c r="AQ513" s="410"/>
      <c r="AR513" s="410"/>
      <c r="AS513" s="410"/>
      <c r="AT513" s="410"/>
      <c r="AU513" s="410"/>
      <c r="AV513" s="410"/>
      <c r="AW513" s="410"/>
      <c r="AX513" s="410"/>
      <c r="AY513" s="410"/>
      <c r="AZ513" s="410"/>
      <c r="BA513" s="410"/>
      <c r="BB513" s="410"/>
      <c r="BC513" s="410"/>
      <c r="BD513" s="410"/>
      <c r="BE513" s="410"/>
      <c r="BF513" s="410"/>
      <c r="BG513" s="410"/>
      <c r="BH513" s="410"/>
      <c r="BI513" s="410"/>
      <c r="BJ513" s="410"/>
      <c r="BK513" s="410"/>
      <c r="BL513" s="410"/>
      <c r="BM513" s="410"/>
      <c r="BN513" s="410"/>
      <c r="BO513" s="410"/>
      <c r="BP513" s="410"/>
      <c r="BQ513" s="410"/>
      <c r="BR513" s="410"/>
      <c r="BS513" s="410"/>
      <c r="BT513" s="410"/>
      <c r="BU513" s="410"/>
      <c r="BV513" s="410"/>
      <c r="BW513" s="410"/>
      <c r="BX513" s="410"/>
      <c r="BY513" s="410"/>
      <c r="BZ513" s="410"/>
      <c r="CA513" s="410"/>
      <c r="CB513" s="410"/>
      <c r="CC513" s="410"/>
      <c r="CD513" s="410"/>
      <c r="CE513" s="410"/>
      <c r="CF513" s="410"/>
      <c r="CG513" s="410"/>
      <c r="CH513" s="410"/>
      <c r="CI513" s="410"/>
      <c r="CJ513" s="410"/>
      <c r="CK513" s="410"/>
      <c r="CL513" s="410"/>
      <c r="CM513" s="410"/>
      <c r="CN513" s="410"/>
      <c r="CO513" s="410"/>
      <c r="CP513" s="410"/>
      <c r="CQ513" s="410"/>
      <c r="CR513" s="410"/>
      <c r="CS513" s="410"/>
      <c r="CT513" s="410"/>
      <c r="CU513" s="410"/>
      <c r="CV513" s="410"/>
      <c r="CW513" s="410"/>
      <c r="CX513" s="410"/>
      <c r="CY513" s="410"/>
      <c r="CZ513" s="410"/>
      <c r="DA513" s="410"/>
      <c r="DB513" s="410"/>
      <c r="DC513" s="410"/>
    </row>
    <row r="514" spans="1:107" ht="14.25">
      <c r="B514" s="491" t="s">
        <v>831</v>
      </c>
      <c r="C514" s="492"/>
      <c r="D514" s="492"/>
      <c r="E514" s="492"/>
      <c r="F514" s="492"/>
      <c r="G514" s="492"/>
      <c r="H514" s="492"/>
      <c r="I514" s="492"/>
      <c r="J514" s="492"/>
      <c r="K514" s="492"/>
      <c r="L514" s="493"/>
      <c r="M514" s="521">
        <v>1450</v>
      </c>
      <c r="N514" s="720">
        <f>+IF((N510&lt;0),$N$510+N512+N513,0)</f>
        <v>0</v>
      </c>
      <c r="O514" s="721"/>
      <c r="P514" s="721"/>
      <c r="Q514" s="722"/>
      <c r="R514" s="477" t="s">
        <v>4</v>
      </c>
      <c r="S514" s="410"/>
      <c r="T514" s="410"/>
      <c r="U514" s="410"/>
      <c r="V514" s="410"/>
      <c r="W514" s="410"/>
      <c r="X514" s="410"/>
      <c r="Y514" s="410"/>
      <c r="Z514" s="410"/>
      <c r="AA514" s="410"/>
      <c r="AB514" s="410"/>
      <c r="AC514" s="410"/>
      <c r="AD514" s="410"/>
      <c r="AE514" s="410"/>
      <c r="AF514" s="410"/>
      <c r="AG514" s="410"/>
      <c r="AH514" s="410"/>
      <c r="AI514" s="410"/>
      <c r="AJ514" s="410"/>
      <c r="AK514" s="410"/>
      <c r="AL514" s="410"/>
      <c r="AM514" s="410"/>
      <c r="AN514" s="410"/>
      <c r="AO514" s="410"/>
      <c r="AP514" s="410"/>
      <c r="AQ514" s="410"/>
      <c r="AR514" s="410"/>
      <c r="AS514" s="410"/>
      <c r="AT514" s="410"/>
      <c r="AU514" s="410"/>
      <c r="AV514" s="410"/>
      <c r="AW514" s="410"/>
      <c r="AX514" s="410"/>
      <c r="AY514" s="410"/>
      <c r="AZ514" s="410"/>
      <c r="BA514" s="410"/>
      <c r="BB514" s="410"/>
      <c r="BC514" s="410"/>
      <c r="BD514" s="410"/>
      <c r="BE514" s="410"/>
      <c r="BF514" s="410"/>
      <c r="BG514" s="410"/>
      <c r="BH514" s="410"/>
      <c r="BI514" s="410"/>
      <c r="BJ514" s="410"/>
      <c r="BK514" s="410"/>
      <c r="BL514" s="410"/>
      <c r="BM514" s="410"/>
      <c r="BN514" s="410"/>
      <c r="BO514" s="410"/>
      <c r="BP514" s="410"/>
      <c r="BQ514" s="410"/>
      <c r="BR514" s="410"/>
      <c r="BS514" s="410"/>
      <c r="BT514" s="410"/>
      <c r="BU514" s="410"/>
      <c r="BV514" s="410"/>
      <c r="BW514" s="410"/>
      <c r="BX514" s="410"/>
      <c r="BY514" s="410"/>
      <c r="BZ514" s="410"/>
      <c r="CA514" s="410"/>
      <c r="CB514" s="410"/>
      <c r="CC514" s="410"/>
      <c r="CD514" s="410"/>
      <c r="CE514" s="410"/>
      <c r="CF514" s="410"/>
      <c r="CG514" s="410"/>
      <c r="CH514" s="410"/>
      <c r="CI514" s="410"/>
      <c r="CJ514" s="410"/>
      <c r="CK514" s="410"/>
      <c r="CL514" s="410"/>
      <c r="CM514" s="410"/>
      <c r="CN514" s="410"/>
      <c r="CO514" s="410"/>
      <c r="CP514" s="410"/>
      <c r="CQ514" s="410"/>
      <c r="CR514" s="410"/>
      <c r="CS514" s="410"/>
      <c r="CT514" s="410"/>
      <c r="CU514" s="410"/>
      <c r="CV514" s="410"/>
      <c r="CW514" s="410"/>
      <c r="CX514" s="410"/>
      <c r="CY514" s="410"/>
      <c r="CZ514" s="410"/>
      <c r="DA514" s="410"/>
      <c r="DB514" s="410"/>
      <c r="DC514" s="410"/>
    </row>
    <row r="515" spans="1:107">
      <c r="A515" s="409"/>
      <c r="B515" s="517"/>
      <c r="C515" s="517"/>
      <c r="D515" s="517"/>
      <c r="E515" s="517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410"/>
      <c r="T515" s="410"/>
      <c r="U515" s="410"/>
      <c r="V515" s="410"/>
      <c r="W515" s="410"/>
      <c r="X515" s="410"/>
      <c r="Y515" s="410"/>
      <c r="Z515" s="410"/>
      <c r="AA515" s="410"/>
      <c r="AB515" s="410"/>
      <c r="AC515" s="410"/>
      <c r="AD515" s="410"/>
      <c r="AE515" s="410"/>
      <c r="AF515" s="410"/>
      <c r="AG515" s="410"/>
      <c r="AH515" s="410"/>
      <c r="AI515" s="410"/>
      <c r="AJ515" s="410"/>
      <c r="AK515" s="410"/>
      <c r="AL515" s="410"/>
      <c r="AM515" s="410"/>
      <c r="AN515" s="410"/>
      <c r="AO515" s="410"/>
      <c r="AP515" s="410"/>
      <c r="AQ515" s="410"/>
      <c r="AR515" s="410"/>
      <c r="AS515" s="410"/>
      <c r="AT515" s="410"/>
      <c r="AU515" s="410"/>
      <c r="AV515" s="410"/>
      <c r="AW515" s="410"/>
      <c r="AX515" s="410"/>
      <c r="AY515" s="410"/>
      <c r="AZ515" s="410"/>
      <c r="BA515" s="410"/>
      <c r="BB515" s="410"/>
      <c r="BC515" s="410"/>
      <c r="BD515" s="410"/>
      <c r="BE515" s="410"/>
      <c r="BF515" s="410"/>
      <c r="BG515" s="410"/>
      <c r="BH515" s="410"/>
      <c r="BI515" s="410"/>
      <c r="BJ515" s="410"/>
      <c r="BK515" s="410"/>
      <c r="BL515" s="410"/>
      <c r="BM515" s="410"/>
      <c r="BN515" s="410"/>
      <c r="BO515" s="410"/>
      <c r="BP515" s="410"/>
      <c r="BQ515" s="410"/>
      <c r="BR515" s="410"/>
      <c r="BS515" s="410"/>
      <c r="BT515" s="410"/>
      <c r="BU515" s="410"/>
      <c r="BV515" s="410"/>
      <c r="BW515" s="410"/>
      <c r="BX515" s="410"/>
      <c r="BY515" s="410"/>
      <c r="BZ515" s="410"/>
      <c r="CA515" s="410"/>
      <c r="CB515" s="410"/>
      <c r="CC515" s="410"/>
      <c r="CD515" s="410"/>
      <c r="CE515" s="410"/>
      <c r="CF515" s="410"/>
      <c r="CG515" s="410"/>
      <c r="CH515" s="410"/>
      <c r="CI515" s="410"/>
      <c r="CJ515" s="410"/>
      <c r="CK515" s="410"/>
      <c r="CL515" s="410"/>
      <c r="CM515" s="410"/>
      <c r="CN515" s="410"/>
      <c r="CO515" s="410"/>
      <c r="CP515" s="410"/>
      <c r="CQ515" s="410"/>
      <c r="CR515" s="410"/>
      <c r="CS515" s="410"/>
      <c r="CT515" s="410"/>
      <c r="CU515" s="410"/>
      <c r="CV515" s="410"/>
      <c r="CW515" s="410"/>
      <c r="CX515" s="410"/>
      <c r="CY515" s="410"/>
      <c r="CZ515" s="410"/>
      <c r="DA515" s="410"/>
      <c r="DB515" s="410"/>
      <c r="DC515" s="410"/>
    </row>
    <row r="516" spans="1:107">
      <c r="A516" s="409"/>
      <c r="B516" s="779" t="s">
        <v>896</v>
      </c>
      <c r="C516" s="780"/>
      <c r="D516" s="780"/>
      <c r="E516" s="780"/>
      <c r="F516" s="780"/>
      <c r="G516" s="780"/>
      <c r="H516" s="780"/>
      <c r="I516" s="780"/>
      <c r="J516" s="780"/>
      <c r="K516" s="780"/>
      <c r="L516" s="780"/>
      <c r="M516" s="780"/>
      <c r="N516" s="780"/>
      <c r="O516" s="780"/>
      <c r="P516" s="780"/>
      <c r="Q516" s="780"/>
      <c r="R516" s="781"/>
      <c r="S516" s="410"/>
      <c r="T516" s="410"/>
      <c r="U516" s="410"/>
      <c r="V516" s="410"/>
      <c r="W516" s="410"/>
      <c r="X516" s="410"/>
      <c r="Y516" s="410"/>
      <c r="Z516" s="410"/>
      <c r="AA516" s="410"/>
      <c r="AB516" s="410"/>
      <c r="AC516" s="410"/>
      <c r="AD516" s="410"/>
      <c r="AE516" s="410"/>
      <c r="AF516" s="410"/>
      <c r="AG516" s="410"/>
      <c r="AH516" s="410"/>
      <c r="AI516" s="410"/>
      <c r="AJ516" s="410"/>
      <c r="AK516" s="410"/>
      <c r="AL516" s="410"/>
      <c r="AM516" s="410"/>
      <c r="AN516" s="410"/>
      <c r="AO516" s="410"/>
      <c r="AP516" s="410"/>
      <c r="AQ516" s="410"/>
      <c r="AR516" s="410"/>
      <c r="AS516" s="410"/>
      <c r="AT516" s="410"/>
      <c r="AU516" s="410"/>
      <c r="AV516" s="410"/>
      <c r="AW516" s="410"/>
      <c r="AX516" s="410"/>
      <c r="AY516" s="410"/>
      <c r="AZ516" s="410"/>
      <c r="BA516" s="410"/>
      <c r="BB516" s="410"/>
      <c r="BC516" s="410"/>
      <c r="BD516" s="410"/>
      <c r="BE516" s="410"/>
      <c r="BF516" s="410"/>
      <c r="BG516" s="410"/>
      <c r="BH516" s="410"/>
      <c r="BI516" s="410"/>
      <c r="BJ516" s="410"/>
      <c r="BK516" s="410"/>
      <c r="BL516" s="410"/>
      <c r="BM516" s="410"/>
      <c r="BN516" s="410"/>
      <c r="BO516" s="410"/>
      <c r="BP516" s="410"/>
      <c r="BQ516" s="410"/>
      <c r="BR516" s="410"/>
      <c r="BS516" s="410"/>
      <c r="BT516" s="410"/>
      <c r="BU516" s="410"/>
      <c r="BV516" s="410"/>
      <c r="BW516" s="410"/>
      <c r="BX516" s="410"/>
      <c r="BY516" s="410"/>
      <c r="BZ516" s="410"/>
      <c r="CA516" s="410"/>
      <c r="CB516" s="410"/>
      <c r="CC516" s="410"/>
      <c r="CD516" s="410"/>
      <c r="CE516" s="410"/>
      <c r="CF516" s="410"/>
      <c r="CG516" s="410"/>
      <c r="CH516" s="410"/>
      <c r="CI516" s="410"/>
      <c r="CJ516" s="410"/>
      <c r="CK516" s="410"/>
      <c r="CL516" s="410"/>
      <c r="CM516" s="410"/>
      <c r="CN516" s="410"/>
      <c r="CO516" s="410"/>
      <c r="CP516" s="410"/>
      <c r="CQ516" s="410"/>
      <c r="CR516" s="410"/>
      <c r="CS516" s="410"/>
      <c r="CT516" s="410"/>
      <c r="CU516" s="410"/>
      <c r="CV516" s="410"/>
      <c r="CW516" s="410"/>
      <c r="CX516" s="410"/>
      <c r="CY516" s="410"/>
      <c r="CZ516" s="410"/>
      <c r="DA516" s="410"/>
      <c r="DB516" s="410"/>
      <c r="DC516" s="410"/>
    </row>
    <row r="517" spans="1:107">
      <c r="A517" s="409"/>
      <c r="B517" s="782"/>
      <c r="C517" s="783"/>
      <c r="D517" s="783"/>
      <c r="E517" s="783"/>
      <c r="F517" s="783"/>
      <c r="G517" s="783"/>
      <c r="H517" s="783"/>
      <c r="I517" s="783"/>
      <c r="J517" s="783"/>
      <c r="K517" s="783"/>
      <c r="L517" s="783"/>
      <c r="M517" s="783"/>
      <c r="N517" s="783"/>
      <c r="O517" s="783"/>
      <c r="P517" s="783"/>
      <c r="Q517" s="783"/>
      <c r="R517" s="784"/>
      <c r="S517" s="410"/>
      <c r="T517" s="410"/>
      <c r="U517" s="410"/>
      <c r="V517" s="410"/>
      <c r="W517" s="410"/>
      <c r="X517" s="410"/>
      <c r="Y517" s="410"/>
      <c r="Z517" s="410"/>
      <c r="AA517" s="410"/>
      <c r="AB517" s="410"/>
      <c r="AC517" s="410"/>
      <c r="AD517" s="410"/>
      <c r="AE517" s="410"/>
      <c r="AF517" s="410"/>
      <c r="AG517" s="410"/>
      <c r="AH517" s="410"/>
      <c r="AI517" s="410"/>
      <c r="AJ517" s="410"/>
      <c r="AK517" s="410"/>
      <c r="AL517" s="410"/>
      <c r="AM517" s="410"/>
      <c r="AN517" s="410"/>
      <c r="AO517" s="410"/>
      <c r="AP517" s="410"/>
      <c r="AQ517" s="410"/>
      <c r="AR517" s="410"/>
      <c r="AS517" s="410"/>
      <c r="AT517" s="410"/>
      <c r="AU517" s="410"/>
      <c r="AV517" s="410"/>
      <c r="AW517" s="410"/>
      <c r="AX517" s="410"/>
      <c r="AY517" s="410"/>
      <c r="AZ517" s="410"/>
      <c r="BA517" s="410"/>
      <c r="BB517" s="410"/>
      <c r="BC517" s="410"/>
      <c r="BD517" s="410"/>
      <c r="BE517" s="410"/>
      <c r="BF517" s="410"/>
      <c r="BG517" s="410"/>
      <c r="BH517" s="410"/>
      <c r="BI517" s="410"/>
      <c r="BJ517" s="410"/>
      <c r="BK517" s="410"/>
      <c r="BL517" s="410"/>
      <c r="BM517" s="410"/>
      <c r="BN517" s="410"/>
      <c r="BO517" s="410"/>
      <c r="BP517" s="410"/>
      <c r="BQ517" s="410"/>
      <c r="BR517" s="410"/>
      <c r="BS517" s="410"/>
      <c r="BT517" s="410"/>
      <c r="BU517" s="410"/>
      <c r="BV517" s="410"/>
      <c r="BW517" s="410"/>
      <c r="BX517" s="410"/>
      <c r="BY517" s="410"/>
      <c r="BZ517" s="410"/>
      <c r="CA517" s="410"/>
      <c r="CB517" s="410"/>
      <c r="CC517" s="410"/>
      <c r="CD517" s="410"/>
      <c r="CE517" s="410"/>
      <c r="CF517" s="410"/>
      <c r="CG517" s="410"/>
      <c r="CH517" s="410"/>
      <c r="CI517" s="410"/>
      <c r="CJ517" s="410"/>
      <c r="CK517" s="410"/>
      <c r="CL517" s="410"/>
      <c r="CM517" s="410"/>
      <c r="CN517" s="410"/>
      <c r="CO517" s="410"/>
      <c r="CP517" s="410"/>
      <c r="CQ517" s="410"/>
      <c r="CR517" s="410"/>
      <c r="CS517" s="410"/>
      <c r="CT517" s="410"/>
      <c r="CU517" s="410"/>
      <c r="CV517" s="410"/>
      <c r="CW517" s="410"/>
      <c r="CX517" s="410"/>
      <c r="CY517" s="410"/>
      <c r="CZ517" s="410"/>
      <c r="DA517" s="410"/>
      <c r="DB517" s="410"/>
      <c r="DC517" s="410"/>
    </row>
    <row r="518" spans="1:107" ht="14.25">
      <c r="B518" s="491" t="s">
        <v>897</v>
      </c>
      <c r="C518" s="492"/>
      <c r="D518" s="492"/>
      <c r="E518" s="492"/>
      <c r="F518" s="492"/>
      <c r="G518" s="492"/>
      <c r="H518" s="492"/>
      <c r="I518" s="492"/>
      <c r="J518" s="492"/>
      <c r="K518" s="492"/>
      <c r="L518" s="493"/>
      <c r="M518" s="520">
        <v>1703</v>
      </c>
      <c r="N518" s="720"/>
      <c r="O518" s="721"/>
      <c r="P518" s="721"/>
      <c r="Q518" s="722"/>
      <c r="R518" s="562" t="s">
        <v>2</v>
      </c>
      <c r="S518" s="410"/>
      <c r="T518" s="410"/>
      <c r="U518" s="410"/>
      <c r="V518" s="410"/>
      <c r="W518" s="410"/>
      <c r="X518" s="410"/>
      <c r="Y518" s="410"/>
      <c r="Z518" s="410"/>
      <c r="AA518" s="410"/>
      <c r="AB518" s="410"/>
      <c r="AC518" s="410"/>
      <c r="AD518" s="410"/>
      <c r="AE518" s="410"/>
      <c r="AF518" s="410"/>
      <c r="AG518" s="410"/>
      <c r="AH518" s="410"/>
      <c r="AI518" s="410"/>
      <c r="AJ518" s="410"/>
      <c r="AK518" s="410"/>
      <c r="AL518" s="410"/>
      <c r="AM518" s="410"/>
      <c r="AN518" s="410"/>
      <c r="AO518" s="410"/>
      <c r="AP518" s="410"/>
      <c r="AQ518" s="410"/>
      <c r="AR518" s="410"/>
      <c r="AS518" s="410"/>
      <c r="AT518" s="410"/>
      <c r="AU518" s="410"/>
      <c r="AV518" s="410"/>
      <c r="AW518" s="410"/>
      <c r="AX518" s="410"/>
      <c r="AY518" s="410"/>
      <c r="AZ518" s="410"/>
      <c r="BA518" s="410"/>
      <c r="BB518" s="410"/>
      <c r="BC518" s="410"/>
      <c r="BD518" s="410"/>
      <c r="BE518" s="410"/>
      <c r="BF518" s="410"/>
      <c r="BG518" s="410"/>
      <c r="BH518" s="410"/>
      <c r="BI518" s="410"/>
      <c r="BJ518" s="410"/>
      <c r="BK518" s="410"/>
      <c r="BL518" s="410"/>
      <c r="BM518" s="410"/>
      <c r="BN518" s="410"/>
      <c r="BO518" s="410"/>
      <c r="BP518" s="410"/>
      <c r="BQ518" s="410"/>
      <c r="BR518" s="410"/>
      <c r="BS518" s="410"/>
      <c r="BT518" s="410"/>
      <c r="BU518" s="410"/>
      <c r="BV518" s="410"/>
      <c r="BW518" s="410"/>
      <c r="BX518" s="410"/>
      <c r="BY518" s="410"/>
      <c r="BZ518" s="410"/>
      <c r="CA518" s="410"/>
      <c r="CB518" s="410"/>
      <c r="CC518" s="410"/>
      <c r="CD518" s="410"/>
      <c r="CE518" s="410"/>
      <c r="CF518" s="410"/>
      <c r="CG518" s="410"/>
      <c r="CH518" s="410"/>
      <c r="CI518" s="410"/>
      <c r="CJ518" s="410"/>
      <c r="CK518" s="410"/>
      <c r="CL518" s="410"/>
      <c r="CM518" s="410"/>
      <c r="CN518" s="410"/>
      <c r="CO518" s="410"/>
      <c r="CP518" s="410"/>
      <c r="CQ518" s="410"/>
      <c r="CR518" s="410"/>
      <c r="CS518" s="410"/>
      <c r="CT518" s="410"/>
      <c r="CU518" s="410"/>
      <c r="CV518" s="410"/>
      <c r="CW518" s="410"/>
      <c r="CX518" s="410"/>
      <c r="CY518" s="410"/>
      <c r="CZ518" s="410"/>
      <c r="DA518" s="410"/>
      <c r="DB518" s="410"/>
      <c r="DC518" s="410"/>
    </row>
    <row r="519" spans="1:107" ht="14.25">
      <c r="B519" s="491" t="s">
        <v>898</v>
      </c>
      <c r="C519" s="492"/>
      <c r="D519" s="492"/>
      <c r="E519" s="492"/>
      <c r="F519" s="492"/>
      <c r="G519" s="492"/>
      <c r="H519" s="492"/>
      <c r="I519" s="492"/>
      <c r="J519" s="492"/>
      <c r="K519" s="492"/>
      <c r="L519" s="493"/>
      <c r="M519" s="521">
        <v>1719</v>
      </c>
      <c r="N519" s="720"/>
      <c r="O519" s="721"/>
      <c r="P519" s="721"/>
      <c r="Q519" s="722"/>
      <c r="R519" s="477" t="s">
        <v>3</v>
      </c>
      <c r="S519" s="410"/>
      <c r="T519" s="410"/>
      <c r="U519" s="410"/>
      <c r="V519" s="410"/>
      <c r="W519" s="410"/>
      <c r="X519" s="410"/>
      <c r="Y519" s="410"/>
      <c r="Z519" s="410"/>
      <c r="AA519" s="410"/>
      <c r="AB519" s="410"/>
      <c r="AC519" s="410"/>
      <c r="AD519" s="410"/>
      <c r="AE519" s="410"/>
      <c r="AF519" s="410"/>
      <c r="AG519" s="410"/>
      <c r="AH519" s="410"/>
      <c r="AI519" s="410"/>
      <c r="AJ519" s="410"/>
      <c r="AK519" s="410"/>
      <c r="AL519" s="410"/>
      <c r="AM519" s="410"/>
      <c r="AN519" s="410"/>
      <c r="AO519" s="410"/>
      <c r="AP519" s="410"/>
      <c r="AQ519" s="410"/>
      <c r="AR519" s="410"/>
      <c r="AS519" s="410"/>
      <c r="AT519" s="410"/>
      <c r="AU519" s="410"/>
      <c r="AV519" s="410"/>
      <c r="AW519" s="410"/>
      <c r="AX519" s="410"/>
      <c r="AY519" s="410"/>
      <c r="AZ519" s="410"/>
      <c r="BA519" s="410"/>
      <c r="BB519" s="410"/>
      <c r="BC519" s="410"/>
      <c r="BD519" s="410"/>
      <c r="BE519" s="410"/>
      <c r="BF519" s="410"/>
      <c r="BG519" s="410"/>
      <c r="BH519" s="410"/>
      <c r="BI519" s="410"/>
      <c r="BJ519" s="410"/>
      <c r="BK519" s="410"/>
      <c r="BL519" s="410"/>
      <c r="BM519" s="410"/>
      <c r="BN519" s="410"/>
      <c r="BO519" s="410"/>
      <c r="BP519" s="410"/>
      <c r="BQ519" s="410"/>
      <c r="BR519" s="410"/>
      <c r="BS519" s="410"/>
      <c r="BT519" s="410"/>
      <c r="BU519" s="410"/>
      <c r="BV519" s="410"/>
      <c r="BW519" s="410"/>
      <c r="BX519" s="410"/>
      <c r="BY519" s="410"/>
      <c r="BZ519" s="410"/>
      <c r="CA519" s="410"/>
      <c r="CB519" s="410"/>
      <c r="CC519" s="410"/>
      <c r="CD519" s="410"/>
      <c r="CE519" s="410"/>
      <c r="CF519" s="410"/>
      <c r="CG519" s="410"/>
      <c r="CH519" s="410"/>
      <c r="CI519" s="410"/>
      <c r="CJ519" s="410"/>
      <c r="CK519" s="410"/>
      <c r="CL519" s="410"/>
      <c r="CM519" s="410"/>
      <c r="CN519" s="410"/>
      <c r="CO519" s="410"/>
      <c r="CP519" s="410"/>
      <c r="CQ519" s="410"/>
      <c r="CR519" s="410"/>
      <c r="CS519" s="410"/>
      <c r="CT519" s="410"/>
      <c r="CU519" s="410"/>
      <c r="CV519" s="410"/>
      <c r="CW519" s="410"/>
      <c r="CX519" s="410"/>
      <c r="CY519" s="410"/>
      <c r="CZ519" s="410"/>
      <c r="DA519" s="410"/>
      <c r="DB519" s="410"/>
      <c r="DC519" s="410"/>
    </row>
    <row r="520" spans="1:107" ht="14.25">
      <c r="B520" s="491" t="s">
        <v>835</v>
      </c>
      <c r="C520" s="492"/>
      <c r="D520" s="492"/>
      <c r="E520" s="492"/>
      <c r="F520" s="492"/>
      <c r="G520" s="492"/>
      <c r="H520" s="492"/>
      <c r="I520" s="492"/>
      <c r="J520" s="492"/>
      <c r="K520" s="492"/>
      <c r="L520" s="493"/>
      <c r="M520" s="521">
        <v>1492</v>
      </c>
      <c r="N520" s="720"/>
      <c r="O520" s="721"/>
      <c r="P520" s="721"/>
      <c r="Q520" s="722"/>
      <c r="R520" s="477" t="s">
        <v>2</v>
      </c>
      <c r="S520" s="410"/>
      <c r="T520" s="410"/>
      <c r="U520" s="410"/>
      <c r="V520" s="410"/>
      <c r="W520" s="410"/>
      <c r="X520" s="410"/>
      <c r="Y520" s="410"/>
      <c r="Z520" s="410"/>
      <c r="AA520" s="410"/>
      <c r="AB520" s="410"/>
      <c r="AC520" s="410"/>
      <c r="AD520" s="410"/>
      <c r="AE520" s="410"/>
      <c r="AF520" s="410"/>
      <c r="AG520" s="410"/>
      <c r="AH520" s="410"/>
      <c r="AI520" s="410"/>
      <c r="AJ520" s="410"/>
      <c r="AK520" s="410"/>
      <c r="AL520" s="410"/>
      <c r="AM520" s="410"/>
      <c r="AN520" s="410"/>
      <c r="AO520" s="410"/>
      <c r="AP520" s="410"/>
      <c r="AQ520" s="410"/>
      <c r="AR520" s="410"/>
      <c r="AS520" s="410"/>
      <c r="AT520" s="410"/>
      <c r="AU520" s="410"/>
      <c r="AV520" s="410"/>
      <c r="AW520" s="410"/>
      <c r="AX520" s="410"/>
      <c r="AY520" s="410"/>
      <c r="AZ520" s="410"/>
      <c r="BA520" s="410"/>
      <c r="BB520" s="410"/>
      <c r="BC520" s="410"/>
      <c r="BD520" s="410"/>
      <c r="BE520" s="410"/>
      <c r="BF520" s="410"/>
      <c r="BG520" s="410"/>
      <c r="BH520" s="410"/>
      <c r="BI520" s="410"/>
      <c r="BJ520" s="410"/>
      <c r="BK520" s="410"/>
      <c r="BL520" s="410"/>
      <c r="BM520" s="410"/>
      <c r="BN520" s="410"/>
      <c r="BO520" s="410"/>
      <c r="BP520" s="410"/>
      <c r="BQ520" s="410"/>
      <c r="BR520" s="410"/>
      <c r="BS520" s="410"/>
      <c r="BT520" s="410"/>
      <c r="BU520" s="410"/>
      <c r="BV520" s="410"/>
      <c r="BW520" s="410"/>
      <c r="BX520" s="410"/>
      <c r="BY520" s="410"/>
      <c r="BZ520" s="410"/>
      <c r="CA520" s="410"/>
      <c r="CB520" s="410"/>
      <c r="CC520" s="410"/>
      <c r="CD520" s="410"/>
      <c r="CE520" s="410"/>
      <c r="CF520" s="410"/>
      <c r="CG520" s="410"/>
      <c r="CH520" s="410"/>
      <c r="CI520" s="410"/>
      <c r="CJ520" s="410"/>
      <c r="CK520" s="410"/>
      <c r="CL520" s="410"/>
      <c r="CM520" s="410"/>
      <c r="CN520" s="410"/>
      <c r="CO520" s="410"/>
      <c r="CP520" s="410"/>
      <c r="CQ520" s="410"/>
      <c r="CR520" s="410"/>
      <c r="CS520" s="410"/>
      <c r="CT520" s="410"/>
      <c r="CU520" s="410"/>
      <c r="CV520" s="410"/>
      <c r="CW520" s="410"/>
      <c r="CX520" s="410"/>
      <c r="CY520" s="410"/>
      <c r="CZ520" s="410"/>
      <c r="DA520" s="410"/>
      <c r="DB520" s="410"/>
      <c r="DC520" s="410"/>
    </row>
    <row r="521" spans="1:107" ht="14.25">
      <c r="B521" s="491" t="s">
        <v>899</v>
      </c>
      <c r="C521" s="492"/>
      <c r="D521" s="492"/>
      <c r="E521" s="492"/>
      <c r="F521" s="492"/>
      <c r="G521" s="492"/>
      <c r="H521" s="492"/>
      <c r="I521" s="492"/>
      <c r="J521" s="492"/>
      <c r="K521" s="492"/>
      <c r="L521" s="493"/>
      <c r="M521" s="521">
        <v>1704</v>
      </c>
      <c r="N521" s="720"/>
      <c r="O521" s="721"/>
      <c r="P521" s="721"/>
      <c r="Q521" s="722"/>
      <c r="R521" s="477" t="s">
        <v>2</v>
      </c>
      <c r="S521" s="410"/>
      <c r="T521" s="410"/>
      <c r="U521" s="410"/>
      <c r="V521" s="410"/>
      <c r="W521" s="410"/>
      <c r="X521" s="410"/>
      <c r="Y521" s="410"/>
      <c r="Z521" s="410"/>
      <c r="AA521" s="410"/>
      <c r="AB521" s="410"/>
      <c r="AC521" s="410"/>
      <c r="AD521" s="410"/>
      <c r="AE521" s="410"/>
      <c r="AF521" s="410"/>
      <c r="AG521" s="410"/>
      <c r="AH521" s="410"/>
      <c r="AI521" s="410"/>
      <c r="AJ521" s="410"/>
      <c r="AK521" s="410"/>
      <c r="AL521" s="410"/>
      <c r="AM521" s="410"/>
      <c r="AN521" s="410"/>
      <c r="AO521" s="410"/>
      <c r="AP521" s="410"/>
      <c r="AQ521" s="410"/>
      <c r="AR521" s="410"/>
      <c r="AS521" s="410"/>
      <c r="AT521" s="410"/>
      <c r="AU521" s="410"/>
      <c r="AV521" s="410"/>
      <c r="AW521" s="410"/>
      <c r="AX521" s="410"/>
      <c r="AY521" s="410"/>
      <c r="AZ521" s="410"/>
      <c r="BA521" s="410"/>
      <c r="BB521" s="410"/>
      <c r="BC521" s="410"/>
      <c r="BD521" s="410"/>
      <c r="BE521" s="410"/>
      <c r="BF521" s="410"/>
      <c r="BG521" s="410"/>
      <c r="BH521" s="410"/>
      <c r="BI521" s="410"/>
      <c r="BJ521" s="410"/>
      <c r="BK521" s="410"/>
      <c r="BL521" s="410"/>
      <c r="BM521" s="410"/>
      <c r="BN521" s="410"/>
      <c r="BO521" s="410"/>
      <c r="BP521" s="410"/>
      <c r="BQ521" s="410"/>
      <c r="BR521" s="410"/>
      <c r="BS521" s="410"/>
      <c r="BT521" s="410"/>
      <c r="BU521" s="410"/>
      <c r="BV521" s="410"/>
      <c r="BW521" s="410"/>
      <c r="BX521" s="410"/>
      <c r="BY521" s="410"/>
      <c r="BZ521" s="410"/>
      <c r="CA521" s="410"/>
      <c r="CB521" s="410"/>
      <c r="CC521" s="410"/>
      <c r="CD521" s="410"/>
      <c r="CE521" s="410"/>
      <c r="CF521" s="410"/>
      <c r="CG521" s="410"/>
      <c r="CH521" s="410"/>
      <c r="CI521" s="410"/>
      <c r="CJ521" s="410"/>
      <c r="CK521" s="410"/>
      <c r="CL521" s="410"/>
      <c r="CM521" s="410"/>
      <c r="CN521" s="410"/>
      <c r="CO521" s="410"/>
      <c r="CP521" s="410"/>
      <c r="CQ521" s="410"/>
      <c r="CR521" s="410"/>
      <c r="CS521" s="410"/>
      <c r="CT521" s="410"/>
      <c r="CU521" s="410"/>
      <c r="CV521" s="410"/>
      <c r="CW521" s="410"/>
      <c r="CX521" s="410"/>
      <c r="CY521" s="410"/>
      <c r="CZ521" s="410"/>
      <c r="DA521" s="410"/>
      <c r="DB521" s="410"/>
      <c r="DC521" s="410"/>
    </row>
    <row r="522" spans="1:107" ht="14.25">
      <c r="B522" s="491" t="s">
        <v>75</v>
      </c>
      <c r="C522" s="492"/>
      <c r="D522" s="492"/>
      <c r="E522" s="492"/>
      <c r="F522" s="492"/>
      <c r="G522" s="492"/>
      <c r="H522" s="492"/>
      <c r="I522" s="492"/>
      <c r="J522" s="492"/>
      <c r="K522" s="492"/>
      <c r="L522" s="493"/>
      <c r="M522" s="521">
        <v>1720</v>
      </c>
      <c r="N522" s="720">
        <f>+IF(($N$518+$N$520+$N$521-$N$519)&gt;0,($N$518+$N$520+$N$521-$N$519),0)</f>
        <v>0</v>
      </c>
      <c r="O522" s="721"/>
      <c r="P522" s="721"/>
      <c r="Q522" s="722"/>
      <c r="R522" s="477" t="s">
        <v>4</v>
      </c>
      <c r="S522" s="410"/>
      <c r="T522" s="410"/>
      <c r="U522" s="410"/>
      <c r="V522" s="410"/>
      <c r="W522" s="410"/>
      <c r="X522" s="410"/>
      <c r="Y522" s="410"/>
      <c r="Z522" s="410"/>
      <c r="AA522" s="410"/>
      <c r="AB522" s="410"/>
      <c r="AC522" s="410"/>
      <c r="AD522" s="410"/>
      <c r="AE522" s="410"/>
      <c r="AF522" s="410"/>
      <c r="AG522" s="410"/>
      <c r="AH522" s="410"/>
      <c r="AI522" s="410"/>
      <c r="AJ522" s="410"/>
      <c r="AK522" s="410"/>
      <c r="AL522" s="410"/>
      <c r="AM522" s="410"/>
      <c r="AN522" s="410"/>
      <c r="AO522" s="410"/>
      <c r="AP522" s="410"/>
      <c r="AQ522" s="410"/>
      <c r="AR522" s="410"/>
      <c r="AS522" s="410"/>
      <c r="AT522" s="410"/>
      <c r="AU522" s="410"/>
      <c r="AV522" s="410"/>
      <c r="AW522" s="410"/>
      <c r="AX522" s="410"/>
      <c r="AY522" s="410"/>
      <c r="AZ522" s="410"/>
      <c r="BA522" s="410"/>
      <c r="BB522" s="410"/>
      <c r="BC522" s="410"/>
      <c r="BD522" s="410"/>
      <c r="BE522" s="410"/>
      <c r="BF522" s="410"/>
      <c r="BG522" s="410"/>
      <c r="BH522" s="410"/>
      <c r="BI522" s="410"/>
      <c r="BJ522" s="410"/>
      <c r="BK522" s="410"/>
      <c r="BL522" s="410"/>
      <c r="BM522" s="410"/>
      <c r="BN522" s="410"/>
      <c r="BO522" s="410"/>
      <c r="BP522" s="410"/>
      <c r="BQ522" s="410"/>
      <c r="BR522" s="410"/>
      <c r="BS522" s="410"/>
      <c r="BT522" s="410"/>
      <c r="BU522" s="410"/>
      <c r="BV522" s="410"/>
      <c r="BW522" s="410"/>
      <c r="BX522" s="410"/>
      <c r="BY522" s="410"/>
      <c r="BZ522" s="410"/>
      <c r="CA522" s="410"/>
      <c r="CB522" s="410"/>
      <c r="CC522" s="410"/>
      <c r="CD522" s="410"/>
      <c r="CE522" s="410"/>
      <c r="CF522" s="410"/>
      <c r="CG522" s="410"/>
      <c r="CH522" s="410"/>
      <c r="CI522" s="410"/>
      <c r="CJ522" s="410"/>
      <c r="CK522" s="410"/>
      <c r="CL522" s="410"/>
      <c r="CM522" s="410"/>
      <c r="CN522" s="410"/>
      <c r="CO522" s="410"/>
      <c r="CP522" s="410"/>
      <c r="CQ522" s="410"/>
      <c r="CR522" s="410"/>
      <c r="CS522" s="410"/>
      <c r="CT522" s="410"/>
      <c r="CU522" s="410"/>
      <c r="CV522" s="410"/>
      <c r="CW522" s="410"/>
      <c r="CX522" s="410"/>
      <c r="CY522" s="410"/>
      <c r="CZ522" s="410"/>
      <c r="DA522" s="410"/>
      <c r="DB522" s="410"/>
      <c r="DC522" s="410"/>
    </row>
    <row r="523" spans="1:107" ht="14.25">
      <c r="B523" s="491" t="s">
        <v>837</v>
      </c>
      <c r="C523" s="492"/>
      <c r="D523" s="492"/>
      <c r="E523" s="492"/>
      <c r="F523" s="492"/>
      <c r="G523" s="492"/>
      <c r="H523" s="492"/>
      <c r="I523" s="492"/>
      <c r="J523" s="492"/>
      <c r="K523" s="492"/>
      <c r="L523" s="493"/>
      <c r="M523" s="521">
        <v>1493</v>
      </c>
      <c r="N523" s="720"/>
      <c r="O523" s="721"/>
      <c r="P523" s="721"/>
      <c r="Q523" s="722"/>
      <c r="R523" s="477" t="s">
        <v>3</v>
      </c>
      <c r="S523" s="410"/>
      <c r="T523" s="410"/>
      <c r="U523" s="410"/>
      <c r="V523" s="410"/>
      <c r="W523" s="410"/>
      <c r="X523" s="410"/>
      <c r="Y523" s="410"/>
      <c r="Z523" s="410"/>
      <c r="AA523" s="410"/>
      <c r="AB523" s="410"/>
      <c r="AC523" s="410"/>
      <c r="AD523" s="410"/>
      <c r="AE523" s="410"/>
      <c r="AF523" s="410"/>
      <c r="AG523" s="410"/>
      <c r="AH523" s="410"/>
      <c r="AI523" s="410"/>
      <c r="AJ523" s="410"/>
      <c r="AK523" s="410"/>
      <c r="AL523" s="410"/>
      <c r="AM523" s="410"/>
      <c r="AN523" s="410"/>
      <c r="AO523" s="410"/>
      <c r="AP523" s="410"/>
      <c r="AQ523" s="410"/>
      <c r="AR523" s="410"/>
      <c r="AS523" s="410"/>
      <c r="AT523" s="410"/>
      <c r="AU523" s="410"/>
      <c r="AV523" s="410"/>
      <c r="AW523" s="410"/>
      <c r="AX523" s="410"/>
      <c r="AY523" s="410"/>
      <c r="AZ523" s="410"/>
      <c r="BA523" s="410"/>
      <c r="BB523" s="410"/>
      <c r="BC523" s="410"/>
      <c r="BD523" s="410"/>
      <c r="BE523" s="410"/>
      <c r="BF523" s="410"/>
      <c r="BG523" s="410"/>
      <c r="BH523" s="410"/>
      <c r="BI523" s="410"/>
      <c r="BJ523" s="410"/>
      <c r="BK523" s="410"/>
      <c r="BL523" s="410"/>
      <c r="BM523" s="410"/>
      <c r="BN523" s="410"/>
      <c r="BO523" s="410"/>
      <c r="BP523" s="410"/>
      <c r="BQ523" s="410"/>
      <c r="BR523" s="410"/>
      <c r="BS523" s="410"/>
      <c r="BT523" s="410"/>
      <c r="BU523" s="410"/>
      <c r="BV523" s="410"/>
      <c r="BW523" s="410"/>
      <c r="BX523" s="410"/>
      <c r="BY523" s="410"/>
      <c r="BZ523" s="410"/>
      <c r="CA523" s="410"/>
      <c r="CB523" s="410"/>
      <c r="CC523" s="410"/>
      <c r="CD523" s="410"/>
      <c r="CE523" s="410"/>
      <c r="CF523" s="410"/>
      <c r="CG523" s="410"/>
      <c r="CH523" s="410"/>
      <c r="CI523" s="410"/>
      <c r="CJ523" s="410"/>
      <c r="CK523" s="410"/>
      <c r="CL523" s="410"/>
      <c r="CM523" s="410"/>
      <c r="CN523" s="410"/>
      <c r="CO523" s="410"/>
      <c r="CP523" s="410"/>
      <c r="CQ523" s="410"/>
      <c r="CR523" s="410"/>
      <c r="CS523" s="410"/>
      <c r="CT523" s="410"/>
      <c r="CU523" s="410"/>
      <c r="CV523" s="410"/>
      <c r="CW523" s="410"/>
      <c r="CX523" s="410"/>
      <c r="CY523" s="410"/>
      <c r="CZ523" s="410"/>
      <c r="DA523" s="410"/>
      <c r="DB523" s="410"/>
      <c r="DC523" s="410"/>
    </row>
    <row r="524" spans="1:107" ht="14.25">
      <c r="B524" s="491" t="s">
        <v>900</v>
      </c>
      <c r="C524" s="492"/>
      <c r="D524" s="492"/>
      <c r="E524" s="492"/>
      <c r="F524" s="492"/>
      <c r="G524" s="492"/>
      <c r="H524" s="492"/>
      <c r="I524" s="492"/>
      <c r="J524" s="492"/>
      <c r="K524" s="492"/>
      <c r="L524" s="493"/>
      <c r="M524" s="521">
        <v>1494</v>
      </c>
      <c r="N524" s="720"/>
      <c r="O524" s="721"/>
      <c r="P524" s="721"/>
      <c r="Q524" s="722"/>
      <c r="R524" s="477" t="s">
        <v>3</v>
      </c>
      <c r="S524" s="410"/>
      <c r="T524" s="410"/>
      <c r="U524" s="410"/>
      <c r="V524" s="410"/>
      <c r="W524" s="410"/>
      <c r="X524" s="410"/>
      <c r="Y524" s="410"/>
      <c r="Z524" s="410"/>
      <c r="AA524" s="410"/>
      <c r="AB524" s="410"/>
      <c r="AC524" s="410"/>
      <c r="AD524" s="410"/>
      <c r="AE524" s="410"/>
      <c r="AF524" s="410"/>
      <c r="AG524" s="410"/>
      <c r="AH524" s="410"/>
      <c r="AI524" s="410"/>
      <c r="AJ524" s="410"/>
      <c r="AK524" s="410"/>
      <c r="AL524" s="410"/>
      <c r="AM524" s="410"/>
      <c r="AN524" s="410"/>
      <c r="AO524" s="410"/>
      <c r="AP524" s="410"/>
      <c r="AQ524" s="410"/>
      <c r="AR524" s="410"/>
      <c r="AS524" s="410"/>
      <c r="AT524" s="410"/>
      <c r="AU524" s="410"/>
      <c r="AV524" s="410"/>
      <c r="AW524" s="410"/>
      <c r="AX524" s="410"/>
      <c r="AY524" s="410"/>
      <c r="AZ524" s="410"/>
      <c r="BA524" s="410"/>
      <c r="BB524" s="410"/>
      <c r="BC524" s="410"/>
      <c r="BD524" s="410"/>
      <c r="BE524" s="410"/>
      <c r="BF524" s="410"/>
      <c r="BG524" s="410"/>
      <c r="BH524" s="410"/>
      <c r="BI524" s="410"/>
      <c r="BJ524" s="410"/>
      <c r="BK524" s="410"/>
      <c r="BL524" s="410"/>
      <c r="BM524" s="410"/>
      <c r="BN524" s="410"/>
      <c r="BO524" s="410"/>
      <c r="BP524" s="410"/>
      <c r="BQ524" s="410"/>
      <c r="BR524" s="410"/>
      <c r="BS524" s="410"/>
      <c r="BT524" s="410"/>
      <c r="BU524" s="410"/>
      <c r="BV524" s="410"/>
      <c r="BW524" s="410"/>
      <c r="BX524" s="410"/>
      <c r="BY524" s="410"/>
      <c r="BZ524" s="410"/>
      <c r="CA524" s="410"/>
      <c r="CB524" s="410"/>
      <c r="CC524" s="410"/>
      <c r="CD524" s="410"/>
      <c r="CE524" s="410"/>
      <c r="CF524" s="410"/>
      <c r="CG524" s="410"/>
      <c r="CH524" s="410"/>
      <c r="CI524" s="410"/>
      <c r="CJ524" s="410"/>
      <c r="CK524" s="410"/>
      <c r="CL524" s="410"/>
      <c r="CM524" s="410"/>
      <c r="CN524" s="410"/>
      <c r="CO524" s="410"/>
      <c r="CP524" s="410"/>
      <c r="CQ524" s="410"/>
      <c r="CR524" s="410"/>
      <c r="CS524" s="410"/>
      <c r="CT524" s="410"/>
      <c r="CU524" s="410"/>
      <c r="CV524" s="410"/>
      <c r="CW524" s="410"/>
      <c r="CX524" s="410"/>
      <c r="CY524" s="410"/>
      <c r="CZ524" s="410"/>
      <c r="DA524" s="410"/>
      <c r="DB524" s="410"/>
      <c r="DC524" s="410"/>
    </row>
    <row r="525" spans="1:107" ht="14.25">
      <c r="B525" s="491" t="s">
        <v>78</v>
      </c>
      <c r="C525" s="492"/>
      <c r="D525" s="492"/>
      <c r="E525" s="492"/>
      <c r="F525" s="492"/>
      <c r="G525" s="492"/>
      <c r="H525" s="492"/>
      <c r="I525" s="492"/>
      <c r="J525" s="492"/>
      <c r="K525" s="492"/>
      <c r="L525" s="493"/>
      <c r="M525" s="521">
        <v>1725</v>
      </c>
      <c r="N525" s="720"/>
      <c r="O525" s="721"/>
      <c r="P525" s="721"/>
      <c r="Q525" s="722"/>
      <c r="R525" s="477" t="s">
        <v>3</v>
      </c>
      <c r="S525" s="410"/>
      <c r="T525" s="410"/>
      <c r="U525" s="410"/>
      <c r="V525" s="410"/>
      <c r="W525" s="410"/>
      <c r="X525" s="410"/>
      <c r="Y525" s="410"/>
      <c r="Z525" s="410"/>
      <c r="AA525" s="410"/>
      <c r="AB525" s="410"/>
      <c r="AC525" s="410"/>
      <c r="AD525" s="410"/>
      <c r="AE525" s="410"/>
      <c r="AF525" s="410"/>
      <c r="AG525" s="410"/>
      <c r="AH525" s="410"/>
      <c r="AI525" s="410"/>
      <c r="AJ525" s="410"/>
      <c r="AK525" s="410"/>
      <c r="AL525" s="410"/>
      <c r="AM525" s="410"/>
      <c r="AN525" s="410"/>
      <c r="AO525" s="410"/>
      <c r="AP525" s="410"/>
      <c r="AQ525" s="410"/>
      <c r="AR525" s="410"/>
      <c r="AS525" s="410"/>
      <c r="AT525" s="410"/>
      <c r="AU525" s="410"/>
      <c r="AV525" s="410"/>
      <c r="AW525" s="410"/>
      <c r="AX525" s="410"/>
      <c r="AY525" s="410"/>
      <c r="AZ525" s="410"/>
      <c r="BA525" s="410"/>
      <c r="BB525" s="410"/>
      <c r="BC525" s="410"/>
      <c r="BD525" s="410"/>
      <c r="BE525" s="410"/>
      <c r="BF525" s="410"/>
      <c r="BG525" s="410"/>
      <c r="BH525" s="410"/>
      <c r="BI525" s="410"/>
      <c r="BJ525" s="410"/>
      <c r="BK525" s="410"/>
      <c r="BL525" s="410"/>
      <c r="BM525" s="410"/>
      <c r="BN525" s="410"/>
      <c r="BO525" s="410"/>
      <c r="BP525" s="410"/>
      <c r="BQ525" s="410"/>
      <c r="BR525" s="410"/>
      <c r="BS525" s="410"/>
      <c r="BT525" s="410"/>
      <c r="BU525" s="410"/>
      <c r="BV525" s="410"/>
      <c r="BW525" s="410"/>
      <c r="BX525" s="410"/>
      <c r="BY525" s="410"/>
      <c r="BZ525" s="410"/>
      <c r="CA525" s="410"/>
      <c r="CB525" s="410"/>
      <c r="CC525" s="410"/>
      <c r="CD525" s="410"/>
      <c r="CE525" s="410"/>
      <c r="CF525" s="410"/>
      <c r="CG525" s="410"/>
      <c r="CH525" s="410"/>
      <c r="CI525" s="410"/>
      <c r="CJ525" s="410"/>
      <c r="CK525" s="410"/>
      <c r="CL525" s="410"/>
      <c r="CM525" s="410"/>
      <c r="CN525" s="410"/>
      <c r="CO525" s="410"/>
      <c r="CP525" s="410"/>
      <c r="CQ525" s="410"/>
      <c r="CR525" s="410"/>
      <c r="CS525" s="410"/>
      <c r="CT525" s="410"/>
      <c r="CU525" s="410"/>
      <c r="CV525" s="410"/>
      <c r="CW525" s="410"/>
      <c r="CX525" s="410"/>
      <c r="CY525" s="410"/>
      <c r="CZ525" s="410"/>
      <c r="DA525" s="410"/>
      <c r="DB525" s="410"/>
      <c r="DC525" s="410"/>
    </row>
    <row r="526" spans="1:107" ht="14.25">
      <c r="B526" s="491" t="s">
        <v>901</v>
      </c>
      <c r="C526" s="492"/>
      <c r="D526" s="492"/>
      <c r="E526" s="492"/>
      <c r="F526" s="492"/>
      <c r="G526" s="492"/>
      <c r="H526" s="492"/>
      <c r="I526" s="492"/>
      <c r="J526" s="492"/>
      <c r="K526" s="492"/>
      <c r="L526" s="493"/>
      <c r="M526" s="521">
        <v>1727</v>
      </c>
      <c r="N526" s="720"/>
      <c r="O526" s="721"/>
      <c r="P526" s="721"/>
      <c r="Q526" s="722"/>
      <c r="R526" s="477" t="s">
        <v>3</v>
      </c>
      <c r="S526" s="410"/>
      <c r="T526" s="410"/>
      <c r="U526" s="410"/>
      <c r="V526" s="410"/>
      <c r="W526" s="410"/>
      <c r="X526" s="410"/>
      <c r="Y526" s="410"/>
      <c r="Z526" s="410"/>
      <c r="AA526" s="410"/>
      <c r="AB526" s="410"/>
      <c r="AC526" s="410"/>
      <c r="AD526" s="410"/>
      <c r="AE526" s="410"/>
      <c r="AF526" s="410"/>
      <c r="AG526" s="410"/>
      <c r="AH526" s="410"/>
      <c r="AI526" s="410"/>
      <c r="AJ526" s="410"/>
      <c r="AK526" s="410"/>
      <c r="AL526" s="410"/>
      <c r="AM526" s="410"/>
      <c r="AN526" s="410"/>
      <c r="AO526" s="410"/>
      <c r="AP526" s="410"/>
      <c r="AQ526" s="410"/>
      <c r="AR526" s="410"/>
      <c r="AS526" s="410"/>
      <c r="AT526" s="410"/>
      <c r="AU526" s="410"/>
      <c r="AV526" s="410"/>
      <c r="AW526" s="410"/>
      <c r="AX526" s="410"/>
      <c r="AY526" s="410"/>
      <c r="AZ526" s="410"/>
      <c r="BA526" s="410"/>
      <c r="BB526" s="410"/>
      <c r="BC526" s="410"/>
      <c r="BD526" s="410"/>
      <c r="BE526" s="410"/>
      <c r="BF526" s="410"/>
      <c r="BG526" s="410"/>
      <c r="BH526" s="410"/>
      <c r="BI526" s="410"/>
      <c r="BJ526" s="410"/>
      <c r="BK526" s="410"/>
      <c r="BL526" s="410"/>
      <c r="BM526" s="410"/>
      <c r="BN526" s="410"/>
      <c r="BO526" s="410"/>
      <c r="BP526" s="410"/>
      <c r="BQ526" s="410"/>
      <c r="BR526" s="410"/>
      <c r="BS526" s="410"/>
      <c r="BT526" s="410"/>
      <c r="BU526" s="410"/>
      <c r="BV526" s="410"/>
      <c r="BW526" s="410"/>
      <c r="BX526" s="410"/>
      <c r="BY526" s="410"/>
      <c r="BZ526" s="410"/>
      <c r="CA526" s="410"/>
      <c r="CB526" s="410"/>
      <c r="CC526" s="410"/>
      <c r="CD526" s="410"/>
      <c r="CE526" s="410"/>
      <c r="CF526" s="410"/>
      <c r="CG526" s="410"/>
      <c r="CH526" s="410"/>
      <c r="CI526" s="410"/>
      <c r="CJ526" s="410"/>
      <c r="CK526" s="410"/>
      <c r="CL526" s="410"/>
      <c r="CM526" s="410"/>
      <c r="CN526" s="410"/>
      <c r="CO526" s="410"/>
      <c r="CP526" s="410"/>
      <c r="CQ526" s="410"/>
      <c r="CR526" s="410"/>
      <c r="CS526" s="410"/>
      <c r="CT526" s="410"/>
      <c r="CU526" s="410"/>
      <c r="CV526" s="410"/>
      <c r="CW526" s="410"/>
      <c r="CX526" s="410"/>
      <c r="CY526" s="410"/>
      <c r="CZ526" s="410"/>
      <c r="DA526" s="410"/>
      <c r="DB526" s="410"/>
      <c r="DC526" s="410"/>
    </row>
    <row r="527" spans="1:107" ht="14.25">
      <c r="B527" s="491" t="s">
        <v>80</v>
      </c>
      <c r="C527" s="492"/>
      <c r="D527" s="492"/>
      <c r="E527" s="492"/>
      <c r="F527" s="492"/>
      <c r="G527" s="492"/>
      <c r="H527" s="492"/>
      <c r="I527" s="492"/>
      <c r="J527" s="492"/>
      <c r="K527" s="492"/>
      <c r="L527" s="493"/>
      <c r="M527" s="521">
        <v>1500</v>
      </c>
      <c r="N527" s="720">
        <f>+IF(($N$522-$N$523-$N$524-$N$525-$N$526)&gt;0,($N$522-$N$523-$N$524-$N$525-$N$526),0)</f>
        <v>0</v>
      </c>
      <c r="O527" s="721"/>
      <c r="P527" s="721"/>
      <c r="Q527" s="722"/>
      <c r="R527" s="477" t="s">
        <v>4</v>
      </c>
      <c r="S527" s="410"/>
      <c r="T527" s="410"/>
      <c r="U527" s="410"/>
      <c r="V527" s="410"/>
      <c r="W527" s="410"/>
      <c r="X527" s="410"/>
      <c r="Y527" s="410"/>
      <c r="Z527" s="410"/>
      <c r="AA527" s="410"/>
      <c r="AB527" s="410"/>
      <c r="AC527" s="410"/>
      <c r="AD527" s="410"/>
      <c r="AE527" s="410"/>
      <c r="AF527" s="410"/>
      <c r="AG527" s="410"/>
      <c r="AH527" s="410"/>
      <c r="AI527" s="410"/>
      <c r="AJ527" s="410"/>
      <c r="AK527" s="410"/>
      <c r="AL527" s="410"/>
      <c r="AM527" s="410"/>
      <c r="AN527" s="410"/>
      <c r="AO527" s="410"/>
      <c r="AP527" s="410"/>
      <c r="AQ527" s="410"/>
      <c r="AR527" s="410"/>
      <c r="AS527" s="410"/>
      <c r="AT527" s="410"/>
      <c r="AU527" s="410"/>
      <c r="AV527" s="410"/>
      <c r="AW527" s="410"/>
      <c r="AX527" s="410"/>
      <c r="AY527" s="410"/>
      <c r="AZ527" s="410"/>
      <c r="BA527" s="410"/>
      <c r="BB527" s="410"/>
      <c r="BC527" s="410"/>
      <c r="BD527" s="410"/>
      <c r="BE527" s="410"/>
      <c r="BF527" s="410"/>
      <c r="BG527" s="410"/>
      <c r="BH527" s="410"/>
      <c r="BI527" s="410"/>
      <c r="BJ527" s="410"/>
      <c r="BK527" s="410"/>
      <c r="BL527" s="410"/>
      <c r="BM527" s="410"/>
      <c r="BN527" s="410"/>
      <c r="BO527" s="410"/>
      <c r="BP527" s="410"/>
      <c r="BQ527" s="410"/>
      <c r="BR527" s="410"/>
      <c r="BS527" s="410"/>
      <c r="BT527" s="410"/>
      <c r="BU527" s="410"/>
      <c r="BV527" s="410"/>
      <c r="BW527" s="410"/>
      <c r="BX527" s="410"/>
      <c r="BY527" s="410"/>
      <c r="BZ527" s="410"/>
      <c r="CA527" s="410"/>
      <c r="CB527" s="410"/>
      <c r="CC527" s="410"/>
      <c r="CD527" s="410"/>
      <c r="CE527" s="410"/>
      <c r="CF527" s="410"/>
      <c r="CG527" s="410"/>
      <c r="CH527" s="410"/>
      <c r="CI527" s="410"/>
      <c r="CJ527" s="410"/>
      <c r="CK527" s="410"/>
      <c r="CL527" s="410"/>
      <c r="CM527" s="410"/>
      <c r="CN527" s="410"/>
      <c r="CO527" s="410"/>
      <c r="CP527" s="410"/>
      <c r="CQ527" s="410"/>
      <c r="CR527" s="410"/>
      <c r="CS527" s="410"/>
      <c r="CT527" s="410"/>
      <c r="CU527" s="410"/>
      <c r="CV527" s="410"/>
      <c r="CW527" s="410"/>
      <c r="CX527" s="410"/>
      <c r="CY527" s="410"/>
      <c r="CZ527" s="410"/>
      <c r="DA527" s="410"/>
      <c r="DB527" s="410"/>
      <c r="DC527" s="410"/>
    </row>
    <row r="528" spans="1:107">
      <c r="A528" s="409"/>
      <c r="B528" s="517"/>
      <c r="C528" s="517"/>
      <c r="D528" s="517"/>
      <c r="E528" s="517"/>
      <c r="F528" s="517"/>
      <c r="G528" s="517"/>
      <c r="H528" s="517"/>
      <c r="I528" s="517"/>
      <c r="J528" s="517"/>
      <c r="K528" s="517"/>
      <c r="L528" s="517"/>
      <c r="M528" s="517"/>
      <c r="N528" s="517"/>
      <c r="O528" s="517"/>
      <c r="P528" s="517"/>
      <c r="Q528" s="517"/>
      <c r="R528" s="517"/>
      <c r="S528" s="410"/>
      <c r="T528" s="410"/>
      <c r="U528" s="410"/>
      <c r="V528" s="410"/>
      <c r="W528" s="410"/>
      <c r="X528" s="410"/>
      <c r="Y528" s="410"/>
      <c r="Z528" s="410"/>
      <c r="AA528" s="410"/>
      <c r="AB528" s="410"/>
      <c r="AC528" s="410"/>
      <c r="AD528" s="410"/>
      <c r="AE528" s="410"/>
      <c r="AF528" s="410"/>
      <c r="AG528" s="410"/>
      <c r="AH528" s="410"/>
      <c r="AI528" s="410"/>
      <c r="AJ528" s="410"/>
      <c r="AK528" s="410"/>
      <c r="AL528" s="410"/>
      <c r="AM528" s="410"/>
      <c r="AN528" s="410"/>
      <c r="AO528" s="410"/>
      <c r="AP528" s="410"/>
      <c r="AQ528" s="410"/>
      <c r="AR528" s="410"/>
      <c r="AS528" s="410"/>
      <c r="AT528" s="410"/>
      <c r="AU528" s="410"/>
      <c r="AV528" s="410"/>
      <c r="AW528" s="410"/>
      <c r="AX528" s="410"/>
      <c r="AY528" s="410"/>
      <c r="AZ528" s="410"/>
      <c r="BA528" s="410"/>
      <c r="BB528" s="410"/>
      <c r="BC528" s="410"/>
      <c r="BD528" s="410"/>
      <c r="BE528" s="410"/>
      <c r="BF528" s="410"/>
      <c r="BG528" s="410"/>
      <c r="BH528" s="410"/>
      <c r="BI528" s="410"/>
      <c r="BJ528" s="410"/>
      <c r="BK528" s="410"/>
      <c r="BL528" s="410"/>
      <c r="BM528" s="410"/>
      <c r="BN528" s="410"/>
      <c r="BO528" s="410"/>
      <c r="BP528" s="410"/>
      <c r="BQ528" s="410"/>
      <c r="BR528" s="410"/>
      <c r="BS528" s="410"/>
      <c r="BT528" s="410"/>
      <c r="BU528" s="410"/>
      <c r="BV528" s="410"/>
      <c r="BW528" s="410"/>
      <c r="BX528" s="410"/>
      <c r="BY528" s="410"/>
      <c r="BZ528" s="410"/>
      <c r="CA528" s="410"/>
      <c r="CB528" s="410"/>
      <c r="CC528" s="410"/>
      <c r="CD528" s="410"/>
      <c r="CE528" s="410"/>
      <c r="CF528" s="410"/>
      <c r="CG528" s="410"/>
      <c r="CH528" s="410"/>
      <c r="CI528" s="410"/>
      <c r="CJ528" s="410"/>
      <c r="CK528" s="410"/>
      <c r="CL528" s="410"/>
      <c r="CM528" s="410"/>
      <c r="CN528" s="410"/>
      <c r="CO528" s="410"/>
      <c r="CP528" s="410"/>
      <c r="CQ528" s="410"/>
      <c r="CR528" s="410"/>
      <c r="CS528" s="410"/>
      <c r="CT528" s="410"/>
      <c r="CU528" s="410"/>
      <c r="CV528" s="410"/>
      <c r="CW528" s="410"/>
      <c r="CX528" s="410"/>
      <c r="CY528" s="410"/>
      <c r="CZ528" s="410"/>
      <c r="DA528" s="410"/>
      <c r="DB528" s="410"/>
      <c r="DC528" s="410"/>
    </row>
    <row r="529" spans="1:107">
      <c r="A529" s="409"/>
      <c r="B529" s="804" t="s">
        <v>902</v>
      </c>
      <c r="C529" s="805"/>
      <c r="D529" s="805"/>
      <c r="E529" s="805"/>
      <c r="F529" s="805"/>
      <c r="G529" s="805"/>
      <c r="H529" s="805"/>
      <c r="I529" s="805"/>
      <c r="J529" s="805"/>
      <c r="K529" s="805"/>
      <c r="L529" s="805"/>
      <c r="M529" s="805"/>
      <c r="N529" s="805"/>
      <c r="O529" s="805"/>
      <c r="P529" s="805"/>
      <c r="Q529" s="805"/>
      <c r="R529" s="806"/>
      <c r="S529" s="410"/>
      <c r="T529" s="410"/>
      <c r="U529" s="410"/>
      <c r="V529" s="410"/>
      <c r="W529" s="410"/>
      <c r="X529" s="410"/>
      <c r="Y529" s="410"/>
      <c r="Z529" s="410"/>
      <c r="AA529" s="410"/>
      <c r="AB529" s="410"/>
      <c r="AC529" s="410"/>
      <c r="AD529" s="410"/>
      <c r="AE529" s="410"/>
      <c r="AF529" s="410"/>
      <c r="AG529" s="410"/>
      <c r="AH529" s="410"/>
      <c r="AI529" s="410"/>
      <c r="AJ529" s="410"/>
      <c r="AK529" s="410"/>
      <c r="AL529" s="410"/>
      <c r="AM529" s="410"/>
      <c r="AN529" s="410"/>
      <c r="AO529" s="410"/>
      <c r="AP529" s="410"/>
      <c r="AQ529" s="410"/>
      <c r="AR529" s="410"/>
      <c r="AS529" s="410"/>
      <c r="AT529" s="410"/>
      <c r="AU529" s="410"/>
      <c r="AV529" s="410"/>
      <c r="AW529" s="410"/>
      <c r="AX529" s="410"/>
      <c r="AY529" s="410"/>
      <c r="AZ529" s="410"/>
      <c r="BA529" s="410"/>
      <c r="BB529" s="410"/>
      <c r="BC529" s="410"/>
      <c r="BD529" s="410"/>
      <c r="BE529" s="410"/>
      <c r="BF529" s="410"/>
      <c r="BG529" s="410"/>
      <c r="BH529" s="410"/>
      <c r="BI529" s="410"/>
      <c r="BJ529" s="410"/>
      <c r="BK529" s="410"/>
      <c r="BL529" s="410"/>
      <c r="BM529" s="410"/>
      <c r="BN529" s="410"/>
      <c r="BO529" s="410"/>
      <c r="BP529" s="410"/>
      <c r="BQ529" s="410"/>
      <c r="BR529" s="410"/>
      <c r="BS529" s="410"/>
      <c r="BT529" s="410"/>
      <c r="BU529" s="410"/>
      <c r="BV529" s="410"/>
      <c r="BW529" s="410"/>
      <c r="BX529" s="410"/>
      <c r="BY529" s="410"/>
      <c r="BZ529" s="410"/>
      <c r="CA529" s="410"/>
      <c r="CB529" s="410"/>
      <c r="CC529" s="410"/>
      <c r="CD529" s="410"/>
      <c r="CE529" s="410"/>
      <c r="CF529" s="410"/>
      <c r="CG529" s="410"/>
      <c r="CH529" s="410"/>
      <c r="CI529" s="410"/>
      <c r="CJ529" s="410"/>
      <c r="CK529" s="410"/>
      <c r="CL529" s="410"/>
      <c r="CM529" s="410"/>
      <c r="CN529" s="410"/>
      <c r="CO529" s="410"/>
      <c r="CP529" s="410"/>
      <c r="CQ529" s="410"/>
      <c r="CR529" s="410"/>
      <c r="CS529" s="410"/>
      <c r="CT529" s="410"/>
      <c r="CU529" s="410"/>
      <c r="CV529" s="410"/>
      <c r="CW529" s="410"/>
      <c r="CX529" s="410"/>
      <c r="CY529" s="410"/>
      <c r="CZ529" s="410"/>
      <c r="DA529" s="410"/>
      <c r="DB529" s="410"/>
      <c r="DC529" s="410"/>
    </row>
    <row r="530" spans="1:107">
      <c r="A530" s="409"/>
      <c r="B530" s="807"/>
      <c r="C530" s="808"/>
      <c r="D530" s="808"/>
      <c r="E530" s="808"/>
      <c r="F530" s="808"/>
      <c r="G530" s="808"/>
      <c r="H530" s="808"/>
      <c r="I530" s="808"/>
      <c r="J530" s="808"/>
      <c r="K530" s="808"/>
      <c r="L530" s="808"/>
      <c r="M530" s="808"/>
      <c r="N530" s="808"/>
      <c r="O530" s="808"/>
      <c r="P530" s="808"/>
      <c r="Q530" s="808"/>
      <c r="R530" s="809"/>
      <c r="S530" s="410"/>
      <c r="T530" s="410"/>
      <c r="U530" s="410"/>
      <c r="V530" s="410"/>
      <c r="W530" s="410"/>
      <c r="X530" s="410"/>
      <c r="Y530" s="410"/>
      <c r="Z530" s="410"/>
      <c r="AA530" s="410"/>
      <c r="AB530" s="410"/>
      <c r="AC530" s="410"/>
      <c r="AD530" s="410"/>
      <c r="AE530" s="410"/>
      <c r="AF530" s="410"/>
      <c r="AG530" s="410"/>
      <c r="AH530" s="410"/>
      <c r="AI530" s="410"/>
      <c r="AJ530" s="410"/>
      <c r="AK530" s="410"/>
      <c r="AL530" s="410"/>
      <c r="AM530" s="410"/>
      <c r="AN530" s="410"/>
      <c r="AO530" s="410"/>
      <c r="AP530" s="410"/>
      <c r="AQ530" s="410"/>
      <c r="AR530" s="410"/>
      <c r="AS530" s="410"/>
      <c r="AT530" s="410"/>
      <c r="AU530" s="410"/>
      <c r="AV530" s="410"/>
      <c r="AW530" s="410"/>
      <c r="AX530" s="410"/>
      <c r="AY530" s="410"/>
      <c r="AZ530" s="410"/>
      <c r="BA530" s="410"/>
      <c r="BB530" s="410"/>
      <c r="BC530" s="410"/>
      <c r="BD530" s="410"/>
      <c r="BE530" s="410"/>
      <c r="BF530" s="410"/>
      <c r="BG530" s="410"/>
      <c r="BH530" s="410"/>
      <c r="BI530" s="410"/>
      <c r="BJ530" s="410"/>
      <c r="BK530" s="410"/>
      <c r="BL530" s="410"/>
      <c r="BM530" s="410"/>
      <c r="BN530" s="410"/>
      <c r="BO530" s="410"/>
      <c r="BP530" s="410"/>
      <c r="BQ530" s="410"/>
      <c r="BR530" s="410"/>
      <c r="BS530" s="410"/>
      <c r="BT530" s="410"/>
      <c r="BU530" s="410"/>
      <c r="BV530" s="410"/>
      <c r="BW530" s="410"/>
      <c r="BX530" s="410"/>
      <c r="BY530" s="410"/>
      <c r="BZ530" s="410"/>
      <c r="CA530" s="410"/>
      <c r="CB530" s="410"/>
      <c r="CC530" s="410"/>
      <c r="CD530" s="410"/>
      <c r="CE530" s="410"/>
      <c r="CF530" s="410"/>
      <c r="CG530" s="410"/>
      <c r="CH530" s="410"/>
      <c r="CI530" s="410"/>
      <c r="CJ530" s="410"/>
      <c r="CK530" s="410"/>
      <c r="CL530" s="410"/>
      <c r="CM530" s="410"/>
      <c r="CN530" s="410"/>
      <c r="CO530" s="410"/>
      <c r="CP530" s="410"/>
      <c r="CQ530" s="410"/>
      <c r="CR530" s="410"/>
      <c r="CS530" s="410"/>
      <c r="CT530" s="410"/>
      <c r="CU530" s="410"/>
      <c r="CV530" s="410"/>
      <c r="CW530" s="410"/>
      <c r="CX530" s="410"/>
      <c r="CY530" s="410"/>
      <c r="CZ530" s="410"/>
      <c r="DA530" s="410"/>
      <c r="DB530" s="410"/>
      <c r="DC530" s="410"/>
    </row>
    <row r="531" spans="1:107" ht="14.25">
      <c r="B531" s="491" t="s">
        <v>903</v>
      </c>
      <c r="C531" s="492"/>
      <c r="D531" s="492"/>
      <c r="E531" s="492"/>
      <c r="F531" s="492"/>
      <c r="G531" s="492"/>
      <c r="H531" s="492"/>
      <c r="I531" s="492"/>
      <c r="J531" s="492"/>
      <c r="K531" s="492"/>
      <c r="L531" s="493"/>
      <c r="M531" s="520">
        <v>1445</v>
      </c>
      <c r="N531" s="720"/>
      <c r="O531" s="721"/>
      <c r="P531" s="721"/>
      <c r="Q531" s="722"/>
      <c r="R531" s="542" t="s">
        <v>2</v>
      </c>
      <c r="S531" s="410"/>
      <c r="T531" s="410"/>
      <c r="U531" s="410"/>
      <c r="V531" s="410"/>
      <c r="W531" s="410"/>
      <c r="X531" s="410"/>
      <c r="Y531" s="410"/>
      <c r="Z531" s="410"/>
      <c r="AA531" s="410"/>
      <c r="AB531" s="410"/>
      <c r="AC531" s="410"/>
      <c r="AD531" s="410"/>
      <c r="AE531" s="410"/>
      <c r="AF531" s="410"/>
      <c r="AG531" s="410"/>
      <c r="AH531" s="410"/>
      <c r="AI531" s="410"/>
      <c r="AJ531" s="410"/>
      <c r="AK531" s="410"/>
      <c r="AL531" s="410"/>
      <c r="AM531" s="410"/>
      <c r="AN531" s="410"/>
      <c r="AO531" s="410"/>
      <c r="AP531" s="410"/>
      <c r="AQ531" s="410"/>
      <c r="AR531" s="410"/>
      <c r="AS531" s="410"/>
      <c r="AT531" s="410"/>
      <c r="AU531" s="410"/>
      <c r="AV531" s="410"/>
      <c r="AW531" s="410"/>
      <c r="AX531" s="410"/>
      <c r="AY531" s="410"/>
      <c r="AZ531" s="410"/>
      <c r="BA531" s="410"/>
      <c r="BB531" s="410"/>
      <c r="BC531" s="410"/>
      <c r="BD531" s="410"/>
      <c r="BE531" s="410"/>
      <c r="BF531" s="410"/>
      <c r="BG531" s="410"/>
      <c r="BH531" s="410"/>
      <c r="BI531" s="410"/>
      <c r="BJ531" s="410"/>
      <c r="BK531" s="410"/>
      <c r="BL531" s="410"/>
      <c r="BM531" s="410"/>
      <c r="BN531" s="410"/>
      <c r="BO531" s="410"/>
      <c r="BP531" s="410"/>
      <c r="BQ531" s="410"/>
      <c r="BR531" s="410"/>
      <c r="BS531" s="410"/>
      <c r="BT531" s="410"/>
      <c r="BU531" s="410"/>
      <c r="BV531" s="410"/>
      <c r="BW531" s="410"/>
      <c r="BX531" s="410"/>
      <c r="BY531" s="410"/>
      <c r="BZ531" s="410"/>
      <c r="CA531" s="410"/>
      <c r="CB531" s="410"/>
      <c r="CC531" s="410"/>
      <c r="CD531" s="410"/>
      <c r="CE531" s="410"/>
      <c r="CF531" s="410"/>
      <c r="CG531" s="410"/>
      <c r="CH531" s="410"/>
      <c r="CI531" s="410"/>
      <c r="CJ531" s="410"/>
      <c r="CK531" s="410"/>
      <c r="CL531" s="410"/>
      <c r="CM531" s="410"/>
      <c r="CN531" s="410"/>
      <c r="CO531" s="410"/>
      <c r="CP531" s="410"/>
      <c r="CQ531" s="410"/>
      <c r="CR531" s="410"/>
      <c r="CS531" s="410"/>
      <c r="CT531" s="410"/>
      <c r="CU531" s="410"/>
      <c r="CV531" s="410"/>
      <c r="CW531" s="410"/>
      <c r="CX531" s="410"/>
      <c r="CY531" s="410"/>
      <c r="CZ531" s="410"/>
      <c r="DA531" s="410"/>
      <c r="DB531" s="410"/>
      <c r="DC531" s="410"/>
    </row>
    <row r="532" spans="1:107" ht="14.25">
      <c r="B532" s="491" t="s">
        <v>904</v>
      </c>
      <c r="C532" s="492"/>
      <c r="D532" s="492"/>
      <c r="E532" s="492"/>
      <c r="F532" s="492"/>
      <c r="G532" s="492"/>
      <c r="H532" s="492"/>
      <c r="I532" s="492"/>
      <c r="J532" s="492"/>
      <c r="K532" s="492"/>
      <c r="L532" s="493"/>
      <c r="M532" s="521">
        <v>1446</v>
      </c>
      <c r="N532" s="720"/>
      <c r="O532" s="721"/>
      <c r="P532" s="721"/>
      <c r="Q532" s="722"/>
      <c r="R532" s="543" t="s">
        <v>3</v>
      </c>
      <c r="S532" s="410"/>
      <c r="T532" s="410"/>
      <c r="U532" s="410"/>
      <c r="V532" s="410"/>
      <c r="W532" s="410"/>
      <c r="X532" s="410"/>
      <c r="Y532" s="410"/>
      <c r="Z532" s="410"/>
      <c r="AA532" s="410"/>
      <c r="AB532" s="410"/>
      <c r="AC532" s="410"/>
      <c r="AD532" s="410"/>
      <c r="AE532" s="410"/>
      <c r="AF532" s="410"/>
      <c r="AG532" s="410"/>
      <c r="AH532" s="410"/>
      <c r="AI532" s="410"/>
      <c r="AJ532" s="410"/>
      <c r="AK532" s="410"/>
      <c r="AL532" s="410"/>
      <c r="AM532" s="410"/>
      <c r="AN532" s="410"/>
      <c r="AO532" s="410"/>
      <c r="AP532" s="410"/>
      <c r="AQ532" s="410"/>
      <c r="AR532" s="410"/>
      <c r="AS532" s="410"/>
      <c r="AT532" s="410"/>
      <c r="AU532" s="410"/>
      <c r="AV532" s="410"/>
      <c r="AW532" s="410"/>
      <c r="AX532" s="410"/>
      <c r="AY532" s="410"/>
      <c r="AZ532" s="410"/>
      <c r="BA532" s="410"/>
      <c r="BB532" s="410"/>
      <c r="BC532" s="410"/>
      <c r="BD532" s="410"/>
      <c r="BE532" s="410"/>
      <c r="BF532" s="410"/>
      <c r="BG532" s="410"/>
      <c r="BH532" s="410"/>
      <c r="BI532" s="410"/>
      <c r="BJ532" s="410"/>
      <c r="BK532" s="410"/>
      <c r="BL532" s="410"/>
      <c r="BM532" s="410"/>
      <c r="BN532" s="410"/>
      <c r="BO532" s="410"/>
      <c r="BP532" s="410"/>
      <c r="BQ532" s="410"/>
      <c r="BR532" s="410"/>
      <c r="BS532" s="410"/>
      <c r="BT532" s="410"/>
      <c r="BU532" s="410"/>
      <c r="BV532" s="410"/>
      <c r="BW532" s="410"/>
      <c r="BX532" s="410"/>
      <c r="BY532" s="410"/>
      <c r="BZ532" s="410"/>
      <c r="CA532" s="410"/>
      <c r="CB532" s="410"/>
      <c r="CC532" s="410"/>
      <c r="CD532" s="410"/>
      <c r="CE532" s="410"/>
      <c r="CF532" s="410"/>
      <c r="CG532" s="410"/>
      <c r="CH532" s="410"/>
      <c r="CI532" s="410"/>
      <c r="CJ532" s="410"/>
      <c r="CK532" s="410"/>
      <c r="CL532" s="410"/>
      <c r="CM532" s="410"/>
      <c r="CN532" s="410"/>
      <c r="CO532" s="410"/>
      <c r="CP532" s="410"/>
      <c r="CQ532" s="410"/>
      <c r="CR532" s="410"/>
      <c r="CS532" s="410"/>
      <c r="CT532" s="410"/>
      <c r="CU532" s="410"/>
      <c r="CV532" s="410"/>
      <c r="CW532" s="410"/>
      <c r="CX532" s="410"/>
      <c r="CY532" s="410"/>
      <c r="CZ532" s="410"/>
      <c r="DA532" s="410"/>
      <c r="DB532" s="410"/>
      <c r="DC532" s="410"/>
    </row>
    <row r="533" spans="1:107" ht="14.25">
      <c r="B533" s="491" t="s">
        <v>905</v>
      </c>
      <c r="C533" s="492"/>
      <c r="D533" s="492"/>
      <c r="E533" s="492"/>
      <c r="F533" s="492"/>
      <c r="G533" s="492"/>
      <c r="H533" s="492"/>
      <c r="I533" s="492"/>
      <c r="J533" s="492"/>
      <c r="K533" s="492"/>
      <c r="L533" s="493"/>
      <c r="M533" s="521">
        <v>1374</v>
      </c>
      <c r="N533" s="720"/>
      <c r="O533" s="721"/>
      <c r="P533" s="721"/>
      <c r="Q533" s="722"/>
      <c r="R533" s="543" t="s">
        <v>2</v>
      </c>
      <c r="S533" s="410"/>
      <c r="T533" s="410"/>
      <c r="U533" s="410"/>
      <c r="V533" s="410"/>
      <c r="W533" s="410"/>
      <c r="X533" s="410"/>
      <c r="Y533" s="410"/>
      <c r="Z533" s="410"/>
      <c r="AA533" s="410"/>
      <c r="AB533" s="410"/>
      <c r="AC533" s="410"/>
      <c r="AD533" s="410"/>
      <c r="AE533" s="410"/>
      <c r="AF533" s="410"/>
      <c r="AG533" s="410"/>
      <c r="AH533" s="410"/>
      <c r="AI533" s="410"/>
      <c r="AJ533" s="410"/>
      <c r="AK533" s="410"/>
      <c r="AL533" s="410"/>
      <c r="AM533" s="410"/>
      <c r="AN533" s="410"/>
      <c r="AO533" s="410"/>
      <c r="AP533" s="410"/>
      <c r="AQ533" s="410"/>
      <c r="AR533" s="410"/>
      <c r="AS533" s="410"/>
      <c r="AT533" s="410"/>
      <c r="AU533" s="410"/>
      <c r="AV533" s="410"/>
      <c r="AW533" s="410"/>
      <c r="AX533" s="410"/>
      <c r="AY533" s="410"/>
      <c r="AZ533" s="410"/>
      <c r="BA533" s="410"/>
      <c r="BB533" s="410"/>
      <c r="BC533" s="410"/>
      <c r="BD533" s="410"/>
      <c r="BE533" s="410"/>
      <c r="BF533" s="410"/>
      <c r="BG533" s="410"/>
      <c r="BH533" s="410"/>
      <c r="BI533" s="410"/>
      <c r="BJ533" s="410"/>
      <c r="BK533" s="410"/>
      <c r="BL533" s="410"/>
      <c r="BM533" s="410"/>
      <c r="BN533" s="410"/>
      <c r="BO533" s="410"/>
      <c r="BP533" s="410"/>
      <c r="BQ533" s="410"/>
      <c r="BR533" s="410"/>
      <c r="BS533" s="410"/>
      <c r="BT533" s="410"/>
      <c r="BU533" s="410"/>
      <c r="BV533" s="410"/>
      <c r="BW533" s="410"/>
      <c r="BX533" s="410"/>
      <c r="BY533" s="410"/>
      <c r="BZ533" s="410"/>
      <c r="CA533" s="410"/>
      <c r="CB533" s="410"/>
      <c r="CC533" s="410"/>
      <c r="CD533" s="410"/>
      <c r="CE533" s="410"/>
      <c r="CF533" s="410"/>
      <c r="CG533" s="410"/>
      <c r="CH533" s="410"/>
      <c r="CI533" s="410"/>
      <c r="CJ533" s="410"/>
      <c r="CK533" s="410"/>
      <c r="CL533" s="410"/>
      <c r="CM533" s="410"/>
      <c r="CN533" s="410"/>
      <c r="CO533" s="410"/>
      <c r="CP533" s="410"/>
      <c r="CQ533" s="410"/>
      <c r="CR533" s="410"/>
      <c r="CS533" s="410"/>
      <c r="CT533" s="410"/>
      <c r="CU533" s="410"/>
      <c r="CV533" s="410"/>
      <c r="CW533" s="410"/>
      <c r="CX533" s="410"/>
      <c r="CY533" s="410"/>
      <c r="CZ533" s="410"/>
      <c r="DA533" s="410"/>
      <c r="DB533" s="410"/>
      <c r="DC533" s="410"/>
    </row>
    <row r="534" spans="1:107" ht="14.25">
      <c r="B534" s="491" t="s">
        <v>906</v>
      </c>
      <c r="C534" s="492"/>
      <c r="D534" s="492"/>
      <c r="E534" s="492"/>
      <c r="F534" s="492"/>
      <c r="G534" s="492"/>
      <c r="H534" s="492"/>
      <c r="I534" s="492"/>
      <c r="J534" s="492"/>
      <c r="K534" s="492"/>
      <c r="L534" s="493"/>
      <c r="M534" s="521">
        <v>1375</v>
      </c>
      <c r="N534" s="720"/>
      <c r="O534" s="721"/>
      <c r="P534" s="721"/>
      <c r="Q534" s="722"/>
      <c r="R534" s="543" t="s">
        <v>2</v>
      </c>
      <c r="S534" s="410"/>
      <c r="T534" s="410"/>
      <c r="U534" s="410"/>
      <c r="V534" s="410"/>
      <c r="W534" s="410"/>
      <c r="X534" s="410"/>
      <c r="Y534" s="410"/>
      <c r="Z534" s="410"/>
      <c r="AA534" s="410"/>
      <c r="AB534" s="410"/>
      <c r="AC534" s="410"/>
      <c r="AD534" s="410"/>
      <c r="AE534" s="410"/>
      <c r="AF534" s="410"/>
      <c r="AG534" s="410"/>
      <c r="AH534" s="410"/>
      <c r="AI534" s="410"/>
      <c r="AJ534" s="410"/>
      <c r="AK534" s="410"/>
      <c r="AL534" s="410"/>
      <c r="AM534" s="410"/>
      <c r="AN534" s="410"/>
      <c r="AO534" s="410"/>
      <c r="AP534" s="410"/>
      <c r="AQ534" s="410"/>
      <c r="AR534" s="410"/>
      <c r="AS534" s="410"/>
      <c r="AT534" s="410"/>
      <c r="AU534" s="410"/>
      <c r="AV534" s="410"/>
      <c r="AW534" s="410"/>
      <c r="AX534" s="410"/>
      <c r="AY534" s="410"/>
      <c r="AZ534" s="410"/>
      <c r="BA534" s="410"/>
      <c r="BB534" s="410"/>
      <c r="BC534" s="410"/>
      <c r="BD534" s="410"/>
      <c r="BE534" s="410"/>
      <c r="BF534" s="410"/>
      <c r="BG534" s="410"/>
      <c r="BH534" s="410"/>
      <c r="BI534" s="410"/>
      <c r="BJ534" s="410"/>
      <c r="BK534" s="410"/>
      <c r="BL534" s="410"/>
      <c r="BM534" s="410"/>
      <c r="BN534" s="410"/>
      <c r="BO534" s="410"/>
      <c r="BP534" s="410"/>
      <c r="BQ534" s="410"/>
      <c r="BR534" s="410"/>
      <c r="BS534" s="410"/>
      <c r="BT534" s="410"/>
      <c r="BU534" s="410"/>
      <c r="BV534" s="410"/>
      <c r="BW534" s="410"/>
      <c r="BX534" s="410"/>
      <c r="BY534" s="410"/>
      <c r="BZ534" s="410"/>
      <c r="CA534" s="410"/>
      <c r="CB534" s="410"/>
      <c r="CC534" s="410"/>
      <c r="CD534" s="410"/>
      <c r="CE534" s="410"/>
      <c r="CF534" s="410"/>
      <c r="CG534" s="410"/>
      <c r="CH534" s="410"/>
      <c r="CI534" s="410"/>
      <c r="CJ534" s="410"/>
      <c r="CK534" s="410"/>
      <c r="CL534" s="410"/>
      <c r="CM534" s="410"/>
      <c r="CN534" s="410"/>
      <c r="CO534" s="410"/>
      <c r="CP534" s="410"/>
      <c r="CQ534" s="410"/>
      <c r="CR534" s="410"/>
      <c r="CS534" s="410"/>
      <c r="CT534" s="410"/>
      <c r="CU534" s="410"/>
      <c r="CV534" s="410"/>
      <c r="CW534" s="410"/>
      <c r="CX534" s="410"/>
      <c r="CY534" s="410"/>
      <c r="CZ534" s="410"/>
      <c r="DA534" s="410"/>
      <c r="DB534" s="410"/>
      <c r="DC534" s="410"/>
    </row>
    <row r="535" spans="1:107" ht="14.25">
      <c r="B535" s="491" t="s">
        <v>907</v>
      </c>
      <c r="C535" s="492"/>
      <c r="D535" s="492"/>
      <c r="E535" s="492"/>
      <c r="F535" s="492"/>
      <c r="G535" s="492"/>
      <c r="H535" s="492"/>
      <c r="I535" s="492"/>
      <c r="J535" s="492"/>
      <c r="K535" s="492"/>
      <c r="L535" s="493"/>
      <c r="M535" s="521">
        <v>1376</v>
      </c>
      <c r="N535" s="720"/>
      <c r="O535" s="721"/>
      <c r="P535" s="721"/>
      <c r="Q535" s="722"/>
      <c r="R535" s="543" t="s">
        <v>3</v>
      </c>
      <c r="S535" s="410"/>
      <c r="T535" s="410"/>
      <c r="U535" s="410"/>
      <c r="V535" s="410"/>
      <c r="W535" s="410"/>
      <c r="X535" s="410"/>
      <c r="Y535" s="410"/>
      <c r="Z535" s="410"/>
      <c r="AA535" s="410"/>
      <c r="AB535" s="410"/>
      <c r="AC535" s="410"/>
      <c r="AD535" s="410"/>
      <c r="AE535" s="410"/>
      <c r="AF535" s="410"/>
      <c r="AG535" s="410"/>
      <c r="AH535" s="410"/>
      <c r="AI535" s="410"/>
      <c r="AJ535" s="410"/>
      <c r="AK535" s="410"/>
      <c r="AL535" s="410"/>
      <c r="AM535" s="410"/>
      <c r="AN535" s="410"/>
      <c r="AO535" s="410"/>
      <c r="AP535" s="410"/>
      <c r="AQ535" s="410"/>
      <c r="AR535" s="410"/>
      <c r="AS535" s="410"/>
      <c r="AT535" s="410"/>
      <c r="AU535" s="410"/>
      <c r="AV535" s="410"/>
      <c r="AW535" s="410"/>
      <c r="AX535" s="410"/>
      <c r="AY535" s="410"/>
      <c r="AZ535" s="410"/>
      <c r="BA535" s="410"/>
      <c r="BB535" s="410"/>
      <c r="BC535" s="410"/>
      <c r="BD535" s="410"/>
      <c r="BE535" s="410"/>
      <c r="BF535" s="410"/>
      <c r="BG535" s="410"/>
      <c r="BH535" s="410"/>
      <c r="BI535" s="410"/>
      <c r="BJ535" s="410"/>
      <c r="BK535" s="410"/>
      <c r="BL535" s="410"/>
      <c r="BM535" s="410"/>
      <c r="BN535" s="410"/>
      <c r="BO535" s="410"/>
      <c r="BP535" s="410"/>
      <c r="BQ535" s="410"/>
      <c r="BR535" s="410"/>
      <c r="BS535" s="410"/>
      <c r="BT535" s="410"/>
      <c r="BU535" s="410"/>
      <c r="BV535" s="410"/>
      <c r="BW535" s="410"/>
      <c r="BX535" s="410"/>
      <c r="BY535" s="410"/>
      <c r="BZ535" s="410"/>
      <c r="CA535" s="410"/>
      <c r="CB535" s="410"/>
      <c r="CC535" s="410"/>
      <c r="CD535" s="410"/>
      <c r="CE535" s="410"/>
      <c r="CF535" s="410"/>
      <c r="CG535" s="410"/>
      <c r="CH535" s="410"/>
      <c r="CI535" s="410"/>
      <c r="CJ535" s="410"/>
      <c r="CK535" s="410"/>
      <c r="CL535" s="410"/>
      <c r="CM535" s="410"/>
      <c r="CN535" s="410"/>
      <c r="CO535" s="410"/>
      <c r="CP535" s="410"/>
      <c r="CQ535" s="410"/>
      <c r="CR535" s="410"/>
      <c r="CS535" s="410"/>
      <c r="CT535" s="410"/>
      <c r="CU535" s="410"/>
      <c r="CV535" s="410"/>
      <c r="CW535" s="410"/>
      <c r="CX535" s="410"/>
      <c r="CY535" s="410"/>
      <c r="CZ535" s="410"/>
      <c r="DA535" s="410"/>
      <c r="DB535" s="410"/>
      <c r="DC535" s="410"/>
    </row>
    <row r="536" spans="1:107" ht="14.25">
      <c r="B536" s="491" t="s">
        <v>908</v>
      </c>
      <c r="C536" s="492"/>
      <c r="D536" s="492"/>
      <c r="E536" s="492"/>
      <c r="F536" s="492"/>
      <c r="G536" s="492"/>
      <c r="H536" s="492"/>
      <c r="I536" s="492"/>
      <c r="J536" s="492"/>
      <c r="K536" s="492"/>
      <c r="L536" s="493"/>
      <c r="M536" s="521">
        <v>1705</v>
      </c>
      <c r="N536" s="720"/>
      <c r="O536" s="721"/>
      <c r="P536" s="721"/>
      <c r="Q536" s="722"/>
      <c r="R536" s="543" t="s">
        <v>2</v>
      </c>
      <c r="S536" s="410"/>
      <c r="T536" s="410"/>
      <c r="U536" s="410"/>
      <c r="V536" s="410"/>
      <c r="W536" s="410"/>
      <c r="X536" s="410"/>
      <c r="Y536" s="410"/>
      <c r="Z536" s="410"/>
      <c r="AA536" s="410"/>
      <c r="AB536" s="410"/>
      <c r="AC536" s="410"/>
      <c r="AD536" s="410"/>
      <c r="AE536" s="410"/>
      <c r="AF536" s="410"/>
      <c r="AG536" s="410"/>
      <c r="AH536" s="410"/>
      <c r="AI536" s="410"/>
      <c r="AJ536" s="410"/>
      <c r="AK536" s="410"/>
      <c r="AL536" s="410"/>
      <c r="AM536" s="410"/>
      <c r="AN536" s="410"/>
      <c r="AO536" s="410"/>
      <c r="AP536" s="410"/>
      <c r="AQ536" s="410"/>
      <c r="AR536" s="410"/>
      <c r="AS536" s="410"/>
      <c r="AT536" s="410"/>
      <c r="AU536" s="410"/>
      <c r="AV536" s="410"/>
      <c r="AW536" s="410"/>
      <c r="AX536" s="410"/>
      <c r="AY536" s="410"/>
      <c r="AZ536" s="410"/>
      <c r="BA536" s="410"/>
      <c r="BB536" s="410"/>
      <c r="BC536" s="410"/>
      <c r="BD536" s="410"/>
      <c r="BE536" s="410"/>
      <c r="BF536" s="410"/>
      <c r="BG536" s="410"/>
      <c r="BH536" s="410"/>
      <c r="BI536" s="410"/>
      <c r="BJ536" s="410"/>
      <c r="BK536" s="410"/>
      <c r="BL536" s="410"/>
      <c r="BM536" s="410"/>
      <c r="BN536" s="410"/>
      <c r="BO536" s="410"/>
      <c r="BP536" s="410"/>
      <c r="BQ536" s="410"/>
      <c r="BR536" s="410"/>
      <c r="BS536" s="410"/>
      <c r="BT536" s="410"/>
      <c r="BU536" s="410"/>
      <c r="BV536" s="410"/>
      <c r="BW536" s="410"/>
      <c r="BX536" s="410"/>
      <c r="BY536" s="410"/>
      <c r="BZ536" s="410"/>
      <c r="CA536" s="410"/>
      <c r="CB536" s="410"/>
      <c r="CC536" s="410"/>
      <c r="CD536" s="410"/>
      <c r="CE536" s="410"/>
      <c r="CF536" s="410"/>
      <c r="CG536" s="410"/>
      <c r="CH536" s="410"/>
      <c r="CI536" s="410"/>
      <c r="CJ536" s="410"/>
      <c r="CK536" s="410"/>
      <c r="CL536" s="410"/>
      <c r="CM536" s="410"/>
      <c r="CN536" s="410"/>
      <c r="CO536" s="410"/>
      <c r="CP536" s="410"/>
      <c r="CQ536" s="410"/>
      <c r="CR536" s="410"/>
      <c r="CS536" s="410"/>
      <c r="CT536" s="410"/>
      <c r="CU536" s="410"/>
      <c r="CV536" s="410"/>
      <c r="CW536" s="410"/>
      <c r="CX536" s="410"/>
      <c r="CY536" s="410"/>
      <c r="CZ536" s="410"/>
      <c r="DA536" s="410"/>
      <c r="DB536" s="410"/>
      <c r="DC536" s="410"/>
    </row>
    <row r="537" spans="1:107" ht="14.25">
      <c r="B537" s="491" t="s">
        <v>831</v>
      </c>
      <c r="C537" s="492"/>
      <c r="D537" s="492"/>
      <c r="E537" s="492"/>
      <c r="F537" s="492"/>
      <c r="G537" s="492"/>
      <c r="H537" s="492"/>
      <c r="I537" s="492"/>
      <c r="J537" s="492"/>
      <c r="K537" s="492"/>
      <c r="L537" s="493"/>
      <c r="M537" s="521">
        <v>1706</v>
      </c>
      <c r="N537" s="720"/>
      <c r="O537" s="721"/>
      <c r="P537" s="721"/>
      <c r="Q537" s="722"/>
      <c r="R537" s="543" t="s">
        <v>3</v>
      </c>
      <c r="S537" s="410"/>
      <c r="T537" s="410"/>
      <c r="U537" s="410"/>
      <c r="V537" s="410"/>
      <c r="W537" s="410"/>
      <c r="X537" s="410"/>
      <c r="Y537" s="410"/>
      <c r="Z537" s="410"/>
      <c r="AA537" s="410"/>
      <c r="AB537" s="410"/>
      <c r="AC537" s="410"/>
      <c r="AD537" s="410"/>
      <c r="AE537" s="410"/>
      <c r="AF537" s="410"/>
      <c r="AG537" s="410"/>
      <c r="AH537" s="410"/>
      <c r="AI537" s="410"/>
      <c r="AJ537" s="410"/>
      <c r="AK537" s="410"/>
      <c r="AL537" s="410"/>
      <c r="AM537" s="410"/>
      <c r="AN537" s="410"/>
      <c r="AO537" s="410"/>
      <c r="AP537" s="410"/>
      <c r="AQ537" s="410"/>
      <c r="AR537" s="410"/>
      <c r="AS537" s="410"/>
      <c r="AT537" s="410"/>
      <c r="AU537" s="410"/>
      <c r="AV537" s="410"/>
      <c r="AW537" s="410"/>
      <c r="AX537" s="410"/>
      <c r="AY537" s="410"/>
      <c r="AZ537" s="410"/>
      <c r="BA537" s="410"/>
      <c r="BB537" s="410"/>
      <c r="BC537" s="410"/>
      <c r="BD537" s="410"/>
      <c r="BE537" s="410"/>
      <c r="BF537" s="410"/>
      <c r="BG537" s="410"/>
      <c r="BH537" s="410"/>
      <c r="BI537" s="410"/>
      <c r="BJ537" s="410"/>
      <c r="BK537" s="410"/>
      <c r="BL537" s="410"/>
      <c r="BM537" s="410"/>
      <c r="BN537" s="410"/>
      <c r="BO537" s="410"/>
      <c r="BP537" s="410"/>
      <c r="BQ537" s="410"/>
      <c r="BR537" s="410"/>
      <c r="BS537" s="410"/>
      <c r="BT537" s="410"/>
      <c r="BU537" s="410"/>
      <c r="BV537" s="410"/>
      <c r="BW537" s="410"/>
      <c r="BX537" s="410"/>
      <c r="BY537" s="410"/>
      <c r="BZ537" s="410"/>
      <c r="CA537" s="410"/>
      <c r="CB537" s="410"/>
      <c r="CC537" s="410"/>
      <c r="CD537" s="410"/>
      <c r="CE537" s="410"/>
      <c r="CF537" s="410"/>
      <c r="CG537" s="410"/>
      <c r="CH537" s="410"/>
      <c r="CI537" s="410"/>
      <c r="CJ537" s="410"/>
      <c r="CK537" s="410"/>
      <c r="CL537" s="410"/>
      <c r="CM537" s="410"/>
      <c r="CN537" s="410"/>
      <c r="CO537" s="410"/>
      <c r="CP537" s="410"/>
      <c r="CQ537" s="410"/>
      <c r="CR537" s="410"/>
      <c r="CS537" s="410"/>
      <c r="CT537" s="410"/>
      <c r="CU537" s="410"/>
      <c r="CV537" s="410"/>
      <c r="CW537" s="410"/>
      <c r="CX537" s="410"/>
      <c r="CY537" s="410"/>
      <c r="CZ537" s="410"/>
      <c r="DA537" s="410"/>
      <c r="DB537" s="410"/>
      <c r="DC537" s="410"/>
    </row>
    <row r="538" spans="1:107" ht="14.25">
      <c r="B538" s="491" t="s">
        <v>890</v>
      </c>
      <c r="C538" s="492"/>
      <c r="D538" s="492"/>
      <c r="E538" s="492"/>
      <c r="F538" s="492"/>
      <c r="G538" s="492"/>
      <c r="H538" s="492"/>
      <c r="I538" s="492"/>
      <c r="J538" s="492"/>
      <c r="K538" s="492"/>
      <c r="L538" s="493"/>
      <c r="M538" s="521">
        <v>1707</v>
      </c>
      <c r="N538" s="720"/>
      <c r="O538" s="721"/>
      <c r="P538" s="721"/>
      <c r="Q538" s="722"/>
      <c r="R538" s="543" t="s">
        <v>2</v>
      </c>
      <c r="S538" s="410"/>
      <c r="T538" s="410"/>
      <c r="U538" s="410"/>
      <c r="V538" s="410"/>
      <c r="W538" s="410"/>
      <c r="X538" s="410"/>
      <c r="Y538" s="410"/>
      <c r="Z538" s="410"/>
      <c r="AA538" s="410"/>
      <c r="AB538" s="410"/>
      <c r="AC538" s="410"/>
      <c r="AD538" s="410"/>
      <c r="AE538" s="410"/>
      <c r="AF538" s="410"/>
      <c r="AG538" s="410"/>
      <c r="AH538" s="410"/>
      <c r="AI538" s="410"/>
      <c r="AJ538" s="410"/>
      <c r="AK538" s="410"/>
      <c r="AL538" s="410"/>
      <c r="AM538" s="410"/>
      <c r="AN538" s="410"/>
      <c r="AO538" s="410"/>
      <c r="AP538" s="410"/>
      <c r="AQ538" s="410"/>
      <c r="AR538" s="410"/>
      <c r="AS538" s="410"/>
      <c r="AT538" s="410"/>
      <c r="AU538" s="410"/>
      <c r="AV538" s="410"/>
      <c r="AW538" s="410"/>
      <c r="AX538" s="410"/>
      <c r="AY538" s="410"/>
      <c r="AZ538" s="410"/>
      <c r="BA538" s="410"/>
      <c r="BB538" s="410"/>
      <c r="BC538" s="410"/>
      <c r="BD538" s="410"/>
      <c r="BE538" s="410"/>
      <c r="BF538" s="410"/>
      <c r="BG538" s="410"/>
      <c r="BH538" s="410"/>
      <c r="BI538" s="410"/>
      <c r="BJ538" s="410"/>
      <c r="BK538" s="410"/>
      <c r="BL538" s="410"/>
      <c r="BM538" s="410"/>
      <c r="BN538" s="410"/>
      <c r="BO538" s="410"/>
      <c r="BP538" s="410"/>
      <c r="BQ538" s="410"/>
      <c r="BR538" s="410"/>
      <c r="BS538" s="410"/>
      <c r="BT538" s="410"/>
      <c r="BU538" s="410"/>
      <c r="BV538" s="410"/>
      <c r="BW538" s="410"/>
      <c r="BX538" s="410"/>
      <c r="BY538" s="410"/>
      <c r="BZ538" s="410"/>
      <c r="CA538" s="410"/>
      <c r="CB538" s="410"/>
      <c r="CC538" s="410"/>
      <c r="CD538" s="410"/>
      <c r="CE538" s="410"/>
      <c r="CF538" s="410"/>
      <c r="CG538" s="410"/>
      <c r="CH538" s="410"/>
      <c r="CI538" s="410"/>
      <c r="CJ538" s="410"/>
      <c r="CK538" s="410"/>
      <c r="CL538" s="410"/>
      <c r="CM538" s="410"/>
      <c r="CN538" s="410"/>
      <c r="CO538" s="410"/>
      <c r="CP538" s="410"/>
      <c r="CQ538" s="410"/>
      <c r="CR538" s="410"/>
      <c r="CS538" s="410"/>
      <c r="CT538" s="410"/>
      <c r="CU538" s="410"/>
      <c r="CV538" s="410"/>
      <c r="CW538" s="410"/>
      <c r="CX538" s="410"/>
      <c r="CY538" s="410"/>
      <c r="CZ538" s="410"/>
      <c r="DA538" s="410"/>
      <c r="DB538" s="410"/>
      <c r="DC538" s="410"/>
    </row>
    <row r="539" spans="1:107" ht="14.25">
      <c r="B539" s="491" t="s">
        <v>88</v>
      </c>
      <c r="C539" s="492"/>
      <c r="D539" s="492"/>
      <c r="E539" s="492"/>
      <c r="F539" s="492"/>
      <c r="G539" s="492"/>
      <c r="H539" s="492"/>
      <c r="I539" s="492"/>
      <c r="J539" s="492"/>
      <c r="K539" s="492"/>
      <c r="L539" s="493"/>
      <c r="M539" s="521">
        <v>1377</v>
      </c>
      <c r="N539" s="720"/>
      <c r="O539" s="721"/>
      <c r="P539" s="721"/>
      <c r="Q539" s="722"/>
      <c r="R539" s="543" t="s">
        <v>2</v>
      </c>
      <c r="S539" s="410"/>
      <c r="T539" s="410"/>
      <c r="U539" s="410"/>
      <c r="V539" s="410"/>
      <c r="W539" s="410"/>
      <c r="X539" s="410"/>
      <c r="Y539" s="410"/>
      <c r="Z539" s="410"/>
      <c r="AA539" s="410"/>
      <c r="AB539" s="410"/>
      <c r="AC539" s="410"/>
      <c r="AD539" s="410"/>
      <c r="AE539" s="410"/>
      <c r="AF539" s="410"/>
      <c r="AG539" s="410"/>
      <c r="AH539" s="410"/>
      <c r="AI539" s="410"/>
      <c r="AJ539" s="410"/>
      <c r="AK539" s="410"/>
      <c r="AL539" s="410"/>
      <c r="AM539" s="410"/>
      <c r="AN539" s="410"/>
      <c r="AO539" s="410"/>
      <c r="AP539" s="410"/>
      <c r="AQ539" s="410"/>
      <c r="AR539" s="410"/>
      <c r="AS539" s="410"/>
      <c r="AT539" s="410"/>
      <c r="AU539" s="410"/>
      <c r="AV539" s="410"/>
      <c r="AW539" s="410"/>
      <c r="AX539" s="410"/>
      <c r="AY539" s="410"/>
      <c r="AZ539" s="410"/>
      <c r="BA539" s="410"/>
      <c r="BB539" s="410"/>
      <c r="BC539" s="410"/>
      <c r="BD539" s="410"/>
      <c r="BE539" s="410"/>
      <c r="BF539" s="410"/>
      <c r="BG539" s="410"/>
      <c r="BH539" s="410"/>
      <c r="BI539" s="410"/>
      <c r="BJ539" s="410"/>
      <c r="BK539" s="410"/>
      <c r="BL539" s="410"/>
      <c r="BM539" s="410"/>
      <c r="BN539" s="410"/>
      <c r="BO539" s="410"/>
      <c r="BP539" s="410"/>
      <c r="BQ539" s="410"/>
      <c r="BR539" s="410"/>
      <c r="BS539" s="410"/>
      <c r="BT539" s="410"/>
      <c r="BU539" s="410"/>
      <c r="BV539" s="410"/>
      <c r="BW539" s="410"/>
      <c r="BX539" s="410"/>
      <c r="BY539" s="410"/>
      <c r="BZ539" s="410"/>
      <c r="CA539" s="410"/>
      <c r="CB539" s="410"/>
      <c r="CC539" s="410"/>
      <c r="CD539" s="410"/>
      <c r="CE539" s="410"/>
      <c r="CF539" s="410"/>
      <c r="CG539" s="410"/>
      <c r="CH539" s="410"/>
      <c r="CI539" s="410"/>
      <c r="CJ539" s="410"/>
      <c r="CK539" s="410"/>
      <c r="CL539" s="410"/>
      <c r="CM539" s="410"/>
      <c r="CN539" s="410"/>
      <c r="CO539" s="410"/>
      <c r="CP539" s="410"/>
      <c r="CQ539" s="410"/>
      <c r="CR539" s="410"/>
      <c r="CS539" s="410"/>
      <c r="CT539" s="410"/>
      <c r="CU539" s="410"/>
      <c r="CV539" s="410"/>
      <c r="CW539" s="410"/>
      <c r="CX539" s="410"/>
      <c r="CY539" s="410"/>
      <c r="CZ539" s="410"/>
      <c r="DA539" s="410"/>
      <c r="DB539" s="410"/>
      <c r="DC539" s="410"/>
    </row>
    <row r="540" spans="1:107" ht="14.25">
      <c r="B540" s="491" t="s">
        <v>89</v>
      </c>
      <c r="C540" s="492"/>
      <c r="D540" s="492"/>
      <c r="E540" s="492"/>
      <c r="F540" s="492"/>
      <c r="G540" s="492"/>
      <c r="H540" s="492"/>
      <c r="I540" s="492"/>
      <c r="J540" s="492"/>
      <c r="K540" s="492"/>
      <c r="L540" s="493"/>
      <c r="M540" s="521">
        <v>1378</v>
      </c>
      <c r="N540" s="720"/>
      <c r="O540" s="721"/>
      <c r="P540" s="721"/>
      <c r="Q540" s="722"/>
      <c r="R540" s="543" t="s">
        <v>3</v>
      </c>
      <c r="S540" s="410"/>
      <c r="T540" s="410"/>
      <c r="U540" s="410"/>
      <c r="V540" s="410"/>
      <c r="W540" s="410"/>
      <c r="X540" s="410"/>
      <c r="Y540" s="410"/>
      <c r="Z540" s="410"/>
      <c r="AA540" s="410"/>
      <c r="AB540" s="410"/>
      <c r="AC540" s="410"/>
      <c r="AD540" s="410"/>
      <c r="AE540" s="410"/>
      <c r="AF540" s="410"/>
      <c r="AG540" s="410"/>
      <c r="AH540" s="410"/>
      <c r="AI540" s="410"/>
      <c r="AJ540" s="410"/>
      <c r="AK540" s="410"/>
      <c r="AL540" s="410"/>
      <c r="AM540" s="410"/>
      <c r="AN540" s="410"/>
      <c r="AO540" s="410"/>
      <c r="AP540" s="410"/>
      <c r="AQ540" s="410"/>
      <c r="AR540" s="410"/>
      <c r="AS540" s="410"/>
      <c r="AT540" s="410"/>
      <c r="AU540" s="410"/>
      <c r="AV540" s="410"/>
      <c r="AW540" s="410"/>
      <c r="AX540" s="410"/>
      <c r="AY540" s="410"/>
      <c r="AZ540" s="410"/>
      <c r="BA540" s="410"/>
      <c r="BB540" s="410"/>
      <c r="BC540" s="410"/>
      <c r="BD540" s="410"/>
      <c r="BE540" s="410"/>
      <c r="BF540" s="410"/>
      <c r="BG540" s="410"/>
      <c r="BH540" s="410"/>
      <c r="BI540" s="410"/>
      <c r="BJ540" s="410"/>
      <c r="BK540" s="410"/>
      <c r="BL540" s="410"/>
      <c r="BM540" s="410"/>
      <c r="BN540" s="410"/>
      <c r="BO540" s="410"/>
      <c r="BP540" s="410"/>
      <c r="BQ540" s="410"/>
      <c r="BR540" s="410"/>
      <c r="BS540" s="410"/>
      <c r="BT540" s="410"/>
      <c r="BU540" s="410"/>
      <c r="BV540" s="410"/>
      <c r="BW540" s="410"/>
      <c r="BX540" s="410"/>
      <c r="BY540" s="410"/>
      <c r="BZ540" s="410"/>
      <c r="CA540" s="410"/>
      <c r="CB540" s="410"/>
      <c r="CC540" s="410"/>
      <c r="CD540" s="410"/>
      <c r="CE540" s="410"/>
      <c r="CF540" s="410"/>
      <c r="CG540" s="410"/>
      <c r="CH540" s="410"/>
      <c r="CI540" s="410"/>
      <c r="CJ540" s="410"/>
      <c r="CK540" s="410"/>
      <c r="CL540" s="410"/>
      <c r="CM540" s="410"/>
      <c r="CN540" s="410"/>
      <c r="CO540" s="410"/>
      <c r="CP540" s="410"/>
      <c r="CQ540" s="410"/>
      <c r="CR540" s="410"/>
      <c r="CS540" s="410"/>
      <c r="CT540" s="410"/>
      <c r="CU540" s="410"/>
      <c r="CV540" s="410"/>
      <c r="CW540" s="410"/>
      <c r="CX540" s="410"/>
      <c r="CY540" s="410"/>
      <c r="CZ540" s="410"/>
      <c r="DA540" s="410"/>
      <c r="DB540" s="410"/>
      <c r="DC540" s="410"/>
    </row>
    <row r="541" spans="1:107" ht="14.25">
      <c r="B541" s="491" t="s">
        <v>90</v>
      </c>
      <c r="C541" s="492"/>
      <c r="D541" s="492"/>
      <c r="E541" s="492"/>
      <c r="F541" s="492"/>
      <c r="G541" s="492"/>
      <c r="H541" s="492"/>
      <c r="I541" s="492"/>
      <c r="J541" s="492"/>
      <c r="K541" s="492"/>
      <c r="L541" s="493"/>
      <c r="M541" s="521">
        <v>1726</v>
      </c>
      <c r="N541" s="720"/>
      <c r="O541" s="721"/>
      <c r="P541" s="721"/>
      <c r="Q541" s="722"/>
      <c r="R541" s="543" t="s">
        <v>2</v>
      </c>
      <c r="S541" s="410"/>
      <c r="T541" s="410"/>
      <c r="U541" s="410"/>
      <c r="V541" s="410"/>
      <c r="W541" s="410"/>
      <c r="X541" s="410"/>
      <c r="Y541" s="410"/>
      <c r="Z541" s="410"/>
      <c r="AA541" s="410"/>
      <c r="AB541" s="410"/>
      <c r="AC541" s="410"/>
      <c r="AD541" s="410"/>
      <c r="AE541" s="410"/>
      <c r="AF541" s="410"/>
      <c r="AG541" s="410"/>
      <c r="AH541" s="410"/>
      <c r="AI541" s="410"/>
      <c r="AJ541" s="410"/>
      <c r="AK541" s="410"/>
      <c r="AL541" s="410"/>
      <c r="AM541" s="410"/>
      <c r="AN541" s="410"/>
      <c r="AO541" s="410"/>
      <c r="AP541" s="410"/>
      <c r="AQ541" s="410"/>
      <c r="AR541" s="410"/>
      <c r="AS541" s="410"/>
      <c r="AT541" s="410"/>
      <c r="AU541" s="410"/>
      <c r="AV541" s="410"/>
      <c r="AW541" s="410"/>
      <c r="AX541" s="410"/>
      <c r="AY541" s="410"/>
      <c r="AZ541" s="410"/>
      <c r="BA541" s="410"/>
      <c r="BB541" s="410"/>
      <c r="BC541" s="410"/>
      <c r="BD541" s="410"/>
      <c r="BE541" s="410"/>
      <c r="BF541" s="410"/>
      <c r="BG541" s="410"/>
      <c r="BH541" s="410"/>
      <c r="BI541" s="410"/>
      <c r="BJ541" s="410"/>
      <c r="BK541" s="410"/>
      <c r="BL541" s="410"/>
      <c r="BM541" s="410"/>
      <c r="BN541" s="410"/>
      <c r="BO541" s="410"/>
      <c r="BP541" s="410"/>
      <c r="BQ541" s="410"/>
      <c r="BR541" s="410"/>
      <c r="BS541" s="410"/>
      <c r="BT541" s="410"/>
      <c r="BU541" s="410"/>
      <c r="BV541" s="410"/>
      <c r="BW541" s="410"/>
      <c r="BX541" s="410"/>
      <c r="BY541" s="410"/>
      <c r="BZ541" s="410"/>
      <c r="CA541" s="410"/>
      <c r="CB541" s="410"/>
      <c r="CC541" s="410"/>
      <c r="CD541" s="410"/>
      <c r="CE541" s="410"/>
      <c r="CF541" s="410"/>
      <c r="CG541" s="410"/>
      <c r="CH541" s="410"/>
      <c r="CI541" s="410"/>
      <c r="CJ541" s="410"/>
      <c r="CK541" s="410"/>
      <c r="CL541" s="410"/>
      <c r="CM541" s="410"/>
      <c r="CN541" s="410"/>
      <c r="CO541" s="410"/>
      <c r="CP541" s="410"/>
      <c r="CQ541" s="410"/>
      <c r="CR541" s="410"/>
      <c r="CS541" s="410"/>
      <c r="CT541" s="410"/>
      <c r="CU541" s="410"/>
      <c r="CV541" s="410"/>
      <c r="CW541" s="410"/>
      <c r="CX541" s="410"/>
      <c r="CY541" s="410"/>
      <c r="CZ541" s="410"/>
      <c r="DA541" s="410"/>
      <c r="DB541" s="410"/>
      <c r="DC541" s="410"/>
    </row>
    <row r="542" spans="1:107" ht="14.25">
      <c r="B542" s="491" t="s">
        <v>91</v>
      </c>
      <c r="C542" s="492"/>
      <c r="D542" s="492"/>
      <c r="E542" s="492"/>
      <c r="F542" s="492"/>
      <c r="G542" s="492"/>
      <c r="H542" s="492"/>
      <c r="I542" s="492"/>
      <c r="J542" s="492"/>
      <c r="K542" s="492"/>
      <c r="L542" s="493"/>
      <c r="M542" s="521">
        <v>1591</v>
      </c>
      <c r="N542" s="720"/>
      <c r="O542" s="721"/>
      <c r="P542" s="721"/>
      <c r="Q542" s="722"/>
      <c r="R542" s="543" t="s">
        <v>3</v>
      </c>
      <c r="S542" s="410"/>
      <c r="T542" s="410"/>
      <c r="U542" s="410"/>
      <c r="V542" s="410"/>
      <c r="W542" s="410"/>
      <c r="X542" s="410"/>
      <c r="Y542" s="410"/>
      <c r="Z542" s="410"/>
      <c r="AA542" s="410"/>
      <c r="AB542" s="410"/>
      <c r="AC542" s="410"/>
      <c r="AD542" s="410"/>
      <c r="AE542" s="410"/>
      <c r="AF542" s="410"/>
      <c r="AG542" s="410"/>
      <c r="AH542" s="410"/>
      <c r="AI542" s="410"/>
      <c r="AJ542" s="410"/>
      <c r="AK542" s="410"/>
      <c r="AL542" s="410"/>
      <c r="AM542" s="410"/>
      <c r="AN542" s="410"/>
      <c r="AO542" s="410"/>
      <c r="AP542" s="410"/>
      <c r="AQ542" s="410"/>
      <c r="AR542" s="410"/>
      <c r="AS542" s="410"/>
      <c r="AT542" s="410"/>
      <c r="AU542" s="410"/>
      <c r="AV542" s="410"/>
      <c r="AW542" s="410"/>
      <c r="AX542" s="410"/>
      <c r="AY542" s="410"/>
      <c r="AZ542" s="410"/>
      <c r="BA542" s="410"/>
      <c r="BB542" s="410"/>
      <c r="BC542" s="410"/>
      <c r="BD542" s="410"/>
      <c r="BE542" s="410"/>
      <c r="BF542" s="410"/>
      <c r="BG542" s="410"/>
      <c r="BH542" s="410"/>
      <c r="BI542" s="410"/>
      <c r="BJ542" s="410"/>
      <c r="BK542" s="410"/>
      <c r="BL542" s="410"/>
      <c r="BM542" s="410"/>
      <c r="BN542" s="410"/>
      <c r="BO542" s="410"/>
      <c r="BP542" s="410"/>
      <c r="BQ542" s="410"/>
      <c r="BR542" s="410"/>
      <c r="BS542" s="410"/>
      <c r="BT542" s="410"/>
      <c r="BU542" s="410"/>
      <c r="BV542" s="410"/>
      <c r="BW542" s="410"/>
      <c r="BX542" s="410"/>
      <c r="BY542" s="410"/>
      <c r="BZ542" s="410"/>
      <c r="CA542" s="410"/>
      <c r="CB542" s="410"/>
      <c r="CC542" s="410"/>
      <c r="CD542" s="410"/>
      <c r="CE542" s="410"/>
      <c r="CF542" s="410"/>
      <c r="CG542" s="410"/>
      <c r="CH542" s="410"/>
      <c r="CI542" s="410"/>
      <c r="CJ542" s="410"/>
      <c r="CK542" s="410"/>
      <c r="CL542" s="410"/>
      <c r="CM542" s="410"/>
      <c r="CN542" s="410"/>
      <c r="CO542" s="410"/>
      <c r="CP542" s="410"/>
      <c r="CQ542" s="410"/>
      <c r="CR542" s="410"/>
      <c r="CS542" s="410"/>
      <c r="CT542" s="410"/>
      <c r="CU542" s="410"/>
      <c r="CV542" s="410"/>
      <c r="CW542" s="410"/>
      <c r="CX542" s="410"/>
      <c r="CY542" s="410"/>
      <c r="CZ542" s="410"/>
      <c r="DA542" s="410"/>
      <c r="DB542" s="410"/>
      <c r="DC542" s="410"/>
    </row>
    <row r="543" spans="1:107" ht="14.25">
      <c r="B543" s="491" t="s">
        <v>909</v>
      </c>
      <c r="C543" s="492"/>
      <c r="D543" s="492"/>
      <c r="E543" s="492"/>
      <c r="F543" s="492"/>
      <c r="G543" s="492"/>
      <c r="H543" s="492"/>
      <c r="I543" s="492"/>
      <c r="J543" s="492"/>
      <c r="K543" s="492"/>
      <c r="L543" s="493"/>
      <c r="M543" s="521">
        <v>1479</v>
      </c>
      <c r="N543" s="720"/>
      <c r="O543" s="721"/>
      <c r="P543" s="721"/>
      <c r="Q543" s="722"/>
      <c r="R543" s="543" t="s">
        <v>3</v>
      </c>
      <c r="S543" s="410"/>
      <c r="T543" s="410"/>
      <c r="U543" s="410"/>
      <c r="V543" s="410"/>
      <c r="W543" s="410"/>
      <c r="X543" s="410"/>
      <c r="Y543" s="410"/>
      <c r="Z543" s="410"/>
      <c r="AA543" s="410"/>
      <c r="AB543" s="410"/>
      <c r="AC543" s="410"/>
      <c r="AD543" s="410"/>
      <c r="AE543" s="410"/>
      <c r="AF543" s="410"/>
      <c r="AG543" s="410"/>
      <c r="AH543" s="410"/>
      <c r="AI543" s="410"/>
      <c r="AJ543" s="410"/>
      <c r="AK543" s="410"/>
      <c r="AL543" s="410"/>
      <c r="AM543" s="410"/>
      <c r="AN543" s="410"/>
      <c r="AO543" s="410"/>
      <c r="AP543" s="410"/>
      <c r="AQ543" s="410"/>
      <c r="AR543" s="410"/>
      <c r="AS543" s="410"/>
      <c r="AT543" s="410"/>
      <c r="AU543" s="410"/>
      <c r="AV543" s="410"/>
      <c r="AW543" s="410"/>
      <c r="AX543" s="410"/>
      <c r="AY543" s="410"/>
      <c r="AZ543" s="410"/>
      <c r="BA543" s="410"/>
      <c r="BB543" s="410"/>
      <c r="BC543" s="410"/>
      <c r="BD543" s="410"/>
      <c r="BE543" s="410"/>
      <c r="BF543" s="410"/>
      <c r="BG543" s="410"/>
      <c r="BH543" s="410"/>
      <c r="BI543" s="410"/>
      <c r="BJ543" s="410"/>
      <c r="BK543" s="410"/>
      <c r="BL543" s="410"/>
      <c r="BM543" s="410"/>
      <c r="BN543" s="410"/>
      <c r="BO543" s="410"/>
      <c r="BP543" s="410"/>
      <c r="BQ543" s="410"/>
      <c r="BR543" s="410"/>
      <c r="BS543" s="410"/>
      <c r="BT543" s="410"/>
      <c r="BU543" s="410"/>
      <c r="BV543" s="410"/>
      <c r="BW543" s="410"/>
      <c r="BX543" s="410"/>
      <c r="BY543" s="410"/>
      <c r="BZ543" s="410"/>
      <c r="CA543" s="410"/>
      <c r="CB543" s="410"/>
      <c r="CC543" s="410"/>
      <c r="CD543" s="410"/>
      <c r="CE543" s="410"/>
      <c r="CF543" s="410"/>
      <c r="CG543" s="410"/>
      <c r="CH543" s="410"/>
      <c r="CI543" s="410"/>
      <c r="CJ543" s="410"/>
      <c r="CK543" s="410"/>
      <c r="CL543" s="410"/>
      <c r="CM543" s="410"/>
      <c r="CN543" s="410"/>
      <c r="CO543" s="410"/>
      <c r="CP543" s="410"/>
      <c r="CQ543" s="410"/>
      <c r="CR543" s="410"/>
      <c r="CS543" s="410"/>
      <c r="CT543" s="410"/>
      <c r="CU543" s="410"/>
      <c r="CV543" s="410"/>
      <c r="CW543" s="410"/>
      <c r="CX543" s="410"/>
      <c r="CY543" s="410"/>
      <c r="CZ543" s="410"/>
      <c r="DA543" s="410"/>
      <c r="DB543" s="410"/>
      <c r="DC543" s="410"/>
    </row>
    <row r="544" spans="1:107" ht="14.25">
      <c r="B544" s="491" t="s">
        <v>910</v>
      </c>
      <c r="C544" s="492"/>
      <c r="D544" s="492"/>
      <c r="E544" s="492"/>
      <c r="F544" s="492"/>
      <c r="G544" s="492"/>
      <c r="H544" s="492"/>
      <c r="I544" s="492"/>
      <c r="J544" s="492"/>
      <c r="K544" s="492"/>
      <c r="L544" s="493"/>
      <c r="M544" s="521">
        <v>1708</v>
      </c>
      <c r="N544" s="720"/>
      <c r="O544" s="721"/>
      <c r="P544" s="721"/>
      <c r="Q544" s="722"/>
      <c r="R544" s="543" t="s">
        <v>3</v>
      </c>
      <c r="S544" s="410"/>
      <c r="T544" s="410"/>
      <c r="U544" s="410"/>
      <c r="V544" s="410"/>
      <c r="W544" s="410"/>
      <c r="X544" s="410"/>
      <c r="Y544" s="410"/>
      <c r="Z544" s="410"/>
      <c r="AA544" s="410"/>
      <c r="AB544" s="410"/>
      <c r="AC544" s="410"/>
      <c r="AD544" s="410"/>
      <c r="AE544" s="410"/>
      <c r="AF544" s="410"/>
      <c r="AG544" s="410"/>
      <c r="AH544" s="410"/>
      <c r="AI544" s="410"/>
      <c r="AJ544" s="410"/>
      <c r="AK544" s="410"/>
      <c r="AL544" s="410"/>
      <c r="AM544" s="410"/>
      <c r="AN544" s="410"/>
      <c r="AO544" s="410"/>
      <c r="AP544" s="410"/>
      <c r="AQ544" s="410"/>
      <c r="AR544" s="410"/>
      <c r="AS544" s="410"/>
      <c r="AT544" s="410"/>
      <c r="AU544" s="410"/>
      <c r="AV544" s="410"/>
      <c r="AW544" s="410"/>
      <c r="AX544" s="410"/>
      <c r="AY544" s="410"/>
      <c r="AZ544" s="410"/>
      <c r="BA544" s="410"/>
      <c r="BB544" s="410"/>
      <c r="BC544" s="410"/>
      <c r="BD544" s="410"/>
      <c r="BE544" s="410"/>
      <c r="BF544" s="410"/>
      <c r="BG544" s="410"/>
      <c r="BH544" s="410"/>
      <c r="BI544" s="410"/>
      <c r="BJ544" s="410"/>
      <c r="BK544" s="410"/>
      <c r="BL544" s="410"/>
      <c r="BM544" s="410"/>
      <c r="BN544" s="410"/>
      <c r="BO544" s="410"/>
      <c r="BP544" s="410"/>
      <c r="BQ544" s="410"/>
      <c r="BR544" s="410"/>
      <c r="BS544" s="410"/>
      <c r="BT544" s="410"/>
      <c r="BU544" s="410"/>
      <c r="BV544" s="410"/>
      <c r="BW544" s="410"/>
      <c r="BX544" s="410"/>
      <c r="BY544" s="410"/>
      <c r="BZ544" s="410"/>
      <c r="CA544" s="410"/>
      <c r="CB544" s="410"/>
      <c r="CC544" s="410"/>
      <c r="CD544" s="410"/>
      <c r="CE544" s="410"/>
      <c r="CF544" s="410"/>
      <c r="CG544" s="410"/>
      <c r="CH544" s="410"/>
      <c r="CI544" s="410"/>
      <c r="CJ544" s="410"/>
      <c r="CK544" s="410"/>
      <c r="CL544" s="410"/>
      <c r="CM544" s="410"/>
      <c r="CN544" s="410"/>
      <c r="CO544" s="410"/>
      <c r="CP544" s="410"/>
      <c r="CQ544" s="410"/>
      <c r="CR544" s="410"/>
      <c r="CS544" s="410"/>
      <c r="CT544" s="410"/>
      <c r="CU544" s="410"/>
      <c r="CV544" s="410"/>
      <c r="CW544" s="410"/>
      <c r="CX544" s="410"/>
      <c r="CY544" s="410"/>
      <c r="CZ544" s="410"/>
      <c r="DA544" s="410"/>
      <c r="DB544" s="410"/>
      <c r="DC544" s="410"/>
    </row>
    <row r="545" spans="1:107" ht="14.25">
      <c r="B545" s="491" t="s">
        <v>869</v>
      </c>
      <c r="C545" s="492"/>
      <c r="D545" s="492"/>
      <c r="E545" s="492"/>
      <c r="F545" s="492"/>
      <c r="G545" s="492"/>
      <c r="H545" s="492"/>
      <c r="I545" s="492"/>
      <c r="J545" s="492"/>
      <c r="K545" s="492"/>
      <c r="L545" s="493"/>
      <c r="M545" s="521">
        <v>1709</v>
      </c>
      <c r="N545" s="720"/>
      <c r="O545" s="721"/>
      <c r="P545" s="721"/>
      <c r="Q545" s="722"/>
      <c r="R545" s="543" t="s">
        <v>3</v>
      </c>
      <c r="S545" s="410"/>
      <c r="T545" s="410"/>
      <c r="U545" s="410"/>
      <c r="V545" s="410"/>
      <c r="W545" s="410"/>
      <c r="X545" s="410"/>
      <c r="Y545" s="410"/>
      <c r="Z545" s="410"/>
      <c r="AA545" s="410"/>
      <c r="AB545" s="410"/>
      <c r="AC545" s="410"/>
      <c r="AD545" s="410"/>
      <c r="AE545" s="410"/>
      <c r="AF545" s="410"/>
      <c r="AG545" s="410"/>
      <c r="AH545" s="410"/>
      <c r="AI545" s="410"/>
      <c r="AJ545" s="410"/>
      <c r="AK545" s="410"/>
      <c r="AL545" s="410"/>
      <c r="AM545" s="410"/>
      <c r="AN545" s="410"/>
      <c r="AO545" s="410"/>
      <c r="AP545" s="410"/>
      <c r="AQ545" s="410"/>
      <c r="AR545" s="410"/>
      <c r="AS545" s="410"/>
      <c r="AT545" s="410"/>
      <c r="AU545" s="410"/>
      <c r="AV545" s="410"/>
      <c r="AW545" s="410"/>
      <c r="AX545" s="410"/>
      <c r="AY545" s="410"/>
      <c r="AZ545" s="410"/>
      <c r="BA545" s="410"/>
      <c r="BB545" s="410"/>
      <c r="BC545" s="410"/>
      <c r="BD545" s="410"/>
      <c r="BE545" s="410"/>
      <c r="BF545" s="410"/>
      <c r="BG545" s="410"/>
      <c r="BH545" s="410"/>
      <c r="BI545" s="410"/>
      <c r="BJ545" s="410"/>
      <c r="BK545" s="410"/>
      <c r="BL545" s="410"/>
      <c r="BM545" s="410"/>
      <c r="BN545" s="410"/>
      <c r="BO545" s="410"/>
      <c r="BP545" s="410"/>
      <c r="BQ545" s="410"/>
      <c r="BR545" s="410"/>
      <c r="BS545" s="410"/>
      <c r="BT545" s="410"/>
      <c r="BU545" s="410"/>
      <c r="BV545" s="410"/>
      <c r="BW545" s="410"/>
      <c r="BX545" s="410"/>
      <c r="BY545" s="410"/>
      <c r="BZ545" s="410"/>
      <c r="CA545" s="410"/>
      <c r="CB545" s="410"/>
      <c r="CC545" s="410"/>
      <c r="CD545" s="410"/>
      <c r="CE545" s="410"/>
      <c r="CF545" s="410"/>
      <c r="CG545" s="410"/>
      <c r="CH545" s="410"/>
      <c r="CI545" s="410"/>
      <c r="CJ545" s="410"/>
      <c r="CK545" s="410"/>
      <c r="CL545" s="410"/>
      <c r="CM545" s="410"/>
      <c r="CN545" s="410"/>
      <c r="CO545" s="410"/>
      <c r="CP545" s="410"/>
      <c r="CQ545" s="410"/>
      <c r="CR545" s="410"/>
      <c r="CS545" s="410"/>
      <c r="CT545" s="410"/>
      <c r="CU545" s="410"/>
      <c r="CV545" s="410"/>
      <c r="CW545" s="410"/>
      <c r="CX545" s="410"/>
      <c r="CY545" s="410"/>
      <c r="CZ545" s="410"/>
      <c r="DA545" s="410"/>
      <c r="DB545" s="410"/>
      <c r="DC545" s="410"/>
    </row>
    <row r="546" spans="1:107" ht="14.25">
      <c r="B546" s="491" t="s">
        <v>94</v>
      </c>
      <c r="C546" s="492"/>
      <c r="D546" s="492"/>
      <c r="E546" s="492"/>
      <c r="F546" s="492"/>
      <c r="G546" s="492"/>
      <c r="H546" s="492"/>
      <c r="I546" s="492"/>
      <c r="J546" s="492"/>
      <c r="K546" s="492"/>
      <c r="L546" s="493"/>
      <c r="M546" s="521">
        <v>1379</v>
      </c>
      <c r="N546" s="720"/>
      <c r="O546" s="721"/>
      <c r="P546" s="721"/>
      <c r="Q546" s="722"/>
      <c r="R546" s="543" t="s">
        <v>3</v>
      </c>
      <c r="S546" s="410"/>
      <c r="T546" s="410"/>
      <c r="U546" s="410"/>
      <c r="V546" s="410"/>
      <c r="W546" s="410"/>
      <c r="X546" s="410"/>
      <c r="Y546" s="410"/>
      <c r="Z546" s="410"/>
      <c r="AA546" s="410"/>
      <c r="AB546" s="410"/>
      <c r="AC546" s="410"/>
      <c r="AD546" s="410"/>
      <c r="AE546" s="410"/>
      <c r="AF546" s="410"/>
      <c r="AG546" s="410"/>
      <c r="AH546" s="410"/>
      <c r="AI546" s="410"/>
      <c r="AJ546" s="410"/>
      <c r="AK546" s="410"/>
      <c r="AL546" s="410"/>
      <c r="AM546" s="410"/>
      <c r="AN546" s="410"/>
      <c r="AO546" s="410"/>
      <c r="AP546" s="410"/>
      <c r="AQ546" s="410"/>
      <c r="AR546" s="410"/>
      <c r="AS546" s="410"/>
      <c r="AT546" s="410"/>
      <c r="AU546" s="410"/>
      <c r="AV546" s="410"/>
      <c r="AW546" s="410"/>
      <c r="AX546" s="410"/>
      <c r="AY546" s="410"/>
      <c r="AZ546" s="410"/>
      <c r="BA546" s="410"/>
      <c r="BB546" s="410"/>
      <c r="BC546" s="410"/>
      <c r="BD546" s="410"/>
      <c r="BE546" s="410"/>
      <c r="BF546" s="410"/>
      <c r="BG546" s="410"/>
      <c r="BH546" s="410"/>
      <c r="BI546" s="410"/>
      <c r="BJ546" s="410"/>
      <c r="BK546" s="410"/>
      <c r="BL546" s="410"/>
      <c r="BM546" s="410"/>
      <c r="BN546" s="410"/>
      <c r="BO546" s="410"/>
      <c r="BP546" s="410"/>
      <c r="BQ546" s="410"/>
      <c r="BR546" s="410"/>
      <c r="BS546" s="410"/>
      <c r="BT546" s="410"/>
      <c r="BU546" s="410"/>
      <c r="BV546" s="410"/>
      <c r="BW546" s="410"/>
      <c r="BX546" s="410"/>
      <c r="BY546" s="410"/>
      <c r="BZ546" s="410"/>
      <c r="CA546" s="410"/>
      <c r="CB546" s="410"/>
      <c r="CC546" s="410"/>
      <c r="CD546" s="410"/>
      <c r="CE546" s="410"/>
      <c r="CF546" s="410"/>
      <c r="CG546" s="410"/>
      <c r="CH546" s="410"/>
      <c r="CI546" s="410"/>
      <c r="CJ546" s="410"/>
      <c r="CK546" s="410"/>
      <c r="CL546" s="410"/>
      <c r="CM546" s="410"/>
      <c r="CN546" s="410"/>
      <c r="CO546" s="410"/>
      <c r="CP546" s="410"/>
      <c r="CQ546" s="410"/>
      <c r="CR546" s="410"/>
      <c r="CS546" s="410"/>
      <c r="CT546" s="410"/>
      <c r="CU546" s="410"/>
      <c r="CV546" s="410"/>
      <c r="CW546" s="410"/>
      <c r="CX546" s="410"/>
      <c r="CY546" s="410"/>
      <c r="CZ546" s="410"/>
      <c r="DA546" s="410"/>
      <c r="DB546" s="410"/>
      <c r="DC546" s="410"/>
    </row>
    <row r="547" spans="1:107" ht="14.25">
      <c r="B547" s="491" t="s">
        <v>95</v>
      </c>
      <c r="C547" s="492"/>
      <c r="D547" s="492"/>
      <c r="E547" s="492"/>
      <c r="F547" s="492"/>
      <c r="G547" s="492"/>
      <c r="H547" s="492"/>
      <c r="I547" s="492"/>
      <c r="J547" s="492"/>
      <c r="K547" s="492"/>
      <c r="L547" s="493"/>
      <c r="M547" s="521">
        <v>1710</v>
      </c>
      <c r="N547" s="720"/>
      <c r="O547" s="721"/>
      <c r="P547" s="721"/>
      <c r="Q547" s="722"/>
      <c r="R547" s="543" t="s">
        <v>2</v>
      </c>
      <c r="S547" s="410"/>
      <c r="T547" s="410"/>
      <c r="U547" s="410"/>
      <c r="V547" s="410"/>
      <c r="W547" s="410"/>
      <c r="X547" s="410"/>
      <c r="Y547" s="410"/>
      <c r="Z547" s="410"/>
      <c r="AA547" s="410"/>
      <c r="AB547" s="410"/>
      <c r="AC547" s="410"/>
      <c r="AD547" s="410"/>
      <c r="AE547" s="410"/>
      <c r="AF547" s="410"/>
      <c r="AG547" s="410"/>
      <c r="AH547" s="410"/>
      <c r="AI547" s="410"/>
      <c r="AJ547" s="410"/>
      <c r="AK547" s="410"/>
      <c r="AL547" s="410"/>
      <c r="AM547" s="410"/>
      <c r="AN547" s="410"/>
      <c r="AO547" s="410"/>
      <c r="AP547" s="410"/>
      <c r="AQ547" s="410"/>
      <c r="AR547" s="410"/>
      <c r="AS547" s="410"/>
      <c r="AT547" s="410"/>
      <c r="AU547" s="410"/>
      <c r="AV547" s="410"/>
      <c r="AW547" s="410"/>
      <c r="AX547" s="410"/>
      <c r="AY547" s="410"/>
      <c r="AZ547" s="410"/>
      <c r="BA547" s="410"/>
      <c r="BB547" s="410"/>
      <c r="BC547" s="410"/>
      <c r="BD547" s="410"/>
      <c r="BE547" s="410"/>
      <c r="BF547" s="410"/>
      <c r="BG547" s="410"/>
      <c r="BH547" s="410"/>
      <c r="BI547" s="410"/>
      <c r="BJ547" s="410"/>
      <c r="BK547" s="410"/>
      <c r="BL547" s="410"/>
      <c r="BM547" s="410"/>
      <c r="BN547" s="410"/>
      <c r="BO547" s="410"/>
      <c r="BP547" s="410"/>
      <c r="BQ547" s="410"/>
      <c r="BR547" s="410"/>
      <c r="BS547" s="410"/>
      <c r="BT547" s="410"/>
      <c r="BU547" s="410"/>
      <c r="BV547" s="410"/>
      <c r="BW547" s="410"/>
      <c r="BX547" s="410"/>
      <c r="BY547" s="410"/>
      <c r="BZ547" s="410"/>
      <c r="CA547" s="410"/>
      <c r="CB547" s="410"/>
      <c r="CC547" s="410"/>
      <c r="CD547" s="410"/>
      <c r="CE547" s="410"/>
      <c r="CF547" s="410"/>
      <c r="CG547" s="410"/>
      <c r="CH547" s="410"/>
      <c r="CI547" s="410"/>
      <c r="CJ547" s="410"/>
      <c r="CK547" s="410"/>
      <c r="CL547" s="410"/>
      <c r="CM547" s="410"/>
      <c r="CN547" s="410"/>
      <c r="CO547" s="410"/>
      <c r="CP547" s="410"/>
      <c r="CQ547" s="410"/>
      <c r="CR547" s="410"/>
      <c r="CS547" s="410"/>
      <c r="CT547" s="410"/>
      <c r="CU547" s="410"/>
      <c r="CV547" s="410"/>
      <c r="CW547" s="410"/>
      <c r="CX547" s="410"/>
      <c r="CY547" s="410"/>
      <c r="CZ547" s="410"/>
      <c r="DA547" s="410"/>
      <c r="DB547" s="410"/>
      <c r="DC547" s="410"/>
    </row>
    <row r="548" spans="1:107" ht="14.25">
      <c r="B548" s="491" t="s">
        <v>911</v>
      </c>
      <c r="C548" s="492"/>
      <c r="D548" s="492"/>
      <c r="E548" s="492"/>
      <c r="F548" s="492"/>
      <c r="G548" s="492"/>
      <c r="H548" s="492"/>
      <c r="I548" s="492"/>
      <c r="J548" s="492"/>
      <c r="K548" s="492"/>
      <c r="L548" s="493"/>
      <c r="M548" s="521">
        <v>1711</v>
      </c>
      <c r="N548" s="720"/>
      <c r="O548" s="721"/>
      <c r="P548" s="721"/>
      <c r="Q548" s="722"/>
      <c r="R548" s="543" t="s">
        <v>2</v>
      </c>
      <c r="S548" s="410"/>
      <c r="T548" s="410"/>
      <c r="U548" s="410"/>
      <c r="V548" s="410"/>
      <c r="W548" s="410"/>
      <c r="X548" s="410"/>
      <c r="Y548" s="410"/>
      <c r="Z548" s="410"/>
      <c r="AA548" s="410"/>
      <c r="AB548" s="410"/>
      <c r="AC548" s="410"/>
      <c r="AD548" s="410"/>
      <c r="AE548" s="410"/>
      <c r="AF548" s="410"/>
      <c r="AG548" s="410"/>
      <c r="AH548" s="410"/>
      <c r="AI548" s="410"/>
      <c r="AJ548" s="410"/>
      <c r="AK548" s="410"/>
      <c r="AL548" s="410"/>
      <c r="AM548" s="410"/>
      <c r="AN548" s="410"/>
      <c r="AO548" s="410"/>
      <c r="AP548" s="410"/>
      <c r="AQ548" s="410"/>
      <c r="AR548" s="410"/>
      <c r="AS548" s="410"/>
      <c r="AT548" s="410"/>
      <c r="AU548" s="410"/>
      <c r="AV548" s="410"/>
      <c r="AW548" s="410"/>
      <c r="AX548" s="410"/>
      <c r="AY548" s="410"/>
      <c r="AZ548" s="410"/>
      <c r="BA548" s="410"/>
      <c r="BB548" s="410"/>
      <c r="BC548" s="410"/>
      <c r="BD548" s="410"/>
      <c r="BE548" s="410"/>
      <c r="BF548" s="410"/>
      <c r="BG548" s="410"/>
      <c r="BH548" s="410"/>
      <c r="BI548" s="410"/>
      <c r="BJ548" s="410"/>
      <c r="BK548" s="410"/>
      <c r="BL548" s="410"/>
      <c r="BM548" s="410"/>
      <c r="BN548" s="410"/>
      <c r="BO548" s="410"/>
      <c r="BP548" s="410"/>
      <c r="BQ548" s="410"/>
      <c r="BR548" s="410"/>
      <c r="BS548" s="410"/>
      <c r="BT548" s="410"/>
      <c r="BU548" s="410"/>
      <c r="BV548" s="410"/>
      <c r="BW548" s="410"/>
      <c r="BX548" s="410"/>
      <c r="BY548" s="410"/>
      <c r="BZ548" s="410"/>
      <c r="CA548" s="410"/>
      <c r="CB548" s="410"/>
      <c r="CC548" s="410"/>
      <c r="CD548" s="410"/>
      <c r="CE548" s="410"/>
      <c r="CF548" s="410"/>
      <c r="CG548" s="410"/>
      <c r="CH548" s="410"/>
      <c r="CI548" s="410"/>
      <c r="CJ548" s="410"/>
      <c r="CK548" s="410"/>
      <c r="CL548" s="410"/>
      <c r="CM548" s="410"/>
      <c r="CN548" s="410"/>
      <c r="CO548" s="410"/>
      <c r="CP548" s="410"/>
      <c r="CQ548" s="410"/>
      <c r="CR548" s="410"/>
      <c r="CS548" s="410"/>
      <c r="CT548" s="410"/>
      <c r="CU548" s="410"/>
      <c r="CV548" s="410"/>
      <c r="CW548" s="410"/>
      <c r="CX548" s="410"/>
      <c r="CY548" s="410"/>
      <c r="CZ548" s="410"/>
      <c r="DA548" s="410"/>
      <c r="DB548" s="410"/>
      <c r="DC548" s="410"/>
    </row>
    <row r="549" spans="1:107" ht="14.25">
      <c r="B549" s="491" t="s">
        <v>97</v>
      </c>
      <c r="C549" s="492"/>
      <c r="D549" s="492"/>
      <c r="E549" s="492"/>
      <c r="F549" s="492"/>
      <c r="G549" s="492"/>
      <c r="H549" s="492"/>
      <c r="I549" s="492"/>
      <c r="J549" s="492"/>
      <c r="K549" s="492"/>
      <c r="L549" s="493"/>
      <c r="M549" s="521">
        <v>1380</v>
      </c>
      <c r="N549" s="720"/>
      <c r="O549" s="721"/>
      <c r="P549" s="721"/>
      <c r="Q549" s="722"/>
      <c r="R549" s="543" t="s">
        <v>2</v>
      </c>
      <c r="S549" s="410"/>
      <c r="T549" s="410"/>
      <c r="U549" s="410"/>
      <c r="V549" s="410"/>
      <c r="W549" s="410"/>
      <c r="X549" s="410"/>
      <c r="Y549" s="410"/>
      <c r="Z549" s="410"/>
      <c r="AA549" s="410"/>
      <c r="AB549" s="410"/>
      <c r="AC549" s="410"/>
      <c r="AD549" s="410"/>
      <c r="AE549" s="410"/>
      <c r="AF549" s="410"/>
      <c r="AG549" s="410"/>
      <c r="AH549" s="410"/>
      <c r="AI549" s="410"/>
      <c r="AJ549" s="410"/>
      <c r="AK549" s="410"/>
      <c r="AL549" s="410"/>
      <c r="AM549" s="410"/>
      <c r="AN549" s="410"/>
      <c r="AO549" s="410"/>
      <c r="AP549" s="410"/>
      <c r="AQ549" s="410"/>
      <c r="AR549" s="410"/>
      <c r="AS549" s="410"/>
      <c r="AT549" s="410"/>
      <c r="AU549" s="410"/>
      <c r="AV549" s="410"/>
      <c r="AW549" s="410"/>
      <c r="AX549" s="410"/>
      <c r="AY549" s="410"/>
      <c r="AZ549" s="410"/>
      <c r="BA549" s="410"/>
      <c r="BB549" s="410"/>
      <c r="BC549" s="410"/>
      <c r="BD549" s="410"/>
      <c r="BE549" s="410"/>
      <c r="BF549" s="410"/>
      <c r="BG549" s="410"/>
      <c r="BH549" s="410"/>
      <c r="BI549" s="410"/>
      <c r="BJ549" s="410"/>
      <c r="BK549" s="410"/>
      <c r="BL549" s="410"/>
      <c r="BM549" s="410"/>
      <c r="BN549" s="410"/>
      <c r="BO549" s="410"/>
      <c r="BP549" s="410"/>
      <c r="BQ549" s="410"/>
      <c r="BR549" s="410"/>
      <c r="BS549" s="410"/>
      <c r="BT549" s="410"/>
      <c r="BU549" s="410"/>
      <c r="BV549" s="410"/>
      <c r="BW549" s="410"/>
      <c r="BX549" s="410"/>
      <c r="BY549" s="410"/>
      <c r="BZ549" s="410"/>
      <c r="CA549" s="410"/>
      <c r="CB549" s="410"/>
      <c r="CC549" s="410"/>
      <c r="CD549" s="410"/>
      <c r="CE549" s="410"/>
      <c r="CF549" s="410"/>
      <c r="CG549" s="410"/>
      <c r="CH549" s="410"/>
      <c r="CI549" s="410"/>
      <c r="CJ549" s="410"/>
      <c r="CK549" s="410"/>
      <c r="CL549" s="410"/>
      <c r="CM549" s="410"/>
      <c r="CN549" s="410"/>
      <c r="CO549" s="410"/>
      <c r="CP549" s="410"/>
      <c r="CQ549" s="410"/>
      <c r="CR549" s="410"/>
      <c r="CS549" s="410"/>
      <c r="CT549" s="410"/>
      <c r="CU549" s="410"/>
      <c r="CV549" s="410"/>
      <c r="CW549" s="410"/>
      <c r="CX549" s="410"/>
      <c r="CY549" s="410"/>
      <c r="CZ549" s="410"/>
      <c r="DA549" s="410"/>
      <c r="DB549" s="410"/>
      <c r="DC549" s="410"/>
    </row>
    <row r="550" spans="1:107" ht="14.25">
      <c r="B550" s="491" t="s">
        <v>98</v>
      </c>
      <c r="C550" s="492"/>
      <c r="D550" s="492"/>
      <c r="E550" s="492"/>
      <c r="F550" s="492"/>
      <c r="G550" s="492"/>
      <c r="H550" s="492"/>
      <c r="I550" s="492"/>
      <c r="J550" s="492"/>
      <c r="K550" s="492"/>
      <c r="L550" s="493"/>
      <c r="M550" s="521">
        <v>1381</v>
      </c>
      <c r="N550" s="720"/>
      <c r="O550" s="721"/>
      <c r="P550" s="721"/>
      <c r="Q550" s="722"/>
      <c r="R550" s="543" t="s">
        <v>3</v>
      </c>
      <c r="S550" s="410"/>
      <c r="T550" s="410"/>
      <c r="U550" s="410"/>
      <c r="V550" s="410"/>
      <c r="W550" s="410"/>
      <c r="X550" s="410"/>
      <c r="Y550" s="410"/>
      <c r="Z550" s="410"/>
      <c r="AA550" s="410"/>
      <c r="AB550" s="410"/>
      <c r="AC550" s="410"/>
      <c r="AD550" s="410"/>
      <c r="AE550" s="410"/>
      <c r="AF550" s="410"/>
      <c r="AG550" s="410"/>
      <c r="AH550" s="410"/>
      <c r="AI550" s="410"/>
      <c r="AJ550" s="410"/>
      <c r="AK550" s="410"/>
      <c r="AL550" s="410"/>
      <c r="AM550" s="410"/>
      <c r="AN550" s="410"/>
      <c r="AO550" s="410"/>
      <c r="AP550" s="410"/>
      <c r="AQ550" s="410"/>
      <c r="AR550" s="410"/>
      <c r="AS550" s="410"/>
      <c r="AT550" s="410"/>
      <c r="AU550" s="410"/>
      <c r="AV550" s="410"/>
      <c r="AW550" s="410"/>
      <c r="AX550" s="410"/>
      <c r="AY550" s="410"/>
      <c r="AZ550" s="410"/>
      <c r="BA550" s="410"/>
      <c r="BB550" s="410"/>
      <c r="BC550" s="410"/>
      <c r="BD550" s="410"/>
      <c r="BE550" s="410"/>
      <c r="BF550" s="410"/>
      <c r="BG550" s="410"/>
      <c r="BH550" s="410"/>
      <c r="BI550" s="410"/>
      <c r="BJ550" s="410"/>
      <c r="BK550" s="410"/>
      <c r="BL550" s="410"/>
      <c r="BM550" s="410"/>
      <c r="BN550" s="410"/>
      <c r="BO550" s="410"/>
      <c r="BP550" s="410"/>
      <c r="BQ550" s="410"/>
      <c r="BR550" s="410"/>
      <c r="BS550" s="410"/>
      <c r="BT550" s="410"/>
      <c r="BU550" s="410"/>
      <c r="BV550" s="410"/>
      <c r="BW550" s="410"/>
      <c r="BX550" s="410"/>
      <c r="BY550" s="410"/>
      <c r="BZ550" s="410"/>
      <c r="CA550" s="410"/>
      <c r="CB550" s="410"/>
      <c r="CC550" s="410"/>
      <c r="CD550" s="410"/>
      <c r="CE550" s="410"/>
      <c r="CF550" s="410"/>
      <c r="CG550" s="410"/>
      <c r="CH550" s="410"/>
      <c r="CI550" s="410"/>
      <c r="CJ550" s="410"/>
      <c r="CK550" s="410"/>
      <c r="CL550" s="410"/>
      <c r="CM550" s="410"/>
      <c r="CN550" s="410"/>
      <c r="CO550" s="410"/>
      <c r="CP550" s="410"/>
      <c r="CQ550" s="410"/>
      <c r="CR550" s="410"/>
      <c r="CS550" s="410"/>
      <c r="CT550" s="410"/>
      <c r="CU550" s="410"/>
      <c r="CV550" s="410"/>
      <c r="CW550" s="410"/>
      <c r="CX550" s="410"/>
      <c r="CY550" s="410"/>
      <c r="CZ550" s="410"/>
      <c r="DA550" s="410"/>
      <c r="DB550" s="410"/>
      <c r="DC550" s="410"/>
    </row>
    <row r="551" spans="1:107" ht="14.25">
      <c r="B551" s="491" t="s">
        <v>912</v>
      </c>
      <c r="C551" s="492"/>
      <c r="D551" s="492"/>
      <c r="E551" s="492"/>
      <c r="F551" s="492"/>
      <c r="G551" s="492"/>
      <c r="H551" s="492"/>
      <c r="I551" s="492"/>
      <c r="J551" s="492"/>
      <c r="K551" s="492"/>
      <c r="L551" s="493"/>
      <c r="M551" s="521">
        <v>1545</v>
      </c>
      <c r="N551" s="720">
        <f>+IF((N531+N533+N534+N536+N538+N539+N541+N547+N548+N549-N532-N535-N537-N540-N542-N543-N544-N545-N546-N550)&gt;0,(N531+N533+N534+N536+N538+N539+N541+N547+N548+N549-N532-N535-N537-N540-N542-N543-N544-N545-N546-N550),0)</f>
        <v>0</v>
      </c>
      <c r="O551" s="721"/>
      <c r="P551" s="721"/>
      <c r="Q551" s="722"/>
      <c r="R551" s="543" t="s">
        <v>4</v>
      </c>
      <c r="S551" s="410"/>
      <c r="T551" s="410"/>
      <c r="U551" s="410"/>
      <c r="V551" s="410"/>
      <c r="W551" s="410"/>
      <c r="X551" s="410"/>
      <c r="Y551" s="410"/>
      <c r="Z551" s="410"/>
      <c r="AA551" s="410"/>
      <c r="AB551" s="410"/>
      <c r="AC551" s="410"/>
      <c r="AD551" s="410"/>
      <c r="AE551" s="410"/>
      <c r="AF551" s="410"/>
      <c r="AG551" s="410"/>
      <c r="AH551" s="410"/>
      <c r="AI551" s="410"/>
      <c r="AJ551" s="410"/>
      <c r="AK551" s="410"/>
      <c r="AL551" s="410"/>
      <c r="AM551" s="410"/>
      <c r="AN551" s="410"/>
      <c r="AO551" s="410"/>
      <c r="AP551" s="410"/>
      <c r="AQ551" s="410"/>
      <c r="AR551" s="410"/>
      <c r="AS551" s="410"/>
      <c r="AT551" s="410"/>
      <c r="AU551" s="410"/>
      <c r="AV551" s="410"/>
      <c r="AW551" s="410"/>
      <c r="AX551" s="410"/>
      <c r="AY551" s="410"/>
      <c r="AZ551" s="410"/>
      <c r="BA551" s="410"/>
      <c r="BB551" s="410"/>
      <c r="BC551" s="410"/>
      <c r="BD551" s="410"/>
      <c r="BE551" s="410"/>
      <c r="BF551" s="410"/>
      <c r="BG551" s="410"/>
      <c r="BH551" s="410"/>
      <c r="BI551" s="410"/>
      <c r="BJ551" s="410"/>
      <c r="BK551" s="410"/>
      <c r="BL551" s="410"/>
      <c r="BM551" s="410"/>
      <c r="BN551" s="410"/>
      <c r="BO551" s="410"/>
      <c r="BP551" s="410"/>
      <c r="BQ551" s="410"/>
      <c r="BR551" s="410"/>
      <c r="BS551" s="410"/>
      <c r="BT551" s="410"/>
      <c r="BU551" s="410"/>
      <c r="BV551" s="410"/>
      <c r="BW551" s="410"/>
      <c r="BX551" s="410"/>
      <c r="BY551" s="410"/>
      <c r="BZ551" s="410"/>
      <c r="CA551" s="410"/>
      <c r="CB551" s="410"/>
      <c r="CC551" s="410"/>
      <c r="CD551" s="410"/>
      <c r="CE551" s="410"/>
      <c r="CF551" s="410"/>
      <c r="CG551" s="410"/>
      <c r="CH551" s="410"/>
      <c r="CI551" s="410"/>
      <c r="CJ551" s="410"/>
      <c r="CK551" s="410"/>
      <c r="CL551" s="410"/>
      <c r="CM551" s="410"/>
      <c r="CN551" s="410"/>
      <c r="CO551" s="410"/>
      <c r="CP551" s="410"/>
      <c r="CQ551" s="410"/>
      <c r="CR551" s="410"/>
      <c r="CS551" s="410"/>
      <c r="CT551" s="410"/>
      <c r="CU551" s="410"/>
      <c r="CV551" s="410"/>
      <c r="CW551" s="410"/>
      <c r="CX551" s="410"/>
      <c r="CY551" s="410"/>
      <c r="CZ551" s="410"/>
      <c r="DA551" s="410"/>
      <c r="DB551" s="410"/>
      <c r="DC551" s="410"/>
    </row>
    <row r="552" spans="1:107" ht="14.25">
      <c r="B552" s="491" t="s">
        <v>913</v>
      </c>
      <c r="C552" s="492"/>
      <c r="D552" s="492"/>
      <c r="E552" s="492"/>
      <c r="F552" s="492"/>
      <c r="G552" s="492"/>
      <c r="H552" s="492"/>
      <c r="I552" s="492"/>
      <c r="J552" s="492"/>
      <c r="K552" s="492"/>
      <c r="L552" s="493"/>
      <c r="M552" s="521">
        <v>1546</v>
      </c>
      <c r="N552" s="720">
        <f>-IF((N531+N533+N534+N536+N538+N539+N541+N547+N548+N549-N532-N535-N537-N540-N542-N543-N544-N545-N546-N550)&lt;0,(N531+N533+N534+N536+N538+N539+N541+N547+N548+N549-N532-N535-N537-N540-N542-N543-N544-N545-N546-N550),0)</f>
        <v>0</v>
      </c>
      <c r="O552" s="721"/>
      <c r="P552" s="721"/>
      <c r="Q552" s="722"/>
      <c r="R552" s="563" t="s">
        <v>4</v>
      </c>
      <c r="S552" s="410"/>
      <c r="T552" s="410"/>
      <c r="U552" s="410"/>
      <c r="V552" s="410"/>
      <c r="W552" s="410"/>
      <c r="X552" s="410"/>
      <c r="Y552" s="410"/>
      <c r="Z552" s="410"/>
      <c r="AA552" s="410"/>
      <c r="AB552" s="410"/>
      <c r="AC552" s="410"/>
      <c r="AD552" s="410"/>
      <c r="AE552" s="410"/>
      <c r="AF552" s="410"/>
      <c r="AG552" s="410"/>
      <c r="AH552" s="410"/>
      <c r="AI552" s="410"/>
      <c r="AJ552" s="410"/>
      <c r="AK552" s="410"/>
      <c r="AL552" s="410"/>
      <c r="AM552" s="410"/>
      <c r="AN552" s="410"/>
      <c r="AO552" s="410"/>
      <c r="AP552" s="410"/>
      <c r="AQ552" s="410"/>
      <c r="AR552" s="410"/>
      <c r="AS552" s="410"/>
      <c r="AT552" s="410"/>
      <c r="AU552" s="410"/>
      <c r="AV552" s="410"/>
      <c r="AW552" s="410"/>
      <c r="AX552" s="410"/>
      <c r="AY552" s="410"/>
      <c r="AZ552" s="410"/>
      <c r="BA552" s="410"/>
      <c r="BB552" s="410"/>
      <c r="BC552" s="410"/>
      <c r="BD552" s="410"/>
      <c r="BE552" s="410"/>
      <c r="BF552" s="410"/>
      <c r="BG552" s="410"/>
      <c r="BH552" s="410"/>
      <c r="BI552" s="410"/>
      <c r="BJ552" s="410"/>
      <c r="BK552" s="410"/>
      <c r="BL552" s="410"/>
      <c r="BM552" s="410"/>
      <c r="BN552" s="410"/>
      <c r="BO552" s="410"/>
      <c r="BP552" s="410"/>
      <c r="BQ552" s="410"/>
      <c r="BR552" s="410"/>
      <c r="BS552" s="410"/>
      <c r="BT552" s="410"/>
      <c r="BU552" s="410"/>
      <c r="BV552" s="410"/>
      <c r="BW552" s="410"/>
      <c r="BX552" s="410"/>
      <c r="BY552" s="410"/>
      <c r="BZ552" s="410"/>
      <c r="CA552" s="410"/>
      <c r="CB552" s="410"/>
      <c r="CC552" s="410"/>
      <c r="CD552" s="410"/>
      <c r="CE552" s="410"/>
      <c r="CF552" s="410"/>
      <c r="CG552" s="410"/>
      <c r="CH552" s="410"/>
      <c r="CI552" s="410"/>
      <c r="CJ552" s="410"/>
      <c r="CK552" s="410"/>
      <c r="CL552" s="410"/>
      <c r="CM552" s="410"/>
      <c r="CN552" s="410"/>
      <c r="CO552" s="410"/>
      <c r="CP552" s="410"/>
      <c r="CQ552" s="410"/>
      <c r="CR552" s="410"/>
      <c r="CS552" s="410"/>
      <c r="CT552" s="410"/>
      <c r="CU552" s="410"/>
      <c r="CV552" s="410"/>
      <c r="CW552" s="410"/>
      <c r="CX552" s="410"/>
      <c r="CY552" s="410"/>
      <c r="CZ552" s="410"/>
      <c r="DA552" s="410"/>
      <c r="DB552" s="410"/>
      <c r="DC552" s="410"/>
    </row>
    <row r="553" spans="1:107">
      <c r="A553" s="409"/>
      <c r="B553" s="517"/>
      <c r="C553" s="517"/>
      <c r="D553" s="517"/>
      <c r="E553" s="517"/>
      <c r="F553" s="517"/>
      <c r="G553" s="517"/>
      <c r="H553" s="517"/>
      <c r="I553" s="517"/>
      <c r="J553" s="517"/>
      <c r="K553" s="517"/>
      <c r="L553" s="517"/>
      <c r="M553" s="517"/>
      <c r="N553" s="517"/>
      <c r="O553" s="517"/>
      <c r="P553" s="517"/>
      <c r="Q553" s="517"/>
      <c r="R553" s="517"/>
      <c r="S553" s="410"/>
      <c r="T553" s="410"/>
      <c r="U553" s="410"/>
      <c r="V553" s="410"/>
      <c r="W553" s="410"/>
      <c r="X553" s="410"/>
      <c r="Y553" s="410"/>
      <c r="Z553" s="410"/>
      <c r="AA553" s="410"/>
      <c r="AB553" s="410"/>
      <c r="AC553" s="410"/>
      <c r="AD553" s="410"/>
      <c r="AE553" s="410"/>
      <c r="AF553" s="410"/>
      <c r="AG553" s="410"/>
      <c r="AH553" s="410"/>
      <c r="AI553" s="410"/>
      <c r="AJ553" s="410"/>
      <c r="AK553" s="410"/>
      <c r="AL553" s="410"/>
      <c r="AM553" s="410"/>
      <c r="AN553" s="410"/>
      <c r="AO553" s="410"/>
      <c r="AP553" s="410"/>
      <c r="AQ553" s="410"/>
      <c r="AR553" s="410"/>
      <c r="AS553" s="410"/>
      <c r="AT553" s="410"/>
      <c r="AU553" s="410"/>
      <c r="AV553" s="410"/>
      <c r="AW553" s="410"/>
      <c r="AX553" s="410"/>
      <c r="AY553" s="410"/>
      <c r="AZ553" s="410"/>
      <c r="BA553" s="410"/>
      <c r="BB553" s="410"/>
      <c r="BC553" s="410"/>
      <c r="BD553" s="410"/>
      <c r="BE553" s="410"/>
      <c r="BF553" s="410"/>
      <c r="BG553" s="410"/>
      <c r="BH553" s="410"/>
      <c r="BI553" s="410"/>
      <c r="BJ553" s="410"/>
      <c r="BK553" s="410"/>
      <c r="BL553" s="410"/>
      <c r="BM553" s="410"/>
      <c r="BN553" s="410"/>
      <c r="BO553" s="410"/>
      <c r="BP553" s="410"/>
      <c r="BQ553" s="410"/>
      <c r="BR553" s="410"/>
      <c r="BS553" s="410"/>
      <c r="BT553" s="410"/>
      <c r="BU553" s="410"/>
      <c r="BV553" s="410"/>
      <c r="BW553" s="410"/>
      <c r="BX553" s="410"/>
      <c r="BY553" s="410"/>
      <c r="BZ553" s="410"/>
      <c r="CA553" s="410"/>
      <c r="CB553" s="410"/>
      <c r="CC553" s="410"/>
      <c r="CD553" s="410"/>
      <c r="CE553" s="410"/>
      <c r="CF553" s="410"/>
      <c r="CG553" s="410"/>
      <c r="CH553" s="410"/>
      <c r="CI553" s="410"/>
      <c r="CJ553" s="410"/>
      <c r="CK553" s="410"/>
      <c r="CL553" s="410"/>
      <c r="CM553" s="410"/>
      <c r="CN553" s="410"/>
      <c r="CO553" s="410"/>
      <c r="CP553" s="410"/>
      <c r="CQ553" s="410"/>
      <c r="CR553" s="410"/>
      <c r="CS553" s="410"/>
      <c r="CT553" s="410"/>
      <c r="CU553" s="410"/>
      <c r="CV553" s="410"/>
      <c r="CW553" s="410"/>
      <c r="CX553" s="410"/>
      <c r="CY553" s="410"/>
      <c r="CZ553" s="410"/>
      <c r="DA553" s="410"/>
      <c r="DB553" s="410"/>
      <c r="DC553" s="410"/>
    </row>
    <row r="554" spans="1:107">
      <c r="A554" s="409"/>
      <c r="B554" s="810" t="s">
        <v>914</v>
      </c>
      <c r="C554" s="811"/>
      <c r="D554" s="811"/>
      <c r="E554" s="811"/>
      <c r="F554" s="811"/>
      <c r="G554" s="811"/>
      <c r="H554" s="811"/>
      <c r="I554" s="811"/>
      <c r="J554" s="811"/>
      <c r="K554" s="811"/>
      <c r="L554" s="811"/>
      <c r="M554" s="811"/>
      <c r="N554" s="811"/>
      <c r="O554" s="811"/>
      <c r="P554" s="811"/>
      <c r="Q554" s="811"/>
      <c r="R554" s="811"/>
      <c r="S554" s="811"/>
      <c r="T554" s="811"/>
      <c r="U554" s="811"/>
      <c r="V554" s="811"/>
      <c r="W554" s="811"/>
      <c r="X554" s="811"/>
      <c r="Y554" s="811"/>
      <c r="Z554" s="811"/>
      <c r="AA554" s="811"/>
      <c r="AB554" s="811"/>
      <c r="AC554" s="811"/>
      <c r="AD554" s="811"/>
      <c r="AE554" s="811"/>
      <c r="AF554" s="811"/>
      <c r="AG554" s="811"/>
      <c r="AH554" s="811"/>
      <c r="AI554" s="811"/>
      <c r="AJ554" s="811"/>
      <c r="AK554" s="811"/>
      <c r="AL554" s="811"/>
      <c r="AM554" s="811"/>
      <c r="AN554" s="811"/>
      <c r="AO554" s="811"/>
      <c r="AP554" s="811"/>
      <c r="AQ554" s="811"/>
      <c r="AR554" s="812"/>
    </row>
    <row r="555" spans="1:107">
      <c r="A555" s="409"/>
      <c r="B555" s="545"/>
      <c r="C555" s="546"/>
      <c r="D555" s="546"/>
      <c r="E555" s="546"/>
      <c r="F555" s="546"/>
      <c r="G555" s="546"/>
      <c r="H555" s="547"/>
      <c r="I555" s="813" t="s">
        <v>100</v>
      </c>
      <c r="J555" s="814"/>
      <c r="K555" s="814"/>
      <c r="L555" s="814"/>
      <c r="M555" s="815"/>
      <c r="N555" s="810" t="s">
        <v>102</v>
      </c>
      <c r="O555" s="811"/>
      <c r="P555" s="811"/>
      <c r="Q555" s="811"/>
      <c r="R555" s="811"/>
      <c r="S555" s="811"/>
      <c r="T555" s="811"/>
      <c r="U555" s="811"/>
      <c r="V555" s="811"/>
      <c r="W555" s="811"/>
      <c r="X555" s="811"/>
      <c r="Y555" s="811"/>
      <c r="Z555" s="811"/>
      <c r="AA555" s="811"/>
      <c r="AB555" s="811"/>
      <c r="AC555" s="811"/>
      <c r="AD555" s="811"/>
      <c r="AE555" s="811"/>
      <c r="AF555" s="811"/>
      <c r="AG555" s="811"/>
      <c r="AH555" s="811"/>
      <c r="AI555" s="811"/>
      <c r="AJ555" s="811"/>
      <c r="AK555" s="811"/>
      <c r="AL555" s="812"/>
      <c r="AM555" s="822" t="s">
        <v>103</v>
      </c>
      <c r="AN555" s="823"/>
      <c r="AO555" s="823"/>
      <c r="AP555" s="823"/>
      <c r="AQ555" s="824"/>
      <c r="AR555" s="548"/>
    </row>
    <row r="556" spans="1:107">
      <c r="A556" s="409"/>
      <c r="B556" s="549"/>
      <c r="C556" s="550"/>
      <c r="D556" s="550"/>
      <c r="E556" s="550"/>
      <c r="F556" s="550"/>
      <c r="G556" s="550"/>
      <c r="H556" s="551"/>
      <c r="I556" s="816"/>
      <c r="J556" s="817"/>
      <c r="K556" s="817"/>
      <c r="L556" s="817"/>
      <c r="M556" s="818"/>
      <c r="N556" s="810" t="s">
        <v>846</v>
      </c>
      <c r="O556" s="811"/>
      <c r="P556" s="811"/>
      <c r="Q556" s="811"/>
      <c r="R556" s="811"/>
      <c r="S556" s="811"/>
      <c r="T556" s="811"/>
      <c r="U556" s="811"/>
      <c r="V556" s="811"/>
      <c r="W556" s="811"/>
      <c r="X556" s="811"/>
      <c r="Y556" s="811"/>
      <c r="Z556" s="811"/>
      <c r="AA556" s="811"/>
      <c r="AB556" s="812"/>
      <c r="AC556" s="822" t="s">
        <v>125</v>
      </c>
      <c r="AD556" s="823"/>
      <c r="AE556" s="823"/>
      <c r="AF556" s="823"/>
      <c r="AG556" s="824"/>
      <c r="AH556" s="822" t="s">
        <v>104</v>
      </c>
      <c r="AI556" s="823"/>
      <c r="AJ556" s="823"/>
      <c r="AK556" s="823"/>
      <c r="AL556" s="824"/>
      <c r="AM556" s="825"/>
      <c r="AN556" s="826"/>
      <c r="AO556" s="826"/>
      <c r="AP556" s="826"/>
      <c r="AQ556" s="827"/>
      <c r="AR556" s="552"/>
    </row>
    <row r="557" spans="1:107">
      <c r="A557" s="409"/>
      <c r="B557" s="553"/>
      <c r="C557" s="554"/>
      <c r="D557" s="554"/>
      <c r="E557" s="554"/>
      <c r="F557" s="554"/>
      <c r="G557" s="554"/>
      <c r="H557" s="555"/>
      <c r="I557" s="819"/>
      <c r="J557" s="820"/>
      <c r="K557" s="820"/>
      <c r="L557" s="820"/>
      <c r="M557" s="821"/>
      <c r="N557" s="831" t="s">
        <v>847</v>
      </c>
      <c r="O557" s="832"/>
      <c r="P557" s="832"/>
      <c r="Q557" s="832"/>
      <c r="R557" s="833"/>
      <c r="S557" s="810" t="s">
        <v>105</v>
      </c>
      <c r="T557" s="811"/>
      <c r="U557" s="811"/>
      <c r="V557" s="811"/>
      <c r="W557" s="812"/>
      <c r="X557" s="810" t="s">
        <v>848</v>
      </c>
      <c r="Y557" s="811"/>
      <c r="Z557" s="811"/>
      <c r="AA557" s="811"/>
      <c r="AB557" s="812"/>
      <c r="AC557" s="828"/>
      <c r="AD557" s="829"/>
      <c r="AE557" s="829"/>
      <c r="AF557" s="829"/>
      <c r="AG557" s="830"/>
      <c r="AH557" s="828"/>
      <c r="AI557" s="829"/>
      <c r="AJ557" s="829"/>
      <c r="AK557" s="829"/>
      <c r="AL557" s="830"/>
      <c r="AM557" s="828"/>
      <c r="AN557" s="829"/>
      <c r="AO557" s="829"/>
      <c r="AP557" s="829"/>
      <c r="AQ557" s="830"/>
      <c r="AR557" s="556"/>
    </row>
    <row r="558" spans="1:107" ht="14.25">
      <c r="B558" s="496" t="s">
        <v>854</v>
      </c>
      <c r="C558" s="497"/>
      <c r="D558" s="497"/>
      <c r="E558" s="497"/>
      <c r="F558" s="497"/>
      <c r="G558" s="497"/>
      <c r="H558" s="498"/>
      <c r="I558" s="521">
        <v>1451</v>
      </c>
      <c r="J558" s="720"/>
      <c r="K558" s="721"/>
      <c r="L558" s="721"/>
      <c r="M558" s="722"/>
      <c r="N558" s="521">
        <v>1452</v>
      </c>
      <c r="O558" s="720"/>
      <c r="P558" s="721"/>
      <c r="Q558" s="721"/>
      <c r="R558" s="722"/>
      <c r="S558" s="521">
        <v>1752</v>
      </c>
      <c r="T558" s="720"/>
      <c r="U558" s="721"/>
      <c r="V558" s="721"/>
      <c r="W558" s="722"/>
      <c r="X558" s="521">
        <v>1753</v>
      </c>
      <c r="Y558" s="720"/>
      <c r="Z558" s="721"/>
      <c r="AA558" s="721"/>
      <c r="AB558" s="722"/>
      <c r="AC558" s="521">
        <v>1453</v>
      </c>
      <c r="AD558" s="720"/>
      <c r="AE558" s="721"/>
      <c r="AF558" s="721"/>
      <c r="AG558" s="722"/>
      <c r="AH558" s="521">
        <v>1454</v>
      </c>
      <c r="AI558" s="720"/>
      <c r="AJ558" s="721"/>
      <c r="AK558" s="721"/>
      <c r="AL558" s="722"/>
      <c r="AM558" s="521">
        <v>1382</v>
      </c>
      <c r="AN558" s="720"/>
      <c r="AO558" s="721"/>
      <c r="AP558" s="721"/>
      <c r="AQ558" s="722"/>
      <c r="AR558" s="557" t="s">
        <v>2</v>
      </c>
    </row>
    <row r="559" spans="1:107" ht="14.25">
      <c r="B559" s="491" t="s">
        <v>855</v>
      </c>
      <c r="C559" s="492"/>
      <c r="D559" s="492"/>
      <c r="E559" s="492"/>
      <c r="F559" s="492"/>
      <c r="G559" s="492"/>
      <c r="H559" s="493"/>
      <c r="I559" s="558"/>
      <c r="J559" s="559"/>
      <c r="K559" s="559"/>
      <c r="L559" s="559"/>
      <c r="M559" s="560"/>
      <c r="N559" s="521">
        <v>1589</v>
      </c>
      <c r="O559" s="720"/>
      <c r="P559" s="721"/>
      <c r="Q559" s="721"/>
      <c r="R559" s="722"/>
      <c r="S559" s="558"/>
      <c r="T559" s="559"/>
      <c r="U559" s="559"/>
      <c r="V559" s="559"/>
      <c r="W559" s="560"/>
      <c r="X559" s="521">
        <v>1845</v>
      </c>
      <c r="Y559" s="720"/>
      <c r="Z559" s="721"/>
      <c r="AA559" s="721"/>
      <c r="AB559" s="722"/>
      <c r="AC559" s="521">
        <v>1455</v>
      </c>
      <c r="AD559" s="720"/>
      <c r="AE559" s="721"/>
      <c r="AF559" s="721"/>
      <c r="AG559" s="722"/>
      <c r="AH559" s="521">
        <v>1456</v>
      </c>
      <c r="AI559" s="720"/>
      <c r="AJ559" s="721"/>
      <c r="AK559" s="721"/>
      <c r="AL559" s="722"/>
      <c r="AM559" s="558"/>
      <c r="AN559" s="559"/>
      <c r="AO559" s="559"/>
      <c r="AP559" s="559"/>
      <c r="AQ559" s="560"/>
      <c r="AR559" s="557" t="s">
        <v>3</v>
      </c>
    </row>
    <row r="560" spans="1:107" ht="14.25">
      <c r="B560" s="496" t="s">
        <v>92</v>
      </c>
      <c r="C560" s="497"/>
      <c r="D560" s="497"/>
      <c r="E560" s="497"/>
      <c r="F560" s="497"/>
      <c r="G560" s="497"/>
      <c r="H560" s="498"/>
      <c r="I560" s="521">
        <v>1392</v>
      </c>
      <c r="J560" s="720"/>
      <c r="K560" s="721"/>
      <c r="L560" s="721"/>
      <c r="M560" s="722"/>
      <c r="N560" s="521">
        <v>1393</v>
      </c>
      <c r="O560" s="720"/>
      <c r="P560" s="721"/>
      <c r="Q560" s="721"/>
      <c r="R560" s="722"/>
      <c r="S560" s="521">
        <v>1755</v>
      </c>
      <c r="T560" s="720"/>
      <c r="U560" s="721"/>
      <c r="V560" s="721"/>
      <c r="W560" s="722"/>
      <c r="X560" s="521">
        <v>1756</v>
      </c>
      <c r="Y560" s="720"/>
      <c r="Z560" s="721"/>
      <c r="AA560" s="721"/>
      <c r="AB560" s="722"/>
      <c r="AC560" s="521">
        <v>1394</v>
      </c>
      <c r="AD560" s="720"/>
      <c r="AE560" s="721"/>
      <c r="AF560" s="721"/>
      <c r="AG560" s="722"/>
      <c r="AH560" s="521">
        <v>1395</v>
      </c>
      <c r="AI560" s="720"/>
      <c r="AJ560" s="721"/>
      <c r="AK560" s="721"/>
      <c r="AL560" s="722"/>
      <c r="AM560" s="521">
        <v>1384</v>
      </c>
      <c r="AN560" s="720"/>
      <c r="AO560" s="721"/>
      <c r="AP560" s="721"/>
      <c r="AQ560" s="722"/>
      <c r="AR560" s="557" t="s">
        <v>2</v>
      </c>
    </row>
    <row r="561" spans="1:92" ht="14.25">
      <c r="B561" s="496" t="s">
        <v>93</v>
      </c>
      <c r="C561" s="497"/>
      <c r="D561" s="497"/>
      <c r="E561" s="497"/>
      <c r="F561" s="497"/>
      <c r="G561" s="497"/>
      <c r="H561" s="498"/>
      <c r="I561" s="521">
        <v>1396</v>
      </c>
      <c r="J561" s="720"/>
      <c r="K561" s="721"/>
      <c r="L561" s="721"/>
      <c r="M561" s="722"/>
      <c r="N561" s="521">
        <v>1397</v>
      </c>
      <c r="O561" s="720"/>
      <c r="P561" s="721"/>
      <c r="Q561" s="721"/>
      <c r="R561" s="722"/>
      <c r="S561" s="521">
        <v>1757</v>
      </c>
      <c r="T561" s="720"/>
      <c r="U561" s="721"/>
      <c r="V561" s="721"/>
      <c r="W561" s="722"/>
      <c r="X561" s="521">
        <v>1758</v>
      </c>
      <c r="Y561" s="720"/>
      <c r="Z561" s="721"/>
      <c r="AA561" s="721"/>
      <c r="AB561" s="722"/>
      <c r="AC561" s="521">
        <v>1398</v>
      </c>
      <c r="AD561" s="720"/>
      <c r="AE561" s="721"/>
      <c r="AF561" s="721"/>
      <c r="AG561" s="722"/>
      <c r="AH561" s="521">
        <v>1399</v>
      </c>
      <c r="AI561" s="720"/>
      <c r="AJ561" s="721"/>
      <c r="AK561" s="721"/>
      <c r="AL561" s="722"/>
      <c r="AM561" s="521">
        <v>1385</v>
      </c>
      <c r="AN561" s="720"/>
      <c r="AO561" s="721"/>
      <c r="AP561" s="721"/>
      <c r="AQ561" s="722"/>
      <c r="AR561" s="557" t="s">
        <v>3</v>
      </c>
    </row>
    <row r="562" spans="1:92" ht="14.25">
      <c r="B562" s="496" t="s">
        <v>851</v>
      </c>
      <c r="C562" s="497"/>
      <c r="D562" s="497"/>
      <c r="E562" s="497"/>
      <c r="F562" s="497"/>
      <c r="G562" s="497"/>
      <c r="H562" s="498"/>
      <c r="I562" s="521">
        <v>1459</v>
      </c>
      <c r="J562" s="720"/>
      <c r="K562" s="721"/>
      <c r="L562" s="721"/>
      <c r="M562" s="722"/>
      <c r="N562" s="521">
        <v>1460</v>
      </c>
      <c r="O562" s="720"/>
      <c r="P562" s="721"/>
      <c r="Q562" s="721"/>
      <c r="R562" s="722"/>
      <c r="S562" s="521">
        <v>1759</v>
      </c>
      <c r="T562" s="720"/>
      <c r="U562" s="721"/>
      <c r="V562" s="721"/>
      <c r="W562" s="722"/>
      <c r="X562" s="521">
        <v>1760</v>
      </c>
      <c r="Y562" s="720"/>
      <c r="Z562" s="721"/>
      <c r="AA562" s="721"/>
      <c r="AB562" s="722"/>
      <c r="AC562" s="521">
        <v>1461</v>
      </c>
      <c r="AD562" s="720"/>
      <c r="AE562" s="721"/>
      <c r="AF562" s="721"/>
      <c r="AG562" s="722"/>
      <c r="AH562" s="521">
        <v>1462</v>
      </c>
      <c r="AI562" s="720"/>
      <c r="AJ562" s="721"/>
      <c r="AK562" s="721"/>
      <c r="AL562" s="722"/>
      <c r="AM562" s="521">
        <v>1386</v>
      </c>
      <c r="AN562" s="720"/>
      <c r="AO562" s="721"/>
      <c r="AP562" s="721"/>
      <c r="AQ562" s="722"/>
      <c r="AR562" s="557" t="s">
        <v>3</v>
      </c>
    </row>
    <row r="563" spans="1:92" ht="14.25">
      <c r="B563" s="496" t="s">
        <v>106</v>
      </c>
      <c r="C563" s="497"/>
      <c r="D563" s="497"/>
      <c r="E563" s="497"/>
      <c r="F563" s="497"/>
      <c r="G563" s="497"/>
      <c r="H563" s="498"/>
      <c r="I563" s="521">
        <v>1463</v>
      </c>
      <c r="J563" s="720"/>
      <c r="K563" s="721"/>
      <c r="L563" s="721"/>
      <c r="M563" s="722"/>
      <c r="N563" s="558"/>
      <c r="O563" s="559"/>
      <c r="P563" s="559"/>
      <c r="Q563" s="559"/>
      <c r="R563" s="560"/>
      <c r="S563" s="558"/>
      <c r="T563" s="559"/>
      <c r="U563" s="559"/>
      <c r="V563" s="559"/>
      <c r="W563" s="560"/>
      <c r="X563" s="521">
        <v>1762</v>
      </c>
      <c r="Y563" s="720"/>
      <c r="Z563" s="721"/>
      <c r="AA563" s="721"/>
      <c r="AB563" s="722"/>
      <c r="AC563" s="521">
        <v>1465</v>
      </c>
      <c r="AD563" s="720"/>
      <c r="AE563" s="721"/>
      <c r="AF563" s="721"/>
      <c r="AG563" s="722"/>
      <c r="AH563" s="521">
        <v>1466</v>
      </c>
      <c r="AI563" s="720"/>
      <c r="AJ563" s="721"/>
      <c r="AK563" s="721"/>
      <c r="AL563" s="722"/>
      <c r="AM563" s="558"/>
      <c r="AN563" s="559"/>
      <c r="AO563" s="559"/>
      <c r="AP563" s="559"/>
      <c r="AQ563" s="560"/>
      <c r="AR563" s="557" t="s">
        <v>2</v>
      </c>
    </row>
    <row r="564" spans="1:92" ht="14.25">
      <c r="B564" s="496" t="s">
        <v>107</v>
      </c>
      <c r="C564" s="497"/>
      <c r="D564" s="497"/>
      <c r="E564" s="497"/>
      <c r="F564" s="497"/>
      <c r="G564" s="497"/>
      <c r="H564" s="498"/>
      <c r="I564" s="521">
        <v>1467</v>
      </c>
      <c r="J564" s="720"/>
      <c r="K564" s="721"/>
      <c r="L564" s="721"/>
      <c r="M564" s="722"/>
      <c r="N564" s="521">
        <v>1468</v>
      </c>
      <c r="O564" s="720"/>
      <c r="P564" s="721"/>
      <c r="Q564" s="721"/>
      <c r="R564" s="722"/>
      <c r="S564" s="521">
        <v>1763</v>
      </c>
      <c r="T564" s="720"/>
      <c r="U564" s="721"/>
      <c r="V564" s="721"/>
      <c r="W564" s="722"/>
      <c r="X564" s="521">
        <v>1764</v>
      </c>
      <c r="Y564" s="720"/>
      <c r="Z564" s="721"/>
      <c r="AA564" s="721"/>
      <c r="AB564" s="722"/>
      <c r="AC564" s="521">
        <v>1469</v>
      </c>
      <c r="AD564" s="720"/>
      <c r="AE564" s="721"/>
      <c r="AF564" s="721"/>
      <c r="AG564" s="722"/>
      <c r="AH564" s="521">
        <v>1470</v>
      </c>
      <c r="AI564" s="720"/>
      <c r="AJ564" s="721"/>
      <c r="AK564" s="721"/>
      <c r="AL564" s="722"/>
      <c r="AM564" s="521">
        <v>1387</v>
      </c>
      <c r="AN564" s="720"/>
      <c r="AO564" s="721"/>
      <c r="AP564" s="721"/>
      <c r="AQ564" s="722"/>
      <c r="AR564" s="557" t="s">
        <v>2</v>
      </c>
    </row>
    <row r="565" spans="1:92" ht="14.25">
      <c r="B565" s="496" t="s">
        <v>108</v>
      </c>
      <c r="C565" s="497"/>
      <c r="D565" s="497"/>
      <c r="E565" s="497"/>
      <c r="F565" s="497"/>
      <c r="G565" s="497"/>
      <c r="H565" s="498"/>
      <c r="I565" s="521">
        <v>1471</v>
      </c>
      <c r="J565" s="720"/>
      <c r="K565" s="721"/>
      <c r="L565" s="721"/>
      <c r="M565" s="722"/>
      <c r="N565" s="521">
        <v>1472</v>
      </c>
      <c r="O565" s="720"/>
      <c r="P565" s="721"/>
      <c r="Q565" s="721"/>
      <c r="R565" s="722"/>
      <c r="S565" s="521">
        <v>1765</v>
      </c>
      <c r="T565" s="720"/>
      <c r="U565" s="721"/>
      <c r="V565" s="721"/>
      <c r="W565" s="722"/>
      <c r="X565" s="521">
        <v>1766</v>
      </c>
      <c r="Y565" s="720"/>
      <c r="Z565" s="721"/>
      <c r="AA565" s="721"/>
      <c r="AB565" s="722"/>
      <c r="AC565" s="521">
        <v>1473</v>
      </c>
      <c r="AD565" s="720"/>
      <c r="AE565" s="721"/>
      <c r="AF565" s="721"/>
      <c r="AG565" s="722"/>
      <c r="AH565" s="521">
        <v>1474</v>
      </c>
      <c r="AI565" s="720"/>
      <c r="AJ565" s="721"/>
      <c r="AK565" s="721"/>
      <c r="AL565" s="722"/>
      <c r="AM565" s="521">
        <v>1388</v>
      </c>
      <c r="AN565" s="720"/>
      <c r="AO565" s="721"/>
      <c r="AP565" s="721"/>
      <c r="AQ565" s="722"/>
      <c r="AR565" s="557" t="s">
        <v>3</v>
      </c>
    </row>
    <row r="566" spans="1:92" ht="14.25">
      <c r="B566" s="496" t="s">
        <v>915</v>
      </c>
      <c r="C566" s="497"/>
      <c r="D566" s="497"/>
      <c r="E566" s="497"/>
      <c r="F566" s="497"/>
      <c r="G566" s="497"/>
      <c r="H566" s="498"/>
      <c r="I566" s="521">
        <v>1475</v>
      </c>
      <c r="J566" s="720"/>
      <c r="K566" s="721"/>
      <c r="L566" s="721"/>
      <c r="M566" s="722"/>
      <c r="N566" s="521">
        <v>1476</v>
      </c>
      <c r="O566" s="720"/>
      <c r="P566" s="721"/>
      <c r="Q566" s="721"/>
      <c r="R566" s="722"/>
      <c r="S566" s="521">
        <v>1767</v>
      </c>
      <c r="T566" s="720"/>
      <c r="U566" s="721"/>
      <c r="V566" s="721"/>
      <c r="W566" s="722"/>
      <c r="X566" s="521">
        <v>1768</v>
      </c>
      <c r="Y566" s="720"/>
      <c r="Z566" s="721"/>
      <c r="AA566" s="721"/>
      <c r="AB566" s="722"/>
      <c r="AC566" s="521">
        <v>1477</v>
      </c>
      <c r="AD566" s="720"/>
      <c r="AE566" s="721"/>
      <c r="AF566" s="721"/>
      <c r="AG566" s="722"/>
      <c r="AH566" s="521">
        <v>1478</v>
      </c>
      <c r="AI566" s="720"/>
      <c r="AJ566" s="721"/>
      <c r="AK566" s="721"/>
      <c r="AL566" s="722"/>
      <c r="AM566" s="521">
        <v>1389</v>
      </c>
      <c r="AN566" s="720"/>
      <c r="AO566" s="721"/>
      <c r="AP566" s="721"/>
      <c r="AQ566" s="722"/>
      <c r="AR566" s="557" t="s">
        <v>3</v>
      </c>
    </row>
    <row r="567" spans="1:92" ht="14.25">
      <c r="B567" s="496" t="s">
        <v>916</v>
      </c>
      <c r="C567" s="497"/>
      <c r="D567" s="497"/>
      <c r="E567" s="497"/>
      <c r="F567" s="497"/>
      <c r="G567" s="497"/>
      <c r="H567" s="498"/>
      <c r="I567" s="521">
        <v>1480</v>
      </c>
      <c r="J567" s="720"/>
      <c r="K567" s="721"/>
      <c r="L567" s="721"/>
      <c r="M567" s="722"/>
      <c r="N567" s="521">
        <v>1481</v>
      </c>
      <c r="O567" s="720"/>
      <c r="P567" s="721"/>
      <c r="Q567" s="721"/>
      <c r="R567" s="722"/>
      <c r="S567" s="521">
        <v>1769</v>
      </c>
      <c r="T567" s="720"/>
      <c r="U567" s="721"/>
      <c r="V567" s="721"/>
      <c r="W567" s="722"/>
      <c r="X567" s="521">
        <v>1770</v>
      </c>
      <c r="Y567" s="720"/>
      <c r="Z567" s="721"/>
      <c r="AA567" s="721"/>
      <c r="AB567" s="722"/>
      <c r="AC567" s="521">
        <v>1482</v>
      </c>
      <c r="AD567" s="720"/>
      <c r="AE567" s="721"/>
      <c r="AF567" s="721"/>
      <c r="AG567" s="722"/>
      <c r="AH567" s="521">
        <v>1483</v>
      </c>
      <c r="AI567" s="720"/>
      <c r="AJ567" s="721"/>
      <c r="AK567" s="721"/>
      <c r="AL567" s="722"/>
      <c r="AM567" s="521">
        <v>1390</v>
      </c>
      <c r="AN567" s="720"/>
      <c r="AO567" s="721"/>
      <c r="AP567" s="721"/>
      <c r="AQ567" s="722"/>
      <c r="AR567" s="557" t="s">
        <v>3</v>
      </c>
    </row>
    <row r="568" spans="1:92" ht="14.25">
      <c r="B568" s="496" t="s">
        <v>109</v>
      </c>
      <c r="C568" s="497"/>
      <c r="D568" s="497"/>
      <c r="E568" s="497"/>
      <c r="F568" s="497"/>
      <c r="G568" s="497"/>
      <c r="H568" s="498"/>
      <c r="I568" s="521">
        <v>1484</v>
      </c>
      <c r="J568" s="720">
        <f>+IF(($J$558-$J$559+$J$560-$J$561-$J$562+$J$563+$J$564-$J$565-$J$566-$J$567)&gt;0,($J$558-$J$559+$J$560-$J$561-$J$562+$J$563+$J$564-$J$565-$J$566-$J$567),)</f>
        <v>0</v>
      </c>
      <c r="K568" s="721"/>
      <c r="L568" s="721"/>
      <c r="M568" s="722"/>
      <c r="N568" s="521">
        <v>1485</v>
      </c>
      <c r="O568" s="720">
        <f>+IF(($O$558-$O$559+$O$560-$O$561-$O$562+$O$563+$O$564-$O$565-$O$566-$O$567)&gt;0,($O$558-$O$559+$O$560-$O$561-$O$562+$O$563+$O$564-$O$565-$O$566-$O$567),)</f>
        <v>0</v>
      </c>
      <c r="P568" s="721"/>
      <c r="Q568" s="721"/>
      <c r="R568" s="722"/>
      <c r="S568" s="521">
        <v>1771</v>
      </c>
      <c r="T568" s="720">
        <f>+IF(($T$558-$T$559+$T$560-$T$561-$T$562+$T$563+$T$564-$T$565-$T$566-$T$567)&gt;0,($T$558-$T$559+$T$560-$T$561-$T$562+$T$563+$T$564-$T$565-$T$566-$T$567),)</f>
        <v>0</v>
      </c>
      <c r="U568" s="721"/>
      <c r="V568" s="721"/>
      <c r="W568" s="722"/>
      <c r="X568" s="521">
        <v>1772</v>
      </c>
      <c r="Y568" s="720">
        <f>+IF(($Y$558-$Y$559+$Y$560-$Y$561-$Y$562+$Y$563+$Y$564-$Y$565-$Y$566-$Y$567)&gt;0,($Y$558-$Y$559+$Y$560-$Y$561-$Y$562+$Y$563+$Y$564-$Y$565-$Y$566-$Y$567),)</f>
        <v>0</v>
      </c>
      <c r="Z568" s="721"/>
      <c r="AA568" s="721"/>
      <c r="AB568" s="722"/>
      <c r="AC568" s="521">
        <v>1486</v>
      </c>
      <c r="AD568" s="720">
        <f>+IF(($AD$558-$AD$559+$AD$560-$AD$561-$AD$562+$AD$563+$AD$564-$AD$565-$AD$566-$AD$567)&gt;0,($AD$558-$AD$559+$AD$560-$AD$561-$AD$562+$AD$563+$AD$564-$AD$565-$AD$566-$AD$567),)</f>
        <v>0</v>
      </c>
      <c r="AE568" s="721"/>
      <c r="AF568" s="721"/>
      <c r="AG568" s="722"/>
      <c r="AH568" s="521">
        <v>1487</v>
      </c>
      <c r="AI568" s="720">
        <f>+IF(($AI$558-$AI$559+$AI$560-$AI$561-$AI$562+$AI$563+$AI$564-$AI$565-$AI$566-$AI$567)&gt;0,($AI$558-$AI$559+$AI$560-$AI$561-$AI$562+$AI$563+$AI$564-$AI$565-$AI$566-$AI$567),)</f>
        <v>0</v>
      </c>
      <c r="AJ568" s="721"/>
      <c r="AK568" s="721"/>
      <c r="AL568" s="722"/>
      <c r="AM568" s="521">
        <v>1391</v>
      </c>
      <c r="AN568" s="720">
        <f>+IF(($AN$558-$AN$559+$AN$560-$AN$561-$AN$562+$AN$563+$AN$564-$AN$565-$AN$566-$AN$567)&gt;0,($AN$558-$AN$559+$AN$560-$AN$561-$AN$562+$AN$563+$AN$564-$AN$565-$AN$566-$AN$567),)</f>
        <v>0</v>
      </c>
      <c r="AO568" s="721"/>
      <c r="AP568" s="721"/>
      <c r="AQ568" s="722"/>
      <c r="AR568" s="557" t="s">
        <v>4</v>
      </c>
    </row>
    <row r="569" spans="1:92" ht="14.25">
      <c r="B569" s="491" t="s">
        <v>110</v>
      </c>
      <c r="C569" s="492"/>
      <c r="D569" s="492"/>
      <c r="E569" s="492"/>
      <c r="F569" s="492"/>
      <c r="G569" s="492"/>
      <c r="H569" s="493"/>
      <c r="I569" s="558"/>
      <c r="J569" s="559"/>
      <c r="K569" s="559"/>
      <c r="L569" s="559"/>
      <c r="M569" s="560"/>
      <c r="N569" s="521">
        <v>1489</v>
      </c>
      <c r="O569" s="720">
        <f>-IF(($O$558-$O$559+$O$560-$O$561-$O$562+$O$563+$O$564-$O$565-$O$566-$O$567)&lt;0,($O$558-$O$559+$O$560-$O$561-$O$562+$O$563+$O$564-$O$565-$O$566-$O$567),)</f>
        <v>0</v>
      </c>
      <c r="P569" s="721"/>
      <c r="Q569" s="721"/>
      <c r="R569" s="722"/>
      <c r="S569" s="558"/>
      <c r="T569" s="559"/>
      <c r="U569" s="559"/>
      <c r="V569" s="559"/>
      <c r="W569" s="560"/>
      <c r="X569" s="521">
        <v>1846</v>
      </c>
      <c r="Y569" s="720">
        <f>-IF(($Y$558-$Y$559+$Y$560-$Y$561-$Y$562+$Y$563+$Y$564-$Y$565-$Y$566-$Y$567)&lt;0,($Y$558-$Y$559+$Y$560-$Y$561-$Y$562+$Y$563+$Y$564-$Y$565-$Y$566-$Y$567),)</f>
        <v>0</v>
      </c>
      <c r="Z569" s="721"/>
      <c r="AA569" s="721"/>
      <c r="AB569" s="722"/>
      <c r="AC569" s="521">
        <v>1490</v>
      </c>
      <c r="AD569" s="720">
        <f>-IF(($AD$558-$AD$559+$AD$560-$AD$561-$AD$562+$AD$563+$AD$564-$AD$565-$AD$566-$AD$567)&lt;0,($AD$558-$AD$559+$AD$560-$AD$561-$AD$562+$AD$563+$AD$564-$AD$565-$AD$566-$AD$567),)</f>
        <v>0</v>
      </c>
      <c r="AE569" s="721"/>
      <c r="AF569" s="721"/>
      <c r="AG569" s="722"/>
      <c r="AH569" s="521">
        <v>1491</v>
      </c>
      <c r="AI569" s="720">
        <f>-IF(($AI$558-$AI$559+$AI$560-$AI$561-$AI$562+$AI$563+$AI$564-$AI$565-$AI$566-$AI$567)&lt;0,($AI$558-$AI$559+$AI$560-$AI$561-$AI$562+$AI$563+$AI$564-$AI$565-$AI$566-$AI$567),)</f>
        <v>0</v>
      </c>
      <c r="AJ569" s="721"/>
      <c r="AK569" s="721"/>
      <c r="AL569" s="722"/>
      <c r="AM569" s="558"/>
      <c r="AN569" s="559"/>
      <c r="AO569" s="559"/>
      <c r="AP569" s="559"/>
      <c r="AQ569" s="560"/>
      <c r="AR569" s="557" t="s">
        <v>4</v>
      </c>
    </row>
    <row r="570" spans="1:92">
      <c r="A570" s="409"/>
      <c r="B570" s="517"/>
      <c r="C570" s="517"/>
      <c r="D570" s="517"/>
      <c r="E570" s="517"/>
      <c r="F570" s="517"/>
      <c r="G570" s="517"/>
      <c r="H570" s="517"/>
      <c r="I570" s="517"/>
      <c r="J570" s="517"/>
      <c r="K570" s="517"/>
      <c r="L570" s="517"/>
      <c r="M570" s="517"/>
      <c r="N570" s="517"/>
      <c r="O570" s="517"/>
      <c r="P570" s="517"/>
      <c r="Q570" s="517"/>
      <c r="R570" s="517"/>
      <c r="S570" s="517"/>
      <c r="T570" s="517"/>
      <c r="U570" s="517"/>
      <c r="V570" s="517"/>
      <c r="W570" s="517"/>
      <c r="X570" s="517"/>
      <c r="Y570" s="517"/>
      <c r="Z570" s="517"/>
      <c r="AA570" s="517"/>
      <c r="AB570" s="517"/>
      <c r="AC570" s="517"/>
      <c r="AD570" s="517"/>
      <c r="AE570" s="517"/>
      <c r="AF570" s="517"/>
      <c r="AG570" s="517"/>
      <c r="AH570" s="517"/>
      <c r="AI570" s="517"/>
      <c r="AJ570" s="517"/>
      <c r="AK570" s="517"/>
      <c r="AL570" s="517"/>
      <c r="AM570" s="517"/>
      <c r="AN570" s="517"/>
      <c r="AO570" s="517"/>
      <c r="AP570" s="517"/>
      <c r="AQ570" s="517"/>
      <c r="AR570" s="517"/>
    </row>
    <row r="571" spans="1:92" s="411" customFormat="1">
      <c r="A571" s="409"/>
      <c r="B571" s="810" t="s">
        <v>917</v>
      </c>
      <c r="C571" s="811"/>
      <c r="D571" s="811"/>
      <c r="E571" s="811"/>
      <c r="F571" s="811"/>
      <c r="G571" s="811"/>
      <c r="H571" s="811"/>
      <c r="I571" s="811"/>
      <c r="J571" s="811"/>
      <c r="K571" s="811"/>
      <c r="L571" s="811"/>
      <c r="M571" s="811"/>
      <c r="N571" s="811"/>
      <c r="O571" s="811"/>
      <c r="P571" s="811"/>
      <c r="Q571" s="811"/>
      <c r="R571" s="811"/>
      <c r="S571" s="811"/>
      <c r="T571" s="811"/>
      <c r="U571" s="811"/>
      <c r="V571" s="811"/>
      <c r="W571" s="811"/>
      <c r="X571" s="811"/>
      <c r="Y571" s="811"/>
      <c r="Z571" s="811"/>
      <c r="AA571" s="811"/>
      <c r="AB571" s="811"/>
      <c r="AC571" s="811"/>
      <c r="AD571" s="811"/>
      <c r="AE571" s="811"/>
      <c r="AF571" s="811"/>
      <c r="AG571" s="811"/>
      <c r="AH571" s="811"/>
      <c r="AI571" s="811"/>
      <c r="AJ571" s="811"/>
      <c r="AK571" s="811"/>
      <c r="AL571" s="811"/>
      <c r="AM571" s="811"/>
      <c r="AN571" s="811"/>
      <c r="AO571" s="811"/>
      <c r="AP571" s="811"/>
      <c r="AQ571" s="811"/>
      <c r="AR571" s="811"/>
      <c r="AS571" s="811"/>
      <c r="AT571" s="811"/>
      <c r="AU571" s="811"/>
      <c r="AV571" s="811"/>
      <c r="AW571" s="812"/>
      <c r="AX571" s="402"/>
      <c r="AY571" s="402"/>
      <c r="AZ571" s="402"/>
      <c r="BA571" s="402"/>
      <c r="BB571" s="402"/>
      <c r="BC571" s="402"/>
      <c r="BD571" s="402"/>
      <c r="BE571" s="402"/>
      <c r="BF571" s="402"/>
      <c r="BG571" s="402"/>
      <c r="BH571" s="402"/>
      <c r="BI571" s="402"/>
      <c r="BJ571" s="402"/>
      <c r="BK571" s="402"/>
      <c r="BL571" s="402"/>
      <c r="BM571" s="402"/>
      <c r="BN571" s="402"/>
      <c r="BO571" s="402"/>
      <c r="BP571" s="402"/>
      <c r="BQ571" s="402"/>
      <c r="BR571" s="402"/>
      <c r="BS571" s="402"/>
      <c r="BT571" s="402"/>
      <c r="BU571" s="402"/>
      <c r="BV571" s="402"/>
      <c r="BW571" s="402"/>
      <c r="BX571" s="402"/>
      <c r="BY571" s="402"/>
      <c r="BZ571" s="402"/>
      <c r="CA571" s="402"/>
      <c r="CB571" s="402"/>
      <c r="CC571" s="402"/>
      <c r="CD571" s="402"/>
      <c r="CE571" s="402"/>
      <c r="CF571" s="402"/>
      <c r="CG571" s="402"/>
      <c r="CH571" s="402"/>
      <c r="CI571" s="402"/>
      <c r="CJ571" s="402"/>
      <c r="CK571" s="402"/>
      <c r="CL571" s="402"/>
      <c r="CM571" s="402"/>
      <c r="CN571" s="402"/>
    </row>
    <row r="572" spans="1:92" s="411" customFormat="1">
      <c r="A572" s="409"/>
      <c r="B572" s="545"/>
      <c r="C572" s="546"/>
      <c r="D572" s="546"/>
      <c r="E572" s="546"/>
      <c r="F572" s="546"/>
      <c r="G572" s="546"/>
      <c r="H572" s="547"/>
      <c r="I572" s="810" t="s">
        <v>111</v>
      </c>
      <c r="J572" s="811"/>
      <c r="K572" s="811"/>
      <c r="L572" s="811"/>
      <c r="M572" s="811"/>
      <c r="N572" s="811"/>
      <c r="O572" s="811"/>
      <c r="P572" s="811"/>
      <c r="Q572" s="811"/>
      <c r="R572" s="811"/>
      <c r="S572" s="811"/>
      <c r="T572" s="811"/>
      <c r="U572" s="811"/>
      <c r="V572" s="811"/>
      <c r="W572" s="811"/>
      <c r="X572" s="811"/>
      <c r="Y572" s="811"/>
      <c r="Z572" s="811"/>
      <c r="AA572" s="811"/>
      <c r="AB572" s="811"/>
      <c r="AC572" s="811"/>
      <c r="AD572" s="811"/>
      <c r="AE572" s="811"/>
      <c r="AF572" s="811"/>
      <c r="AG572" s="812"/>
      <c r="AH572" s="810" t="s">
        <v>112</v>
      </c>
      <c r="AI572" s="811"/>
      <c r="AJ572" s="811"/>
      <c r="AK572" s="811"/>
      <c r="AL572" s="811"/>
      <c r="AM572" s="811"/>
      <c r="AN572" s="811"/>
      <c r="AO572" s="811"/>
      <c r="AP572" s="811"/>
      <c r="AQ572" s="811"/>
      <c r="AR572" s="811"/>
      <c r="AS572" s="811"/>
      <c r="AT572" s="811"/>
      <c r="AU572" s="811"/>
      <c r="AV572" s="812"/>
      <c r="AW572" s="548"/>
      <c r="AX572" s="402"/>
      <c r="AY572" s="402"/>
      <c r="AZ572" s="402"/>
      <c r="BA572" s="402"/>
      <c r="BB572" s="402"/>
      <c r="BC572" s="402"/>
      <c r="BD572" s="402"/>
      <c r="BE572" s="402"/>
      <c r="BF572" s="402"/>
      <c r="BG572" s="402"/>
      <c r="BH572" s="402"/>
      <c r="BI572" s="402"/>
      <c r="BJ572" s="402"/>
      <c r="BK572" s="402"/>
      <c r="BL572" s="402"/>
      <c r="BM572" s="402"/>
      <c r="BN572" s="402"/>
      <c r="BO572" s="402"/>
      <c r="BP572" s="402"/>
      <c r="BQ572" s="402"/>
      <c r="BR572" s="402"/>
      <c r="BS572" s="402"/>
      <c r="BT572" s="402"/>
      <c r="BU572" s="402"/>
      <c r="BV572" s="402"/>
      <c r="BW572" s="402"/>
      <c r="BX572" s="402"/>
      <c r="BY572" s="402"/>
      <c r="BZ572" s="402"/>
      <c r="CA572" s="402"/>
      <c r="CB572" s="402"/>
      <c r="CC572" s="402"/>
      <c r="CD572" s="402"/>
      <c r="CE572" s="402"/>
      <c r="CF572" s="402"/>
      <c r="CG572" s="402"/>
      <c r="CH572" s="402"/>
      <c r="CI572" s="402"/>
      <c r="CJ572" s="402"/>
      <c r="CK572" s="402"/>
      <c r="CL572" s="402"/>
      <c r="CM572" s="402"/>
      <c r="CN572" s="402"/>
    </row>
    <row r="573" spans="1:92" s="411" customFormat="1">
      <c r="A573" s="409"/>
      <c r="B573" s="549"/>
      <c r="C573" s="550"/>
      <c r="D573" s="550"/>
      <c r="E573" s="550"/>
      <c r="F573" s="550"/>
      <c r="G573" s="550"/>
      <c r="H573" s="551"/>
      <c r="I573" s="810" t="s">
        <v>32</v>
      </c>
      <c r="J573" s="811"/>
      <c r="K573" s="811"/>
      <c r="L573" s="811"/>
      <c r="M573" s="811"/>
      <c r="N573" s="811"/>
      <c r="O573" s="811"/>
      <c r="P573" s="811"/>
      <c r="Q573" s="811"/>
      <c r="R573" s="812"/>
      <c r="S573" s="810" t="s">
        <v>113</v>
      </c>
      <c r="T573" s="811"/>
      <c r="U573" s="811"/>
      <c r="V573" s="811"/>
      <c r="W573" s="811"/>
      <c r="X573" s="811"/>
      <c r="Y573" s="811"/>
      <c r="Z573" s="811"/>
      <c r="AA573" s="811"/>
      <c r="AB573" s="812"/>
      <c r="AC573" s="822" t="s">
        <v>114</v>
      </c>
      <c r="AD573" s="823"/>
      <c r="AE573" s="823"/>
      <c r="AF573" s="823"/>
      <c r="AG573" s="824"/>
      <c r="AH573" s="822" t="s">
        <v>115</v>
      </c>
      <c r="AI573" s="823"/>
      <c r="AJ573" s="823"/>
      <c r="AK573" s="823"/>
      <c r="AL573" s="824"/>
      <c r="AM573" s="822" t="s">
        <v>116</v>
      </c>
      <c r="AN573" s="823"/>
      <c r="AO573" s="823"/>
      <c r="AP573" s="823"/>
      <c r="AQ573" s="824"/>
      <c r="AR573" s="822" t="s">
        <v>114</v>
      </c>
      <c r="AS573" s="823"/>
      <c r="AT573" s="823"/>
      <c r="AU573" s="823"/>
      <c r="AV573" s="824"/>
      <c r="AW573" s="552"/>
      <c r="AX573" s="402"/>
      <c r="AY573" s="402"/>
      <c r="AZ573" s="402"/>
      <c r="BA573" s="402"/>
      <c r="BB573" s="402"/>
      <c r="BC573" s="402"/>
      <c r="BD573" s="402"/>
      <c r="BE573" s="402"/>
      <c r="BF573" s="402"/>
      <c r="BG573" s="402"/>
      <c r="BH573" s="402"/>
      <c r="BI573" s="402"/>
      <c r="BJ573" s="402"/>
      <c r="BK573" s="402"/>
      <c r="BL573" s="402"/>
      <c r="BM573" s="402"/>
      <c r="BN573" s="402"/>
      <c r="BO573" s="402"/>
      <c r="BP573" s="402"/>
      <c r="BQ573" s="402"/>
      <c r="BR573" s="402"/>
      <c r="BS573" s="402"/>
      <c r="BT573" s="402"/>
      <c r="BU573" s="402"/>
      <c r="BV573" s="402"/>
      <c r="BW573" s="402"/>
      <c r="BX573" s="402"/>
      <c r="BY573" s="402"/>
      <c r="BZ573" s="402"/>
      <c r="CA573" s="402"/>
      <c r="CB573" s="402"/>
      <c r="CC573" s="402"/>
      <c r="CD573" s="402"/>
      <c r="CE573" s="402"/>
      <c r="CF573" s="402"/>
      <c r="CG573" s="402"/>
      <c r="CH573" s="402"/>
      <c r="CI573" s="402"/>
      <c r="CJ573" s="402"/>
      <c r="CK573" s="402"/>
      <c r="CL573" s="402"/>
      <c r="CM573" s="402"/>
      <c r="CN573" s="402"/>
    </row>
    <row r="574" spans="1:92" s="411" customFormat="1">
      <c r="A574" s="409"/>
      <c r="B574" s="553"/>
      <c r="C574" s="554"/>
      <c r="D574" s="554"/>
      <c r="E574" s="554"/>
      <c r="F574" s="554"/>
      <c r="G574" s="554"/>
      <c r="H574" s="555"/>
      <c r="I574" s="810" t="s">
        <v>115</v>
      </c>
      <c r="J574" s="811"/>
      <c r="K574" s="811"/>
      <c r="L574" s="811"/>
      <c r="M574" s="811"/>
      <c r="N574" s="810" t="s">
        <v>32</v>
      </c>
      <c r="O574" s="811"/>
      <c r="P574" s="811"/>
      <c r="Q574" s="811"/>
      <c r="R574" s="812"/>
      <c r="S574" s="810" t="s">
        <v>115</v>
      </c>
      <c r="T574" s="811"/>
      <c r="U574" s="811"/>
      <c r="V574" s="811"/>
      <c r="W574" s="811"/>
      <c r="X574" s="810" t="s">
        <v>32</v>
      </c>
      <c r="Y574" s="811"/>
      <c r="Z574" s="811"/>
      <c r="AA574" s="811"/>
      <c r="AB574" s="812"/>
      <c r="AC574" s="828"/>
      <c r="AD574" s="829"/>
      <c r="AE574" s="829"/>
      <c r="AF574" s="829"/>
      <c r="AG574" s="830"/>
      <c r="AH574" s="828"/>
      <c r="AI574" s="829"/>
      <c r="AJ574" s="829"/>
      <c r="AK574" s="829"/>
      <c r="AL574" s="830"/>
      <c r="AM574" s="828"/>
      <c r="AN574" s="829"/>
      <c r="AO574" s="829"/>
      <c r="AP574" s="829"/>
      <c r="AQ574" s="830"/>
      <c r="AR574" s="828"/>
      <c r="AS574" s="829"/>
      <c r="AT574" s="829"/>
      <c r="AU574" s="829"/>
      <c r="AV574" s="830"/>
      <c r="AW574" s="556"/>
      <c r="AX574" s="402"/>
      <c r="AY574" s="402"/>
      <c r="AZ574" s="402"/>
      <c r="BA574" s="402"/>
      <c r="BB574" s="402"/>
      <c r="BC574" s="402"/>
      <c r="BD574" s="402"/>
      <c r="BE574" s="402"/>
      <c r="BF574" s="402"/>
      <c r="BG574" s="402"/>
      <c r="BH574" s="402"/>
      <c r="BI574" s="402"/>
      <c r="BJ574" s="402"/>
      <c r="BK574" s="402"/>
      <c r="BL574" s="402"/>
      <c r="BM574" s="402"/>
      <c r="BN574" s="402"/>
      <c r="BO574" s="402"/>
      <c r="BP574" s="402"/>
      <c r="BQ574" s="402"/>
      <c r="BR574" s="402"/>
      <c r="BS574" s="402"/>
      <c r="BT574" s="402"/>
      <c r="BU574" s="402"/>
      <c r="BV574" s="402"/>
      <c r="BW574" s="402"/>
      <c r="BX574" s="402"/>
      <c r="BY574" s="402"/>
      <c r="BZ574" s="402"/>
      <c r="CA574" s="402"/>
      <c r="CB574" s="402"/>
      <c r="CC574" s="402"/>
      <c r="CD574" s="402"/>
      <c r="CE574" s="402"/>
      <c r="CF574" s="402"/>
      <c r="CG574" s="402"/>
      <c r="CH574" s="402"/>
      <c r="CI574" s="402"/>
      <c r="CJ574" s="402"/>
      <c r="CK574" s="402"/>
      <c r="CL574" s="402"/>
      <c r="CM574" s="402"/>
      <c r="CN574" s="402"/>
    </row>
    <row r="575" spans="1:92" ht="14.25">
      <c r="B575" s="491" t="s">
        <v>854</v>
      </c>
      <c r="C575" s="492"/>
      <c r="D575" s="492"/>
      <c r="E575" s="492"/>
      <c r="F575" s="492"/>
      <c r="G575" s="492"/>
      <c r="H575" s="493"/>
      <c r="I575" s="521">
        <v>1495</v>
      </c>
      <c r="J575" s="720"/>
      <c r="K575" s="721"/>
      <c r="L575" s="721"/>
      <c r="M575" s="722"/>
      <c r="N575" s="521">
        <v>1496</v>
      </c>
      <c r="O575" s="720"/>
      <c r="P575" s="721"/>
      <c r="Q575" s="721"/>
      <c r="R575" s="722"/>
      <c r="S575" s="521">
        <v>1497</v>
      </c>
      <c r="T575" s="720"/>
      <c r="U575" s="721"/>
      <c r="V575" s="721"/>
      <c r="W575" s="722"/>
      <c r="X575" s="521">
        <v>1498</v>
      </c>
      <c r="Y575" s="720"/>
      <c r="Z575" s="721"/>
      <c r="AA575" s="721"/>
      <c r="AB575" s="722"/>
      <c r="AC575" s="521">
        <v>1499</v>
      </c>
      <c r="AD575" s="720"/>
      <c r="AE575" s="721"/>
      <c r="AF575" s="721"/>
      <c r="AG575" s="722"/>
      <c r="AH575" s="521">
        <v>1501</v>
      </c>
      <c r="AI575" s="720"/>
      <c r="AJ575" s="721"/>
      <c r="AK575" s="721"/>
      <c r="AL575" s="722"/>
      <c r="AM575" s="521">
        <v>1502</v>
      </c>
      <c r="AN575" s="720"/>
      <c r="AO575" s="721"/>
      <c r="AP575" s="721"/>
      <c r="AQ575" s="722"/>
      <c r="AR575" s="521">
        <v>1503</v>
      </c>
      <c r="AS575" s="720"/>
      <c r="AT575" s="721"/>
      <c r="AU575" s="721"/>
      <c r="AV575" s="722"/>
      <c r="AW575" s="557" t="s">
        <v>2</v>
      </c>
    </row>
    <row r="576" spans="1:92" ht="14.25">
      <c r="B576" s="491" t="s">
        <v>855</v>
      </c>
      <c r="C576" s="492"/>
      <c r="D576" s="492"/>
      <c r="E576" s="492"/>
      <c r="F576" s="492"/>
      <c r="G576" s="492"/>
      <c r="H576" s="493"/>
      <c r="I576" s="521">
        <v>1655</v>
      </c>
      <c r="J576" s="720"/>
      <c r="K576" s="721"/>
      <c r="L576" s="721"/>
      <c r="M576" s="722"/>
      <c r="N576" s="521">
        <v>1656</v>
      </c>
      <c r="O576" s="720"/>
      <c r="P576" s="721"/>
      <c r="Q576" s="721"/>
      <c r="R576" s="722"/>
      <c r="S576" s="521">
        <v>1504</v>
      </c>
      <c r="T576" s="720"/>
      <c r="U576" s="721"/>
      <c r="V576" s="721"/>
      <c r="W576" s="722"/>
      <c r="X576" s="521">
        <v>1505</v>
      </c>
      <c r="Y576" s="720"/>
      <c r="Z576" s="721"/>
      <c r="AA576" s="721"/>
      <c r="AB576" s="722"/>
      <c r="AC576" s="558"/>
      <c r="AD576" s="559"/>
      <c r="AE576" s="559"/>
      <c r="AF576" s="559"/>
      <c r="AG576" s="560"/>
      <c r="AH576" s="558"/>
      <c r="AI576" s="559"/>
      <c r="AJ576" s="559"/>
      <c r="AK576" s="559"/>
      <c r="AL576" s="560"/>
      <c r="AM576" s="558"/>
      <c r="AN576" s="559"/>
      <c r="AO576" s="559"/>
      <c r="AP576" s="559"/>
      <c r="AQ576" s="560"/>
      <c r="AR576" s="558"/>
      <c r="AS576" s="559"/>
      <c r="AT576" s="559"/>
      <c r="AU576" s="559"/>
      <c r="AV576" s="560"/>
      <c r="AW576" s="557" t="s">
        <v>3</v>
      </c>
    </row>
    <row r="577" spans="1:49" ht="14.25">
      <c r="B577" s="491" t="s">
        <v>92</v>
      </c>
      <c r="C577" s="492"/>
      <c r="D577" s="492"/>
      <c r="E577" s="492"/>
      <c r="F577" s="492"/>
      <c r="G577" s="492"/>
      <c r="H577" s="493"/>
      <c r="I577" s="521">
        <v>1590</v>
      </c>
      <c r="J577" s="720"/>
      <c r="K577" s="721"/>
      <c r="L577" s="721"/>
      <c r="M577" s="722"/>
      <c r="N577" s="521">
        <v>1436</v>
      </c>
      <c r="O577" s="720"/>
      <c r="P577" s="721"/>
      <c r="Q577" s="721"/>
      <c r="R577" s="722"/>
      <c r="S577" s="521">
        <v>1437</v>
      </c>
      <c r="T577" s="720"/>
      <c r="U577" s="721"/>
      <c r="V577" s="721"/>
      <c r="W577" s="722"/>
      <c r="X577" s="521">
        <v>1438</v>
      </c>
      <c r="Y577" s="720"/>
      <c r="Z577" s="721"/>
      <c r="AA577" s="721"/>
      <c r="AB577" s="722"/>
      <c r="AC577" s="521">
        <v>1439</v>
      </c>
      <c r="AD577" s="720"/>
      <c r="AE577" s="721"/>
      <c r="AF577" s="721"/>
      <c r="AG577" s="722"/>
      <c r="AH577" s="521">
        <v>1441</v>
      </c>
      <c r="AI577" s="720"/>
      <c r="AJ577" s="721"/>
      <c r="AK577" s="721"/>
      <c r="AL577" s="722"/>
      <c r="AM577" s="521">
        <v>1442</v>
      </c>
      <c r="AN577" s="720"/>
      <c r="AO577" s="721"/>
      <c r="AP577" s="721"/>
      <c r="AQ577" s="722"/>
      <c r="AR577" s="521">
        <v>1443</v>
      </c>
      <c r="AS577" s="720"/>
      <c r="AT577" s="721"/>
      <c r="AU577" s="721"/>
      <c r="AV577" s="722"/>
      <c r="AW577" s="557" t="s">
        <v>2</v>
      </c>
    </row>
    <row r="578" spans="1:49" ht="14.25">
      <c r="B578" s="491" t="s">
        <v>93</v>
      </c>
      <c r="C578" s="492"/>
      <c r="D578" s="492"/>
      <c r="E578" s="492"/>
      <c r="F578" s="492"/>
      <c r="G578" s="492"/>
      <c r="H578" s="493"/>
      <c r="I578" s="521">
        <v>1444</v>
      </c>
      <c r="J578" s="720"/>
      <c r="K578" s="721"/>
      <c r="L578" s="721"/>
      <c r="M578" s="722"/>
      <c r="N578" s="521">
        <v>1447</v>
      </c>
      <c r="O578" s="720"/>
      <c r="P578" s="721"/>
      <c r="Q578" s="721"/>
      <c r="R578" s="722"/>
      <c r="S578" s="521">
        <v>1448</v>
      </c>
      <c r="T578" s="720"/>
      <c r="U578" s="721"/>
      <c r="V578" s="721"/>
      <c r="W578" s="722"/>
      <c r="X578" s="521">
        <v>1449</v>
      </c>
      <c r="Y578" s="720"/>
      <c r="Z578" s="721"/>
      <c r="AA578" s="721"/>
      <c r="AB578" s="722"/>
      <c r="AC578" s="521">
        <v>1508</v>
      </c>
      <c r="AD578" s="720"/>
      <c r="AE578" s="721"/>
      <c r="AF578" s="721"/>
      <c r="AG578" s="722"/>
      <c r="AH578" s="521">
        <v>1509</v>
      </c>
      <c r="AI578" s="720"/>
      <c r="AJ578" s="721"/>
      <c r="AK578" s="721"/>
      <c r="AL578" s="722"/>
      <c r="AM578" s="521">
        <v>1510</v>
      </c>
      <c r="AN578" s="720"/>
      <c r="AO578" s="721"/>
      <c r="AP578" s="721"/>
      <c r="AQ578" s="722"/>
      <c r="AR578" s="521">
        <v>1511</v>
      </c>
      <c r="AS578" s="720"/>
      <c r="AT578" s="721"/>
      <c r="AU578" s="721"/>
      <c r="AV578" s="722"/>
      <c r="AW578" s="557" t="s">
        <v>3</v>
      </c>
    </row>
    <row r="579" spans="1:49" ht="14.25">
      <c r="B579" s="491" t="s">
        <v>918</v>
      </c>
      <c r="C579" s="492"/>
      <c r="D579" s="492"/>
      <c r="E579" s="492"/>
      <c r="F579" s="492"/>
      <c r="G579" s="492"/>
      <c r="H579" s="493"/>
      <c r="I579" s="521">
        <v>1512</v>
      </c>
      <c r="J579" s="720"/>
      <c r="K579" s="721"/>
      <c r="L579" s="721"/>
      <c r="M579" s="722"/>
      <c r="N579" s="521">
        <v>1513</v>
      </c>
      <c r="O579" s="720"/>
      <c r="P579" s="721"/>
      <c r="Q579" s="721"/>
      <c r="R579" s="722"/>
      <c r="S579" s="558"/>
      <c r="T579" s="559"/>
      <c r="U579" s="559"/>
      <c r="V579" s="559"/>
      <c r="W579" s="560"/>
      <c r="X579" s="558"/>
      <c r="Y579" s="559"/>
      <c r="Z579" s="559"/>
      <c r="AA579" s="559"/>
      <c r="AB579" s="560"/>
      <c r="AC579" s="521">
        <v>1514</v>
      </c>
      <c r="AD579" s="720"/>
      <c r="AE579" s="721"/>
      <c r="AF579" s="721"/>
      <c r="AG579" s="722"/>
      <c r="AH579" s="558"/>
      <c r="AI579" s="559"/>
      <c r="AJ579" s="559"/>
      <c r="AK579" s="559"/>
      <c r="AL579" s="560"/>
      <c r="AM579" s="558"/>
      <c r="AN579" s="559"/>
      <c r="AO579" s="559"/>
      <c r="AP579" s="559"/>
      <c r="AQ579" s="560"/>
      <c r="AR579" s="558"/>
      <c r="AS579" s="559"/>
      <c r="AT579" s="559"/>
      <c r="AU579" s="559"/>
      <c r="AV579" s="560"/>
      <c r="AW579" s="557" t="s">
        <v>2</v>
      </c>
    </row>
    <row r="580" spans="1:49" ht="14.25">
      <c r="B580" s="491" t="s">
        <v>857</v>
      </c>
      <c r="C580" s="492"/>
      <c r="D580" s="492"/>
      <c r="E580" s="492"/>
      <c r="F580" s="492"/>
      <c r="G580" s="492"/>
      <c r="H580" s="493"/>
      <c r="I580" s="521">
        <v>1515</v>
      </c>
      <c r="J580" s="720"/>
      <c r="K580" s="721"/>
      <c r="L580" s="721"/>
      <c r="M580" s="722"/>
      <c r="N580" s="521">
        <v>1516</v>
      </c>
      <c r="O580" s="720"/>
      <c r="P580" s="721"/>
      <c r="Q580" s="721"/>
      <c r="R580" s="722"/>
      <c r="S580" s="521">
        <v>1517</v>
      </c>
      <c r="T580" s="720"/>
      <c r="U580" s="721"/>
      <c r="V580" s="721"/>
      <c r="W580" s="722"/>
      <c r="X580" s="521">
        <v>1518</v>
      </c>
      <c r="Y580" s="720"/>
      <c r="Z580" s="721"/>
      <c r="AA580" s="721"/>
      <c r="AB580" s="722"/>
      <c r="AC580" s="521">
        <v>1519</v>
      </c>
      <c r="AD580" s="720"/>
      <c r="AE580" s="721"/>
      <c r="AF580" s="721"/>
      <c r="AG580" s="722"/>
      <c r="AH580" s="521">
        <v>1520</v>
      </c>
      <c r="AI580" s="720"/>
      <c r="AJ580" s="721"/>
      <c r="AK580" s="721"/>
      <c r="AL580" s="722"/>
      <c r="AM580" s="521">
        <v>1521</v>
      </c>
      <c r="AN580" s="720"/>
      <c r="AO580" s="721"/>
      <c r="AP580" s="721"/>
      <c r="AQ580" s="722"/>
      <c r="AR580" s="561">
        <v>1522</v>
      </c>
      <c r="AS580" s="720"/>
      <c r="AT580" s="721"/>
      <c r="AU580" s="721"/>
      <c r="AV580" s="722"/>
      <c r="AW580" s="557" t="s">
        <v>2</v>
      </c>
    </row>
    <row r="581" spans="1:49" ht="14.25">
      <c r="B581" s="491" t="s">
        <v>107</v>
      </c>
      <c r="C581" s="492"/>
      <c r="D581" s="492"/>
      <c r="E581" s="492"/>
      <c r="F581" s="492"/>
      <c r="G581" s="492"/>
      <c r="H581" s="493"/>
      <c r="I581" s="521">
        <v>1523</v>
      </c>
      <c r="J581" s="720"/>
      <c r="K581" s="721"/>
      <c r="L581" s="721"/>
      <c r="M581" s="722"/>
      <c r="N581" s="521">
        <v>1524</v>
      </c>
      <c r="O581" s="720"/>
      <c r="P581" s="721"/>
      <c r="Q581" s="721"/>
      <c r="R581" s="722"/>
      <c r="S581" s="521">
        <v>1525</v>
      </c>
      <c r="T581" s="720"/>
      <c r="U581" s="721"/>
      <c r="V581" s="721"/>
      <c r="W581" s="722"/>
      <c r="X581" s="521">
        <v>1526</v>
      </c>
      <c r="Y581" s="720"/>
      <c r="Z581" s="721"/>
      <c r="AA581" s="721"/>
      <c r="AB581" s="722"/>
      <c r="AC581" s="521">
        <v>1527</v>
      </c>
      <c r="AD581" s="720"/>
      <c r="AE581" s="721"/>
      <c r="AF581" s="721"/>
      <c r="AG581" s="722"/>
      <c r="AH581" s="521">
        <v>1528</v>
      </c>
      <c r="AI581" s="720"/>
      <c r="AJ581" s="721"/>
      <c r="AK581" s="721"/>
      <c r="AL581" s="722"/>
      <c r="AM581" s="521">
        <v>1529</v>
      </c>
      <c r="AN581" s="720"/>
      <c r="AO581" s="721"/>
      <c r="AP581" s="721"/>
      <c r="AQ581" s="722"/>
      <c r="AR581" s="521">
        <v>1530</v>
      </c>
      <c r="AS581" s="720"/>
      <c r="AT581" s="721"/>
      <c r="AU581" s="721"/>
      <c r="AV581" s="722"/>
      <c r="AW581" s="557" t="s">
        <v>2</v>
      </c>
    </row>
    <row r="582" spans="1:49" ht="14.25">
      <c r="B582" s="491" t="s">
        <v>108</v>
      </c>
      <c r="C582" s="492"/>
      <c r="D582" s="492"/>
      <c r="E582" s="492"/>
      <c r="F582" s="492"/>
      <c r="G582" s="492"/>
      <c r="H582" s="493"/>
      <c r="I582" s="521">
        <v>1531</v>
      </c>
      <c r="J582" s="720"/>
      <c r="K582" s="721"/>
      <c r="L582" s="721"/>
      <c r="M582" s="722"/>
      <c r="N582" s="521">
        <v>1532</v>
      </c>
      <c r="O582" s="720"/>
      <c r="P582" s="721"/>
      <c r="Q582" s="721"/>
      <c r="R582" s="722"/>
      <c r="S582" s="521">
        <v>1533</v>
      </c>
      <c r="T582" s="720"/>
      <c r="U582" s="721"/>
      <c r="V582" s="721"/>
      <c r="W582" s="722"/>
      <c r="X582" s="521">
        <v>1534</v>
      </c>
      <c r="Y582" s="720"/>
      <c r="Z582" s="721"/>
      <c r="AA582" s="721"/>
      <c r="AB582" s="722"/>
      <c r="AC582" s="521">
        <v>1535</v>
      </c>
      <c r="AD582" s="720"/>
      <c r="AE582" s="721"/>
      <c r="AF582" s="721"/>
      <c r="AG582" s="722"/>
      <c r="AH582" s="521">
        <v>1536</v>
      </c>
      <c r="AI582" s="720"/>
      <c r="AJ582" s="721"/>
      <c r="AK582" s="721"/>
      <c r="AL582" s="722"/>
      <c r="AM582" s="521">
        <v>1537</v>
      </c>
      <c r="AN582" s="720"/>
      <c r="AO582" s="721"/>
      <c r="AP582" s="721"/>
      <c r="AQ582" s="722"/>
      <c r="AR582" s="521">
        <v>1538</v>
      </c>
      <c r="AS582" s="720"/>
      <c r="AT582" s="721"/>
      <c r="AU582" s="721"/>
      <c r="AV582" s="722"/>
      <c r="AW582" s="557" t="s">
        <v>3</v>
      </c>
    </row>
    <row r="583" spans="1:49" ht="14.25">
      <c r="B583" s="491" t="s">
        <v>919</v>
      </c>
      <c r="C583" s="492"/>
      <c r="D583" s="492"/>
      <c r="E583" s="492"/>
      <c r="F583" s="492"/>
      <c r="G583" s="492"/>
      <c r="H583" s="493"/>
      <c r="I583" s="521">
        <v>1539</v>
      </c>
      <c r="J583" s="720"/>
      <c r="K583" s="721"/>
      <c r="L583" s="721"/>
      <c r="M583" s="722"/>
      <c r="N583" s="521">
        <v>1540</v>
      </c>
      <c r="O583" s="720"/>
      <c r="P583" s="721"/>
      <c r="Q583" s="721"/>
      <c r="R583" s="722"/>
      <c r="S583" s="521">
        <v>1541</v>
      </c>
      <c r="T583" s="720"/>
      <c r="U583" s="721"/>
      <c r="V583" s="721"/>
      <c r="W583" s="722"/>
      <c r="X583" s="521">
        <v>1542</v>
      </c>
      <c r="Y583" s="720"/>
      <c r="Z583" s="721"/>
      <c r="AA583" s="721"/>
      <c r="AB583" s="722"/>
      <c r="AC583" s="521">
        <v>1543</v>
      </c>
      <c r="AD583" s="720"/>
      <c r="AE583" s="721"/>
      <c r="AF583" s="721"/>
      <c r="AG583" s="722"/>
      <c r="AH583" s="521">
        <v>1544</v>
      </c>
      <c r="AI583" s="720"/>
      <c r="AJ583" s="721"/>
      <c r="AK583" s="721"/>
      <c r="AL583" s="722"/>
      <c r="AM583" s="521">
        <v>1547</v>
      </c>
      <c r="AN583" s="720"/>
      <c r="AO583" s="721"/>
      <c r="AP583" s="721"/>
      <c r="AQ583" s="722"/>
      <c r="AR583" s="521">
        <v>1548</v>
      </c>
      <c r="AS583" s="720"/>
      <c r="AT583" s="721"/>
      <c r="AU583" s="721"/>
      <c r="AV583" s="722"/>
      <c r="AW583" s="557" t="s">
        <v>3</v>
      </c>
    </row>
    <row r="584" spans="1:49" ht="14.25">
      <c r="B584" s="491" t="s">
        <v>920</v>
      </c>
      <c r="C584" s="492"/>
      <c r="D584" s="492"/>
      <c r="E584" s="492"/>
      <c r="F584" s="492"/>
      <c r="G584" s="492"/>
      <c r="H584" s="493"/>
      <c r="I584" s="521">
        <v>1549</v>
      </c>
      <c r="J584" s="720"/>
      <c r="K584" s="721"/>
      <c r="L584" s="721"/>
      <c r="M584" s="722"/>
      <c r="N584" s="521">
        <v>1550</v>
      </c>
      <c r="O584" s="720"/>
      <c r="P584" s="721"/>
      <c r="Q584" s="721"/>
      <c r="R584" s="722"/>
      <c r="S584" s="521">
        <v>1551</v>
      </c>
      <c r="T584" s="720"/>
      <c r="U584" s="721"/>
      <c r="V584" s="721"/>
      <c r="W584" s="722"/>
      <c r="X584" s="521">
        <v>1552</v>
      </c>
      <c r="Y584" s="720"/>
      <c r="Z584" s="721"/>
      <c r="AA584" s="721"/>
      <c r="AB584" s="722"/>
      <c r="AC584" s="521">
        <v>1553</v>
      </c>
      <c r="AD584" s="720"/>
      <c r="AE584" s="721"/>
      <c r="AF584" s="721"/>
      <c r="AG584" s="722"/>
      <c r="AH584" s="521">
        <v>1554</v>
      </c>
      <c r="AI584" s="720"/>
      <c r="AJ584" s="721"/>
      <c r="AK584" s="721"/>
      <c r="AL584" s="722"/>
      <c r="AM584" s="521">
        <v>1555</v>
      </c>
      <c r="AN584" s="720"/>
      <c r="AO584" s="721"/>
      <c r="AP584" s="721"/>
      <c r="AQ584" s="722"/>
      <c r="AR584" s="521">
        <v>1556</v>
      </c>
      <c r="AS584" s="720"/>
      <c r="AT584" s="721"/>
      <c r="AU584" s="721"/>
      <c r="AV584" s="722"/>
      <c r="AW584" s="557" t="s">
        <v>3</v>
      </c>
    </row>
    <row r="585" spans="1:49" ht="14.25">
      <c r="B585" s="491" t="s">
        <v>921</v>
      </c>
      <c r="C585" s="492"/>
      <c r="D585" s="492"/>
      <c r="E585" s="492"/>
      <c r="F585" s="492"/>
      <c r="G585" s="492"/>
      <c r="H585" s="493"/>
      <c r="I585" s="521">
        <v>1557</v>
      </c>
      <c r="J585" s="720"/>
      <c r="K585" s="721"/>
      <c r="L585" s="721"/>
      <c r="M585" s="722"/>
      <c r="N585" s="521">
        <v>1558</v>
      </c>
      <c r="O585" s="720"/>
      <c r="P585" s="721"/>
      <c r="Q585" s="721"/>
      <c r="R585" s="722"/>
      <c r="S585" s="558"/>
      <c r="T585" s="559"/>
      <c r="U585" s="559"/>
      <c r="V585" s="559"/>
      <c r="W585" s="560"/>
      <c r="X585" s="558"/>
      <c r="Y585" s="559"/>
      <c r="Z585" s="559"/>
      <c r="AA585" s="559"/>
      <c r="AB585" s="560"/>
      <c r="AC585" s="521">
        <v>1559</v>
      </c>
      <c r="AD585" s="720"/>
      <c r="AE585" s="721"/>
      <c r="AF585" s="721"/>
      <c r="AG585" s="722"/>
      <c r="AH585" s="521">
        <v>1560</v>
      </c>
      <c r="AI585" s="720"/>
      <c r="AJ585" s="721"/>
      <c r="AK585" s="721"/>
      <c r="AL585" s="722"/>
      <c r="AM585" s="521">
        <v>1561</v>
      </c>
      <c r="AN585" s="720"/>
      <c r="AO585" s="721"/>
      <c r="AP585" s="721"/>
      <c r="AQ585" s="722"/>
      <c r="AR585" s="521">
        <v>1562</v>
      </c>
      <c r="AS585" s="720"/>
      <c r="AT585" s="721"/>
      <c r="AU585" s="721"/>
      <c r="AV585" s="722"/>
      <c r="AW585" s="557" t="s">
        <v>3</v>
      </c>
    </row>
    <row r="586" spans="1:49" ht="14.25">
      <c r="B586" s="491" t="s">
        <v>109</v>
      </c>
      <c r="C586" s="492"/>
      <c r="D586" s="492"/>
      <c r="E586" s="492"/>
      <c r="F586" s="492"/>
      <c r="G586" s="492"/>
      <c r="H586" s="493"/>
      <c r="I586" s="521">
        <v>1563</v>
      </c>
      <c r="J586" s="720">
        <f>IF(($J$575+$J$577+$J$579+$J$580+$J$581-$J$576-$J$578-$J$582-$J$583-$J$584-$J$585)&gt;0,($J$575+$J$577+$J$579+$J$580+$J$581-$J$576-$J$578-$J$582-$J$583-$J$584-$J$585),0)</f>
        <v>0</v>
      </c>
      <c r="K586" s="721"/>
      <c r="L586" s="721"/>
      <c r="M586" s="722"/>
      <c r="N586" s="521">
        <v>1564</v>
      </c>
      <c r="O586" s="720">
        <f>IF(($O$575+$O$577+$O$579+$O$580+$O$581-$O$576-$O$578-$O$582-$O$583-$O$584-$O$585)&gt;0,($O$575+$O$577+$O$579+$O$580+$O$581-$O$576-$O$578-$O$582-$O$583-$O$584-$O$585),0)</f>
        <v>0</v>
      </c>
      <c r="P586" s="721"/>
      <c r="Q586" s="721"/>
      <c r="R586" s="722"/>
      <c r="S586" s="521">
        <v>1565</v>
      </c>
      <c r="T586" s="720">
        <f>IF(($T$575+$T$577+$T$579+$T$580+$T$581-$T$576-$T$578-$T$582-$T$583-$T$584-$S$585)&gt;0,($T$575+$T$577+$T$579+$T$580+$T$581-$T$576-$T$578-$T$582-$T$583-$T$584-$S$585),0)</f>
        <v>0</v>
      </c>
      <c r="U586" s="721"/>
      <c r="V586" s="721"/>
      <c r="W586" s="722"/>
      <c r="X586" s="521">
        <v>1566</v>
      </c>
      <c r="Y586" s="720">
        <f>IF(($Y$575+$Y$577+$Y$579+$Y$580+$Y$581-$Y$576-$Y$578-$Y$582-$Y$583-$Y$584-$Y$585)&gt;0,($Y$575+$Y$577+$Y$579+$Y$580+$Y$581-$Y$576-$Y$578-$Y$582-$Y$583-$Y$584-$Y$585),0)</f>
        <v>0</v>
      </c>
      <c r="Z586" s="721"/>
      <c r="AA586" s="721"/>
      <c r="AB586" s="722"/>
      <c r="AC586" s="521">
        <v>1567</v>
      </c>
      <c r="AD586" s="720">
        <f>IF(($AD$575+$AD$577+$AD$579+$AD$580+$AD$581-$AD$576-$AD$578-$AD$582-$AD$583-$AD$584-$AD$585)&gt;0,($AD$575+$AD$577+$AD$579+$AD$580+$AD$581-$AD$576-$AD$578-$AD$582-$AD$583-$AD$584-$AD$585),0)</f>
        <v>0</v>
      </c>
      <c r="AE586" s="721"/>
      <c r="AF586" s="721"/>
      <c r="AG586" s="722"/>
      <c r="AH586" s="521">
        <v>1568</v>
      </c>
      <c r="AI586" s="720">
        <f>IF(($AI$575+$AI$577+$AI$579+$AI$580+$AI$581-$AI$576-$AI$578-$AI$582-$AI$583-$AI$584-$AI$585)&gt;0,($AI$575+$AI$577+$AI$579+$AI$580+$AI$581-$AI$576-$AI$578-$AI$582-$AI$583-$AI$584-$AI$585),0)</f>
        <v>0</v>
      </c>
      <c r="AJ586" s="721"/>
      <c r="AK586" s="721"/>
      <c r="AL586" s="722"/>
      <c r="AM586" s="521">
        <v>1569</v>
      </c>
      <c r="AN586" s="720">
        <f>IF(($AN$575+$AN$577+$AN$579+$AN$580+$AN$581-$AN$576-$AN$578-$AN$582-$AN$583-$AN$584-$AN$585)&gt;0,($AN$575+$AN$577+$AN$579+$AN$580+$AN$581-$AN$576-$AN$578-$AN$582-$AN$583-$AN$584-$AN$585),0)</f>
        <v>0</v>
      </c>
      <c r="AO586" s="721"/>
      <c r="AP586" s="721"/>
      <c r="AQ586" s="722"/>
      <c r="AR586" s="521">
        <v>1570</v>
      </c>
      <c r="AS586" s="720">
        <f>IF(($AS$575+$AS$577+$AS$579+$AS$580+$AS$581-$AS$576-$AS$578-$AS$582-$AS$583-$AS$584-$AS$585)&gt;0,($AS$575+$AS$577+$AS$579+$AS$580+$AS$581-$AS$576-$AS$578-$AS$582-$AS$583-$AS$584-$AS$585),0)</f>
        <v>0</v>
      </c>
      <c r="AT586" s="721"/>
      <c r="AU586" s="721"/>
      <c r="AV586" s="722"/>
      <c r="AW586" s="557" t="s">
        <v>4</v>
      </c>
    </row>
    <row r="587" spans="1:49" ht="14.25">
      <c r="B587" s="491" t="s">
        <v>110</v>
      </c>
      <c r="C587" s="492"/>
      <c r="D587" s="492"/>
      <c r="E587" s="492"/>
      <c r="F587" s="492"/>
      <c r="G587" s="492"/>
      <c r="H587" s="493"/>
      <c r="I587" s="521">
        <v>1368</v>
      </c>
      <c r="J587" s="720">
        <f>-IF(($J$575+$J$577+$J$579+$J$580+$J$581-$J$576-$J$578-$J$582-$J$583-$J$584-$J$585)&lt;0,($J$575+$J$577+$J$579+$J$580+$J$581-$J$576-$J$578-$J$582-$J$583-$J$584-$J$585),0)</f>
        <v>0</v>
      </c>
      <c r="K587" s="721"/>
      <c r="L587" s="721"/>
      <c r="M587" s="722"/>
      <c r="N587" s="521">
        <v>1371</v>
      </c>
      <c r="O587" s="720">
        <f>-IF(($O$575+$O$577+$O$579+$O$580+$O$581-$O$576-$O$578-$O$582-$O$583-$O$584-$O$585)&lt;0,($O$575+$O$577+$O$579+$O$580+$O$581-$O$576-$O$578-$O$582-$O$583-$O$584-$O$585),0)</f>
        <v>0</v>
      </c>
      <c r="P587" s="721"/>
      <c r="Q587" s="721"/>
      <c r="R587" s="722"/>
      <c r="S587" s="521">
        <v>1571</v>
      </c>
      <c r="T587" s="720">
        <f>-IF(($T$575+$T$577+$T$579+$T$580+$T$581-$T$576-$T$578-$T$582-$T$583-$T$584-$S$585)&lt;0,($T$575+$T$577+$T$579+$T$580+$T$581-$T$576-$T$578-$T$582-$T$583-$T$584-$S$585),0)</f>
        <v>0</v>
      </c>
      <c r="U587" s="721"/>
      <c r="V587" s="721"/>
      <c r="W587" s="722"/>
      <c r="X587" s="521">
        <v>1572</v>
      </c>
      <c r="Y587" s="720">
        <f>-IF(($Y$575+$Y$577+$Y$579+$Y$580+$Y$581-$Y$576-$Y$578-$Y$582-$Y$583-$Y$584-$Y$585)&lt;0,($Y$575+$Y$577+$Y$579+$Y$580+$Y$581-$Y$576-$Y$578-$Y$582-$Y$583-$Y$584-$Y$585),0)</f>
        <v>0</v>
      </c>
      <c r="Z587" s="721"/>
      <c r="AA587" s="721"/>
      <c r="AB587" s="722"/>
      <c r="AC587" s="558"/>
      <c r="AD587" s="559"/>
      <c r="AE587" s="559"/>
      <c r="AF587" s="559"/>
      <c r="AG587" s="559"/>
      <c r="AH587" s="559"/>
      <c r="AI587" s="559"/>
      <c r="AJ587" s="559"/>
      <c r="AK587" s="559"/>
      <c r="AL587" s="559"/>
      <c r="AM587" s="559"/>
      <c r="AN587" s="559"/>
      <c r="AO587" s="559"/>
      <c r="AP587" s="559"/>
      <c r="AQ587" s="559"/>
      <c r="AR587" s="559"/>
      <c r="AS587" s="559"/>
      <c r="AT587" s="559"/>
      <c r="AU587" s="559"/>
      <c r="AV587" s="560"/>
      <c r="AW587" s="557" t="s">
        <v>4</v>
      </c>
    </row>
    <row r="588" spans="1:49">
      <c r="A588" s="409"/>
      <c r="B588" s="517"/>
      <c r="C588" s="517"/>
      <c r="D588" s="517"/>
      <c r="E588" s="517"/>
      <c r="F588" s="517"/>
      <c r="G588" s="517"/>
      <c r="H588" s="517"/>
      <c r="I588" s="517"/>
      <c r="J588" s="517"/>
      <c r="K588" s="517"/>
      <c r="L588" s="517"/>
      <c r="M588" s="517"/>
      <c r="N588" s="517"/>
      <c r="O588" s="517"/>
      <c r="P588" s="517"/>
      <c r="Q588" s="517"/>
      <c r="R588" s="517"/>
    </row>
    <row r="589" spans="1:49">
      <c r="A589" s="409"/>
      <c r="B589" s="779" t="s">
        <v>922</v>
      </c>
      <c r="C589" s="780"/>
      <c r="D589" s="780"/>
      <c r="E589" s="780"/>
      <c r="F589" s="780"/>
      <c r="G589" s="780"/>
      <c r="H589" s="780"/>
      <c r="I589" s="780"/>
      <c r="J589" s="780"/>
      <c r="K589" s="780"/>
      <c r="L589" s="780"/>
      <c r="M589" s="780"/>
      <c r="N589" s="780"/>
      <c r="O589" s="780"/>
      <c r="P589" s="780"/>
      <c r="Q589" s="780"/>
      <c r="R589" s="781"/>
    </row>
    <row r="590" spans="1:49">
      <c r="A590" s="409"/>
      <c r="B590" s="782"/>
      <c r="C590" s="783"/>
      <c r="D590" s="783"/>
      <c r="E590" s="783"/>
      <c r="F590" s="783"/>
      <c r="G590" s="783"/>
      <c r="H590" s="783"/>
      <c r="I590" s="783"/>
      <c r="J590" s="783"/>
      <c r="K590" s="783"/>
      <c r="L590" s="783"/>
      <c r="M590" s="783"/>
      <c r="N590" s="783"/>
      <c r="O590" s="783"/>
      <c r="P590" s="783"/>
      <c r="Q590" s="783"/>
      <c r="R590" s="784"/>
    </row>
    <row r="591" spans="1:49">
      <c r="B591" s="491"/>
      <c r="C591" s="492"/>
      <c r="D591" s="492"/>
      <c r="E591" s="492"/>
      <c r="F591" s="492"/>
      <c r="G591" s="492"/>
      <c r="H591" s="492"/>
      <c r="I591" s="492"/>
      <c r="J591" s="492"/>
      <c r="K591" s="492"/>
      <c r="L591" s="493"/>
      <c r="M591" s="520"/>
      <c r="N591" s="834" t="s">
        <v>862</v>
      </c>
      <c r="O591" s="835"/>
      <c r="P591" s="835"/>
      <c r="Q591" s="836"/>
      <c r="R591" s="542"/>
    </row>
    <row r="592" spans="1:49" ht="14.25">
      <c r="B592" s="491" t="s">
        <v>863</v>
      </c>
      <c r="C592" s="492"/>
      <c r="D592" s="492"/>
      <c r="E592" s="492"/>
      <c r="F592" s="492"/>
      <c r="G592" s="492"/>
      <c r="H592" s="492"/>
      <c r="I592" s="492"/>
      <c r="J592" s="492"/>
      <c r="K592" s="492"/>
      <c r="L592" s="493"/>
      <c r="M592" s="521">
        <v>1600</v>
      </c>
      <c r="N592" s="720"/>
      <c r="O592" s="721"/>
      <c r="P592" s="721"/>
      <c r="Q592" s="722"/>
      <c r="R592" s="543" t="s">
        <v>2</v>
      </c>
    </row>
    <row r="593" spans="2:18" ht="14.25">
      <c r="B593" s="491" t="s">
        <v>864</v>
      </c>
      <c r="C593" s="492"/>
      <c r="D593" s="492"/>
      <c r="E593" s="492"/>
      <c r="F593" s="492"/>
      <c r="G593" s="492"/>
      <c r="H593" s="492"/>
      <c r="I593" s="492"/>
      <c r="J593" s="492"/>
      <c r="K593" s="492"/>
      <c r="L593" s="493"/>
      <c r="M593" s="521">
        <v>1819</v>
      </c>
      <c r="N593" s="720"/>
      <c r="O593" s="721"/>
      <c r="P593" s="721"/>
      <c r="Q593" s="722"/>
      <c r="R593" s="543" t="s">
        <v>2</v>
      </c>
    </row>
    <row r="594" spans="2:18" ht="14.25">
      <c r="B594" s="491" t="s">
        <v>865</v>
      </c>
      <c r="C594" s="492"/>
      <c r="D594" s="492"/>
      <c r="E594" s="492"/>
      <c r="F594" s="492"/>
      <c r="G594" s="492"/>
      <c r="H594" s="492"/>
      <c r="I594" s="492"/>
      <c r="J594" s="492"/>
      <c r="K594" s="492"/>
      <c r="L594" s="493"/>
      <c r="M594" s="521">
        <v>1601</v>
      </c>
      <c r="N594" s="720"/>
      <c r="O594" s="721"/>
      <c r="P594" s="721"/>
      <c r="Q594" s="722"/>
      <c r="R594" s="543" t="s">
        <v>2</v>
      </c>
    </row>
    <row r="595" spans="2:18" ht="14.25">
      <c r="B595" s="491" t="s">
        <v>866</v>
      </c>
      <c r="C595" s="492"/>
      <c r="D595" s="492"/>
      <c r="E595" s="492"/>
      <c r="F595" s="492"/>
      <c r="G595" s="492"/>
      <c r="H595" s="492"/>
      <c r="I595" s="492"/>
      <c r="J595" s="492"/>
      <c r="K595" s="492"/>
      <c r="L595" s="493"/>
      <c r="M595" s="521">
        <v>1602</v>
      </c>
      <c r="N595" s="720"/>
      <c r="O595" s="721"/>
      <c r="P595" s="721"/>
      <c r="Q595" s="722"/>
      <c r="R595" s="543" t="s">
        <v>2</v>
      </c>
    </row>
    <row r="596" spans="2:18" ht="14.25">
      <c r="B596" s="491" t="s">
        <v>867</v>
      </c>
      <c r="C596" s="492"/>
      <c r="D596" s="492"/>
      <c r="E596" s="492"/>
      <c r="F596" s="492"/>
      <c r="G596" s="492"/>
      <c r="H596" s="492"/>
      <c r="I596" s="492"/>
      <c r="J596" s="492"/>
      <c r="K596" s="492"/>
      <c r="L596" s="493"/>
      <c r="M596" s="521">
        <v>1603</v>
      </c>
      <c r="N596" s="720"/>
      <c r="O596" s="721"/>
      <c r="P596" s="721"/>
      <c r="Q596" s="722"/>
      <c r="R596" s="543" t="s">
        <v>2</v>
      </c>
    </row>
    <row r="597" spans="2:18" ht="14.25">
      <c r="B597" s="491" t="s">
        <v>923</v>
      </c>
      <c r="C597" s="492"/>
      <c r="D597" s="492"/>
      <c r="E597" s="492"/>
      <c r="F597" s="492"/>
      <c r="G597" s="492"/>
      <c r="H597" s="492"/>
      <c r="I597" s="492"/>
      <c r="J597" s="492"/>
      <c r="K597" s="492"/>
      <c r="L597" s="493"/>
      <c r="M597" s="521">
        <v>1604</v>
      </c>
      <c r="N597" s="720"/>
      <c r="O597" s="721"/>
      <c r="P597" s="721"/>
      <c r="Q597" s="722"/>
      <c r="R597" s="543" t="s">
        <v>2</v>
      </c>
    </row>
    <row r="598" spans="2:18" ht="14.25">
      <c r="B598" s="491" t="s">
        <v>924</v>
      </c>
      <c r="C598" s="492"/>
      <c r="D598" s="492"/>
      <c r="E598" s="492"/>
      <c r="F598" s="492"/>
      <c r="G598" s="492"/>
      <c r="H598" s="492"/>
      <c r="I598" s="492"/>
      <c r="J598" s="492"/>
      <c r="K598" s="492"/>
      <c r="L598" s="493"/>
      <c r="M598" s="521">
        <v>1605</v>
      </c>
      <c r="N598" s="720"/>
      <c r="O598" s="721"/>
      <c r="P598" s="721"/>
      <c r="Q598" s="722"/>
      <c r="R598" s="543" t="s">
        <v>2</v>
      </c>
    </row>
    <row r="599" spans="2:18" ht="14.25">
      <c r="B599" s="491" t="s">
        <v>868</v>
      </c>
      <c r="C599" s="492"/>
      <c r="D599" s="492"/>
      <c r="E599" s="492"/>
      <c r="F599" s="492"/>
      <c r="G599" s="492"/>
      <c r="H599" s="492"/>
      <c r="I599" s="492"/>
      <c r="J599" s="492"/>
      <c r="K599" s="492"/>
      <c r="L599" s="493"/>
      <c r="M599" s="521">
        <v>1606</v>
      </c>
      <c r="N599" s="720"/>
      <c r="O599" s="721"/>
      <c r="P599" s="721"/>
      <c r="Q599" s="722"/>
      <c r="R599" s="543" t="s">
        <v>2</v>
      </c>
    </row>
    <row r="600" spans="2:18" ht="14.25">
      <c r="B600" s="491" t="s">
        <v>37</v>
      </c>
      <c r="C600" s="492"/>
      <c r="D600" s="492"/>
      <c r="E600" s="492"/>
      <c r="F600" s="492"/>
      <c r="G600" s="492"/>
      <c r="H600" s="492"/>
      <c r="I600" s="492"/>
      <c r="J600" s="492"/>
      <c r="K600" s="492"/>
      <c r="L600" s="493"/>
      <c r="M600" s="521">
        <v>1607</v>
      </c>
      <c r="N600" s="720"/>
      <c r="O600" s="721"/>
      <c r="P600" s="721"/>
      <c r="Q600" s="722"/>
      <c r="R600" s="543" t="s">
        <v>2</v>
      </c>
    </row>
    <row r="601" spans="2:18" ht="14.25">
      <c r="B601" s="491" t="s">
        <v>925</v>
      </c>
      <c r="C601" s="492"/>
      <c r="D601" s="492"/>
      <c r="E601" s="492"/>
      <c r="F601" s="492"/>
      <c r="G601" s="492"/>
      <c r="H601" s="492"/>
      <c r="I601" s="492"/>
      <c r="J601" s="492"/>
      <c r="K601" s="492"/>
      <c r="L601" s="493"/>
      <c r="M601" s="521">
        <v>1608</v>
      </c>
      <c r="N601" s="720"/>
      <c r="O601" s="721"/>
      <c r="P601" s="721"/>
      <c r="Q601" s="722"/>
      <c r="R601" s="543" t="s">
        <v>2</v>
      </c>
    </row>
    <row r="602" spans="2:18" ht="14.25">
      <c r="B602" s="491" t="s">
        <v>926</v>
      </c>
      <c r="C602" s="492"/>
      <c r="D602" s="492"/>
      <c r="E602" s="492"/>
      <c r="F602" s="492"/>
      <c r="G602" s="492"/>
      <c r="H602" s="492"/>
      <c r="I602" s="492"/>
      <c r="J602" s="492"/>
      <c r="K602" s="492"/>
      <c r="L602" s="493"/>
      <c r="M602" s="521">
        <v>1609</v>
      </c>
      <c r="N602" s="720"/>
      <c r="O602" s="721"/>
      <c r="P602" s="721"/>
      <c r="Q602" s="722"/>
      <c r="R602" s="543" t="s">
        <v>2</v>
      </c>
    </row>
    <row r="603" spans="2:18" ht="14.25">
      <c r="B603" s="491" t="s">
        <v>871</v>
      </c>
      <c r="C603" s="492"/>
      <c r="D603" s="492"/>
      <c r="E603" s="492"/>
      <c r="F603" s="492"/>
      <c r="G603" s="492"/>
      <c r="H603" s="492"/>
      <c r="I603" s="492"/>
      <c r="J603" s="492"/>
      <c r="K603" s="492"/>
      <c r="L603" s="493"/>
      <c r="M603" s="521">
        <v>1610</v>
      </c>
      <c r="N603" s="720">
        <f>+SUM(N592:$Q$602)</f>
        <v>0</v>
      </c>
      <c r="O603" s="721"/>
      <c r="P603" s="721"/>
      <c r="Q603" s="722"/>
      <c r="R603" s="543" t="s">
        <v>4</v>
      </c>
    </row>
    <row r="604" spans="2:18" ht="14.25">
      <c r="B604" s="491" t="s">
        <v>872</v>
      </c>
      <c r="C604" s="492"/>
      <c r="D604" s="492"/>
      <c r="E604" s="492"/>
      <c r="F604" s="492"/>
      <c r="G604" s="492"/>
      <c r="H604" s="492"/>
      <c r="I604" s="492"/>
      <c r="J604" s="492"/>
      <c r="K604" s="492"/>
      <c r="L604" s="493"/>
      <c r="M604" s="521">
        <v>1611</v>
      </c>
      <c r="N604" s="720"/>
      <c r="O604" s="721"/>
      <c r="P604" s="721"/>
      <c r="Q604" s="722"/>
      <c r="R604" s="543" t="s">
        <v>3</v>
      </c>
    </row>
    <row r="605" spans="2:18" ht="14.25">
      <c r="B605" s="491" t="s">
        <v>873</v>
      </c>
      <c r="C605" s="492"/>
      <c r="D605" s="492"/>
      <c r="E605" s="492"/>
      <c r="F605" s="492"/>
      <c r="G605" s="492"/>
      <c r="H605" s="492"/>
      <c r="I605" s="492"/>
      <c r="J605" s="492"/>
      <c r="K605" s="492"/>
      <c r="L605" s="493"/>
      <c r="M605" s="521">
        <v>1612</v>
      </c>
      <c r="N605" s="720"/>
      <c r="O605" s="721"/>
      <c r="P605" s="721"/>
      <c r="Q605" s="722"/>
      <c r="R605" s="543" t="s">
        <v>3</v>
      </c>
    </row>
    <row r="606" spans="2:18" ht="14.25">
      <c r="B606" s="491" t="s">
        <v>874</v>
      </c>
      <c r="C606" s="492"/>
      <c r="D606" s="492"/>
      <c r="E606" s="492"/>
      <c r="F606" s="492"/>
      <c r="G606" s="492"/>
      <c r="H606" s="492"/>
      <c r="I606" s="492"/>
      <c r="J606" s="492"/>
      <c r="K606" s="492"/>
      <c r="L606" s="493"/>
      <c r="M606" s="521">
        <v>1613</v>
      </c>
      <c r="N606" s="720"/>
      <c r="O606" s="721"/>
      <c r="P606" s="721"/>
      <c r="Q606" s="722"/>
      <c r="R606" s="543" t="s">
        <v>3</v>
      </c>
    </row>
    <row r="607" spans="2:18" ht="14.25">
      <c r="B607" s="491" t="s">
        <v>875</v>
      </c>
      <c r="C607" s="492"/>
      <c r="D607" s="492"/>
      <c r="E607" s="492"/>
      <c r="F607" s="492"/>
      <c r="G607" s="492"/>
      <c r="H607" s="492"/>
      <c r="I607" s="492"/>
      <c r="J607" s="492"/>
      <c r="K607" s="492"/>
      <c r="L607" s="493"/>
      <c r="M607" s="521">
        <v>1614</v>
      </c>
      <c r="N607" s="720"/>
      <c r="O607" s="721"/>
      <c r="P607" s="721"/>
      <c r="Q607" s="722"/>
      <c r="R607" s="543" t="s">
        <v>3</v>
      </c>
    </row>
    <row r="608" spans="2:18" ht="14.25">
      <c r="B608" s="491" t="s">
        <v>876</v>
      </c>
      <c r="C608" s="492"/>
      <c r="D608" s="492"/>
      <c r="E608" s="492"/>
      <c r="F608" s="492"/>
      <c r="G608" s="492"/>
      <c r="H608" s="492"/>
      <c r="I608" s="492"/>
      <c r="J608" s="492"/>
      <c r="K608" s="492"/>
      <c r="L608" s="493"/>
      <c r="M608" s="521">
        <v>1820</v>
      </c>
      <c r="N608" s="720"/>
      <c r="O608" s="721"/>
      <c r="P608" s="721"/>
      <c r="Q608" s="722"/>
      <c r="R608" s="543" t="s">
        <v>3</v>
      </c>
    </row>
    <row r="609" spans="1:18" ht="14.25">
      <c r="B609" s="491" t="s">
        <v>877</v>
      </c>
      <c r="C609" s="492"/>
      <c r="D609" s="492"/>
      <c r="E609" s="492"/>
      <c r="F609" s="492"/>
      <c r="G609" s="492"/>
      <c r="H609" s="492"/>
      <c r="I609" s="492"/>
      <c r="J609" s="492"/>
      <c r="K609" s="492"/>
      <c r="L609" s="493"/>
      <c r="M609" s="521">
        <v>1615</v>
      </c>
      <c r="N609" s="720"/>
      <c r="O609" s="721"/>
      <c r="P609" s="721"/>
      <c r="Q609" s="722"/>
      <c r="R609" s="477" t="s">
        <v>3</v>
      </c>
    </row>
    <row r="610" spans="1:18" ht="14.25">
      <c r="B610" s="491" t="s">
        <v>878</v>
      </c>
      <c r="C610" s="492"/>
      <c r="D610" s="492"/>
      <c r="E610" s="492"/>
      <c r="F610" s="492"/>
      <c r="G610" s="492"/>
      <c r="H610" s="492"/>
      <c r="I610" s="492"/>
      <c r="J610" s="492"/>
      <c r="K610" s="492"/>
      <c r="L610" s="493"/>
      <c r="M610" s="521">
        <v>1616</v>
      </c>
      <c r="N610" s="720"/>
      <c r="O610" s="721"/>
      <c r="P610" s="721"/>
      <c r="Q610" s="722"/>
      <c r="R610" s="477" t="s">
        <v>3</v>
      </c>
    </row>
    <row r="611" spans="1:18" ht="14.25">
      <c r="B611" s="491" t="s">
        <v>879</v>
      </c>
      <c r="C611" s="492"/>
      <c r="D611" s="492"/>
      <c r="E611" s="492"/>
      <c r="F611" s="492"/>
      <c r="G611" s="492"/>
      <c r="H611" s="492"/>
      <c r="I611" s="492"/>
      <c r="J611" s="492"/>
      <c r="K611" s="492"/>
      <c r="L611" s="493"/>
      <c r="M611" s="521">
        <v>1617</v>
      </c>
      <c r="N611" s="720"/>
      <c r="O611" s="721"/>
      <c r="P611" s="721"/>
      <c r="Q611" s="722"/>
      <c r="R611" s="477" t="s">
        <v>3</v>
      </c>
    </row>
    <row r="612" spans="1:18" ht="14.25">
      <c r="B612" s="491" t="s">
        <v>880</v>
      </c>
      <c r="C612" s="492"/>
      <c r="D612" s="492"/>
      <c r="E612" s="492"/>
      <c r="F612" s="492"/>
      <c r="G612" s="492"/>
      <c r="H612" s="492"/>
      <c r="I612" s="492"/>
      <c r="J612" s="492"/>
      <c r="K612" s="492"/>
      <c r="L612" s="493"/>
      <c r="M612" s="521">
        <v>1618</v>
      </c>
      <c r="N612" s="720"/>
      <c r="O612" s="721"/>
      <c r="P612" s="721"/>
      <c r="Q612" s="722"/>
      <c r="R612" s="477" t="s">
        <v>3</v>
      </c>
    </row>
    <row r="613" spans="1:18" ht="14.25">
      <c r="B613" s="491" t="s">
        <v>881</v>
      </c>
      <c r="C613" s="492"/>
      <c r="D613" s="492"/>
      <c r="E613" s="492"/>
      <c r="F613" s="492"/>
      <c r="G613" s="492"/>
      <c r="H613" s="492"/>
      <c r="I613" s="492"/>
      <c r="J613" s="492"/>
      <c r="K613" s="492"/>
      <c r="L613" s="493"/>
      <c r="M613" s="521">
        <v>1620</v>
      </c>
      <c r="N613" s="720"/>
      <c r="O613" s="721"/>
      <c r="P613" s="721"/>
      <c r="Q613" s="722"/>
      <c r="R613" s="477" t="s">
        <v>3</v>
      </c>
    </row>
    <row r="614" spans="1:18" ht="14.25">
      <c r="B614" s="491" t="s">
        <v>882</v>
      </c>
      <c r="C614" s="492"/>
      <c r="D614" s="492"/>
      <c r="E614" s="492"/>
      <c r="F614" s="492"/>
      <c r="G614" s="492"/>
      <c r="H614" s="492"/>
      <c r="I614" s="492"/>
      <c r="J614" s="492"/>
      <c r="K614" s="492"/>
      <c r="L614" s="493"/>
      <c r="M614" s="521">
        <v>1621</v>
      </c>
      <c r="N614" s="720"/>
      <c r="O614" s="721"/>
      <c r="P614" s="721"/>
      <c r="Q614" s="722"/>
      <c r="R614" s="477" t="s">
        <v>3</v>
      </c>
    </row>
    <row r="615" spans="1:18" ht="14.25">
      <c r="B615" s="491" t="s">
        <v>884</v>
      </c>
      <c r="C615" s="492"/>
      <c r="D615" s="492"/>
      <c r="E615" s="492"/>
      <c r="F615" s="492"/>
      <c r="G615" s="492"/>
      <c r="H615" s="492"/>
      <c r="I615" s="492"/>
      <c r="J615" s="492"/>
      <c r="K615" s="492"/>
      <c r="L615" s="493"/>
      <c r="M615" s="521">
        <v>1622</v>
      </c>
      <c r="N615" s="720"/>
      <c r="O615" s="721"/>
      <c r="P615" s="721"/>
      <c r="Q615" s="722"/>
      <c r="R615" s="477" t="s">
        <v>3</v>
      </c>
    </row>
    <row r="616" spans="1:18" ht="14.25">
      <c r="B616" s="491" t="s">
        <v>887</v>
      </c>
      <c r="C616" s="492"/>
      <c r="D616" s="492"/>
      <c r="E616" s="492"/>
      <c r="F616" s="492"/>
      <c r="G616" s="492"/>
      <c r="H616" s="492"/>
      <c r="I616" s="492"/>
      <c r="J616" s="492"/>
      <c r="K616" s="492"/>
      <c r="L616" s="493"/>
      <c r="M616" s="521">
        <v>1624</v>
      </c>
      <c r="N616" s="720"/>
      <c r="O616" s="721"/>
      <c r="P616" s="721"/>
      <c r="Q616" s="722"/>
      <c r="R616" s="477" t="s">
        <v>3</v>
      </c>
    </row>
    <row r="617" spans="1:18" ht="14.25">
      <c r="B617" s="491" t="s">
        <v>888</v>
      </c>
      <c r="C617" s="492"/>
      <c r="D617" s="492"/>
      <c r="E617" s="492"/>
      <c r="F617" s="492"/>
      <c r="G617" s="492"/>
      <c r="H617" s="492"/>
      <c r="I617" s="492"/>
      <c r="J617" s="492"/>
      <c r="K617" s="492"/>
      <c r="L617" s="493"/>
      <c r="M617" s="521">
        <v>1625</v>
      </c>
      <c r="N617" s="720"/>
      <c r="O617" s="721"/>
      <c r="P617" s="721"/>
      <c r="Q617" s="722"/>
      <c r="R617" s="477" t="s">
        <v>3</v>
      </c>
    </row>
    <row r="618" spans="1:18" ht="14.25">
      <c r="B618" s="491" t="s">
        <v>889</v>
      </c>
      <c r="C618" s="492"/>
      <c r="D618" s="492"/>
      <c r="E618" s="492"/>
      <c r="F618" s="492"/>
      <c r="G618" s="492"/>
      <c r="H618" s="492"/>
      <c r="I618" s="492"/>
      <c r="J618" s="492"/>
      <c r="K618" s="492"/>
      <c r="L618" s="493"/>
      <c r="M618" s="521">
        <v>1626</v>
      </c>
      <c r="N618" s="720"/>
      <c r="O618" s="721"/>
      <c r="P618" s="721"/>
      <c r="Q618" s="722"/>
      <c r="R618" s="477" t="s">
        <v>3</v>
      </c>
    </row>
    <row r="619" spans="1:18" ht="14.25">
      <c r="B619" s="491" t="s">
        <v>890</v>
      </c>
      <c r="C619" s="492"/>
      <c r="D619" s="492"/>
      <c r="E619" s="492"/>
      <c r="F619" s="492"/>
      <c r="G619" s="492"/>
      <c r="H619" s="492"/>
      <c r="I619" s="492"/>
      <c r="J619" s="492"/>
      <c r="K619" s="492"/>
      <c r="L619" s="493"/>
      <c r="M619" s="521">
        <v>1627</v>
      </c>
      <c r="N619" s="720"/>
      <c r="O619" s="721"/>
      <c r="P619" s="721"/>
      <c r="Q619" s="722"/>
      <c r="R619" s="477" t="s">
        <v>3</v>
      </c>
    </row>
    <row r="620" spans="1:18" ht="14.25">
      <c r="B620" s="491" t="s">
        <v>891</v>
      </c>
      <c r="C620" s="492"/>
      <c r="D620" s="492"/>
      <c r="E620" s="492"/>
      <c r="F620" s="492"/>
      <c r="G620" s="492"/>
      <c r="H620" s="492"/>
      <c r="I620" s="492"/>
      <c r="J620" s="492"/>
      <c r="K620" s="492"/>
      <c r="L620" s="493"/>
      <c r="M620" s="521">
        <v>1628</v>
      </c>
      <c r="N620" s="720"/>
      <c r="O620" s="721"/>
      <c r="P620" s="721"/>
      <c r="Q620" s="722"/>
      <c r="R620" s="477" t="s">
        <v>3</v>
      </c>
    </row>
    <row r="621" spans="1:18" ht="14.25">
      <c r="B621" s="535" t="s">
        <v>66</v>
      </c>
      <c r="C621" s="536"/>
      <c r="D621" s="536"/>
      <c r="E621" s="536"/>
      <c r="F621" s="536"/>
      <c r="G621" s="536"/>
      <c r="H621" s="536"/>
      <c r="I621" s="536"/>
      <c r="J621" s="536"/>
      <c r="K621" s="536"/>
      <c r="L621" s="537"/>
      <c r="M621" s="564">
        <v>1909</v>
      </c>
      <c r="N621" s="724"/>
      <c r="O621" s="725"/>
      <c r="P621" s="725"/>
      <c r="Q621" s="726"/>
      <c r="R621" s="477" t="s">
        <v>3</v>
      </c>
    </row>
    <row r="622" spans="1:18" ht="14.25">
      <c r="B622" s="491" t="s">
        <v>892</v>
      </c>
      <c r="C622" s="492"/>
      <c r="D622" s="492"/>
      <c r="E622" s="492"/>
      <c r="F622" s="492"/>
      <c r="G622" s="492"/>
      <c r="H622" s="492"/>
      <c r="I622" s="492"/>
      <c r="J622" s="492"/>
      <c r="K622" s="492"/>
      <c r="L622" s="493"/>
      <c r="M622" s="521">
        <v>1629</v>
      </c>
      <c r="N622" s="720">
        <f>+SUM(N604:$Q$621)</f>
        <v>0</v>
      </c>
      <c r="O622" s="721"/>
      <c r="P622" s="721"/>
      <c r="Q622" s="722"/>
      <c r="R622" s="477" t="s">
        <v>4</v>
      </c>
    </row>
    <row r="623" spans="1:18" ht="14.25">
      <c r="B623" s="491" t="s">
        <v>927</v>
      </c>
      <c r="C623" s="492"/>
      <c r="D623" s="492"/>
      <c r="E623" s="492"/>
      <c r="F623" s="492"/>
      <c r="G623" s="492"/>
      <c r="H623" s="492"/>
      <c r="I623" s="492"/>
      <c r="J623" s="492"/>
      <c r="K623" s="492"/>
      <c r="L623" s="493"/>
      <c r="M623" s="521">
        <v>1630</v>
      </c>
      <c r="N623" s="720">
        <f>+N603-$N$622</f>
        <v>0</v>
      </c>
      <c r="O623" s="721"/>
      <c r="P623" s="721"/>
      <c r="Q623" s="722"/>
      <c r="R623" s="477" t="s">
        <v>4</v>
      </c>
    </row>
    <row r="624" spans="1:18">
      <c r="A624" s="409"/>
      <c r="B624" s="517"/>
      <c r="C624" s="517"/>
      <c r="D624" s="517"/>
      <c r="E624" s="517"/>
      <c r="F624" s="517"/>
      <c r="G624" s="517"/>
      <c r="H624" s="517"/>
      <c r="I624" s="517"/>
      <c r="J624" s="517"/>
      <c r="K624" s="517"/>
      <c r="L624" s="517"/>
      <c r="M624" s="517"/>
      <c r="N624" s="517"/>
      <c r="O624" s="517"/>
      <c r="P624" s="517"/>
      <c r="Q624" s="517"/>
      <c r="R624" s="517"/>
    </row>
    <row r="625" spans="1:18">
      <c r="A625" s="409"/>
      <c r="B625" s="779" t="s">
        <v>928</v>
      </c>
      <c r="C625" s="780"/>
      <c r="D625" s="780"/>
      <c r="E625" s="780"/>
      <c r="F625" s="780"/>
      <c r="G625" s="780"/>
      <c r="H625" s="780"/>
      <c r="I625" s="780"/>
      <c r="J625" s="780"/>
      <c r="K625" s="780"/>
      <c r="L625" s="780"/>
      <c r="M625" s="780"/>
      <c r="N625" s="780"/>
      <c r="O625" s="780"/>
      <c r="P625" s="780"/>
      <c r="Q625" s="780"/>
      <c r="R625" s="781"/>
    </row>
    <row r="626" spans="1:18">
      <c r="A626" s="409"/>
      <c r="B626" s="782"/>
      <c r="C626" s="783"/>
      <c r="D626" s="783"/>
      <c r="E626" s="783"/>
      <c r="F626" s="783"/>
      <c r="G626" s="783"/>
      <c r="H626" s="783"/>
      <c r="I626" s="783"/>
      <c r="J626" s="783"/>
      <c r="K626" s="783"/>
      <c r="L626" s="783"/>
      <c r="M626" s="783"/>
      <c r="N626" s="783"/>
      <c r="O626" s="783"/>
      <c r="P626" s="783"/>
      <c r="Q626" s="783"/>
      <c r="R626" s="784"/>
    </row>
    <row r="627" spans="1:18" ht="14.25">
      <c r="B627" s="491" t="s">
        <v>903</v>
      </c>
      <c r="C627" s="492"/>
      <c r="D627" s="492"/>
      <c r="E627" s="492"/>
      <c r="F627" s="492"/>
      <c r="G627" s="492"/>
      <c r="H627" s="492"/>
      <c r="I627" s="492"/>
      <c r="J627" s="492"/>
      <c r="K627" s="492"/>
      <c r="L627" s="493"/>
      <c r="M627" s="520">
        <v>1580</v>
      </c>
      <c r="N627" s="720"/>
      <c r="O627" s="721"/>
      <c r="P627" s="721"/>
      <c r="Q627" s="722"/>
      <c r="R627" s="542" t="s">
        <v>2</v>
      </c>
    </row>
    <row r="628" spans="1:18" ht="14.25">
      <c r="B628" s="491" t="s">
        <v>904</v>
      </c>
      <c r="C628" s="492"/>
      <c r="D628" s="492"/>
      <c r="E628" s="492"/>
      <c r="F628" s="492"/>
      <c r="G628" s="492"/>
      <c r="H628" s="492"/>
      <c r="I628" s="492"/>
      <c r="J628" s="492"/>
      <c r="K628" s="492"/>
      <c r="L628" s="493"/>
      <c r="M628" s="521">
        <v>1582</v>
      </c>
      <c r="N628" s="720"/>
      <c r="O628" s="721"/>
      <c r="P628" s="721"/>
      <c r="Q628" s="722"/>
      <c r="R628" s="543" t="s">
        <v>3</v>
      </c>
    </row>
    <row r="629" spans="1:18" ht="14.25">
      <c r="B629" s="491" t="s">
        <v>905</v>
      </c>
      <c r="C629" s="492"/>
      <c r="D629" s="492"/>
      <c r="E629" s="492"/>
      <c r="F629" s="492"/>
      <c r="G629" s="492"/>
      <c r="H629" s="492"/>
      <c r="I629" s="492"/>
      <c r="J629" s="492"/>
      <c r="K629" s="492"/>
      <c r="L629" s="493"/>
      <c r="M629" s="521">
        <v>1573</v>
      </c>
      <c r="N629" s="720"/>
      <c r="O629" s="721"/>
      <c r="P629" s="721"/>
      <c r="Q629" s="722"/>
      <c r="R629" s="543" t="s">
        <v>2</v>
      </c>
    </row>
    <row r="630" spans="1:18" ht="14.25">
      <c r="B630" s="491" t="s">
        <v>906</v>
      </c>
      <c r="C630" s="492"/>
      <c r="D630" s="492"/>
      <c r="E630" s="492"/>
      <c r="F630" s="492"/>
      <c r="G630" s="492"/>
      <c r="H630" s="492"/>
      <c r="I630" s="492"/>
      <c r="J630" s="492"/>
      <c r="K630" s="492"/>
      <c r="L630" s="493"/>
      <c r="M630" s="521">
        <v>1574</v>
      </c>
      <c r="N630" s="720"/>
      <c r="O630" s="721"/>
      <c r="P630" s="721"/>
      <c r="Q630" s="722"/>
      <c r="R630" s="543" t="s">
        <v>2</v>
      </c>
    </row>
    <row r="631" spans="1:18" ht="14.25">
      <c r="B631" s="491" t="s">
        <v>907</v>
      </c>
      <c r="C631" s="492"/>
      <c r="D631" s="492"/>
      <c r="E631" s="492"/>
      <c r="F631" s="492"/>
      <c r="G631" s="492"/>
      <c r="H631" s="492"/>
      <c r="I631" s="492"/>
      <c r="J631" s="492"/>
      <c r="K631" s="492"/>
      <c r="L631" s="493"/>
      <c r="M631" s="521">
        <v>1575</v>
      </c>
      <c r="N631" s="720"/>
      <c r="O631" s="721"/>
      <c r="P631" s="721"/>
      <c r="Q631" s="722"/>
      <c r="R631" s="543" t="s">
        <v>3</v>
      </c>
    </row>
    <row r="632" spans="1:18" ht="14.25">
      <c r="B632" s="491" t="s">
        <v>929</v>
      </c>
      <c r="C632" s="492"/>
      <c r="D632" s="492"/>
      <c r="E632" s="492"/>
      <c r="F632" s="492"/>
      <c r="G632" s="492"/>
      <c r="H632" s="492"/>
      <c r="I632" s="492"/>
      <c r="J632" s="492"/>
      <c r="K632" s="492"/>
      <c r="L632" s="493"/>
      <c r="M632" s="521">
        <v>1712</v>
      </c>
      <c r="N632" s="720"/>
      <c r="O632" s="721"/>
      <c r="P632" s="721"/>
      <c r="Q632" s="722"/>
      <c r="R632" s="543" t="s">
        <v>2</v>
      </c>
    </row>
    <row r="633" spans="1:18" ht="14.25">
      <c r="B633" s="491" t="s">
        <v>831</v>
      </c>
      <c r="C633" s="492"/>
      <c r="D633" s="492"/>
      <c r="E633" s="492"/>
      <c r="F633" s="492"/>
      <c r="G633" s="492"/>
      <c r="H633" s="492"/>
      <c r="I633" s="492"/>
      <c r="J633" s="492"/>
      <c r="K633" s="492"/>
      <c r="L633" s="493"/>
      <c r="M633" s="521">
        <v>1713</v>
      </c>
      <c r="N633" s="720"/>
      <c r="O633" s="721"/>
      <c r="P633" s="721"/>
      <c r="Q633" s="722"/>
      <c r="R633" s="543" t="s">
        <v>3</v>
      </c>
    </row>
    <row r="634" spans="1:18" ht="14.25">
      <c r="B634" s="491" t="s">
        <v>890</v>
      </c>
      <c r="C634" s="492"/>
      <c r="D634" s="492"/>
      <c r="E634" s="492"/>
      <c r="F634" s="492"/>
      <c r="G634" s="492"/>
      <c r="H634" s="492"/>
      <c r="I634" s="492"/>
      <c r="J634" s="492"/>
      <c r="K634" s="492"/>
      <c r="L634" s="493"/>
      <c r="M634" s="521">
        <v>1714</v>
      </c>
      <c r="N634" s="720"/>
      <c r="O634" s="721"/>
      <c r="P634" s="721"/>
      <c r="Q634" s="722"/>
      <c r="R634" s="543" t="s">
        <v>2</v>
      </c>
    </row>
    <row r="635" spans="1:18" ht="14.25">
      <c r="B635" s="491" t="s">
        <v>909</v>
      </c>
      <c r="C635" s="492"/>
      <c r="D635" s="492"/>
      <c r="E635" s="492"/>
      <c r="F635" s="492"/>
      <c r="G635" s="492"/>
      <c r="H635" s="492"/>
      <c r="I635" s="492"/>
      <c r="J635" s="492"/>
      <c r="K635" s="492"/>
      <c r="L635" s="493"/>
      <c r="M635" s="521">
        <v>1576</v>
      </c>
      <c r="N635" s="720"/>
      <c r="O635" s="721"/>
      <c r="P635" s="721"/>
      <c r="Q635" s="722"/>
      <c r="R635" s="543" t="s">
        <v>3</v>
      </c>
    </row>
    <row r="636" spans="1:18" ht="14.25">
      <c r="B636" s="491" t="s">
        <v>925</v>
      </c>
      <c r="C636" s="492"/>
      <c r="D636" s="492"/>
      <c r="E636" s="492"/>
      <c r="F636" s="492"/>
      <c r="G636" s="492"/>
      <c r="H636" s="492"/>
      <c r="I636" s="492"/>
      <c r="J636" s="492"/>
      <c r="K636" s="492"/>
      <c r="L636" s="493"/>
      <c r="M636" s="521">
        <v>1715</v>
      </c>
      <c r="N636" s="720"/>
      <c r="O636" s="721"/>
      <c r="P636" s="721"/>
      <c r="Q636" s="722"/>
      <c r="R636" s="543" t="s">
        <v>3</v>
      </c>
    </row>
    <row r="637" spans="1:18" ht="14.25">
      <c r="B637" s="491" t="s">
        <v>930</v>
      </c>
      <c r="C637" s="492"/>
      <c r="D637" s="492"/>
      <c r="E637" s="492"/>
      <c r="F637" s="492"/>
      <c r="G637" s="492"/>
      <c r="H637" s="492"/>
      <c r="I637" s="492"/>
      <c r="J637" s="492"/>
      <c r="K637" s="492"/>
      <c r="L637" s="493"/>
      <c r="M637" s="521">
        <v>1577</v>
      </c>
      <c r="N637" s="720"/>
      <c r="O637" s="721"/>
      <c r="P637" s="721"/>
      <c r="Q637" s="722"/>
      <c r="R637" s="543" t="s">
        <v>3</v>
      </c>
    </row>
    <row r="638" spans="1:18" ht="14.25">
      <c r="B638" s="491" t="s">
        <v>926</v>
      </c>
      <c r="C638" s="492"/>
      <c r="D638" s="492"/>
      <c r="E638" s="492"/>
      <c r="F638" s="492"/>
      <c r="G638" s="492"/>
      <c r="H638" s="492"/>
      <c r="I638" s="492"/>
      <c r="J638" s="492"/>
      <c r="K638" s="492"/>
      <c r="L638" s="493"/>
      <c r="M638" s="521">
        <v>1716</v>
      </c>
      <c r="N638" s="720"/>
      <c r="O638" s="721"/>
      <c r="P638" s="721"/>
      <c r="Q638" s="722"/>
      <c r="R638" s="543" t="s">
        <v>3</v>
      </c>
    </row>
    <row r="639" spans="1:18" ht="14.25">
      <c r="B639" s="491" t="s">
        <v>931</v>
      </c>
      <c r="C639" s="492"/>
      <c r="D639" s="492"/>
      <c r="E639" s="492"/>
      <c r="F639" s="492"/>
      <c r="G639" s="492"/>
      <c r="H639" s="492"/>
      <c r="I639" s="492"/>
      <c r="J639" s="492"/>
      <c r="K639" s="492"/>
      <c r="L639" s="493"/>
      <c r="M639" s="521">
        <v>1578</v>
      </c>
      <c r="N639" s="720"/>
      <c r="O639" s="721"/>
      <c r="P639" s="721"/>
      <c r="Q639" s="722"/>
      <c r="R639" s="543" t="s">
        <v>3</v>
      </c>
    </row>
    <row r="640" spans="1:18" ht="14.25">
      <c r="B640" s="491" t="s">
        <v>97</v>
      </c>
      <c r="C640" s="492"/>
      <c r="D640" s="492"/>
      <c r="E640" s="492"/>
      <c r="F640" s="492"/>
      <c r="G640" s="492"/>
      <c r="H640" s="492"/>
      <c r="I640" s="492"/>
      <c r="J640" s="492"/>
      <c r="K640" s="492"/>
      <c r="L640" s="493"/>
      <c r="M640" s="521">
        <v>1584</v>
      </c>
      <c r="N640" s="720"/>
      <c r="O640" s="721"/>
      <c r="P640" s="721"/>
      <c r="Q640" s="722"/>
      <c r="R640" s="543" t="s">
        <v>2</v>
      </c>
    </row>
    <row r="641" spans="1:80" ht="14.25">
      <c r="B641" s="491" t="s">
        <v>98</v>
      </c>
      <c r="C641" s="492"/>
      <c r="D641" s="492"/>
      <c r="E641" s="492"/>
      <c r="F641" s="492"/>
      <c r="G641" s="492"/>
      <c r="H641" s="492"/>
      <c r="I641" s="492"/>
      <c r="J641" s="492"/>
      <c r="K641" s="492"/>
      <c r="L641" s="493"/>
      <c r="M641" s="521">
        <v>1585</v>
      </c>
      <c r="N641" s="720"/>
      <c r="O641" s="721"/>
      <c r="P641" s="721"/>
      <c r="Q641" s="722"/>
      <c r="R641" s="543" t="s">
        <v>3</v>
      </c>
    </row>
    <row r="642" spans="1:80" ht="14.25">
      <c r="B642" s="491" t="s">
        <v>912</v>
      </c>
      <c r="C642" s="492"/>
      <c r="D642" s="492"/>
      <c r="E642" s="492"/>
      <c r="F642" s="492"/>
      <c r="G642" s="492"/>
      <c r="H642" s="492"/>
      <c r="I642" s="492"/>
      <c r="J642" s="492"/>
      <c r="K642" s="492"/>
      <c r="L642" s="493"/>
      <c r="M642" s="521">
        <v>1581</v>
      </c>
      <c r="N642" s="720">
        <f>+IF((+$N$627+$N$629+$N$630+$N$632+$N$634+$N$640-$N$628-$N$631-$N$633-$N$635-$N$636-$N$637-$N$638-$N$639-$N$641)&gt;0,(+$N$627+$N$629+$N$630+$N$632+$N$634+$N$640-$N$628-$N$631-$N$633-$N$635-$N$636-$N$637-$N$638-$N$639-$N$641),0)</f>
        <v>0</v>
      </c>
      <c r="O642" s="721"/>
      <c r="P642" s="721"/>
      <c r="Q642" s="722"/>
      <c r="R642" s="543" t="s">
        <v>4</v>
      </c>
    </row>
    <row r="643" spans="1:80" ht="14.25">
      <c r="B643" s="491" t="s">
        <v>913</v>
      </c>
      <c r="C643" s="492"/>
      <c r="D643" s="492"/>
      <c r="E643" s="492"/>
      <c r="F643" s="492"/>
      <c r="G643" s="492"/>
      <c r="H643" s="492"/>
      <c r="I643" s="492"/>
      <c r="J643" s="492"/>
      <c r="K643" s="492"/>
      <c r="L643" s="493"/>
      <c r="M643" s="521">
        <v>1583</v>
      </c>
      <c r="N643" s="720">
        <f>-IF((+$N$627+$N$629+$N$630+$N$632+$N$634+$N$640-$N$628-$N$631-$N$633-$N$635-$N$636-$N$637-$N$638-$N$639-$N$641)&lt;0,(+$N$627+$N$629+$N$630+$N$632+$N$634+$N$640-$N$628-$N$631-$N$633-$N$635-$N$636-$N$637-$N$638-$N$639-$N$641),0)</f>
        <v>0</v>
      </c>
      <c r="O643" s="721"/>
      <c r="P643" s="721"/>
      <c r="Q643" s="722"/>
      <c r="R643" s="543" t="s">
        <v>4</v>
      </c>
    </row>
    <row r="644" spans="1:80">
      <c r="A644" s="409"/>
      <c r="B644" s="517"/>
      <c r="C644" s="517"/>
      <c r="D644" s="517"/>
      <c r="E644" s="517"/>
      <c r="F644" s="517"/>
      <c r="G644" s="517"/>
      <c r="H644" s="517"/>
      <c r="I644" s="517"/>
      <c r="J644" s="517"/>
      <c r="K644" s="517"/>
      <c r="L644" s="517"/>
      <c r="M644" s="517"/>
      <c r="N644" s="517"/>
      <c r="O644" s="517"/>
      <c r="P644" s="517"/>
      <c r="Q644" s="517"/>
      <c r="R644" s="517"/>
    </row>
    <row r="645" spans="1:80">
      <c r="A645" s="409"/>
      <c r="B645" s="779" t="s">
        <v>932</v>
      </c>
      <c r="C645" s="780"/>
      <c r="D645" s="780"/>
      <c r="E645" s="780"/>
      <c r="F645" s="780"/>
      <c r="G645" s="780"/>
      <c r="H645" s="780"/>
      <c r="I645" s="780"/>
      <c r="J645" s="780"/>
      <c r="K645" s="780"/>
      <c r="L645" s="780"/>
      <c r="M645" s="780"/>
      <c r="N645" s="780"/>
      <c r="O645" s="780"/>
      <c r="P645" s="780"/>
      <c r="Q645" s="780"/>
      <c r="R645" s="780"/>
      <c r="S645" s="780"/>
      <c r="T645" s="780"/>
      <c r="U645" s="780"/>
      <c r="V645" s="780"/>
      <c r="W645" s="781"/>
    </row>
    <row r="646" spans="1:80">
      <c r="A646" s="409"/>
      <c r="B646" s="782"/>
      <c r="C646" s="783"/>
      <c r="D646" s="783"/>
      <c r="E646" s="783"/>
      <c r="F646" s="783"/>
      <c r="G646" s="783"/>
      <c r="H646" s="783"/>
      <c r="I646" s="783"/>
      <c r="J646" s="783"/>
      <c r="K646" s="783"/>
      <c r="L646" s="783"/>
      <c r="M646" s="783"/>
      <c r="N646" s="783"/>
      <c r="O646" s="783"/>
      <c r="P646" s="783"/>
      <c r="Q646" s="783"/>
      <c r="R646" s="783"/>
      <c r="S646" s="783"/>
      <c r="T646" s="783"/>
      <c r="U646" s="783"/>
      <c r="V646" s="783"/>
      <c r="W646" s="784"/>
    </row>
    <row r="647" spans="1:80" ht="14.25">
      <c r="B647" s="565" t="s">
        <v>933</v>
      </c>
      <c r="C647" s="566"/>
      <c r="D647" s="566"/>
      <c r="E647" s="566"/>
      <c r="F647" s="566"/>
      <c r="G647" s="566"/>
      <c r="H647" s="566"/>
      <c r="I647" s="566"/>
      <c r="J647" s="566"/>
      <c r="K647" s="566"/>
      <c r="L647" s="566"/>
      <c r="M647" s="520">
        <v>1784</v>
      </c>
      <c r="N647" s="720"/>
      <c r="O647" s="721"/>
      <c r="P647" s="721"/>
      <c r="Q647" s="722"/>
      <c r="R647" s="566"/>
      <c r="S647" s="566"/>
      <c r="T647" s="566"/>
      <c r="U647" s="566"/>
      <c r="V647" s="567"/>
      <c r="W647" s="568"/>
    </row>
    <row r="648" spans="1:80">
      <c r="B648" s="491" t="s">
        <v>934</v>
      </c>
      <c r="C648" s="492"/>
      <c r="D648" s="492"/>
      <c r="E648" s="492"/>
      <c r="F648" s="492"/>
      <c r="G648" s="492"/>
      <c r="H648" s="492"/>
      <c r="I648" s="492"/>
      <c r="J648" s="492"/>
      <c r="K648" s="492"/>
      <c r="L648" s="492"/>
      <c r="M648" s="801" t="s">
        <v>935</v>
      </c>
      <c r="N648" s="802"/>
      <c r="O648" s="802"/>
      <c r="P648" s="802"/>
      <c r="Q648" s="803"/>
      <c r="R648" s="801" t="s">
        <v>936</v>
      </c>
      <c r="S648" s="802"/>
      <c r="T648" s="802"/>
      <c r="U648" s="802"/>
      <c r="V648" s="803"/>
      <c r="W648" s="568"/>
    </row>
    <row r="649" spans="1:80" ht="14.25">
      <c r="B649" s="491" t="s">
        <v>937</v>
      </c>
      <c r="C649" s="492"/>
      <c r="D649" s="492"/>
      <c r="E649" s="492"/>
      <c r="F649" s="492"/>
      <c r="G649" s="492"/>
      <c r="H649" s="492"/>
      <c r="I649" s="492"/>
      <c r="J649" s="492"/>
      <c r="K649" s="492"/>
      <c r="L649" s="492"/>
      <c r="M649" s="521">
        <v>1785</v>
      </c>
      <c r="N649" s="720"/>
      <c r="O649" s="721"/>
      <c r="P649" s="721"/>
      <c r="Q649" s="722"/>
      <c r="R649" s="521">
        <v>1801</v>
      </c>
      <c r="S649" s="720"/>
      <c r="T649" s="721"/>
      <c r="U649" s="721"/>
      <c r="V649" s="722"/>
      <c r="W649" s="568"/>
    </row>
    <row r="650" spans="1:80" ht="14.25">
      <c r="B650" s="491" t="s">
        <v>938</v>
      </c>
      <c r="C650" s="492"/>
      <c r="D650" s="492"/>
      <c r="E650" s="492"/>
      <c r="F650" s="492"/>
      <c r="G650" s="492"/>
      <c r="H650" s="492"/>
      <c r="I650" s="492"/>
      <c r="J650" s="492"/>
      <c r="K650" s="492"/>
      <c r="L650" s="492"/>
      <c r="M650" s="521">
        <v>1798</v>
      </c>
      <c r="N650" s="720"/>
      <c r="O650" s="721"/>
      <c r="P650" s="721"/>
      <c r="Q650" s="722"/>
      <c r="R650" s="521">
        <v>1799</v>
      </c>
      <c r="S650" s="720"/>
      <c r="T650" s="721"/>
      <c r="U650" s="721"/>
      <c r="V650" s="722"/>
      <c r="W650" s="557" t="s">
        <v>2</v>
      </c>
    </row>
    <row r="651" spans="1:80" s="571" customFormat="1" ht="14.25">
      <c r="A651" s="569"/>
      <c r="B651" s="491" t="s">
        <v>939</v>
      </c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521">
        <v>1786</v>
      </c>
      <c r="N651" s="720"/>
      <c r="O651" s="721"/>
      <c r="P651" s="721"/>
      <c r="Q651" s="722"/>
      <c r="R651" s="521">
        <v>1802</v>
      </c>
      <c r="S651" s="720"/>
      <c r="T651" s="721"/>
      <c r="U651" s="721"/>
      <c r="V651" s="722"/>
      <c r="W651" s="570" t="s">
        <v>2</v>
      </c>
      <c r="X651" s="402"/>
      <c r="Y651" s="402"/>
      <c r="Z651" s="402"/>
      <c r="AA651" s="402"/>
      <c r="AB651" s="402"/>
      <c r="AC651" s="402"/>
      <c r="AD651" s="402"/>
      <c r="AE651" s="402"/>
      <c r="AF651" s="402"/>
      <c r="AG651" s="402"/>
      <c r="AH651" s="402"/>
      <c r="AI651" s="402"/>
      <c r="AJ651" s="402"/>
      <c r="AK651" s="402"/>
      <c r="AL651" s="402"/>
      <c r="AM651" s="402"/>
      <c r="AN651" s="402"/>
      <c r="AO651" s="402"/>
      <c r="AP651" s="402"/>
      <c r="AQ651" s="402"/>
      <c r="AR651" s="402"/>
      <c r="AS651" s="402"/>
      <c r="AT651" s="402"/>
      <c r="AU651" s="402"/>
      <c r="AV651" s="402"/>
      <c r="AW651" s="402"/>
      <c r="AX651" s="402"/>
      <c r="AY651" s="402"/>
      <c r="AZ651" s="402"/>
      <c r="BA651" s="402"/>
      <c r="BB651" s="402"/>
      <c r="BC651" s="402"/>
      <c r="BD651" s="402"/>
      <c r="BE651" s="402"/>
      <c r="BF651" s="402"/>
      <c r="BG651" s="402"/>
      <c r="BH651" s="402"/>
      <c r="BI651" s="402"/>
      <c r="BJ651" s="402"/>
      <c r="BK651" s="402"/>
      <c r="BL651" s="402"/>
      <c r="BM651" s="402"/>
      <c r="BN651" s="402"/>
      <c r="BO651" s="402"/>
      <c r="BP651" s="402"/>
      <c r="BQ651" s="402"/>
      <c r="BR651" s="402"/>
      <c r="BS651" s="402"/>
      <c r="BT651" s="402"/>
      <c r="BU651" s="402"/>
      <c r="BV651" s="402"/>
      <c r="BW651" s="402"/>
      <c r="BX651" s="402"/>
      <c r="BY651" s="402"/>
      <c r="BZ651" s="402"/>
      <c r="CA651" s="402"/>
      <c r="CB651" s="402"/>
    </row>
    <row r="652" spans="1:80">
      <c r="B652" s="770" t="s">
        <v>940</v>
      </c>
      <c r="C652" s="771"/>
      <c r="D652" s="771"/>
      <c r="E652" s="771"/>
      <c r="F652" s="771"/>
      <c r="G652" s="771"/>
      <c r="H652" s="771"/>
      <c r="I652" s="771"/>
      <c r="J652" s="771"/>
      <c r="K652" s="771"/>
      <c r="L652" s="771"/>
      <c r="M652" s="771"/>
      <c r="N652" s="771"/>
      <c r="O652" s="771"/>
      <c r="P652" s="771"/>
      <c r="Q652" s="771"/>
      <c r="R652" s="771"/>
      <c r="S652" s="771"/>
      <c r="T652" s="771"/>
      <c r="U652" s="771"/>
      <c r="V652" s="771"/>
      <c r="W652" s="772"/>
    </row>
    <row r="653" spans="1:80" s="571" customFormat="1" ht="14.25">
      <c r="A653" s="569"/>
      <c r="B653" s="491" t="s">
        <v>941</v>
      </c>
      <c r="C653" s="492"/>
      <c r="D653" s="492"/>
      <c r="E653" s="492"/>
      <c r="F653" s="492"/>
      <c r="G653" s="492"/>
      <c r="H653" s="492"/>
      <c r="I653" s="492"/>
      <c r="J653" s="492"/>
      <c r="K653" s="492"/>
      <c r="L653" s="492"/>
      <c r="M653" s="492"/>
      <c r="N653" s="492"/>
      <c r="O653" s="492"/>
      <c r="P653" s="492"/>
      <c r="Q653" s="492"/>
      <c r="R653" s="521">
        <v>1787</v>
      </c>
      <c r="S653" s="720"/>
      <c r="T653" s="721"/>
      <c r="U653" s="721"/>
      <c r="V653" s="722"/>
      <c r="W653" s="570" t="s">
        <v>3</v>
      </c>
      <c r="X653" s="402"/>
      <c r="Y653" s="402"/>
      <c r="Z653" s="402"/>
      <c r="AA653" s="402"/>
      <c r="AB653" s="402"/>
      <c r="AC653" s="402"/>
      <c r="AD653" s="402"/>
      <c r="AE653" s="402"/>
      <c r="AF653" s="402"/>
      <c r="AG653" s="402"/>
      <c r="AH653" s="402"/>
      <c r="AI653" s="402"/>
      <c r="AJ653" s="402"/>
      <c r="AK653" s="402"/>
      <c r="AL653" s="402"/>
      <c r="AM653" s="402"/>
      <c r="AN653" s="402"/>
      <c r="AO653" s="402"/>
      <c r="AP653" s="402"/>
      <c r="AQ653" s="402"/>
      <c r="AR653" s="402"/>
      <c r="AS653" s="402"/>
      <c r="AT653" s="402"/>
      <c r="AU653" s="402"/>
      <c r="AV653" s="402"/>
      <c r="AW653" s="402"/>
      <c r="AX653" s="402"/>
      <c r="AY653" s="402"/>
      <c r="AZ653" s="402"/>
      <c r="BA653" s="402"/>
      <c r="BB653" s="402"/>
      <c r="BC653" s="402"/>
      <c r="BD653" s="402"/>
      <c r="BE653" s="402"/>
      <c r="BF653" s="402"/>
      <c r="BG653" s="402"/>
      <c r="BH653" s="402"/>
      <c r="BI653" s="402"/>
      <c r="BJ653" s="402"/>
      <c r="BK653" s="402"/>
      <c r="BL653" s="402"/>
      <c r="BM653" s="402"/>
      <c r="BN653" s="402"/>
      <c r="BO653" s="402"/>
      <c r="BP653" s="402"/>
      <c r="BQ653" s="402"/>
      <c r="BR653" s="402"/>
      <c r="BS653" s="402"/>
      <c r="BT653" s="402"/>
      <c r="BU653" s="402"/>
      <c r="BV653" s="402"/>
      <c r="BW653" s="402"/>
      <c r="BX653" s="402"/>
      <c r="BY653" s="402"/>
      <c r="BZ653" s="402"/>
      <c r="CA653" s="402"/>
      <c r="CB653" s="402"/>
    </row>
    <row r="654" spans="1:80" s="571" customFormat="1" ht="14.25">
      <c r="A654" s="569"/>
      <c r="B654" s="491" t="s">
        <v>942</v>
      </c>
      <c r="C654" s="492"/>
      <c r="D654" s="492"/>
      <c r="E654" s="492"/>
      <c r="F654" s="492"/>
      <c r="G654" s="492"/>
      <c r="H654" s="492"/>
      <c r="I654" s="492"/>
      <c r="J654" s="492"/>
      <c r="K654" s="492"/>
      <c r="L654" s="492"/>
      <c r="M654" s="492"/>
      <c r="N654" s="492"/>
      <c r="O654" s="492"/>
      <c r="P654" s="492"/>
      <c r="Q654" s="492"/>
      <c r="R654" s="521">
        <v>1788</v>
      </c>
      <c r="S654" s="720">
        <f>+$N$650+$S$650+$N$651+$S$651-$S$653</f>
        <v>0</v>
      </c>
      <c r="T654" s="721"/>
      <c r="U654" s="721"/>
      <c r="V654" s="722"/>
      <c r="W654" s="570" t="s">
        <v>4</v>
      </c>
      <c r="X654" s="402"/>
      <c r="Y654" s="402"/>
      <c r="Z654" s="402"/>
      <c r="AA654" s="402"/>
      <c r="AB654" s="402"/>
      <c r="AC654" s="402"/>
      <c r="AD654" s="402"/>
      <c r="AE654" s="402"/>
      <c r="AF654" s="402"/>
      <c r="AG654" s="402"/>
      <c r="AH654" s="402"/>
      <c r="AI654" s="402"/>
      <c r="AJ654" s="402"/>
      <c r="AK654" s="402"/>
      <c r="AL654" s="402"/>
      <c r="AM654" s="402"/>
      <c r="AN654" s="402"/>
      <c r="AO654" s="402"/>
      <c r="AP654" s="402"/>
      <c r="AQ654" s="402"/>
      <c r="AR654" s="402"/>
      <c r="AS654" s="402"/>
      <c r="AT654" s="402"/>
      <c r="AU654" s="402"/>
      <c r="AV654" s="402"/>
      <c r="AW654" s="402"/>
      <c r="AX654" s="402"/>
      <c r="AY654" s="402"/>
      <c r="AZ654" s="402"/>
      <c r="BA654" s="402"/>
      <c r="BB654" s="402"/>
      <c r="BC654" s="402"/>
      <c r="BD654" s="402"/>
      <c r="BE654" s="402"/>
      <c r="BF654" s="402"/>
      <c r="BG654" s="402"/>
      <c r="BH654" s="402"/>
      <c r="BI654" s="402"/>
      <c r="BJ654" s="402"/>
      <c r="BK654" s="402"/>
      <c r="BL654" s="402"/>
      <c r="BM654" s="402"/>
      <c r="BN654" s="402"/>
      <c r="BO654" s="402"/>
      <c r="BP654" s="402"/>
      <c r="BQ654" s="402"/>
      <c r="BR654" s="402"/>
      <c r="BS654" s="402"/>
      <c r="BT654" s="402"/>
      <c r="BU654" s="402"/>
      <c r="BV654" s="402"/>
      <c r="BW654" s="402"/>
      <c r="BX654" s="402"/>
      <c r="BY654" s="402"/>
      <c r="BZ654" s="402"/>
      <c r="CA654" s="402"/>
      <c r="CB654" s="402"/>
    </row>
    <row r="655" spans="1:80">
      <c r="B655" s="770" t="s">
        <v>943</v>
      </c>
      <c r="C655" s="771"/>
      <c r="D655" s="771"/>
      <c r="E655" s="771"/>
      <c r="F655" s="771"/>
      <c r="G655" s="771"/>
      <c r="H655" s="771"/>
      <c r="I655" s="771"/>
      <c r="J655" s="771"/>
      <c r="K655" s="771"/>
      <c r="L655" s="771"/>
      <c r="M655" s="771"/>
      <c r="N655" s="771"/>
      <c r="O655" s="771"/>
      <c r="P655" s="771"/>
      <c r="Q655" s="771"/>
      <c r="R655" s="771"/>
      <c r="S655" s="771"/>
      <c r="T655" s="771"/>
      <c r="U655" s="771"/>
      <c r="V655" s="771"/>
      <c r="W655" s="772"/>
    </row>
    <row r="656" spans="1:80" s="571" customFormat="1" ht="14.25">
      <c r="A656" s="569"/>
      <c r="B656" s="491" t="s">
        <v>356</v>
      </c>
      <c r="C656" s="492"/>
      <c r="D656" s="492"/>
      <c r="E656" s="492"/>
      <c r="F656" s="492"/>
      <c r="G656" s="492"/>
      <c r="H656" s="492"/>
      <c r="I656" s="492"/>
      <c r="J656" s="492"/>
      <c r="K656" s="492"/>
      <c r="L656" s="492"/>
      <c r="M656" s="492"/>
      <c r="N656" s="492"/>
      <c r="O656" s="492"/>
      <c r="P656" s="492"/>
      <c r="Q656" s="492"/>
      <c r="R656" s="521">
        <v>1789</v>
      </c>
      <c r="S656" s="720"/>
      <c r="T656" s="721"/>
      <c r="U656" s="721"/>
      <c r="V656" s="722"/>
      <c r="W656" s="570" t="s">
        <v>3</v>
      </c>
      <c r="X656" s="402"/>
      <c r="Y656" s="402"/>
      <c r="Z656" s="402"/>
      <c r="AA656" s="402"/>
      <c r="AB656" s="402"/>
      <c r="AC656" s="402"/>
      <c r="AD656" s="402"/>
      <c r="AE656" s="402"/>
      <c r="AF656" s="402"/>
      <c r="AG656" s="402"/>
      <c r="AH656" s="402"/>
      <c r="AI656" s="402"/>
      <c r="AJ656" s="402"/>
      <c r="AK656" s="402"/>
      <c r="AL656" s="402"/>
      <c r="AM656" s="402"/>
      <c r="AN656" s="402"/>
      <c r="AO656" s="402"/>
      <c r="AP656" s="402"/>
      <c r="AQ656" s="402"/>
      <c r="AR656" s="402"/>
      <c r="AS656" s="402"/>
      <c r="AT656" s="402"/>
      <c r="AU656" s="402"/>
      <c r="AV656" s="402"/>
      <c r="AW656" s="402"/>
      <c r="AX656" s="402"/>
      <c r="AY656" s="402"/>
      <c r="AZ656" s="402"/>
      <c r="BA656" s="402"/>
      <c r="BB656" s="402"/>
      <c r="BC656" s="402"/>
      <c r="BD656" s="402"/>
      <c r="BE656" s="402"/>
      <c r="BF656" s="402"/>
      <c r="BG656" s="402"/>
      <c r="BH656" s="402"/>
      <c r="BI656" s="402"/>
      <c r="BJ656" s="402"/>
      <c r="BK656" s="402"/>
      <c r="BL656" s="402"/>
      <c r="BM656" s="402"/>
      <c r="BN656" s="402"/>
      <c r="BO656" s="402"/>
      <c r="BP656" s="402"/>
      <c r="BQ656" s="402"/>
      <c r="BR656" s="402"/>
      <c r="BS656" s="402"/>
      <c r="BT656" s="402"/>
      <c r="BU656" s="402"/>
      <c r="BV656" s="402"/>
      <c r="BW656" s="402"/>
      <c r="BX656" s="402"/>
      <c r="BY656" s="402"/>
      <c r="BZ656" s="402"/>
      <c r="CA656" s="402"/>
      <c r="CB656" s="402"/>
    </row>
    <row r="657" spans="1:80" s="571" customFormat="1" ht="14.25">
      <c r="A657" s="569"/>
      <c r="B657" s="491" t="s">
        <v>944</v>
      </c>
      <c r="C657" s="492"/>
      <c r="D657" s="492"/>
      <c r="E657" s="492"/>
      <c r="F657" s="492"/>
      <c r="G657" s="492"/>
      <c r="H657" s="492"/>
      <c r="I657" s="492"/>
      <c r="J657" s="492"/>
      <c r="K657" s="492"/>
      <c r="L657" s="492"/>
      <c r="M657" s="492"/>
      <c r="N657" s="492"/>
      <c r="O657" s="492"/>
      <c r="P657" s="492"/>
      <c r="Q657" s="492"/>
      <c r="R657" s="521">
        <v>1790</v>
      </c>
      <c r="S657" s="720"/>
      <c r="T657" s="721"/>
      <c r="U657" s="721"/>
      <c r="V657" s="722"/>
      <c r="W657" s="570" t="s">
        <v>3</v>
      </c>
      <c r="X657" s="402"/>
      <c r="Y657" s="402"/>
      <c r="Z657" s="402"/>
      <c r="AA657" s="402"/>
      <c r="AB657" s="402"/>
      <c r="AC657" s="402"/>
      <c r="AD657" s="402"/>
      <c r="AE657" s="402"/>
      <c r="AF657" s="402"/>
      <c r="AG657" s="402"/>
      <c r="AH657" s="402"/>
      <c r="AI657" s="402"/>
      <c r="AJ657" s="402"/>
      <c r="AK657" s="402"/>
      <c r="AL657" s="402"/>
      <c r="AM657" s="402"/>
      <c r="AN657" s="402"/>
      <c r="AO657" s="402"/>
      <c r="AP657" s="402"/>
      <c r="AQ657" s="402"/>
      <c r="AR657" s="402"/>
      <c r="AS657" s="402"/>
      <c r="AT657" s="402"/>
      <c r="AU657" s="402"/>
      <c r="AV657" s="402"/>
      <c r="AW657" s="402"/>
      <c r="AX657" s="402"/>
      <c r="AY657" s="402"/>
      <c r="AZ657" s="402"/>
      <c r="BA657" s="402"/>
      <c r="BB657" s="402"/>
      <c r="BC657" s="402"/>
      <c r="BD657" s="402"/>
      <c r="BE657" s="402"/>
      <c r="BF657" s="402"/>
      <c r="BG657" s="402"/>
      <c r="BH657" s="402"/>
      <c r="BI657" s="402"/>
      <c r="BJ657" s="402"/>
      <c r="BK657" s="402"/>
      <c r="BL657" s="402"/>
      <c r="BM657" s="402"/>
      <c r="BN657" s="402"/>
      <c r="BO657" s="402"/>
      <c r="BP657" s="402"/>
      <c r="BQ657" s="402"/>
      <c r="BR657" s="402"/>
      <c r="BS657" s="402"/>
      <c r="BT657" s="402"/>
      <c r="BU657" s="402"/>
      <c r="BV657" s="402"/>
      <c r="BW657" s="402"/>
      <c r="BX657" s="402"/>
      <c r="BY657" s="402"/>
      <c r="BZ657" s="402"/>
      <c r="CA657" s="402"/>
      <c r="CB657" s="402"/>
    </row>
    <row r="658" spans="1:80" s="571" customFormat="1" ht="14.25">
      <c r="A658" s="569"/>
      <c r="B658" s="491" t="s">
        <v>945</v>
      </c>
      <c r="C658" s="492"/>
      <c r="D658" s="492"/>
      <c r="E658" s="492"/>
      <c r="F658" s="492"/>
      <c r="G658" s="492"/>
      <c r="H658" s="492"/>
      <c r="I658" s="492"/>
      <c r="J658" s="492"/>
      <c r="K658" s="492"/>
      <c r="L658" s="492"/>
      <c r="M658" s="492"/>
      <c r="N658" s="492"/>
      <c r="O658" s="492"/>
      <c r="P658" s="492"/>
      <c r="Q658" s="492"/>
      <c r="R658" s="521">
        <v>1791</v>
      </c>
      <c r="S658" s="720"/>
      <c r="T658" s="721"/>
      <c r="U658" s="721"/>
      <c r="V658" s="722"/>
      <c r="W658" s="570" t="s">
        <v>3</v>
      </c>
      <c r="X658" s="402"/>
      <c r="Y658" s="402"/>
      <c r="Z658" s="402"/>
      <c r="AA658" s="402"/>
      <c r="AB658" s="402"/>
      <c r="AC658" s="402"/>
      <c r="AD658" s="402"/>
      <c r="AE658" s="402"/>
      <c r="AF658" s="402"/>
      <c r="AG658" s="402"/>
      <c r="AH658" s="402"/>
      <c r="AI658" s="402"/>
      <c r="AJ658" s="402"/>
      <c r="AK658" s="402"/>
      <c r="AL658" s="402"/>
      <c r="AM658" s="402"/>
      <c r="AN658" s="402"/>
      <c r="AO658" s="402"/>
      <c r="AP658" s="402"/>
      <c r="AQ658" s="402"/>
      <c r="AR658" s="402"/>
      <c r="AS658" s="402"/>
      <c r="AT658" s="402"/>
      <c r="AU658" s="402"/>
      <c r="AV658" s="402"/>
      <c r="AW658" s="402"/>
      <c r="AX658" s="402"/>
      <c r="AY658" s="402"/>
      <c r="AZ658" s="402"/>
      <c r="BA658" s="402"/>
      <c r="BB658" s="402"/>
      <c r="BC658" s="402"/>
      <c r="BD658" s="402"/>
      <c r="BE658" s="402"/>
      <c r="BF658" s="402"/>
      <c r="BG658" s="402"/>
      <c r="BH658" s="402"/>
      <c r="BI658" s="402"/>
      <c r="BJ658" s="402"/>
      <c r="BK658" s="402"/>
      <c r="BL658" s="402"/>
      <c r="BM658" s="402"/>
      <c r="BN658" s="402"/>
      <c r="BO658" s="402"/>
      <c r="BP658" s="402"/>
      <c r="BQ658" s="402"/>
      <c r="BR658" s="402"/>
      <c r="BS658" s="402"/>
      <c r="BT658" s="402"/>
      <c r="BU658" s="402"/>
      <c r="BV658" s="402"/>
      <c r="BW658" s="402"/>
      <c r="BX658" s="402"/>
      <c r="BY658" s="402"/>
      <c r="BZ658" s="402"/>
      <c r="CA658" s="402"/>
      <c r="CB658" s="402"/>
    </row>
    <row r="659" spans="1:80" s="571" customFormat="1" ht="14.25">
      <c r="A659" s="569"/>
      <c r="B659" s="491" t="s">
        <v>946</v>
      </c>
      <c r="C659" s="492"/>
      <c r="D659" s="492"/>
      <c r="E659" s="492"/>
      <c r="F659" s="492"/>
      <c r="G659" s="492"/>
      <c r="H659" s="492"/>
      <c r="I659" s="492"/>
      <c r="J659" s="492"/>
      <c r="K659" s="492"/>
      <c r="L659" s="492"/>
      <c r="M659" s="492"/>
      <c r="N659" s="492"/>
      <c r="O659" s="492"/>
      <c r="P659" s="492"/>
      <c r="Q659" s="492"/>
      <c r="R659" s="521">
        <v>1792</v>
      </c>
      <c r="S659" s="720"/>
      <c r="T659" s="721"/>
      <c r="U659" s="721"/>
      <c r="V659" s="722"/>
      <c r="W659" s="570" t="s">
        <v>3</v>
      </c>
      <c r="X659" s="402"/>
      <c r="Y659" s="402"/>
      <c r="Z659" s="402"/>
      <c r="AA659" s="402"/>
      <c r="AB659" s="402"/>
      <c r="AC659" s="402"/>
      <c r="AD659" s="402"/>
      <c r="AE659" s="402"/>
      <c r="AF659" s="402"/>
      <c r="AG659" s="402"/>
      <c r="AH659" s="402"/>
      <c r="AI659" s="402"/>
      <c r="AJ659" s="402"/>
      <c r="AK659" s="402"/>
      <c r="AL659" s="402"/>
      <c r="AM659" s="402"/>
      <c r="AN659" s="402"/>
      <c r="AO659" s="402"/>
      <c r="AP659" s="402"/>
      <c r="AQ659" s="402"/>
      <c r="AR659" s="402"/>
      <c r="AS659" s="402"/>
      <c r="AT659" s="402"/>
      <c r="AU659" s="402"/>
      <c r="AV659" s="402"/>
      <c r="AW659" s="402"/>
      <c r="AX659" s="402"/>
      <c r="AY659" s="402"/>
      <c r="AZ659" s="402"/>
      <c r="BA659" s="402"/>
      <c r="BB659" s="402"/>
      <c r="BC659" s="402"/>
      <c r="BD659" s="402"/>
      <c r="BE659" s="402"/>
      <c r="BF659" s="402"/>
      <c r="BG659" s="402"/>
      <c r="BH659" s="402"/>
      <c r="BI659" s="402"/>
      <c r="BJ659" s="402"/>
      <c r="BK659" s="402"/>
      <c r="BL659" s="402"/>
      <c r="BM659" s="402"/>
      <c r="BN659" s="402"/>
      <c r="BO659" s="402"/>
      <c r="BP659" s="402"/>
      <c r="BQ659" s="402"/>
      <c r="BR659" s="402"/>
      <c r="BS659" s="402"/>
      <c r="BT659" s="402"/>
      <c r="BU659" s="402"/>
      <c r="BV659" s="402"/>
      <c r="BW659" s="402"/>
      <c r="BX659" s="402"/>
      <c r="BY659" s="402"/>
      <c r="BZ659" s="402"/>
      <c r="CA659" s="402"/>
      <c r="CB659" s="402"/>
    </row>
    <row r="660" spans="1:80" s="571" customFormat="1" ht="14.25">
      <c r="A660" s="569"/>
      <c r="B660" s="491" t="s">
        <v>947</v>
      </c>
      <c r="C660" s="492"/>
      <c r="D660" s="492"/>
      <c r="E660" s="492"/>
      <c r="F660" s="492"/>
      <c r="G660" s="492"/>
      <c r="H660" s="492"/>
      <c r="I660" s="492"/>
      <c r="J660" s="492"/>
      <c r="K660" s="492"/>
      <c r="L660" s="492"/>
      <c r="M660" s="492"/>
      <c r="N660" s="492"/>
      <c r="O660" s="492"/>
      <c r="P660" s="492"/>
      <c r="Q660" s="492"/>
      <c r="R660" s="521">
        <v>1793</v>
      </c>
      <c r="S660" s="720">
        <f>+$S$654-S656-S657-S658-S659</f>
        <v>0</v>
      </c>
      <c r="T660" s="721"/>
      <c r="U660" s="721"/>
      <c r="V660" s="722"/>
      <c r="W660" s="570" t="s">
        <v>4</v>
      </c>
      <c r="X660" s="402"/>
      <c r="Y660" s="402"/>
      <c r="Z660" s="402"/>
      <c r="AA660" s="402"/>
      <c r="AB660" s="402"/>
      <c r="AC660" s="402"/>
      <c r="AD660" s="402"/>
      <c r="AE660" s="402"/>
      <c r="AF660" s="402"/>
      <c r="AG660" s="402"/>
      <c r="AH660" s="402"/>
      <c r="AI660" s="402"/>
      <c r="AJ660" s="402"/>
      <c r="AK660" s="402"/>
      <c r="AL660" s="402"/>
      <c r="AM660" s="402"/>
      <c r="AN660" s="402"/>
      <c r="AO660" s="402"/>
      <c r="AP660" s="402"/>
      <c r="AQ660" s="402"/>
      <c r="AR660" s="402"/>
      <c r="AS660" s="402"/>
      <c r="AT660" s="402"/>
      <c r="AU660" s="402"/>
      <c r="AV660" s="402"/>
      <c r="AW660" s="402"/>
      <c r="AX660" s="402"/>
      <c r="AY660" s="402"/>
      <c r="AZ660" s="402"/>
      <c r="BA660" s="402"/>
      <c r="BB660" s="402"/>
      <c r="BC660" s="402"/>
      <c r="BD660" s="402"/>
      <c r="BE660" s="402"/>
      <c r="BF660" s="402"/>
      <c r="BG660" s="402"/>
      <c r="BH660" s="402"/>
      <c r="BI660" s="402"/>
      <c r="BJ660" s="402"/>
      <c r="BK660" s="402"/>
      <c r="BL660" s="402"/>
      <c r="BM660" s="402"/>
      <c r="BN660" s="402"/>
      <c r="BO660" s="402"/>
      <c r="BP660" s="402"/>
      <c r="BQ660" s="402"/>
      <c r="BR660" s="402"/>
      <c r="BS660" s="402"/>
      <c r="BT660" s="402"/>
      <c r="BU660" s="402"/>
      <c r="BV660" s="402"/>
      <c r="BW660" s="402"/>
      <c r="BX660" s="402"/>
      <c r="BY660" s="402"/>
      <c r="BZ660" s="402"/>
      <c r="CA660" s="402"/>
      <c r="CB660" s="402"/>
    </row>
    <row r="661" spans="1:80">
      <c r="B661" s="770" t="s">
        <v>948</v>
      </c>
      <c r="C661" s="771"/>
      <c r="D661" s="771"/>
      <c r="E661" s="771"/>
      <c r="F661" s="771"/>
      <c r="G661" s="771"/>
      <c r="H661" s="771"/>
      <c r="I661" s="771"/>
      <c r="J661" s="771"/>
      <c r="K661" s="771"/>
      <c r="L661" s="771"/>
      <c r="M661" s="771"/>
      <c r="N661" s="771"/>
      <c r="O661" s="771"/>
      <c r="P661" s="771"/>
      <c r="Q661" s="771"/>
      <c r="R661" s="771"/>
      <c r="S661" s="771"/>
      <c r="T661" s="771"/>
      <c r="U661" s="771"/>
      <c r="V661" s="771"/>
      <c r="W661" s="772"/>
    </row>
    <row r="662" spans="1:80" ht="14.25">
      <c r="B662" s="572" t="s">
        <v>949</v>
      </c>
      <c r="C662" s="573"/>
      <c r="D662" s="573"/>
      <c r="E662" s="573"/>
      <c r="F662" s="573"/>
      <c r="G662" s="573"/>
      <c r="H662" s="573"/>
      <c r="I662" s="573"/>
      <c r="J662" s="573"/>
      <c r="K662" s="573"/>
      <c r="L662" s="573"/>
      <c r="M662" s="573"/>
      <c r="N662" s="573"/>
      <c r="O662" s="573"/>
      <c r="P662" s="573"/>
      <c r="Q662" s="573"/>
      <c r="R662" s="594">
        <v>1794</v>
      </c>
      <c r="S662" s="720">
        <f>+S660</f>
        <v>0</v>
      </c>
      <c r="T662" s="721"/>
      <c r="U662" s="721"/>
      <c r="V662" s="722"/>
      <c r="W662" s="570" t="s">
        <v>4</v>
      </c>
    </row>
    <row r="663" spans="1:80" s="571" customFormat="1" ht="14.25">
      <c r="A663" s="569"/>
      <c r="B663" s="575" t="s">
        <v>950</v>
      </c>
      <c r="C663" s="492"/>
      <c r="D663" s="492"/>
      <c r="E663" s="492"/>
      <c r="F663" s="492"/>
      <c r="G663" s="492"/>
      <c r="H663" s="492"/>
      <c r="I663" s="492"/>
      <c r="J663" s="492"/>
      <c r="K663" s="492"/>
      <c r="L663" s="492"/>
      <c r="M663" s="492"/>
      <c r="N663" s="492"/>
      <c r="O663" s="492"/>
      <c r="P663" s="492"/>
      <c r="Q663" s="492"/>
      <c r="R663" s="521">
        <v>1795</v>
      </c>
      <c r="S663" s="720"/>
      <c r="T663" s="721"/>
      <c r="U663" s="721"/>
      <c r="V663" s="722"/>
      <c r="W663" s="570"/>
      <c r="X663" s="402"/>
      <c r="Y663" s="402"/>
      <c r="Z663" s="402"/>
      <c r="AA663" s="402"/>
      <c r="AB663" s="402"/>
      <c r="AC663" s="402"/>
      <c r="AD663" s="402"/>
      <c r="AE663" s="402"/>
      <c r="AF663" s="402"/>
      <c r="AG663" s="402"/>
      <c r="AH663" s="402"/>
      <c r="AI663" s="402"/>
      <c r="AJ663" s="402"/>
      <c r="AK663" s="402"/>
      <c r="AL663" s="402"/>
      <c r="AM663" s="402"/>
      <c r="AN663" s="402"/>
      <c r="AO663" s="402"/>
      <c r="AP663" s="402"/>
      <c r="AQ663" s="402"/>
      <c r="AR663" s="402"/>
      <c r="AS663" s="402"/>
      <c r="AT663" s="402"/>
      <c r="AU663" s="402"/>
      <c r="AV663" s="402"/>
      <c r="AW663" s="402"/>
      <c r="AX663" s="402"/>
      <c r="AY663" s="402"/>
      <c r="AZ663" s="402"/>
      <c r="BA663" s="402"/>
      <c r="BB663" s="402"/>
      <c r="BC663" s="402"/>
      <c r="BD663" s="402"/>
      <c r="BE663" s="402"/>
      <c r="BF663" s="402"/>
      <c r="BG663" s="402"/>
      <c r="BH663" s="402"/>
      <c r="BI663" s="402"/>
      <c r="BJ663" s="402"/>
      <c r="BK663" s="402"/>
      <c r="BL663" s="402"/>
      <c r="BM663" s="402"/>
      <c r="BN663" s="402"/>
      <c r="BO663" s="402"/>
      <c r="BP663" s="402"/>
      <c r="BQ663" s="402"/>
      <c r="BR663" s="402"/>
      <c r="BS663" s="402"/>
      <c r="BT663" s="402"/>
      <c r="BU663" s="402"/>
      <c r="BV663" s="402"/>
      <c r="BW663" s="402"/>
      <c r="BX663" s="402"/>
      <c r="BY663" s="402"/>
      <c r="BZ663" s="402"/>
      <c r="CA663" s="402"/>
      <c r="CB663" s="402"/>
    </row>
    <row r="664" spans="1:80">
      <c r="B664" s="576"/>
      <c r="C664" s="577"/>
      <c r="D664" s="577"/>
      <c r="E664" s="577"/>
      <c r="F664" s="577"/>
      <c r="G664" s="577"/>
      <c r="H664" s="577"/>
      <c r="I664" s="577"/>
      <c r="J664" s="577"/>
      <c r="K664" s="577"/>
      <c r="L664" s="577"/>
      <c r="M664" s="577"/>
      <c r="N664" s="577"/>
      <c r="O664" s="577"/>
      <c r="P664" s="577"/>
      <c r="Q664" s="577"/>
      <c r="R664" s="577"/>
      <c r="S664" s="577"/>
      <c r="T664" s="577"/>
      <c r="U664" s="577"/>
      <c r="V664" s="577"/>
      <c r="W664" s="578"/>
    </row>
    <row r="665" spans="1:80" ht="14.25">
      <c r="B665" s="572" t="s">
        <v>951</v>
      </c>
      <c r="C665" s="573"/>
      <c r="D665" s="573"/>
      <c r="E665" s="573"/>
      <c r="F665" s="573"/>
      <c r="G665" s="573"/>
      <c r="H665" s="573"/>
      <c r="I665" s="573"/>
      <c r="J665" s="573"/>
      <c r="K665" s="573"/>
      <c r="L665" s="573"/>
      <c r="M665" s="521">
        <v>1797</v>
      </c>
      <c r="N665" s="720"/>
      <c r="O665" s="721"/>
      <c r="P665" s="721"/>
      <c r="Q665" s="722"/>
      <c r="R665" s="521">
        <v>1842</v>
      </c>
      <c r="S665" s="720"/>
      <c r="T665" s="721"/>
      <c r="U665" s="721"/>
      <c r="V665" s="722"/>
      <c r="W665" s="570"/>
    </row>
  </sheetData>
  <sheetProtection formatCells="0" formatColumns="0" formatRows="0" insertColumns="0" insertRows="0" insertHyperlinks="0" deleteColumns="0" deleteRows="0" selectLockedCells="1" sort="0" autoFilter="0" pivotTables="0"/>
  <mergeCells count="1149">
    <mergeCell ref="S662:V662"/>
    <mergeCell ref="S663:V663"/>
    <mergeCell ref="N665:Q665"/>
    <mergeCell ref="S665:V665"/>
    <mergeCell ref="S656:V656"/>
    <mergeCell ref="S657:V657"/>
    <mergeCell ref="S658:V658"/>
    <mergeCell ref="S659:V659"/>
    <mergeCell ref="S660:V660"/>
    <mergeCell ref="B661:W661"/>
    <mergeCell ref="N651:Q651"/>
    <mergeCell ref="S651:V651"/>
    <mergeCell ref="B652:W652"/>
    <mergeCell ref="S653:V653"/>
    <mergeCell ref="S654:V654"/>
    <mergeCell ref="B655:W655"/>
    <mergeCell ref="M648:Q648"/>
    <mergeCell ref="R648:V648"/>
    <mergeCell ref="N649:Q649"/>
    <mergeCell ref="S649:V649"/>
    <mergeCell ref="N650:Q650"/>
    <mergeCell ref="S650:V650"/>
    <mergeCell ref="N640:Q640"/>
    <mergeCell ref="N641:Q641"/>
    <mergeCell ref="N642:Q642"/>
    <mergeCell ref="N643:Q643"/>
    <mergeCell ref="B645:W646"/>
    <mergeCell ref="N647:Q647"/>
    <mergeCell ref="N634:Q634"/>
    <mergeCell ref="N635:Q635"/>
    <mergeCell ref="N636:Q636"/>
    <mergeCell ref="N637:Q637"/>
    <mergeCell ref="N638:Q638"/>
    <mergeCell ref="N639:Q639"/>
    <mergeCell ref="N628:Q628"/>
    <mergeCell ref="N629:Q629"/>
    <mergeCell ref="N630:Q630"/>
    <mergeCell ref="N631:Q631"/>
    <mergeCell ref="N632:Q632"/>
    <mergeCell ref="N633:Q633"/>
    <mergeCell ref="N620:Q620"/>
    <mergeCell ref="N621:Q621"/>
    <mergeCell ref="N622:Q622"/>
    <mergeCell ref="N623:Q623"/>
    <mergeCell ref="B625:R626"/>
    <mergeCell ref="N627:Q627"/>
    <mergeCell ref="N614:Q614"/>
    <mergeCell ref="N615:Q615"/>
    <mergeCell ref="N616:Q616"/>
    <mergeCell ref="N617:Q617"/>
    <mergeCell ref="N618:Q618"/>
    <mergeCell ref="N619:Q619"/>
    <mergeCell ref="N608:Q608"/>
    <mergeCell ref="N609:Q609"/>
    <mergeCell ref="N610:Q610"/>
    <mergeCell ref="N611:Q611"/>
    <mergeCell ref="N612:Q612"/>
    <mergeCell ref="N613:Q613"/>
    <mergeCell ref="N602:Q602"/>
    <mergeCell ref="N603:Q603"/>
    <mergeCell ref="N604:Q604"/>
    <mergeCell ref="N605:Q605"/>
    <mergeCell ref="N606:Q606"/>
    <mergeCell ref="N607:Q607"/>
    <mergeCell ref="N596:Q596"/>
    <mergeCell ref="N597:Q597"/>
    <mergeCell ref="N598:Q598"/>
    <mergeCell ref="N599:Q599"/>
    <mergeCell ref="N600:Q600"/>
    <mergeCell ref="N601:Q601"/>
    <mergeCell ref="B589:R590"/>
    <mergeCell ref="N591:Q591"/>
    <mergeCell ref="N592:Q592"/>
    <mergeCell ref="N593:Q593"/>
    <mergeCell ref="N594:Q594"/>
    <mergeCell ref="N595:Q595"/>
    <mergeCell ref="AN586:AQ586"/>
    <mergeCell ref="AS586:AV586"/>
    <mergeCell ref="J587:M587"/>
    <mergeCell ref="O587:R587"/>
    <mergeCell ref="T587:W587"/>
    <mergeCell ref="Y587:AB587"/>
    <mergeCell ref="J586:M586"/>
    <mergeCell ref="O586:R586"/>
    <mergeCell ref="T586:W586"/>
    <mergeCell ref="Y586:AB586"/>
    <mergeCell ref="AD586:AG586"/>
    <mergeCell ref="AI586:AL586"/>
    <mergeCell ref="J585:M585"/>
    <mergeCell ref="O585:R585"/>
    <mergeCell ref="AD585:AG585"/>
    <mergeCell ref="AI585:AL585"/>
    <mergeCell ref="AN585:AQ585"/>
    <mergeCell ref="AS585:AV585"/>
    <mergeCell ref="AN583:AQ583"/>
    <mergeCell ref="AS583:AV583"/>
    <mergeCell ref="J584:M584"/>
    <mergeCell ref="O584:R584"/>
    <mergeCell ref="T584:W584"/>
    <mergeCell ref="Y584:AB584"/>
    <mergeCell ref="AD584:AG584"/>
    <mergeCell ref="AI584:AL584"/>
    <mergeCell ref="AN584:AQ584"/>
    <mergeCell ref="AS584:AV584"/>
    <mergeCell ref="J583:M583"/>
    <mergeCell ref="O583:R583"/>
    <mergeCell ref="T583:W583"/>
    <mergeCell ref="Y583:AB583"/>
    <mergeCell ref="AD583:AG583"/>
    <mergeCell ref="AI583:AL583"/>
    <mergeCell ref="AS581:AV581"/>
    <mergeCell ref="J582:M582"/>
    <mergeCell ref="O582:R582"/>
    <mergeCell ref="T582:W582"/>
    <mergeCell ref="Y582:AB582"/>
    <mergeCell ref="AD582:AG582"/>
    <mergeCell ref="AI582:AL582"/>
    <mergeCell ref="AN582:AQ582"/>
    <mergeCell ref="AS582:AV582"/>
    <mergeCell ref="AI580:AL580"/>
    <mergeCell ref="AN580:AQ580"/>
    <mergeCell ref="AS580:AV580"/>
    <mergeCell ref="J581:M581"/>
    <mergeCell ref="O581:R581"/>
    <mergeCell ref="T581:W581"/>
    <mergeCell ref="Y581:AB581"/>
    <mergeCell ref="AD581:AG581"/>
    <mergeCell ref="AI581:AL581"/>
    <mergeCell ref="AN581:AQ581"/>
    <mergeCell ref="J579:M579"/>
    <mergeCell ref="O579:R579"/>
    <mergeCell ref="AD579:AG579"/>
    <mergeCell ref="J580:M580"/>
    <mergeCell ref="O580:R580"/>
    <mergeCell ref="T580:W580"/>
    <mergeCell ref="Y580:AB580"/>
    <mergeCell ref="AD580:AG580"/>
    <mergeCell ref="AN577:AQ577"/>
    <mergeCell ref="AS577:AV577"/>
    <mergeCell ref="J578:M578"/>
    <mergeCell ref="O578:R578"/>
    <mergeCell ref="T578:W578"/>
    <mergeCell ref="Y578:AB578"/>
    <mergeCell ref="AD578:AG578"/>
    <mergeCell ref="AI578:AL578"/>
    <mergeCell ref="AN578:AQ578"/>
    <mergeCell ref="AS578:AV578"/>
    <mergeCell ref="J577:M577"/>
    <mergeCell ref="O577:R577"/>
    <mergeCell ref="T577:W577"/>
    <mergeCell ref="Y577:AB577"/>
    <mergeCell ref="AD577:AG577"/>
    <mergeCell ref="AI577:AL577"/>
    <mergeCell ref="AD575:AG575"/>
    <mergeCell ref="AI575:AL575"/>
    <mergeCell ref="AN575:AQ575"/>
    <mergeCell ref="AS575:AV575"/>
    <mergeCell ref="J576:M576"/>
    <mergeCell ref="O576:R576"/>
    <mergeCell ref="T576:W576"/>
    <mergeCell ref="Y576:AB576"/>
    <mergeCell ref="S574:W574"/>
    <mergeCell ref="X574:AB574"/>
    <mergeCell ref="J575:M575"/>
    <mergeCell ref="O575:R575"/>
    <mergeCell ref="T575:W575"/>
    <mergeCell ref="Y575:AB575"/>
    <mergeCell ref="I572:AG572"/>
    <mergeCell ref="AH572:AV572"/>
    <mergeCell ref="I573:R573"/>
    <mergeCell ref="S573:AB573"/>
    <mergeCell ref="AC573:AG574"/>
    <mergeCell ref="AH573:AL574"/>
    <mergeCell ref="AM573:AQ574"/>
    <mergeCell ref="AR573:AV574"/>
    <mergeCell ref="I574:M574"/>
    <mergeCell ref="N574:R574"/>
    <mergeCell ref="AN568:AQ568"/>
    <mergeCell ref="O569:R569"/>
    <mergeCell ref="Y569:AB569"/>
    <mergeCell ref="AD569:AG569"/>
    <mergeCell ref="AI569:AL569"/>
    <mergeCell ref="B571:AW571"/>
    <mergeCell ref="J568:M568"/>
    <mergeCell ref="O568:R568"/>
    <mergeCell ref="T568:W568"/>
    <mergeCell ref="Y568:AB568"/>
    <mergeCell ref="AD568:AG568"/>
    <mergeCell ref="AI568:AL568"/>
    <mergeCell ref="AN566:AQ566"/>
    <mergeCell ref="J567:M567"/>
    <mergeCell ref="O567:R567"/>
    <mergeCell ref="T567:W567"/>
    <mergeCell ref="Y567:AB567"/>
    <mergeCell ref="AD567:AG567"/>
    <mergeCell ref="AI567:AL567"/>
    <mergeCell ref="AN567:AQ567"/>
    <mergeCell ref="J566:M566"/>
    <mergeCell ref="O566:R566"/>
    <mergeCell ref="T566:W566"/>
    <mergeCell ref="Y566:AB566"/>
    <mergeCell ref="AD566:AG566"/>
    <mergeCell ref="AI566:AL566"/>
    <mergeCell ref="AI564:AL564"/>
    <mergeCell ref="AN564:AQ564"/>
    <mergeCell ref="J565:M565"/>
    <mergeCell ref="O565:R565"/>
    <mergeCell ref="T565:W565"/>
    <mergeCell ref="Y565:AB565"/>
    <mergeCell ref="AD565:AG565"/>
    <mergeCell ref="AI565:AL565"/>
    <mergeCell ref="AN565:AQ565"/>
    <mergeCell ref="AN562:AQ562"/>
    <mergeCell ref="J563:M563"/>
    <mergeCell ref="Y563:AB563"/>
    <mergeCell ref="AD563:AG563"/>
    <mergeCell ref="AI563:AL563"/>
    <mergeCell ref="J564:M564"/>
    <mergeCell ref="O564:R564"/>
    <mergeCell ref="T564:W564"/>
    <mergeCell ref="Y564:AB564"/>
    <mergeCell ref="AD564:AG564"/>
    <mergeCell ref="J562:M562"/>
    <mergeCell ref="O562:R562"/>
    <mergeCell ref="T562:W562"/>
    <mergeCell ref="Y562:AB562"/>
    <mergeCell ref="AD562:AG562"/>
    <mergeCell ref="AI562:AL562"/>
    <mergeCell ref="AI560:AL560"/>
    <mergeCell ref="AN560:AQ560"/>
    <mergeCell ref="J561:M561"/>
    <mergeCell ref="O561:R561"/>
    <mergeCell ref="T561:W561"/>
    <mergeCell ref="Y561:AB561"/>
    <mergeCell ref="AD561:AG561"/>
    <mergeCell ref="AI561:AL561"/>
    <mergeCell ref="AN561:AQ561"/>
    <mergeCell ref="AN558:AQ558"/>
    <mergeCell ref="O559:R559"/>
    <mergeCell ref="Y559:AB559"/>
    <mergeCell ref="AD559:AG559"/>
    <mergeCell ref="AI559:AL559"/>
    <mergeCell ref="J560:M560"/>
    <mergeCell ref="O560:R560"/>
    <mergeCell ref="T560:W560"/>
    <mergeCell ref="Y560:AB560"/>
    <mergeCell ref="AD560:AG560"/>
    <mergeCell ref="J558:M558"/>
    <mergeCell ref="O558:R558"/>
    <mergeCell ref="T558:W558"/>
    <mergeCell ref="Y558:AB558"/>
    <mergeCell ref="AD558:AG558"/>
    <mergeCell ref="AI558:AL558"/>
    <mergeCell ref="B554:AR554"/>
    <mergeCell ref="I555:M557"/>
    <mergeCell ref="N555:AL555"/>
    <mergeCell ref="AM555:AQ557"/>
    <mergeCell ref="N556:AB556"/>
    <mergeCell ref="AC556:AG557"/>
    <mergeCell ref="AH556:AL557"/>
    <mergeCell ref="N557:R557"/>
    <mergeCell ref="S557:W557"/>
    <mergeCell ref="X557:AB557"/>
    <mergeCell ref="N547:Q547"/>
    <mergeCell ref="N548:Q548"/>
    <mergeCell ref="N549:Q549"/>
    <mergeCell ref="N550:Q550"/>
    <mergeCell ref="N551:Q551"/>
    <mergeCell ref="N552:Q552"/>
    <mergeCell ref="N541:Q541"/>
    <mergeCell ref="N542:Q542"/>
    <mergeCell ref="N543:Q543"/>
    <mergeCell ref="N544:Q544"/>
    <mergeCell ref="N545:Q545"/>
    <mergeCell ref="N546:Q546"/>
    <mergeCell ref="N535:Q535"/>
    <mergeCell ref="N536:Q536"/>
    <mergeCell ref="N537:Q537"/>
    <mergeCell ref="N538:Q538"/>
    <mergeCell ref="N539:Q539"/>
    <mergeCell ref="N540:Q540"/>
    <mergeCell ref="N527:Q527"/>
    <mergeCell ref="B529:R530"/>
    <mergeCell ref="N531:Q531"/>
    <mergeCell ref="N532:Q532"/>
    <mergeCell ref="N533:Q533"/>
    <mergeCell ref="N534:Q534"/>
    <mergeCell ref="N521:Q521"/>
    <mergeCell ref="N522:Q522"/>
    <mergeCell ref="N523:Q523"/>
    <mergeCell ref="N524:Q524"/>
    <mergeCell ref="N525:Q525"/>
    <mergeCell ref="N526:Q526"/>
    <mergeCell ref="N513:Q513"/>
    <mergeCell ref="N514:Q514"/>
    <mergeCell ref="B516:R517"/>
    <mergeCell ref="N518:Q518"/>
    <mergeCell ref="N519:Q519"/>
    <mergeCell ref="N520:Q520"/>
    <mergeCell ref="N507:Q507"/>
    <mergeCell ref="N508:Q508"/>
    <mergeCell ref="N509:Q509"/>
    <mergeCell ref="N510:Q510"/>
    <mergeCell ref="B511:R511"/>
    <mergeCell ref="N512:Q512"/>
    <mergeCell ref="N501:Q501"/>
    <mergeCell ref="N502:Q502"/>
    <mergeCell ref="N503:Q503"/>
    <mergeCell ref="N504:Q504"/>
    <mergeCell ref="N505:Q505"/>
    <mergeCell ref="N506:Q506"/>
    <mergeCell ref="N495:Q495"/>
    <mergeCell ref="N496:Q496"/>
    <mergeCell ref="N497:Q497"/>
    <mergeCell ref="N498:Q498"/>
    <mergeCell ref="N499:Q499"/>
    <mergeCell ref="N500:Q500"/>
    <mergeCell ref="N489:Q489"/>
    <mergeCell ref="N490:Q490"/>
    <mergeCell ref="N491:Q491"/>
    <mergeCell ref="N492:Q492"/>
    <mergeCell ref="N493:Q493"/>
    <mergeCell ref="N494:Q494"/>
    <mergeCell ref="N483:Q483"/>
    <mergeCell ref="N484:Q484"/>
    <mergeCell ref="N485:Q485"/>
    <mergeCell ref="N486:Q486"/>
    <mergeCell ref="N487:Q487"/>
    <mergeCell ref="N488:Q488"/>
    <mergeCell ref="N477:Q477"/>
    <mergeCell ref="N478:Q478"/>
    <mergeCell ref="N479:Q479"/>
    <mergeCell ref="N480:Q480"/>
    <mergeCell ref="N481:Q481"/>
    <mergeCell ref="N482:Q482"/>
    <mergeCell ref="B470:R471"/>
    <mergeCell ref="N472:Q472"/>
    <mergeCell ref="N473:Q473"/>
    <mergeCell ref="N474:Q474"/>
    <mergeCell ref="N475:Q475"/>
    <mergeCell ref="N476:Q476"/>
    <mergeCell ref="AN467:AQ467"/>
    <mergeCell ref="AS467:AV467"/>
    <mergeCell ref="J468:M468"/>
    <mergeCell ref="O468:R468"/>
    <mergeCell ref="T468:W468"/>
    <mergeCell ref="Y468:AB468"/>
    <mergeCell ref="J467:M467"/>
    <mergeCell ref="O467:R467"/>
    <mergeCell ref="T467:W467"/>
    <mergeCell ref="Y467:AB467"/>
    <mergeCell ref="AD467:AG467"/>
    <mergeCell ref="AI467:AL467"/>
    <mergeCell ref="T466:W466"/>
    <mergeCell ref="Y466:AB466"/>
    <mergeCell ref="AD466:AG466"/>
    <mergeCell ref="AI466:AL466"/>
    <mergeCell ref="AN466:AQ466"/>
    <mergeCell ref="AS466:AV466"/>
    <mergeCell ref="AN464:AQ464"/>
    <mergeCell ref="AS464:AV464"/>
    <mergeCell ref="J465:M465"/>
    <mergeCell ref="O465:R465"/>
    <mergeCell ref="T465:W465"/>
    <mergeCell ref="Y465:AB465"/>
    <mergeCell ref="AD465:AG465"/>
    <mergeCell ref="AI465:AL465"/>
    <mergeCell ref="AN465:AQ465"/>
    <mergeCell ref="AS465:AV465"/>
    <mergeCell ref="J464:M464"/>
    <mergeCell ref="O464:R464"/>
    <mergeCell ref="T464:W464"/>
    <mergeCell ref="Y464:AB464"/>
    <mergeCell ref="AD464:AG464"/>
    <mergeCell ref="AI464:AL464"/>
    <mergeCell ref="AS462:AV462"/>
    <mergeCell ref="J463:M463"/>
    <mergeCell ref="O463:R463"/>
    <mergeCell ref="T463:W463"/>
    <mergeCell ref="Y463:AB463"/>
    <mergeCell ref="AD463:AG463"/>
    <mergeCell ref="AI463:AL463"/>
    <mergeCell ref="AN463:AQ463"/>
    <mergeCell ref="AS463:AV463"/>
    <mergeCell ref="AI461:AL461"/>
    <mergeCell ref="AN461:AQ461"/>
    <mergeCell ref="AS461:AV461"/>
    <mergeCell ref="J462:M462"/>
    <mergeCell ref="O462:R462"/>
    <mergeCell ref="T462:W462"/>
    <mergeCell ref="Y462:AB462"/>
    <mergeCell ref="AD462:AG462"/>
    <mergeCell ref="AI462:AL462"/>
    <mergeCell ref="AN462:AQ462"/>
    <mergeCell ref="T460:W460"/>
    <mergeCell ref="Y460:AB460"/>
    <mergeCell ref="AD460:AG460"/>
    <mergeCell ref="J461:M461"/>
    <mergeCell ref="O461:R461"/>
    <mergeCell ref="T461:W461"/>
    <mergeCell ref="Y461:AB461"/>
    <mergeCell ref="AD461:AG461"/>
    <mergeCell ref="AN458:AQ458"/>
    <mergeCell ref="AS458:AV458"/>
    <mergeCell ref="J459:M459"/>
    <mergeCell ref="O459:R459"/>
    <mergeCell ref="T459:W459"/>
    <mergeCell ref="Y459:AB459"/>
    <mergeCell ref="AD459:AG459"/>
    <mergeCell ref="AI459:AL459"/>
    <mergeCell ref="AN459:AQ459"/>
    <mergeCell ref="AS459:AV459"/>
    <mergeCell ref="J458:M458"/>
    <mergeCell ref="O458:R458"/>
    <mergeCell ref="T458:W458"/>
    <mergeCell ref="Y458:AB458"/>
    <mergeCell ref="AD458:AG458"/>
    <mergeCell ref="AI458:AL458"/>
    <mergeCell ref="AD456:AG456"/>
    <mergeCell ref="AI456:AL456"/>
    <mergeCell ref="AN456:AQ456"/>
    <mergeCell ref="AS456:AV456"/>
    <mergeCell ref="J457:M457"/>
    <mergeCell ref="O457:R457"/>
    <mergeCell ref="T457:W457"/>
    <mergeCell ref="Y457:AB457"/>
    <mergeCell ref="N455:R455"/>
    <mergeCell ref="S455:W455"/>
    <mergeCell ref="X455:AB455"/>
    <mergeCell ref="J456:M456"/>
    <mergeCell ref="O456:R456"/>
    <mergeCell ref="T456:W456"/>
    <mergeCell ref="Y456:AB456"/>
    <mergeCell ref="B452:AW452"/>
    <mergeCell ref="I453:AG453"/>
    <mergeCell ref="AH453:AV453"/>
    <mergeCell ref="I454:R454"/>
    <mergeCell ref="S454:AB454"/>
    <mergeCell ref="AC454:AG455"/>
    <mergeCell ref="AH454:AL455"/>
    <mergeCell ref="AM454:AQ455"/>
    <mergeCell ref="AR454:AV455"/>
    <mergeCell ref="I455:M455"/>
    <mergeCell ref="AN449:AQ449"/>
    <mergeCell ref="AS449:AV449"/>
    <mergeCell ref="T450:W450"/>
    <mergeCell ref="AD450:AG450"/>
    <mergeCell ref="AI450:AL450"/>
    <mergeCell ref="AN450:AQ450"/>
    <mergeCell ref="J449:M449"/>
    <mergeCell ref="O449:R449"/>
    <mergeCell ref="T449:W449"/>
    <mergeCell ref="Y449:AB449"/>
    <mergeCell ref="AD449:AG449"/>
    <mergeCell ref="AI449:AL449"/>
    <mergeCell ref="AN447:AQ447"/>
    <mergeCell ref="AS447:AV447"/>
    <mergeCell ref="J448:M448"/>
    <mergeCell ref="O448:R448"/>
    <mergeCell ref="T448:W448"/>
    <mergeCell ref="Y448:AB448"/>
    <mergeCell ref="AD448:AG448"/>
    <mergeCell ref="AI448:AL448"/>
    <mergeCell ref="AN448:AQ448"/>
    <mergeCell ref="AS448:AV448"/>
    <mergeCell ref="J447:M447"/>
    <mergeCell ref="O447:R447"/>
    <mergeCell ref="T447:W447"/>
    <mergeCell ref="Y447:AB447"/>
    <mergeCell ref="AD447:AG447"/>
    <mergeCell ref="AI447:AL447"/>
    <mergeCell ref="AN445:AQ445"/>
    <mergeCell ref="AS445:AV445"/>
    <mergeCell ref="J446:M446"/>
    <mergeCell ref="O446:R446"/>
    <mergeCell ref="T446:W446"/>
    <mergeCell ref="Y446:AB446"/>
    <mergeCell ref="AD446:AG446"/>
    <mergeCell ref="AI446:AL446"/>
    <mergeCell ref="AN446:AQ446"/>
    <mergeCell ref="AS446:AV446"/>
    <mergeCell ref="J445:M445"/>
    <mergeCell ref="O445:R445"/>
    <mergeCell ref="T445:W445"/>
    <mergeCell ref="Y445:AB445"/>
    <mergeCell ref="AD445:AG445"/>
    <mergeCell ref="AI445:AL445"/>
    <mergeCell ref="AN443:AQ443"/>
    <mergeCell ref="AS443:AV443"/>
    <mergeCell ref="J444:M444"/>
    <mergeCell ref="O444:R444"/>
    <mergeCell ref="AD444:AG444"/>
    <mergeCell ref="AI444:AL444"/>
    <mergeCell ref="AN444:AQ444"/>
    <mergeCell ref="J443:M443"/>
    <mergeCell ref="O443:R443"/>
    <mergeCell ref="T443:W443"/>
    <mergeCell ref="Y443:AB443"/>
    <mergeCell ref="AD443:AG443"/>
    <mergeCell ref="AI443:AL443"/>
    <mergeCell ref="AN441:AQ441"/>
    <mergeCell ref="AS441:AV441"/>
    <mergeCell ref="J442:M442"/>
    <mergeCell ref="O442:R442"/>
    <mergeCell ref="T442:W442"/>
    <mergeCell ref="Y442:AB442"/>
    <mergeCell ref="AD442:AG442"/>
    <mergeCell ref="AI442:AL442"/>
    <mergeCell ref="AN442:AQ442"/>
    <mergeCell ref="AS442:AV442"/>
    <mergeCell ref="J441:M441"/>
    <mergeCell ref="O441:R441"/>
    <mergeCell ref="T441:W441"/>
    <mergeCell ref="Y441:AB441"/>
    <mergeCell ref="AD441:AG441"/>
    <mergeCell ref="AI441:AL441"/>
    <mergeCell ref="AI439:AL439"/>
    <mergeCell ref="AN439:AQ439"/>
    <mergeCell ref="AS439:AV439"/>
    <mergeCell ref="T440:W440"/>
    <mergeCell ref="AD440:AG440"/>
    <mergeCell ref="AI440:AL440"/>
    <mergeCell ref="AN440:AQ440"/>
    <mergeCell ref="X438:AB438"/>
    <mergeCell ref="AC438:AG438"/>
    <mergeCell ref="J439:M439"/>
    <mergeCell ref="O439:R439"/>
    <mergeCell ref="T439:W439"/>
    <mergeCell ref="Y439:AB439"/>
    <mergeCell ref="AD439:AG439"/>
    <mergeCell ref="N433:Q433"/>
    <mergeCell ref="B435:AW435"/>
    <mergeCell ref="I436:M438"/>
    <mergeCell ref="N436:R438"/>
    <mergeCell ref="S436:AQ436"/>
    <mergeCell ref="AR436:AV438"/>
    <mergeCell ref="S437:AG437"/>
    <mergeCell ref="AH437:AL438"/>
    <mergeCell ref="AM437:AQ438"/>
    <mergeCell ref="S438:W438"/>
    <mergeCell ref="N427:Q427"/>
    <mergeCell ref="N428:Q428"/>
    <mergeCell ref="N429:Q429"/>
    <mergeCell ref="N430:Q430"/>
    <mergeCell ref="N431:Q431"/>
    <mergeCell ref="N432:Q432"/>
    <mergeCell ref="N421:Q421"/>
    <mergeCell ref="N422:Q422"/>
    <mergeCell ref="N423:Q423"/>
    <mergeCell ref="N424:Q424"/>
    <mergeCell ref="N425:Q425"/>
    <mergeCell ref="N426:Q426"/>
    <mergeCell ref="N415:Q415"/>
    <mergeCell ref="N416:Q416"/>
    <mergeCell ref="N417:Q417"/>
    <mergeCell ref="N418:Q418"/>
    <mergeCell ref="N419:Q419"/>
    <mergeCell ref="N420:Q420"/>
    <mergeCell ref="B408:R409"/>
    <mergeCell ref="N410:Q410"/>
    <mergeCell ref="N411:Q411"/>
    <mergeCell ref="N412:Q412"/>
    <mergeCell ref="N413:Q413"/>
    <mergeCell ref="N414:Q414"/>
    <mergeCell ref="N401:Q401"/>
    <mergeCell ref="N402:Q402"/>
    <mergeCell ref="N403:Q403"/>
    <mergeCell ref="N404:Q404"/>
    <mergeCell ref="N405:Q405"/>
    <mergeCell ref="N406:Q406"/>
    <mergeCell ref="N393:Q393"/>
    <mergeCell ref="B395:R396"/>
    <mergeCell ref="N397:Q397"/>
    <mergeCell ref="N398:Q398"/>
    <mergeCell ref="N399:Q399"/>
    <mergeCell ref="N400:Q400"/>
    <mergeCell ref="N387:Q387"/>
    <mergeCell ref="N388:Q388"/>
    <mergeCell ref="N389:Q389"/>
    <mergeCell ref="C390:R390"/>
    <mergeCell ref="N391:Q391"/>
    <mergeCell ref="N392:Q392"/>
    <mergeCell ref="N381:Q381"/>
    <mergeCell ref="N382:Q382"/>
    <mergeCell ref="N383:Q383"/>
    <mergeCell ref="N384:Q384"/>
    <mergeCell ref="N385:Q385"/>
    <mergeCell ref="N386:Q386"/>
    <mergeCell ref="N375:Q375"/>
    <mergeCell ref="N376:Q376"/>
    <mergeCell ref="N377:Q377"/>
    <mergeCell ref="N378:Q378"/>
    <mergeCell ref="N379:Q379"/>
    <mergeCell ref="N380:Q380"/>
    <mergeCell ref="N369:Q369"/>
    <mergeCell ref="N370:Q370"/>
    <mergeCell ref="N371:Q371"/>
    <mergeCell ref="N372:Q372"/>
    <mergeCell ref="N373:Q373"/>
    <mergeCell ref="N374:Q374"/>
    <mergeCell ref="N363:Q363"/>
    <mergeCell ref="N364:Q364"/>
    <mergeCell ref="N365:Q365"/>
    <mergeCell ref="N366:Q366"/>
    <mergeCell ref="N367:Q367"/>
    <mergeCell ref="N368:Q368"/>
    <mergeCell ref="N354:Q354"/>
    <mergeCell ref="N355:Q355"/>
    <mergeCell ref="N356:Q356"/>
    <mergeCell ref="N357:Q357"/>
    <mergeCell ref="N358:Q358"/>
    <mergeCell ref="B359:B393"/>
    <mergeCell ref="N359:Q359"/>
    <mergeCell ref="N360:Q360"/>
    <mergeCell ref="N361:Q361"/>
    <mergeCell ref="N362:Q362"/>
    <mergeCell ref="N348:Q348"/>
    <mergeCell ref="N349:Q349"/>
    <mergeCell ref="N350:Q350"/>
    <mergeCell ref="N351:Q351"/>
    <mergeCell ref="N352:Q352"/>
    <mergeCell ref="N353:Q353"/>
    <mergeCell ref="B338:R339"/>
    <mergeCell ref="B340:B358"/>
    <mergeCell ref="N340:Q340"/>
    <mergeCell ref="N341:Q341"/>
    <mergeCell ref="N342:Q342"/>
    <mergeCell ref="N343:Q343"/>
    <mergeCell ref="N344:Q344"/>
    <mergeCell ref="N345:Q345"/>
    <mergeCell ref="N346:Q346"/>
    <mergeCell ref="N347:Q347"/>
    <mergeCell ref="B330:R331"/>
    <mergeCell ref="N332:Q332"/>
    <mergeCell ref="N333:Q333"/>
    <mergeCell ref="N334:Q334"/>
    <mergeCell ref="N335:Q335"/>
    <mergeCell ref="N336:Q336"/>
    <mergeCell ref="B322:R323"/>
    <mergeCell ref="N324:Q324"/>
    <mergeCell ref="N325:Q325"/>
    <mergeCell ref="N326:Q326"/>
    <mergeCell ref="N327:Q327"/>
    <mergeCell ref="N328:Q328"/>
    <mergeCell ref="N315:Q315"/>
    <mergeCell ref="N316:Q316"/>
    <mergeCell ref="N317:Q317"/>
    <mergeCell ref="N318:Q318"/>
    <mergeCell ref="N319:Q319"/>
    <mergeCell ref="N320:Q320"/>
    <mergeCell ref="B308:R309"/>
    <mergeCell ref="N310:Q310"/>
    <mergeCell ref="N311:Q311"/>
    <mergeCell ref="N312:Q312"/>
    <mergeCell ref="N313:Q313"/>
    <mergeCell ref="N314:Q314"/>
    <mergeCell ref="B305:P306"/>
    <mergeCell ref="Q305:U305"/>
    <mergeCell ref="V305:Z305"/>
    <mergeCell ref="AA305:AE305"/>
    <mergeCell ref="R306:U306"/>
    <mergeCell ref="W306:Z306"/>
    <mergeCell ref="AB306:AE306"/>
    <mergeCell ref="R301:U301"/>
    <mergeCell ref="W301:Z301"/>
    <mergeCell ref="R302:U302"/>
    <mergeCell ref="W302:Z302"/>
    <mergeCell ref="R303:U303"/>
    <mergeCell ref="R304:U304"/>
    <mergeCell ref="B297:B304"/>
    <mergeCell ref="C297:P297"/>
    <mergeCell ref="Q297:U297"/>
    <mergeCell ref="V297:Z297"/>
    <mergeCell ref="R298:U298"/>
    <mergeCell ref="W298:Z298"/>
    <mergeCell ref="R299:U299"/>
    <mergeCell ref="W299:Z299"/>
    <mergeCell ref="R300:U300"/>
    <mergeCell ref="W300:Z300"/>
    <mergeCell ref="AB293:AE293"/>
    <mergeCell ref="AB294:AE294"/>
    <mergeCell ref="AB295:AE295"/>
    <mergeCell ref="H296:K296"/>
    <mergeCell ref="R296:U296"/>
    <mergeCell ref="AB296:AE296"/>
    <mergeCell ref="AB288:AE288"/>
    <mergeCell ref="AB289:AE289"/>
    <mergeCell ref="B290:B295"/>
    <mergeCell ref="AB290:AE290"/>
    <mergeCell ref="R291:U291"/>
    <mergeCell ref="W291:Z291"/>
    <mergeCell ref="AB291:AE291"/>
    <mergeCell ref="W292:Z292"/>
    <mergeCell ref="AB292:AE292"/>
    <mergeCell ref="W293:Z293"/>
    <mergeCell ref="R284:U284"/>
    <mergeCell ref="W284:Z284"/>
    <mergeCell ref="AB284:AE284"/>
    <mergeCell ref="AB285:AE285"/>
    <mergeCell ref="AB286:AE286"/>
    <mergeCell ref="AB287:AE287"/>
    <mergeCell ref="R282:U282"/>
    <mergeCell ref="W282:Z282"/>
    <mergeCell ref="AB282:AE282"/>
    <mergeCell ref="R283:U283"/>
    <mergeCell ref="W283:Z283"/>
    <mergeCell ref="AB283:AE283"/>
    <mergeCell ref="R280:U280"/>
    <mergeCell ref="W280:Z280"/>
    <mergeCell ref="AB280:AE280"/>
    <mergeCell ref="R281:U281"/>
    <mergeCell ref="W281:Z281"/>
    <mergeCell ref="AB281:AE281"/>
    <mergeCell ref="M275:P275"/>
    <mergeCell ref="R275:U275"/>
    <mergeCell ref="W275:Z275"/>
    <mergeCell ref="AB275:AE275"/>
    <mergeCell ref="B277:AE278"/>
    <mergeCell ref="B279:B289"/>
    <mergeCell ref="C279:P279"/>
    <mergeCell ref="Q279:U279"/>
    <mergeCell ref="V279:Z279"/>
    <mergeCell ref="AA279:AE279"/>
    <mergeCell ref="M273:P273"/>
    <mergeCell ref="R273:U273"/>
    <mergeCell ref="W273:Z273"/>
    <mergeCell ref="M274:P274"/>
    <mergeCell ref="R274:U274"/>
    <mergeCell ref="W274:Z274"/>
    <mergeCell ref="M271:P271"/>
    <mergeCell ref="R271:U271"/>
    <mergeCell ref="W271:Z271"/>
    <mergeCell ref="AB271:AE271"/>
    <mergeCell ref="M272:P272"/>
    <mergeCell ref="R272:U272"/>
    <mergeCell ref="W272:Z272"/>
    <mergeCell ref="AB272:AE272"/>
    <mergeCell ref="B269:K270"/>
    <mergeCell ref="L269:P270"/>
    <mergeCell ref="Q269:U270"/>
    <mergeCell ref="V269:AF269"/>
    <mergeCell ref="V270:Z270"/>
    <mergeCell ref="AA270:AE270"/>
    <mergeCell ref="B262:B265"/>
    <mergeCell ref="O262:R262"/>
    <mergeCell ref="O263:R263"/>
    <mergeCell ref="O264:R264"/>
    <mergeCell ref="O265:R265"/>
    <mergeCell ref="B267:AF268"/>
    <mergeCell ref="O254:R254"/>
    <mergeCell ref="O255:R255"/>
    <mergeCell ref="B256:B261"/>
    <mergeCell ref="O256:R256"/>
    <mergeCell ref="O257:R257"/>
    <mergeCell ref="O258:R258"/>
    <mergeCell ref="O259:R259"/>
    <mergeCell ref="O260:R260"/>
    <mergeCell ref="O261:R261"/>
    <mergeCell ref="O245:R245"/>
    <mergeCell ref="O246:R246"/>
    <mergeCell ref="B247:B255"/>
    <mergeCell ref="O247:R247"/>
    <mergeCell ref="O248:R248"/>
    <mergeCell ref="O249:R249"/>
    <mergeCell ref="O250:R250"/>
    <mergeCell ref="O251:R251"/>
    <mergeCell ref="O252:R252"/>
    <mergeCell ref="O253:R253"/>
    <mergeCell ref="B236:B246"/>
    <mergeCell ref="O236:R236"/>
    <mergeCell ref="O237:R237"/>
    <mergeCell ref="O238:R238"/>
    <mergeCell ref="O239:R239"/>
    <mergeCell ref="O240:R240"/>
    <mergeCell ref="O241:R241"/>
    <mergeCell ref="O242:R242"/>
    <mergeCell ref="O243:R243"/>
    <mergeCell ref="O244:R244"/>
    <mergeCell ref="B230:B235"/>
    <mergeCell ref="O230:R230"/>
    <mergeCell ref="O231:R231"/>
    <mergeCell ref="O232:R232"/>
    <mergeCell ref="O233:R233"/>
    <mergeCell ref="O234:R234"/>
    <mergeCell ref="O235:R235"/>
    <mergeCell ref="B221:N222"/>
    <mergeCell ref="J223:M223"/>
    <mergeCell ref="J224:M224"/>
    <mergeCell ref="J225:M225"/>
    <mergeCell ref="J226:M226"/>
    <mergeCell ref="B228:R229"/>
    <mergeCell ref="B214:B219"/>
    <mergeCell ref="C214:M214"/>
    <mergeCell ref="N214:R214"/>
    <mergeCell ref="O215:R215"/>
    <mergeCell ref="O216:R216"/>
    <mergeCell ref="O217:R217"/>
    <mergeCell ref="O218:R218"/>
    <mergeCell ref="O219:R219"/>
    <mergeCell ref="B208:B210"/>
    <mergeCell ref="C208:M208"/>
    <mergeCell ref="N208:R208"/>
    <mergeCell ref="O209:R209"/>
    <mergeCell ref="O210:R210"/>
    <mergeCell ref="B211:B213"/>
    <mergeCell ref="C211:M211"/>
    <mergeCell ref="N211:R211"/>
    <mergeCell ref="O212:R212"/>
    <mergeCell ref="O213:R213"/>
    <mergeCell ref="J198:M198"/>
    <mergeCell ref="J199:M199"/>
    <mergeCell ref="J200:M200"/>
    <mergeCell ref="J201:M201"/>
    <mergeCell ref="B203:R204"/>
    <mergeCell ref="B205:B207"/>
    <mergeCell ref="C205:M205"/>
    <mergeCell ref="N205:R205"/>
    <mergeCell ref="O206:R206"/>
    <mergeCell ref="O207:R207"/>
    <mergeCell ref="N190:Q190"/>
    <mergeCell ref="N191:Q191"/>
    <mergeCell ref="N192:Q192"/>
    <mergeCell ref="B194:N195"/>
    <mergeCell ref="J196:M196"/>
    <mergeCell ref="J197:M197"/>
    <mergeCell ref="N184:Q184"/>
    <mergeCell ref="N185:Q185"/>
    <mergeCell ref="N186:Q186"/>
    <mergeCell ref="N187:Q187"/>
    <mergeCell ref="N188:Q188"/>
    <mergeCell ref="B189:R189"/>
    <mergeCell ref="N178:Q178"/>
    <mergeCell ref="N179:Q179"/>
    <mergeCell ref="N180:Q180"/>
    <mergeCell ref="N181:Q181"/>
    <mergeCell ref="N182:Q182"/>
    <mergeCell ref="N183:Q183"/>
    <mergeCell ref="N171:Q171"/>
    <mergeCell ref="N172:Q172"/>
    <mergeCell ref="T172:W172"/>
    <mergeCell ref="N173:Q173"/>
    <mergeCell ref="T173:W173"/>
    <mergeCell ref="B176:R177"/>
    <mergeCell ref="N165:Q165"/>
    <mergeCell ref="N166:Q166"/>
    <mergeCell ref="N167:Q167"/>
    <mergeCell ref="N168:Q168"/>
    <mergeCell ref="N169:Q169"/>
    <mergeCell ref="N170:Q170"/>
    <mergeCell ref="N160:Q160"/>
    <mergeCell ref="T160:W160"/>
    <mergeCell ref="N161:Q161"/>
    <mergeCell ref="N162:Q162"/>
    <mergeCell ref="N163:Q163"/>
    <mergeCell ref="N164:Q164"/>
    <mergeCell ref="C151:C155"/>
    <mergeCell ref="D151:M155"/>
    <mergeCell ref="T151:AM154"/>
    <mergeCell ref="T155:AM155"/>
    <mergeCell ref="B157:X158"/>
    <mergeCell ref="B159:L159"/>
    <mergeCell ref="M159:R159"/>
    <mergeCell ref="S159:X159"/>
    <mergeCell ref="O147:R147"/>
    <mergeCell ref="Z147:AM147"/>
    <mergeCell ref="D148:S148"/>
    <mergeCell ref="AI148:AL148"/>
    <mergeCell ref="AI149:AL149"/>
    <mergeCell ref="N150:S150"/>
    <mergeCell ref="AI150:AL150"/>
    <mergeCell ref="C142:T142"/>
    <mergeCell ref="V142:AM142"/>
    <mergeCell ref="B144:B155"/>
    <mergeCell ref="O144:R144"/>
    <mergeCell ref="T144:T150"/>
    <mergeCell ref="AI144:AL144"/>
    <mergeCell ref="O145:R145"/>
    <mergeCell ref="AI145:AL145"/>
    <mergeCell ref="C146:S146"/>
    <mergeCell ref="AI146:AL146"/>
    <mergeCell ref="C136:C139"/>
    <mergeCell ref="AI136:AL136"/>
    <mergeCell ref="AI137:AL137"/>
    <mergeCell ref="AI138:AL138"/>
    <mergeCell ref="AI139:AL139"/>
    <mergeCell ref="B141:T141"/>
    <mergeCell ref="U141:AM141"/>
    <mergeCell ref="AI130:AL130"/>
    <mergeCell ref="AI131:AL131"/>
    <mergeCell ref="AI132:AL132"/>
    <mergeCell ref="AI133:AL133"/>
    <mergeCell ref="AI134:AL134"/>
    <mergeCell ref="AI135:AL135"/>
    <mergeCell ref="O126:R126"/>
    <mergeCell ref="AD126:AG126"/>
    <mergeCell ref="AI126:AL126"/>
    <mergeCell ref="AI127:AL127"/>
    <mergeCell ref="AI128:AL128"/>
    <mergeCell ref="AI129:AL129"/>
    <mergeCell ref="AI120:AL120"/>
    <mergeCell ref="AI121:AL121"/>
    <mergeCell ref="AI122:AL122"/>
    <mergeCell ref="AI123:AL123"/>
    <mergeCell ref="AI124:AL124"/>
    <mergeCell ref="O125:R125"/>
    <mergeCell ref="AD125:AG125"/>
    <mergeCell ref="AI125:AL125"/>
    <mergeCell ref="AI114:AL114"/>
    <mergeCell ref="AI115:AL115"/>
    <mergeCell ref="AI116:AL116"/>
    <mergeCell ref="AI117:AL117"/>
    <mergeCell ref="AI118:AL118"/>
    <mergeCell ref="AI119:AL119"/>
    <mergeCell ref="C108:C135"/>
    <mergeCell ref="Y108:AB108"/>
    <mergeCell ref="AD108:AG108"/>
    <mergeCell ref="AI108:AL108"/>
    <mergeCell ref="D109:D113"/>
    <mergeCell ref="AI109:AL109"/>
    <mergeCell ref="AI110:AL110"/>
    <mergeCell ref="AI111:AL111"/>
    <mergeCell ref="AI112:AL112"/>
    <mergeCell ref="AI113:AL113"/>
    <mergeCell ref="AI102:AL102"/>
    <mergeCell ref="AI103:AL103"/>
    <mergeCell ref="AI104:AL104"/>
    <mergeCell ref="AI105:AL105"/>
    <mergeCell ref="AI106:AL106"/>
    <mergeCell ref="AI107:AL107"/>
    <mergeCell ref="Y97:AB97"/>
    <mergeCell ref="AI97:AL97"/>
    <mergeCell ref="AI98:AL98"/>
    <mergeCell ref="AI99:AL99"/>
    <mergeCell ref="AI100:AL100"/>
    <mergeCell ref="AI101:AL101"/>
    <mergeCell ref="Y95:AB95"/>
    <mergeCell ref="AD95:AG95"/>
    <mergeCell ref="AI95:AL95"/>
    <mergeCell ref="Y96:AB96"/>
    <mergeCell ref="AD96:AG96"/>
    <mergeCell ref="AI96:AL96"/>
    <mergeCell ref="Y92:AB92"/>
    <mergeCell ref="AI92:AL92"/>
    <mergeCell ref="Y93:AB93"/>
    <mergeCell ref="AI93:AL93"/>
    <mergeCell ref="Y94:AB94"/>
    <mergeCell ref="AD94:AG94"/>
    <mergeCell ref="AI94:AL94"/>
    <mergeCell ref="Y89:AB89"/>
    <mergeCell ref="AD89:AG89"/>
    <mergeCell ref="AI89:AL89"/>
    <mergeCell ref="Y90:AB90"/>
    <mergeCell ref="AI90:AL90"/>
    <mergeCell ref="Y91:AB91"/>
    <mergeCell ref="AD91:AG91"/>
    <mergeCell ref="AI91:AL91"/>
    <mergeCell ref="Y85:AB85"/>
    <mergeCell ref="AI85:AL85"/>
    <mergeCell ref="AI86:AL86"/>
    <mergeCell ref="Y87:AB87"/>
    <mergeCell ref="AI87:AL87"/>
    <mergeCell ref="Y88:AB88"/>
    <mergeCell ref="AD88:AG88"/>
    <mergeCell ref="AI88:AL88"/>
    <mergeCell ref="AD82:AG82"/>
    <mergeCell ref="AI82:AL82"/>
    <mergeCell ref="Y83:AB83"/>
    <mergeCell ref="AD83:AG83"/>
    <mergeCell ref="AI83:AL83"/>
    <mergeCell ref="Y84:AB84"/>
    <mergeCell ref="AD84:AG84"/>
    <mergeCell ref="AI84:AL84"/>
    <mergeCell ref="AI79:AL79"/>
    <mergeCell ref="Y80:AB80"/>
    <mergeCell ref="AD80:AG80"/>
    <mergeCell ref="AI80:AL80"/>
    <mergeCell ref="Y81:AB81"/>
    <mergeCell ref="AD81:AG81"/>
    <mergeCell ref="AI81:AL81"/>
    <mergeCell ref="AI76:AL76"/>
    <mergeCell ref="Y77:AB77"/>
    <mergeCell ref="AD77:AG77"/>
    <mergeCell ref="AI77:AL77"/>
    <mergeCell ref="D78:D83"/>
    <mergeCell ref="Y78:AB78"/>
    <mergeCell ref="AD78:AG78"/>
    <mergeCell ref="AI78:AL78"/>
    <mergeCell ref="Y79:AB79"/>
    <mergeCell ref="AD79:AG79"/>
    <mergeCell ref="AI73:AL73"/>
    <mergeCell ref="Y74:AB74"/>
    <mergeCell ref="AD74:AG74"/>
    <mergeCell ref="AI74:AL74"/>
    <mergeCell ref="Y75:AB75"/>
    <mergeCell ref="AD75:AG75"/>
    <mergeCell ref="AI75:AL75"/>
    <mergeCell ref="AD71:AG71"/>
    <mergeCell ref="AD72:AG72"/>
    <mergeCell ref="B73:B139"/>
    <mergeCell ref="C73:C107"/>
    <mergeCell ref="E73:W73"/>
    <mergeCell ref="Y73:AB73"/>
    <mergeCell ref="AD73:AG73"/>
    <mergeCell ref="Y76:AB76"/>
    <mergeCell ref="AD76:AG76"/>
    <mergeCell ref="Y82:AB82"/>
    <mergeCell ref="AD65:AG65"/>
    <mergeCell ref="AD66:AG66"/>
    <mergeCell ref="AD67:AG67"/>
    <mergeCell ref="AD68:AG68"/>
    <mergeCell ref="AD69:AG69"/>
    <mergeCell ref="AD70:AG70"/>
    <mergeCell ref="AD59:AG59"/>
    <mergeCell ref="AD60:AG60"/>
    <mergeCell ref="AD61:AG61"/>
    <mergeCell ref="AD62:AG62"/>
    <mergeCell ref="AD63:AG63"/>
    <mergeCell ref="AD64:AG64"/>
    <mergeCell ref="AD50:AG50"/>
    <mergeCell ref="C51:C71"/>
    <mergeCell ref="AD51:AG51"/>
    <mergeCell ref="AD52:AG52"/>
    <mergeCell ref="AD53:AG53"/>
    <mergeCell ref="AD54:AG54"/>
    <mergeCell ref="AD55:AG55"/>
    <mergeCell ref="AD56:AG56"/>
    <mergeCell ref="AD57:AG57"/>
    <mergeCell ref="AD58:AG58"/>
    <mergeCell ref="AI42:AL42"/>
    <mergeCell ref="AI43:AL43"/>
    <mergeCell ref="AI44:AL44"/>
    <mergeCell ref="B45:B71"/>
    <mergeCell ref="C45:C50"/>
    <mergeCell ref="AD45:AG45"/>
    <mergeCell ref="AD46:AG46"/>
    <mergeCell ref="AD47:AG47"/>
    <mergeCell ref="AD48:AG48"/>
    <mergeCell ref="AD49:AG49"/>
    <mergeCell ref="C35:C43"/>
    <mergeCell ref="AI35:AL35"/>
    <mergeCell ref="AI36:AL36"/>
    <mergeCell ref="AI37:AL37"/>
    <mergeCell ref="AI38:AL38"/>
    <mergeCell ref="AI39:AL39"/>
    <mergeCell ref="AI40:AL40"/>
    <mergeCell ref="O41:R41"/>
    <mergeCell ref="AD41:AG41"/>
    <mergeCell ref="AI41:AL41"/>
    <mergeCell ref="O33:R33"/>
    <mergeCell ref="AD33:AG33"/>
    <mergeCell ref="AI33:AL33"/>
    <mergeCell ref="O34:R34"/>
    <mergeCell ref="AD34:AG34"/>
    <mergeCell ref="AI34:AL34"/>
    <mergeCell ref="Y30:AB30"/>
    <mergeCell ref="AD30:AG30"/>
    <mergeCell ref="AI30:AL30"/>
    <mergeCell ref="AD31:AG31"/>
    <mergeCell ref="AI31:AL31"/>
    <mergeCell ref="AD32:AG32"/>
    <mergeCell ref="AI32:AL32"/>
    <mergeCell ref="AI28:AL28"/>
    <mergeCell ref="O29:R29"/>
    <mergeCell ref="T29:W29"/>
    <mergeCell ref="Y29:AB29"/>
    <mergeCell ref="AD29:AG29"/>
    <mergeCell ref="AI29:AL29"/>
    <mergeCell ref="AI26:AL26"/>
    <mergeCell ref="O27:R27"/>
    <mergeCell ref="T27:W27"/>
    <mergeCell ref="Y27:AB27"/>
    <mergeCell ref="AD27:AG27"/>
    <mergeCell ref="AI27:AL27"/>
    <mergeCell ref="D25:D29"/>
    <mergeCell ref="O25:R25"/>
    <mergeCell ref="T25:W25"/>
    <mergeCell ref="Y25:AB25"/>
    <mergeCell ref="AD25:AG25"/>
    <mergeCell ref="AI25:AL25"/>
    <mergeCell ref="O26:R26"/>
    <mergeCell ref="T26:W26"/>
    <mergeCell ref="Y26:AB26"/>
    <mergeCell ref="AD26:AG26"/>
    <mergeCell ref="D21:D24"/>
    <mergeCell ref="AD21:AG21"/>
    <mergeCell ref="AI21:AL21"/>
    <mergeCell ref="AD22:AG22"/>
    <mergeCell ref="AI22:AL22"/>
    <mergeCell ref="AI23:AL23"/>
    <mergeCell ref="AI24:AL24"/>
    <mergeCell ref="O19:R19"/>
    <mergeCell ref="T19:W19"/>
    <mergeCell ref="Y19:AB19"/>
    <mergeCell ref="AD19:AG19"/>
    <mergeCell ref="AI19:AL19"/>
    <mergeCell ref="AI20:AL20"/>
    <mergeCell ref="Y16:AB16"/>
    <mergeCell ref="AD16:AG16"/>
    <mergeCell ref="AI16:AL16"/>
    <mergeCell ref="AD17:AG17"/>
    <mergeCell ref="AI17:AL17"/>
    <mergeCell ref="Y18:AB18"/>
    <mergeCell ref="AD18:AG18"/>
    <mergeCell ref="AI18:AL18"/>
    <mergeCell ref="AI13:AL13"/>
    <mergeCell ref="Y14:AB14"/>
    <mergeCell ref="AD14:AG14"/>
    <mergeCell ref="AI14:AL14"/>
    <mergeCell ref="O15:R15"/>
    <mergeCell ref="T15:W15"/>
    <mergeCell ref="Y15:AB15"/>
    <mergeCell ref="AD15:AG15"/>
    <mergeCell ref="AI15:AL15"/>
    <mergeCell ref="AI10:AL10"/>
    <mergeCell ref="AD11:AG11"/>
    <mergeCell ref="AI11:AL11"/>
    <mergeCell ref="D12:D18"/>
    <mergeCell ref="O12:R12"/>
    <mergeCell ref="T12:W12"/>
    <mergeCell ref="Y12:AB12"/>
    <mergeCell ref="AD12:AG12"/>
    <mergeCell ref="AI12:AL12"/>
    <mergeCell ref="Y13:AB13"/>
    <mergeCell ref="AI8:AL8"/>
    <mergeCell ref="O9:R9"/>
    <mergeCell ref="T9:W9"/>
    <mergeCell ref="Y9:AB9"/>
    <mergeCell ref="AD9:AG9"/>
    <mergeCell ref="AI9:AL9"/>
    <mergeCell ref="AC7:AG7"/>
    <mergeCell ref="B8:B43"/>
    <mergeCell ref="C8:C34"/>
    <mergeCell ref="O8:R8"/>
    <mergeCell ref="T8:W8"/>
    <mergeCell ref="Y8:AB8"/>
    <mergeCell ref="AD8:AG8"/>
    <mergeCell ref="AD13:AG13"/>
    <mergeCell ref="O16:R16"/>
    <mergeCell ref="T16:W16"/>
    <mergeCell ref="O2:AA3"/>
    <mergeCell ref="B5:C7"/>
    <mergeCell ref="D5:M7"/>
    <mergeCell ref="N5:AG5"/>
    <mergeCell ref="AH5:AM7"/>
    <mergeCell ref="N6:W6"/>
    <mergeCell ref="X6:AG6"/>
    <mergeCell ref="N7:R7"/>
    <mergeCell ref="S7:W7"/>
    <mergeCell ref="X7:AB7"/>
  </mergeCells>
  <conditionalFormatting sqref="I450">
    <cfRule type="cellIs" dxfId="35" priority="31" operator="lessThan">
      <formula>0</formula>
    </cfRule>
  </conditionalFormatting>
  <conditionalFormatting sqref="I467:I468">
    <cfRule type="cellIs" dxfId="34" priority="23" operator="lessThan">
      <formula>0</formula>
    </cfRule>
  </conditionalFormatting>
  <conditionalFormatting sqref="I569">
    <cfRule type="cellIs" dxfId="33" priority="15" operator="lessThan">
      <formula>0</formula>
    </cfRule>
  </conditionalFormatting>
  <conditionalFormatting sqref="I586:I587">
    <cfRule type="cellIs" dxfId="32" priority="8" operator="lessThan">
      <formula>0</formula>
    </cfRule>
  </conditionalFormatting>
  <conditionalFormatting sqref="N450">
    <cfRule type="cellIs" dxfId="31" priority="30" operator="lessThan">
      <formula>0</formula>
    </cfRule>
  </conditionalFormatting>
  <conditionalFormatting sqref="N467:N468">
    <cfRule type="cellIs" dxfId="30" priority="22" operator="lessThan">
      <formula>0</formula>
    </cfRule>
  </conditionalFormatting>
  <conditionalFormatting sqref="N569">
    <cfRule type="cellIs" dxfId="29" priority="14" operator="lessThan">
      <formula>0</formula>
    </cfRule>
  </conditionalFormatting>
  <conditionalFormatting sqref="N586:N587">
    <cfRule type="cellIs" dxfId="28" priority="7" operator="lessThan">
      <formula>0</formula>
    </cfRule>
  </conditionalFormatting>
  <conditionalFormatting sqref="R397">
    <cfRule type="cellIs" dxfId="27" priority="36" operator="equal">
      <formula>0</formula>
    </cfRule>
  </conditionalFormatting>
  <conditionalFormatting sqref="R406">
    <cfRule type="cellIs" dxfId="26" priority="34" operator="equal">
      <formula>0</formula>
    </cfRule>
  </conditionalFormatting>
  <conditionalFormatting sqref="R432">
    <cfRule type="cellIs" dxfId="25" priority="33" operator="equal">
      <formula>0</formula>
    </cfRule>
  </conditionalFormatting>
  <conditionalFormatting sqref="S147">
    <cfRule type="cellIs" dxfId="24" priority="35" operator="equal">
      <formula>0</formula>
    </cfRule>
  </conditionalFormatting>
  <conditionalFormatting sqref="S450">
    <cfRule type="cellIs" dxfId="23" priority="29" operator="lessThan">
      <formula>0</formula>
    </cfRule>
  </conditionalFormatting>
  <conditionalFormatting sqref="S467:S468">
    <cfRule type="cellIs" dxfId="22" priority="21" operator="lessThan">
      <formula>0</formula>
    </cfRule>
  </conditionalFormatting>
  <conditionalFormatting sqref="S569">
    <cfRule type="cellIs" dxfId="21" priority="13" operator="lessThan">
      <formula>0</formula>
    </cfRule>
  </conditionalFormatting>
  <conditionalFormatting sqref="S586:S587">
    <cfRule type="cellIs" dxfId="20" priority="6" operator="lessThan">
      <formula>0</formula>
    </cfRule>
  </conditionalFormatting>
  <conditionalFormatting sqref="X450">
    <cfRule type="cellIs" dxfId="19" priority="28" operator="lessThan">
      <formula>0</formula>
    </cfRule>
  </conditionalFormatting>
  <conditionalFormatting sqref="X467:X468">
    <cfRule type="cellIs" dxfId="18" priority="17" operator="lessThan">
      <formula>0</formula>
    </cfRule>
  </conditionalFormatting>
  <conditionalFormatting sqref="X569">
    <cfRule type="cellIs" dxfId="17" priority="12" operator="lessThan">
      <formula>0</formula>
    </cfRule>
  </conditionalFormatting>
  <conditionalFormatting sqref="X586:X587">
    <cfRule type="cellIs" dxfId="16" priority="2" operator="lessThan">
      <formula>0</formula>
    </cfRule>
  </conditionalFormatting>
  <conditionalFormatting sqref="AC450">
    <cfRule type="cellIs" dxfId="15" priority="27" operator="lessThan">
      <formula>0</formula>
    </cfRule>
  </conditionalFormatting>
  <conditionalFormatting sqref="AC467:AC468">
    <cfRule type="cellIs" dxfId="14" priority="16" operator="lessThan">
      <formula>0</formula>
    </cfRule>
  </conditionalFormatting>
  <conditionalFormatting sqref="AC569">
    <cfRule type="cellIs" dxfId="13" priority="11" operator="lessThan">
      <formula>0</formula>
    </cfRule>
  </conditionalFormatting>
  <conditionalFormatting sqref="AC586:AC587">
    <cfRule type="cellIs" dxfId="12" priority="1" operator="lessThan">
      <formula>0</formula>
    </cfRule>
  </conditionalFormatting>
  <conditionalFormatting sqref="AH450">
    <cfRule type="cellIs" dxfId="11" priority="26" operator="lessThan">
      <formula>0</formula>
    </cfRule>
  </conditionalFormatting>
  <conditionalFormatting sqref="AH467">
    <cfRule type="cellIs" dxfId="10" priority="20" operator="lessThan">
      <formula>0</formula>
    </cfRule>
  </conditionalFormatting>
  <conditionalFormatting sqref="AH569">
    <cfRule type="cellIs" dxfId="9" priority="10" operator="lessThan">
      <formula>0</formula>
    </cfRule>
  </conditionalFormatting>
  <conditionalFormatting sqref="AH586">
    <cfRule type="cellIs" dxfId="8" priority="5" operator="lessThan">
      <formula>0</formula>
    </cfRule>
  </conditionalFormatting>
  <conditionalFormatting sqref="AM139">
    <cfRule type="cellIs" dxfId="7" priority="32" operator="equal">
      <formula>0</formula>
    </cfRule>
  </conditionalFormatting>
  <conditionalFormatting sqref="AM450">
    <cfRule type="cellIs" dxfId="6" priority="25" operator="lessThan">
      <formula>0</formula>
    </cfRule>
  </conditionalFormatting>
  <conditionalFormatting sqref="AM467">
    <cfRule type="cellIs" dxfId="5" priority="19" operator="lessThan">
      <formula>0</formula>
    </cfRule>
  </conditionalFormatting>
  <conditionalFormatting sqref="AM569">
    <cfRule type="cellIs" dxfId="4" priority="9" operator="lessThan">
      <formula>0</formula>
    </cfRule>
  </conditionalFormatting>
  <conditionalFormatting sqref="AM586">
    <cfRule type="cellIs" dxfId="3" priority="4" operator="lessThan">
      <formula>0</formula>
    </cfRule>
  </conditionalFormatting>
  <conditionalFormatting sqref="AR450">
    <cfRule type="cellIs" dxfId="2" priority="24" operator="lessThan">
      <formula>0</formula>
    </cfRule>
  </conditionalFormatting>
  <conditionalFormatting sqref="AR467">
    <cfRule type="cellIs" dxfId="1" priority="18" operator="lessThan">
      <formula>0</formula>
    </cfRule>
  </conditionalFormatting>
  <conditionalFormatting sqref="AR586">
    <cfRule type="cellIs" dxfId="0" priority="3" operator="lessThan">
      <formula>0</formula>
    </cfRule>
  </conditionalFormatting>
  <hyperlinks>
    <hyperlink ref="AE3" r:id="rId1"/>
  </hyperlinks>
  <pageMargins left="0.70866141732283472" right="0.70866141732283472" top="0.74803149606299213" bottom="0.74803149606299213" header="0.31496062992125984" footer="0.31496062992125984"/>
  <pageSetup scale="47" orientation="portrait" r:id="rId2"/>
  <rowBreaks count="3" manualBreakCount="3">
    <brk id="155" max="53" man="1"/>
    <brk id="265" max="53" man="1"/>
    <brk id="336" max="53" man="1"/>
  </rowBreak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40"/>
  <sheetViews>
    <sheetView topLeftCell="A7" zoomScale="87" zoomScaleNormal="87" workbookViewId="0">
      <pane ySplit="7" topLeftCell="A14" activePane="bottomLeft" state="frozen"/>
      <selection activeCell="A7" sqref="A7"/>
      <selection pane="bottomLeft" activeCell="G39" sqref="G39"/>
    </sheetView>
  </sheetViews>
  <sheetFormatPr baseColWidth="10" defaultRowHeight="15"/>
  <cols>
    <col min="1" max="1" width="7" customWidth="1"/>
    <col min="2" max="2" width="67.7109375" customWidth="1"/>
    <col min="3" max="3" width="16.140625" style="1" bestFit="1" customWidth="1"/>
    <col min="4" max="4" width="14.42578125" style="1" customWidth="1"/>
    <col min="5" max="5" width="16" style="1" customWidth="1"/>
    <col min="6" max="6" width="14.85546875" style="1" bestFit="1" customWidth="1"/>
    <col min="7" max="7" width="25.42578125" style="1" customWidth="1"/>
  </cols>
  <sheetData>
    <row r="2" spans="1:7">
      <c r="B2" s="854" t="s">
        <v>119</v>
      </c>
      <c r="C2" s="585"/>
    </row>
    <row r="9" spans="1:7" ht="15.75" thickBot="1"/>
    <row r="10" spans="1:7" ht="26.25" customHeight="1">
      <c r="B10" s="661" t="s">
        <v>966</v>
      </c>
      <c r="C10" s="586" t="s">
        <v>193</v>
      </c>
      <c r="D10" s="586" t="s">
        <v>967</v>
      </c>
      <c r="E10" s="586" t="s">
        <v>146</v>
      </c>
      <c r="F10" s="586" t="s">
        <v>146</v>
      </c>
      <c r="G10" s="586" t="s">
        <v>968</v>
      </c>
    </row>
    <row r="11" spans="1:7" ht="26.25" customHeight="1">
      <c r="B11" s="662"/>
      <c r="C11" s="587" t="s">
        <v>146</v>
      </c>
      <c r="D11" s="587" t="s">
        <v>969</v>
      </c>
      <c r="E11" s="587" t="s">
        <v>970</v>
      </c>
      <c r="F11" s="587" t="s">
        <v>971</v>
      </c>
      <c r="G11" s="587" t="s">
        <v>972</v>
      </c>
    </row>
    <row r="12" spans="1:7" ht="27.75" customHeight="1">
      <c r="B12" s="662"/>
      <c r="C12" s="587" t="s">
        <v>984</v>
      </c>
      <c r="D12" s="587" t="s">
        <v>973</v>
      </c>
      <c r="E12" s="587" t="s">
        <v>967</v>
      </c>
      <c r="F12" s="587" t="s">
        <v>974</v>
      </c>
      <c r="G12" s="587" t="s">
        <v>975</v>
      </c>
    </row>
    <row r="13" spans="1:7" s="3" customFormat="1" ht="15.75" thickBot="1">
      <c r="B13" s="663"/>
      <c r="C13" s="855"/>
      <c r="D13" s="587" t="s">
        <v>976</v>
      </c>
      <c r="E13" s="587" t="s">
        <v>969</v>
      </c>
      <c r="F13" s="587">
        <v>2023</v>
      </c>
      <c r="G13" s="587" t="s">
        <v>977</v>
      </c>
    </row>
    <row r="14" spans="1:7" ht="18.75">
      <c r="B14" s="856" t="s">
        <v>260</v>
      </c>
      <c r="C14" s="857"/>
      <c r="D14" s="857"/>
      <c r="E14" s="857"/>
      <c r="F14" s="857"/>
      <c r="G14" s="857"/>
    </row>
    <row r="15" spans="1:7" ht="18.75">
      <c r="A15" s="858"/>
      <c r="B15" s="859" t="s">
        <v>978</v>
      </c>
      <c r="C15" s="860">
        <f>+'RREE ALT 3'!C61</f>
        <v>48634700</v>
      </c>
      <c r="D15" s="861">
        <v>0.9</v>
      </c>
      <c r="E15" s="860">
        <f>+C15*D15</f>
        <v>43771230</v>
      </c>
      <c r="F15" s="860">
        <f>+'ALTERNATIVA 3 '!J38</f>
        <v>43741200</v>
      </c>
      <c r="G15" s="860">
        <f>+E15-F15</f>
        <v>30030</v>
      </c>
    </row>
    <row r="16" spans="1:7" ht="18.75">
      <c r="B16" s="859" t="s">
        <v>979</v>
      </c>
      <c r="C16" s="860">
        <f>+C15</f>
        <v>48634700</v>
      </c>
      <c r="D16" s="861">
        <v>0.1</v>
      </c>
      <c r="E16" s="860">
        <f>+C16*D16</f>
        <v>4863470</v>
      </c>
      <c r="F16" s="860">
        <f>+'ALTERNATIVA 3 '!K38</f>
        <v>4893200</v>
      </c>
      <c r="G16" s="860">
        <f>+E16-F16</f>
        <v>-29730</v>
      </c>
    </row>
    <row r="17" spans="2:7" ht="19.5" thickBot="1">
      <c r="B17" s="862" t="s">
        <v>281</v>
      </c>
      <c r="C17" s="863"/>
      <c r="D17" s="861">
        <f>SUM(D15:D16)</f>
        <v>1</v>
      </c>
      <c r="E17" s="863">
        <f>SUM(E15:E16)</f>
        <v>48634700</v>
      </c>
      <c r="F17" s="863">
        <f>SUM(F15:F16)</f>
        <v>48634400</v>
      </c>
      <c r="G17" s="863">
        <f>SUM(G15:G16)</f>
        <v>300</v>
      </c>
    </row>
    <row r="18" spans="2:7" ht="18.75">
      <c r="B18" s="864"/>
      <c r="C18" s="865"/>
      <c r="D18" s="865"/>
      <c r="E18" s="865"/>
      <c r="F18" s="865"/>
      <c r="G18" s="865"/>
    </row>
    <row r="19" spans="2:7" ht="18.75">
      <c r="B19" s="866" t="s">
        <v>980</v>
      </c>
      <c r="C19" s="867"/>
      <c r="D19" s="867"/>
      <c r="E19" s="867"/>
      <c r="F19" s="867"/>
      <c r="G19" s="867"/>
    </row>
    <row r="20" spans="2:7" s="3" customFormat="1" ht="18.75">
      <c r="B20" s="868" t="s">
        <v>981</v>
      </c>
      <c r="C20" s="869"/>
      <c r="D20" s="869"/>
      <c r="E20" s="869"/>
      <c r="F20" s="870"/>
      <c r="G20" s="871"/>
    </row>
    <row r="21" spans="2:7" s="3" customFormat="1" ht="18.75">
      <c r="B21" s="872" t="s">
        <v>982</v>
      </c>
      <c r="C21" s="873"/>
      <c r="D21" s="873"/>
      <c r="E21" s="873"/>
      <c r="F21" s="874">
        <v>0.4</v>
      </c>
      <c r="G21" s="871">
        <f>+G20*F21</f>
        <v>0</v>
      </c>
    </row>
    <row r="22" spans="2:7" s="3" customFormat="1" ht="18.75">
      <c r="B22" s="875" t="s">
        <v>983</v>
      </c>
      <c r="C22" s="876"/>
      <c r="D22" s="876"/>
      <c r="E22" s="876"/>
      <c r="F22" s="877">
        <v>0.36879000000000001</v>
      </c>
      <c r="G22" s="225">
        <f>+G20*F22</f>
        <v>0</v>
      </c>
    </row>
    <row r="23" spans="2:7" s="3" customFormat="1" ht="18.75">
      <c r="B23" s="878"/>
      <c r="C23" s="865"/>
      <c r="D23" s="865"/>
      <c r="E23" s="865"/>
      <c r="F23" s="865"/>
      <c r="G23" s="865"/>
    </row>
    <row r="24" spans="2:7" s="3" customFormat="1" ht="18.75">
      <c r="B24" s="878"/>
      <c r="C24" s="865"/>
      <c r="D24" s="865"/>
      <c r="E24" s="865"/>
      <c r="F24" s="865"/>
      <c r="G24" s="865" t="s">
        <v>995</v>
      </c>
    </row>
    <row r="25" spans="2:7" s="3" customFormat="1" ht="18.75">
      <c r="B25" s="866"/>
      <c r="C25" s="865"/>
      <c r="D25" s="865"/>
      <c r="E25" s="865"/>
      <c r="F25" s="865"/>
      <c r="G25" s="865"/>
    </row>
    <row r="26" spans="2:7" s="3" customFormat="1" ht="18.75">
      <c r="B26" s="864"/>
      <c r="C26" s="865"/>
      <c r="D26" s="865"/>
      <c r="E26" s="865"/>
      <c r="F26" s="865"/>
      <c r="G26" s="865"/>
    </row>
    <row r="27" spans="2:7" s="3" customFormat="1" ht="18.75">
      <c r="B27" s="864"/>
      <c r="C27" s="865"/>
      <c r="D27" s="865"/>
      <c r="E27" s="865"/>
      <c r="F27" s="865"/>
      <c r="G27" s="865"/>
    </row>
    <row r="28" spans="2:7" s="3" customFormat="1" ht="18.75">
      <c r="B28" s="864"/>
      <c r="C28" s="865"/>
      <c r="D28" s="865"/>
      <c r="E28" s="865"/>
      <c r="F28" s="865"/>
      <c r="G28" s="865"/>
    </row>
    <row r="29" spans="2:7" s="3" customFormat="1" ht="18.75">
      <c r="B29" s="864"/>
      <c r="C29" s="865"/>
      <c r="D29" s="865"/>
      <c r="E29" s="865"/>
      <c r="F29" s="865"/>
      <c r="G29" s="865"/>
    </row>
    <row r="30" spans="2:7" s="3" customFormat="1" ht="18.75">
      <c r="B30" s="866"/>
      <c r="C30" s="865"/>
      <c r="D30" s="865"/>
      <c r="E30" s="865"/>
      <c r="F30" s="865"/>
      <c r="G30" s="865"/>
    </row>
    <row r="31" spans="2:7" s="3" customFormat="1" ht="18.75">
      <c r="B31" s="878"/>
      <c r="C31" s="879"/>
      <c r="D31" s="879"/>
      <c r="E31" s="879"/>
      <c r="F31" s="879"/>
      <c r="G31" s="879"/>
    </row>
    <row r="32" spans="2:7" ht="18.75">
      <c r="B32" s="878"/>
      <c r="C32" s="879"/>
      <c r="D32" s="879"/>
      <c r="E32" s="879"/>
      <c r="F32" s="879"/>
      <c r="G32" s="879"/>
    </row>
    <row r="33" spans="2:7" s="3" customFormat="1" ht="18.75">
      <c r="B33" s="864"/>
      <c r="C33" s="584"/>
      <c r="D33" s="584"/>
      <c r="E33" s="584"/>
      <c r="F33" s="584"/>
      <c r="G33" s="584"/>
    </row>
    <row r="34" spans="2:7" ht="18.75">
      <c r="B34" s="880"/>
      <c r="C34" s="867"/>
    </row>
    <row r="35" spans="2:7">
      <c r="B35" s="881"/>
      <c r="C35" s="867"/>
    </row>
    <row r="36" spans="2:7">
      <c r="B36" s="881"/>
      <c r="C36" s="867"/>
    </row>
    <row r="37" spans="2:7">
      <c r="B37" s="881"/>
      <c r="C37" s="867"/>
    </row>
    <row r="38" spans="2:7">
      <c r="B38" s="881"/>
      <c r="C38" s="867"/>
    </row>
    <row r="39" spans="2:7">
      <c r="B39" s="881"/>
      <c r="C39" s="867"/>
    </row>
    <row r="40" spans="2:7">
      <c r="B40" s="881"/>
      <c r="C40" s="867"/>
    </row>
  </sheetData>
  <mergeCells count="1">
    <mergeCell ref="B10:B13"/>
  </mergeCells>
  <printOptions gridLines="1"/>
  <pageMargins left="0.78740157480314965" right="0.70866141732283472" top="0.74803149606299213" bottom="0.74803149606299213" header="0.31496062992125984" footer="0.31496062992125984"/>
  <pageSetup scale="39" orientation="landscape" r:id="rId1"/>
  <headerFoot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96"/>
  <sheetViews>
    <sheetView zoomScale="85" zoomScaleNormal="85" workbookViewId="0">
      <selection activeCell="O24" sqref="O24:O35"/>
    </sheetView>
  </sheetViews>
  <sheetFormatPr baseColWidth="10" defaultColWidth="11.42578125" defaultRowHeight="12"/>
  <cols>
    <col min="1" max="1" width="31.28515625" style="358" customWidth="1"/>
    <col min="2" max="2" width="9.5703125" style="358" customWidth="1"/>
    <col min="3" max="3" width="11.85546875" style="358" customWidth="1"/>
    <col min="4" max="4" width="2.42578125" style="358" customWidth="1"/>
    <col min="5" max="5" width="13" style="358" customWidth="1"/>
    <col min="6" max="6" width="12.28515625" style="358" customWidth="1"/>
    <col min="7" max="7" width="12.42578125" style="358" bestFit="1" customWidth="1"/>
    <col min="8" max="8" width="4" style="358" customWidth="1"/>
    <col min="9" max="10" width="11.42578125" style="358" hidden="1" customWidth="1"/>
    <col min="11" max="11" width="14.5703125" style="358" hidden="1" customWidth="1"/>
    <col min="12" max="12" width="12.28515625" style="358" customWidth="1"/>
    <col min="13" max="14" width="11.42578125" style="358"/>
    <col min="15" max="15" width="14.5703125" style="358" customWidth="1"/>
    <col min="16" max="16" width="11.42578125" style="358"/>
    <col min="17" max="17" width="15.5703125" style="358" customWidth="1"/>
    <col min="18" max="18" width="13.7109375" style="358" customWidth="1"/>
    <col min="19" max="19" width="11.42578125" style="358"/>
    <col min="20" max="20" width="14.85546875" style="358" customWidth="1"/>
    <col min="21" max="22" width="11.42578125" style="358"/>
    <col min="23" max="24" width="13.5703125" style="358" customWidth="1"/>
    <col min="25" max="25" width="11.42578125" style="358"/>
    <col min="26" max="26" width="13.42578125" style="358" customWidth="1"/>
    <col min="27" max="16384" width="11.42578125" style="358"/>
  </cols>
  <sheetData>
    <row r="1" spans="1:27" s="295" customFormat="1" ht="14.25" customHeight="1">
      <c r="A1" s="597" t="s">
        <v>367</v>
      </c>
      <c r="B1" s="598"/>
      <c r="C1" s="598"/>
      <c r="D1" s="598"/>
      <c r="E1" s="598"/>
      <c r="F1" s="598"/>
      <c r="G1" s="599"/>
    </row>
    <row r="2" spans="1:27" s="295" customFormat="1" ht="12.75" customHeight="1">
      <c r="A2" s="600" t="s">
        <v>368</v>
      </c>
      <c r="B2" s="601"/>
      <c r="C2" s="601"/>
      <c r="D2" s="601"/>
      <c r="E2" s="601"/>
      <c r="F2" s="601"/>
      <c r="G2" s="602"/>
    </row>
    <row r="3" spans="1:27" s="295" customFormat="1" ht="12.75" thickBot="1">
      <c r="A3" s="603" t="s">
        <v>369</v>
      </c>
      <c r="B3" s="604"/>
      <c r="C3" s="604"/>
      <c r="D3" s="604"/>
      <c r="E3" s="604"/>
      <c r="F3" s="604"/>
      <c r="G3" s="605"/>
    </row>
    <row r="4" spans="1:27" s="295" customFormat="1" ht="15">
      <c r="A4" s="296" t="s">
        <v>370</v>
      </c>
      <c r="B4" s="297" t="s">
        <v>371</v>
      </c>
      <c r="C4" s="298"/>
      <c r="D4" s="299"/>
      <c r="E4" s="300"/>
      <c r="F4" s="301"/>
      <c r="G4" s="302"/>
      <c r="I4" s="303"/>
      <c r="J4" s="304"/>
      <c r="K4" s="305"/>
      <c r="N4" s="364"/>
      <c r="O4" s="365"/>
      <c r="P4" s="365"/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6"/>
    </row>
    <row r="5" spans="1:27" s="295" customFormat="1" ht="15.75">
      <c r="A5" s="306" t="s">
        <v>118</v>
      </c>
      <c r="B5" s="307" t="s">
        <v>372</v>
      </c>
      <c r="C5" s="298"/>
      <c r="D5" s="299"/>
      <c r="E5" s="308"/>
      <c r="F5" s="307"/>
      <c r="G5" s="302"/>
      <c r="I5" s="309" t="s">
        <v>373</v>
      </c>
      <c r="K5" s="275">
        <v>410000</v>
      </c>
      <c r="N5" s="367" t="s">
        <v>441</v>
      </c>
      <c r="O5" s="368"/>
      <c r="P5" s="368"/>
      <c r="Q5" s="368"/>
      <c r="R5" s="368"/>
      <c r="S5" s="368"/>
      <c r="T5" s="368"/>
      <c r="U5" s="369"/>
      <c r="V5" s="369"/>
      <c r="W5" s="369"/>
      <c r="X5" s="369"/>
      <c r="Y5" s="369"/>
      <c r="Z5" s="369"/>
      <c r="AA5" s="370"/>
    </row>
    <row r="6" spans="1:27" s="295" customFormat="1" ht="15.75">
      <c r="A6" s="306" t="s">
        <v>374</v>
      </c>
      <c r="B6" s="307" t="s">
        <v>375</v>
      </c>
      <c r="C6" s="301"/>
      <c r="D6" s="299"/>
      <c r="E6" s="308"/>
      <c r="F6" s="308"/>
      <c r="G6" s="302"/>
      <c r="I6" s="309"/>
      <c r="K6" s="276">
        <v>4.75</v>
      </c>
      <c r="N6" s="367" t="s">
        <v>442</v>
      </c>
      <c r="O6" s="368"/>
      <c r="P6" s="368"/>
      <c r="Q6" s="368"/>
      <c r="R6" s="368"/>
      <c r="S6" s="368"/>
      <c r="T6" s="368"/>
      <c r="U6" s="369"/>
      <c r="V6" s="369"/>
      <c r="W6" s="369"/>
      <c r="X6" s="369"/>
      <c r="Y6" s="369"/>
      <c r="Z6" s="369"/>
      <c r="AA6" s="370"/>
    </row>
    <row r="7" spans="1:27" s="295" customFormat="1" ht="15.75">
      <c r="A7" s="306" t="s">
        <v>376</v>
      </c>
      <c r="B7" s="310" t="s">
        <v>377</v>
      </c>
      <c r="C7" s="311"/>
      <c r="D7" s="299"/>
      <c r="E7" s="308"/>
      <c r="F7" s="308"/>
      <c r="G7" s="302"/>
      <c r="I7" s="309"/>
      <c r="K7" s="275">
        <f>+K5*K6</f>
        <v>1947500</v>
      </c>
      <c r="N7" s="367" t="s">
        <v>443</v>
      </c>
      <c r="O7" s="368"/>
      <c r="P7" s="368"/>
      <c r="Q7" s="368"/>
      <c r="R7" s="368"/>
      <c r="S7" s="368"/>
      <c r="T7" s="368"/>
      <c r="U7" s="369"/>
      <c r="V7" s="369"/>
      <c r="W7" s="369"/>
      <c r="X7" s="369"/>
      <c r="Y7" s="369"/>
      <c r="Z7" s="369"/>
      <c r="AA7" s="370"/>
    </row>
    <row r="8" spans="1:27" s="295" customFormat="1" ht="15.75">
      <c r="A8" s="306" t="s">
        <v>378</v>
      </c>
      <c r="B8" s="307" t="s">
        <v>379</v>
      </c>
      <c r="C8" s="298"/>
      <c r="D8" s="299"/>
      <c r="E8" s="308"/>
      <c r="F8" s="308"/>
      <c r="G8" s="302"/>
      <c r="I8" s="309"/>
      <c r="K8" s="275">
        <v>12</v>
      </c>
      <c r="N8" s="367" t="s">
        <v>444</v>
      </c>
      <c r="O8" s="368"/>
      <c r="P8" s="368"/>
      <c r="Q8" s="368"/>
      <c r="R8" s="368"/>
      <c r="S8" s="368"/>
      <c r="T8" s="368"/>
      <c r="U8" s="369"/>
      <c r="V8" s="369"/>
      <c r="W8" s="369"/>
      <c r="X8" s="369"/>
      <c r="Y8" s="369"/>
      <c r="Z8" s="369"/>
      <c r="AA8" s="370"/>
    </row>
    <row r="9" spans="1:27" s="295" customFormat="1" ht="15.75">
      <c r="A9" s="306" t="s">
        <v>380</v>
      </c>
      <c r="B9" s="307"/>
      <c r="C9" s="312">
        <v>30</v>
      </c>
      <c r="D9" s="299"/>
      <c r="E9" s="313"/>
      <c r="F9" s="313"/>
      <c r="G9" s="314"/>
      <c r="H9" s="315"/>
      <c r="I9" s="309"/>
      <c r="K9" s="275">
        <f>+K7/K8</f>
        <v>162291.66666666666</v>
      </c>
      <c r="N9" s="371"/>
      <c r="O9" s="369"/>
      <c r="P9" s="369"/>
      <c r="Q9" s="369"/>
      <c r="R9" s="369"/>
      <c r="S9" s="369"/>
      <c r="T9" s="369"/>
      <c r="U9" s="369"/>
      <c r="V9" s="369"/>
      <c r="W9" s="369"/>
      <c r="X9" s="372" t="s">
        <v>445</v>
      </c>
      <c r="Y9" s="373" t="s">
        <v>446</v>
      </c>
      <c r="Z9" s="374">
        <v>1</v>
      </c>
      <c r="AA9" s="370"/>
    </row>
    <row r="10" spans="1:27" s="295" customFormat="1" ht="16.5" thickBot="1">
      <c r="A10" s="606" t="s">
        <v>381</v>
      </c>
      <c r="B10" s="607"/>
      <c r="C10" s="608"/>
      <c r="E10" s="606" t="s">
        <v>382</v>
      </c>
      <c r="F10" s="609"/>
      <c r="G10" s="608"/>
      <c r="I10" s="316"/>
      <c r="J10" s="317"/>
      <c r="K10" s="318"/>
      <c r="N10" s="371"/>
      <c r="O10" s="369"/>
      <c r="P10" s="369"/>
      <c r="Q10" s="369"/>
      <c r="R10" s="369"/>
      <c r="S10" s="369"/>
      <c r="T10" s="369"/>
      <c r="U10" s="369"/>
      <c r="V10" s="369"/>
      <c r="W10" s="369"/>
      <c r="X10" s="368"/>
      <c r="Y10" s="375">
        <v>45412</v>
      </c>
      <c r="Z10" s="369"/>
      <c r="AA10" s="370"/>
    </row>
    <row r="11" spans="1:27" s="295" customFormat="1" ht="15">
      <c r="A11" s="319" t="s">
        <v>383</v>
      </c>
      <c r="B11" s="319"/>
      <c r="C11" s="277">
        <v>2500000</v>
      </c>
      <c r="E11" s="320" t="s">
        <v>384</v>
      </c>
      <c r="F11" s="321"/>
      <c r="G11" s="322"/>
      <c r="L11" s="278"/>
      <c r="N11" s="371"/>
      <c r="O11" s="369"/>
      <c r="P11" s="369"/>
      <c r="Q11" s="369"/>
      <c r="R11" s="369"/>
      <c r="S11" s="369"/>
      <c r="T11" s="369"/>
      <c r="U11" s="369"/>
      <c r="V11" s="369"/>
      <c r="W11" s="369"/>
      <c r="X11" s="369"/>
      <c r="Y11" s="369"/>
      <c r="Z11" s="369"/>
      <c r="AA11" s="370"/>
    </row>
    <row r="12" spans="1:27" s="295" customFormat="1" ht="15.75" thickBot="1">
      <c r="A12" s="323" t="s">
        <v>385</v>
      </c>
      <c r="B12" s="323"/>
      <c r="C12" s="279"/>
      <c r="E12" s="324" t="s">
        <v>386</v>
      </c>
      <c r="F12" s="280"/>
      <c r="G12" s="279">
        <f>+F12*C21</f>
        <v>0</v>
      </c>
      <c r="L12" s="281"/>
      <c r="N12" s="371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70"/>
    </row>
    <row r="13" spans="1:27" s="295" customFormat="1" ht="15.75">
      <c r="A13" s="323" t="s">
        <v>387</v>
      </c>
      <c r="B13" s="323"/>
      <c r="C13" s="279"/>
      <c r="E13" s="325" t="s">
        <v>388</v>
      </c>
      <c r="F13" s="302"/>
      <c r="G13" s="279"/>
      <c r="I13" s="303"/>
      <c r="J13" s="304"/>
      <c r="K13" s="305"/>
      <c r="L13" s="281"/>
      <c r="N13" s="371"/>
      <c r="O13" s="369"/>
      <c r="P13" s="376" t="s">
        <v>447</v>
      </c>
      <c r="Q13" s="377"/>
      <c r="R13" s="377"/>
      <c r="S13" s="377"/>
      <c r="T13" s="377"/>
      <c r="U13" s="377"/>
      <c r="V13" s="377"/>
      <c r="W13" s="369"/>
      <c r="X13" s="369"/>
      <c r="Y13" s="369"/>
      <c r="Z13" s="369"/>
      <c r="AA13" s="370"/>
    </row>
    <row r="14" spans="1:27" s="295" customFormat="1" ht="15">
      <c r="A14" s="323" t="s">
        <v>389</v>
      </c>
      <c r="B14" s="323"/>
      <c r="C14" s="279"/>
      <c r="E14" s="325" t="s">
        <v>390</v>
      </c>
      <c r="F14" s="282"/>
      <c r="G14" s="279">
        <f>+C21*F14</f>
        <v>0</v>
      </c>
      <c r="I14" s="309" t="s">
        <v>391</v>
      </c>
      <c r="K14" s="283">
        <v>0</v>
      </c>
      <c r="L14" s="281"/>
      <c r="N14" s="371"/>
      <c r="O14" s="369"/>
      <c r="P14" s="378"/>
      <c r="Q14" s="378"/>
      <c r="R14" s="369"/>
      <c r="S14" s="369"/>
      <c r="T14" s="369"/>
      <c r="U14" s="369"/>
      <c r="V14" s="369"/>
      <c r="W14" s="369"/>
      <c r="X14" s="369"/>
      <c r="Y14" s="369"/>
      <c r="Z14" s="369"/>
      <c r="AA14" s="370"/>
    </row>
    <row r="15" spans="1:27" s="295" customFormat="1" ht="15">
      <c r="A15" s="323" t="s">
        <v>392</v>
      </c>
      <c r="B15" s="323"/>
      <c r="C15" s="279"/>
      <c r="E15" s="325"/>
      <c r="F15" s="326"/>
      <c r="G15" s="279"/>
      <c r="I15" s="309" t="s">
        <v>393</v>
      </c>
      <c r="K15" s="276">
        <v>35110.980000000003</v>
      </c>
      <c r="L15" s="281"/>
      <c r="N15" s="371"/>
      <c r="O15" s="369"/>
      <c r="P15" s="369"/>
      <c r="Q15" s="369"/>
      <c r="R15" s="369"/>
      <c r="S15" s="369"/>
      <c r="T15" s="369"/>
      <c r="U15" s="369"/>
      <c r="V15" s="369"/>
      <c r="W15" s="369"/>
      <c r="X15" s="369"/>
      <c r="Y15" s="369"/>
      <c r="Z15" s="369"/>
      <c r="AA15" s="370"/>
    </row>
    <row r="16" spans="1:27" s="295" customFormat="1" ht="15">
      <c r="A16" s="323" t="s">
        <v>75</v>
      </c>
      <c r="B16" s="323"/>
      <c r="C16" s="279">
        <f>SUM(C11:C15)</f>
        <v>2500000</v>
      </c>
      <c r="E16" s="325" t="s">
        <v>394</v>
      </c>
      <c r="F16" s="327"/>
      <c r="G16" s="279">
        <f>+C21*F16</f>
        <v>0</v>
      </c>
      <c r="H16" s="295" t="s">
        <v>395</v>
      </c>
      <c r="I16" s="309"/>
      <c r="K16" s="275">
        <f>+K14*K15</f>
        <v>0</v>
      </c>
      <c r="N16" s="371" t="s">
        <v>448</v>
      </c>
      <c r="O16" s="369">
        <f>+P5</f>
        <v>0</v>
      </c>
      <c r="P16" s="369"/>
      <c r="Q16" s="369"/>
      <c r="R16" s="369" t="s">
        <v>449</v>
      </c>
      <c r="S16" s="369"/>
      <c r="T16" s="369"/>
      <c r="U16" s="369"/>
      <c r="V16" s="369"/>
      <c r="W16" s="369"/>
      <c r="X16" s="369"/>
      <c r="Y16" s="369"/>
      <c r="Z16" s="369"/>
      <c r="AA16" s="370"/>
    </row>
    <row r="17" spans="1:27" s="295" customFormat="1" ht="15">
      <c r="A17" s="323" t="s">
        <v>396</v>
      </c>
      <c r="B17" s="323"/>
      <c r="C17" s="279"/>
      <c r="E17" s="325" t="s">
        <v>397</v>
      </c>
      <c r="F17" s="302"/>
      <c r="G17" s="279"/>
      <c r="I17" s="328">
        <v>7.0000000000000007E-2</v>
      </c>
      <c r="K17" s="275">
        <f>+G14</f>
        <v>0</v>
      </c>
      <c r="N17" s="371" t="s">
        <v>450</v>
      </c>
      <c r="O17" s="379"/>
      <c r="P17" s="369"/>
      <c r="Q17" s="369"/>
      <c r="R17" s="369"/>
      <c r="S17" s="369"/>
      <c r="T17" s="369"/>
      <c r="U17" s="369"/>
      <c r="V17" s="369"/>
      <c r="W17" s="369"/>
      <c r="X17" s="369"/>
      <c r="Y17" s="369"/>
      <c r="Z17" s="369"/>
      <c r="AA17" s="370"/>
    </row>
    <row r="18" spans="1:27" s="295" customFormat="1" ht="15">
      <c r="A18" s="329" t="s">
        <v>398</v>
      </c>
      <c r="B18" s="325"/>
      <c r="C18" s="279"/>
      <c r="E18" s="284" t="s">
        <v>399</v>
      </c>
      <c r="F18" s="285">
        <f>+C21</f>
        <v>2500000</v>
      </c>
      <c r="G18" s="279">
        <f>+F20*'[6]tabla iut'!E8-'[6]tabla iut'!F8</f>
        <v>92521.94</v>
      </c>
      <c r="I18" s="309" t="s">
        <v>400</v>
      </c>
      <c r="K18" s="275">
        <f>+K16-K17</f>
        <v>0</v>
      </c>
      <c r="N18" s="371" t="s">
        <v>451</v>
      </c>
      <c r="O18" s="369"/>
      <c r="P18" s="369"/>
      <c r="Q18" s="369"/>
      <c r="R18" s="369"/>
      <c r="S18" s="369"/>
      <c r="T18" s="369"/>
      <c r="U18" s="369"/>
      <c r="V18" s="369"/>
      <c r="W18" s="369"/>
      <c r="X18" s="369"/>
      <c r="Y18" s="369"/>
      <c r="Z18" s="369"/>
      <c r="AA18" s="370"/>
    </row>
    <row r="19" spans="1:27" s="295" customFormat="1" ht="16.5" thickBot="1">
      <c r="A19" s="323" t="s">
        <v>401</v>
      </c>
      <c r="B19" s="323"/>
      <c r="C19" s="279"/>
      <c r="E19" s="325"/>
      <c r="F19" s="330">
        <f>-G12-G14-G16</f>
        <v>0</v>
      </c>
      <c r="G19" s="279"/>
      <c r="I19" s="316"/>
      <c r="J19" s="317"/>
      <c r="K19" s="318"/>
      <c r="N19" s="380"/>
      <c r="O19" s="368"/>
      <c r="P19" s="368"/>
      <c r="Q19" s="368"/>
      <c r="R19" s="368"/>
      <c r="S19" s="368"/>
      <c r="T19" s="368"/>
      <c r="U19" s="368"/>
      <c r="V19" s="368"/>
      <c r="W19" s="596" t="s">
        <v>452</v>
      </c>
      <c r="X19" s="596"/>
      <c r="Y19" s="596"/>
      <c r="Z19" s="596"/>
      <c r="AA19" s="596"/>
    </row>
    <row r="20" spans="1:27" s="295" customFormat="1" ht="15.75">
      <c r="A20" s="325"/>
      <c r="B20" s="325"/>
      <c r="C20" s="286"/>
      <c r="E20" s="325"/>
      <c r="F20" s="330">
        <f>+F18+F19</f>
        <v>2500000</v>
      </c>
      <c r="G20" s="279"/>
      <c r="L20" s="287"/>
      <c r="N20" s="381" t="s">
        <v>176</v>
      </c>
      <c r="O20" s="382" t="s">
        <v>453</v>
      </c>
      <c r="P20" s="383" t="s">
        <v>454</v>
      </c>
      <c r="Q20" s="382" t="s">
        <v>455</v>
      </c>
      <c r="R20" s="382" t="s">
        <v>456</v>
      </c>
      <c r="S20" s="383" t="s">
        <v>456</v>
      </c>
      <c r="T20" s="382" t="s">
        <v>455</v>
      </c>
      <c r="U20" s="382" t="s">
        <v>455</v>
      </c>
      <c r="V20" s="383" t="s">
        <v>279</v>
      </c>
      <c r="W20" s="382" t="s">
        <v>455</v>
      </c>
      <c r="X20" s="382" t="s">
        <v>457</v>
      </c>
      <c r="Y20" s="382" t="s">
        <v>458</v>
      </c>
      <c r="Z20" s="382" t="s">
        <v>455</v>
      </c>
      <c r="AA20" s="384" t="s">
        <v>455</v>
      </c>
    </row>
    <row r="21" spans="1:27" s="295" customFormat="1" ht="16.5" thickBot="1">
      <c r="A21" s="331" t="s">
        <v>402</v>
      </c>
      <c r="B21" s="331"/>
      <c r="C21" s="288">
        <f>SUM(C16:C20)</f>
        <v>2500000</v>
      </c>
      <c r="E21" s="332" t="s">
        <v>403</v>
      </c>
      <c r="F21" s="333"/>
      <c r="G21" s="288">
        <f>SUM(G12:G20)</f>
        <v>92521.94</v>
      </c>
      <c r="I21" s="315"/>
      <c r="L21" s="281"/>
      <c r="N21" s="380"/>
      <c r="O21" s="385" t="s">
        <v>459</v>
      </c>
      <c r="P21" s="373" t="s">
        <v>460</v>
      </c>
      <c r="Q21" s="385" t="s">
        <v>461</v>
      </c>
      <c r="R21" s="385" t="s">
        <v>462</v>
      </c>
      <c r="S21" s="373" t="s">
        <v>462</v>
      </c>
      <c r="T21" s="385" t="s">
        <v>463</v>
      </c>
      <c r="U21" s="385" t="s">
        <v>464</v>
      </c>
      <c r="V21" s="373" t="s">
        <v>465</v>
      </c>
      <c r="W21" s="385" t="s">
        <v>461</v>
      </c>
      <c r="X21" s="385" t="s">
        <v>462</v>
      </c>
      <c r="Y21" s="385" t="s">
        <v>462</v>
      </c>
      <c r="Z21" s="385" t="s">
        <v>463</v>
      </c>
      <c r="AA21" s="386" t="s">
        <v>464</v>
      </c>
    </row>
    <row r="22" spans="1:27" s="295" customFormat="1" ht="15.75">
      <c r="A22" s="334" t="s">
        <v>404</v>
      </c>
      <c r="B22" s="334"/>
      <c r="C22" s="279"/>
      <c r="E22" s="325"/>
      <c r="F22" s="302"/>
      <c r="G22" s="279"/>
      <c r="I22" s="303"/>
      <c r="J22" s="304"/>
      <c r="K22" s="305"/>
      <c r="L22" s="287"/>
      <c r="N22" s="380"/>
      <c r="O22" s="385"/>
      <c r="P22" s="373"/>
      <c r="Q22" s="385"/>
      <c r="R22" s="385" t="s">
        <v>466</v>
      </c>
      <c r="S22" s="373" t="s">
        <v>467</v>
      </c>
      <c r="T22" s="385" t="s">
        <v>468</v>
      </c>
      <c r="U22" s="385" t="s">
        <v>469</v>
      </c>
      <c r="V22" s="373"/>
      <c r="W22" s="385"/>
      <c r="X22" s="385" t="s">
        <v>466</v>
      </c>
      <c r="Y22" s="385" t="s">
        <v>467</v>
      </c>
      <c r="Z22" s="385" t="s">
        <v>468</v>
      </c>
      <c r="AA22" s="386" t="s">
        <v>469</v>
      </c>
    </row>
    <row r="23" spans="1:27" s="295" customFormat="1" ht="15.75">
      <c r="A23" s="334" t="s">
        <v>405</v>
      </c>
      <c r="B23" s="334"/>
      <c r="C23" s="279"/>
      <c r="E23" s="323"/>
      <c r="F23" s="302"/>
      <c r="G23" s="279"/>
      <c r="I23" s="309" t="s">
        <v>406</v>
      </c>
      <c r="K23" s="283">
        <v>81.599999999999994</v>
      </c>
      <c r="L23" s="281"/>
      <c r="N23" s="387"/>
      <c r="O23" s="388"/>
      <c r="P23" s="389"/>
      <c r="Q23" s="388"/>
      <c r="R23" s="390"/>
      <c r="S23" s="391"/>
      <c r="T23" s="390" t="s">
        <v>470</v>
      </c>
      <c r="U23" s="390" t="s">
        <v>471</v>
      </c>
      <c r="V23" s="391"/>
      <c r="W23" s="390"/>
      <c r="X23" s="390"/>
      <c r="Y23" s="390"/>
      <c r="Z23" s="390" t="s">
        <v>470</v>
      </c>
      <c r="AA23" s="392" t="s">
        <v>471</v>
      </c>
    </row>
    <row r="24" spans="1:27" s="295" customFormat="1" ht="15">
      <c r="A24" s="334" t="s">
        <v>407</v>
      </c>
      <c r="B24" s="334"/>
      <c r="C24" s="289">
        <v>100000</v>
      </c>
      <c r="E24" s="325"/>
      <c r="F24" s="302"/>
      <c r="G24" s="279"/>
      <c r="I24" s="309" t="s">
        <v>393</v>
      </c>
      <c r="K24" s="276">
        <f>+K15</f>
        <v>35110.980000000003</v>
      </c>
      <c r="L24" s="287"/>
      <c r="N24" s="393" t="s">
        <v>178</v>
      </c>
      <c r="O24" s="394">
        <f>+C21</f>
        <v>2500000</v>
      </c>
      <c r="P24" s="394">
        <f>-F19</f>
        <v>0</v>
      </c>
      <c r="Q24" s="394">
        <f>+O24-P24</f>
        <v>2500000</v>
      </c>
      <c r="R24" s="394">
        <f>+G18</f>
        <v>92521.94</v>
      </c>
      <c r="S24" s="394"/>
      <c r="T24" s="394">
        <v>200000</v>
      </c>
      <c r="U24" s="394"/>
      <c r="V24" s="254">
        <v>1.0449999999999999</v>
      </c>
      <c r="W24" s="394">
        <f t="shared" ref="W24:W35" si="0">+Q24*V24</f>
        <v>2612500</v>
      </c>
      <c r="X24" s="394">
        <f t="shared" ref="X24:X35" si="1">+R24*V24</f>
        <v>96685.427299999996</v>
      </c>
      <c r="Y24" s="394">
        <f t="shared" ref="Y24:Y35" si="2">+S24*V24</f>
        <v>0</v>
      </c>
      <c r="Z24" s="394">
        <f t="shared" ref="Z24:Z35" si="3">+T24*V24</f>
        <v>209000</v>
      </c>
      <c r="AA24" s="395">
        <f t="shared" ref="AA24:AA35" si="4">+U24*V24</f>
        <v>0</v>
      </c>
    </row>
    <row r="25" spans="1:27" s="295" customFormat="1" ht="15">
      <c r="A25" s="334" t="s">
        <v>408</v>
      </c>
      <c r="B25" s="334"/>
      <c r="C25" s="279">
        <f>+C24</f>
        <v>100000</v>
      </c>
      <c r="E25" s="325"/>
      <c r="F25" s="302"/>
      <c r="G25" s="279"/>
      <c r="I25" s="309"/>
      <c r="K25" s="275">
        <f>+K23*K24</f>
        <v>2865055.9679999999</v>
      </c>
      <c r="L25" s="281"/>
      <c r="N25" s="393" t="s">
        <v>179</v>
      </c>
      <c r="O25" s="394">
        <f>+O24</f>
        <v>2500000</v>
      </c>
      <c r="P25" s="394">
        <f>+P24</f>
        <v>0</v>
      </c>
      <c r="Q25" s="394">
        <f>+O25-P25</f>
        <v>2500000</v>
      </c>
      <c r="R25" s="394">
        <f>+G74</f>
        <v>92200.04</v>
      </c>
      <c r="S25" s="394"/>
      <c r="T25" s="394">
        <v>200000</v>
      </c>
      <c r="U25" s="394"/>
      <c r="V25" s="254">
        <v>1.0369999999999999</v>
      </c>
      <c r="W25" s="394">
        <f t="shared" si="0"/>
        <v>2592500</v>
      </c>
      <c r="X25" s="394">
        <f t="shared" si="1"/>
        <v>95611.441479999979</v>
      </c>
      <c r="Y25" s="394">
        <f t="shared" si="2"/>
        <v>0</v>
      </c>
      <c r="Z25" s="394">
        <f t="shared" si="3"/>
        <v>207399.99999999997</v>
      </c>
      <c r="AA25" s="395">
        <f t="shared" si="4"/>
        <v>0</v>
      </c>
    </row>
    <row r="26" spans="1:27" s="295" customFormat="1" ht="15">
      <c r="A26" s="334"/>
      <c r="B26" s="334"/>
      <c r="C26" s="279"/>
      <c r="E26" s="325"/>
      <c r="F26" s="302"/>
      <c r="G26" s="279"/>
      <c r="I26" s="328" t="s">
        <v>409</v>
      </c>
      <c r="K26" s="283">
        <v>122.6</v>
      </c>
      <c r="L26" s="287"/>
      <c r="N26" s="393" t="s">
        <v>180</v>
      </c>
      <c r="O26" s="394">
        <f t="shared" ref="O26:P29" si="5">+O25</f>
        <v>2500000</v>
      </c>
      <c r="P26" s="394">
        <f t="shared" si="5"/>
        <v>0</v>
      </c>
      <c r="Q26" s="394">
        <f>+O26-P26</f>
        <v>2500000</v>
      </c>
      <c r="R26" s="394">
        <f>+G114</f>
        <v>91337</v>
      </c>
      <c r="S26" s="394"/>
      <c r="T26" s="394">
        <v>200000</v>
      </c>
      <c r="U26" s="394"/>
      <c r="V26" s="254">
        <v>1.0369999999999999</v>
      </c>
      <c r="W26" s="394">
        <f t="shared" si="0"/>
        <v>2592500</v>
      </c>
      <c r="X26" s="394">
        <f t="shared" si="1"/>
        <v>94716.468999999997</v>
      </c>
      <c r="Y26" s="394">
        <f t="shared" si="2"/>
        <v>0</v>
      </c>
      <c r="Z26" s="394">
        <f t="shared" si="3"/>
        <v>207399.99999999997</v>
      </c>
      <c r="AA26" s="395">
        <f t="shared" si="4"/>
        <v>0</v>
      </c>
    </row>
    <row r="27" spans="1:27" s="295" customFormat="1" ht="15">
      <c r="A27" s="335" t="s">
        <v>410</v>
      </c>
      <c r="B27" s="335"/>
      <c r="C27" s="288">
        <f>SUM(C23:C26)</f>
        <v>200000</v>
      </c>
      <c r="E27" s="332" t="s">
        <v>411</v>
      </c>
      <c r="F27" s="333"/>
      <c r="G27" s="288">
        <f>SUM(G22:G26)</f>
        <v>0</v>
      </c>
      <c r="I27" s="309" t="s">
        <v>400</v>
      </c>
      <c r="K27" s="276">
        <f>+K24</f>
        <v>35110.980000000003</v>
      </c>
      <c r="L27" s="281"/>
      <c r="N27" s="393" t="s">
        <v>181</v>
      </c>
      <c r="O27" s="394">
        <f t="shared" si="5"/>
        <v>2500000</v>
      </c>
      <c r="P27" s="394">
        <f t="shared" si="5"/>
        <v>0</v>
      </c>
      <c r="Q27" s="394">
        <f t="shared" ref="Q27:Q36" si="6">+O27-P27</f>
        <v>2500000</v>
      </c>
      <c r="R27" s="394">
        <f>+G154</f>
        <v>91444.88</v>
      </c>
      <c r="S27" s="394"/>
      <c r="T27" s="394">
        <v>200000</v>
      </c>
      <c r="U27" s="394"/>
      <c r="V27" s="254">
        <v>1.026</v>
      </c>
      <c r="W27" s="394">
        <f t="shared" si="0"/>
        <v>2565000</v>
      </c>
      <c r="X27" s="394">
        <f t="shared" si="1"/>
        <v>93822.446880000003</v>
      </c>
      <c r="Y27" s="394">
        <f t="shared" si="2"/>
        <v>0</v>
      </c>
      <c r="Z27" s="394">
        <f t="shared" si="3"/>
        <v>205200</v>
      </c>
      <c r="AA27" s="395">
        <f t="shared" si="4"/>
        <v>0</v>
      </c>
    </row>
    <row r="28" spans="1:27" s="295" customFormat="1" ht="15.75" thickBot="1">
      <c r="A28" s="334"/>
      <c r="B28" s="334"/>
      <c r="C28" s="279"/>
      <c r="E28" s="325"/>
      <c r="F28" s="302"/>
      <c r="G28" s="279"/>
      <c r="I28" s="316"/>
      <c r="J28" s="317"/>
      <c r="K28" s="290">
        <f>+K26*K27</f>
        <v>4304606.148</v>
      </c>
      <c r="L28" s="287"/>
      <c r="N28" s="393" t="s">
        <v>182</v>
      </c>
      <c r="O28" s="394">
        <f t="shared" si="5"/>
        <v>2500000</v>
      </c>
      <c r="P28" s="394">
        <f t="shared" si="5"/>
        <v>0</v>
      </c>
      <c r="Q28" s="394">
        <f t="shared" si="6"/>
        <v>2500000</v>
      </c>
      <c r="R28" s="394">
        <f>+G194</f>
        <v>90251.24</v>
      </c>
      <c r="S28" s="394"/>
      <c r="T28" s="394">
        <v>200000</v>
      </c>
      <c r="U28" s="394"/>
      <c r="V28" s="254">
        <v>1.0229999999999999</v>
      </c>
      <c r="W28" s="394">
        <f t="shared" si="0"/>
        <v>2557500</v>
      </c>
      <c r="X28" s="394">
        <f t="shared" si="1"/>
        <v>92327.018519999998</v>
      </c>
      <c r="Y28" s="394">
        <f t="shared" si="2"/>
        <v>0</v>
      </c>
      <c r="Z28" s="394">
        <f t="shared" si="3"/>
        <v>204599.99999999997</v>
      </c>
      <c r="AA28" s="395">
        <f t="shared" si="4"/>
        <v>0</v>
      </c>
    </row>
    <row r="29" spans="1:27" s="295" customFormat="1" ht="15">
      <c r="A29" s="334"/>
      <c r="B29" s="334"/>
      <c r="C29" s="279"/>
      <c r="E29" s="325"/>
      <c r="F29" s="302"/>
      <c r="G29" s="279"/>
      <c r="L29" s="281"/>
      <c r="N29" s="393" t="s">
        <v>183</v>
      </c>
      <c r="O29" s="394">
        <f t="shared" si="5"/>
        <v>2500000</v>
      </c>
      <c r="P29" s="394">
        <f t="shared" si="5"/>
        <v>0</v>
      </c>
      <c r="Q29" s="394">
        <f t="shared" si="6"/>
        <v>2500000</v>
      </c>
      <c r="R29" s="394">
        <f>+G234</f>
        <v>89922.38</v>
      </c>
      <c r="S29" s="394"/>
      <c r="T29" s="394">
        <v>200000</v>
      </c>
      <c r="U29" s="394"/>
      <c r="V29" s="254">
        <v>1.022</v>
      </c>
      <c r="W29" s="394">
        <f t="shared" si="0"/>
        <v>2555000</v>
      </c>
      <c r="X29" s="394">
        <f t="shared" si="1"/>
        <v>91900.672360000011</v>
      </c>
      <c r="Y29" s="394">
        <f t="shared" si="2"/>
        <v>0</v>
      </c>
      <c r="Z29" s="394">
        <f t="shared" si="3"/>
        <v>204400</v>
      </c>
      <c r="AA29" s="395">
        <f t="shared" si="4"/>
        <v>0</v>
      </c>
    </row>
    <row r="30" spans="1:27" s="295" customFormat="1" ht="15">
      <c r="A30" s="336"/>
      <c r="B30" s="336"/>
      <c r="C30" s="286"/>
      <c r="E30" s="325"/>
      <c r="F30" s="302"/>
      <c r="G30" s="286"/>
      <c r="L30" s="287"/>
      <c r="N30" s="393" t="s">
        <v>184</v>
      </c>
      <c r="O30" s="394">
        <f>+C277</f>
        <v>3500000</v>
      </c>
      <c r="P30" s="394">
        <f>-F275</f>
        <v>0</v>
      </c>
      <c r="Q30" s="394">
        <f t="shared" si="6"/>
        <v>3500000</v>
      </c>
      <c r="R30" s="394">
        <f>+G274</f>
        <v>188166.26000000007</v>
      </c>
      <c r="S30" s="394"/>
      <c r="T30" s="394">
        <v>200000</v>
      </c>
      <c r="U30" s="394"/>
      <c r="V30" s="254">
        <v>1.0229999999999999</v>
      </c>
      <c r="W30" s="394">
        <f t="shared" si="0"/>
        <v>3580499.9999999995</v>
      </c>
      <c r="X30" s="394">
        <f t="shared" si="1"/>
        <v>192494.08398000005</v>
      </c>
      <c r="Y30" s="394">
        <f t="shared" si="2"/>
        <v>0</v>
      </c>
      <c r="Z30" s="394">
        <f t="shared" si="3"/>
        <v>204599.99999999997</v>
      </c>
      <c r="AA30" s="395">
        <f t="shared" si="4"/>
        <v>0</v>
      </c>
    </row>
    <row r="31" spans="1:27" s="295" customFormat="1" ht="15">
      <c r="A31" s="332" t="s">
        <v>412</v>
      </c>
      <c r="B31" s="332"/>
      <c r="C31" s="288">
        <f>+C21+C27</f>
        <v>2700000</v>
      </c>
      <c r="E31" s="332" t="s">
        <v>413</v>
      </c>
      <c r="F31" s="333"/>
      <c r="G31" s="288">
        <f>+G21+G27+G28+G29</f>
        <v>92521.94</v>
      </c>
      <c r="L31" s="281"/>
      <c r="N31" s="393" t="s">
        <v>185</v>
      </c>
      <c r="O31" s="394">
        <f>+O30</f>
        <v>3500000</v>
      </c>
      <c r="P31" s="394">
        <f>+P30</f>
        <v>0</v>
      </c>
      <c r="Q31" s="394">
        <f t="shared" si="6"/>
        <v>3500000</v>
      </c>
      <c r="R31" s="394">
        <f>+G314</f>
        <v>188736.49000000005</v>
      </c>
      <c r="S31" s="394"/>
      <c r="T31" s="394">
        <v>200000</v>
      </c>
      <c r="U31" s="394"/>
      <c r="V31" s="254">
        <v>1.02</v>
      </c>
      <c r="W31" s="394">
        <f t="shared" si="0"/>
        <v>3570000</v>
      </c>
      <c r="X31" s="394">
        <f t="shared" si="1"/>
        <v>192511.21980000005</v>
      </c>
      <c r="Y31" s="394">
        <f t="shared" si="2"/>
        <v>0</v>
      </c>
      <c r="Z31" s="394">
        <f t="shared" si="3"/>
        <v>204000</v>
      </c>
      <c r="AA31" s="395">
        <f t="shared" si="4"/>
        <v>0</v>
      </c>
    </row>
    <row r="32" spans="1:27" s="295" customFormat="1" ht="15">
      <c r="A32" s="325"/>
      <c r="C32" s="337"/>
      <c r="E32" s="332" t="s">
        <v>414</v>
      </c>
      <c r="F32" s="338"/>
      <c r="G32" s="288">
        <f>+C31-G31</f>
        <v>2607478.06</v>
      </c>
      <c r="L32" s="287"/>
      <c r="M32" s="315"/>
      <c r="N32" s="393" t="s">
        <v>186</v>
      </c>
      <c r="O32" s="394">
        <f>+O31</f>
        <v>3500000</v>
      </c>
      <c r="P32" s="394">
        <f>+P31</f>
        <v>0</v>
      </c>
      <c r="Q32" s="394">
        <f t="shared" si="6"/>
        <v>3500000</v>
      </c>
      <c r="R32" s="394">
        <f>+G354</f>
        <v>187600.52000000008</v>
      </c>
      <c r="S32" s="394"/>
      <c r="T32" s="394">
        <v>200000</v>
      </c>
      <c r="U32" s="394"/>
      <c r="V32" s="254">
        <v>1.0189999999999999</v>
      </c>
      <c r="W32" s="394">
        <f t="shared" si="0"/>
        <v>3566499.9999999995</v>
      </c>
      <c r="X32" s="394">
        <f t="shared" si="1"/>
        <v>191164.92988000007</v>
      </c>
      <c r="Y32" s="394">
        <f t="shared" si="2"/>
        <v>0</v>
      </c>
      <c r="Z32" s="394">
        <f t="shared" si="3"/>
        <v>203799.99999999997</v>
      </c>
      <c r="AA32" s="395">
        <f t="shared" si="4"/>
        <v>0</v>
      </c>
    </row>
    <row r="33" spans="1:27" s="295" customFormat="1" ht="15">
      <c r="A33" s="339" t="s">
        <v>415</v>
      </c>
      <c r="C33" s="337"/>
      <c r="E33" s="339"/>
      <c r="F33" s="339"/>
      <c r="G33" s="291"/>
      <c r="L33" s="287"/>
      <c r="N33" s="393" t="s">
        <v>187</v>
      </c>
      <c r="O33" s="394">
        <f>+C397</f>
        <v>5000000</v>
      </c>
      <c r="P33" s="394">
        <f>-F395</f>
        <v>0</v>
      </c>
      <c r="Q33" s="394">
        <f t="shared" si="6"/>
        <v>5000000</v>
      </c>
      <c r="R33" s="394">
        <f>+G394</f>
        <v>442442.9</v>
      </c>
      <c r="S33" s="394"/>
      <c r="T33" s="394">
        <v>200000</v>
      </c>
      <c r="U33" s="394"/>
      <c r="V33" s="254">
        <v>1.012</v>
      </c>
      <c r="W33" s="394">
        <f t="shared" si="0"/>
        <v>5060000</v>
      </c>
      <c r="X33" s="394">
        <f t="shared" si="1"/>
        <v>447752.21480000002</v>
      </c>
      <c r="Y33" s="394">
        <f t="shared" si="2"/>
        <v>0</v>
      </c>
      <c r="Z33" s="394">
        <f t="shared" si="3"/>
        <v>202400</v>
      </c>
      <c r="AA33" s="395">
        <f t="shared" si="4"/>
        <v>0</v>
      </c>
    </row>
    <row r="34" spans="1:27" s="295" customFormat="1" ht="15">
      <c r="A34" s="340" t="s">
        <v>416</v>
      </c>
      <c r="B34" s="341">
        <v>9.2999999999999992E-3</v>
      </c>
      <c r="C34" s="292">
        <f>+C21*B34</f>
        <v>23249.999999999996</v>
      </c>
      <c r="E34" s="339"/>
      <c r="F34" s="339"/>
      <c r="G34" s="291"/>
      <c r="L34" s="287"/>
      <c r="N34" s="393" t="s">
        <v>188</v>
      </c>
      <c r="O34" s="394">
        <f>+O33</f>
        <v>5000000</v>
      </c>
      <c r="P34" s="394">
        <f>+P33</f>
        <v>0</v>
      </c>
      <c r="Q34" s="394">
        <f t="shared" si="6"/>
        <v>5000000</v>
      </c>
      <c r="R34" s="394">
        <f>+G434</f>
        <v>437485.6</v>
      </c>
      <c r="S34" s="396"/>
      <c r="T34" s="394">
        <v>200000</v>
      </c>
      <c r="U34" s="394"/>
      <c r="V34" s="254">
        <v>1.0069999999999999</v>
      </c>
      <c r="W34" s="394">
        <f t="shared" si="0"/>
        <v>5034999.9999999991</v>
      </c>
      <c r="X34" s="394">
        <f t="shared" si="1"/>
        <v>440547.9991999999</v>
      </c>
      <c r="Y34" s="394">
        <f t="shared" si="2"/>
        <v>0</v>
      </c>
      <c r="Z34" s="394">
        <f t="shared" si="3"/>
        <v>201399.99999999997</v>
      </c>
      <c r="AA34" s="395">
        <f t="shared" si="4"/>
        <v>0</v>
      </c>
    </row>
    <row r="35" spans="1:27" s="295" customFormat="1" ht="15">
      <c r="A35" s="325" t="s">
        <v>417</v>
      </c>
      <c r="B35" s="342">
        <v>1.55E-2</v>
      </c>
      <c r="C35" s="293">
        <f>+C21*B35</f>
        <v>38750</v>
      </c>
      <c r="E35" s="339"/>
      <c r="F35" s="339"/>
      <c r="G35" s="291"/>
      <c r="L35" s="287"/>
      <c r="N35" s="393" t="s">
        <v>189</v>
      </c>
      <c r="O35" s="394">
        <f>+O34</f>
        <v>5000000</v>
      </c>
      <c r="P35" s="394">
        <f>+P34</f>
        <v>0</v>
      </c>
      <c r="Q35" s="394">
        <f t="shared" si="6"/>
        <v>5000000</v>
      </c>
      <c r="R35" s="394">
        <f>+G474</f>
        <v>434633.76</v>
      </c>
      <c r="S35" s="396"/>
      <c r="T35" s="394">
        <v>200000</v>
      </c>
      <c r="U35" s="394"/>
      <c r="V35" s="254">
        <v>1</v>
      </c>
      <c r="W35" s="394">
        <f t="shared" si="0"/>
        <v>5000000</v>
      </c>
      <c r="X35" s="394">
        <f t="shared" si="1"/>
        <v>434633.76</v>
      </c>
      <c r="Y35" s="394">
        <f t="shared" si="2"/>
        <v>0</v>
      </c>
      <c r="Z35" s="394">
        <f t="shared" si="3"/>
        <v>200000</v>
      </c>
      <c r="AA35" s="395">
        <f t="shared" si="4"/>
        <v>0</v>
      </c>
    </row>
    <row r="36" spans="1:27" s="295" customFormat="1" ht="15">
      <c r="A36" s="325" t="s">
        <v>418</v>
      </c>
      <c r="B36" s="342">
        <v>2.4E-2</v>
      </c>
      <c r="C36" s="293">
        <f>+C21*B36</f>
        <v>60000</v>
      </c>
      <c r="E36" s="339"/>
      <c r="F36" s="339"/>
      <c r="G36" s="291"/>
      <c r="L36" s="287"/>
      <c r="N36" s="393"/>
      <c r="O36" s="394"/>
      <c r="P36" s="394"/>
      <c r="Q36" s="394">
        <f t="shared" si="6"/>
        <v>0</v>
      </c>
      <c r="R36" s="394"/>
      <c r="S36" s="396"/>
      <c r="T36" s="394"/>
      <c r="U36" s="394"/>
      <c r="V36" s="397"/>
      <c r="W36" s="394"/>
      <c r="X36" s="394"/>
      <c r="Y36" s="394"/>
      <c r="Z36" s="394"/>
      <c r="AA36" s="395"/>
    </row>
    <row r="37" spans="1:27" s="295" customFormat="1" ht="15.75">
      <c r="A37" s="343" t="s">
        <v>419</v>
      </c>
      <c r="B37" s="344">
        <f>SUM(B34:B36)</f>
        <v>4.8799999999999996E-2</v>
      </c>
      <c r="C37" s="345">
        <f>SUM(C34:C36)</f>
        <v>122000</v>
      </c>
      <c r="E37" s="339"/>
      <c r="F37" s="339"/>
      <c r="G37" s="291"/>
      <c r="L37" s="287"/>
      <c r="N37" s="398" t="s">
        <v>190</v>
      </c>
      <c r="O37" s="399">
        <f>SUM(O24:O35)</f>
        <v>40500000</v>
      </c>
      <c r="P37" s="399">
        <f t="shared" ref="P37:AA37" si="7">SUM(P24:P35)</f>
        <v>0</v>
      </c>
      <c r="Q37" s="399">
        <f t="shared" si="7"/>
        <v>40500000</v>
      </c>
      <c r="R37" s="399">
        <f t="shared" si="7"/>
        <v>2426743.0099999998</v>
      </c>
      <c r="S37" s="399">
        <f t="shared" si="7"/>
        <v>0</v>
      </c>
      <c r="T37" s="399">
        <f t="shared" si="7"/>
        <v>2400000</v>
      </c>
      <c r="U37" s="399">
        <f t="shared" si="7"/>
        <v>0</v>
      </c>
      <c r="V37" s="399">
        <f t="shared" si="7"/>
        <v>12.270999999999999</v>
      </c>
      <c r="W37" s="399">
        <f t="shared" si="7"/>
        <v>41287000</v>
      </c>
      <c r="X37" s="399">
        <f t="shared" si="7"/>
        <v>2464167.6831999999</v>
      </c>
      <c r="Y37" s="399">
        <f t="shared" si="7"/>
        <v>0</v>
      </c>
      <c r="Z37" s="399">
        <f t="shared" si="7"/>
        <v>2454200</v>
      </c>
      <c r="AA37" s="399">
        <f t="shared" si="7"/>
        <v>0</v>
      </c>
    </row>
    <row r="38" spans="1:27" s="295" customFormat="1" ht="12.75" thickBot="1">
      <c r="B38" s="346"/>
      <c r="C38" s="337"/>
      <c r="E38" s="339"/>
      <c r="F38" s="339"/>
      <c r="G38" s="291"/>
      <c r="L38" s="287"/>
    </row>
    <row r="39" spans="1:27" s="295" customFormat="1" ht="12.75" thickBot="1">
      <c r="A39" s="347" t="s">
        <v>420</v>
      </c>
      <c r="B39" s="348"/>
      <c r="C39" s="349">
        <f>+C31+C37</f>
        <v>2822000</v>
      </c>
      <c r="E39" s="339"/>
      <c r="F39" s="339"/>
      <c r="G39" s="291"/>
      <c r="L39" s="287"/>
    </row>
    <row r="40" spans="1:27" s="295" customFormat="1">
      <c r="A40" s="350"/>
      <c r="B40" s="351"/>
      <c r="C40" s="352"/>
      <c r="D40" s="351"/>
      <c r="E40" s="351"/>
      <c r="F40" s="351"/>
      <c r="G40" s="353"/>
    </row>
    <row r="41" spans="1:27" s="295" customFormat="1" ht="12.75" hidden="1">
      <c r="A41" s="295" t="s">
        <v>421</v>
      </c>
      <c r="C41" s="294">
        <f>+G12</f>
        <v>0</v>
      </c>
      <c r="E41" s="354">
        <f>+C41</f>
        <v>0</v>
      </c>
      <c r="F41" s="355"/>
    </row>
    <row r="42" spans="1:27" s="295" customFormat="1" ht="12.75" hidden="1">
      <c r="A42" s="295" t="s">
        <v>422</v>
      </c>
      <c r="C42" s="294"/>
      <c r="E42" s="355"/>
      <c r="F42" s="354">
        <f>+C42</f>
        <v>0</v>
      </c>
    </row>
    <row r="43" spans="1:27" s="295" customFormat="1" hidden="1">
      <c r="A43" s="356" t="s">
        <v>423</v>
      </c>
      <c r="B43" s="356"/>
      <c r="C43" s="357"/>
      <c r="E43" s="355"/>
      <c r="F43" s="355"/>
    </row>
    <row r="44" spans="1:27" s="295" customFormat="1" hidden="1">
      <c r="A44" s="295" t="s">
        <v>421</v>
      </c>
      <c r="C44" s="354">
        <f>+G16</f>
        <v>0</v>
      </c>
      <c r="E44" s="354">
        <f>+C44</f>
        <v>0</v>
      </c>
      <c r="F44" s="355"/>
    </row>
    <row r="45" spans="1:27" s="295" customFormat="1" ht="12.75" hidden="1">
      <c r="A45" s="295" t="s">
        <v>422</v>
      </c>
      <c r="C45" s="294"/>
      <c r="E45" s="355"/>
      <c r="F45" s="354">
        <f>+C45</f>
        <v>0</v>
      </c>
    </row>
    <row r="46" spans="1:27" s="295" customFormat="1" hidden="1">
      <c r="A46" s="356" t="s">
        <v>424</v>
      </c>
      <c r="B46" s="356"/>
      <c r="C46" s="357"/>
      <c r="E46" s="355"/>
      <c r="F46" s="355"/>
    </row>
    <row r="47" spans="1:27" s="295" customFormat="1" hidden="1">
      <c r="A47" s="295" t="s">
        <v>421</v>
      </c>
      <c r="C47" s="354">
        <f>+C21*3.48%</f>
        <v>87000</v>
      </c>
      <c r="E47" s="355"/>
      <c r="F47" s="354">
        <f>+C47</f>
        <v>87000</v>
      </c>
    </row>
    <row r="48" spans="1:27" s="295" customFormat="1" hidden="1">
      <c r="A48" s="356" t="s">
        <v>425</v>
      </c>
      <c r="B48" s="356"/>
      <c r="C48" s="354">
        <f>+C22*3.48%</f>
        <v>0</v>
      </c>
      <c r="E48" s="355"/>
      <c r="F48" s="355"/>
    </row>
    <row r="49" spans="1:10" s="295" customFormat="1" hidden="1">
      <c r="A49" s="295" t="s">
        <v>421</v>
      </c>
      <c r="C49" s="354">
        <f>+C21*3.1%</f>
        <v>77500</v>
      </c>
      <c r="E49" s="355"/>
      <c r="F49" s="355"/>
    </row>
    <row r="50" spans="1:10" s="295" customFormat="1" hidden="1">
      <c r="A50" s="356" t="s">
        <v>426</v>
      </c>
      <c r="B50" s="356"/>
      <c r="C50" s="357"/>
      <c r="E50" s="355"/>
      <c r="F50" s="355"/>
    </row>
    <row r="51" spans="1:10" s="295" customFormat="1" hidden="1">
      <c r="A51" s="295" t="s">
        <v>421</v>
      </c>
      <c r="C51" s="354">
        <f>+C21*3.9%</f>
        <v>97500</v>
      </c>
      <c r="E51" s="354">
        <f>+C51+C49</f>
        <v>175000</v>
      </c>
      <c r="F51" s="355"/>
    </row>
    <row r="52" spans="1:10" s="295" customFormat="1" hidden="1">
      <c r="E52" s="355"/>
      <c r="F52" s="355"/>
    </row>
    <row r="53" spans="1:10" s="295" customFormat="1" hidden="1">
      <c r="E53" s="354">
        <f>SUM(E41:E51)</f>
        <v>175000</v>
      </c>
      <c r="F53" s="354">
        <f>SUM(F41:F51)</f>
        <v>87000</v>
      </c>
    </row>
    <row r="54" spans="1:10" s="295" customFormat="1" hidden="1"/>
    <row r="55" spans="1:10" s="295" customFormat="1" hidden="1"/>
    <row r="56" spans="1:10" s="295" customFormat="1" hidden="1"/>
    <row r="57" spans="1:10" s="295" customFormat="1" ht="13.5">
      <c r="A57" s="597" t="s">
        <v>367</v>
      </c>
      <c r="B57" s="598"/>
      <c r="C57" s="598"/>
      <c r="D57" s="598"/>
      <c r="E57" s="598"/>
      <c r="F57" s="598"/>
      <c r="G57" s="599"/>
    </row>
    <row r="58" spans="1:10" s="295" customFormat="1">
      <c r="A58" s="600" t="s">
        <v>368</v>
      </c>
      <c r="B58" s="601"/>
      <c r="C58" s="601"/>
      <c r="D58" s="601"/>
      <c r="E58" s="601"/>
      <c r="F58" s="601"/>
      <c r="G58" s="602"/>
    </row>
    <row r="59" spans="1:10" s="295" customFormat="1">
      <c r="A59" s="603" t="s">
        <v>427</v>
      </c>
      <c r="B59" s="604"/>
      <c r="C59" s="604"/>
      <c r="D59" s="604"/>
      <c r="E59" s="604"/>
      <c r="F59" s="604"/>
      <c r="G59" s="605"/>
    </row>
    <row r="60" spans="1:10" s="295" customFormat="1">
      <c r="A60" s="296" t="s">
        <v>370</v>
      </c>
      <c r="B60" s="297" t="s">
        <v>371</v>
      </c>
      <c r="C60" s="298"/>
      <c r="D60" s="299"/>
      <c r="E60" s="300"/>
      <c r="F60" s="301"/>
      <c r="G60" s="302"/>
    </row>
    <row r="61" spans="1:10" s="295" customFormat="1">
      <c r="A61" s="306" t="s">
        <v>118</v>
      </c>
      <c r="B61" s="307" t="s">
        <v>372</v>
      </c>
      <c r="C61" s="298"/>
      <c r="D61" s="299"/>
      <c r="E61" s="308"/>
      <c r="F61" s="307"/>
      <c r="G61" s="302"/>
      <c r="J61" s="295">
        <f>410000*25%</f>
        <v>102500</v>
      </c>
    </row>
    <row r="62" spans="1:10" s="295" customFormat="1">
      <c r="A62" s="306" t="s">
        <v>374</v>
      </c>
      <c r="B62" s="307" t="s">
        <v>375</v>
      </c>
      <c r="C62" s="301"/>
      <c r="D62" s="299"/>
      <c r="E62" s="308"/>
      <c r="F62" s="308"/>
      <c r="G62" s="302"/>
    </row>
    <row r="63" spans="1:10" s="295" customFormat="1">
      <c r="A63" s="306" t="s">
        <v>376</v>
      </c>
      <c r="B63" s="310" t="s">
        <v>377</v>
      </c>
      <c r="C63" s="311"/>
      <c r="D63" s="299"/>
      <c r="E63" s="308"/>
      <c r="F63" s="308"/>
      <c r="G63" s="302"/>
    </row>
    <row r="64" spans="1:10" s="295" customFormat="1">
      <c r="A64" s="306" t="s">
        <v>378</v>
      </c>
      <c r="B64" s="307" t="s">
        <v>379</v>
      </c>
      <c r="C64" s="298"/>
      <c r="D64" s="299"/>
      <c r="E64" s="308"/>
      <c r="F64" s="308"/>
      <c r="G64" s="302"/>
    </row>
    <row r="65" spans="1:7" s="295" customFormat="1">
      <c r="A65" s="306" t="s">
        <v>380</v>
      </c>
      <c r="B65" s="307"/>
      <c r="C65" s="312">
        <v>30</v>
      </c>
      <c r="D65" s="299"/>
      <c r="E65" s="313"/>
      <c r="F65" s="313"/>
      <c r="G65" s="314"/>
    </row>
    <row r="66" spans="1:7" s="295" customFormat="1">
      <c r="A66" s="606" t="s">
        <v>381</v>
      </c>
      <c r="B66" s="607"/>
      <c r="C66" s="608"/>
      <c r="E66" s="606" t="s">
        <v>382</v>
      </c>
      <c r="F66" s="609"/>
      <c r="G66" s="608"/>
    </row>
    <row r="67" spans="1:7" s="295" customFormat="1">
      <c r="A67" s="319" t="s">
        <v>383</v>
      </c>
      <c r="B67" s="319"/>
      <c r="C67" s="277">
        <v>2500000</v>
      </c>
      <c r="E67" s="320" t="s">
        <v>384</v>
      </c>
      <c r="F67" s="321"/>
      <c r="G67" s="322"/>
    </row>
    <row r="68" spans="1:7" s="295" customFormat="1" ht="12.75">
      <c r="A68" s="323" t="s">
        <v>385</v>
      </c>
      <c r="B68" s="323"/>
      <c r="C68" s="279"/>
      <c r="E68" s="324" t="s">
        <v>386</v>
      </c>
      <c r="F68" s="280"/>
      <c r="G68" s="279">
        <f>+F68*C77</f>
        <v>0</v>
      </c>
    </row>
    <row r="69" spans="1:7" s="295" customFormat="1">
      <c r="A69" s="323" t="s">
        <v>387</v>
      </c>
      <c r="B69" s="323"/>
      <c r="C69" s="279"/>
      <c r="E69" s="325" t="s">
        <v>388</v>
      </c>
      <c r="F69" s="302"/>
      <c r="G69" s="279"/>
    </row>
    <row r="70" spans="1:7" s="295" customFormat="1">
      <c r="A70" s="323" t="s">
        <v>389</v>
      </c>
      <c r="B70" s="323"/>
      <c r="C70" s="279"/>
      <c r="E70" s="325" t="s">
        <v>390</v>
      </c>
      <c r="F70" s="282"/>
      <c r="G70" s="279">
        <f>+C77*F70</f>
        <v>0</v>
      </c>
    </row>
    <row r="71" spans="1:7" s="295" customFormat="1">
      <c r="A71" s="323" t="s">
        <v>392</v>
      </c>
      <c r="B71" s="323"/>
      <c r="C71" s="279"/>
      <c r="E71" s="325"/>
      <c r="F71" s="326"/>
      <c r="G71" s="279"/>
    </row>
    <row r="72" spans="1:7" s="295" customFormat="1">
      <c r="A72" s="323" t="s">
        <v>75</v>
      </c>
      <c r="B72" s="323"/>
      <c r="C72" s="279">
        <f>SUM(C67:C71)</f>
        <v>2500000</v>
      </c>
      <c r="E72" s="325" t="s">
        <v>394</v>
      </c>
      <c r="F72" s="327"/>
      <c r="G72" s="279">
        <f>+C77*F72</f>
        <v>0</v>
      </c>
    </row>
    <row r="73" spans="1:7" s="295" customFormat="1">
      <c r="A73" s="323" t="s">
        <v>396</v>
      </c>
      <c r="B73" s="323"/>
      <c r="C73" s="279"/>
      <c r="E73" s="325" t="s">
        <v>397</v>
      </c>
      <c r="F73" s="302"/>
      <c r="G73" s="279"/>
    </row>
    <row r="74" spans="1:7" s="295" customFormat="1">
      <c r="A74" s="329" t="s">
        <v>398</v>
      </c>
      <c r="B74" s="325"/>
      <c r="C74" s="279"/>
      <c r="E74" s="284" t="s">
        <v>399</v>
      </c>
      <c r="F74" s="285">
        <f>+C77</f>
        <v>2500000</v>
      </c>
      <c r="G74" s="279">
        <f>+F76*'[6]tabla iut'!E19-'[6]tabla iut'!F19</f>
        <v>92200.04</v>
      </c>
    </row>
    <row r="75" spans="1:7" s="295" customFormat="1">
      <c r="A75" s="323" t="s">
        <v>401</v>
      </c>
      <c r="B75" s="323"/>
      <c r="C75" s="279"/>
      <c r="E75" s="325"/>
      <c r="F75" s="330">
        <f>-G68-G70-G72</f>
        <v>0</v>
      </c>
      <c r="G75" s="279"/>
    </row>
    <row r="76" spans="1:7" s="295" customFormat="1">
      <c r="A76" s="325"/>
      <c r="B76" s="325"/>
      <c r="C76" s="286"/>
      <c r="E76" s="325"/>
      <c r="F76" s="330">
        <f>+F74+F75</f>
        <v>2500000</v>
      </c>
      <c r="G76" s="279"/>
    </row>
    <row r="77" spans="1:7" s="295" customFormat="1">
      <c r="A77" s="331" t="s">
        <v>402</v>
      </c>
      <c r="B77" s="331"/>
      <c r="C77" s="288">
        <f>SUM(C72:C76)</f>
        <v>2500000</v>
      </c>
      <c r="E77" s="332" t="s">
        <v>403</v>
      </c>
      <c r="F77" s="333"/>
      <c r="G77" s="288">
        <f>SUM(G68:G76)</f>
        <v>92200.04</v>
      </c>
    </row>
    <row r="78" spans="1:7" s="295" customFormat="1">
      <c r="A78" s="334" t="s">
        <v>404</v>
      </c>
      <c r="B78" s="334"/>
      <c r="C78" s="279"/>
      <c r="E78" s="325"/>
      <c r="F78" s="302"/>
      <c r="G78" s="279"/>
    </row>
    <row r="79" spans="1:7" s="295" customFormat="1">
      <c r="A79" s="334" t="s">
        <v>405</v>
      </c>
      <c r="B79" s="334"/>
      <c r="C79" s="279"/>
      <c r="E79" s="323"/>
      <c r="F79" s="302"/>
      <c r="G79" s="279"/>
    </row>
    <row r="80" spans="1:7" s="295" customFormat="1">
      <c r="A80" s="334" t="s">
        <v>407</v>
      </c>
      <c r="B80" s="334"/>
      <c r="C80" s="289">
        <v>100000</v>
      </c>
      <c r="E80" s="325"/>
      <c r="F80" s="302"/>
      <c r="G80" s="279"/>
    </row>
    <row r="81" spans="1:7" s="295" customFormat="1">
      <c r="A81" s="334" t="s">
        <v>408</v>
      </c>
      <c r="B81" s="334"/>
      <c r="C81" s="279">
        <f>+C80</f>
        <v>100000</v>
      </c>
      <c r="E81" s="325"/>
      <c r="F81" s="302"/>
      <c r="G81" s="279"/>
    </row>
    <row r="82" spans="1:7" s="295" customFormat="1">
      <c r="A82" s="334"/>
      <c r="B82" s="334"/>
      <c r="C82" s="279"/>
      <c r="E82" s="325"/>
      <c r="F82" s="302"/>
      <c r="G82" s="279"/>
    </row>
    <row r="83" spans="1:7" s="295" customFormat="1">
      <c r="A83" s="335" t="s">
        <v>410</v>
      </c>
      <c r="B83" s="335"/>
      <c r="C83" s="288">
        <f>SUM(C79:C82)</f>
        <v>200000</v>
      </c>
      <c r="E83" s="332" t="s">
        <v>411</v>
      </c>
      <c r="F83" s="333"/>
      <c r="G83" s="288">
        <f>SUM(G78:G82)</f>
        <v>0</v>
      </c>
    </row>
    <row r="84" spans="1:7" s="295" customFormat="1">
      <c r="A84" s="334"/>
      <c r="B84" s="334"/>
      <c r="C84" s="279"/>
      <c r="E84" s="325"/>
      <c r="F84" s="302"/>
      <c r="G84" s="279"/>
    </row>
    <row r="85" spans="1:7" s="295" customFormat="1">
      <c r="A85" s="334"/>
      <c r="B85" s="334"/>
      <c r="C85" s="279"/>
      <c r="E85" s="325"/>
      <c r="F85" s="302"/>
      <c r="G85" s="279"/>
    </row>
    <row r="86" spans="1:7" s="295" customFormat="1">
      <c r="A86" s="336"/>
      <c r="B86" s="336"/>
      <c r="C86" s="286"/>
      <c r="E86" s="325"/>
      <c r="F86" s="302"/>
      <c r="G86" s="286"/>
    </row>
    <row r="87" spans="1:7" s="295" customFormat="1">
      <c r="A87" s="332" t="s">
        <v>412</v>
      </c>
      <c r="B87" s="332"/>
      <c r="C87" s="288">
        <f>+C77+C83</f>
        <v>2700000</v>
      </c>
      <c r="E87" s="332" t="s">
        <v>413</v>
      </c>
      <c r="F87" s="333"/>
      <c r="G87" s="288">
        <f>+G77+G83+G84+G85</f>
        <v>92200.04</v>
      </c>
    </row>
    <row r="88" spans="1:7" s="295" customFormat="1">
      <c r="A88" s="325"/>
      <c r="C88" s="337"/>
      <c r="E88" s="332" t="s">
        <v>414</v>
      </c>
      <c r="F88" s="338"/>
      <c r="G88" s="288">
        <f>+C87-G87</f>
        <v>2607799.96</v>
      </c>
    </row>
    <row r="89" spans="1:7" s="295" customFormat="1">
      <c r="A89" s="339" t="s">
        <v>415</v>
      </c>
      <c r="C89" s="337"/>
      <c r="E89" s="339"/>
      <c r="F89" s="339"/>
      <c r="G89" s="291"/>
    </row>
    <row r="90" spans="1:7" s="295" customFormat="1">
      <c r="A90" s="340" t="s">
        <v>416</v>
      </c>
      <c r="B90" s="341">
        <v>9.2999999999999992E-3</v>
      </c>
      <c r="C90" s="292">
        <f>+C77*B90</f>
        <v>23249.999999999996</v>
      </c>
      <c r="E90" s="339"/>
      <c r="F90" s="339"/>
      <c r="G90" s="291"/>
    </row>
    <row r="91" spans="1:7" s="295" customFormat="1">
      <c r="A91" s="325" t="s">
        <v>417</v>
      </c>
      <c r="B91" s="342">
        <v>1.55E-2</v>
      </c>
      <c r="C91" s="293">
        <f>+C77*B91</f>
        <v>38750</v>
      </c>
      <c r="E91" s="339"/>
      <c r="F91" s="339"/>
      <c r="G91" s="291"/>
    </row>
    <row r="92" spans="1:7" s="295" customFormat="1">
      <c r="A92" s="325" t="s">
        <v>418</v>
      </c>
      <c r="B92" s="342">
        <v>2.4E-2</v>
      </c>
      <c r="C92" s="293">
        <f>+C77*B92</f>
        <v>60000</v>
      </c>
      <c r="E92" s="339"/>
      <c r="F92" s="339"/>
      <c r="G92" s="291"/>
    </row>
    <row r="93" spans="1:7" s="295" customFormat="1">
      <c r="A93" s="343" t="s">
        <v>419</v>
      </c>
      <c r="B93" s="344">
        <f>SUM(B90:B92)</f>
        <v>4.8799999999999996E-2</v>
      </c>
      <c r="C93" s="345">
        <f>SUM(C90:C92)</f>
        <v>122000</v>
      </c>
      <c r="E93" s="339"/>
      <c r="F93" s="339"/>
      <c r="G93" s="291"/>
    </row>
    <row r="94" spans="1:7" s="295" customFormat="1" ht="12.75" thickBot="1">
      <c r="B94" s="346"/>
      <c r="C94" s="337"/>
      <c r="E94" s="339"/>
      <c r="F94" s="339"/>
      <c r="G94" s="291"/>
    </row>
    <row r="95" spans="1:7" s="295" customFormat="1" ht="12.75" thickBot="1">
      <c r="A95" s="347" t="s">
        <v>420</v>
      </c>
      <c r="B95" s="348"/>
      <c r="C95" s="349">
        <f>+C87+C93</f>
        <v>2822000</v>
      </c>
      <c r="E95" s="339"/>
      <c r="F95" s="339"/>
      <c r="G95" s="291"/>
    </row>
    <row r="96" spans="1:7" s="295" customFormat="1">
      <c r="A96" s="350"/>
      <c r="B96" s="351"/>
      <c r="C96" s="352"/>
      <c r="D96" s="351"/>
      <c r="E96" s="351"/>
      <c r="F96" s="351"/>
      <c r="G96" s="353"/>
    </row>
    <row r="97" spans="1:11" s="295" customFormat="1" ht="13.5">
      <c r="A97" s="597" t="s">
        <v>367</v>
      </c>
      <c r="B97" s="598"/>
      <c r="C97" s="598"/>
      <c r="D97" s="598"/>
      <c r="E97" s="598"/>
      <c r="F97" s="598"/>
      <c r="G97" s="599"/>
    </row>
    <row r="98" spans="1:11" s="295" customFormat="1">
      <c r="A98" s="600" t="s">
        <v>368</v>
      </c>
      <c r="B98" s="601"/>
      <c r="C98" s="601"/>
      <c r="D98" s="601"/>
      <c r="E98" s="601"/>
      <c r="F98" s="601"/>
      <c r="G98" s="602"/>
    </row>
    <row r="99" spans="1:11" s="295" customFormat="1">
      <c r="A99" s="603" t="s">
        <v>428</v>
      </c>
      <c r="B99" s="604"/>
      <c r="C99" s="604"/>
      <c r="D99" s="604"/>
      <c r="E99" s="604"/>
      <c r="F99" s="604"/>
      <c r="G99" s="605"/>
    </row>
    <row r="100" spans="1:11" s="295" customFormat="1">
      <c r="A100" s="296" t="s">
        <v>370</v>
      </c>
      <c r="B100" s="297" t="s">
        <v>371</v>
      </c>
      <c r="C100" s="298"/>
      <c r="D100" s="299"/>
      <c r="E100" s="300"/>
      <c r="F100" s="301"/>
      <c r="G100" s="302"/>
    </row>
    <row r="101" spans="1:11" s="295" customFormat="1">
      <c r="A101" s="306" t="s">
        <v>118</v>
      </c>
      <c r="B101" s="307" t="s">
        <v>372</v>
      </c>
      <c r="C101" s="298"/>
      <c r="D101" s="299"/>
      <c r="E101" s="308"/>
      <c r="F101" s="307"/>
      <c r="G101" s="302"/>
    </row>
    <row r="102" spans="1:11" s="295" customFormat="1">
      <c r="A102" s="306" t="s">
        <v>374</v>
      </c>
      <c r="B102" s="307" t="s">
        <v>375</v>
      </c>
      <c r="C102" s="301"/>
      <c r="D102" s="299"/>
      <c r="E102" s="308"/>
      <c r="F102" s="308"/>
      <c r="G102" s="302"/>
    </row>
    <row r="103" spans="1:11" s="295" customFormat="1">
      <c r="A103" s="306" t="s">
        <v>376</v>
      </c>
      <c r="B103" s="310" t="s">
        <v>377</v>
      </c>
      <c r="C103" s="311"/>
      <c r="D103" s="299"/>
      <c r="E103" s="308"/>
      <c r="F103" s="308"/>
      <c r="G103" s="302"/>
    </row>
    <row r="104" spans="1:11" s="295" customFormat="1">
      <c r="A104" s="306" t="s">
        <v>378</v>
      </c>
      <c r="B104" s="307" t="s">
        <v>379</v>
      </c>
      <c r="C104" s="298"/>
      <c r="D104" s="299"/>
      <c r="E104" s="308"/>
      <c r="F104" s="308"/>
      <c r="G104" s="302"/>
    </row>
    <row r="105" spans="1:11" s="295" customFormat="1">
      <c r="A105" s="306" t="s">
        <v>380</v>
      </c>
      <c r="B105" s="307"/>
      <c r="C105" s="312">
        <v>30</v>
      </c>
      <c r="D105" s="299"/>
      <c r="E105" s="313"/>
      <c r="F105" s="313"/>
      <c r="G105" s="314"/>
      <c r="I105" s="358"/>
      <c r="J105" s="358"/>
      <c r="K105" s="358"/>
    </row>
    <row r="106" spans="1:11">
      <c r="A106" s="606" t="s">
        <v>381</v>
      </c>
      <c r="B106" s="607"/>
      <c r="C106" s="608"/>
      <c r="D106" s="295"/>
      <c r="E106" s="606" t="s">
        <v>382</v>
      </c>
      <c r="F106" s="609"/>
      <c r="G106" s="608"/>
    </row>
    <row r="107" spans="1:11">
      <c r="A107" s="319" t="s">
        <v>383</v>
      </c>
      <c r="B107" s="319"/>
      <c r="C107" s="277">
        <v>2500000</v>
      </c>
      <c r="D107" s="295"/>
      <c r="E107" s="320" t="s">
        <v>384</v>
      </c>
      <c r="F107" s="321"/>
      <c r="G107" s="322"/>
    </row>
    <row r="108" spans="1:11" ht="12.75">
      <c r="A108" s="323" t="s">
        <v>385</v>
      </c>
      <c r="B108" s="323"/>
      <c r="C108" s="279"/>
      <c r="D108" s="295"/>
      <c r="E108" s="324" t="s">
        <v>386</v>
      </c>
      <c r="F108" s="280"/>
      <c r="G108" s="279">
        <f>+F108*C117</f>
        <v>0</v>
      </c>
    </row>
    <row r="109" spans="1:11">
      <c r="A109" s="323" t="s">
        <v>387</v>
      </c>
      <c r="B109" s="323"/>
      <c r="C109" s="279"/>
      <c r="D109" s="295"/>
      <c r="E109" s="325" t="s">
        <v>388</v>
      </c>
      <c r="F109" s="302"/>
      <c r="G109" s="279"/>
    </row>
    <row r="110" spans="1:11">
      <c r="A110" s="323" t="s">
        <v>389</v>
      </c>
      <c r="B110" s="323"/>
      <c r="C110" s="279"/>
      <c r="D110" s="295"/>
      <c r="E110" s="325" t="s">
        <v>390</v>
      </c>
      <c r="F110" s="282"/>
      <c r="G110" s="279">
        <f>+C117*F110</f>
        <v>0</v>
      </c>
    </row>
    <row r="111" spans="1:11">
      <c r="A111" s="323" t="s">
        <v>392</v>
      </c>
      <c r="B111" s="323"/>
      <c r="C111" s="279"/>
      <c r="D111" s="295"/>
      <c r="E111" s="325"/>
      <c r="F111" s="326"/>
      <c r="G111" s="279"/>
    </row>
    <row r="112" spans="1:11">
      <c r="A112" s="323" t="s">
        <v>75</v>
      </c>
      <c r="B112" s="323"/>
      <c r="C112" s="279">
        <f>SUM(C107:C111)</f>
        <v>2500000</v>
      </c>
      <c r="D112" s="295"/>
      <c r="E112" s="325" t="s">
        <v>394</v>
      </c>
      <c r="F112" s="327"/>
      <c r="G112" s="279">
        <f>+C117*F112</f>
        <v>0</v>
      </c>
    </row>
    <row r="113" spans="1:7">
      <c r="A113" s="323" t="s">
        <v>396</v>
      </c>
      <c r="B113" s="323"/>
      <c r="C113" s="279"/>
      <c r="D113" s="295"/>
      <c r="E113" s="325" t="s">
        <v>397</v>
      </c>
      <c r="F113" s="302"/>
      <c r="G113" s="279"/>
    </row>
    <row r="114" spans="1:7">
      <c r="A114" s="329" t="s">
        <v>398</v>
      </c>
      <c r="B114" s="325"/>
      <c r="C114" s="279"/>
      <c r="D114" s="295"/>
      <c r="E114" s="284" t="s">
        <v>399</v>
      </c>
      <c r="F114" s="285">
        <f>+C117</f>
        <v>2500000</v>
      </c>
      <c r="G114" s="279">
        <f>+F116*'[6]tabla iut'!E31-'[6]tabla iut'!F31</f>
        <v>91337</v>
      </c>
    </row>
    <row r="115" spans="1:7">
      <c r="A115" s="323" t="s">
        <v>401</v>
      </c>
      <c r="B115" s="323"/>
      <c r="C115" s="279"/>
      <c r="D115" s="295"/>
      <c r="E115" s="325"/>
      <c r="F115" s="330">
        <f>-G108-G110-G112</f>
        <v>0</v>
      </c>
      <c r="G115" s="279"/>
    </row>
    <row r="116" spans="1:7">
      <c r="A116" s="325"/>
      <c r="B116" s="325"/>
      <c r="C116" s="286"/>
      <c r="D116" s="295"/>
      <c r="E116" s="325"/>
      <c r="F116" s="330">
        <f>+F114+F115</f>
        <v>2500000</v>
      </c>
      <c r="G116" s="279"/>
    </row>
    <row r="117" spans="1:7">
      <c r="A117" s="331" t="s">
        <v>402</v>
      </c>
      <c r="B117" s="331"/>
      <c r="C117" s="288">
        <f>SUM(C112:C116)</f>
        <v>2500000</v>
      </c>
      <c r="D117" s="295"/>
      <c r="E117" s="332" t="s">
        <v>403</v>
      </c>
      <c r="F117" s="333"/>
      <c r="G117" s="288">
        <f>SUM(G108:G116)</f>
        <v>91337</v>
      </c>
    </row>
    <row r="118" spans="1:7">
      <c r="A118" s="334" t="s">
        <v>404</v>
      </c>
      <c r="B118" s="334"/>
      <c r="C118" s="279"/>
      <c r="D118" s="295"/>
      <c r="E118" s="325"/>
      <c r="F118" s="302"/>
      <c r="G118" s="279"/>
    </row>
    <row r="119" spans="1:7">
      <c r="A119" s="334" t="s">
        <v>405</v>
      </c>
      <c r="B119" s="334"/>
      <c r="C119" s="279"/>
      <c r="D119" s="295"/>
      <c r="E119" s="323"/>
      <c r="F119" s="302"/>
      <c r="G119" s="279"/>
    </row>
    <row r="120" spans="1:7">
      <c r="A120" s="334" t="s">
        <v>407</v>
      </c>
      <c r="B120" s="334"/>
      <c r="C120" s="289">
        <v>100000</v>
      </c>
      <c r="D120" s="295"/>
      <c r="E120" s="325"/>
      <c r="F120" s="302"/>
      <c r="G120" s="279"/>
    </row>
    <row r="121" spans="1:7">
      <c r="A121" s="334" t="s">
        <v>408</v>
      </c>
      <c r="B121" s="334"/>
      <c r="C121" s="279">
        <f>+C120</f>
        <v>100000</v>
      </c>
      <c r="D121" s="295"/>
      <c r="E121" s="325"/>
      <c r="F121" s="302"/>
      <c r="G121" s="279"/>
    </row>
    <row r="122" spans="1:7">
      <c r="A122" s="334"/>
      <c r="B122" s="334"/>
      <c r="C122" s="279"/>
      <c r="D122" s="295"/>
      <c r="E122" s="325"/>
      <c r="F122" s="302"/>
      <c r="G122" s="279"/>
    </row>
    <row r="123" spans="1:7">
      <c r="A123" s="335" t="s">
        <v>410</v>
      </c>
      <c r="B123" s="335"/>
      <c r="C123" s="288">
        <f>SUM(C119:C122)</f>
        <v>200000</v>
      </c>
      <c r="D123" s="295"/>
      <c r="E123" s="332" t="s">
        <v>411</v>
      </c>
      <c r="F123" s="333"/>
      <c r="G123" s="288">
        <f>SUM(G118:G122)</f>
        <v>0</v>
      </c>
    </row>
    <row r="124" spans="1:7">
      <c r="A124" s="334"/>
      <c r="B124" s="334"/>
      <c r="C124" s="279"/>
      <c r="D124" s="295"/>
      <c r="E124" s="325"/>
      <c r="F124" s="302"/>
      <c r="G124" s="279"/>
    </row>
    <row r="125" spans="1:7">
      <c r="A125" s="334"/>
      <c r="B125" s="334"/>
      <c r="C125" s="279"/>
      <c r="D125" s="295"/>
      <c r="E125" s="325"/>
      <c r="F125" s="302"/>
      <c r="G125" s="279"/>
    </row>
    <row r="126" spans="1:7">
      <c r="A126" s="336"/>
      <c r="B126" s="336"/>
      <c r="C126" s="286"/>
      <c r="D126" s="295"/>
      <c r="E126" s="325"/>
      <c r="F126" s="302"/>
      <c r="G126" s="286"/>
    </row>
    <row r="127" spans="1:7">
      <c r="A127" s="332" t="s">
        <v>412</v>
      </c>
      <c r="B127" s="332"/>
      <c r="C127" s="288">
        <f>+C117+C123</f>
        <v>2700000</v>
      </c>
      <c r="D127" s="295"/>
      <c r="E127" s="332" t="s">
        <v>413</v>
      </c>
      <c r="F127" s="333"/>
      <c r="G127" s="288">
        <f>+G117+G123+G124+G125</f>
        <v>91337</v>
      </c>
    </row>
    <row r="128" spans="1:7">
      <c r="A128" s="325"/>
      <c r="B128" s="295"/>
      <c r="C128" s="337"/>
      <c r="D128" s="295"/>
      <c r="E128" s="332" t="s">
        <v>414</v>
      </c>
      <c r="F128" s="338"/>
      <c r="G128" s="288">
        <f>+C127-G127</f>
        <v>2608663</v>
      </c>
    </row>
    <row r="129" spans="1:7">
      <c r="A129" s="339" t="s">
        <v>415</v>
      </c>
      <c r="B129" s="295"/>
      <c r="C129" s="337"/>
      <c r="D129" s="295"/>
      <c r="E129" s="339"/>
      <c r="F129" s="339"/>
      <c r="G129" s="291"/>
    </row>
    <row r="130" spans="1:7">
      <c r="A130" s="340" t="s">
        <v>416</v>
      </c>
      <c r="B130" s="341">
        <v>9.2999999999999992E-3</v>
      </c>
      <c r="C130" s="292">
        <f>+C117*B130</f>
        <v>23249.999999999996</v>
      </c>
      <c r="D130" s="295"/>
      <c r="E130" s="339"/>
      <c r="F130" s="339"/>
      <c r="G130" s="291"/>
    </row>
    <row r="131" spans="1:7">
      <c r="A131" s="325" t="s">
        <v>417</v>
      </c>
      <c r="B131" s="342">
        <v>1.55E-2</v>
      </c>
      <c r="C131" s="293">
        <f>+C117*B131</f>
        <v>38750</v>
      </c>
      <c r="D131" s="295"/>
      <c r="E131" s="339"/>
      <c r="F131" s="339"/>
      <c r="G131" s="291"/>
    </row>
    <row r="132" spans="1:7">
      <c r="A132" s="325" t="s">
        <v>418</v>
      </c>
      <c r="B132" s="342">
        <v>2.4E-2</v>
      </c>
      <c r="C132" s="293">
        <f>+C117*B132</f>
        <v>60000</v>
      </c>
      <c r="D132" s="295"/>
      <c r="E132" s="339"/>
      <c r="F132" s="339"/>
      <c r="G132" s="291"/>
    </row>
    <row r="133" spans="1:7">
      <c r="A133" s="343" t="s">
        <v>419</v>
      </c>
      <c r="B133" s="344">
        <f>SUM(B130:B132)</f>
        <v>4.8799999999999996E-2</v>
      </c>
      <c r="C133" s="345">
        <f>SUM(C130:C132)</f>
        <v>122000</v>
      </c>
      <c r="D133" s="295"/>
      <c r="E133" s="339"/>
      <c r="F133" s="339"/>
      <c r="G133" s="291"/>
    </row>
    <row r="134" spans="1:7" ht="12.75" thickBot="1">
      <c r="A134" s="295"/>
      <c r="B134" s="346"/>
      <c r="C134" s="337"/>
      <c r="D134" s="295"/>
      <c r="E134" s="339"/>
      <c r="F134" s="339"/>
      <c r="G134" s="291"/>
    </row>
    <row r="135" spans="1:7" ht="12.75" thickBot="1">
      <c r="A135" s="347" t="s">
        <v>420</v>
      </c>
      <c r="B135" s="348"/>
      <c r="C135" s="349">
        <f>+C127+C133</f>
        <v>2822000</v>
      </c>
      <c r="D135" s="295"/>
      <c r="E135" s="339"/>
      <c r="F135" s="339"/>
      <c r="G135" s="291"/>
    </row>
    <row r="136" spans="1:7">
      <c r="A136" s="350"/>
      <c r="B136" s="351"/>
      <c r="C136" s="352"/>
      <c r="D136" s="351"/>
      <c r="E136" s="351"/>
      <c r="F136" s="351"/>
      <c r="G136" s="353"/>
    </row>
    <row r="137" spans="1:7" ht="13.5">
      <c r="A137" s="597" t="s">
        <v>367</v>
      </c>
      <c r="B137" s="598"/>
      <c r="C137" s="598"/>
      <c r="D137" s="598"/>
      <c r="E137" s="598"/>
      <c r="F137" s="598"/>
      <c r="G137" s="599"/>
    </row>
    <row r="138" spans="1:7">
      <c r="A138" s="600" t="s">
        <v>368</v>
      </c>
      <c r="B138" s="601"/>
      <c r="C138" s="601"/>
      <c r="D138" s="601"/>
      <c r="E138" s="601"/>
      <c r="F138" s="601"/>
      <c r="G138" s="602"/>
    </row>
    <row r="139" spans="1:7">
      <c r="A139" s="603" t="s">
        <v>429</v>
      </c>
      <c r="B139" s="604"/>
      <c r="C139" s="604"/>
      <c r="D139" s="604"/>
      <c r="E139" s="604"/>
      <c r="F139" s="604"/>
      <c r="G139" s="605"/>
    </row>
    <row r="140" spans="1:7">
      <c r="A140" s="296" t="s">
        <v>370</v>
      </c>
      <c r="B140" s="297" t="s">
        <v>371</v>
      </c>
      <c r="C140" s="298"/>
      <c r="D140" s="299"/>
      <c r="E140" s="300"/>
      <c r="F140" s="301"/>
      <c r="G140" s="302"/>
    </row>
    <row r="141" spans="1:7">
      <c r="A141" s="306" t="s">
        <v>118</v>
      </c>
      <c r="B141" s="307" t="s">
        <v>372</v>
      </c>
      <c r="C141" s="298"/>
      <c r="D141" s="299"/>
      <c r="E141" s="308"/>
      <c r="F141" s="307"/>
      <c r="G141" s="302"/>
    </row>
    <row r="142" spans="1:7">
      <c r="A142" s="306" t="s">
        <v>374</v>
      </c>
      <c r="B142" s="307" t="s">
        <v>375</v>
      </c>
      <c r="C142" s="301"/>
      <c r="D142" s="299"/>
      <c r="E142" s="308"/>
      <c r="F142" s="308"/>
      <c r="G142" s="302"/>
    </row>
    <row r="143" spans="1:7">
      <c r="A143" s="306" t="s">
        <v>376</v>
      </c>
      <c r="B143" s="310" t="s">
        <v>377</v>
      </c>
      <c r="C143" s="311"/>
      <c r="D143" s="299"/>
      <c r="E143" s="308"/>
      <c r="F143" s="308"/>
      <c r="G143" s="302"/>
    </row>
    <row r="144" spans="1:7">
      <c r="A144" s="306" t="s">
        <v>378</v>
      </c>
      <c r="B144" s="307" t="s">
        <v>379</v>
      </c>
      <c r="C144" s="298"/>
      <c r="D144" s="299"/>
      <c r="E144" s="308"/>
      <c r="F144" s="308"/>
      <c r="G144" s="302"/>
    </row>
    <row r="145" spans="1:7">
      <c r="A145" s="306" t="s">
        <v>380</v>
      </c>
      <c r="B145" s="307"/>
      <c r="C145" s="312">
        <v>30</v>
      </c>
      <c r="D145" s="299"/>
      <c r="E145" s="313"/>
      <c r="F145" s="313"/>
      <c r="G145" s="314"/>
    </row>
    <row r="146" spans="1:7">
      <c r="A146" s="606" t="s">
        <v>381</v>
      </c>
      <c r="B146" s="607"/>
      <c r="C146" s="608"/>
      <c r="D146" s="295"/>
      <c r="E146" s="606" t="s">
        <v>382</v>
      </c>
      <c r="F146" s="609"/>
      <c r="G146" s="608"/>
    </row>
    <row r="147" spans="1:7">
      <c r="A147" s="319" t="s">
        <v>383</v>
      </c>
      <c r="B147" s="319"/>
      <c r="C147" s="277">
        <v>2500000</v>
      </c>
      <c r="D147" s="295"/>
      <c r="E147" s="320" t="s">
        <v>384</v>
      </c>
      <c r="F147" s="321"/>
      <c r="G147" s="322"/>
    </row>
    <row r="148" spans="1:7" ht="12.75">
      <c r="A148" s="323" t="s">
        <v>385</v>
      </c>
      <c r="B148" s="323"/>
      <c r="C148" s="279"/>
      <c r="D148" s="295"/>
      <c r="E148" s="324" t="s">
        <v>386</v>
      </c>
      <c r="F148" s="280"/>
      <c r="G148" s="279">
        <f>+F148*C157</f>
        <v>0</v>
      </c>
    </row>
    <row r="149" spans="1:7">
      <c r="A149" s="323" t="s">
        <v>387</v>
      </c>
      <c r="B149" s="323"/>
      <c r="C149" s="279"/>
      <c r="D149" s="295"/>
      <c r="E149" s="325" t="s">
        <v>388</v>
      </c>
      <c r="F149" s="302"/>
      <c r="G149" s="279"/>
    </row>
    <row r="150" spans="1:7">
      <c r="A150" s="323" t="s">
        <v>389</v>
      </c>
      <c r="B150" s="323"/>
      <c r="C150" s="279"/>
      <c r="D150" s="295"/>
      <c r="E150" s="325" t="s">
        <v>390</v>
      </c>
      <c r="F150" s="282"/>
      <c r="G150" s="279">
        <f>+C157*F150</f>
        <v>0</v>
      </c>
    </row>
    <row r="151" spans="1:7">
      <c r="A151" s="323" t="s">
        <v>392</v>
      </c>
      <c r="B151" s="323"/>
      <c r="C151" s="279"/>
      <c r="D151" s="295"/>
      <c r="E151" s="325"/>
      <c r="F151" s="326"/>
      <c r="G151" s="279"/>
    </row>
    <row r="152" spans="1:7">
      <c r="A152" s="323" t="s">
        <v>75</v>
      </c>
      <c r="B152" s="323"/>
      <c r="C152" s="279">
        <f>SUM(C147:C151)</f>
        <v>2500000</v>
      </c>
      <c r="D152" s="295"/>
      <c r="E152" s="325" t="s">
        <v>394</v>
      </c>
      <c r="F152" s="327"/>
      <c r="G152" s="279">
        <f>+C157*F152</f>
        <v>0</v>
      </c>
    </row>
    <row r="153" spans="1:7">
      <c r="A153" s="323" t="s">
        <v>396</v>
      </c>
      <c r="B153" s="323"/>
      <c r="C153" s="279"/>
      <c r="D153" s="295"/>
      <c r="E153" s="325" t="s">
        <v>397</v>
      </c>
      <c r="F153" s="302"/>
      <c r="G153" s="279"/>
    </row>
    <row r="154" spans="1:7">
      <c r="A154" s="329" t="s">
        <v>398</v>
      </c>
      <c r="B154" s="325"/>
      <c r="C154" s="279"/>
      <c r="D154" s="295"/>
      <c r="E154" s="284" t="s">
        <v>399</v>
      </c>
      <c r="F154" s="285">
        <f>+C157</f>
        <v>2500000</v>
      </c>
      <c r="G154" s="279">
        <f>+F156*'[6]tabla iut'!E44-'[6]tabla iut'!F44</f>
        <v>91444.88</v>
      </c>
    </row>
    <row r="155" spans="1:7">
      <c r="A155" s="323" t="s">
        <v>401</v>
      </c>
      <c r="B155" s="323"/>
      <c r="C155" s="279"/>
      <c r="D155" s="295"/>
      <c r="E155" s="325"/>
      <c r="F155" s="330">
        <f>-G148-G150-G152</f>
        <v>0</v>
      </c>
      <c r="G155" s="279"/>
    </row>
    <row r="156" spans="1:7">
      <c r="A156" s="325"/>
      <c r="B156" s="325"/>
      <c r="C156" s="286"/>
      <c r="D156" s="295"/>
      <c r="E156" s="325"/>
      <c r="F156" s="330">
        <f>+F154+F155</f>
        <v>2500000</v>
      </c>
      <c r="G156" s="279"/>
    </row>
    <row r="157" spans="1:7">
      <c r="A157" s="331" t="s">
        <v>402</v>
      </c>
      <c r="B157" s="331"/>
      <c r="C157" s="288">
        <f>SUM(C152:C156)</f>
        <v>2500000</v>
      </c>
      <c r="D157" s="295"/>
      <c r="E157" s="332" t="s">
        <v>403</v>
      </c>
      <c r="F157" s="333"/>
      <c r="G157" s="288">
        <f>SUM(G148:G156)</f>
        <v>91444.88</v>
      </c>
    </row>
    <row r="158" spans="1:7">
      <c r="A158" s="334" t="s">
        <v>404</v>
      </c>
      <c r="B158" s="334"/>
      <c r="C158" s="279"/>
      <c r="D158" s="295"/>
      <c r="E158" s="325"/>
      <c r="F158" s="302"/>
      <c r="G158" s="279"/>
    </row>
    <row r="159" spans="1:7">
      <c r="A159" s="334" t="s">
        <v>405</v>
      </c>
      <c r="B159" s="334"/>
      <c r="C159" s="279"/>
      <c r="D159" s="295"/>
      <c r="E159" s="323"/>
      <c r="F159" s="302"/>
      <c r="G159" s="279"/>
    </row>
    <row r="160" spans="1:7">
      <c r="A160" s="334" t="s">
        <v>407</v>
      </c>
      <c r="B160" s="334"/>
      <c r="C160" s="289">
        <v>100000</v>
      </c>
      <c r="D160" s="295"/>
      <c r="E160" s="325"/>
      <c r="F160" s="302"/>
      <c r="G160" s="279"/>
    </row>
    <row r="161" spans="1:7">
      <c r="A161" s="334" t="s">
        <v>408</v>
      </c>
      <c r="B161" s="334"/>
      <c r="C161" s="279">
        <f>+C160</f>
        <v>100000</v>
      </c>
      <c r="D161" s="295"/>
      <c r="E161" s="325"/>
      <c r="F161" s="302"/>
      <c r="G161" s="279"/>
    </row>
    <row r="162" spans="1:7">
      <c r="A162" s="334"/>
      <c r="B162" s="334"/>
      <c r="C162" s="279"/>
      <c r="D162" s="295"/>
      <c r="E162" s="325"/>
      <c r="F162" s="302"/>
      <c r="G162" s="279"/>
    </row>
    <row r="163" spans="1:7">
      <c r="A163" s="335" t="s">
        <v>410</v>
      </c>
      <c r="B163" s="335"/>
      <c r="C163" s="288">
        <f>SUM(C159:C162)</f>
        <v>200000</v>
      </c>
      <c r="D163" s="295"/>
      <c r="E163" s="332" t="s">
        <v>411</v>
      </c>
      <c r="F163" s="333"/>
      <c r="G163" s="288">
        <f>SUM(G158:G162)</f>
        <v>0</v>
      </c>
    </row>
    <row r="164" spans="1:7">
      <c r="A164" s="334"/>
      <c r="B164" s="334"/>
      <c r="C164" s="279"/>
      <c r="D164" s="295"/>
      <c r="E164" s="325"/>
      <c r="F164" s="302"/>
      <c r="G164" s="279"/>
    </row>
    <row r="165" spans="1:7">
      <c r="A165" s="334"/>
      <c r="B165" s="334"/>
      <c r="C165" s="279"/>
      <c r="D165" s="295"/>
      <c r="E165" s="325"/>
      <c r="F165" s="302"/>
      <c r="G165" s="279"/>
    </row>
    <row r="166" spans="1:7">
      <c r="A166" s="336"/>
      <c r="B166" s="336"/>
      <c r="C166" s="286"/>
      <c r="D166" s="295"/>
      <c r="E166" s="325"/>
      <c r="F166" s="302"/>
      <c r="G166" s="286"/>
    </row>
    <row r="167" spans="1:7">
      <c r="A167" s="332" t="s">
        <v>412</v>
      </c>
      <c r="B167" s="332"/>
      <c r="C167" s="288">
        <f>+C157+C163</f>
        <v>2700000</v>
      </c>
      <c r="D167" s="295"/>
      <c r="E167" s="332" t="s">
        <v>413</v>
      </c>
      <c r="F167" s="333"/>
      <c r="G167" s="288">
        <f>+G157+G163+G164+G165</f>
        <v>91444.88</v>
      </c>
    </row>
    <row r="168" spans="1:7">
      <c r="A168" s="325"/>
      <c r="B168" s="295"/>
      <c r="C168" s="337"/>
      <c r="D168" s="295"/>
      <c r="E168" s="332" t="s">
        <v>414</v>
      </c>
      <c r="F168" s="338"/>
      <c r="G168" s="288">
        <f>+C167-G167</f>
        <v>2608555.12</v>
      </c>
    </row>
    <row r="169" spans="1:7">
      <c r="A169" s="339" t="s">
        <v>415</v>
      </c>
      <c r="B169" s="295"/>
      <c r="C169" s="337"/>
      <c r="D169" s="295"/>
      <c r="E169" s="339"/>
      <c r="F169" s="339"/>
      <c r="G169" s="291"/>
    </row>
    <row r="170" spans="1:7">
      <c r="A170" s="340" t="s">
        <v>416</v>
      </c>
      <c r="B170" s="341">
        <v>9.2999999999999992E-3</v>
      </c>
      <c r="C170" s="292">
        <f>+C157*B170</f>
        <v>23249.999999999996</v>
      </c>
      <c r="D170" s="295"/>
      <c r="E170" s="339"/>
      <c r="F170" s="339"/>
      <c r="G170" s="291"/>
    </row>
    <row r="171" spans="1:7">
      <c r="A171" s="325" t="s">
        <v>417</v>
      </c>
      <c r="B171" s="342">
        <v>1.61E-2</v>
      </c>
      <c r="C171" s="293">
        <f>+C157*B171</f>
        <v>40250</v>
      </c>
      <c r="D171" s="295"/>
      <c r="E171" s="339"/>
      <c r="F171" s="339"/>
      <c r="G171" s="291"/>
    </row>
    <row r="172" spans="1:7">
      <c r="A172" s="325" t="s">
        <v>418</v>
      </c>
      <c r="B172" s="342">
        <v>2.4E-2</v>
      </c>
      <c r="C172" s="293">
        <f>+C157*B172</f>
        <v>60000</v>
      </c>
      <c r="D172" s="295"/>
      <c r="E172" s="339"/>
      <c r="F172" s="339"/>
      <c r="G172" s="291"/>
    </row>
    <row r="173" spans="1:7">
      <c r="A173" s="343" t="s">
        <v>419</v>
      </c>
      <c r="B173" s="344">
        <f>SUM(B170:B172)</f>
        <v>4.9399999999999999E-2</v>
      </c>
      <c r="C173" s="345">
        <f>SUM(C170:C172)</f>
        <v>123500</v>
      </c>
      <c r="D173" s="295"/>
      <c r="E173" s="339"/>
      <c r="F173" s="339"/>
      <c r="G173" s="291"/>
    </row>
    <row r="174" spans="1:7" ht="12.75" thickBot="1">
      <c r="A174" s="295"/>
      <c r="B174" s="346"/>
      <c r="C174" s="337"/>
      <c r="D174" s="295"/>
      <c r="E174" s="339"/>
      <c r="F174" s="339"/>
      <c r="G174" s="291"/>
    </row>
    <row r="175" spans="1:7" ht="12.75" thickBot="1">
      <c r="A175" s="347" t="s">
        <v>420</v>
      </c>
      <c r="B175" s="348"/>
      <c r="C175" s="349">
        <f>+C167+C173</f>
        <v>2823500</v>
      </c>
      <c r="D175" s="295"/>
      <c r="E175" s="339"/>
      <c r="F175" s="339"/>
      <c r="G175" s="291"/>
    </row>
    <row r="176" spans="1:7">
      <c r="A176" s="350"/>
      <c r="B176" s="351"/>
      <c r="C176" s="352"/>
      <c r="D176" s="351"/>
      <c r="E176" s="351"/>
      <c r="F176" s="351"/>
      <c r="G176" s="353"/>
    </row>
    <row r="177" spans="1:7" ht="13.5">
      <c r="A177" s="597" t="s">
        <v>367</v>
      </c>
      <c r="B177" s="598"/>
      <c r="C177" s="598"/>
      <c r="D177" s="598"/>
      <c r="E177" s="598"/>
      <c r="F177" s="598"/>
      <c r="G177" s="599"/>
    </row>
    <row r="178" spans="1:7">
      <c r="A178" s="600" t="s">
        <v>368</v>
      </c>
      <c r="B178" s="601"/>
      <c r="C178" s="601"/>
      <c r="D178" s="601"/>
      <c r="E178" s="601"/>
      <c r="F178" s="601"/>
      <c r="G178" s="602"/>
    </row>
    <row r="179" spans="1:7">
      <c r="A179" s="603" t="s">
        <v>430</v>
      </c>
      <c r="B179" s="604"/>
      <c r="C179" s="604"/>
      <c r="D179" s="604"/>
      <c r="E179" s="604"/>
      <c r="F179" s="604"/>
      <c r="G179" s="605"/>
    </row>
    <row r="180" spans="1:7">
      <c r="A180" s="296" t="s">
        <v>370</v>
      </c>
      <c r="B180" s="297" t="s">
        <v>371</v>
      </c>
      <c r="C180" s="298"/>
      <c r="D180" s="299"/>
      <c r="E180" s="300"/>
      <c r="F180" s="301"/>
      <c r="G180" s="302"/>
    </row>
    <row r="181" spans="1:7">
      <c r="A181" s="306" t="s">
        <v>118</v>
      </c>
      <c r="B181" s="307" t="s">
        <v>372</v>
      </c>
      <c r="C181" s="298"/>
      <c r="D181" s="299"/>
      <c r="E181" s="308"/>
      <c r="F181" s="307"/>
      <c r="G181" s="302"/>
    </row>
    <row r="182" spans="1:7">
      <c r="A182" s="306" t="s">
        <v>374</v>
      </c>
      <c r="B182" s="307" t="s">
        <v>375</v>
      </c>
      <c r="C182" s="301"/>
      <c r="D182" s="299"/>
      <c r="E182" s="308"/>
      <c r="F182" s="308"/>
      <c r="G182" s="302"/>
    </row>
    <row r="183" spans="1:7">
      <c r="A183" s="306" t="s">
        <v>376</v>
      </c>
      <c r="B183" s="310" t="s">
        <v>377</v>
      </c>
      <c r="C183" s="311"/>
      <c r="D183" s="299"/>
      <c r="E183" s="308"/>
      <c r="F183" s="308"/>
      <c r="G183" s="302"/>
    </row>
    <row r="184" spans="1:7">
      <c r="A184" s="306" t="s">
        <v>378</v>
      </c>
      <c r="B184" s="307" t="s">
        <v>379</v>
      </c>
      <c r="C184" s="298"/>
      <c r="D184" s="299"/>
      <c r="E184" s="308"/>
      <c r="F184" s="308"/>
      <c r="G184" s="302"/>
    </row>
    <row r="185" spans="1:7">
      <c r="A185" s="306" t="s">
        <v>380</v>
      </c>
      <c r="B185" s="307"/>
      <c r="C185" s="312">
        <v>30</v>
      </c>
      <c r="D185" s="299"/>
      <c r="E185" s="313"/>
      <c r="F185" s="313"/>
      <c r="G185" s="314"/>
    </row>
    <row r="186" spans="1:7">
      <c r="A186" s="606" t="s">
        <v>381</v>
      </c>
      <c r="B186" s="607"/>
      <c r="C186" s="608"/>
      <c r="D186" s="295"/>
      <c r="E186" s="606" t="s">
        <v>382</v>
      </c>
      <c r="F186" s="609"/>
      <c r="G186" s="608"/>
    </row>
    <row r="187" spans="1:7">
      <c r="A187" s="319" t="s">
        <v>383</v>
      </c>
      <c r="B187" s="319"/>
      <c r="C187" s="277">
        <v>2500000</v>
      </c>
      <c r="D187" s="295"/>
      <c r="E187" s="320" t="s">
        <v>384</v>
      </c>
      <c r="F187" s="321"/>
      <c r="G187" s="322"/>
    </row>
    <row r="188" spans="1:7" ht="12.75">
      <c r="A188" s="323" t="s">
        <v>385</v>
      </c>
      <c r="B188" s="323"/>
      <c r="C188" s="279"/>
      <c r="D188" s="295"/>
      <c r="E188" s="324" t="s">
        <v>386</v>
      </c>
      <c r="F188" s="280"/>
      <c r="G188" s="279">
        <f>+F188*C197</f>
        <v>0</v>
      </c>
    </row>
    <row r="189" spans="1:7">
      <c r="A189" s="323" t="s">
        <v>387</v>
      </c>
      <c r="B189" s="323"/>
      <c r="C189" s="279"/>
      <c r="D189" s="295"/>
      <c r="E189" s="325" t="s">
        <v>388</v>
      </c>
      <c r="F189" s="302"/>
      <c r="G189" s="279"/>
    </row>
    <row r="190" spans="1:7">
      <c r="A190" s="323" t="s">
        <v>389</v>
      </c>
      <c r="B190" s="323"/>
      <c r="C190" s="279"/>
      <c r="D190" s="295"/>
      <c r="E190" s="325" t="s">
        <v>390</v>
      </c>
      <c r="F190" s="282"/>
      <c r="G190" s="279">
        <f>+C197*F190</f>
        <v>0</v>
      </c>
    </row>
    <row r="191" spans="1:7">
      <c r="A191" s="323" t="s">
        <v>392</v>
      </c>
      <c r="B191" s="323"/>
      <c r="C191" s="279"/>
      <c r="D191" s="295"/>
      <c r="E191" s="325"/>
      <c r="F191" s="326"/>
      <c r="G191" s="279"/>
    </row>
    <row r="192" spans="1:7">
      <c r="A192" s="323" t="s">
        <v>75</v>
      </c>
      <c r="B192" s="323"/>
      <c r="C192" s="279">
        <f>SUM(C187:C191)</f>
        <v>2500000</v>
      </c>
      <c r="D192" s="295"/>
      <c r="E192" s="325" t="s">
        <v>394</v>
      </c>
      <c r="F192" s="327"/>
      <c r="G192" s="279">
        <f>+C197*F192</f>
        <v>0</v>
      </c>
    </row>
    <row r="193" spans="1:7">
      <c r="A193" s="323" t="s">
        <v>396</v>
      </c>
      <c r="B193" s="323"/>
      <c r="C193" s="279"/>
      <c r="D193" s="295"/>
      <c r="E193" s="325" t="s">
        <v>397</v>
      </c>
      <c r="F193" s="302"/>
      <c r="G193" s="279"/>
    </row>
    <row r="194" spans="1:7">
      <c r="A194" s="329" t="s">
        <v>398</v>
      </c>
      <c r="B194" s="325"/>
      <c r="C194" s="279"/>
      <c r="D194" s="295"/>
      <c r="E194" s="284" t="s">
        <v>399</v>
      </c>
      <c r="F194" s="285">
        <f>+C197</f>
        <v>2500000</v>
      </c>
      <c r="G194" s="279">
        <f>+F196*'[6]tabla iut'!E57-'[6]tabla iut'!F57</f>
        <v>90251.24</v>
      </c>
    </row>
    <row r="195" spans="1:7">
      <c r="A195" s="323" t="s">
        <v>401</v>
      </c>
      <c r="B195" s="323"/>
      <c r="C195" s="279"/>
      <c r="D195" s="295"/>
      <c r="E195" s="325"/>
      <c r="F195" s="330">
        <f>-G188-G190-G192</f>
        <v>0</v>
      </c>
      <c r="G195" s="279"/>
    </row>
    <row r="196" spans="1:7">
      <c r="A196" s="325"/>
      <c r="B196" s="325"/>
      <c r="C196" s="286"/>
      <c r="D196" s="295"/>
      <c r="E196" s="325"/>
      <c r="F196" s="330">
        <f>+F194+F195</f>
        <v>2500000</v>
      </c>
      <c r="G196" s="279"/>
    </row>
    <row r="197" spans="1:7">
      <c r="A197" s="331" t="s">
        <v>402</v>
      </c>
      <c r="B197" s="331"/>
      <c r="C197" s="288">
        <f>SUM(C192:C196)</f>
        <v>2500000</v>
      </c>
      <c r="D197" s="295"/>
      <c r="E197" s="332" t="s">
        <v>403</v>
      </c>
      <c r="F197" s="333"/>
      <c r="G197" s="288">
        <f>SUM(G188:G196)</f>
        <v>90251.24</v>
      </c>
    </row>
    <row r="198" spans="1:7">
      <c r="A198" s="334" t="s">
        <v>404</v>
      </c>
      <c r="B198" s="334"/>
      <c r="C198" s="279"/>
      <c r="D198" s="295"/>
      <c r="E198" s="325"/>
      <c r="F198" s="302"/>
      <c r="G198" s="279"/>
    </row>
    <row r="199" spans="1:7">
      <c r="A199" s="334" t="s">
        <v>405</v>
      </c>
      <c r="B199" s="334"/>
      <c r="C199" s="279"/>
      <c r="D199" s="295"/>
      <c r="E199" s="323"/>
      <c r="F199" s="302"/>
      <c r="G199" s="279"/>
    </row>
    <row r="200" spans="1:7">
      <c r="A200" s="334" t="s">
        <v>407</v>
      </c>
      <c r="B200" s="334"/>
      <c r="C200" s="289">
        <v>100000</v>
      </c>
      <c r="D200" s="295"/>
      <c r="E200" s="325"/>
      <c r="F200" s="302"/>
      <c r="G200" s="279"/>
    </row>
    <row r="201" spans="1:7">
      <c r="A201" s="334" t="s">
        <v>408</v>
      </c>
      <c r="B201" s="334"/>
      <c r="C201" s="279">
        <f>+C200</f>
        <v>100000</v>
      </c>
      <c r="D201" s="295"/>
      <c r="E201" s="325"/>
      <c r="F201" s="302"/>
      <c r="G201" s="279"/>
    </row>
    <row r="202" spans="1:7">
      <c r="A202" s="334"/>
      <c r="B202" s="334"/>
      <c r="C202" s="279"/>
      <c r="D202" s="295"/>
      <c r="E202" s="325"/>
      <c r="F202" s="302"/>
      <c r="G202" s="279"/>
    </row>
    <row r="203" spans="1:7">
      <c r="A203" s="335" t="s">
        <v>410</v>
      </c>
      <c r="B203" s="335"/>
      <c r="C203" s="288">
        <f>SUM(C199:C202)</f>
        <v>200000</v>
      </c>
      <c r="D203" s="295"/>
      <c r="E203" s="332" t="s">
        <v>411</v>
      </c>
      <c r="F203" s="333"/>
      <c r="G203" s="288">
        <f>SUM(G198:G202)</f>
        <v>0</v>
      </c>
    </row>
    <row r="204" spans="1:7">
      <c r="A204" s="334"/>
      <c r="B204" s="334"/>
      <c r="C204" s="279"/>
      <c r="D204" s="295"/>
      <c r="E204" s="325"/>
      <c r="F204" s="302"/>
      <c r="G204" s="279"/>
    </row>
    <row r="205" spans="1:7">
      <c r="A205" s="334"/>
      <c r="B205" s="334"/>
      <c r="C205" s="279"/>
      <c r="D205" s="295"/>
      <c r="E205" s="325"/>
      <c r="F205" s="302"/>
      <c r="G205" s="279"/>
    </row>
    <row r="206" spans="1:7">
      <c r="A206" s="336"/>
      <c r="B206" s="336"/>
      <c r="C206" s="286"/>
      <c r="D206" s="295"/>
      <c r="E206" s="325"/>
      <c r="F206" s="302"/>
      <c r="G206" s="286"/>
    </row>
    <row r="207" spans="1:7">
      <c r="A207" s="332" t="s">
        <v>412</v>
      </c>
      <c r="B207" s="332"/>
      <c r="C207" s="288">
        <f>+C197+C203</f>
        <v>2700000</v>
      </c>
      <c r="D207" s="295"/>
      <c r="E207" s="332" t="s">
        <v>413</v>
      </c>
      <c r="F207" s="333"/>
      <c r="G207" s="288">
        <f>+G197+G203+G204+G205</f>
        <v>90251.24</v>
      </c>
    </row>
    <row r="208" spans="1:7">
      <c r="A208" s="325"/>
      <c r="B208" s="295"/>
      <c r="C208" s="337"/>
      <c r="D208" s="295"/>
      <c r="E208" s="332" t="s">
        <v>414</v>
      </c>
      <c r="F208" s="338"/>
      <c r="G208" s="288">
        <f>+C207-G207</f>
        <v>2609748.7599999998</v>
      </c>
    </row>
    <row r="209" spans="1:7">
      <c r="A209" s="339" t="s">
        <v>415</v>
      </c>
      <c r="B209" s="295"/>
      <c r="C209" s="337"/>
      <c r="D209" s="295"/>
      <c r="E209" s="339"/>
      <c r="F209" s="339"/>
      <c r="G209" s="291"/>
    </row>
    <row r="210" spans="1:7">
      <c r="A210" s="340" t="s">
        <v>416</v>
      </c>
      <c r="B210" s="341">
        <v>9.2999999999999992E-3</v>
      </c>
      <c r="C210" s="292">
        <f>+C197*B210</f>
        <v>23249.999999999996</v>
      </c>
      <c r="D210" s="295"/>
      <c r="E210" s="339"/>
      <c r="F210" s="339"/>
      <c r="G210" s="291"/>
    </row>
    <row r="211" spans="1:7">
      <c r="A211" s="325" t="s">
        <v>417</v>
      </c>
      <c r="B211" s="342">
        <v>1.61E-2</v>
      </c>
      <c r="C211" s="293">
        <f>+C197*B211</f>
        <v>40250</v>
      </c>
      <c r="D211" s="295"/>
      <c r="E211" s="339"/>
      <c r="F211" s="339"/>
      <c r="G211" s="291"/>
    </row>
    <row r="212" spans="1:7">
      <c r="A212" s="325" t="s">
        <v>418</v>
      </c>
      <c r="B212" s="342">
        <v>2.4E-2</v>
      </c>
      <c r="C212" s="293">
        <f>+C197*B212</f>
        <v>60000</v>
      </c>
      <c r="D212" s="295"/>
      <c r="E212" s="339"/>
      <c r="F212" s="339"/>
      <c r="G212" s="291"/>
    </row>
    <row r="213" spans="1:7">
      <c r="A213" s="343" t="s">
        <v>419</v>
      </c>
      <c r="B213" s="344">
        <f>SUM(B210:B212)</f>
        <v>4.9399999999999999E-2</v>
      </c>
      <c r="C213" s="345">
        <f>SUM(C210:C212)</f>
        <v>123500</v>
      </c>
      <c r="D213" s="295"/>
      <c r="E213" s="339"/>
      <c r="F213" s="339"/>
      <c r="G213" s="291"/>
    </row>
    <row r="214" spans="1:7" ht="12.75" thickBot="1">
      <c r="A214" s="295"/>
      <c r="B214" s="346"/>
      <c r="C214" s="337"/>
      <c r="D214" s="295"/>
      <c r="E214" s="339"/>
      <c r="F214" s="339"/>
      <c r="G214" s="291"/>
    </row>
    <row r="215" spans="1:7" ht="12.75" thickBot="1">
      <c r="A215" s="347" t="s">
        <v>420</v>
      </c>
      <c r="B215" s="348"/>
      <c r="C215" s="349">
        <f>+C207+C213</f>
        <v>2823500</v>
      </c>
      <c r="D215" s="295"/>
      <c r="E215" s="339"/>
      <c r="F215" s="339"/>
      <c r="G215" s="291"/>
    </row>
    <row r="216" spans="1:7">
      <c r="A216" s="350"/>
      <c r="B216" s="351"/>
      <c r="C216" s="352"/>
      <c r="D216" s="351"/>
      <c r="E216" s="351"/>
      <c r="F216" s="351"/>
      <c r="G216" s="353"/>
    </row>
    <row r="217" spans="1:7" ht="13.5">
      <c r="A217" s="597" t="s">
        <v>367</v>
      </c>
      <c r="B217" s="598"/>
      <c r="C217" s="598"/>
      <c r="D217" s="598"/>
      <c r="E217" s="598"/>
      <c r="F217" s="598"/>
      <c r="G217" s="599"/>
    </row>
    <row r="218" spans="1:7">
      <c r="A218" s="600" t="s">
        <v>368</v>
      </c>
      <c r="B218" s="601"/>
      <c r="C218" s="601"/>
      <c r="D218" s="601"/>
      <c r="E218" s="601"/>
      <c r="F218" s="601"/>
      <c r="G218" s="602"/>
    </row>
    <row r="219" spans="1:7">
      <c r="A219" s="603" t="s">
        <v>431</v>
      </c>
      <c r="B219" s="604"/>
      <c r="C219" s="604"/>
      <c r="D219" s="604"/>
      <c r="E219" s="604"/>
      <c r="F219" s="604"/>
      <c r="G219" s="605"/>
    </row>
    <row r="220" spans="1:7">
      <c r="A220" s="296" t="s">
        <v>370</v>
      </c>
      <c r="B220" s="297" t="s">
        <v>371</v>
      </c>
      <c r="C220" s="298"/>
      <c r="D220" s="299"/>
      <c r="E220" s="300"/>
      <c r="F220" s="301"/>
      <c r="G220" s="302"/>
    </row>
    <row r="221" spans="1:7">
      <c r="A221" s="306" t="s">
        <v>118</v>
      </c>
      <c r="B221" s="307" t="s">
        <v>372</v>
      </c>
      <c r="C221" s="298"/>
      <c r="D221" s="299"/>
      <c r="E221" s="308"/>
      <c r="F221" s="307"/>
      <c r="G221" s="302"/>
    </row>
    <row r="222" spans="1:7">
      <c r="A222" s="306" t="s">
        <v>374</v>
      </c>
      <c r="B222" s="307" t="s">
        <v>375</v>
      </c>
      <c r="C222" s="301"/>
      <c r="D222" s="299"/>
      <c r="E222" s="308"/>
      <c r="F222" s="308"/>
      <c r="G222" s="302"/>
    </row>
    <row r="223" spans="1:7">
      <c r="A223" s="306" t="s">
        <v>376</v>
      </c>
      <c r="B223" s="310" t="s">
        <v>377</v>
      </c>
      <c r="C223" s="311"/>
      <c r="D223" s="299"/>
      <c r="E223" s="308"/>
      <c r="F223" s="308"/>
      <c r="G223" s="302"/>
    </row>
    <row r="224" spans="1:7">
      <c r="A224" s="306" t="s">
        <v>378</v>
      </c>
      <c r="B224" s="307" t="s">
        <v>379</v>
      </c>
      <c r="C224" s="298"/>
      <c r="D224" s="299"/>
      <c r="E224" s="308"/>
      <c r="F224" s="308"/>
      <c r="G224" s="302"/>
    </row>
    <row r="225" spans="1:7">
      <c r="A225" s="306" t="s">
        <v>380</v>
      </c>
      <c r="B225" s="307"/>
      <c r="C225" s="312">
        <v>30</v>
      </c>
      <c r="D225" s="299"/>
      <c r="E225" s="313"/>
      <c r="F225" s="313"/>
      <c r="G225" s="314"/>
    </row>
    <row r="226" spans="1:7">
      <c r="A226" s="606" t="s">
        <v>381</v>
      </c>
      <c r="B226" s="607"/>
      <c r="C226" s="608"/>
      <c r="D226" s="295"/>
      <c r="E226" s="606" t="s">
        <v>382</v>
      </c>
      <c r="F226" s="609"/>
      <c r="G226" s="608"/>
    </row>
    <row r="227" spans="1:7">
      <c r="A227" s="319" t="s">
        <v>383</v>
      </c>
      <c r="B227" s="319"/>
      <c r="C227" s="277">
        <v>2500000</v>
      </c>
      <c r="D227" s="295"/>
      <c r="E227" s="320" t="s">
        <v>384</v>
      </c>
      <c r="F227" s="321"/>
      <c r="G227" s="322"/>
    </row>
    <row r="228" spans="1:7" ht="12.75">
      <c r="A228" s="323" t="s">
        <v>385</v>
      </c>
      <c r="B228" s="323"/>
      <c r="C228" s="279"/>
      <c r="D228" s="295"/>
      <c r="E228" s="324" t="s">
        <v>386</v>
      </c>
      <c r="F228" s="280"/>
      <c r="G228" s="279">
        <f>+F228*C237</f>
        <v>0</v>
      </c>
    </row>
    <row r="229" spans="1:7">
      <c r="A229" s="323" t="s">
        <v>387</v>
      </c>
      <c r="B229" s="323"/>
      <c r="C229" s="279"/>
      <c r="D229" s="295"/>
      <c r="E229" s="325" t="s">
        <v>388</v>
      </c>
      <c r="F229" s="302"/>
      <c r="G229" s="279"/>
    </row>
    <row r="230" spans="1:7">
      <c r="A230" s="323" t="s">
        <v>389</v>
      </c>
      <c r="B230" s="323"/>
      <c r="C230" s="279"/>
      <c r="D230" s="295"/>
      <c r="E230" s="325" t="s">
        <v>390</v>
      </c>
      <c r="F230" s="282"/>
      <c r="G230" s="279">
        <f>+C237*F230</f>
        <v>0</v>
      </c>
    </row>
    <row r="231" spans="1:7">
      <c r="A231" s="323" t="s">
        <v>392</v>
      </c>
      <c r="B231" s="323"/>
      <c r="C231" s="279"/>
      <c r="D231" s="295"/>
      <c r="E231" s="325"/>
      <c r="F231" s="326"/>
      <c r="G231" s="279"/>
    </row>
    <row r="232" spans="1:7">
      <c r="A232" s="323" t="s">
        <v>75</v>
      </c>
      <c r="B232" s="323"/>
      <c r="C232" s="279">
        <f>SUM(C227:C231)</f>
        <v>2500000</v>
      </c>
      <c r="D232" s="295"/>
      <c r="E232" s="325" t="s">
        <v>394</v>
      </c>
      <c r="F232" s="327"/>
      <c r="G232" s="279">
        <f>+C237*F232</f>
        <v>0</v>
      </c>
    </row>
    <row r="233" spans="1:7">
      <c r="A233" s="323" t="s">
        <v>396</v>
      </c>
      <c r="B233" s="323"/>
      <c r="C233" s="279"/>
      <c r="D233" s="295"/>
      <c r="E233" s="325" t="s">
        <v>397</v>
      </c>
      <c r="F233" s="302"/>
      <c r="G233" s="279"/>
    </row>
    <row r="234" spans="1:7">
      <c r="A234" s="329" t="s">
        <v>398</v>
      </c>
      <c r="B234" s="325"/>
      <c r="C234" s="279"/>
      <c r="D234" s="295"/>
      <c r="E234" s="284" t="s">
        <v>399</v>
      </c>
      <c r="F234" s="285">
        <f>+C237</f>
        <v>2500000</v>
      </c>
      <c r="G234" s="279">
        <f>+F236*'[6]tabla iut'!E70-'[6]tabla iut'!F70</f>
        <v>89922.38</v>
      </c>
    </row>
    <row r="235" spans="1:7">
      <c r="A235" s="323" t="s">
        <v>401</v>
      </c>
      <c r="B235" s="323"/>
      <c r="C235" s="279"/>
      <c r="D235" s="295"/>
      <c r="E235" s="325"/>
      <c r="F235" s="330">
        <f>-G228-G230-G232</f>
        <v>0</v>
      </c>
      <c r="G235" s="279"/>
    </row>
    <row r="236" spans="1:7">
      <c r="A236" s="325"/>
      <c r="B236" s="325"/>
      <c r="C236" s="286"/>
      <c r="D236" s="295"/>
      <c r="E236" s="325"/>
      <c r="F236" s="330">
        <f>+F234+F235</f>
        <v>2500000</v>
      </c>
      <c r="G236" s="279"/>
    </row>
    <row r="237" spans="1:7">
      <c r="A237" s="331" t="s">
        <v>402</v>
      </c>
      <c r="B237" s="331"/>
      <c r="C237" s="288">
        <f>SUM(C232:C236)</f>
        <v>2500000</v>
      </c>
      <c r="D237" s="295"/>
      <c r="E237" s="332" t="s">
        <v>403</v>
      </c>
      <c r="F237" s="333"/>
      <c r="G237" s="288">
        <f>SUM(G228:G236)</f>
        <v>89922.38</v>
      </c>
    </row>
    <row r="238" spans="1:7">
      <c r="A238" s="334" t="s">
        <v>404</v>
      </c>
      <c r="B238" s="334"/>
      <c r="C238" s="279"/>
      <c r="D238" s="295"/>
      <c r="E238" s="325"/>
      <c r="F238" s="302"/>
      <c r="G238" s="279"/>
    </row>
    <row r="239" spans="1:7">
      <c r="A239" s="334" t="s">
        <v>405</v>
      </c>
      <c r="B239" s="334"/>
      <c r="C239" s="279"/>
      <c r="D239" s="295"/>
      <c r="E239" s="323"/>
      <c r="F239" s="302"/>
      <c r="G239" s="279"/>
    </row>
    <row r="240" spans="1:7">
      <c r="A240" s="334" t="s">
        <v>407</v>
      </c>
      <c r="B240" s="334"/>
      <c r="C240" s="289">
        <v>100000</v>
      </c>
      <c r="D240" s="295"/>
      <c r="E240" s="325"/>
      <c r="F240" s="302"/>
      <c r="G240" s="279"/>
    </row>
    <row r="241" spans="1:7">
      <c r="A241" s="334" t="s">
        <v>408</v>
      </c>
      <c r="B241" s="334"/>
      <c r="C241" s="279">
        <f>+C240</f>
        <v>100000</v>
      </c>
      <c r="D241" s="295"/>
      <c r="E241" s="325"/>
      <c r="F241" s="302"/>
      <c r="G241" s="279"/>
    </row>
    <row r="242" spans="1:7">
      <c r="A242" s="334"/>
      <c r="B242" s="334"/>
      <c r="C242" s="279"/>
      <c r="D242" s="295"/>
      <c r="E242" s="325"/>
      <c r="F242" s="302"/>
      <c r="G242" s="279"/>
    </row>
    <row r="243" spans="1:7">
      <c r="A243" s="335" t="s">
        <v>410</v>
      </c>
      <c r="B243" s="335"/>
      <c r="C243" s="288">
        <f>SUM(C239:C242)</f>
        <v>200000</v>
      </c>
      <c r="D243" s="295"/>
      <c r="E243" s="332" t="s">
        <v>411</v>
      </c>
      <c r="F243" s="333"/>
      <c r="G243" s="288">
        <f>SUM(G238:G242)</f>
        <v>0</v>
      </c>
    </row>
    <row r="244" spans="1:7">
      <c r="A244" s="334"/>
      <c r="B244" s="334"/>
      <c r="C244" s="279"/>
      <c r="D244" s="295"/>
      <c r="E244" s="325"/>
      <c r="F244" s="302"/>
      <c r="G244" s="279"/>
    </row>
    <row r="245" spans="1:7">
      <c r="A245" s="334"/>
      <c r="B245" s="334"/>
      <c r="C245" s="279"/>
      <c r="D245" s="295"/>
      <c r="E245" s="325"/>
      <c r="F245" s="302"/>
      <c r="G245" s="279"/>
    </row>
    <row r="246" spans="1:7">
      <c r="A246" s="336"/>
      <c r="B246" s="336"/>
      <c r="C246" s="286"/>
      <c r="D246" s="295"/>
      <c r="E246" s="325"/>
      <c r="F246" s="302"/>
      <c r="G246" s="286"/>
    </row>
    <row r="247" spans="1:7">
      <c r="A247" s="332" t="s">
        <v>412</v>
      </c>
      <c r="B247" s="332"/>
      <c r="C247" s="288">
        <f>+C237+C243</f>
        <v>2700000</v>
      </c>
      <c r="D247" s="295"/>
      <c r="E247" s="332" t="s">
        <v>413</v>
      </c>
      <c r="F247" s="333"/>
      <c r="G247" s="288">
        <f>+G237+G243+G244+G245</f>
        <v>89922.38</v>
      </c>
    </row>
    <row r="248" spans="1:7">
      <c r="A248" s="325"/>
      <c r="B248" s="295"/>
      <c r="C248" s="337"/>
      <c r="D248" s="295"/>
      <c r="E248" s="332" t="s">
        <v>414</v>
      </c>
      <c r="F248" s="338"/>
      <c r="G248" s="288">
        <f>+C247-G247</f>
        <v>2610077.62</v>
      </c>
    </row>
    <row r="249" spans="1:7">
      <c r="A249" s="339" t="s">
        <v>415</v>
      </c>
      <c r="B249" s="295"/>
      <c r="C249" s="337"/>
      <c r="D249" s="295"/>
      <c r="E249" s="339"/>
      <c r="F249" s="339"/>
      <c r="G249" s="291"/>
    </row>
    <row r="250" spans="1:7">
      <c r="A250" s="340" t="s">
        <v>416</v>
      </c>
      <c r="B250" s="341">
        <v>9.2999999999999992E-3</v>
      </c>
      <c r="C250" s="292">
        <f>+C237*B250</f>
        <v>23249.999999999996</v>
      </c>
      <c r="D250" s="295"/>
      <c r="E250" s="339"/>
      <c r="F250" s="339"/>
      <c r="G250" s="291"/>
    </row>
    <row r="251" spans="1:7">
      <c r="A251" s="325" t="s">
        <v>417</v>
      </c>
      <c r="B251" s="342">
        <v>1.61E-2</v>
      </c>
      <c r="C251" s="293">
        <f>+C237*B251</f>
        <v>40250</v>
      </c>
      <c r="D251" s="295"/>
      <c r="E251" s="339"/>
      <c r="F251" s="339"/>
      <c r="G251" s="291"/>
    </row>
    <row r="252" spans="1:7">
      <c r="A252" s="325" t="s">
        <v>418</v>
      </c>
      <c r="B252" s="342">
        <v>2.4E-2</v>
      </c>
      <c r="C252" s="293">
        <f>+C237*B252</f>
        <v>60000</v>
      </c>
      <c r="D252" s="295"/>
      <c r="E252" s="339"/>
      <c r="F252" s="339"/>
      <c r="G252" s="291"/>
    </row>
    <row r="253" spans="1:7">
      <c r="A253" s="343" t="s">
        <v>419</v>
      </c>
      <c r="B253" s="344">
        <f>SUM(B250:B252)</f>
        <v>4.9399999999999999E-2</v>
      </c>
      <c r="C253" s="345">
        <f>SUM(C250:C252)</f>
        <v>123500</v>
      </c>
      <c r="D253" s="295"/>
      <c r="E253" s="339"/>
      <c r="F253" s="339"/>
      <c r="G253" s="291"/>
    </row>
    <row r="254" spans="1:7" ht="12.75" thickBot="1">
      <c r="A254" s="295"/>
      <c r="B254" s="346"/>
      <c r="C254" s="337"/>
      <c r="D254" s="295"/>
      <c r="E254" s="339"/>
      <c r="F254" s="339"/>
      <c r="G254" s="291"/>
    </row>
    <row r="255" spans="1:7" ht="12.75" thickBot="1">
      <c r="A255" s="347" t="s">
        <v>420</v>
      </c>
      <c r="B255" s="348"/>
      <c r="C255" s="349">
        <f>+C247+C253</f>
        <v>2823500</v>
      </c>
      <c r="D255" s="295"/>
      <c r="E255" s="339"/>
      <c r="F255" s="339"/>
      <c r="G255" s="291"/>
    </row>
    <row r="256" spans="1:7">
      <c r="A256" s="350"/>
      <c r="B256" s="351"/>
      <c r="C256" s="352"/>
      <c r="D256" s="351"/>
      <c r="E256" s="351"/>
      <c r="F256" s="351"/>
      <c r="G256" s="353"/>
    </row>
    <row r="257" spans="1:7" ht="13.5">
      <c r="A257" s="597" t="s">
        <v>367</v>
      </c>
      <c r="B257" s="598"/>
      <c r="C257" s="598"/>
      <c r="D257" s="598"/>
      <c r="E257" s="598"/>
      <c r="F257" s="598"/>
      <c r="G257" s="599"/>
    </row>
    <row r="258" spans="1:7">
      <c r="A258" s="600" t="s">
        <v>368</v>
      </c>
      <c r="B258" s="601"/>
      <c r="C258" s="601"/>
      <c r="D258" s="601"/>
      <c r="E258" s="601"/>
      <c r="F258" s="601"/>
      <c r="G258" s="602"/>
    </row>
    <row r="259" spans="1:7">
      <c r="A259" s="603" t="s">
        <v>432</v>
      </c>
      <c r="B259" s="604"/>
      <c r="C259" s="604"/>
      <c r="D259" s="604"/>
      <c r="E259" s="604"/>
      <c r="F259" s="604"/>
      <c r="G259" s="605"/>
    </row>
    <row r="260" spans="1:7">
      <c r="A260" s="296" t="s">
        <v>370</v>
      </c>
      <c r="B260" s="297" t="s">
        <v>371</v>
      </c>
      <c r="C260" s="298"/>
      <c r="D260" s="299"/>
      <c r="E260" s="300"/>
      <c r="F260" s="301"/>
      <c r="G260" s="302"/>
    </row>
    <row r="261" spans="1:7">
      <c r="A261" s="306" t="s">
        <v>118</v>
      </c>
      <c r="B261" s="307" t="s">
        <v>372</v>
      </c>
      <c r="C261" s="298"/>
      <c r="D261" s="299"/>
      <c r="E261" s="308"/>
      <c r="F261" s="307"/>
      <c r="G261" s="302"/>
    </row>
    <row r="262" spans="1:7">
      <c r="A262" s="306" t="s">
        <v>374</v>
      </c>
      <c r="B262" s="307" t="s">
        <v>375</v>
      </c>
      <c r="C262" s="301"/>
      <c r="D262" s="299"/>
      <c r="E262" s="308"/>
      <c r="F262" s="308"/>
      <c r="G262" s="302"/>
    </row>
    <row r="263" spans="1:7">
      <c r="A263" s="306" t="s">
        <v>376</v>
      </c>
      <c r="B263" s="310" t="s">
        <v>377</v>
      </c>
      <c r="C263" s="311"/>
      <c r="D263" s="299"/>
      <c r="E263" s="308"/>
      <c r="F263" s="308"/>
      <c r="G263" s="302"/>
    </row>
    <row r="264" spans="1:7">
      <c r="A264" s="306" t="s">
        <v>378</v>
      </c>
      <c r="B264" s="307" t="s">
        <v>379</v>
      </c>
      <c r="C264" s="298"/>
      <c r="D264" s="299"/>
      <c r="E264" s="308"/>
      <c r="F264" s="308"/>
      <c r="G264" s="302"/>
    </row>
    <row r="265" spans="1:7">
      <c r="A265" s="306" t="s">
        <v>380</v>
      </c>
      <c r="B265" s="307"/>
      <c r="C265" s="312">
        <v>30</v>
      </c>
      <c r="D265" s="299"/>
      <c r="E265" s="313"/>
      <c r="F265" s="313"/>
      <c r="G265" s="314"/>
    </row>
    <row r="266" spans="1:7">
      <c r="A266" s="606" t="s">
        <v>381</v>
      </c>
      <c r="B266" s="607"/>
      <c r="C266" s="608"/>
      <c r="D266" s="295"/>
      <c r="E266" s="606" t="s">
        <v>382</v>
      </c>
      <c r="F266" s="609"/>
      <c r="G266" s="608"/>
    </row>
    <row r="267" spans="1:7">
      <c r="A267" s="319" t="s">
        <v>383</v>
      </c>
      <c r="B267" s="319"/>
      <c r="C267" s="277">
        <v>3500000</v>
      </c>
      <c r="D267" s="295"/>
      <c r="E267" s="320" t="s">
        <v>384</v>
      </c>
      <c r="F267" s="321"/>
      <c r="G267" s="322"/>
    </row>
    <row r="268" spans="1:7" ht="12.75">
      <c r="A268" s="323" t="s">
        <v>385</v>
      </c>
      <c r="B268" s="323"/>
      <c r="C268" s="279"/>
      <c r="D268" s="295"/>
      <c r="E268" s="324" t="s">
        <v>386</v>
      </c>
      <c r="F268" s="280"/>
      <c r="G268" s="279">
        <f>+F268*C277</f>
        <v>0</v>
      </c>
    </row>
    <row r="269" spans="1:7">
      <c r="A269" s="323" t="s">
        <v>387</v>
      </c>
      <c r="B269" s="323"/>
      <c r="C269" s="279"/>
      <c r="D269" s="295"/>
      <c r="E269" s="325" t="s">
        <v>388</v>
      </c>
      <c r="F269" s="302"/>
      <c r="G269" s="279"/>
    </row>
    <row r="270" spans="1:7">
      <c r="A270" s="323" t="s">
        <v>389</v>
      </c>
      <c r="B270" s="323"/>
      <c r="C270" s="279"/>
      <c r="D270" s="295"/>
      <c r="E270" s="325" t="s">
        <v>390</v>
      </c>
      <c r="F270" s="282"/>
      <c r="G270" s="279">
        <f>+C277*F270</f>
        <v>0</v>
      </c>
    </row>
    <row r="271" spans="1:7">
      <c r="A271" s="323" t="s">
        <v>392</v>
      </c>
      <c r="B271" s="323"/>
      <c r="C271" s="279"/>
      <c r="D271" s="295"/>
      <c r="E271" s="325"/>
      <c r="F271" s="326"/>
      <c r="G271" s="279"/>
    </row>
    <row r="272" spans="1:7">
      <c r="A272" s="323" t="s">
        <v>75</v>
      </c>
      <c r="B272" s="323"/>
      <c r="C272" s="279">
        <f>SUM(C267:C271)</f>
        <v>3500000</v>
      </c>
      <c r="D272" s="295"/>
      <c r="E272" s="325" t="s">
        <v>394</v>
      </c>
      <c r="F272" s="327"/>
      <c r="G272" s="279">
        <f>+C277*F272</f>
        <v>0</v>
      </c>
    </row>
    <row r="273" spans="1:7">
      <c r="A273" s="323" t="s">
        <v>396</v>
      </c>
      <c r="B273" s="323"/>
      <c r="C273" s="279"/>
      <c r="D273" s="295"/>
      <c r="E273" s="325" t="s">
        <v>397</v>
      </c>
      <c r="F273" s="302"/>
      <c r="G273" s="279"/>
    </row>
    <row r="274" spans="1:7">
      <c r="A274" s="329" t="s">
        <v>398</v>
      </c>
      <c r="B274" s="325"/>
      <c r="C274" s="279"/>
      <c r="D274" s="295"/>
      <c r="E274" s="284" t="s">
        <v>399</v>
      </c>
      <c r="F274" s="285">
        <f>+C277</f>
        <v>3500000</v>
      </c>
      <c r="G274" s="279">
        <f>+F276*'[6]tabla iut'!E84-'[6]tabla iut'!F84</f>
        <v>188166.26000000007</v>
      </c>
    </row>
    <row r="275" spans="1:7">
      <c r="A275" s="323" t="s">
        <v>401</v>
      </c>
      <c r="B275" s="323"/>
      <c r="C275" s="279"/>
      <c r="D275" s="295"/>
      <c r="E275" s="325"/>
      <c r="F275" s="330">
        <f>-G268-G270-G272</f>
        <v>0</v>
      </c>
      <c r="G275" s="279"/>
    </row>
    <row r="276" spans="1:7">
      <c r="A276" s="325"/>
      <c r="B276" s="325"/>
      <c r="C276" s="286"/>
      <c r="D276" s="295"/>
      <c r="E276" s="325"/>
      <c r="F276" s="330">
        <f>+F274+F275</f>
        <v>3500000</v>
      </c>
      <c r="G276" s="279"/>
    </row>
    <row r="277" spans="1:7">
      <c r="A277" s="331" t="s">
        <v>402</v>
      </c>
      <c r="B277" s="331"/>
      <c r="C277" s="288">
        <f>SUM(C272:C276)</f>
        <v>3500000</v>
      </c>
      <c r="D277" s="295"/>
      <c r="E277" s="332" t="s">
        <v>403</v>
      </c>
      <c r="F277" s="333"/>
      <c r="G277" s="288">
        <f>SUM(G268:G276)</f>
        <v>188166.26000000007</v>
      </c>
    </row>
    <row r="278" spans="1:7">
      <c r="A278" s="334" t="s">
        <v>404</v>
      </c>
      <c r="B278" s="334"/>
      <c r="C278" s="279"/>
      <c r="D278" s="295"/>
      <c r="E278" s="325"/>
      <c r="F278" s="302"/>
      <c r="G278" s="279"/>
    </row>
    <row r="279" spans="1:7">
      <c r="A279" s="334" t="s">
        <v>405</v>
      </c>
      <c r="B279" s="334"/>
      <c r="C279" s="279"/>
      <c r="D279" s="295"/>
      <c r="E279" s="323"/>
      <c r="F279" s="302"/>
      <c r="G279" s="279"/>
    </row>
    <row r="280" spans="1:7">
      <c r="A280" s="334" t="s">
        <v>407</v>
      </c>
      <c r="B280" s="334"/>
      <c r="C280" s="289">
        <v>100000</v>
      </c>
      <c r="D280" s="295"/>
      <c r="E280" s="325"/>
      <c r="F280" s="302"/>
      <c r="G280" s="279"/>
    </row>
    <row r="281" spans="1:7">
      <c r="A281" s="334" t="s">
        <v>408</v>
      </c>
      <c r="B281" s="334"/>
      <c r="C281" s="279">
        <f>+C280</f>
        <v>100000</v>
      </c>
      <c r="D281" s="295"/>
      <c r="E281" s="325"/>
      <c r="F281" s="302"/>
      <c r="G281" s="279"/>
    </row>
    <row r="282" spans="1:7">
      <c r="A282" s="334"/>
      <c r="B282" s="334"/>
      <c r="C282" s="279"/>
      <c r="D282" s="295"/>
      <c r="E282" s="325"/>
      <c r="F282" s="302"/>
      <c r="G282" s="279"/>
    </row>
    <row r="283" spans="1:7">
      <c r="A283" s="335" t="s">
        <v>410</v>
      </c>
      <c r="B283" s="335"/>
      <c r="C283" s="288">
        <f>SUM(C279:C282)</f>
        <v>200000</v>
      </c>
      <c r="D283" s="295"/>
      <c r="E283" s="332" t="s">
        <v>411</v>
      </c>
      <c r="F283" s="333"/>
      <c r="G283" s="288">
        <f>SUM(G278:G282)</f>
        <v>0</v>
      </c>
    </row>
    <row r="284" spans="1:7">
      <c r="A284" s="334"/>
      <c r="B284" s="334"/>
      <c r="C284" s="279"/>
      <c r="D284" s="295"/>
      <c r="E284" s="325"/>
      <c r="F284" s="302"/>
      <c r="G284" s="279"/>
    </row>
    <row r="285" spans="1:7">
      <c r="A285" s="334"/>
      <c r="B285" s="334"/>
      <c r="C285" s="279"/>
      <c r="D285" s="295"/>
      <c r="E285" s="325"/>
      <c r="F285" s="302"/>
      <c r="G285" s="279"/>
    </row>
    <row r="286" spans="1:7">
      <c r="A286" s="336"/>
      <c r="B286" s="336"/>
      <c r="C286" s="286"/>
      <c r="D286" s="295"/>
      <c r="E286" s="325"/>
      <c r="F286" s="302"/>
      <c r="G286" s="286"/>
    </row>
    <row r="287" spans="1:7">
      <c r="A287" s="332" t="s">
        <v>412</v>
      </c>
      <c r="B287" s="332"/>
      <c r="C287" s="288">
        <f>+C277+C283</f>
        <v>3700000</v>
      </c>
      <c r="D287" s="295"/>
      <c r="E287" s="332" t="s">
        <v>413</v>
      </c>
      <c r="F287" s="333"/>
      <c r="G287" s="288">
        <f>+G277+G283+G284+G285</f>
        <v>188166.26000000007</v>
      </c>
    </row>
    <row r="288" spans="1:7">
      <c r="A288" s="325"/>
      <c r="B288" s="295"/>
      <c r="C288" s="337"/>
      <c r="D288" s="295"/>
      <c r="E288" s="332" t="s">
        <v>414</v>
      </c>
      <c r="F288" s="338"/>
      <c r="G288" s="288">
        <f>+C287-G287</f>
        <v>3511833.7399999998</v>
      </c>
    </row>
    <row r="289" spans="1:7">
      <c r="A289" s="339" t="s">
        <v>415</v>
      </c>
      <c r="B289" s="295"/>
      <c r="C289" s="337"/>
      <c r="D289" s="295"/>
      <c r="E289" s="339"/>
      <c r="F289" s="339"/>
      <c r="G289" s="291"/>
    </row>
    <row r="290" spans="1:7">
      <c r="A290" s="340" t="s">
        <v>416</v>
      </c>
      <c r="B290" s="341">
        <v>9.2999999999999992E-3</v>
      </c>
      <c r="C290" s="292">
        <f>+C277*B290</f>
        <v>32549.999999999996</v>
      </c>
      <c r="D290" s="295"/>
      <c r="E290" s="339"/>
      <c r="F290" s="339"/>
      <c r="G290" s="291"/>
    </row>
    <row r="291" spans="1:7">
      <c r="A291" s="325" t="s">
        <v>417</v>
      </c>
      <c r="B291" s="342">
        <v>1.8800000000000001E-2</v>
      </c>
      <c r="C291" s="293">
        <f>+C277*B291</f>
        <v>65800</v>
      </c>
      <c r="D291" s="295"/>
      <c r="E291" s="339"/>
      <c r="F291" s="339"/>
      <c r="G291" s="291"/>
    </row>
    <row r="292" spans="1:7">
      <c r="A292" s="325" t="s">
        <v>418</v>
      </c>
      <c r="B292" s="342">
        <v>2.4E-2</v>
      </c>
      <c r="C292" s="293">
        <f>+C277*B292</f>
        <v>84000</v>
      </c>
      <c r="D292" s="295"/>
      <c r="E292" s="339"/>
      <c r="F292" s="339"/>
      <c r="G292" s="291"/>
    </row>
    <row r="293" spans="1:7">
      <c r="A293" s="343" t="s">
        <v>419</v>
      </c>
      <c r="B293" s="344">
        <f>SUM(B290:B292)</f>
        <v>5.21E-2</v>
      </c>
      <c r="C293" s="345">
        <f>SUM(C290:C292)</f>
        <v>182350</v>
      </c>
      <c r="D293" s="295"/>
      <c r="E293" s="339"/>
      <c r="F293" s="339"/>
      <c r="G293" s="291"/>
    </row>
    <row r="294" spans="1:7" ht="12.75" thickBot="1">
      <c r="A294" s="295"/>
      <c r="B294" s="346"/>
      <c r="C294" s="337"/>
      <c r="D294" s="295"/>
      <c r="E294" s="339"/>
      <c r="F294" s="339"/>
      <c r="G294" s="291"/>
    </row>
    <row r="295" spans="1:7" ht="12.75" thickBot="1">
      <c r="A295" s="347" t="s">
        <v>420</v>
      </c>
      <c r="B295" s="348"/>
      <c r="C295" s="349">
        <f>+C287+C293</f>
        <v>3882350</v>
      </c>
      <c r="D295" s="295"/>
      <c r="E295" s="339"/>
      <c r="F295" s="339"/>
      <c r="G295" s="291"/>
    </row>
    <row r="296" spans="1:7">
      <c r="A296" s="350"/>
      <c r="B296" s="351"/>
      <c r="C296" s="352"/>
      <c r="D296" s="351"/>
      <c r="E296" s="351"/>
      <c r="F296" s="351"/>
      <c r="G296" s="353"/>
    </row>
    <row r="297" spans="1:7" ht="13.5">
      <c r="A297" s="597" t="s">
        <v>367</v>
      </c>
      <c r="B297" s="598"/>
      <c r="C297" s="598"/>
      <c r="D297" s="598"/>
      <c r="E297" s="598"/>
      <c r="F297" s="598"/>
      <c r="G297" s="599"/>
    </row>
    <row r="298" spans="1:7">
      <c r="A298" s="600" t="s">
        <v>368</v>
      </c>
      <c r="B298" s="601"/>
      <c r="C298" s="601"/>
      <c r="D298" s="601"/>
      <c r="E298" s="601"/>
      <c r="F298" s="601"/>
      <c r="G298" s="602"/>
    </row>
    <row r="299" spans="1:7">
      <c r="A299" s="603" t="s">
        <v>433</v>
      </c>
      <c r="B299" s="604"/>
      <c r="C299" s="604"/>
      <c r="D299" s="604"/>
      <c r="E299" s="604"/>
      <c r="F299" s="604"/>
      <c r="G299" s="605"/>
    </row>
    <row r="300" spans="1:7">
      <c r="A300" s="296" t="s">
        <v>370</v>
      </c>
      <c r="B300" s="297" t="s">
        <v>371</v>
      </c>
      <c r="C300" s="298"/>
      <c r="D300" s="299"/>
      <c r="E300" s="300"/>
      <c r="F300" s="301"/>
      <c r="G300" s="302"/>
    </row>
    <row r="301" spans="1:7">
      <c r="A301" s="306" t="s">
        <v>118</v>
      </c>
      <c r="B301" s="307" t="s">
        <v>372</v>
      </c>
      <c r="C301" s="298"/>
      <c r="D301" s="299"/>
      <c r="E301" s="308"/>
      <c r="F301" s="307"/>
      <c r="G301" s="302"/>
    </row>
    <row r="302" spans="1:7">
      <c r="A302" s="306" t="s">
        <v>374</v>
      </c>
      <c r="B302" s="307" t="s">
        <v>375</v>
      </c>
      <c r="C302" s="301"/>
      <c r="D302" s="299"/>
      <c r="E302" s="308"/>
      <c r="F302" s="308"/>
      <c r="G302" s="302"/>
    </row>
    <row r="303" spans="1:7">
      <c r="A303" s="306" t="s">
        <v>376</v>
      </c>
      <c r="B303" s="310" t="s">
        <v>377</v>
      </c>
      <c r="C303" s="311"/>
      <c r="D303" s="299"/>
      <c r="E303" s="308"/>
      <c r="F303" s="308"/>
      <c r="G303" s="302"/>
    </row>
    <row r="304" spans="1:7">
      <c r="A304" s="306" t="s">
        <v>378</v>
      </c>
      <c r="B304" s="307" t="s">
        <v>379</v>
      </c>
      <c r="C304" s="298"/>
      <c r="D304" s="299"/>
      <c r="E304" s="308"/>
      <c r="F304" s="308"/>
      <c r="G304" s="302"/>
    </row>
    <row r="305" spans="1:7">
      <c r="A305" s="306" t="s">
        <v>380</v>
      </c>
      <c r="B305" s="307"/>
      <c r="C305" s="312">
        <v>30</v>
      </c>
      <c r="D305" s="299"/>
      <c r="E305" s="313"/>
      <c r="F305" s="313"/>
      <c r="G305" s="314"/>
    </row>
    <row r="306" spans="1:7">
      <c r="A306" s="606" t="s">
        <v>381</v>
      </c>
      <c r="B306" s="607"/>
      <c r="C306" s="608"/>
      <c r="D306" s="295"/>
      <c r="E306" s="606" t="s">
        <v>382</v>
      </c>
      <c r="F306" s="609"/>
      <c r="G306" s="608"/>
    </row>
    <row r="307" spans="1:7">
      <c r="A307" s="319" t="s">
        <v>383</v>
      </c>
      <c r="B307" s="319"/>
      <c r="C307" s="277">
        <v>3500000</v>
      </c>
      <c r="D307" s="295"/>
      <c r="E307" s="320" t="s">
        <v>384</v>
      </c>
      <c r="F307" s="321"/>
      <c r="G307" s="322"/>
    </row>
    <row r="308" spans="1:7" ht="12.75">
      <c r="A308" s="323" t="s">
        <v>385</v>
      </c>
      <c r="B308" s="323"/>
      <c r="C308" s="279"/>
      <c r="D308" s="295"/>
      <c r="E308" s="324" t="s">
        <v>386</v>
      </c>
      <c r="F308" s="280"/>
      <c r="G308" s="279">
        <f>+F308*C317</f>
        <v>0</v>
      </c>
    </row>
    <row r="309" spans="1:7">
      <c r="A309" s="323" t="s">
        <v>387</v>
      </c>
      <c r="B309" s="323"/>
      <c r="C309" s="279"/>
      <c r="D309" s="295"/>
      <c r="E309" s="325" t="s">
        <v>388</v>
      </c>
      <c r="F309" s="302"/>
      <c r="G309" s="279"/>
    </row>
    <row r="310" spans="1:7">
      <c r="A310" s="323" t="s">
        <v>389</v>
      </c>
      <c r="B310" s="323"/>
      <c r="C310" s="279"/>
      <c r="D310" s="295"/>
      <c r="E310" s="325" t="s">
        <v>390</v>
      </c>
      <c r="F310" s="282"/>
      <c r="G310" s="279">
        <f>+C317*F310</f>
        <v>0</v>
      </c>
    </row>
    <row r="311" spans="1:7">
      <c r="A311" s="323" t="s">
        <v>392</v>
      </c>
      <c r="B311" s="323"/>
      <c r="C311" s="279"/>
      <c r="D311" s="295"/>
      <c r="E311" s="325"/>
      <c r="F311" s="326"/>
      <c r="G311" s="279"/>
    </row>
    <row r="312" spans="1:7">
      <c r="A312" s="323" t="s">
        <v>75</v>
      </c>
      <c r="B312" s="323"/>
      <c r="C312" s="279">
        <f>SUM(C307:C311)</f>
        <v>3500000</v>
      </c>
      <c r="D312" s="295"/>
      <c r="E312" s="325" t="s">
        <v>394</v>
      </c>
      <c r="F312" s="327"/>
      <c r="G312" s="279">
        <f>+C317*F312</f>
        <v>0</v>
      </c>
    </row>
    <row r="313" spans="1:7">
      <c r="A313" s="323" t="s">
        <v>396</v>
      </c>
      <c r="B313" s="323"/>
      <c r="C313" s="279"/>
      <c r="D313" s="295"/>
      <c r="E313" s="325" t="s">
        <v>397</v>
      </c>
      <c r="F313" s="302"/>
      <c r="G313" s="279"/>
    </row>
    <row r="314" spans="1:7">
      <c r="A314" s="329" t="s">
        <v>398</v>
      </c>
      <c r="B314" s="325"/>
      <c r="C314" s="279"/>
      <c r="D314" s="295"/>
      <c r="E314" s="284" t="s">
        <v>399</v>
      </c>
      <c r="F314" s="285">
        <f>+C317</f>
        <v>3500000</v>
      </c>
      <c r="G314" s="279">
        <f>+F316*'[6]tabla iut'!E97-'[6]tabla iut'!F97</f>
        <v>188736.49000000005</v>
      </c>
    </row>
    <row r="315" spans="1:7">
      <c r="A315" s="323" t="s">
        <v>401</v>
      </c>
      <c r="B315" s="323"/>
      <c r="C315" s="279"/>
      <c r="D315" s="295"/>
      <c r="E315" s="325"/>
      <c r="F315" s="330">
        <f>-G308-G310-G312</f>
        <v>0</v>
      </c>
      <c r="G315" s="279"/>
    </row>
    <row r="316" spans="1:7">
      <c r="A316" s="325"/>
      <c r="B316" s="325"/>
      <c r="C316" s="286"/>
      <c r="D316" s="295"/>
      <c r="E316" s="325"/>
      <c r="F316" s="330">
        <f>+F314+F315</f>
        <v>3500000</v>
      </c>
      <c r="G316" s="279"/>
    </row>
    <row r="317" spans="1:7">
      <c r="A317" s="331" t="s">
        <v>402</v>
      </c>
      <c r="B317" s="331"/>
      <c r="C317" s="288">
        <f>SUM(C312:C316)</f>
        <v>3500000</v>
      </c>
      <c r="D317" s="295"/>
      <c r="E317" s="332" t="s">
        <v>403</v>
      </c>
      <c r="F317" s="333"/>
      <c r="G317" s="288">
        <f>SUM(G308:G316)</f>
        <v>188736.49000000005</v>
      </c>
    </row>
    <row r="318" spans="1:7">
      <c r="A318" s="334" t="s">
        <v>404</v>
      </c>
      <c r="B318" s="334"/>
      <c r="C318" s="279"/>
      <c r="D318" s="295"/>
      <c r="E318" s="325"/>
      <c r="F318" s="302"/>
      <c r="G318" s="279"/>
    </row>
    <row r="319" spans="1:7">
      <c r="A319" s="334" t="s">
        <v>405</v>
      </c>
      <c r="B319" s="334"/>
      <c r="C319" s="279"/>
      <c r="D319" s="295"/>
      <c r="E319" s="323"/>
      <c r="F319" s="302"/>
      <c r="G319" s="279"/>
    </row>
    <row r="320" spans="1:7">
      <c r="A320" s="334" t="s">
        <v>407</v>
      </c>
      <c r="B320" s="334"/>
      <c r="C320" s="289">
        <v>100000</v>
      </c>
      <c r="D320" s="295"/>
      <c r="E320" s="325"/>
      <c r="F320" s="302"/>
      <c r="G320" s="279"/>
    </row>
    <row r="321" spans="1:7">
      <c r="A321" s="334" t="s">
        <v>408</v>
      </c>
      <c r="B321" s="334"/>
      <c r="C321" s="279">
        <f>+C320</f>
        <v>100000</v>
      </c>
      <c r="D321" s="295"/>
      <c r="E321" s="325"/>
      <c r="F321" s="302"/>
      <c r="G321" s="279"/>
    </row>
    <row r="322" spans="1:7">
      <c r="A322" s="334"/>
      <c r="B322" s="334"/>
      <c r="C322" s="279"/>
      <c r="D322" s="295"/>
      <c r="E322" s="325"/>
      <c r="F322" s="302"/>
      <c r="G322" s="279"/>
    </row>
    <row r="323" spans="1:7">
      <c r="A323" s="335" t="s">
        <v>410</v>
      </c>
      <c r="B323" s="335"/>
      <c r="C323" s="288">
        <f>SUM(C319:C322)</f>
        <v>200000</v>
      </c>
      <c r="D323" s="295"/>
      <c r="E323" s="332" t="s">
        <v>411</v>
      </c>
      <c r="F323" s="333"/>
      <c r="G323" s="288">
        <f>SUM(G318:G322)</f>
        <v>0</v>
      </c>
    </row>
    <row r="324" spans="1:7">
      <c r="A324" s="334"/>
      <c r="B324" s="334"/>
      <c r="C324" s="279"/>
      <c r="D324" s="295"/>
      <c r="E324" s="325"/>
      <c r="F324" s="302"/>
      <c r="G324" s="279"/>
    </row>
    <row r="325" spans="1:7">
      <c r="A325" s="334"/>
      <c r="B325" s="334"/>
      <c r="C325" s="279"/>
      <c r="D325" s="295"/>
      <c r="E325" s="325"/>
      <c r="F325" s="302"/>
      <c r="G325" s="279"/>
    </row>
    <row r="326" spans="1:7">
      <c r="A326" s="336"/>
      <c r="B326" s="336"/>
      <c r="C326" s="286"/>
      <c r="D326" s="295"/>
      <c r="E326" s="325"/>
      <c r="F326" s="302"/>
      <c r="G326" s="286"/>
    </row>
    <row r="327" spans="1:7">
      <c r="A327" s="332" t="s">
        <v>412</v>
      </c>
      <c r="B327" s="332"/>
      <c r="C327" s="288">
        <f>+C317+C323</f>
        <v>3700000</v>
      </c>
      <c r="D327" s="295"/>
      <c r="E327" s="332" t="s">
        <v>413</v>
      </c>
      <c r="F327" s="333"/>
      <c r="G327" s="288">
        <f>+G317+G323+G324+G325</f>
        <v>188736.49000000005</v>
      </c>
    </row>
    <row r="328" spans="1:7">
      <c r="A328" s="325"/>
      <c r="B328" s="295"/>
      <c r="C328" s="337"/>
      <c r="D328" s="295"/>
      <c r="E328" s="332" t="s">
        <v>414</v>
      </c>
      <c r="F328" s="338"/>
      <c r="G328" s="288">
        <f>+C327-G327</f>
        <v>3511263.51</v>
      </c>
    </row>
    <row r="329" spans="1:7">
      <c r="A329" s="339" t="s">
        <v>415</v>
      </c>
      <c r="B329" s="295"/>
      <c r="C329" s="337"/>
      <c r="D329" s="295"/>
      <c r="E329" s="339"/>
      <c r="F329" s="339"/>
      <c r="G329" s="291"/>
    </row>
    <row r="330" spans="1:7">
      <c r="A330" s="340" t="s">
        <v>416</v>
      </c>
      <c r="B330" s="341">
        <v>9.2999999999999992E-3</v>
      </c>
      <c r="C330" s="292">
        <f>+C317*B330</f>
        <v>32549.999999999996</v>
      </c>
      <c r="D330" s="295"/>
      <c r="E330" s="339"/>
      <c r="F330" s="339"/>
      <c r="G330" s="291"/>
    </row>
    <row r="331" spans="1:7">
      <c r="A331" s="325" t="s">
        <v>417</v>
      </c>
      <c r="B331" s="342">
        <v>1.8800000000000001E-2</v>
      </c>
      <c r="C331" s="293">
        <f>+C317*B331</f>
        <v>65800</v>
      </c>
      <c r="D331" s="295"/>
      <c r="E331" s="339"/>
      <c r="F331" s="339"/>
      <c r="G331" s="291"/>
    </row>
    <row r="332" spans="1:7">
      <c r="A332" s="325" t="s">
        <v>418</v>
      </c>
      <c r="B332" s="342">
        <v>2.4E-2</v>
      </c>
      <c r="C332" s="293">
        <f>+C317*B332</f>
        <v>84000</v>
      </c>
      <c r="D332" s="295"/>
      <c r="E332" s="339"/>
      <c r="F332" s="339"/>
      <c r="G332" s="291"/>
    </row>
    <row r="333" spans="1:7">
      <c r="A333" s="343" t="s">
        <v>419</v>
      </c>
      <c r="B333" s="344">
        <f>SUM(B330:B332)</f>
        <v>5.21E-2</v>
      </c>
      <c r="C333" s="345">
        <f>SUM(C330:C332)</f>
        <v>182350</v>
      </c>
      <c r="D333" s="295"/>
      <c r="E333" s="339"/>
      <c r="F333" s="339"/>
      <c r="G333" s="291"/>
    </row>
    <row r="334" spans="1:7" ht="12.75" thickBot="1">
      <c r="A334" s="295"/>
      <c r="B334" s="346"/>
      <c r="C334" s="337"/>
      <c r="D334" s="295"/>
      <c r="E334" s="339"/>
      <c r="F334" s="339"/>
      <c r="G334" s="291"/>
    </row>
    <row r="335" spans="1:7" ht="12.75" thickBot="1">
      <c r="A335" s="347" t="s">
        <v>420</v>
      </c>
      <c r="B335" s="348"/>
      <c r="C335" s="349">
        <f>+C327+C333</f>
        <v>3882350</v>
      </c>
      <c r="D335" s="295"/>
      <c r="E335" s="339"/>
      <c r="F335" s="339"/>
      <c r="G335" s="291"/>
    </row>
    <row r="336" spans="1:7">
      <c r="A336" s="350"/>
      <c r="B336" s="351"/>
      <c r="C336" s="352"/>
      <c r="D336" s="351"/>
      <c r="E336" s="351"/>
      <c r="F336" s="351"/>
      <c r="G336" s="353"/>
    </row>
    <row r="337" spans="1:7" ht="13.5">
      <c r="A337" s="597" t="s">
        <v>367</v>
      </c>
      <c r="B337" s="598"/>
      <c r="C337" s="598"/>
      <c r="D337" s="598"/>
      <c r="E337" s="598"/>
      <c r="F337" s="598"/>
      <c r="G337" s="599"/>
    </row>
    <row r="338" spans="1:7">
      <c r="A338" s="600" t="s">
        <v>368</v>
      </c>
      <c r="B338" s="601"/>
      <c r="C338" s="601"/>
      <c r="D338" s="601"/>
      <c r="E338" s="601"/>
      <c r="F338" s="601"/>
      <c r="G338" s="602"/>
    </row>
    <row r="339" spans="1:7">
      <c r="A339" s="603" t="s">
        <v>434</v>
      </c>
      <c r="B339" s="604"/>
      <c r="C339" s="604"/>
      <c r="D339" s="604"/>
      <c r="E339" s="604"/>
      <c r="F339" s="604"/>
      <c r="G339" s="605"/>
    </row>
    <row r="340" spans="1:7">
      <c r="A340" s="296" t="s">
        <v>370</v>
      </c>
      <c r="B340" s="297" t="s">
        <v>371</v>
      </c>
      <c r="C340" s="298"/>
      <c r="D340" s="299"/>
      <c r="E340" s="300"/>
      <c r="F340" s="301"/>
      <c r="G340" s="302"/>
    </row>
    <row r="341" spans="1:7">
      <c r="A341" s="306" t="s">
        <v>118</v>
      </c>
      <c r="B341" s="307" t="s">
        <v>372</v>
      </c>
      <c r="C341" s="298"/>
      <c r="D341" s="299"/>
      <c r="E341" s="308"/>
      <c r="F341" s="307"/>
      <c r="G341" s="302"/>
    </row>
    <row r="342" spans="1:7">
      <c r="A342" s="306" t="s">
        <v>374</v>
      </c>
      <c r="B342" s="307" t="s">
        <v>375</v>
      </c>
      <c r="C342" s="301"/>
      <c r="D342" s="299"/>
      <c r="E342" s="308"/>
      <c r="F342" s="308"/>
      <c r="G342" s="302"/>
    </row>
    <row r="343" spans="1:7">
      <c r="A343" s="306" t="s">
        <v>376</v>
      </c>
      <c r="B343" s="310" t="s">
        <v>377</v>
      </c>
      <c r="C343" s="311"/>
      <c r="D343" s="299"/>
      <c r="E343" s="308"/>
      <c r="F343" s="308"/>
      <c r="G343" s="302"/>
    </row>
    <row r="344" spans="1:7">
      <c r="A344" s="306" t="s">
        <v>378</v>
      </c>
      <c r="B344" s="307" t="s">
        <v>379</v>
      </c>
      <c r="C344" s="298"/>
      <c r="D344" s="299"/>
      <c r="E344" s="308"/>
      <c r="F344" s="308"/>
      <c r="G344" s="302"/>
    </row>
    <row r="345" spans="1:7">
      <c r="A345" s="306" t="s">
        <v>380</v>
      </c>
      <c r="B345" s="307"/>
      <c r="C345" s="312">
        <v>30</v>
      </c>
      <c r="D345" s="299"/>
      <c r="E345" s="313"/>
      <c r="F345" s="313"/>
      <c r="G345" s="314"/>
    </row>
    <row r="346" spans="1:7">
      <c r="A346" s="606" t="s">
        <v>381</v>
      </c>
      <c r="B346" s="607"/>
      <c r="C346" s="608"/>
      <c r="D346" s="295"/>
      <c r="E346" s="606" t="s">
        <v>382</v>
      </c>
      <c r="F346" s="609"/>
      <c r="G346" s="608"/>
    </row>
    <row r="347" spans="1:7">
      <c r="A347" s="319" t="s">
        <v>383</v>
      </c>
      <c r="B347" s="319"/>
      <c r="C347" s="277">
        <v>3500000</v>
      </c>
      <c r="D347" s="295"/>
      <c r="E347" s="320" t="s">
        <v>384</v>
      </c>
      <c r="F347" s="321"/>
      <c r="G347" s="322"/>
    </row>
    <row r="348" spans="1:7" ht="12.75">
      <c r="A348" s="323" t="s">
        <v>385</v>
      </c>
      <c r="B348" s="323"/>
      <c r="C348" s="279"/>
      <c r="D348" s="295"/>
      <c r="E348" s="324" t="s">
        <v>386</v>
      </c>
      <c r="F348" s="280"/>
      <c r="G348" s="279">
        <f>+F348*C357</f>
        <v>0</v>
      </c>
    </row>
    <row r="349" spans="1:7">
      <c r="A349" s="323" t="s">
        <v>387</v>
      </c>
      <c r="B349" s="323"/>
      <c r="C349" s="279"/>
      <c r="D349" s="295"/>
      <c r="E349" s="325" t="s">
        <v>388</v>
      </c>
      <c r="F349" s="302"/>
      <c r="G349" s="279"/>
    </row>
    <row r="350" spans="1:7">
      <c r="A350" s="323" t="s">
        <v>389</v>
      </c>
      <c r="B350" s="323"/>
      <c r="C350" s="279"/>
      <c r="D350" s="295"/>
      <c r="E350" s="325" t="s">
        <v>390</v>
      </c>
      <c r="F350" s="282"/>
      <c r="G350" s="279">
        <f>+C357*F350</f>
        <v>0</v>
      </c>
    </row>
    <row r="351" spans="1:7">
      <c r="A351" s="323" t="s">
        <v>392</v>
      </c>
      <c r="B351" s="323"/>
      <c r="C351" s="279"/>
      <c r="D351" s="295"/>
      <c r="E351" s="325"/>
      <c r="F351" s="326"/>
      <c r="G351" s="279"/>
    </row>
    <row r="352" spans="1:7">
      <c r="A352" s="323" t="s">
        <v>75</v>
      </c>
      <c r="B352" s="323"/>
      <c r="C352" s="279">
        <f>SUM(C347:C351)</f>
        <v>3500000</v>
      </c>
      <c r="D352" s="295"/>
      <c r="E352" s="325" t="s">
        <v>394</v>
      </c>
      <c r="F352" s="327"/>
      <c r="G352" s="279">
        <f>+C357*F352</f>
        <v>0</v>
      </c>
    </row>
    <row r="353" spans="1:7">
      <c r="A353" s="323" t="s">
        <v>396</v>
      </c>
      <c r="B353" s="323"/>
      <c r="C353" s="279"/>
      <c r="D353" s="295"/>
      <c r="E353" s="325" t="s">
        <v>397</v>
      </c>
      <c r="F353" s="302"/>
      <c r="G353" s="279"/>
    </row>
    <row r="354" spans="1:7">
      <c r="A354" s="329" t="s">
        <v>398</v>
      </c>
      <c r="B354" s="325"/>
      <c r="C354" s="279"/>
      <c r="D354" s="295"/>
      <c r="E354" s="284" t="s">
        <v>399</v>
      </c>
      <c r="F354" s="285">
        <f>+C357</f>
        <v>3500000</v>
      </c>
      <c r="G354" s="279">
        <f>+F356*'[6]tabla iut'!E110-'[6]tabla iut'!F110</f>
        <v>187600.52000000008</v>
      </c>
    </row>
    <row r="355" spans="1:7">
      <c r="A355" s="323" t="s">
        <v>401</v>
      </c>
      <c r="B355" s="323"/>
      <c r="C355" s="279"/>
      <c r="D355" s="295"/>
      <c r="E355" s="325"/>
      <c r="F355" s="330">
        <f>-G348-G350-G352</f>
        <v>0</v>
      </c>
      <c r="G355" s="279"/>
    </row>
    <row r="356" spans="1:7">
      <c r="A356" s="325"/>
      <c r="B356" s="325"/>
      <c r="C356" s="286"/>
      <c r="D356" s="295"/>
      <c r="E356" s="325"/>
      <c r="F356" s="330">
        <f>+F354+F355</f>
        <v>3500000</v>
      </c>
      <c r="G356" s="279"/>
    </row>
    <row r="357" spans="1:7">
      <c r="A357" s="331" t="s">
        <v>402</v>
      </c>
      <c r="B357" s="331"/>
      <c r="C357" s="288">
        <f>SUM(C352:C356)</f>
        <v>3500000</v>
      </c>
      <c r="D357" s="295"/>
      <c r="E357" s="332" t="s">
        <v>403</v>
      </c>
      <c r="F357" s="333"/>
      <c r="G357" s="288">
        <f>SUM(G348:G356)</f>
        <v>187600.52000000008</v>
      </c>
    </row>
    <row r="358" spans="1:7">
      <c r="A358" s="334" t="s">
        <v>404</v>
      </c>
      <c r="B358" s="334"/>
      <c r="C358" s="279"/>
      <c r="D358" s="295"/>
      <c r="E358" s="325"/>
      <c r="F358" s="302"/>
      <c r="G358" s="279"/>
    </row>
    <row r="359" spans="1:7">
      <c r="A359" s="334" t="s">
        <v>405</v>
      </c>
      <c r="B359" s="334"/>
      <c r="C359" s="279"/>
      <c r="D359" s="295"/>
      <c r="E359" s="323"/>
      <c r="F359" s="302"/>
      <c r="G359" s="279"/>
    </row>
    <row r="360" spans="1:7">
      <c r="A360" s="334" t="s">
        <v>407</v>
      </c>
      <c r="B360" s="334"/>
      <c r="C360" s="289">
        <v>100000</v>
      </c>
      <c r="D360" s="295"/>
      <c r="E360" s="325"/>
      <c r="F360" s="302"/>
      <c r="G360" s="279"/>
    </row>
    <row r="361" spans="1:7">
      <c r="A361" s="334" t="s">
        <v>408</v>
      </c>
      <c r="B361" s="334"/>
      <c r="C361" s="279">
        <f>+C360</f>
        <v>100000</v>
      </c>
      <c r="D361" s="295"/>
      <c r="E361" s="325"/>
      <c r="F361" s="302"/>
      <c r="G361" s="279"/>
    </row>
    <row r="362" spans="1:7">
      <c r="A362" s="334"/>
      <c r="B362" s="334"/>
      <c r="C362" s="279"/>
      <c r="D362" s="295"/>
      <c r="E362" s="325"/>
      <c r="F362" s="302"/>
      <c r="G362" s="279"/>
    </row>
    <row r="363" spans="1:7">
      <c r="A363" s="335" t="s">
        <v>410</v>
      </c>
      <c r="B363" s="335"/>
      <c r="C363" s="288">
        <f>SUM(C359:C362)</f>
        <v>200000</v>
      </c>
      <c r="D363" s="295"/>
      <c r="E363" s="332" t="s">
        <v>411</v>
      </c>
      <c r="F363" s="333"/>
      <c r="G363" s="288">
        <f>SUM(G358:G362)</f>
        <v>0</v>
      </c>
    </row>
    <row r="364" spans="1:7">
      <c r="A364" s="334"/>
      <c r="B364" s="334"/>
      <c r="C364" s="279"/>
      <c r="D364" s="295"/>
      <c r="E364" s="325"/>
      <c r="F364" s="302"/>
      <c r="G364" s="279"/>
    </row>
    <row r="365" spans="1:7">
      <c r="A365" s="334"/>
      <c r="B365" s="334"/>
      <c r="C365" s="279"/>
      <c r="D365" s="295"/>
      <c r="E365" s="325"/>
      <c r="F365" s="302"/>
      <c r="G365" s="279"/>
    </row>
    <row r="366" spans="1:7">
      <c r="A366" s="336"/>
      <c r="B366" s="336"/>
      <c r="C366" s="286"/>
      <c r="D366" s="295"/>
      <c r="E366" s="325"/>
      <c r="F366" s="302"/>
      <c r="G366" s="286"/>
    </row>
    <row r="367" spans="1:7">
      <c r="A367" s="332" t="s">
        <v>412</v>
      </c>
      <c r="B367" s="332"/>
      <c r="C367" s="288">
        <f>+C357+C363</f>
        <v>3700000</v>
      </c>
      <c r="D367" s="295"/>
      <c r="E367" s="332" t="s">
        <v>413</v>
      </c>
      <c r="F367" s="333"/>
      <c r="G367" s="288">
        <f>+G357+G363+G364+G365</f>
        <v>187600.52000000008</v>
      </c>
    </row>
    <row r="368" spans="1:7">
      <c r="A368" s="325"/>
      <c r="B368" s="295"/>
      <c r="C368" s="337"/>
      <c r="D368" s="295"/>
      <c r="E368" s="332" t="s">
        <v>414</v>
      </c>
      <c r="F368" s="338"/>
      <c r="G368" s="288">
        <f>+C367-G367</f>
        <v>3512399.48</v>
      </c>
    </row>
    <row r="369" spans="1:7">
      <c r="A369" s="339" t="s">
        <v>415</v>
      </c>
      <c r="B369" s="295"/>
      <c r="C369" s="337"/>
      <c r="D369" s="295"/>
      <c r="E369" s="339"/>
      <c r="F369" s="339"/>
      <c r="G369" s="291"/>
    </row>
    <row r="370" spans="1:7">
      <c r="A370" s="340" t="s">
        <v>416</v>
      </c>
      <c r="B370" s="341">
        <v>9.2999999999999992E-3</v>
      </c>
      <c r="C370" s="292">
        <f>+C357*B370</f>
        <v>32549.999999999996</v>
      </c>
      <c r="D370" s="295"/>
      <c r="E370" s="339"/>
      <c r="F370" s="339"/>
      <c r="G370" s="291"/>
    </row>
    <row r="371" spans="1:7">
      <c r="A371" s="325" t="s">
        <v>417</v>
      </c>
      <c r="B371" s="342">
        <v>1.8800000000000001E-2</v>
      </c>
      <c r="C371" s="293">
        <f>+C357*B371</f>
        <v>65800</v>
      </c>
      <c r="D371" s="295"/>
      <c r="E371" s="339"/>
      <c r="F371" s="339"/>
      <c r="G371" s="291"/>
    </row>
    <row r="372" spans="1:7">
      <c r="A372" s="325" t="s">
        <v>418</v>
      </c>
      <c r="B372" s="342">
        <v>2.4E-2</v>
      </c>
      <c r="C372" s="293">
        <f>+C357*B372</f>
        <v>84000</v>
      </c>
      <c r="D372" s="295"/>
      <c r="E372" s="339"/>
      <c r="F372" s="339"/>
      <c r="G372" s="291"/>
    </row>
    <row r="373" spans="1:7">
      <c r="A373" s="343" t="s">
        <v>419</v>
      </c>
      <c r="B373" s="344">
        <f>SUM(B370:B372)</f>
        <v>5.21E-2</v>
      </c>
      <c r="C373" s="345">
        <f>SUM(C370:C372)</f>
        <v>182350</v>
      </c>
      <c r="D373" s="295"/>
      <c r="E373" s="339"/>
      <c r="F373" s="339"/>
      <c r="G373" s="291"/>
    </row>
    <row r="374" spans="1:7" ht="12.75" thickBot="1">
      <c r="A374" s="295"/>
      <c r="B374" s="346"/>
      <c r="C374" s="337"/>
      <c r="D374" s="295"/>
      <c r="E374" s="339"/>
      <c r="F374" s="339"/>
      <c r="G374" s="291"/>
    </row>
    <row r="375" spans="1:7" ht="12.75" thickBot="1">
      <c r="A375" s="347" t="s">
        <v>420</v>
      </c>
      <c r="B375" s="348"/>
      <c r="C375" s="349">
        <f>+C367+C373</f>
        <v>3882350</v>
      </c>
      <c r="D375" s="295"/>
      <c r="E375" s="339"/>
      <c r="F375" s="339"/>
      <c r="G375" s="291"/>
    </row>
    <row r="376" spans="1:7">
      <c r="A376" s="350"/>
      <c r="B376" s="351"/>
      <c r="C376" s="352"/>
      <c r="D376" s="351"/>
      <c r="E376" s="351"/>
      <c r="F376" s="351"/>
      <c r="G376" s="353"/>
    </row>
    <row r="377" spans="1:7" ht="13.5">
      <c r="A377" s="597" t="s">
        <v>367</v>
      </c>
      <c r="B377" s="598"/>
      <c r="C377" s="598"/>
      <c r="D377" s="598"/>
      <c r="E377" s="598"/>
      <c r="F377" s="598"/>
      <c r="G377" s="599"/>
    </row>
    <row r="378" spans="1:7">
      <c r="A378" s="600" t="s">
        <v>368</v>
      </c>
      <c r="B378" s="601"/>
      <c r="C378" s="601"/>
      <c r="D378" s="601"/>
      <c r="E378" s="601"/>
      <c r="F378" s="601"/>
      <c r="G378" s="602"/>
    </row>
    <row r="379" spans="1:7">
      <c r="A379" s="603" t="s">
        <v>435</v>
      </c>
      <c r="B379" s="604"/>
      <c r="C379" s="604"/>
      <c r="D379" s="604"/>
      <c r="E379" s="604"/>
      <c r="F379" s="604"/>
      <c r="G379" s="605"/>
    </row>
    <row r="380" spans="1:7">
      <c r="A380" s="296" t="s">
        <v>370</v>
      </c>
      <c r="B380" s="297" t="s">
        <v>371</v>
      </c>
      <c r="C380" s="298"/>
      <c r="D380" s="299"/>
      <c r="E380" s="300"/>
      <c r="F380" s="301"/>
      <c r="G380" s="302"/>
    </row>
    <row r="381" spans="1:7">
      <c r="A381" s="306" t="s">
        <v>118</v>
      </c>
      <c r="B381" s="307" t="s">
        <v>372</v>
      </c>
      <c r="C381" s="298"/>
      <c r="D381" s="299"/>
      <c r="E381" s="308"/>
      <c r="F381" s="307"/>
      <c r="G381" s="302"/>
    </row>
    <row r="382" spans="1:7">
      <c r="A382" s="306" t="s">
        <v>374</v>
      </c>
      <c r="B382" s="307" t="s">
        <v>375</v>
      </c>
      <c r="C382" s="301"/>
      <c r="D382" s="299"/>
      <c r="E382" s="308"/>
      <c r="F382" s="308"/>
      <c r="G382" s="302"/>
    </row>
    <row r="383" spans="1:7">
      <c r="A383" s="306" t="s">
        <v>376</v>
      </c>
      <c r="B383" s="310" t="s">
        <v>377</v>
      </c>
      <c r="C383" s="311"/>
      <c r="D383" s="299"/>
      <c r="E383" s="308"/>
      <c r="F383" s="308"/>
      <c r="G383" s="302"/>
    </row>
    <row r="384" spans="1:7">
      <c r="A384" s="306" t="s">
        <v>378</v>
      </c>
      <c r="B384" s="307" t="s">
        <v>379</v>
      </c>
      <c r="C384" s="298"/>
      <c r="D384" s="299"/>
      <c r="E384" s="308"/>
      <c r="F384" s="308"/>
      <c r="G384" s="302"/>
    </row>
    <row r="385" spans="1:7">
      <c r="A385" s="306" t="s">
        <v>380</v>
      </c>
      <c r="B385" s="307"/>
      <c r="C385" s="312">
        <v>30</v>
      </c>
      <c r="D385" s="299"/>
      <c r="E385" s="313"/>
      <c r="F385" s="313"/>
      <c r="G385" s="314"/>
    </row>
    <row r="386" spans="1:7">
      <c r="A386" s="606" t="s">
        <v>381</v>
      </c>
      <c r="B386" s="607"/>
      <c r="C386" s="608"/>
      <c r="D386" s="295"/>
      <c r="E386" s="606" t="s">
        <v>382</v>
      </c>
      <c r="F386" s="609"/>
      <c r="G386" s="608"/>
    </row>
    <row r="387" spans="1:7">
      <c r="A387" s="319" t="s">
        <v>383</v>
      </c>
      <c r="B387" s="319"/>
      <c r="C387" s="277">
        <v>5000000</v>
      </c>
      <c r="D387" s="295"/>
      <c r="E387" s="320" t="s">
        <v>384</v>
      </c>
      <c r="F387" s="321"/>
      <c r="G387" s="322"/>
    </row>
    <row r="388" spans="1:7" ht="12.75">
      <c r="A388" s="323" t="s">
        <v>385</v>
      </c>
      <c r="B388" s="323"/>
      <c r="C388" s="279"/>
      <c r="D388" s="295"/>
      <c r="E388" s="324" t="s">
        <v>386</v>
      </c>
      <c r="F388" s="280"/>
      <c r="G388" s="279">
        <f>+F388*C397</f>
        <v>0</v>
      </c>
    </row>
    <row r="389" spans="1:7">
      <c r="A389" s="323" t="s">
        <v>387</v>
      </c>
      <c r="B389" s="323"/>
      <c r="C389" s="279"/>
      <c r="D389" s="295"/>
      <c r="E389" s="325" t="s">
        <v>388</v>
      </c>
      <c r="F389" s="302"/>
      <c r="G389" s="279"/>
    </row>
    <row r="390" spans="1:7">
      <c r="A390" s="323" t="s">
        <v>389</v>
      </c>
      <c r="B390" s="323"/>
      <c r="C390" s="279"/>
      <c r="D390" s="295"/>
      <c r="E390" s="325" t="s">
        <v>390</v>
      </c>
      <c r="F390" s="282"/>
      <c r="G390" s="279">
        <f>+C397*F390</f>
        <v>0</v>
      </c>
    </row>
    <row r="391" spans="1:7">
      <c r="A391" s="323" t="s">
        <v>392</v>
      </c>
      <c r="B391" s="323"/>
      <c r="C391" s="279"/>
      <c r="D391" s="295"/>
      <c r="E391" s="325"/>
      <c r="F391" s="326"/>
      <c r="G391" s="279"/>
    </row>
    <row r="392" spans="1:7">
      <c r="A392" s="323" t="s">
        <v>75</v>
      </c>
      <c r="B392" s="323"/>
      <c r="C392" s="279">
        <f>SUM(C387:C391)</f>
        <v>5000000</v>
      </c>
      <c r="D392" s="295"/>
      <c r="E392" s="325" t="s">
        <v>394</v>
      </c>
      <c r="F392" s="327"/>
      <c r="G392" s="279">
        <f>+C397*F392</f>
        <v>0</v>
      </c>
    </row>
    <row r="393" spans="1:7">
      <c r="A393" s="323" t="s">
        <v>396</v>
      </c>
      <c r="B393" s="323"/>
      <c r="C393" s="279"/>
      <c r="D393" s="295"/>
      <c r="E393" s="325" t="s">
        <v>397</v>
      </c>
      <c r="F393" s="302"/>
      <c r="G393" s="279"/>
    </row>
    <row r="394" spans="1:7">
      <c r="A394" s="329" t="s">
        <v>398</v>
      </c>
      <c r="B394" s="325"/>
      <c r="C394" s="279"/>
      <c r="D394" s="295"/>
      <c r="E394" s="284" t="s">
        <v>399</v>
      </c>
      <c r="F394" s="285">
        <f>+C397</f>
        <v>5000000</v>
      </c>
      <c r="G394" s="279">
        <f>+F396*'[6]tabla iut'!E124-'[6]tabla iut'!F124</f>
        <v>442442.9</v>
      </c>
    </row>
    <row r="395" spans="1:7">
      <c r="A395" s="323" t="s">
        <v>401</v>
      </c>
      <c r="B395" s="323"/>
      <c r="C395" s="279"/>
      <c r="D395" s="295"/>
      <c r="E395" s="325"/>
      <c r="F395" s="330">
        <f>-G388-G390-G392</f>
        <v>0</v>
      </c>
      <c r="G395" s="279"/>
    </row>
    <row r="396" spans="1:7">
      <c r="A396" s="325"/>
      <c r="B396" s="325"/>
      <c r="C396" s="286"/>
      <c r="D396" s="295"/>
      <c r="E396" s="325"/>
      <c r="F396" s="330">
        <f>+F394+F395</f>
        <v>5000000</v>
      </c>
      <c r="G396" s="279"/>
    </row>
    <row r="397" spans="1:7">
      <c r="A397" s="331" t="s">
        <v>402</v>
      </c>
      <c r="B397" s="331"/>
      <c r="C397" s="288">
        <f>SUM(C392:C396)</f>
        <v>5000000</v>
      </c>
      <c r="D397" s="295"/>
      <c r="E397" s="332" t="s">
        <v>403</v>
      </c>
      <c r="F397" s="333"/>
      <c r="G397" s="288">
        <f>SUM(G388:G396)</f>
        <v>442442.9</v>
      </c>
    </row>
    <row r="398" spans="1:7">
      <c r="A398" s="334" t="s">
        <v>404</v>
      </c>
      <c r="B398" s="334"/>
      <c r="C398" s="279"/>
      <c r="D398" s="295"/>
      <c r="E398" s="325"/>
      <c r="F398" s="302"/>
      <c r="G398" s="279"/>
    </row>
    <row r="399" spans="1:7">
      <c r="A399" s="334" t="s">
        <v>405</v>
      </c>
      <c r="B399" s="334"/>
      <c r="C399" s="279"/>
      <c r="D399" s="295"/>
      <c r="E399" s="323"/>
      <c r="F399" s="302"/>
      <c r="G399" s="279"/>
    </row>
    <row r="400" spans="1:7">
      <c r="A400" s="334" t="s">
        <v>407</v>
      </c>
      <c r="B400" s="334"/>
      <c r="C400" s="289">
        <v>100000</v>
      </c>
      <c r="D400" s="295"/>
      <c r="E400" s="325"/>
      <c r="F400" s="302"/>
      <c r="G400" s="279"/>
    </row>
    <row r="401" spans="1:7">
      <c r="A401" s="334" t="s">
        <v>408</v>
      </c>
      <c r="B401" s="334"/>
      <c r="C401" s="279">
        <f>+C400</f>
        <v>100000</v>
      </c>
      <c r="D401" s="295"/>
      <c r="E401" s="325"/>
      <c r="F401" s="302"/>
      <c r="G401" s="279"/>
    </row>
    <row r="402" spans="1:7">
      <c r="A402" s="334"/>
      <c r="B402" s="334"/>
      <c r="C402" s="279"/>
      <c r="D402" s="295"/>
      <c r="E402" s="325"/>
      <c r="F402" s="302"/>
      <c r="G402" s="279"/>
    </row>
    <row r="403" spans="1:7">
      <c r="A403" s="335" t="s">
        <v>410</v>
      </c>
      <c r="B403" s="335"/>
      <c r="C403" s="288">
        <f>SUM(C399:C402)</f>
        <v>200000</v>
      </c>
      <c r="D403" s="295"/>
      <c r="E403" s="332" t="s">
        <v>411</v>
      </c>
      <c r="F403" s="333"/>
      <c r="G403" s="288">
        <f>SUM(G398:G402)</f>
        <v>0</v>
      </c>
    </row>
    <row r="404" spans="1:7">
      <c r="A404" s="334"/>
      <c r="B404" s="334"/>
      <c r="C404" s="279"/>
      <c r="D404" s="295"/>
      <c r="E404" s="325"/>
      <c r="F404" s="302"/>
      <c r="G404" s="279"/>
    </row>
    <row r="405" spans="1:7">
      <c r="A405" s="334"/>
      <c r="B405" s="334"/>
      <c r="C405" s="279"/>
      <c r="D405" s="295"/>
      <c r="E405" s="325"/>
      <c r="F405" s="302"/>
      <c r="G405" s="279"/>
    </row>
    <row r="406" spans="1:7">
      <c r="A406" s="336"/>
      <c r="B406" s="336"/>
      <c r="C406" s="286"/>
      <c r="D406" s="295"/>
      <c r="E406" s="325"/>
      <c r="F406" s="302"/>
      <c r="G406" s="286"/>
    </row>
    <row r="407" spans="1:7">
      <c r="A407" s="332" t="s">
        <v>412</v>
      </c>
      <c r="B407" s="332"/>
      <c r="C407" s="288">
        <f>+C397+C403</f>
        <v>5200000</v>
      </c>
      <c r="D407" s="295"/>
      <c r="E407" s="332" t="s">
        <v>413</v>
      </c>
      <c r="F407" s="333"/>
      <c r="G407" s="288">
        <f>+G397+G403+G404+G405</f>
        <v>442442.9</v>
      </c>
    </row>
    <row r="408" spans="1:7">
      <c r="A408" s="325"/>
      <c r="B408" s="295"/>
      <c r="C408" s="337"/>
      <c r="D408" s="295"/>
      <c r="E408" s="332" t="s">
        <v>414</v>
      </c>
      <c r="F408" s="338"/>
      <c r="G408" s="288">
        <f>+C407-G407</f>
        <v>4757557.0999999996</v>
      </c>
    </row>
    <row r="409" spans="1:7">
      <c r="A409" s="339" t="s">
        <v>415</v>
      </c>
      <c r="B409" s="295"/>
      <c r="C409" s="337"/>
      <c r="D409" s="295"/>
      <c r="E409" s="339"/>
      <c r="F409" s="339"/>
      <c r="G409" s="291"/>
    </row>
    <row r="410" spans="1:7">
      <c r="A410" s="340" t="s">
        <v>416</v>
      </c>
      <c r="B410" s="341">
        <v>9.2999999999999992E-3</v>
      </c>
      <c r="C410" s="292">
        <f>+C397*B410</f>
        <v>46499.999999999993</v>
      </c>
      <c r="D410" s="295"/>
      <c r="E410" s="339"/>
      <c r="F410" s="339"/>
      <c r="G410" s="291"/>
    </row>
    <row r="411" spans="1:7">
      <c r="A411" s="325" t="s">
        <v>417</v>
      </c>
      <c r="B411" s="342">
        <v>1.47E-2</v>
      </c>
      <c r="C411" s="293">
        <f>+C397*B411</f>
        <v>73500</v>
      </c>
      <c r="D411" s="295"/>
      <c r="E411" s="339"/>
      <c r="F411" s="339"/>
      <c r="G411" s="291"/>
    </row>
    <row r="412" spans="1:7">
      <c r="A412" s="325" t="s">
        <v>418</v>
      </c>
      <c r="B412" s="342">
        <v>2.4E-2</v>
      </c>
      <c r="C412" s="293">
        <f>+C397*B412</f>
        <v>120000</v>
      </c>
      <c r="D412" s="295"/>
      <c r="E412" s="339"/>
      <c r="F412" s="339"/>
      <c r="G412" s="291"/>
    </row>
    <row r="413" spans="1:7">
      <c r="A413" s="343" t="s">
        <v>419</v>
      </c>
      <c r="B413" s="344">
        <f>SUM(B410:B412)</f>
        <v>4.8000000000000001E-2</v>
      </c>
      <c r="C413" s="345">
        <f>SUM(C410:C412)</f>
        <v>240000</v>
      </c>
      <c r="D413" s="295"/>
      <c r="E413" s="339"/>
      <c r="F413" s="339"/>
      <c r="G413" s="291"/>
    </row>
    <row r="414" spans="1:7" ht="12.75" thickBot="1">
      <c r="A414" s="295"/>
      <c r="B414" s="346"/>
      <c r="C414" s="337"/>
      <c r="D414" s="295"/>
      <c r="E414" s="339"/>
      <c r="F414" s="339"/>
      <c r="G414" s="291"/>
    </row>
    <row r="415" spans="1:7" ht="12.75" thickBot="1">
      <c r="A415" s="347" t="s">
        <v>420</v>
      </c>
      <c r="B415" s="348"/>
      <c r="C415" s="349">
        <f>+C407+C413</f>
        <v>5440000</v>
      </c>
      <c r="D415" s="295"/>
      <c r="E415" s="339"/>
      <c r="F415" s="339"/>
      <c r="G415" s="291"/>
    </row>
    <row r="416" spans="1:7">
      <c r="A416" s="350"/>
      <c r="B416" s="351"/>
      <c r="C416" s="352"/>
      <c r="D416" s="351"/>
      <c r="E416" s="351"/>
      <c r="F416" s="351"/>
      <c r="G416" s="353"/>
    </row>
    <row r="417" spans="1:7" ht="13.5">
      <c r="A417" s="597" t="s">
        <v>367</v>
      </c>
      <c r="B417" s="598"/>
      <c r="C417" s="598"/>
      <c r="D417" s="598"/>
      <c r="E417" s="598"/>
      <c r="F417" s="598"/>
      <c r="G417" s="599"/>
    </row>
    <row r="418" spans="1:7">
      <c r="A418" s="600" t="s">
        <v>368</v>
      </c>
      <c r="B418" s="601"/>
      <c r="C418" s="601"/>
      <c r="D418" s="601"/>
      <c r="E418" s="601"/>
      <c r="F418" s="601"/>
      <c r="G418" s="602"/>
    </row>
    <row r="419" spans="1:7">
      <c r="A419" s="603" t="s">
        <v>436</v>
      </c>
      <c r="B419" s="604"/>
      <c r="C419" s="604"/>
      <c r="D419" s="604"/>
      <c r="E419" s="604"/>
      <c r="F419" s="604"/>
      <c r="G419" s="605"/>
    </row>
    <row r="420" spans="1:7">
      <c r="A420" s="296" t="s">
        <v>370</v>
      </c>
      <c r="B420" s="297" t="s">
        <v>371</v>
      </c>
      <c r="C420" s="298"/>
      <c r="D420" s="299"/>
      <c r="E420" s="300"/>
      <c r="F420" s="301"/>
      <c r="G420" s="302"/>
    </row>
    <row r="421" spans="1:7">
      <c r="A421" s="306" t="s">
        <v>118</v>
      </c>
      <c r="B421" s="307" t="s">
        <v>372</v>
      </c>
      <c r="C421" s="298"/>
      <c r="D421" s="299"/>
      <c r="E421" s="308"/>
      <c r="F421" s="307"/>
      <c r="G421" s="302"/>
    </row>
    <row r="422" spans="1:7">
      <c r="A422" s="306" t="s">
        <v>374</v>
      </c>
      <c r="B422" s="307" t="s">
        <v>375</v>
      </c>
      <c r="C422" s="301"/>
      <c r="D422" s="299"/>
      <c r="E422" s="308"/>
      <c r="F422" s="308"/>
      <c r="G422" s="302"/>
    </row>
    <row r="423" spans="1:7">
      <c r="A423" s="306" t="s">
        <v>376</v>
      </c>
      <c r="B423" s="310" t="s">
        <v>377</v>
      </c>
      <c r="C423" s="311"/>
      <c r="D423" s="299"/>
      <c r="E423" s="308"/>
      <c r="F423" s="308"/>
      <c r="G423" s="302"/>
    </row>
    <row r="424" spans="1:7">
      <c r="A424" s="306" t="s">
        <v>378</v>
      </c>
      <c r="B424" s="307" t="s">
        <v>379</v>
      </c>
      <c r="C424" s="298"/>
      <c r="D424" s="299"/>
      <c r="E424" s="308"/>
      <c r="F424" s="308"/>
      <c r="G424" s="302"/>
    </row>
    <row r="425" spans="1:7">
      <c r="A425" s="306" t="s">
        <v>380</v>
      </c>
      <c r="B425" s="307"/>
      <c r="C425" s="312">
        <v>30</v>
      </c>
      <c r="D425" s="299"/>
      <c r="E425" s="313"/>
      <c r="F425" s="313"/>
      <c r="G425" s="314"/>
    </row>
    <row r="426" spans="1:7">
      <c r="A426" s="606" t="s">
        <v>381</v>
      </c>
      <c r="B426" s="607"/>
      <c r="C426" s="608"/>
      <c r="D426" s="295"/>
      <c r="E426" s="606" t="s">
        <v>382</v>
      </c>
      <c r="F426" s="609"/>
      <c r="G426" s="608"/>
    </row>
    <row r="427" spans="1:7">
      <c r="A427" s="319" t="s">
        <v>383</v>
      </c>
      <c r="B427" s="319"/>
      <c r="C427" s="277">
        <v>5000000</v>
      </c>
      <c r="D427" s="295"/>
      <c r="E427" s="320" t="s">
        <v>384</v>
      </c>
      <c r="F427" s="321"/>
      <c r="G427" s="322"/>
    </row>
    <row r="428" spans="1:7" ht="12.75">
      <c r="A428" s="323" t="s">
        <v>385</v>
      </c>
      <c r="B428" s="323"/>
      <c r="C428" s="279"/>
      <c r="D428" s="295"/>
      <c r="E428" s="324" t="s">
        <v>386</v>
      </c>
      <c r="F428" s="280"/>
      <c r="G428" s="279">
        <f>+F428*C437</f>
        <v>0</v>
      </c>
    </row>
    <row r="429" spans="1:7">
      <c r="A429" s="323" t="s">
        <v>387</v>
      </c>
      <c r="B429" s="323"/>
      <c r="C429" s="279"/>
      <c r="D429" s="295"/>
      <c r="E429" s="325" t="s">
        <v>388</v>
      </c>
      <c r="F429" s="302"/>
      <c r="G429" s="279"/>
    </row>
    <row r="430" spans="1:7">
      <c r="A430" s="323" t="s">
        <v>389</v>
      </c>
      <c r="B430" s="323"/>
      <c r="C430" s="279"/>
      <c r="D430" s="295"/>
      <c r="E430" s="325" t="s">
        <v>390</v>
      </c>
      <c r="F430" s="282"/>
      <c r="G430" s="279">
        <f>+C437*F430</f>
        <v>0</v>
      </c>
    </row>
    <row r="431" spans="1:7">
      <c r="A431" s="323" t="s">
        <v>392</v>
      </c>
      <c r="B431" s="323"/>
      <c r="C431" s="279"/>
      <c r="D431" s="295"/>
      <c r="E431" s="325"/>
      <c r="F431" s="326"/>
      <c r="G431" s="279"/>
    </row>
    <row r="432" spans="1:7">
      <c r="A432" s="323" t="s">
        <v>75</v>
      </c>
      <c r="B432" s="323"/>
      <c r="C432" s="279">
        <f>SUM(C427:C431)</f>
        <v>5000000</v>
      </c>
      <c r="D432" s="295"/>
      <c r="E432" s="325" t="s">
        <v>394</v>
      </c>
      <c r="F432" s="327"/>
      <c r="G432" s="279">
        <f>+C437*F432</f>
        <v>0</v>
      </c>
    </row>
    <row r="433" spans="1:7">
      <c r="A433" s="323" t="s">
        <v>396</v>
      </c>
      <c r="B433" s="323"/>
      <c r="C433" s="279"/>
      <c r="D433" s="295"/>
      <c r="E433" s="325" t="s">
        <v>397</v>
      </c>
      <c r="F433" s="302"/>
      <c r="G433" s="279"/>
    </row>
    <row r="434" spans="1:7">
      <c r="A434" s="329" t="s">
        <v>398</v>
      </c>
      <c r="B434" s="325"/>
      <c r="C434" s="279"/>
      <c r="D434" s="295"/>
      <c r="E434" s="284" t="s">
        <v>399</v>
      </c>
      <c r="F434" s="285">
        <f>+C437</f>
        <v>5000000</v>
      </c>
      <c r="G434" s="279">
        <f>+F436*'[6]tabla iut'!E137-'[6]tabla iut'!F137</f>
        <v>437485.6</v>
      </c>
    </row>
    <row r="435" spans="1:7">
      <c r="A435" s="323" t="s">
        <v>401</v>
      </c>
      <c r="B435" s="323"/>
      <c r="C435" s="279"/>
      <c r="D435" s="295"/>
      <c r="E435" s="325"/>
      <c r="F435" s="330">
        <f>-G428-G430-G432</f>
        <v>0</v>
      </c>
      <c r="G435" s="279"/>
    </row>
    <row r="436" spans="1:7">
      <c r="A436" s="325"/>
      <c r="B436" s="325"/>
      <c r="C436" s="286"/>
      <c r="D436" s="295"/>
      <c r="E436" s="325"/>
      <c r="F436" s="330">
        <f>+F434+F435</f>
        <v>5000000</v>
      </c>
      <c r="G436" s="279"/>
    </row>
    <row r="437" spans="1:7">
      <c r="A437" s="331" t="s">
        <v>402</v>
      </c>
      <c r="B437" s="331"/>
      <c r="C437" s="288">
        <f>SUM(C432:C436)</f>
        <v>5000000</v>
      </c>
      <c r="D437" s="295"/>
      <c r="E437" s="332" t="s">
        <v>403</v>
      </c>
      <c r="F437" s="333"/>
      <c r="G437" s="288">
        <f>SUM(G428:G436)</f>
        <v>437485.6</v>
      </c>
    </row>
    <row r="438" spans="1:7">
      <c r="A438" s="334" t="s">
        <v>404</v>
      </c>
      <c r="B438" s="334"/>
      <c r="C438" s="279"/>
      <c r="D438" s="295"/>
      <c r="E438" s="325"/>
      <c r="F438" s="302"/>
      <c r="G438" s="279"/>
    </row>
    <row r="439" spans="1:7">
      <c r="A439" s="334" t="s">
        <v>405</v>
      </c>
      <c r="B439" s="334"/>
      <c r="C439" s="279"/>
      <c r="D439" s="295"/>
      <c r="E439" s="323"/>
      <c r="F439" s="302"/>
      <c r="G439" s="279"/>
    </row>
    <row r="440" spans="1:7">
      <c r="A440" s="334" t="s">
        <v>407</v>
      </c>
      <c r="B440" s="334"/>
      <c r="C440" s="289">
        <v>100000</v>
      </c>
      <c r="D440" s="295"/>
      <c r="E440" s="325"/>
      <c r="F440" s="302"/>
      <c r="G440" s="279"/>
    </row>
    <row r="441" spans="1:7">
      <c r="A441" s="334" t="s">
        <v>408</v>
      </c>
      <c r="B441" s="334"/>
      <c r="C441" s="279">
        <f>+C440</f>
        <v>100000</v>
      </c>
      <c r="D441" s="295"/>
      <c r="E441" s="325"/>
      <c r="F441" s="302"/>
      <c r="G441" s="279"/>
    </row>
    <row r="442" spans="1:7">
      <c r="A442" s="334"/>
      <c r="B442" s="334"/>
      <c r="C442" s="279"/>
      <c r="D442" s="295"/>
      <c r="E442" s="325"/>
      <c r="F442" s="302"/>
      <c r="G442" s="279"/>
    </row>
    <row r="443" spans="1:7">
      <c r="A443" s="335" t="s">
        <v>410</v>
      </c>
      <c r="B443" s="335"/>
      <c r="C443" s="288">
        <f>SUM(C439:C442)</f>
        <v>200000</v>
      </c>
      <c r="D443" s="295"/>
      <c r="E443" s="332" t="s">
        <v>411</v>
      </c>
      <c r="F443" s="333"/>
      <c r="G443" s="288">
        <f>SUM(G438:G442)</f>
        <v>0</v>
      </c>
    </row>
    <row r="444" spans="1:7">
      <c r="A444" s="334"/>
      <c r="B444" s="334"/>
      <c r="C444" s="279"/>
      <c r="D444" s="295"/>
      <c r="E444" s="325"/>
      <c r="F444" s="302"/>
      <c r="G444" s="279"/>
    </row>
    <row r="445" spans="1:7">
      <c r="A445" s="334"/>
      <c r="B445" s="334"/>
      <c r="C445" s="279"/>
      <c r="D445" s="295"/>
      <c r="E445" s="325"/>
      <c r="F445" s="302"/>
      <c r="G445" s="279"/>
    </row>
    <row r="446" spans="1:7">
      <c r="A446" s="336"/>
      <c r="B446" s="336"/>
      <c r="C446" s="286"/>
      <c r="D446" s="295"/>
      <c r="E446" s="325"/>
      <c r="F446" s="302"/>
      <c r="G446" s="286"/>
    </row>
    <row r="447" spans="1:7">
      <c r="A447" s="332" t="s">
        <v>412</v>
      </c>
      <c r="B447" s="332"/>
      <c r="C447" s="288">
        <f>+C437+C443</f>
        <v>5200000</v>
      </c>
      <c r="D447" s="295"/>
      <c r="E447" s="332" t="s">
        <v>413</v>
      </c>
      <c r="F447" s="333"/>
      <c r="G447" s="288">
        <f>+G437+G443+G444+G445</f>
        <v>437485.6</v>
      </c>
    </row>
    <row r="448" spans="1:7">
      <c r="A448" s="325"/>
      <c r="B448" s="295"/>
      <c r="C448" s="337"/>
      <c r="D448" s="295"/>
      <c r="E448" s="332" t="s">
        <v>414</v>
      </c>
      <c r="F448" s="338"/>
      <c r="G448" s="288">
        <f>+C447-G447</f>
        <v>4762514.4000000004</v>
      </c>
    </row>
    <row r="449" spans="1:7">
      <c r="A449" s="339" t="s">
        <v>415</v>
      </c>
      <c r="B449" s="295"/>
      <c r="C449" s="337"/>
      <c r="D449" s="295"/>
      <c r="E449" s="339"/>
      <c r="F449" s="339"/>
      <c r="G449" s="291"/>
    </row>
    <row r="450" spans="1:7">
      <c r="A450" s="340" t="s">
        <v>416</v>
      </c>
      <c r="B450" s="341">
        <v>9.2999999999999992E-3</v>
      </c>
      <c r="C450" s="292">
        <f>+C437*B450</f>
        <v>46499.999999999993</v>
      </c>
      <c r="D450" s="295"/>
      <c r="E450" s="339"/>
      <c r="F450" s="339"/>
      <c r="G450" s="291"/>
    </row>
    <row r="451" spans="1:7">
      <c r="A451" s="325" t="s">
        <v>417</v>
      </c>
      <c r="B451" s="342">
        <v>1.47E-2</v>
      </c>
      <c r="C451" s="293">
        <f>+C437*B451</f>
        <v>73500</v>
      </c>
      <c r="D451" s="295"/>
      <c r="E451" s="339"/>
      <c r="F451" s="339"/>
      <c r="G451" s="291"/>
    </row>
    <row r="452" spans="1:7">
      <c r="A452" s="325" t="s">
        <v>418</v>
      </c>
      <c r="B452" s="342">
        <v>2.4E-2</v>
      </c>
      <c r="C452" s="293">
        <f>+C437*B452</f>
        <v>120000</v>
      </c>
      <c r="D452" s="295"/>
      <c r="E452" s="339"/>
      <c r="F452" s="339"/>
      <c r="G452" s="291"/>
    </row>
    <row r="453" spans="1:7">
      <c r="A453" s="343" t="s">
        <v>419</v>
      </c>
      <c r="B453" s="344">
        <f>SUM(B450:B452)</f>
        <v>4.8000000000000001E-2</v>
      </c>
      <c r="C453" s="345">
        <f>SUM(C450:C452)</f>
        <v>240000</v>
      </c>
      <c r="D453" s="295"/>
      <c r="E453" s="339"/>
      <c r="F453" s="339"/>
      <c r="G453" s="291"/>
    </row>
    <row r="454" spans="1:7" ht="12.75" thickBot="1">
      <c r="A454" s="295"/>
      <c r="B454" s="346"/>
      <c r="C454" s="337"/>
      <c r="D454" s="295"/>
      <c r="E454" s="339"/>
      <c r="F454" s="339"/>
      <c r="G454" s="291"/>
    </row>
    <row r="455" spans="1:7" ht="12.75" thickBot="1">
      <c r="A455" s="347" t="s">
        <v>420</v>
      </c>
      <c r="B455" s="348"/>
      <c r="C455" s="349">
        <f>+C447+C453</f>
        <v>5440000</v>
      </c>
      <c r="D455" s="295"/>
      <c r="E455" s="339"/>
      <c r="F455" s="339"/>
      <c r="G455" s="291"/>
    </row>
    <row r="456" spans="1:7">
      <c r="A456" s="350"/>
      <c r="B456" s="351"/>
      <c r="C456" s="352"/>
      <c r="D456" s="351"/>
      <c r="E456" s="351"/>
      <c r="F456" s="351"/>
      <c r="G456" s="353"/>
    </row>
    <row r="457" spans="1:7" ht="13.5">
      <c r="A457" s="597" t="s">
        <v>367</v>
      </c>
      <c r="B457" s="598"/>
      <c r="C457" s="598"/>
      <c r="D457" s="598"/>
      <c r="E457" s="598"/>
      <c r="F457" s="598"/>
      <c r="G457" s="599"/>
    </row>
    <row r="458" spans="1:7">
      <c r="A458" s="600" t="s">
        <v>368</v>
      </c>
      <c r="B458" s="601"/>
      <c r="C458" s="601"/>
      <c r="D458" s="601"/>
      <c r="E458" s="601"/>
      <c r="F458" s="601"/>
      <c r="G458" s="602"/>
    </row>
    <row r="459" spans="1:7">
      <c r="A459" s="603" t="s">
        <v>437</v>
      </c>
      <c r="B459" s="604"/>
      <c r="C459" s="604"/>
      <c r="D459" s="604"/>
      <c r="E459" s="604"/>
      <c r="F459" s="604"/>
      <c r="G459" s="605"/>
    </row>
    <row r="460" spans="1:7">
      <c r="A460" s="296" t="s">
        <v>370</v>
      </c>
      <c r="B460" s="297" t="s">
        <v>371</v>
      </c>
      <c r="C460" s="298"/>
      <c r="D460" s="299"/>
      <c r="E460" s="300"/>
      <c r="F460" s="301"/>
      <c r="G460" s="302"/>
    </row>
    <row r="461" spans="1:7">
      <c r="A461" s="306" t="s">
        <v>118</v>
      </c>
      <c r="B461" s="307" t="s">
        <v>372</v>
      </c>
      <c r="C461" s="298"/>
      <c r="D461" s="299"/>
      <c r="E461" s="308"/>
      <c r="F461" s="307"/>
      <c r="G461" s="302"/>
    </row>
    <row r="462" spans="1:7">
      <c r="A462" s="306" t="s">
        <v>374</v>
      </c>
      <c r="B462" s="307" t="s">
        <v>375</v>
      </c>
      <c r="C462" s="301"/>
      <c r="D462" s="299"/>
      <c r="E462" s="308"/>
      <c r="F462" s="308"/>
      <c r="G462" s="302"/>
    </row>
    <row r="463" spans="1:7">
      <c r="A463" s="306" t="s">
        <v>376</v>
      </c>
      <c r="B463" s="310" t="s">
        <v>377</v>
      </c>
      <c r="C463" s="311"/>
      <c r="D463" s="299"/>
      <c r="E463" s="308"/>
      <c r="F463" s="308"/>
      <c r="G463" s="302"/>
    </row>
    <row r="464" spans="1:7">
      <c r="A464" s="306" t="s">
        <v>378</v>
      </c>
      <c r="B464" s="307" t="s">
        <v>379</v>
      </c>
      <c r="C464" s="298"/>
      <c r="D464" s="299"/>
      <c r="E464" s="308"/>
      <c r="F464" s="308"/>
      <c r="G464" s="302"/>
    </row>
    <row r="465" spans="1:7">
      <c r="A465" s="306" t="s">
        <v>380</v>
      </c>
      <c r="B465" s="307"/>
      <c r="C465" s="312">
        <v>30</v>
      </c>
      <c r="D465" s="299"/>
      <c r="E465" s="313"/>
      <c r="F465" s="313"/>
      <c r="G465" s="314"/>
    </row>
    <row r="466" spans="1:7">
      <c r="A466" s="606" t="s">
        <v>381</v>
      </c>
      <c r="B466" s="607"/>
      <c r="C466" s="608"/>
      <c r="D466" s="295"/>
      <c r="E466" s="606" t="s">
        <v>382</v>
      </c>
      <c r="F466" s="609"/>
      <c r="G466" s="608"/>
    </row>
    <row r="467" spans="1:7">
      <c r="A467" s="319" t="s">
        <v>383</v>
      </c>
      <c r="B467" s="319"/>
      <c r="C467" s="277">
        <v>5000000</v>
      </c>
      <c r="D467" s="295"/>
      <c r="E467" s="320" t="s">
        <v>384</v>
      </c>
      <c r="F467" s="321"/>
      <c r="G467" s="322"/>
    </row>
    <row r="468" spans="1:7" ht="12.75">
      <c r="A468" s="323" t="s">
        <v>385</v>
      </c>
      <c r="B468" s="323"/>
      <c r="C468" s="279"/>
      <c r="D468" s="295"/>
      <c r="E468" s="324" t="s">
        <v>386</v>
      </c>
      <c r="F468" s="280"/>
      <c r="G468" s="279">
        <f>+F468*C477</f>
        <v>0</v>
      </c>
    </row>
    <row r="469" spans="1:7">
      <c r="A469" s="323" t="s">
        <v>387</v>
      </c>
      <c r="B469" s="323"/>
      <c r="C469" s="279"/>
      <c r="D469" s="295"/>
      <c r="E469" s="325" t="s">
        <v>388</v>
      </c>
      <c r="F469" s="302"/>
      <c r="G469" s="279"/>
    </row>
    <row r="470" spans="1:7">
      <c r="A470" s="323" t="s">
        <v>389</v>
      </c>
      <c r="B470" s="323"/>
      <c r="C470" s="279"/>
      <c r="D470" s="295"/>
      <c r="E470" s="325" t="s">
        <v>390</v>
      </c>
      <c r="F470" s="282"/>
      <c r="G470" s="279">
        <f>+C477*F470</f>
        <v>0</v>
      </c>
    </row>
    <row r="471" spans="1:7">
      <c r="A471" s="323" t="s">
        <v>392</v>
      </c>
      <c r="B471" s="323"/>
      <c r="C471" s="279"/>
      <c r="D471" s="295"/>
      <c r="E471" s="325"/>
      <c r="F471" s="326"/>
      <c r="G471" s="279"/>
    </row>
    <row r="472" spans="1:7">
      <c r="A472" s="323" t="s">
        <v>75</v>
      </c>
      <c r="B472" s="323"/>
      <c r="C472" s="279">
        <f>SUM(C467:C471)</f>
        <v>5000000</v>
      </c>
      <c r="D472" s="295"/>
      <c r="E472" s="325" t="s">
        <v>394</v>
      </c>
      <c r="F472" s="327"/>
      <c r="G472" s="279">
        <f>+C477*F472</f>
        <v>0</v>
      </c>
    </row>
    <row r="473" spans="1:7">
      <c r="A473" s="323" t="s">
        <v>396</v>
      </c>
      <c r="B473" s="323"/>
      <c r="C473" s="279"/>
      <c r="D473" s="295"/>
      <c r="E473" s="325" t="s">
        <v>397</v>
      </c>
      <c r="F473" s="302"/>
      <c r="G473" s="279"/>
    </row>
    <row r="474" spans="1:7">
      <c r="A474" s="329" t="s">
        <v>398</v>
      </c>
      <c r="B474" s="325"/>
      <c r="C474" s="279"/>
      <c r="D474" s="295"/>
      <c r="E474" s="284" t="s">
        <v>399</v>
      </c>
      <c r="F474" s="285">
        <f>+C477</f>
        <v>5000000</v>
      </c>
      <c r="G474" s="279">
        <f>+F476*'[6]tabla iut'!E150-'[6]tabla iut'!F150</f>
        <v>434633.76</v>
      </c>
    </row>
    <row r="475" spans="1:7">
      <c r="A475" s="323" t="s">
        <v>401</v>
      </c>
      <c r="B475" s="323"/>
      <c r="C475" s="279"/>
      <c r="D475" s="295"/>
      <c r="E475" s="325"/>
      <c r="F475" s="330">
        <f>-G468-G470-G472</f>
        <v>0</v>
      </c>
      <c r="G475" s="279"/>
    </row>
    <row r="476" spans="1:7">
      <c r="A476" s="325"/>
      <c r="B476" s="325"/>
      <c r="C476" s="286"/>
      <c r="D476" s="295"/>
      <c r="E476" s="325"/>
      <c r="F476" s="330">
        <f>+F474+F475</f>
        <v>5000000</v>
      </c>
      <c r="G476" s="279"/>
    </row>
    <row r="477" spans="1:7">
      <c r="A477" s="331" t="s">
        <v>402</v>
      </c>
      <c r="B477" s="331"/>
      <c r="C477" s="288">
        <f>SUM(C472:C476)</f>
        <v>5000000</v>
      </c>
      <c r="D477" s="295"/>
      <c r="E477" s="332" t="s">
        <v>403</v>
      </c>
      <c r="F477" s="333"/>
      <c r="G477" s="288">
        <f>SUM(G468:G476)</f>
        <v>434633.76</v>
      </c>
    </row>
    <row r="478" spans="1:7">
      <c r="A478" s="334" t="s">
        <v>404</v>
      </c>
      <c r="B478" s="334"/>
      <c r="C478" s="279"/>
      <c r="D478" s="295"/>
      <c r="E478" s="325"/>
      <c r="F478" s="302"/>
      <c r="G478" s="279"/>
    </row>
    <row r="479" spans="1:7">
      <c r="A479" s="334" t="s">
        <v>405</v>
      </c>
      <c r="B479" s="334"/>
      <c r="C479" s="279"/>
      <c r="D479" s="295"/>
      <c r="E479" s="323"/>
      <c r="F479" s="302"/>
      <c r="G479" s="279"/>
    </row>
    <row r="480" spans="1:7">
      <c r="A480" s="334" t="s">
        <v>407</v>
      </c>
      <c r="B480" s="334"/>
      <c r="C480" s="289">
        <v>100000</v>
      </c>
      <c r="D480" s="295"/>
      <c r="E480" s="325"/>
      <c r="F480" s="302"/>
      <c r="G480" s="279"/>
    </row>
    <row r="481" spans="1:7">
      <c r="A481" s="334" t="s">
        <v>408</v>
      </c>
      <c r="B481" s="334"/>
      <c r="C481" s="279">
        <f>+C480</f>
        <v>100000</v>
      </c>
      <c r="D481" s="295"/>
      <c r="E481" s="325"/>
      <c r="F481" s="302"/>
      <c r="G481" s="279"/>
    </row>
    <row r="482" spans="1:7">
      <c r="A482" s="334"/>
      <c r="B482" s="334"/>
      <c r="C482" s="279"/>
      <c r="D482" s="295"/>
      <c r="E482" s="325"/>
      <c r="F482" s="302"/>
      <c r="G482" s="279"/>
    </row>
    <row r="483" spans="1:7">
      <c r="A483" s="335" t="s">
        <v>410</v>
      </c>
      <c r="B483" s="335"/>
      <c r="C483" s="288">
        <f>SUM(C479:C482)</f>
        <v>200000</v>
      </c>
      <c r="D483" s="295"/>
      <c r="E483" s="332" t="s">
        <v>411</v>
      </c>
      <c r="F483" s="333"/>
      <c r="G483" s="288">
        <f>SUM(G478:G482)</f>
        <v>0</v>
      </c>
    </row>
    <row r="484" spans="1:7">
      <c r="A484" s="334"/>
      <c r="B484" s="334"/>
      <c r="C484" s="279"/>
      <c r="D484" s="295"/>
      <c r="E484" s="325"/>
      <c r="F484" s="302"/>
      <c r="G484" s="279"/>
    </row>
    <row r="485" spans="1:7">
      <c r="A485" s="334"/>
      <c r="B485" s="334"/>
      <c r="C485" s="279"/>
      <c r="D485" s="295"/>
      <c r="E485" s="325"/>
      <c r="F485" s="302"/>
      <c r="G485" s="279"/>
    </row>
    <row r="486" spans="1:7">
      <c r="A486" s="336"/>
      <c r="B486" s="336"/>
      <c r="C486" s="286"/>
      <c r="D486" s="295"/>
      <c r="E486" s="325"/>
      <c r="F486" s="302"/>
      <c r="G486" s="286"/>
    </row>
    <row r="487" spans="1:7">
      <c r="A487" s="332" t="s">
        <v>412</v>
      </c>
      <c r="B487" s="332"/>
      <c r="C487" s="288">
        <f>+C477+C483</f>
        <v>5200000</v>
      </c>
      <c r="D487" s="295"/>
      <c r="E487" s="332" t="s">
        <v>413</v>
      </c>
      <c r="F487" s="333"/>
      <c r="G487" s="288">
        <f>+G477+G483+G484+G485</f>
        <v>434633.76</v>
      </c>
    </row>
    <row r="488" spans="1:7">
      <c r="A488" s="325"/>
      <c r="B488" s="295"/>
      <c r="C488" s="337"/>
      <c r="D488" s="295"/>
      <c r="E488" s="332" t="s">
        <v>414</v>
      </c>
      <c r="F488" s="338"/>
      <c r="G488" s="288">
        <f>+C487-G487</f>
        <v>4765366.24</v>
      </c>
    </row>
    <row r="489" spans="1:7">
      <c r="A489" s="339" t="s">
        <v>415</v>
      </c>
      <c r="B489" s="295"/>
      <c r="C489" s="337"/>
      <c r="D489" s="295"/>
      <c r="E489" s="339"/>
      <c r="F489" s="339"/>
      <c r="G489" s="291"/>
    </row>
    <row r="490" spans="1:7">
      <c r="A490" s="340" t="s">
        <v>416</v>
      </c>
      <c r="B490" s="341">
        <v>9.2999999999999992E-3</v>
      </c>
      <c r="C490" s="292">
        <f>+C477*B490</f>
        <v>46499.999999999993</v>
      </c>
      <c r="D490" s="295"/>
      <c r="E490" s="339"/>
      <c r="F490" s="339"/>
      <c r="G490" s="291"/>
    </row>
    <row r="491" spans="1:7">
      <c r="A491" s="325" t="s">
        <v>417</v>
      </c>
      <c r="B491" s="342">
        <v>1.47E-2</v>
      </c>
      <c r="C491" s="293">
        <f>+C477*B491</f>
        <v>73500</v>
      </c>
      <c r="D491" s="295"/>
      <c r="E491" s="339"/>
      <c r="F491" s="339"/>
      <c r="G491" s="291"/>
    </row>
    <row r="492" spans="1:7">
      <c r="A492" s="325" t="s">
        <v>418</v>
      </c>
      <c r="B492" s="342">
        <v>2.4E-2</v>
      </c>
      <c r="C492" s="293">
        <f>+C477*B492</f>
        <v>120000</v>
      </c>
      <c r="D492" s="295"/>
      <c r="E492" s="339"/>
      <c r="F492" s="339"/>
      <c r="G492" s="291"/>
    </row>
    <row r="493" spans="1:7">
      <c r="A493" s="343" t="s">
        <v>419</v>
      </c>
      <c r="B493" s="344">
        <f>SUM(B490:B492)</f>
        <v>4.8000000000000001E-2</v>
      </c>
      <c r="C493" s="345">
        <f>SUM(C490:C492)</f>
        <v>240000</v>
      </c>
      <c r="D493" s="295"/>
      <c r="E493" s="339"/>
      <c r="F493" s="339"/>
      <c r="G493" s="291"/>
    </row>
    <row r="494" spans="1:7" ht="12.75" thickBot="1">
      <c r="A494" s="295"/>
      <c r="B494" s="346"/>
      <c r="C494" s="337"/>
      <c r="D494" s="295"/>
      <c r="E494" s="339"/>
      <c r="F494" s="339"/>
      <c r="G494" s="291"/>
    </row>
    <row r="495" spans="1:7" ht="12.75" thickBot="1">
      <c r="A495" s="347" t="s">
        <v>420</v>
      </c>
      <c r="B495" s="348"/>
      <c r="C495" s="349">
        <f>+C487+C493</f>
        <v>5440000</v>
      </c>
      <c r="D495" s="295"/>
      <c r="E495" s="339"/>
      <c r="F495" s="339"/>
      <c r="G495" s="291"/>
    </row>
    <row r="496" spans="1:7">
      <c r="A496" s="350"/>
      <c r="B496" s="351"/>
      <c r="C496" s="352"/>
      <c r="D496" s="351"/>
      <c r="E496" s="351"/>
      <c r="F496" s="351"/>
      <c r="G496" s="353"/>
    </row>
  </sheetData>
  <mergeCells count="61">
    <mergeCell ref="A457:G457"/>
    <mergeCell ref="A458:G458"/>
    <mergeCell ref="A459:G459"/>
    <mergeCell ref="A466:C466"/>
    <mergeCell ref="E466:G466"/>
    <mergeCell ref="A426:C426"/>
    <mergeCell ref="E426:G426"/>
    <mergeCell ref="A339:G339"/>
    <mergeCell ref="A346:C346"/>
    <mergeCell ref="E346:G346"/>
    <mergeCell ref="A377:G377"/>
    <mergeCell ref="A378:G378"/>
    <mergeCell ref="A379:G379"/>
    <mergeCell ref="A386:C386"/>
    <mergeCell ref="E386:G386"/>
    <mergeCell ref="A417:G417"/>
    <mergeCell ref="A418:G418"/>
    <mergeCell ref="A419:G419"/>
    <mergeCell ref="A338:G338"/>
    <mergeCell ref="A257:G257"/>
    <mergeCell ref="A258:G258"/>
    <mergeCell ref="A259:G259"/>
    <mergeCell ref="A266:C266"/>
    <mergeCell ref="E266:G266"/>
    <mergeCell ref="A297:G297"/>
    <mergeCell ref="A298:G298"/>
    <mergeCell ref="A299:G299"/>
    <mergeCell ref="A306:C306"/>
    <mergeCell ref="E306:G306"/>
    <mergeCell ref="A337:G337"/>
    <mergeCell ref="A226:C226"/>
    <mergeCell ref="E226:G226"/>
    <mergeCell ref="A139:G139"/>
    <mergeCell ref="A146:C146"/>
    <mergeCell ref="E146:G146"/>
    <mergeCell ref="A177:G177"/>
    <mergeCell ref="A178:G178"/>
    <mergeCell ref="A179:G179"/>
    <mergeCell ref="A186:C186"/>
    <mergeCell ref="E186:G186"/>
    <mergeCell ref="A217:G217"/>
    <mergeCell ref="A218:G218"/>
    <mergeCell ref="A219:G219"/>
    <mergeCell ref="A138:G138"/>
    <mergeCell ref="A57:G57"/>
    <mergeCell ref="A58:G58"/>
    <mergeCell ref="A59:G59"/>
    <mergeCell ref="A66:C66"/>
    <mergeCell ref="E66:G66"/>
    <mergeCell ref="A97:G97"/>
    <mergeCell ref="A98:G98"/>
    <mergeCell ref="A99:G99"/>
    <mergeCell ref="A106:C106"/>
    <mergeCell ref="E106:G106"/>
    <mergeCell ref="A137:G137"/>
    <mergeCell ref="W19:AA19"/>
    <mergeCell ref="A1:G1"/>
    <mergeCell ref="A2:G2"/>
    <mergeCell ref="A3:G3"/>
    <mergeCell ref="A10:C10"/>
    <mergeCell ref="E10:G10"/>
  </mergeCells>
  <printOptions horizontalCentered="1" verticalCentered="1"/>
  <pageMargins left="0.78740157480314965" right="0.78740157480314965" top="0.98425196850393704" bottom="0.98425196850393704" header="0" footer="0"/>
  <pageSetup scale="87" orientation="portrait" horizontalDpi="4294967293" verticalDpi="4294967293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2"/>
  <sheetViews>
    <sheetView workbookViewId="0">
      <selection activeCell="L10" sqref="L10"/>
    </sheetView>
  </sheetViews>
  <sheetFormatPr baseColWidth="10" defaultRowHeight="15"/>
  <sheetData>
    <row r="2" spans="2:12" ht="15.75" thickBot="1"/>
    <row r="3" spans="2:12" ht="15.75" thickBot="1">
      <c r="B3" s="842" t="s">
        <v>952</v>
      </c>
      <c r="C3" s="843"/>
      <c r="D3" s="843"/>
      <c r="E3" s="844"/>
      <c r="F3" s="845" t="s">
        <v>953</v>
      </c>
      <c r="G3" s="847" t="s">
        <v>954</v>
      </c>
      <c r="H3" s="848"/>
    </row>
    <row r="4" spans="2:12" ht="15.75" thickBot="1">
      <c r="B4" s="851" t="s">
        <v>955</v>
      </c>
      <c r="C4" s="852"/>
      <c r="D4" s="853" t="s">
        <v>956</v>
      </c>
      <c r="E4" s="852"/>
      <c r="F4" s="846"/>
      <c r="G4" s="849"/>
      <c r="H4" s="850"/>
    </row>
    <row r="5" spans="2:12" ht="15.75" thickBot="1">
      <c r="B5" s="579" t="s">
        <v>957</v>
      </c>
      <c r="C5" s="579">
        <v>0</v>
      </c>
      <c r="D5" s="579" t="s">
        <v>957</v>
      </c>
      <c r="E5" s="580">
        <v>10402992</v>
      </c>
      <c r="F5" s="579" t="s">
        <v>958</v>
      </c>
      <c r="G5" s="579" t="s">
        <v>957</v>
      </c>
      <c r="H5" s="579">
        <v>0</v>
      </c>
    </row>
    <row r="6" spans="2:12" ht="15.75" thickBot="1">
      <c r="B6" s="579" t="s">
        <v>957</v>
      </c>
      <c r="C6" s="580">
        <v>10402992.01</v>
      </c>
      <c r="D6" s="579" t="s">
        <v>957</v>
      </c>
      <c r="E6" s="580">
        <v>23117760</v>
      </c>
      <c r="F6" s="579">
        <v>0.04</v>
      </c>
      <c r="G6" s="579" t="s">
        <v>957</v>
      </c>
      <c r="H6" s="580">
        <v>416119.68</v>
      </c>
    </row>
    <row r="7" spans="2:12" ht="15.75" thickBot="1">
      <c r="B7" s="579" t="s">
        <v>957</v>
      </c>
      <c r="C7" s="580">
        <v>23117760.010000002</v>
      </c>
      <c r="D7" s="579" t="s">
        <v>957</v>
      </c>
      <c r="E7" s="580">
        <v>38529600</v>
      </c>
      <c r="F7" s="579">
        <v>0.08</v>
      </c>
      <c r="G7" s="579" t="s">
        <v>957</v>
      </c>
      <c r="H7" s="580">
        <v>1340830.08</v>
      </c>
      <c r="K7">
        <v>33425955.199999999</v>
      </c>
      <c r="L7">
        <f>+K7*F7-H7</f>
        <v>1333246.3360000001</v>
      </c>
    </row>
    <row r="8" spans="2:12" ht="15.75" thickBot="1">
      <c r="B8" s="579" t="s">
        <v>957</v>
      </c>
      <c r="C8" s="580">
        <v>38529600.009999998</v>
      </c>
      <c r="D8" s="579" t="s">
        <v>957</v>
      </c>
      <c r="E8" s="580">
        <v>53941440</v>
      </c>
      <c r="F8" s="579">
        <v>0.13500000000000001</v>
      </c>
      <c r="G8" s="579" t="s">
        <v>957</v>
      </c>
      <c r="H8" s="580">
        <v>3459958.08</v>
      </c>
      <c r="K8">
        <v>41287000</v>
      </c>
      <c r="L8">
        <f>+K8*F8-H8</f>
        <v>2113786.92</v>
      </c>
    </row>
    <row r="9" spans="2:12" ht="15.75" thickBot="1">
      <c r="B9" s="579" t="s">
        <v>957</v>
      </c>
      <c r="C9" s="580">
        <v>53941440.009999998</v>
      </c>
      <c r="D9" s="579" t="s">
        <v>957</v>
      </c>
      <c r="E9" s="580">
        <v>69353280</v>
      </c>
      <c r="F9" s="579">
        <v>0.23</v>
      </c>
      <c r="G9" s="579" t="s">
        <v>957</v>
      </c>
      <c r="H9" s="580">
        <v>8584394.8800000008</v>
      </c>
      <c r="K9">
        <v>59919451.455600001</v>
      </c>
      <c r="L9">
        <f>+K9*F9-H9</f>
        <v>5197078.9547879994</v>
      </c>
    </row>
    <row r="10" spans="2:12" ht="15.75" thickBot="1">
      <c r="B10" s="579" t="s">
        <v>957</v>
      </c>
      <c r="C10" s="580">
        <v>69353280.010000005</v>
      </c>
      <c r="D10" s="579" t="s">
        <v>957</v>
      </c>
      <c r="E10" s="580">
        <v>92471040</v>
      </c>
      <c r="F10" s="579">
        <v>0.30399999999999999</v>
      </c>
      <c r="G10" s="579" t="s">
        <v>957</v>
      </c>
      <c r="H10" s="580">
        <v>13716537.6</v>
      </c>
    </row>
    <row r="11" spans="2:12" ht="15.75" thickBot="1">
      <c r="B11" s="579" t="s">
        <v>957</v>
      </c>
      <c r="C11" s="580">
        <v>92471040.010000005</v>
      </c>
      <c r="D11" s="579" t="s">
        <v>957</v>
      </c>
      <c r="E11" s="580">
        <v>238883520</v>
      </c>
      <c r="F11" s="579">
        <v>0.35</v>
      </c>
      <c r="G11" s="579" t="s">
        <v>957</v>
      </c>
      <c r="H11" s="580">
        <v>17970205.440000001</v>
      </c>
    </row>
    <row r="12" spans="2:12" ht="15.75" thickBot="1">
      <c r="B12" s="581" t="s">
        <v>957</v>
      </c>
      <c r="C12" s="582">
        <v>238883520.00999999</v>
      </c>
      <c r="D12" s="840" t="s">
        <v>959</v>
      </c>
      <c r="E12" s="841"/>
      <c r="F12" s="581">
        <v>0.4</v>
      </c>
      <c r="G12" s="581" t="s">
        <v>957</v>
      </c>
      <c r="H12" s="582">
        <v>29914381</v>
      </c>
    </row>
  </sheetData>
  <mergeCells count="6">
    <mergeCell ref="D12:E12"/>
    <mergeCell ref="B3:E3"/>
    <mergeCell ref="F3:F4"/>
    <mergeCell ref="G3:H4"/>
    <mergeCell ref="B4:C4"/>
    <mergeCell ref="D4:E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tabSelected="1" zoomScale="86" zoomScaleNormal="86" workbookViewId="0">
      <selection activeCell="F42" sqref="F42"/>
    </sheetView>
  </sheetViews>
  <sheetFormatPr baseColWidth="10" defaultRowHeight="15"/>
  <cols>
    <col min="1" max="1" width="13" customWidth="1"/>
    <col min="2" max="2" width="13.28515625" customWidth="1"/>
    <col min="3" max="3" width="14.42578125" customWidth="1"/>
    <col min="4" max="4" width="11.42578125" customWidth="1"/>
    <col min="5" max="5" width="13.140625" customWidth="1"/>
    <col min="6" max="6" width="15.28515625" customWidth="1"/>
    <col min="7" max="7" width="11.42578125" customWidth="1"/>
    <col min="8" max="8" width="12.5703125" bestFit="1" customWidth="1"/>
    <col min="10" max="10" width="12.5703125" bestFit="1" customWidth="1"/>
    <col min="16" max="16" width="12.5703125" bestFit="1" customWidth="1"/>
    <col min="233" max="233" width="13" customWidth="1"/>
    <col min="234" max="240" width="14" customWidth="1"/>
    <col min="241" max="241" width="14.5703125" customWidth="1"/>
    <col min="242" max="242" width="13.28515625" customWidth="1"/>
    <col min="243" max="243" width="14.42578125" customWidth="1"/>
    <col min="244" max="244" width="11.42578125" customWidth="1"/>
    <col min="245" max="245" width="13.140625" bestFit="1" customWidth="1"/>
    <col min="246" max="246" width="15.28515625" customWidth="1"/>
    <col min="248" max="248" width="12.5703125" bestFit="1" customWidth="1"/>
    <col min="249" max="253" width="11.42578125" customWidth="1"/>
    <col min="255" max="255" width="12.5703125" bestFit="1" customWidth="1"/>
    <col min="489" max="489" width="13" customWidth="1"/>
    <col min="490" max="496" width="14" customWidth="1"/>
    <col min="497" max="497" width="14.5703125" customWidth="1"/>
    <col min="498" max="498" width="13.28515625" customWidth="1"/>
    <col min="499" max="499" width="14.42578125" customWidth="1"/>
    <col min="500" max="500" width="11.42578125" customWidth="1"/>
    <col min="501" max="501" width="13.140625" bestFit="1" customWidth="1"/>
    <col min="502" max="502" width="15.28515625" customWidth="1"/>
    <col min="504" max="504" width="12.5703125" bestFit="1" customWidth="1"/>
    <col min="505" max="509" width="11.42578125" customWidth="1"/>
    <col min="511" max="511" width="12.5703125" bestFit="1" customWidth="1"/>
    <col min="745" max="745" width="13" customWidth="1"/>
    <col min="746" max="752" width="14" customWidth="1"/>
    <col min="753" max="753" width="14.5703125" customWidth="1"/>
    <col min="754" max="754" width="13.28515625" customWidth="1"/>
    <col min="755" max="755" width="14.42578125" customWidth="1"/>
    <col min="756" max="756" width="11.42578125" customWidth="1"/>
    <col min="757" max="757" width="13.140625" bestFit="1" customWidth="1"/>
    <col min="758" max="758" width="15.28515625" customWidth="1"/>
    <col min="760" max="760" width="12.5703125" bestFit="1" customWidth="1"/>
    <col min="761" max="765" width="11.42578125" customWidth="1"/>
    <col min="767" max="767" width="12.5703125" bestFit="1" customWidth="1"/>
    <col min="1001" max="1001" width="13" customWidth="1"/>
    <col min="1002" max="1008" width="14" customWidth="1"/>
    <col min="1009" max="1009" width="14.5703125" customWidth="1"/>
    <col min="1010" max="1010" width="13.28515625" customWidth="1"/>
    <col min="1011" max="1011" width="14.42578125" customWidth="1"/>
    <col min="1012" max="1012" width="11.42578125" customWidth="1"/>
    <col min="1013" max="1013" width="13.140625" bestFit="1" customWidth="1"/>
    <col min="1014" max="1014" width="15.28515625" customWidth="1"/>
    <col min="1016" max="1016" width="12.5703125" bestFit="1" customWidth="1"/>
    <col min="1017" max="1021" width="11.42578125" customWidth="1"/>
    <col min="1023" max="1023" width="12.5703125" bestFit="1" customWidth="1"/>
    <col min="1257" max="1257" width="13" customWidth="1"/>
    <col min="1258" max="1264" width="14" customWidth="1"/>
    <col min="1265" max="1265" width="14.5703125" customWidth="1"/>
    <col min="1266" max="1266" width="13.28515625" customWidth="1"/>
    <col min="1267" max="1267" width="14.42578125" customWidth="1"/>
    <col min="1268" max="1268" width="11.42578125" customWidth="1"/>
    <col min="1269" max="1269" width="13.140625" bestFit="1" customWidth="1"/>
    <col min="1270" max="1270" width="15.28515625" customWidth="1"/>
    <col min="1272" max="1272" width="12.5703125" bestFit="1" customWidth="1"/>
    <col min="1273" max="1277" width="11.42578125" customWidth="1"/>
    <col min="1279" max="1279" width="12.5703125" bestFit="1" customWidth="1"/>
    <col min="1513" max="1513" width="13" customWidth="1"/>
    <col min="1514" max="1520" width="14" customWidth="1"/>
    <col min="1521" max="1521" width="14.5703125" customWidth="1"/>
    <col min="1522" max="1522" width="13.28515625" customWidth="1"/>
    <col min="1523" max="1523" width="14.42578125" customWidth="1"/>
    <col min="1524" max="1524" width="11.42578125" customWidth="1"/>
    <col min="1525" max="1525" width="13.140625" bestFit="1" customWidth="1"/>
    <col min="1526" max="1526" width="15.28515625" customWidth="1"/>
    <col min="1528" max="1528" width="12.5703125" bestFit="1" customWidth="1"/>
    <col min="1529" max="1533" width="11.42578125" customWidth="1"/>
    <col min="1535" max="1535" width="12.5703125" bestFit="1" customWidth="1"/>
    <col min="1769" max="1769" width="13" customWidth="1"/>
    <col min="1770" max="1776" width="14" customWidth="1"/>
    <col min="1777" max="1777" width="14.5703125" customWidth="1"/>
    <col min="1778" max="1778" width="13.28515625" customWidth="1"/>
    <col min="1779" max="1779" width="14.42578125" customWidth="1"/>
    <col min="1780" max="1780" width="11.42578125" customWidth="1"/>
    <col min="1781" max="1781" width="13.140625" bestFit="1" customWidth="1"/>
    <col min="1782" max="1782" width="15.28515625" customWidth="1"/>
    <col min="1784" max="1784" width="12.5703125" bestFit="1" customWidth="1"/>
    <col min="1785" max="1789" width="11.42578125" customWidth="1"/>
    <col min="1791" max="1791" width="12.5703125" bestFit="1" customWidth="1"/>
    <col min="2025" max="2025" width="13" customWidth="1"/>
    <col min="2026" max="2032" width="14" customWidth="1"/>
    <col min="2033" max="2033" width="14.5703125" customWidth="1"/>
    <col min="2034" max="2034" width="13.28515625" customWidth="1"/>
    <col min="2035" max="2035" width="14.42578125" customWidth="1"/>
    <col min="2036" max="2036" width="11.42578125" customWidth="1"/>
    <col min="2037" max="2037" width="13.140625" bestFit="1" customWidth="1"/>
    <col min="2038" max="2038" width="15.28515625" customWidth="1"/>
    <col min="2040" max="2040" width="12.5703125" bestFit="1" customWidth="1"/>
    <col min="2041" max="2045" width="11.42578125" customWidth="1"/>
    <col min="2047" max="2047" width="12.5703125" bestFit="1" customWidth="1"/>
    <col min="2281" max="2281" width="13" customWidth="1"/>
    <col min="2282" max="2288" width="14" customWidth="1"/>
    <col min="2289" max="2289" width="14.5703125" customWidth="1"/>
    <col min="2290" max="2290" width="13.28515625" customWidth="1"/>
    <col min="2291" max="2291" width="14.42578125" customWidth="1"/>
    <col min="2292" max="2292" width="11.42578125" customWidth="1"/>
    <col min="2293" max="2293" width="13.140625" bestFit="1" customWidth="1"/>
    <col min="2294" max="2294" width="15.28515625" customWidth="1"/>
    <col min="2296" max="2296" width="12.5703125" bestFit="1" customWidth="1"/>
    <col min="2297" max="2301" width="11.42578125" customWidth="1"/>
    <col min="2303" max="2303" width="12.5703125" bestFit="1" customWidth="1"/>
    <col min="2537" max="2537" width="13" customWidth="1"/>
    <col min="2538" max="2544" width="14" customWidth="1"/>
    <col min="2545" max="2545" width="14.5703125" customWidth="1"/>
    <col min="2546" max="2546" width="13.28515625" customWidth="1"/>
    <col min="2547" max="2547" width="14.42578125" customWidth="1"/>
    <col min="2548" max="2548" width="11.42578125" customWidth="1"/>
    <col min="2549" max="2549" width="13.140625" bestFit="1" customWidth="1"/>
    <col min="2550" max="2550" width="15.28515625" customWidth="1"/>
    <col min="2552" max="2552" width="12.5703125" bestFit="1" customWidth="1"/>
    <col min="2553" max="2557" width="11.42578125" customWidth="1"/>
    <col min="2559" max="2559" width="12.5703125" bestFit="1" customWidth="1"/>
    <col min="2793" max="2793" width="13" customWidth="1"/>
    <col min="2794" max="2800" width="14" customWidth="1"/>
    <col min="2801" max="2801" width="14.5703125" customWidth="1"/>
    <col min="2802" max="2802" width="13.28515625" customWidth="1"/>
    <col min="2803" max="2803" width="14.42578125" customWidth="1"/>
    <col min="2804" max="2804" width="11.42578125" customWidth="1"/>
    <col min="2805" max="2805" width="13.140625" bestFit="1" customWidth="1"/>
    <col min="2806" max="2806" width="15.28515625" customWidth="1"/>
    <col min="2808" max="2808" width="12.5703125" bestFit="1" customWidth="1"/>
    <col min="2809" max="2813" width="11.42578125" customWidth="1"/>
    <col min="2815" max="2815" width="12.5703125" bestFit="1" customWidth="1"/>
    <col min="3049" max="3049" width="13" customWidth="1"/>
    <col min="3050" max="3056" width="14" customWidth="1"/>
    <col min="3057" max="3057" width="14.5703125" customWidth="1"/>
    <col min="3058" max="3058" width="13.28515625" customWidth="1"/>
    <col min="3059" max="3059" width="14.42578125" customWidth="1"/>
    <col min="3060" max="3060" width="11.42578125" customWidth="1"/>
    <col min="3061" max="3061" width="13.140625" bestFit="1" customWidth="1"/>
    <col min="3062" max="3062" width="15.28515625" customWidth="1"/>
    <col min="3064" max="3064" width="12.5703125" bestFit="1" customWidth="1"/>
    <col min="3065" max="3069" width="11.42578125" customWidth="1"/>
    <col min="3071" max="3071" width="12.5703125" bestFit="1" customWidth="1"/>
    <col min="3305" max="3305" width="13" customWidth="1"/>
    <col min="3306" max="3312" width="14" customWidth="1"/>
    <col min="3313" max="3313" width="14.5703125" customWidth="1"/>
    <col min="3314" max="3314" width="13.28515625" customWidth="1"/>
    <col min="3315" max="3315" width="14.42578125" customWidth="1"/>
    <col min="3316" max="3316" width="11.42578125" customWidth="1"/>
    <col min="3317" max="3317" width="13.140625" bestFit="1" customWidth="1"/>
    <col min="3318" max="3318" width="15.28515625" customWidth="1"/>
    <col min="3320" max="3320" width="12.5703125" bestFit="1" customWidth="1"/>
    <col min="3321" max="3325" width="11.42578125" customWidth="1"/>
    <col min="3327" max="3327" width="12.5703125" bestFit="1" customWidth="1"/>
    <col min="3561" max="3561" width="13" customWidth="1"/>
    <col min="3562" max="3568" width="14" customWidth="1"/>
    <col min="3569" max="3569" width="14.5703125" customWidth="1"/>
    <col min="3570" max="3570" width="13.28515625" customWidth="1"/>
    <col min="3571" max="3571" width="14.42578125" customWidth="1"/>
    <col min="3572" max="3572" width="11.42578125" customWidth="1"/>
    <col min="3573" max="3573" width="13.140625" bestFit="1" customWidth="1"/>
    <col min="3574" max="3574" width="15.28515625" customWidth="1"/>
    <col min="3576" max="3576" width="12.5703125" bestFit="1" customWidth="1"/>
    <col min="3577" max="3581" width="11.42578125" customWidth="1"/>
    <col min="3583" max="3583" width="12.5703125" bestFit="1" customWidth="1"/>
    <col min="3817" max="3817" width="13" customWidth="1"/>
    <col min="3818" max="3824" width="14" customWidth="1"/>
    <col min="3825" max="3825" width="14.5703125" customWidth="1"/>
    <col min="3826" max="3826" width="13.28515625" customWidth="1"/>
    <col min="3827" max="3827" width="14.42578125" customWidth="1"/>
    <col min="3828" max="3828" width="11.42578125" customWidth="1"/>
    <col min="3829" max="3829" width="13.140625" bestFit="1" customWidth="1"/>
    <col min="3830" max="3830" width="15.28515625" customWidth="1"/>
    <col min="3832" max="3832" width="12.5703125" bestFit="1" customWidth="1"/>
    <col min="3833" max="3837" width="11.42578125" customWidth="1"/>
    <col min="3839" max="3839" width="12.5703125" bestFit="1" customWidth="1"/>
    <col min="4073" max="4073" width="13" customWidth="1"/>
    <col min="4074" max="4080" width="14" customWidth="1"/>
    <col min="4081" max="4081" width="14.5703125" customWidth="1"/>
    <col min="4082" max="4082" width="13.28515625" customWidth="1"/>
    <col min="4083" max="4083" width="14.42578125" customWidth="1"/>
    <col min="4084" max="4084" width="11.42578125" customWidth="1"/>
    <col min="4085" max="4085" width="13.140625" bestFit="1" customWidth="1"/>
    <col min="4086" max="4086" width="15.28515625" customWidth="1"/>
    <col min="4088" max="4088" width="12.5703125" bestFit="1" customWidth="1"/>
    <col min="4089" max="4093" width="11.42578125" customWidth="1"/>
    <col min="4095" max="4095" width="12.5703125" bestFit="1" customWidth="1"/>
    <col min="4329" max="4329" width="13" customWidth="1"/>
    <col min="4330" max="4336" width="14" customWidth="1"/>
    <col min="4337" max="4337" width="14.5703125" customWidth="1"/>
    <col min="4338" max="4338" width="13.28515625" customWidth="1"/>
    <col min="4339" max="4339" width="14.42578125" customWidth="1"/>
    <col min="4340" max="4340" width="11.42578125" customWidth="1"/>
    <col min="4341" max="4341" width="13.140625" bestFit="1" customWidth="1"/>
    <col min="4342" max="4342" width="15.28515625" customWidth="1"/>
    <col min="4344" max="4344" width="12.5703125" bestFit="1" customWidth="1"/>
    <col min="4345" max="4349" width="11.42578125" customWidth="1"/>
    <col min="4351" max="4351" width="12.5703125" bestFit="1" customWidth="1"/>
    <col min="4585" max="4585" width="13" customWidth="1"/>
    <col min="4586" max="4592" width="14" customWidth="1"/>
    <col min="4593" max="4593" width="14.5703125" customWidth="1"/>
    <col min="4594" max="4594" width="13.28515625" customWidth="1"/>
    <col min="4595" max="4595" width="14.42578125" customWidth="1"/>
    <col min="4596" max="4596" width="11.42578125" customWidth="1"/>
    <col min="4597" max="4597" width="13.140625" bestFit="1" customWidth="1"/>
    <col min="4598" max="4598" width="15.28515625" customWidth="1"/>
    <col min="4600" max="4600" width="12.5703125" bestFit="1" customWidth="1"/>
    <col min="4601" max="4605" width="11.42578125" customWidth="1"/>
    <col min="4607" max="4607" width="12.5703125" bestFit="1" customWidth="1"/>
    <col min="4841" max="4841" width="13" customWidth="1"/>
    <col min="4842" max="4848" width="14" customWidth="1"/>
    <col min="4849" max="4849" width="14.5703125" customWidth="1"/>
    <col min="4850" max="4850" width="13.28515625" customWidth="1"/>
    <col min="4851" max="4851" width="14.42578125" customWidth="1"/>
    <col min="4852" max="4852" width="11.42578125" customWidth="1"/>
    <col min="4853" max="4853" width="13.140625" bestFit="1" customWidth="1"/>
    <col min="4854" max="4854" width="15.28515625" customWidth="1"/>
    <col min="4856" max="4856" width="12.5703125" bestFit="1" customWidth="1"/>
    <col min="4857" max="4861" width="11.42578125" customWidth="1"/>
    <col min="4863" max="4863" width="12.5703125" bestFit="1" customWidth="1"/>
    <col min="5097" max="5097" width="13" customWidth="1"/>
    <col min="5098" max="5104" width="14" customWidth="1"/>
    <col min="5105" max="5105" width="14.5703125" customWidth="1"/>
    <col min="5106" max="5106" width="13.28515625" customWidth="1"/>
    <col min="5107" max="5107" width="14.42578125" customWidth="1"/>
    <col min="5108" max="5108" width="11.42578125" customWidth="1"/>
    <col min="5109" max="5109" width="13.140625" bestFit="1" customWidth="1"/>
    <col min="5110" max="5110" width="15.28515625" customWidth="1"/>
    <col min="5112" max="5112" width="12.5703125" bestFit="1" customWidth="1"/>
    <col min="5113" max="5117" width="11.42578125" customWidth="1"/>
    <col min="5119" max="5119" width="12.5703125" bestFit="1" customWidth="1"/>
    <col min="5353" max="5353" width="13" customWidth="1"/>
    <col min="5354" max="5360" width="14" customWidth="1"/>
    <col min="5361" max="5361" width="14.5703125" customWidth="1"/>
    <col min="5362" max="5362" width="13.28515625" customWidth="1"/>
    <col min="5363" max="5363" width="14.42578125" customWidth="1"/>
    <col min="5364" max="5364" width="11.42578125" customWidth="1"/>
    <col min="5365" max="5365" width="13.140625" bestFit="1" customWidth="1"/>
    <col min="5366" max="5366" width="15.28515625" customWidth="1"/>
    <col min="5368" max="5368" width="12.5703125" bestFit="1" customWidth="1"/>
    <col min="5369" max="5373" width="11.42578125" customWidth="1"/>
    <col min="5375" max="5375" width="12.5703125" bestFit="1" customWidth="1"/>
    <col min="5609" max="5609" width="13" customWidth="1"/>
    <col min="5610" max="5616" width="14" customWidth="1"/>
    <col min="5617" max="5617" width="14.5703125" customWidth="1"/>
    <col min="5618" max="5618" width="13.28515625" customWidth="1"/>
    <col min="5619" max="5619" width="14.42578125" customWidth="1"/>
    <col min="5620" max="5620" width="11.42578125" customWidth="1"/>
    <col min="5621" max="5621" width="13.140625" bestFit="1" customWidth="1"/>
    <col min="5622" max="5622" width="15.28515625" customWidth="1"/>
    <col min="5624" max="5624" width="12.5703125" bestFit="1" customWidth="1"/>
    <col min="5625" max="5629" width="11.42578125" customWidth="1"/>
    <col min="5631" max="5631" width="12.5703125" bestFit="1" customWidth="1"/>
    <col min="5865" max="5865" width="13" customWidth="1"/>
    <col min="5866" max="5872" width="14" customWidth="1"/>
    <col min="5873" max="5873" width="14.5703125" customWidth="1"/>
    <col min="5874" max="5874" width="13.28515625" customWidth="1"/>
    <col min="5875" max="5875" width="14.42578125" customWidth="1"/>
    <col min="5876" max="5876" width="11.42578125" customWidth="1"/>
    <col min="5877" max="5877" width="13.140625" bestFit="1" customWidth="1"/>
    <col min="5878" max="5878" width="15.28515625" customWidth="1"/>
    <col min="5880" max="5880" width="12.5703125" bestFit="1" customWidth="1"/>
    <col min="5881" max="5885" width="11.42578125" customWidth="1"/>
    <col min="5887" max="5887" width="12.5703125" bestFit="1" customWidth="1"/>
    <col min="6121" max="6121" width="13" customWidth="1"/>
    <col min="6122" max="6128" width="14" customWidth="1"/>
    <col min="6129" max="6129" width="14.5703125" customWidth="1"/>
    <col min="6130" max="6130" width="13.28515625" customWidth="1"/>
    <col min="6131" max="6131" width="14.42578125" customWidth="1"/>
    <col min="6132" max="6132" width="11.42578125" customWidth="1"/>
    <col min="6133" max="6133" width="13.140625" bestFit="1" customWidth="1"/>
    <col min="6134" max="6134" width="15.28515625" customWidth="1"/>
    <col min="6136" max="6136" width="12.5703125" bestFit="1" customWidth="1"/>
    <col min="6137" max="6141" width="11.42578125" customWidth="1"/>
    <col min="6143" max="6143" width="12.5703125" bestFit="1" customWidth="1"/>
    <col min="6377" max="6377" width="13" customWidth="1"/>
    <col min="6378" max="6384" width="14" customWidth="1"/>
    <col min="6385" max="6385" width="14.5703125" customWidth="1"/>
    <col min="6386" max="6386" width="13.28515625" customWidth="1"/>
    <col min="6387" max="6387" width="14.42578125" customWidth="1"/>
    <col min="6388" max="6388" width="11.42578125" customWidth="1"/>
    <col min="6389" max="6389" width="13.140625" bestFit="1" customWidth="1"/>
    <col min="6390" max="6390" width="15.28515625" customWidth="1"/>
    <col min="6392" max="6392" width="12.5703125" bestFit="1" customWidth="1"/>
    <col min="6393" max="6397" width="11.42578125" customWidth="1"/>
    <col min="6399" max="6399" width="12.5703125" bestFit="1" customWidth="1"/>
    <col min="6633" max="6633" width="13" customWidth="1"/>
    <col min="6634" max="6640" width="14" customWidth="1"/>
    <col min="6641" max="6641" width="14.5703125" customWidth="1"/>
    <col min="6642" max="6642" width="13.28515625" customWidth="1"/>
    <col min="6643" max="6643" width="14.42578125" customWidth="1"/>
    <col min="6644" max="6644" width="11.42578125" customWidth="1"/>
    <col min="6645" max="6645" width="13.140625" bestFit="1" customWidth="1"/>
    <col min="6646" max="6646" width="15.28515625" customWidth="1"/>
    <col min="6648" max="6648" width="12.5703125" bestFit="1" customWidth="1"/>
    <col min="6649" max="6653" width="11.42578125" customWidth="1"/>
    <col min="6655" max="6655" width="12.5703125" bestFit="1" customWidth="1"/>
    <col min="6889" max="6889" width="13" customWidth="1"/>
    <col min="6890" max="6896" width="14" customWidth="1"/>
    <col min="6897" max="6897" width="14.5703125" customWidth="1"/>
    <col min="6898" max="6898" width="13.28515625" customWidth="1"/>
    <col min="6899" max="6899" width="14.42578125" customWidth="1"/>
    <col min="6900" max="6900" width="11.42578125" customWidth="1"/>
    <col min="6901" max="6901" width="13.140625" bestFit="1" customWidth="1"/>
    <col min="6902" max="6902" width="15.28515625" customWidth="1"/>
    <col min="6904" max="6904" width="12.5703125" bestFit="1" customWidth="1"/>
    <col min="6905" max="6909" width="11.42578125" customWidth="1"/>
    <col min="6911" max="6911" width="12.5703125" bestFit="1" customWidth="1"/>
    <col min="7145" max="7145" width="13" customWidth="1"/>
    <col min="7146" max="7152" width="14" customWidth="1"/>
    <col min="7153" max="7153" width="14.5703125" customWidth="1"/>
    <col min="7154" max="7154" width="13.28515625" customWidth="1"/>
    <col min="7155" max="7155" width="14.42578125" customWidth="1"/>
    <col min="7156" max="7156" width="11.42578125" customWidth="1"/>
    <col min="7157" max="7157" width="13.140625" bestFit="1" customWidth="1"/>
    <col min="7158" max="7158" width="15.28515625" customWidth="1"/>
    <col min="7160" max="7160" width="12.5703125" bestFit="1" customWidth="1"/>
    <col min="7161" max="7165" width="11.42578125" customWidth="1"/>
    <col min="7167" max="7167" width="12.5703125" bestFit="1" customWidth="1"/>
    <col min="7401" max="7401" width="13" customWidth="1"/>
    <col min="7402" max="7408" width="14" customWidth="1"/>
    <col min="7409" max="7409" width="14.5703125" customWidth="1"/>
    <col min="7410" max="7410" width="13.28515625" customWidth="1"/>
    <col min="7411" max="7411" width="14.42578125" customWidth="1"/>
    <col min="7412" max="7412" width="11.42578125" customWidth="1"/>
    <col min="7413" max="7413" width="13.140625" bestFit="1" customWidth="1"/>
    <col min="7414" max="7414" width="15.28515625" customWidth="1"/>
    <col min="7416" max="7416" width="12.5703125" bestFit="1" customWidth="1"/>
    <col min="7417" max="7421" width="11.42578125" customWidth="1"/>
    <col min="7423" max="7423" width="12.5703125" bestFit="1" customWidth="1"/>
    <col min="7657" max="7657" width="13" customWidth="1"/>
    <col min="7658" max="7664" width="14" customWidth="1"/>
    <col min="7665" max="7665" width="14.5703125" customWidth="1"/>
    <col min="7666" max="7666" width="13.28515625" customWidth="1"/>
    <col min="7667" max="7667" width="14.42578125" customWidth="1"/>
    <col min="7668" max="7668" width="11.42578125" customWidth="1"/>
    <col min="7669" max="7669" width="13.140625" bestFit="1" customWidth="1"/>
    <col min="7670" max="7670" width="15.28515625" customWidth="1"/>
    <col min="7672" max="7672" width="12.5703125" bestFit="1" customWidth="1"/>
    <col min="7673" max="7677" width="11.42578125" customWidth="1"/>
    <col min="7679" max="7679" width="12.5703125" bestFit="1" customWidth="1"/>
    <col min="7913" max="7913" width="13" customWidth="1"/>
    <col min="7914" max="7920" width="14" customWidth="1"/>
    <col min="7921" max="7921" width="14.5703125" customWidth="1"/>
    <col min="7922" max="7922" width="13.28515625" customWidth="1"/>
    <col min="7923" max="7923" width="14.42578125" customWidth="1"/>
    <col min="7924" max="7924" width="11.42578125" customWidth="1"/>
    <col min="7925" max="7925" width="13.140625" bestFit="1" customWidth="1"/>
    <col min="7926" max="7926" width="15.28515625" customWidth="1"/>
    <col min="7928" max="7928" width="12.5703125" bestFit="1" customWidth="1"/>
    <col min="7929" max="7933" width="11.42578125" customWidth="1"/>
    <col min="7935" max="7935" width="12.5703125" bestFit="1" customWidth="1"/>
    <col min="8169" max="8169" width="13" customWidth="1"/>
    <col min="8170" max="8176" width="14" customWidth="1"/>
    <col min="8177" max="8177" width="14.5703125" customWidth="1"/>
    <col min="8178" max="8178" width="13.28515625" customWidth="1"/>
    <col min="8179" max="8179" width="14.42578125" customWidth="1"/>
    <col min="8180" max="8180" width="11.42578125" customWidth="1"/>
    <col min="8181" max="8181" width="13.140625" bestFit="1" customWidth="1"/>
    <col min="8182" max="8182" width="15.28515625" customWidth="1"/>
    <col min="8184" max="8184" width="12.5703125" bestFit="1" customWidth="1"/>
    <col min="8185" max="8189" width="11.42578125" customWidth="1"/>
    <col min="8191" max="8191" width="12.5703125" bestFit="1" customWidth="1"/>
    <col min="8425" max="8425" width="13" customWidth="1"/>
    <col min="8426" max="8432" width="14" customWidth="1"/>
    <col min="8433" max="8433" width="14.5703125" customWidth="1"/>
    <col min="8434" max="8434" width="13.28515625" customWidth="1"/>
    <col min="8435" max="8435" width="14.42578125" customWidth="1"/>
    <col min="8436" max="8436" width="11.42578125" customWidth="1"/>
    <col min="8437" max="8437" width="13.140625" bestFit="1" customWidth="1"/>
    <col min="8438" max="8438" width="15.28515625" customWidth="1"/>
    <col min="8440" max="8440" width="12.5703125" bestFit="1" customWidth="1"/>
    <col min="8441" max="8445" width="11.42578125" customWidth="1"/>
    <col min="8447" max="8447" width="12.5703125" bestFit="1" customWidth="1"/>
    <col min="8681" max="8681" width="13" customWidth="1"/>
    <col min="8682" max="8688" width="14" customWidth="1"/>
    <col min="8689" max="8689" width="14.5703125" customWidth="1"/>
    <col min="8690" max="8690" width="13.28515625" customWidth="1"/>
    <col min="8691" max="8691" width="14.42578125" customWidth="1"/>
    <col min="8692" max="8692" width="11.42578125" customWidth="1"/>
    <col min="8693" max="8693" width="13.140625" bestFit="1" customWidth="1"/>
    <col min="8694" max="8694" width="15.28515625" customWidth="1"/>
    <col min="8696" max="8696" width="12.5703125" bestFit="1" customWidth="1"/>
    <col min="8697" max="8701" width="11.42578125" customWidth="1"/>
    <col min="8703" max="8703" width="12.5703125" bestFit="1" customWidth="1"/>
    <col min="8937" max="8937" width="13" customWidth="1"/>
    <col min="8938" max="8944" width="14" customWidth="1"/>
    <col min="8945" max="8945" width="14.5703125" customWidth="1"/>
    <col min="8946" max="8946" width="13.28515625" customWidth="1"/>
    <col min="8947" max="8947" width="14.42578125" customWidth="1"/>
    <col min="8948" max="8948" width="11.42578125" customWidth="1"/>
    <col min="8949" max="8949" width="13.140625" bestFit="1" customWidth="1"/>
    <col min="8950" max="8950" width="15.28515625" customWidth="1"/>
    <col min="8952" max="8952" width="12.5703125" bestFit="1" customWidth="1"/>
    <col min="8953" max="8957" width="11.42578125" customWidth="1"/>
    <col min="8959" max="8959" width="12.5703125" bestFit="1" customWidth="1"/>
    <col min="9193" max="9193" width="13" customWidth="1"/>
    <col min="9194" max="9200" width="14" customWidth="1"/>
    <col min="9201" max="9201" width="14.5703125" customWidth="1"/>
    <col min="9202" max="9202" width="13.28515625" customWidth="1"/>
    <col min="9203" max="9203" width="14.42578125" customWidth="1"/>
    <col min="9204" max="9204" width="11.42578125" customWidth="1"/>
    <col min="9205" max="9205" width="13.140625" bestFit="1" customWidth="1"/>
    <col min="9206" max="9206" width="15.28515625" customWidth="1"/>
    <col min="9208" max="9208" width="12.5703125" bestFit="1" customWidth="1"/>
    <col min="9209" max="9213" width="11.42578125" customWidth="1"/>
    <col min="9215" max="9215" width="12.5703125" bestFit="1" customWidth="1"/>
    <col min="9449" max="9449" width="13" customWidth="1"/>
    <col min="9450" max="9456" width="14" customWidth="1"/>
    <col min="9457" max="9457" width="14.5703125" customWidth="1"/>
    <col min="9458" max="9458" width="13.28515625" customWidth="1"/>
    <col min="9459" max="9459" width="14.42578125" customWidth="1"/>
    <col min="9460" max="9460" width="11.42578125" customWidth="1"/>
    <col min="9461" max="9461" width="13.140625" bestFit="1" customWidth="1"/>
    <col min="9462" max="9462" width="15.28515625" customWidth="1"/>
    <col min="9464" max="9464" width="12.5703125" bestFit="1" customWidth="1"/>
    <col min="9465" max="9469" width="11.42578125" customWidth="1"/>
    <col min="9471" max="9471" width="12.5703125" bestFit="1" customWidth="1"/>
    <col min="9705" max="9705" width="13" customWidth="1"/>
    <col min="9706" max="9712" width="14" customWidth="1"/>
    <col min="9713" max="9713" width="14.5703125" customWidth="1"/>
    <col min="9714" max="9714" width="13.28515625" customWidth="1"/>
    <col min="9715" max="9715" width="14.42578125" customWidth="1"/>
    <col min="9716" max="9716" width="11.42578125" customWidth="1"/>
    <col min="9717" max="9717" width="13.140625" bestFit="1" customWidth="1"/>
    <col min="9718" max="9718" width="15.28515625" customWidth="1"/>
    <col min="9720" max="9720" width="12.5703125" bestFit="1" customWidth="1"/>
    <col min="9721" max="9725" width="11.42578125" customWidth="1"/>
    <col min="9727" max="9727" width="12.5703125" bestFit="1" customWidth="1"/>
    <col min="9961" max="9961" width="13" customWidth="1"/>
    <col min="9962" max="9968" width="14" customWidth="1"/>
    <col min="9969" max="9969" width="14.5703125" customWidth="1"/>
    <col min="9970" max="9970" width="13.28515625" customWidth="1"/>
    <col min="9971" max="9971" width="14.42578125" customWidth="1"/>
    <col min="9972" max="9972" width="11.42578125" customWidth="1"/>
    <col min="9973" max="9973" width="13.140625" bestFit="1" customWidth="1"/>
    <col min="9974" max="9974" width="15.28515625" customWidth="1"/>
    <col min="9976" max="9976" width="12.5703125" bestFit="1" customWidth="1"/>
    <col min="9977" max="9981" width="11.42578125" customWidth="1"/>
    <col min="9983" max="9983" width="12.5703125" bestFit="1" customWidth="1"/>
    <col min="10217" max="10217" width="13" customWidth="1"/>
    <col min="10218" max="10224" width="14" customWidth="1"/>
    <col min="10225" max="10225" width="14.5703125" customWidth="1"/>
    <col min="10226" max="10226" width="13.28515625" customWidth="1"/>
    <col min="10227" max="10227" width="14.42578125" customWidth="1"/>
    <col min="10228" max="10228" width="11.42578125" customWidth="1"/>
    <col min="10229" max="10229" width="13.140625" bestFit="1" customWidth="1"/>
    <col min="10230" max="10230" width="15.28515625" customWidth="1"/>
    <col min="10232" max="10232" width="12.5703125" bestFit="1" customWidth="1"/>
    <col min="10233" max="10237" width="11.42578125" customWidth="1"/>
    <col min="10239" max="10239" width="12.5703125" bestFit="1" customWidth="1"/>
    <col min="10473" max="10473" width="13" customWidth="1"/>
    <col min="10474" max="10480" width="14" customWidth="1"/>
    <col min="10481" max="10481" width="14.5703125" customWidth="1"/>
    <col min="10482" max="10482" width="13.28515625" customWidth="1"/>
    <col min="10483" max="10483" width="14.42578125" customWidth="1"/>
    <col min="10484" max="10484" width="11.42578125" customWidth="1"/>
    <col min="10485" max="10485" width="13.140625" bestFit="1" customWidth="1"/>
    <col min="10486" max="10486" width="15.28515625" customWidth="1"/>
    <col min="10488" max="10488" width="12.5703125" bestFit="1" customWidth="1"/>
    <col min="10489" max="10493" width="11.42578125" customWidth="1"/>
    <col min="10495" max="10495" width="12.5703125" bestFit="1" customWidth="1"/>
    <col min="10729" max="10729" width="13" customWidth="1"/>
    <col min="10730" max="10736" width="14" customWidth="1"/>
    <col min="10737" max="10737" width="14.5703125" customWidth="1"/>
    <col min="10738" max="10738" width="13.28515625" customWidth="1"/>
    <col min="10739" max="10739" width="14.42578125" customWidth="1"/>
    <col min="10740" max="10740" width="11.42578125" customWidth="1"/>
    <col min="10741" max="10741" width="13.140625" bestFit="1" customWidth="1"/>
    <col min="10742" max="10742" width="15.28515625" customWidth="1"/>
    <col min="10744" max="10744" width="12.5703125" bestFit="1" customWidth="1"/>
    <col min="10745" max="10749" width="11.42578125" customWidth="1"/>
    <col min="10751" max="10751" width="12.5703125" bestFit="1" customWidth="1"/>
    <col min="10985" max="10985" width="13" customWidth="1"/>
    <col min="10986" max="10992" width="14" customWidth="1"/>
    <col min="10993" max="10993" width="14.5703125" customWidth="1"/>
    <col min="10994" max="10994" width="13.28515625" customWidth="1"/>
    <col min="10995" max="10995" width="14.42578125" customWidth="1"/>
    <col min="10996" max="10996" width="11.42578125" customWidth="1"/>
    <col min="10997" max="10997" width="13.140625" bestFit="1" customWidth="1"/>
    <col min="10998" max="10998" width="15.28515625" customWidth="1"/>
    <col min="11000" max="11000" width="12.5703125" bestFit="1" customWidth="1"/>
    <col min="11001" max="11005" width="11.42578125" customWidth="1"/>
    <col min="11007" max="11007" width="12.5703125" bestFit="1" customWidth="1"/>
    <col min="11241" max="11241" width="13" customWidth="1"/>
    <col min="11242" max="11248" width="14" customWidth="1"/>
    <col min="11249" max="11249" width="14.5703125" customWidth="1"/>
    <col min="11250" max="11250" width="13.28515625" customWidth="1"/>
    <col min="11251" max="11251" width="14.42578125" customWidth="1"/>
    <col min="11252" max="11252" width="11.42578125" customWidth="1"/>
    <col min="11253" max="11253" width="13.140625" bestFit="1" customWidth="1"/>
    <col min="11254" max="11254" width="15.28515625" customWidth="1"/>
    <col min="11256" max="11256" width="12.5703125" bestFit="1" customWidth="1"/>
    <col min="11257" max="11261" width="11.42578125" customWidth="1"/>
    <col min="11263" max="11263" width="12.5703125" bestFit="1" customWidth="1"/>
    <col min="11497" max="11497" width="13" customWidth="1"/>
    <col min="11498" max="11504" width="14" customWidth="1"/>
    <col min="11505" max="11505" width="14.5703125" customWidth="1"/>
    <col min="11506" max="11506" width="13.28515625" customWidth="1"/>
    <col min="11507" max="11507" width="14.42578125" customWidth="1"/>
    <col min="11508" max="11508" width="11.42578125" customWidth="1"/>
    <col min="11509" max="11509" width="13.140625" bestFit="1" customWidth="1"/>
    <col min="11510" max="11510" width="15.28515625" customWidth="1"/>
    <col min="11512" max="11512" width="12.5703125" bestFit="1" customWidth="1"/>
    <col min="11513" max="11517" width="11.42578125" customWidth="1"/>
    <col min="11519" max="11519" width="12.5703125" bestFit="1" customWidth="1"/>
    <col min="11753" max="11753" width="13" customWidth="1"/>
    <col min="11754" max="11760" width="14" customWidth="1"/>
    <col min="11761" max="11761" width="14.5703125" customWidth="1"/>
    <col min="11762" max="11762" width="13.28515625" customWidth="1"/>
    <col min="11763" max="11763" width="14.42578125" customWidth="1"/>
    <col min="11764" max="11764" width="11.42578125" customWidth="1"/>
    <col min="11765" max="11765" width="13.140625" bestFit="1" customWidth="1"/>
    <col min="11766" max="11766" width="15.28515625" customWidth="1"/>
    <col min="11768" max="11768" width="12.5703125" bestFit="1" customWidth="1"/>
    <col min="11769" max="11773" width="11.42578125" customWidth="1"/>
    <col min="11775" max="11775" width="12.5703125" bestFit="1" customWidth="1"/>
    <col min="12009" max="12009" width="13" customWidth="1"/>
    <col min="12010" max="12016" width="14" customWidth="1"/>
    <col min="12017" max="12017" width="14.5703125" customWidth="1"/>
    <col min="12018" max="12018" width="13.28515625" customWidth="1"/>
    <col min="12019" max="12019" width="14.42578125" customWidth="1"/>
    <col min="12020" max="12020" width="11.42578125" customWidth="1"/>
    <col min="12021" max="12021" width="13.140625" bestFit="1" customWidth="1"/>
    <col min="12022" max="12022" width="15.28515625" customWidth="1"/>
    <col min="12024" max="12024" width="12.5703125" bestFit="1" customWidth="1"/>
    <col min="12025" max="12029" width="11.42578125" customWidth="1"/>
    <col min="12031" max="12031" width="12.5703125" bestFit="1" customWidth="1"/>
    <col min="12265" max="12265" width="13" customWidth="1"/>
    <col min="12266" max="12272" width="14" customWidth="1"/>
    <col min="12273" max="12273" width="14.5703125" customWidth="1"/>
    <col min="12274" max="12274" width="13.28515625" customWidth="1"/>
    <col min="12275" max="12275" width="14.42578125" customWidth="1"/>
    <col min="12276" max="12276" width="11.42578125" customWidth="1"/>
    <col min="12277" max="12277" width="13.140625" bestFit="1" customWidth="1"/>
    <col min="12278" max="12278" width="15.28515625" customWidth="1"/>
    <col min="12280" max="12280" width="12.5703125" bestFit="1" customWidth="1"/>
    <col min="12281" max="12285" width="11.42578125" customWidth="1"/>
    <col min="12287" max="12287" width="12.5703125" bestFit="1" customWidth="1"/>
    <col min="12521" max="12521" width="13" customWidth="1"/>
    <col min="12522" max="12528" width="14" customWidth="1"/>
    <col min="12529" max="12529" width="14.5703125" customWidth="1"/>
    <col min="12530" max="12530" width="13.28515625" customWidth="1"/>
    <col min="12531" max="12531" width="14.42578125" customWidth="1"/>
    <col min="12532" max="12532" width="11.42578125" customWidth="1"/>
    <col min="12533" max="12533" width="13.140625" bestFit="1" customWidth="1"/>
    <col min="12534" max="12534" width="15.28515625" customWidth="1"/>
    <col min="12536" max="12536" width="12.5703125" bestFit="1" customWidth="1"/>
    <col min="12537" max="12541" width="11.42578125" customWidth="1"/>
    <col min="12543" max="12543" width="12.5703125" bestFit="1" customWidth="1"/>
    <col min="12777" max="12777" width="13" customWidth="1"/>
    <col min="12778" max="12784" width="14" customWidth="1"/>
    <col min="12785" max="12785" width="14.5703125" customWidth="1"/>
    <col min="12786" max="12786" width="13.28515625" customWidth="1"/>
    <col min="12787" max="12787" width="14.42578125" customWidth="1"/>
    <col min="12788" max="12788" width="11.42578125" customWidth="1"/>
    <col min="12789" max="12789" width="13.140625" bestFit="1" customWidth="1"/>
    <col min="12790" max="12790" width="15.28515625" customWidth="1"/>
    <col min="12792" max="12792" width="12.5703125" bestFit="1" customWidth="1"/>
    <col min="12793" max="12797" width="11.42578125" customWidth="1"/>
    <col min="12799" max="12799" width="12.5703125" bestFit="1" customWidth="1"/>
    <col min="13033" max="13033" width="13" customWidth="1"/>
    <col min="13034" max="13040" width="14" customWidth="1"/>
    <col min="13041" max="13041" width="14.5703125" customWidth="1"/>
    <col min="13042" max="13042" width="13.28515625" customWidth="1"/>
    <col min="13043" max="13043" width="14.42578125" customWidth="1"/>
    <col min="13044" max="13044" width="11.42578125" customWidth="1"/>
    <col min="13045" max="13045" width="13.140625" bestFit="1" customWidth="1"/>
    <col min="13046" max="13046" width="15.28515625" customWidth="1"/>
    <col min="13048" max="13048" width="12.5703125" bestFit="1" customWidth="1"/>
    <col min="13049" max="13053" width="11.42578125" customWidth="1"/>
    <col min="13055" max="13055" width="12.5703125" bestFit="1" customWidth="1"/>
    <col min="13289" max="13289" width="13" customWidth="1"/>
    <col min="13290" max="13296" width="14" customWidth="1"/>
    <col min="13297" max="13297" width="14.5703125" customWidth="1"/>
    <col min="13298" max="13298" width="13.28515625" customWidth="1"/>
    <col min="13299" max="13299" width="14.42578125" customWidth="1"/>
    <col min="13300" max="13300" width="11.42578125" customWidth="1"/>
    <col min="13301" max="13301" width="13.140625" bestFit="1" customWidth="1"/>
    <col min="13302" max="13302" width="15.28515625" customWidth="1"/>
    <col min="13304" max="13304" width="12.5703125" bestFit="1" customWidth="1"/>
    <col min="13305" max="13309" width="11.42578125" customWidth="1"/>
    <col min="13311" max="13311" width="12.5703125" bestFit="1" customWidth="1"/>
    <col min="13545" max="13545" width="13" customWidth="1"/>
    <col min="13546" max="13552" width="14" customWidth="1"/>
    <col min="13553" max="13553" width="14.5703125" customWidth="1"/>
    <col min="13554" max="13554" width="13.28515625" customWidth="1"/>
    <col min="13555" max="13555" width="14.42578125" customWidth="1"/>
    <col min="13556" max="13556" width="11.42578125" customWidth="1"/>
    <col min="13557" max="13557" width="13.140625" bestFit="1" customWidth="1"/>
    <col min="13558" max="13558" width="15.28515625" customWidth="1"/>
    <col min="13560" max="13560" width="12.5703125" bestFit="1" customWidth="1"/>
    <col min="13561" max="13565" width="11.42578125" customWidth="1"/>
    <col min="13567" max="13567" width="12.5703125" bestFit="1" customWidth="1"/>
    <col min="13801" max="13801" width="13" customWidth="1"/>
    <col min="13802" max="13808" width="14" customWidth="1"/>
    <col min="13809" max="13809" width="14.5703125" customWidth="1"/>
    <col min="13810" max="13810" width="13.28515625" customWidth="1"/>
    <col min="13811" max="13811" width="14.42578125" customWidth="1"/>
    <col min="13812" max="13812" width="11.42578125" customWidth="1"/>
    <col min="13813" max="13813" width="13.140625" bestFit="1" customWidth="1"/>
    <col min="13814" max="13814" width="15.28515625" customWidth="1"/>
    <col min="13816" max="13816" width="12.5703125" bestFit="1" customWidth="1"/>
    <col min="13817" max="13821" width="11.42578125" customWidth="1"/>
    <col min="13823" max="13823" width="12.5703125" bestFit="1" customWidth="1"/>
    <col min="14057" max="14057" width="13" customWidth="1"/>
    <col min="14058" max="14064" width="14" customWidth="1"/>
    <col min="14065" max="14065" width="14.5703125" customWidth="1"/>
    <col min="14066" max="14066" width="13.28515625" customWidth="1"/>
    <col min="14067" max="14067" width="14.42578125" customWidth="1"/>
    <col min="14068" max="14068" width="11.42578125" customWidth="1"/>
    <col min="14069" max="14069" width="13.140625" bestFit="1" customWidth="1"/>
    <col min="14070" max="14070" width="15.28515625" customWidth="1"/>
    <col min="14072" max="14072" width="12.5703125" bestFit="1" customWidth="1"/>
    <col min="14073" max="14077" width="11.42578125" customWidth="1"/>
    <col min="14079" max="14079" width="12.5703125" bestFit="1" customWidth="1"/>
    <col min="14313" max="14313" width="13" customWidth="1"/>
    <col min="14314" max="14320" width="14" customWidth="1"/>
    <col min="14321" max="14321" width="14.5703125" customWidth="1"/>
    <col min="14322" max="14322" width="13.28515625" customWidth="1"/>
    <col min="14323" max="14323" width="14.42578125" customWidth="1"/>
    <col min="14324" max="14324" width="11.42578125" customWidth="1"/>
    <col min="14325" max="14325" width="13.140625" bestFit="1" customWidth="1"/>
    <col min="14326" max="14326" width="15.28515625" customWidth="1"/>
    <col min="14328" max="14328" width="12.5703125" bestFit="1" customWidth="1"/>
    <col min="14329" max="14333" width="11.42578125" customWidth="1"/>
    <col min="14335" max="14335" width="12.5703125" bestFit="1" customWidth="1"/>
    <col min="14569" max="14569" width="13" customWidth="1"/>
    <col min="14570" max="14576" width="14" customWidth="1"/>
    <col min="14577" max="14577" width="14.5703125" customWidth="1"/>
    <col min="14578" max="14578" width="13.28515625" customWidth="1"/>
    <col min="14579" max="14579" width="14.42578125" customWidth="1"/>
    <col min="14580" max="14580" width="11.42578125" customWidth="1"/>
    <col min="14581" max="14581" width="13.140625" bestFit="1" customWidth="1"/>
    <col min="14582" max="14582" width="15.28515625" customWidth="1"/>
    <col min="14584" max="14584" width="12.5703125" bestFit="1" customWidth="1"/>
    <col min="14585" max="14589" width="11.42578125" customWidth="1"/>
    <col min="14591" max="14591" width="12.5703125" bestFit="1" customWidth="1"/>
    <col min="14825" max="14825" width="13" customWidth="1"/>
    <col min="14826" max="14832" width="14" customWidth="1"/>
    <col min="14833" max="14833" width="14.5703125" customWidth="1"/>
    <col min="14834" max="14834" width="13.28515625" customWidth="1"/>
    <col min="14835" max="14835" width="14.42578125" customWidth="1"/>
    <col min="14836" max="14836" width="11.42578125" customWidth="1"/>
    <col min="14837" max="14837" width="13.140625" bestFit="1" customWidth="1"/>
    <col min="14838" max="14838" width="15.28515625" customWidth="1"/>
    <col min="14840" max="14840" width="12.5703125" bestFit="1" customWidth="1"/>
    <col min="14841" max="14845" width="11.42578125" customWidth="1"/>
    <col min="14847" max="14847" width="12.5703125" bestFit="1" customWidth="1"/>
    <col min="15081" max="15081" width="13" customWidth="1"/>
    <col min="15082" max="15088" width="14" customWidth="1"/>
    <col min="15089" max="15089" width="14.5703125" customWidth="1"/>
    <col min="15090" max="15090" width="13.28515625" customWidth="1"/>
    <col min="15091" max="15091" width="14.42578125" customWidth="1"/>
    <col min="15092" max="15092" width="11.42578125" customWidth="1"/>
    <col min="15093" max="15093" width="13.140625" bestFit="1" customWidth="1"/>
    <col min="15094" max="15094" width="15.28515625" customWidth="1"/>
    <col min="15096" max="15096" width="12.5703125" bestFit="1" customWidth="1"/>
    <col min="15097" max="15101" width="11.42578125" customWidth="1"/>
    <col min="15103" max="15103" width="12.5703125" bestFit="1" customWidth="1"/>
    <col min="15337" max="15337" width="13" customWidth="1"/>
    <col min="15338" max="15344" width="14" customWidth="1"/>
    <col min="15345" max="15345" width="14.5703125" customWidth="1"/>
    <col min="15346" max="15346" width="13.28515625" customWidth="1"/>
    <col min="15347" max="15347" width="14.42578125" customWidth="1"/>
    <col min="15348" max="15348" width="11.42578125" customWidth="1"/>
    <col min="15349" max="15349" width="13.140625" bestFit="1" customWidth="1"/>
    <col min="15350" max="15350" width="15.28515625" customWidth="1"/>
    <col min="15352" max="15352" width="12.5703125" bestFit="1" customWidth="1"/>
    <col min="15353" max="15357" width="11.42578125" customWidth="1"/>
    <col min="15359" max="15359" width="12.5703125" bestFit="1" customWidth="1"/>
    <col min="15593" max="15593" width="13" customWidth="1"/>
    <col min="15594" max="15600" width="14" customWidth="1"/>
    <col min="15601" max="15601" width="14.5703125" customWidth="1"/>
    <col min="15602" max="15602" width="13.28515625" customWidth="1"/>
    <col min="15603" max="15603" width="14.42578125" customWidth="1"/>
    <col min="15604" max="15604" width="11.42578125" customWidth="1"/>
    <col min="15605" max="15605" width="13.140625" bestFit="1" customWidth="1"/>
    <col min="15606" max="15606" width="15.28515625" customWidth="1"/>
    <col min="15608" max="15608" width="12.5703125" bestFit="1" customWidth="1"/>
    <col min="15609" max="15613" width="11.42578125" customWidth="1"/>
    <col min="15615" max="15615" width="12.5703125" bestFit="1" customWidth="1"/>
    <col min="15849" max="15849" width="13" customWidth="1"/>
    <col min="15850" max="15856" width="14" customWidth="1"/>
    <col min="15857" max="15857" width="14.5703125" customWidth="1"/>
    <col min="15858" max="15858" width="13.28515625" customWidth="1"/>
    <col min="15859" max="15859" width="14.42578125" customWidth="1"/>
    <col min="15860" max="15860" width="11.42578125" customWidth="1"/>
    <col min="15861" max="15861" width="13.140625" bestFit="1" customWidth="1"/>
    <col min="15862" max="15862" width="15.28515625" customWidth="1"/>
    <col min="15864" max="15864" width="12.5703125" bestFit="1" customWidth="1"/>
    <col min="15865" max="15869" width="11.42578125" customWidth="1"/>
    <col min="15871" max="15871" width="12.5703125" bestFit="1" customWidth="1"/>
    <col min="16105" max="16105" width="13" customWidth="1"/>
    <col min="16106" max="16112" width="14" customWidth="1"/>
    <col min="16113" max="16113" width="14.5703125" customWidth="1"/>
    <col min="16114" max="16114" width="13.28515625" customWidth="1"/>
    <col min="16115" max="16115" width="14.42578125" customWidth="1"/>
    <col min="16116" max="16116" width="11.42578125" customWidth="1"/>
    <col min="16117" max="16117" width="13.140625" bestFit="1" customWidth="1"/>
    <col min="16118" max="16118" width="15.28515625" customWidth="1"/>
    <col min="16120" max="16120" width="12.5703125" bestFit="1" customWidth="1"/>
    <col min="16121" max="16125" width="11.42578125" customWidth="1"/>
    <col min="16127" max="16127" width="12.5703125" bestFit="1" customWidth="1"/>
  </cols>
  <sheetData>
    <row r="1" spans="1:8">
      <c r="A1" s="3" t="s">
        <v>364</v>
      </c>
    </row>
    <row r="2" spans="1:8">
      <c r="A2" s="3"/>
    </row>
    <row r="3" spans="1:8">
      <c r="A3" s="359"/>
      <c r="B3" s="610" t="s">
        <v>191</v>
      </c>
      <c r="C3" s="610"/>
      <c r="D3" s="610"/>
      <c r="E3" s="610"/>
    </row>
    <row r="4" spans="1:8">
      <c r="A4" s="38" t="s">
        <v>208</v>
      </c>
      <c r="B4" s="360" t="s">
        <v>438</v>
      </c>
      <c r="C4" s="360" t="s">
        <v>439</v>
      </c>
      <c r="D4" s="361">
        <v>3</v>
      </c>
      <c r="E4" s="361">
        <v>4</v>
      </c>
      <c r="F4" s="361">
        <v>5</v>
      </c>
      <c r="G4" s="361">
        <v>6</v>
      </c>
      <c r="H4" s="360" t="s">
        <v>193</v>
      </c>
    </row>
    <row r="5" spans="1:8">
      <c r="A5" s="38" t="s">
        <v>194</v>
      </c>
      <c r="B5" s="39">
        <v>2700000</v>
      </c>
      <c r="C5" s="39">
        <v>300000</v>
      </c>
      <c r="D5" s="39"/>
      <c r="E5" s="39"/>
      <c r="F5" s="40"/>
      <c r="G5" s="40"/>
      <c r="H5" s="40">
        <f>SUM(B5:G5)</f>
        <v>3000000</v>
      </c>
    </row>
    <row r="6" spans="1:8">
      <c r="A6" s="38" t="s">
        <v>195</v>
      </c>
      <c r="B6" s="39">
        <v>2700000</v>
      </c>
      <c r="C6" s="39">
        <v>300000</v>
      </c>
      <c r="D6" s="39"/>
      <c r="E6" s="39"/>
      <c r="F6" s="40"/>
      <c r="G6" s="40"/>
      <c r="H6" s="40">
        <f t="shared" ref="H6:H16" si="0">SUM(B6:G6)</f>
        <v>3000000</v>
      </c>
    </row>
    <row r="7" spans="1:8">
      <c r="A7" s="38" t="s">
        <v>196</v>
      </c>
      <c r="B7" s="39">
        <v>2700000</v>
      </c>
      <c r="C7" s="39">
        <v>300000</v>
      </c>
      <c r="D7" s="39"/>
      <c r="E7" s="39"/>
      <c r="F7" s="40"/>
      <c r="G7" s="40"/>
      <c r="H7" s="40">
        <f t="shared" si="0"/>
        <v>3000000</v>
      </c>
    </row>
    <row r="8" spans="1:8">
      <c r="A8" s="38" t="s">
        <v>197</v>
      </c>
      <c r="B8" s="39">
        <v>2700000</v>
      </c>
      <c r="C8" s="39">
        <v>300000</v>
      </c>
      <c r="D8" s="39"/>
      <c r="E8" s="39"/>
      <c r="F8" s="40"/>
      <c r="G8" s="40"/>
      <c r="H8" s="40">
        <f t="shared" si="0"/>
        <v>3000000</v>
      </c>
    </row>
    <row r="9" spans="1:8">
      <c r="A9" s="38" t="s">
        <v>198</v>
      </c>
      <c r="B9" s="39">
        <v>2700000</v>
      </c>
      <c r="C9" s="39">
        <v>300000</v>
      </c>
      <c r="D9" s="39"/>
      <c r="E9" s="39"/>
      <c r="F9" s="40"/>
      <c r="G9" s="40"/>
      <c r="H9" s="40">
        <f t="shared" si="0"/>
        <v>3000000</v>
      </c>
    </row>
    <row r="10" spans="1:8">
      <c r="A10" s="38" t="s">
        <v>199</v>
      </c>
      <c r="B10" s="39">
        <v>2700000</v>
      </c>
      <c r="C10" s="39">
        <v>300000</v>
      </c>
      <c r="D10" s="39"/>
      <c r="E10" s="39"/>
      <c r="F10" s="40"/>
      <c r="G10" s="40"/>
      <c r="H10" s="40">
        <f t="shared" si="0"/>
        <v>3000000</v>
      </c>
    </row>
    <row r="11" spans="1:8">
      <c r="A11" s="38" t="s">
        <v>200</v>
      </c>
      <c r="B11" s="39">
        <v>3700000</v>
      </c>
      <c r="C11" s="39">
        <v>400000</v>
      </c>
      <c r="D11" s="39"/>
      <c r="E11" s="39"/>
      <c r="F11" s="40"/>
      <c r="G11" s="40"/>
      <c r="H11" s="40">
        <f>SUM(B11:G11)</f>
        <v>4100000</v>
      </c>
    </row>
    <row r="12" spans="1:8">
      <c r="A12" s="38" t="s">
        <v>201</v>
      </c>
      <c r="B12" s="39">
        <v>3700000</v>
      </c>
      <c r="C12" s="39">
        <v>400000</v>
      </c>
      <c r="D12" s="39"/>
      <c r="E12" s="39"/>
      <c r="F12" s="40"/>
      <c r="G12" s="40"/>
      <c r="H12" s="40">
        <f t="shared" si="0"/>
        <v>4100000</v>
      </c>
    </row>
    <row r="13" spans="1:8">
      <c r="A13" s="38" t="s">
        <v>202</v>
      </c>
      <c r="B13" s="39">
        <v>3700000</v>
      </c>
      <c r="C13" s="39">
        <v>400000</v>
      </c>
      <c r="D13" s="39"/>
      <c r="E13" s="39"/>
      <c r="F13" s="40"/>
      <c r="G13" s="40"/>
      <c r="H13" s="40">
        <f t="shared" si="0"/>
        <v>4100000</v>
      </c>
    </row>
    <row r="14" spans="1:8">
      <c r="A14" s="38" t="s">
        <v>203</v>
      </c>
      <c r="B14" s="39">
        <v>5200000</v>
      </c>
      <c r="C14" s="39">
        <v>600000</v>
      </c>
      <c r="D14" s="39"/>
      <c r="E14" s="39"/>
      <c r="F14" s="40"/>
      <c r="G14" s="40"/>
      <c r="H14" s="40">
        <f t="shared" si="0"/>
        <v>5800000</v>
      </c>
    </row>
    <row r="15" spans="1:8">
      <c r="A15" s="38" t="s">
        <v>204</v>
      </c>
      <c r="B15" s="39">
        <f>+B14</f>
        <v>5200000</v>
      </c>
      <c r="C15" s="39">
        <f>+C14</f>
        <v>600000</v>
      </c>
      <c r="D15" s="39"/>
      <c r="E15" s="39"/>
      <c r="F15" s="40"/>
      <c r="G15" s="40"/>
      <c r="H15" s="40">
        <f t="shared" si="0"/>
        <v>5800000</v>
      </c>
    </row>
    <row r="16" spans="1:8">
      <c r="A16" s="38" t="s">
        <v>205</v>
      </c>
      <c r="B16" s="39">
        <f>+B15</f>
        <v>5200000</v>
      </c>
      <c r="C16" s="39">
        <f>+C15</f>
        <v>600000</v>
      </c>
      <c r="D16" s="39"/>
      <c r="E16" s="39"/>
      <c r="F16" s="40"/>
      <c r="G16" s="40"/>
      <c r="H16" s="40">
        <f t="shared" si="0"/>
        <v>5800000</v>
      </c>
    </row>
    <row r="17" spans="1:18" ht="15.75" thickBot="1">
      <c r="A17" s="362" t="s">
        <v>193</v>
      </c>
      <c r="B17" s="39">
        <f t="shared" ref="B17:H17" si="1">SUM(B5:B16)</f>
        <v>42900000</v>
      </c>
      <c r="C17" s="39">
        <f t="shared" si="1"/>
        <v>4800000</v>
      </c>
      <c r="D17" s="39">
        <f t="shared" si="1"/>
        <v>0</v>
      </c>
      <c r="E17" s="39">
        <f t="shared" si="1"/>
        <v>0</v>
      </c>
      <c r="F17" s="39">
        <f t="shared" si="1"/>
        <v>0</v>
      </c>
      <c r="G17" s="39">
        <f t="shared" si="1"/>
        <v>0</v>
      </c>
      <c r="H17" s="39">
        <f t="shared" si="1"/>
        <v>47700000</v>
      </c>
    </row>
    <row r="18" spans="1:18" ht="15.75" thickBot="1">
      <c r="H18" s="43">
        <f>SUM(B17:G17)</f>
        <v>47700000</v>
      </c>
    </row>
    <row r="22" spans="1:18">
      <c r="A22" s="3" t="s">
        <v>440</v>
      </c>
      <c r="B22" s="3"/>
      <c r="C22" s="3"/>
      <c r="D22" s="3"/>
      <c r="E22" s="3"/>
      <c r="F22" s="3"/>
      <c r="G22" s="3"/>
      <c r="H22" s="3"/>
    </row>
    <row r="23" spans="1:18">
      <c r="A23" s="3"/>
      <c r="B23" s="3"/>
      <c r="C23" s="3"/>
      <c r="D23" s="3"/>
      <c r="E23" s="3"/>
      <c r="F23" s="3"/>
      <c r="G23" s="3"/>
      <c r="H23" s="3"/>
      <c r="O23">
        <v>0</v>
      </c>
    </row>
    <row r="24" spans="1:18">
      <c r="A24" s="359"/>
      <c r="B24" s="610" t="s">
        <v>191</v>
      </c>
      <c r="C24" s="610"/>
      <c r="D24" s="610"/>
      <c r="E24" s="610"/>
      <c r="F24" s="359"/>
      <c r="G24" s="359"/>
      <c r="H24" s="359"/>
      <c r="I24" s="359"/>
      <c r="J24" s="611" t="s">
        <v>177</v>
      </c>
      <c r="K24" s="611"/>
      <c r="L24" s="611"/>
      <c r="M24" s="611"/>
    </row>
    <row r="25" spans="1:18">
      <c r="A25" s="38" t="s">
        <v>208</v>
      </c>
      <c r="B25" s="361" t="str">
        <f>+B4</f>
        <v>CARLOS</v>
      </c>
      <c r="C25" s="361" t="str">
        <f>+C4</f>
        <v>JUAN</v>
      </c>
      <c r="D25" s="361">
        <v>3</v>
      </c>
      <c r="E25" s="361">
        <v>4</v>
      </c>
      <c r="F25" s="361">
        <v>5</v>
      </c>
      <c r="G25" s="361">
        <v>6</v>
      </c>
      <c r="H25" s="2" t="s">
        <v>209</v>
      </c>
      <c r="I25" s="38" t="s">
        <v>192</v>
      </c>
      <c r="J25" s="361">
        <v>1</v>
      </c>
      <c r="K25" s="361">
        <v>2</v>
      </c>
      <c r="L25" s="361">
        <v>3</v>
      </c>
      <c r="M25" s="361">
        <v>4</v>
      </c>
      <c r="N25" s="361">
        <v>5</v>
      </c>
      <c r="O25" s="361">
        <v>6</v>
      </c>
      <c r="P25" s="363" t="str">
        <f>+H25</f>
        <v>total</v>
      </c>
    </row>
    <row r="26" spans="1:18">
      <c r="A26" s="38" t="s">
        <v>194</v>
      </c>
      <c r="B26" s="39">
        <f>+B5</f>
        <v>2700000</v>
      </c>
      <c r="C26" s="39">
        <f>+C5</f>
        <v>300000</v>
      </c>
      <c r="D26" s="39">
        <f>+D5</f>
        <v>0</v>
      </c>
      <c r="E26" s="39"/>
      <c r="F26" s="39"/>
      <c r="G26" s="39"/>
      <c r="H26" s="39">
        <f>SUM(B26:G26)</f>
        <v>3000000</v>
      </c>
      <c r="I26" s="254">
        <v>1.0449999999999999</v>
      </c>
      <c r="J26" s="39">
        <f t="shared" ref="J26:J37" si="2">+B26*I26</f>
        <v>2821500</v>
      </c>
      <c r="K26" s="39">
        <f t="shared" ref="K26:K37" si="3">+I26*C26</f>
        <v>313500</v>
      </c>
      <c r="L26" s="39">
        <f t="shared" ref="L26:L37" si="4">+I26*D26</f>
        <v>0</v>
      </c>
      <c r="M26" s="39">
        <f t="shared" ref="M26:M37" si="5">+I26*E26</f>
        <v>0</v>
      </c>
      <c r="N26" s="40">
        <f>+F26*I26</f>
        <v>0</v>
      </c>
      <c r="O26" s="40">
        <f>+G26*I26</f>
        <v>0</v>
      </c>
      <c r="P26" s="40">
        <f>SUM(J26:O26)</f>
        <v>3135000</v>
      </c>
      <c r="R26">
        <f>+J26*0.11111</f>
        <v>313496.86499999999</v>
      </c>
    </row>
    <row r="27" spans="1:18">
      <c r="A27" s="38" t="s">
        <v>195</v>
      </c>
      <c r="B27" s="39">
        <f t="shared" ref="B27:D37" si="6">+B6</f>
        <v>2700000</v>
      </c>
      <c r="C27" s="39">
        <f t="shared" si="6"/>
        <v>300000</v>
      </c>
      <c r="D27" s="39">
        <f t="shared" si="6"/>
        <v>0</v>
      </c>
      <c r="E27" s="39"/>
      <c r="F27" s="39"/>
      <c r="G27" s="39"/>
      <c r="H27" s="39">
        <f t="shared" ref="H27:H38" si="7">SUM(B27:G27)</f>
        <v>3000000</v>
      </c>
      <c r="I27" s="254">
        <v>1.0369999999999999</v>
      </c>
      <c r="J27" s="39">
        <f t="shared" si="2"/>
        <v>2799900</v>
      </c>
      <c r="K27" s="39">
        <f t="shared" si="3"/>
        <v>311100</v>
      </c>
      <c r="L27" s="39">
        <f t="shared" si="4"/>
        <v>0</v>
      </c>
      <c r="M27" s="39">
        <f t="shared" si="5"/>
        <v>0</v>
      </c>
      <c r="N27" s="40">
        <f t="shared" ref="N27:N37" si="8">+F27*I27</f>
        <v>0</v>
      </c>
      <c r="O27" s="40">
        <f t="shared" ref="O27:O37" si="9">+G27*I27</f>
        <v>0</v>
      </c>
      <c r="P27" s="40">
        <f t="shared" ref="P27:P37" si="10">SUM(J27:O27)</f>
        <v>3111000</v>
      </c>
    </row>
    <row r="28" spans="1:18">
      <c r="A28" s="38" t="s">
        <v>196</v>
      </c>
      <c r="B28" s="39">
        <f t="shared" si="6"/>
        <v>2700000</v>
      </c>
      <c r="C28" s="39">
        <f t="shared" si="6"/>
        <v>300000</v>
      </c>
      <c r="D28" s="39">
        <f t="shared" si="6"/>
        <v>0</v>
      </c>
      <c r="E28" s="39"/>
      <c r="F28" s="39"/>
      <c r="G28" s="39"/>
      <c r="H28" s="39">
        <f t="shared" si="7"/>
        <v>3000000</v>
      </c>
      <c r="I28" s="254">
        <v>1.0369999999999999</v>
      </c>
      <c r="J28" s="39">
        <f t="shared" si="2"/>
        <v>2799900</v>
      </c>
      <c r="K28" s="39">
        <f t="shared" si="3"/>
        <v>311100</v>
      </c>
      <c r="L28" s="39">
        <f t="shared" si="4"/>
        <v>0</v>
      </c>
      <c r="M28" s="39">
        <f t="shared" si="5"/>
        <v>0</v>
      </c>
      <c r="N28" s="40">
        <f t="shared" si="8"/>
        <v>0</v>
      </c>
      <c r="O28" s="40">
        <f t="shared" si="9"/>
        <v>0</v>
      </c>
      <c r="P28" s="40">
        <f t="shared" si="10"/>
        <v>3111000</v>
      </c>
    </row>
    <row r="29" spans="1:18">
      <c r="A29" s="38" t="s">
        <v>197</v>
      </c>
      <c r="B29" s="39">
        <f t="shared" si="6"/>
        <v>2700000</v>
      </c>
      <c r="C29" s="39">
        <f t="shared" si="6"/>
        <v>300000</v>
      </c>
      <c r="D29" s="39">
        <f t="shared" si="6"/>
        <v>0</v>
      </c>
      <c r="E29" s="39"/>
      <c r="F29" s="39"/>
      <c r="G29" s="39"/>
      <c r="H29" s="39">
        <f t="shared" si="7"/>
        <v>3000000</v>
      </c>
      <c r="I29" s="254">
        <v>1.026</v>
      </c>
      <c r="J29" s="39">
        <f t="shared" si="2"/>
        <v>2770200</v>
      </c>
      <c r="K29" s="39">
        <f t="shared" si="3"/>
        <v>307800</v>
      </c>
      <c r="L29" s="39">
        <f t="shared" si="4"/>
        <v>0</v>
      </c>
      <c r="M29" s="39">
        <f t="shared" si="5"/>
        <v>0</v>
      </c>
      <c r="N29" s="40">
        <f t="shared" si="8"/>
        <v>0</v>
      </c>
      <c r="O29" s="40">
        <f t="shared" si="9"/>
        <v>0</v>
      </c>
      <c r="P29" s="40">
        <f t="shared" si="10"/>
        <v>3078000</v>
      </c>
    </row>
    <row r="30" spans="1:18">
      <c r="A30" s="38" t="s">
        <v>198</v>
      </c>
      <c r="B30" s="39">
        <f t="shared" si="6"/>
        <v>2700000</v>
      </c>
      <c r="C30" s="39">
        <f t="shared" si="6"/>
        <v>300000</v>
      </c>
      <c r="D30" s="39">
        <f t="shared" si="6"/>
        <v>0</v>
      </c>
      <c r="E30" s="39"/>
      <c r="F30" s="39"/>
      <c r="G30" s="39"/>
      <c r="H30" s="39">
        <f t="shared" si="7"/>
        <v>3000000</v>
      </c>
      <c r="I30" s="254">
        <v>1.0229999999999999</v>
      </c>
      <c r="J30" s="39">
        <f t="shared" si="2"/>
        <v>2762099.9999999995</v>
      </c>
      <c r="K30" s="39">
        <f t="shared" si="3"/>
        <v>306900</v>
      </c>
      <c r="L30" s="39">
        <f t="shared" si="4"/>
        <v>0</v>
      </c>
      <c r="M30" s="39">
        <f t="shared" si="5"/>
        <v>0</v>
      </c>
      <c r="N30" s="40">
        <f t="shared" si="8"/>
        <v>0</v>
      </c>
      <c r="O30" s="40">
        <f t="shared" si="9"/>
        <v>0</v>
      </c>
      <c r="P30" s="40">
        <f t="shared" si="10"/>
        <v>3068999.9999999995</v>
      </c>
    </row>
    <row r="31" spans="1:18">
      <c r="A31" s="38" t="s">
        <v>199</v>
      </c>
      <c r="B31" s="39">
        <f t="shared" si="6"/>
        <v>2700000</v>
      </c>
      <c r="C31" s="39">
        <f t="shared" si="6"/>
        <v>300000</v>
      </c>
      <c r="D31" s="39">
        <f t="shared" si="6"/>
        <v>0</v>
      </c>
      <c r="E31" s="39"/>
      <c r="F31" s="39"/>
      <c r="G31" s="39"/>
      <c r="H31" s="39">
        <f t="shared" si="7"/>
        <v>3000000</v>
      </c>
      <c r="I31" s="254">
        <v>1.022</v>
      </c>
      <c r="J31" s="39">
        <f t="shared" si="2"/>
        <v>2759400</v>
      </c>
      <c r="K31" s="39">
        <f t="shared" si="3"/>
        <v>306600</v>
      </c>
      <c r="L31" s="39">
        <f t="shared" si="4"/>
        <v>0</v>
      </c>
      <c r="M31" s="39">
        <f t="shared" si="5"/>
        <v>0</v>
      </c>
      <c r="N31" s="40">
        <f t="shared" si="8"/>
        <v>0</v>
      </c>
      <c r="O31" s="40">
        <f t="shared" si="9"/>
        <v>0</v>
      </c>
      <c r="P31" s="40">
        <f t="shared" si="10"/>
        <v>3066000</v>
      </c>
    </row>
    <row r="32" spans="1:18">
      <c r="A32" s="38" t="s">
        <v>200</v>
      </c>
      <c r="B32" s="39">
        <f t="shared" si="6"/>
        <v>3700000</v>
      </c>
      <c r="C32" s="39">
        <f t="shared" si="6"/>
        <v>400000</v>
      </c>
      <c r="D32" s="39">
        <f t="shared" si="6"/>
        <v>0</v>
      </c>
      <c r="E32" s="39"/>
      <c r="F32" s="39"/>
      <c r="G32" s="39"/>
      <c r="H32" s="39">
        <f t="shared" si="7"/>
        <v>4100000</v>
      </c>
      <c r="I32" s="254">
        <v>1.0229999999999999</v>
      </c>
      <c r="J32" s="39">
        <f t="shared" si="2"/>
        <v>3785099.9999999995</v>
      </c>
      <c r="K32" s="39">
        <f t="shared" si="3"/>
        <v>409199.99999999994</v>
      </c>
      <c r="L32" s="39">
        <f t="shared" si="4"/>
        <v>0</v>
      </c>
      <c r="M32" s="39">
        <f t="shared" si="5"/>
        <v>0</v>
      </c>
      <c r="N32" s="40">
        <f t="shared" si="8"/>
        <v>0</v>
      </c>
      <c r="O32" s="40">
        <f t="shared" si="9"/>
        <v>0</v>
      </c>
      <c r="P32" s="40">
        <f t="shared" si="10"/>
        <v>4194299.9999999995</v>
      </c>
    </row>
    <row r="33" spans="1:16">
      <c r="A33" s="38" t="s">
        <v>201</v>
      </c>
      <c r="B33" s="39">
        <f t="shared" si="6"/>
        <v>3700000</v>
      </c>
      <c r="C33" s="39">
        <f t="shared" si="6"/>
        <v>400000</v>
      </c>
      <c r="D33" s="39">
        <f t="shared" si="6"/>
        <v>0</v>
      </c>
      <c r="E33" s="39"/>
      <c r="F33" s="39"/>
      <c r="G33" s="39"/>
      <c r="H33" s="39">
        <f t="shared" si="7"/>
        <v>4100000</v>
      </c>
      <c r="I33" s="254">
        <v>1.02</v>
      </c>
      <c r="J33" s="39">
        <f t="shared" si="2"/>
        <v>3774000</v>
      </c>
      <c r="K33" s="39">
        <f t="shared" si="3"/>
        <v>408000</v>
      </c>
      <c r="L33" s="39">
        <f t="shared" si="4"/>
        <v>0</v>
      </c>
      <c r="M33" s="39">
        <f t="shared" si="5"/>
        <v>0</v>
      </c>
      <c r="N33" s="40">
        <f t="shared" si="8"/>
        <v>0</v>
      </c>
      <c r="O33" s="40">
        <f t="shared" si="9"/>
        <v>0</v>
      </c>
      <c r="P33" s="40">
        <f t="shared" si="10"/>
        <v>4182000</v>
      </c>
    </row>
    <row r="34" spans="1:16">
      <c r="A34" s="38" t="s">
        <v>202</v>
      </c>
      <c r="B34" s="39">
        <f t="shared" si="6"/>
        <v>3700000</v>
      </c>
      <c r="C34" s="39">
        <f t="shared" si="6"/>
        <v>400000</v>
      </c>
      <c r="D34" s="39">
        <f t="shared" si="6"/>
        <v>0</v>
      </c>
      <c r="E34" s="39"/>
      <c r="F34" s="39"/>
      <c r="G34" s="39"/>
      <c r="H34" s="39">
        <f t="shared" si="7"/>
        <v>4100000</v>
      </c>
      <c r="I34" s="254">
        <v>1.0189999999999999</v>
      </c>
      <c r="J34" s="39">
        <f t="shared" si="2"/>
        <v>3770299.9999999995</v>
      </c>
      <c r="K34" s="39">
        <f t="shared" si="3"/>
        <v>407599.99999999994</v>
      </c>
      <c r="L34" s="39">
        <f t="shared" si="4"/>
        <v>0</v>
      </c>
      <c r="M34" s="39">
        <f t="shared" si="5"/>
        <v>0</v>
      </c>
      <c r="N34" s="40">
        <f t="shared" si="8"/>
        <v>0</v>
      </c>
      <c r="O34" s="40">
        <f t="shared" si="9"/>
        <v>0</v>
      </c>
      <c r="P34" s="40">
        <f t="shared" si="10"/>
        <v>4177899.9999999995</v>
      </c>
    </row>
    <row r="35" spans="1:16">
      <c r="A35" s="38" t="s">
        <v>203</v>
      </c>
      <c r="B35" s="39">
        <f t="shared" si="6"/>
        <v>5200000</v>
      </c>
      <c r="C35" s="39">
        <f t="shared" si="6"/>
        <v>600000</v>
      </c>
      <c r="D35" s="39">
        <f t="shared" si="6"/>
        <v>0</v>
      </c>
      <c r="E35" s="39"/>
      <c r="F35" s="39"/>
      <c r="G35" s="39"/>
      <c r="H35" s="39">
        <f t="shared" si="7"/>
        <v>5800000</v>
      </c>
      <c r="I35" s="254">
        <v>1.012</v>
      </c>
      <c r="J35" s="39">
        <f t="shared" si="2"/>
        <v>5262400</v>
      </c>
      <c r="K35" s="39">
        <f t="shared" si="3"/>
        <v>607200</v>
      </c>
      <c r="L35" s="39">
        <f t="shared" si="4"/>
        <v>0</v>
      </c>
      <c r="M35" s="39">
        <f t="shared" si="5"/>
        <v>0</v>
      </c>
      <c r="N35" s="40">
        <f t="shared" si="8"/>
        <v>0</v>
      </c>
      <c r="O35" s="40">
        <f t="shared" si="9"/>
        <v>0</v>
      </c>
      <c r="P35" s="40">
        <f t="shared" si="10"/>
        <v>5869600</v>
      </c>
    </row>
    <row r="36" spans="1:16">
      <c r="A36" s="38" t="s">
        <v>204</v>
      </c>
      <c r="B36" s="39">
        <f t="shared" si="6"/>
        <v>5200000</v>
      </c>
      <c r="C36" s="39">
        <f t="shared" si="6"/>
        <v>600000</v>
      </c>
      <c r="D36" s="39">
        <f t="shared" si="6"/>
        <v>0</v>
      </c>
      <c r="E36" s="39"/>
      <c r="F36" s="39"/>
      <c r="G36" s="39"/>
      <c r="H36" s="39">
        <f t="shared" si="7"/>
        <v>5800000</v>
      </c>
      <c r="I36" s="254">
        <v>1.0069999999999999</v>
      </c>
      <c r="J36" s="39">
        <f t="shared" si="2"/>
        <v>5236399.9999999991</v>
      </c>
      <c r="K36" s="39">
        <f t="shared" si="3"/>
        <v>604199.99999999988</v>
      </c>
      <c r="L36" s="39">
        <f t="shared" si="4"/>
        <v>0</v>
      </c>
      <c r="M36" s="39">
        <f t="shared" si="5"/>
        <v>0</v>
      </c>
      <c r="N36" s="40">
        <f t="shared" si="8"/>
        <v>0</v>
      </c>
      <c r="O36" s="40">
        <f t="shared" si="9"/>
        <v>0</v>
      </c>
      <c r="P36" s="40">
        <f t="shared" si="10"/>
        <v>5840599.9999999991</v>
      </c>
    </row>
    <row r="37" spans="1:16">
      <c r="A37" s="38" t="s">
        <v>205</v>
      </c>
      <c r="B37" s="39">
        <f t="shared" si="6"/>
        <v>5200000</v>
      </c>
      <c r="C37" s="39">
        <f t="shared" si="6"/>
        <v>600000</v>
      </c>
      <c r="D37" s="39">
        <f t="shared" si="6"/>
        <v>0</v>
      </c>
      <c r="E37" s="39"/>
      <c r="F37" s="39"/>
      <c r="G37" s="39"/>
      <c r="H37" s="39">
        <f t="shared" si="7"/>
        <v>5800000</v>
      </c>
      <c r="I37" s="254">
        <v>1</v>
      </c>
      <c r="J37" s="39">
        <f t="shared" si="2"/>
        <v>5200000</v>
      </c>
      <c r="K37" s="39">
        <f t="shared" si="3"/>
        <v>600000</v>
      </c>
      <c r="L37" s="39">
        <f t="shared" si="4"/>
        <v>0</v>
      </c>
      <c r="M37" s="39">
        <f t="shared" si="5"/>
        <v>0</v>
      </c>
      <c r="N37" s="40">
        <f t="shared" si="8"/>
        <v>0</v>
      </c>
      <c r="O37" s="40">
        <f t="shared" si="9"/>
        <v>0</v>
      </c>
      <c r="P37" s="40">
        <f t="shared" si="10"/>
        <v>5800000</v>
      </c>
    </row>
    <row r="38" spans="1:16" ht="15.75" thickBot="1">
      <c r="A38" s="362" t="s">
        <v>193</v>
      </c>
      <c r="B38" s="39">
        <f t="shared" ref="B38:G38" si="11">SUM(B26:B37)</f>
        <v>42900000</v>
      </c>
      <c r="C38" s="39">
        <f t="shared" si="11"/>
        <v>4800000</v>
      </c>
      <c r="D38" s="39">
        <f t="shared" si="11"/>
        <v>0</v>
      </c>
      <c r="E38" s="39">
        <f t="shared" si="11"/>
        <v>0</v>
      </c>
      <c r="F38" s="39">
        <f t="shared" si="11"/>
        <v>0</v>
      </c>
      <c r="G38" s="39">
        <f t="shared" si="11"/>
        <v>0</v>
      </c>
      <c r="H38" s="41">
        <f t="shared" si="7"/>
        <v>47700000</v>
      </c>
      <c r="I38" s="42"/>
      <c r="J38" s="39">
        <f t="shared" ref="J38:P38" si="12">SUM(J26:J37)</f>
        <v>43741200</v>
      </c>
      <c r="K38" s="39">
        <f t="shared" si="12"/>
        <v>4893200</v>
      </c>
      <c r="L38" s="39">
        <f t="shared" si="12"/>
        <v>0</v>
      </c>
      <c r="M38" s="39">
        <f t="shared" si="12"/>
        <v>0</v>
      </c>
      <c r="N38" s="39">
        <f t="shared" si="12"/>
        <v>0</v>
      </c>
      <c r="O38" s="39">
        <f t="shared" si="12"/>
        <v>0</v>
      </c>
      <c r="P38" s="39">
        <f t="shared" si="12"/>
        <v>48634400</v>
      </c>
    </row>
    <row r="39" spans="1:16" ht="15.75" thickBot="1">
      <c r="H39" s="43">
        <f>SUM(H26:H37)</f>
        <v>47700000</v>
      </c>
      <c r="P39" s="43">
        <f>SUM(J38:O38)</f>
        <v>48634400</v>
      </c>
    </row>
    <row r="41" spans="1:16">
      <c r="P41" s="4">
        <f>+P39-H39</f>
        <v>934400</v>
      </c>
    </row>
  </sheetData>
  <mergeCells count="3">
    <mergeCell ref="B3:E3"/>
    <mergeCell ref="B24:E24"/>
    <mergeCell ref="J24:M24"/>
  </mergeCells>
  <pageMargins left="0.7" right="0.7" top="0.75" bottom="0.75" header="0.3" footer="0.3"/>
  <pageSetup orientation="portrait" horizontalDpi="4294967294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topLeftCell="B1" zoomScale="128" zoomScaleNormal="128" workbookViewId="0">
      <selection activeCell="C6" sqref="C6"/>
    </sheetView>
  </sheetViews>
  <sheetFormatPr baseColWidth="10" defaultRowHeight="15"/>
  <cols>
    <col min="1" max="1" width="0" hidden="1" customWidth="1"/>
    <col min="2" max="2" width="38" customWidth="1"/>
    <col min="3" max="3" width="14" customWidth="1"/>
    <col min="4" max="4" width="15.28515625" customWidth="1"/>
    <col min="5" max="10" width="13.140625" bestFit="1" customWidth="1"/>
    <col min="262" max="262" width="31.42578125" customWidth="1"/>
    <col min="518" max="518" width="31.42578125" customWidth="1"/>
    <col min="774" max="774" width="31.42578125" customWidth="1"/>
    <col min="1030" max="1030" width="31.42578125" customWidth="1"/>
    <col min="1286" max="1286" width="31.42578125" customWidth="1"/>
    <col min="1542" max="1542" width="31.42578125" customWidth="1"/>
    <col min="1798" max="1798" width="31.42578125" customWidth="1"/>
    <col min="2054" max="2054" width="31.42578125" customWidth="1"/>
    <col min="2310" max="2310" width="31.42578125" customWidth="1"/>
    <col min="2566" max="2566" width="31.42578125" customWidth="1"/>
    <col min="2822" max="2822" width="31.42578125" customWidth="1"/>
    <col min="3078" max="3078" width="31.42578125" customWidth="1"/>
    <col min="3334" max="3334" width="31.42578125" customWidth="1"/>
    <col min="3590" max="3590" width="31.42578125" customWidth="1"/>
    <col min="3846" max="3846" width="31.42578125" customWidth="1"/>
    <col min="4102" max="4102" width="31.42578125" customWidth="1"/>
    <col min="4358" max="4358" width="31.42578125" customWidth="1"/>
    <col min="4614" max="4614" width="31.42578125" customWidth="1"/>
    <col min="4870" max="4870" width="31.42578125" customWidth="1"/>
    <col min="5126" max="5126" width="31.42578125" customWidth="1"/>
    <col min="5382" max="5382" width="31.42578125" customWidth="1"/>
    <col min="5638" max="5638" width="31.42578125" customWidth="1"/>
    <col min="5894" max="5894" width="31.42578125" customWidth="1"/>
    <col min="6150" max="6150" width="31.42578125" customWidth="1"/>
    <col min="6406" max="6406" width="31.42578125" customWidth="1"/>
    <col min="6662" max="6662" width="31.42578125" customWidth="1"/>
    <col min="6918" max="6918" width="31.42578125" customWidth="1"/>
    <col min="7174" max="7174" width="31.42578125" customWidth="1"/>
    <col min="7430" max="7430" width="31.42578125" customWidth="1"/>
    <col min="7686" max="7686" width="31.42578125" customWidth="1"/>
    <col min="7942" max="7942" width="31.42578125" customWidth="1"/>
    <col min="8198" max="8198" width="31.42578125" customWidth="1"/>
    <col min="8454" max="8454" width="31.42578125" customWidth="1"/>
    <col min="8710" max="8710" width="31.42578125" customWidth="1"/>
    <col min="8966" max="8966" width="31.42578125" customWidth="1"/>
    <col min="9222" max="9222" width="31.42578125" customWidth="1"/>
    <col min="9478" max="9478" width="31.42578125" customWidth="1"/>
    <col min="9734" max="9734" width="31.42578125" customWidth="1"/>
    <col min="9990" max="9990" width="31.42578125" customWidth="1"/>
    <col min="10246" max="10246" width="31.42578125" customWidth="1"/>
    <col min="10502" max="10502" width="31.42578125" customWidth="1"/>
    <col min="10758" max="10758" width="31.42578125" customWidth="1"/>
    <col min="11014" max="11014" width="31.42578125" customWidth="1"/>
    <col min="11270" max="11270" width="31.42578125" customWidth="1"/>
    <col min="11526" max="11526" width="31.42578125" customWidth="1"/>
    <col min="11782" max="11782" width="31.42578125" customWidth="1"/>
    <col min="12038" max="12038" width="31.42578125" customWidth="1"/>
    <col min="12294" max="12294" width="31.42578125" customWidth="1"/>
    <col min="12550" max="12550" width="31.42578125" customWidth="1"/>
    <col min="12806" max="12806" width="31.42578125" customWidth="1"/>
    <col min="13062" max="13062" width="31.42578125" customWidth="1"/>
    <col min="13318" max="13318" width="31.42578125" customWidth="1"/>
    <col min="13574" max="13574" width="31.42578125" customWidth="1"/>
    <col min="13830" max="13830" width="31.42578125" customWidth="1"/>
    <col min="14086" max="14086" width="31.42578125" customWidth="1"/>
    <col min="14342" max="14342" width="31.42578125" customWidth="1"/>
    <col min="14598" max="14598" width="31.42578125" customWidth="1"/>
    <col min="14854" max="14854" width="31.42578125" customWidth="1"/>
    <col min="15110" max="15110" width="31.42578125" customWidth="1"/>
    <col min="15366" max="15366" width="31.42578125" customWidth="1"/>
    <col min="15622" max="15622" width="31.42578125" customWidth="1"/>
    <col min="15878" max="15878" width="31.42578125" customWidth="1"/>
    <col min="16134" max="16134" width="31.42578125" customWidth="1"/>
  </cols>
  <sheetData>
    <row r="1" spans="1:10">
      <c r="A1" s="156"/>
      <c r="B1" s="243" t="s">
        <v>473</v>
      </c>
      <c r="C1" s="243" t="s">
        <v>472</v>
      </c>
      <c r="D1" s="243"/>
      <c r="E1" s="243"/>
      <c r="F1" s="243"/>
      <c r="G1" s="244"/>
      <c r="H1" s="244"/>
      <c r="I1" s="244"/>
      <c r="J1" s="152"/>
    </row>
    <row r="2" spans="1:10">
      <c r="A2" s="141"/>
      <c r="B2" s="165" t="s">
        <v>289</v>
      </c>
      <c r="C2" s="165" t="s">
        <v>342</v>
      </c>
      <c r="D2" s="165" t="s">
        <v>343</v>
      </c>
      <c r="E2" s="165" t="s">
        <v>344</v>
      </c>
      <c r="F2" s="165" t="s">
        <v>345</v>
      </c>
      <c r="G2" s="165" t="s">
        <v>290</v>
      </c>
      <c r="H2" s="165" t="s">
        <v>291</v>
      </c>
      <c r="I2" s="165" t="s">
        <v>292</v>
      </c>
      <c r="J2" s="245" t="s">
        <v>293</v>
      </c>
    </row>
    <row r="3" spans="1:10">
      <c r="A3" s="246">
        <v>101101010</v>
      </c>
      <c r="B3" s="174" t="s">
        <v>294</v>
      </c>
      <c r="C3" s="238">
        <f>+D18</f>
        <v>200000000</v>
      </c>
      <c r="D3" s="238">
        <f>+C8+C9+C10+C7+C17+C13+C4</f>
        <v>95653399.840000004</v>
      </c>
      <c r="E3" s="238">
        <f t="shared" ref="E3:E12" si="0">IF(C3&gt;D3,(C3-D3),0)</f>
        <v>104346600.16</v>
      </c>
      <c r="F3" s="238">
        <f t="shared" ref="F3:F12" si="1">IF(D3&gt;C3,D3-C3,0)</f>
        <v>0</v>
      </c>
      <c r="G3" s="238">
        <f t="shared" ref="G3:G12" si="2">IF(E3&gt;F3,E3,0)</f>
        <v>104346600.16</v>
      </c>
      <c r="H3" s="238">
        <f t="shared" ref="H3:H12" si="3">IF(F3&gt;E3,F3,0)</f>
        <v>0</v>
      </c>
      <c r="I3" s="239"/>
      <c r="J3" s="247"/>
    </row>
    <row r="4" spans="1:10">
      <c r="A4" s="246">
        <v>103101018</v>
      </c>
      <c r="B4" s="174" t="s">
        <v>295</v>
      </c>
      <c r="C4" s="238">
        <f>+D18*0.125</f>
        <v>25000000</v>
      </c>
      <c r="D4" s="238"/>
      <c r="E4" s="238">
        <f t="shared" si="0"/>
        <v>25000000</v>
      </c>
      <c r="F4" s="238">
        <f t="shared" si="1"/>
        <v>0</v>
      </c>
      <c r="G4" s="238">
        <f t="shared" si="2"/>
        <v>25000000</v>
      </c>
      <c r="H4" s="238">
        <f t="shared" si="3"/>
        <v>0</v>
      </c>
      <c r="I4" s="239"/>
      <c r="J4" s="247"/>
    </row>
    <row r="5" spans="1:10">
      <c r="A5" s="246">
        <v>120101012</v>
      </c>
      <c r="B5" s="174" t="s">
        <v>362</v>
      </c>
      <c r="C5" s="238">
        <v>100000000</v>
      </c>
      <c r="D5" s="238"/>
      <c r="E5" s="238">
        <f t="shared" ref="E5" si="4">IF(C5&gt;D5,(C5-D5),0)</f>
        <v>100000000</v>
      </c>
      <c r="F5" s="238">
        <f t="shared" ref="F5" si="5">IF(D5&gt;C5,D5-C5,0)</f>
        <v>0</v>
      </c>
      <c r="G5" s="238">
        <f t="shared" ref="G5" si="6">IF(E5&gt;F5,E5,0)</f>
        <v>100000000</v>
      </c>
      <c r="H5" s="238">
        <f t="shared" ref="H5" si="7">IF(F5&gt;E5,F5,0)</f>
        <v>0</v>
      </c>
      <c r="I5" s="239"/>
      <c r="J5" s="247"/>
    </row>
    <row r="6" spans="1:10">
      <c r="A6" s="246"/>
      <c r="B6" s="174" t="s">
        <v>474</v>
      </c>
      <c r="C6" s="238"/>
      <c r="D6" s="238"/>
      <c r="E6" s="238">
        <f t="shared" ref="E6:E7" si="8">IF(C6&gt;D6,(C6-D6),0)</f>
        <v>0</v>
      </c>
      <c r="F6" s="238">
        <f t="shared" ref="F6:F7" si="9">IF(D6&gt;C6,D6-C6,0)</f>
        <v>0</v>
      </c>
      <c r="G6" s="238">
        <f t="shared" ref="G6:G7" si="10">IF(E6&gt;F6,E6,0)</f>
        <v>0</v>
      </c>
      <c r="H6" s="238">
        <f t="shared" ref="H6:H7" si="11">IF(F6&gt;E6,F6,0)</f>
        <v>0</v>
      </c>
      <c r="I6" s="239"/>
      <c r="J6" s="247"/>
    </row>
    <row r="7" spans="1:10">
      <c r="A7" s="246"/>
      <c r="B7" s="174" t="s">
        <v>475</v>
      </c>
      <c r="C7" s="238">
        <f>+'ALTERNATIVA 3 '!C17</f>
        <v>4800000</v>
      </c>
      <c r="D7" s="238"/>
      <c r="E7" s="238">
        <f t="shared" si="8"/>
        <v>4800000</v>
      </c>
      <c r="F7" s="238">
        <f t="shared" si="9"/>
        <v>0</v>
      </c>
      <c r="G7" s="238">
        <f t="shared" si="10"/>
        <v>4800000</v>
      </c>
      <c r="H7" s="238">
        <f t="shared" si="11"/>
        <v>0</v>
      </c>
      <c r="I7" s="239"/>
      <c r="J7" s="247"/>
    </row>
    <row r="8" spans="1:10">
      <c r="A8" s="246"/>
      <c r="B8" s="174" t="s">
        <v>479</v>
      </c>
      <c r="C8" s="238">
        <f>+D8</f>
        <v>33741351.090000004</v>
      </c>
      <c r="D8" s="238">
        <f>+C14+C15-'ALTERNATIVA 1'!P37-'ALTERNATIVA 1'!R37</f>
        <v>33741351.090000004</v>
      </c>
      <c r="E8" s="238">
        <f t="shared" ref="E8:E9" si="12">IF(C8&gt;D8,(C8-D8),0)</f>
        <v>0</v>
      </c>
      <c r="F8" s="238">
        <f t="shared" ref="F8:F9" si="13">IF(D8&gt;C8,D8-C8,0)</f>
        <v>0</v>
      </c>
      <c r="G8" s="238">
        <f t="shared" ref="G8:G9" si="14">IF(E8&gt;F8,E8,0)</f>
        <v>0</v>
      </c>
      <c r="H8" s="238">
        <f t="shared" ref="H8:H9" si="15">IF(F8&gt;E8,F8,0)</f>
        <v>0</v>
      </c>
      <c r="I8" s="239"/>
      <c r="J8" s="247"/>
    </row>
    <row r="9" spans="1:10">
      <c r="A9" s="246"/>
      <c r="B9" s="174" t="s">
        <v>480</v>
      </c>
      <c r="C9" s="238">
        <f>+'ALTERNATIVA 1'!P40+'ALTERNATIVA 1'!P59</f>
        <v>8522750</v>
      </c>
      <c r="D9" s="238">
        <f>+'ALTERNATIVA 1'!P37+C16</f>
        <v>9714750</v>
      </c>
      <c r="E9" s="238">
        <f t="shared" si="12"/>
        <v>0</v>
      </c>
      <c r="F9" s="238">
        <f t="shared" si="13"/>
        <v>1192000</v>
      </c>
      <c r="G9" s="238">
        <f t="shared" si="14"/>
        <v>0</v>
      </c>
      <c r="H9" s="238">
        <f t="shared" si="15"/>
        <v>1192000</v>
      </c>
      <c r="I9" s="239"/>
      <c r="J9" s="247"/>
    </row>
    <row r="10" spans="1:10">
      <c r="A10" s="246"/>
      <c r="B10" s="174" t="s">
        <v>481</v>
      </c>
      <c r="C10" s="238">
        <f>+'ALTERNATIVA 1'!R40</f>
        <v>1189298.75</v>
      </c>
      <c r="D10" s="238">
        <f>+'ALTERNATIVA 1'!R37</f>
        <v>1447448.91</v>
      </c>
      <c r="E10" s="238">
        <f t="shared" ref="E10" si="16">IF(C10&gt;D10,(C10-D10),0)</f>
        <v>0</v>
      </c>
      <c r="F10" s="238">
        <f t="shared" ref="F10" si="17">IF(D10&gt;C10,D10-C10,0)</f>
        <v>258150.15999999992</v>
      </c>
      <c r="G10" s="238">
        <f t="shared" ref="G10" si="18">IF(E10&gt;F10,E10,0)</f>
        <v>0</v>
      </c>
      <c r="H10" s="238">
        <f t="shared" ref="H10" si="19">IF(F10&gt;E10,F10,0)</f>
        <v>258150.15999999992</v>
      </c>
      <c r="I10" s="239"/>
      <c r="J10" s="247"/>
    </row>
    <row r="11" spans="1:10">
      <c r="A11" s="246">
        <v>260101013</v>
      </c>
      <c r="B11" s="174" t="s">
        <v>296</v>
      </c>
      <c r="C11" s="238"/>
      <c r="D11" s="238">
        <v>100000000</v>
      </c>
      <c r="E11" s="238">
        <f t="shared" si="0"/>
        <v>0</v>
      </c>
      <c r="F11" s="238">
        <f t="shared" si="1"/>
        <v>100000000</v>
      </c>
      <c r="G11" s="238">
        <f t="shared" si="2"/>
        <v>0</v>
      </c>
      <c r="H11" s="238">
        <f t="shared" si="3"/>
        <v>100000000</v>
      </c>
      <c r="I11" s="239"/>
      <c r="J11" s="247"/>
    </row>
    <row r="12" spans="1:10">
      <c r="A12" s="246">
        <v>262101010</v>
      </c>
      <c r="B12" s="174" t="s">
        <v>346</v>
      </c>
      <c r="C12" s="238"/>
      <c r="D12" s="238"/>
      <c r="E12" s="238">
        <f t="shared" si="0"/>
        <v>0</v>
      </c>
      <c r="F12" s="238">
        <f t="shared" si="1"/>
        <v>0</v>
      </c>
      <c r="G12" s="238">
        <f t="shared" si="2"/>
        <v>0</v>
      </c>
      <c r="H12" s="238">
        <f t="shared" si="3"/>
        <v>0</v>
      </c>
      <c r="I12" s="239"/>
      <c r="J12" s="247"/>
    </row>
    <row r="13" spans="1:10">
      <c r="A13" s="246">
        <v>580101011</v>
      </c>
      <c r="B13" s="174" t="s">
        <v>350</v>
      </c>
      <c r="C13" s="238">
        <v>20000000</v>
      </c>
      <c r="D13" s="238"/>
      <c r="E13" s="238">
        <f t="shared" ref="E13:E17" si="20">IF(C13&gt;D13,C13-D13,0)</f>
        <v>20000000</v>
      </c>
      <c r="F13" s="238">
        <f t="shared" ref="F13:F18" si="21">IF(D13&gt;C13,D13-C13,0)</f>
        <v>0</v>
      </c>
      <c r="G13" s="238"/>
      <c r="H13" s="238"/>
      <c r="I13" s="238">
        <f t="shared" ref="I13:J18" si="22">IF(E13&gt;0,E13,0)</f>
        <v>20000000</v>
      </c>
      <c r="J13" s="248">
        <f t="shared" si="22"/>
        <v>0</v>
      </c>
    </row>
    <row r="14" spans="1:10">
      <c r="A14" s="246"/>
      <c r="B14" s="174" t="s">
        <v>476</v>
      </c>
      <c r="C14" s="238">
        <f>+'ALTERNATIVA 1'!O37</f>
        <v>40500000</v>
      </c>
      <c r="D14" s="238"/>
      <c r="E14" s="238">
        <f t="shared" ref="E14" si="23">IF(C14&gt;D14,C14-D14,0)</f>
        <v>40500000</v>
      </c>
      <c r="F14" s="238">
        <f t="shared" ref="F14" si="24">IF(D14&gt;C14,D14-C14,0)</f>
        <v>0</v>
      </c>
      <c r="G14" s="238"/>
      <c r="H14" s="238"/>
      <c r="I14" s="238">
        <f t="shared" ref="I14" si="25">IF(E14&gt;0,E14,0)</f>
        <v>40500000</v>
      </c>
      <c r="J14" s="248">
        <f t="shared" ref="J14" si="26">IF(F14&gt;0,F14,0)</f>
        <v>0</v>
      </c>
    </row>
    <row r="15" spans="1:10">
      <c r="A15" s="246"/>
      <c r="B15" s="174" t="s">
        <v>477</v>
      </c>
      <c r="C15" s="238">
        <f>+'ALTERNATIVA 1'!T37</f>
        <v>2400000</v>
      </c>
      <c r="D15" s="238"/>
      <c r="E15" s="238">
        <f t="shared" ref="E15:E16" si="27">IF(C15&gt;D15,C15-D15,0)</f>
        <v>2400000</v>
      </c>
      <c r="F15" s="238">
        <f t="shared" ref="F15:F16" si="28">IF(D15&gt;C15,D15-C15,0)</f>
        <v>0</v>
      </c>
      <c r="G15" s="238"/>
      <c r="H15" s="238"/>
      <c r="I15" s="238">
        <f t="shared" ref="I15:I16" si="29">IF(E15&gt;0,E15,0)</f>
        <v>2400000</v>
      </c>
      <c r="J15" s="248">
        <f t="shared" ref="J15:J16" si="30">IF(F15&gt;0,F15,0)</f>
        <v>0</v>
      </c>
    </row>
    <row r="16" spans="1:10">
      <c r="A16" s="246"/>
      <c r="B16" s="174" t="s">
        <v>478</v>
      </c>
      <c r="C16" s="238">
        <f>+'ALTERNATIVA 1'!C37+'ALTERNATIVA 1'!C93+'ALTERNATIVA 1'!C133+'ALTERNATIVA 1'!C173+'ALTERNATIVA 1'!C213+'ALTERNATIVA 1'!C253+'ALTERNATIVA 1'!C293+'ALTERNATIVA 1'!C333+'ALTERNATIVA 1'!C373+'ALTERNATIVA 1'!C413+'ALTERNATIVA 1'!C453+'ALTERNATIVA 1'!C493</f>
        <v>2003550</v>
      </c>
      <c r="D16" s="238"/>
      <c r="E16" s="238">
        <f t="shared" si="27"/>
        <v>2003550</v>
      </c>
      <c r="F16" s="238">
        <f t="shared" si="28"/>
        <v>0</v>
      </c>
      <c r="G16" s="238"/>
      <c r="H16" s="238"/>
      <c r="I16" s="238">
        <f t="shared" si="29"/>
        <v>2003550</v>
      </c>
      <c r="J16" s="248">
        <f t="shared" si="30"/>
        <v>0</v>
      </c>
    </row>
    <row r="17" spans="1:10">
      <c r="A17" s="246">
        <v>583101014</v>
      </c>
      <c r="B17" s="174" t="s">
        <v>349</v>
      </c>
      <c r="C17" s="238">
        <v>2400000</v>
      </c>
      <c r="D17" s="238"/>
      <c r="E17" s="238">
        <f t="shared" si="20"/>
        <v>2400000</v>
      </c>
      <c r="F17" s="238">
        <f t="shared" si="21"/>
        <v>0</v>
      </c>
      <c r="G17" s="238"/>
      <c r="H17" s="238"/>
      <c r="I17" s="238">
        <f t="shared" si="22"/>
        <v>2400000</v>
      </c>
      <c r="J17" s="248">
        <f t="shared" si="22"/>
        <v>0</v>
      </c>
    </row>
    <row r="18" spans="1:10">
      <c r="A18" s="249">
        <v>601101018</v>
      </c>
      <c r="B18" s="174" t="s">
        <v>363</v>
      </c>
      <c r="C18" s="238"/>
      <c r="D18" s="238">
        <v>200000000</v>
      </c>
      <c r="E18" s="238">
        <f>IF(C18&gt;D18,C18-D18,0)</f>
        <v>0</v>
      </c>
      <c r="F18" s="238">
        <f t="shared" si="21"/>
        <v>200000000</v>
      </c>
      <c r="G18" s="238"/>
      <c r="H18" s="238"/>
      <c r="I18" s="238">
        <f t="shared" si="22"/>
        <v>0</v>
      </c>
      <c r="J18" s="248">
        <f t="shared" si="22"/>
        <v>200000000</v>
      </c>
    </row>
    <row r="19" spans="1:10">
      <c r="A19" s="141"/>
      <c r="B19" s="166" t="s">
        <v>297</v>
      </c>
      <c r="C19" s="167">
        <f t="shared" ref="C19:J19" si="31">SUM(C3:C18)</f>
        <v>440556949.84000003</v>
      </c>
      <c r="D19" s="167">
        <f t="shared" si="31"/>
        <v>440556949.84000003</v>
      </c>
      <c r="E19" s="167">
        <f t="shared" si="31"/>
        <v>301450150.15999997</v>
      </c>
      <c r="F19" s="167">
        <f t="shared" si="31"/>
        <v>301450150.15999997</v>
      </c>
      <c r="G19" s="167">
        <f t="shared" si="31"/>
        <v>234146600.16</v>
      </c>
      <c r="H19" s="167">
        <f t="shared" si="31"/>
        <v>101450150.16</v>
      </c>
      <c r="I19" s="167">
        <f t="shared" si="31"/>
        <v>67303550</v>
      </c>
      <c r="J19" s="250">
        <f t="shared" si="31"/>
        <v>200000000</v>
      </c>
    </row>
    <row r="20" spans="1:10">
      <c r="A20" s="141"/>
      <c r="B20" s="166" t="s">
        <v>298</v>
      </c>
      <c r="C20" s="167"/>
      <c r="D20" s="167"/>
      <c r="E20" s="167"/>
      <c r="F20" s="167"/>
      <c r="G20" s="167"/>
      <c r="H20" s="167">
        <f>G19-H19</f>
        <v>132696450</v>
      </c>
      <c r="I20" s="167">
        <f>J19-I19</f>
        <v>132696450</v>
      </c>
      <c r="J20" s="250"/>
    </row>
    <row r="21" spans="1:10" ht="15.75" thickBot="1">
      <c r="A21" s="157"/>
      <c r="B21" s="251" t="s">
        <v>299</v>
      </c>
      <c r="C21" s="252">
        <f t="shared" ref="C21:F21" si="32">SUM(C19:C20)</f>
        <v>440556949.84000003</v>
      </c>
      <c r="D21" s="252">
        <f t="shared" si="32"/>
        <v>440556949.84000003</v>
      </c>
      <c r="E21" s="252">
        <f t="shared" si="32"/>
        <v>301450150.15999997</v>
      </c>
      <c r="F21" s="252">
        <f t="shared" si="32"/>
        <v>301450150.15999997</v>
      </c>
      <c r="G21" s="252">
        <f>SUM(G19:G20)</f>
        <v>234146600.16</v>
      </c>
      <c r="H21" s="252">
        <f>SUM(H19:H20)</f>
        <v>234146600.16</v>
      </c>
      <c r="I21" s="252">
        <f>SUM(I19:I20)</f>
        <v>200000000</v>
      </c>
      <c r="J21" s="253">
        <f>SUM(J19:J20)</f>
        <v>200000000</v>
      </c>
    </row>
    <row r="22" spans="1:10">
      <c r="D22" s="168">
        <f>+C21-D21</f>
        <v>0</v>
      </c>
    </row>
    <row r="23" spans="1:10">
      <c r="G23" t="s">
        <v>964</v>
      </c>
      <c r="H23" s="167">
        <f>+H20*10%</f>
        <v>13269645</v>
      </c>
      <c r="I23" s="168"/>
    </row>
    <row r="24" spans="1:10">
      <c r="C24" s="4"/>
      <c r="D24" s="4"/>
      <c r="G24" t="s">
        <v>965</v>
      </c>
      <c r="H24" s="167">
        <f>+H20*90%</f>
        <v>119426805</v>
      </c>
    </row>
    <row r="25" spans="1:10">
      <c r="I25" s="4"/>
    </row>
    <row r="26" spans="1:10">
      <c r="D26" s="4"/>
      <c r="H26" s="4"/>
    </row>
    <row r="27" spans="1:10">
      <c r="D27" s="4"/>
      <c r="H27" s="4"/>
    </row>
    <row r="28" spans="1:10">
      <c r="H28" s="4"/>
    </row>
    <row r="29" spans="1:10">
      <c r="I29" s="4"/>
    </row>
    <row r="32" spans="1:10">
      <c r="H32" s="4"/>
    </row>
    <row r="33" spans="9:9">
      <c r="I33" s="4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96"/>
  <sheetViews>
    <sheetView showGridLines="0" zoomScale="112" zoomScaleNormal="112" workbookViewId="0">
      <selection activeCell="G73" sqref="G73"/>
    </sheetView>
  </sheetViews>
  <sheetFormatPr baseColWidth="10" defaultColWidth="14.5703125" defaultRowHeight="15"/>
  <cols>
    <col min="1" max="1" width="2.7109375" customWidth="1"/>
    <col min="2" max="2" width="49.5703125" customWidth="1"/>
    <col min="3" max="3" width="55.28515625" customWidth="1"/>
    <col min="4" max="4" width="16.42578125" customWidth="1"/>
    <col min="5" max="5" width="14.5703125" customWidth="1"/>
    <col min="6" max="6" width="3.42578125" customWidth="1"/>
    <col min="7" max="240" width="11.42578125" customWidth="1"/>
    <col min="241" max="242" width="2.7109375" customWidth="1"/>
    <col min="247" max="247" width="2.7109375" customWidth="1"/>
    <col min="248" max="248" width="48.28515625" customWidth="1"/>
    <col min="249" max="249" width="34.28515625" customWidth="1"/>
    <col min="250" max="250" width="24.28515625" customWidth="1"/>
    <col min="251" max="251" width="16.5703125" customWidth="1"/>
    <col min="252" max="253" width="3.42578125" customWidth="1"/>
    <col min="254" max="254" width="11.42578125" customWidth="1"/>
    <col min="255" max="255" width="21.42578125" customWidth="1"/>
    <col min="256" max="496" width="11.42578125" customWidth="1"/>
    <col min="497" max="498" width="2.7109375" customWidth="1"/>
    <col min="503" max="503" width="2.7109375" customWidth="1"/>
    <col min="504" max="504" width="48.28515625" customWidth="1"/>
    <col min="505" max="505" width="34.28515625" customWidth="1"/>
    <col min="506" max="506" width="24.28515625" customWidth="1"/>
    <col min="507" max="507" width="16.5703125" customWidth="1"/>
    <col min="508" max="509" width="3.42578125" customWidth="1"/>
    <col min="510" max="510" width="11.42578125" customWidth="1"/>
    <col min="511" max="511" width="21.42578125" customWidth="1"/>
    <col min="512" max="752" width="11.42578125" customWidth="1"/>
    <col min="753" max="754" width="2.7109375" customWidth="1"/>
    <col min="759" max="759" width="2.7109375" customWidth="1"/>
    <col min="760" max="760" width="48.28515625" customWidth="1"/>
    <col min="761" max="761" width="34.28515625" customWidth="1"/>
    <col min="762" max="762" width="24.28515625" customWidth="1"/>
    <col min="763" max="763" width="16.5703125" customWidth="1"/>
    <col min="764" max="765" width="3.42578125" customWidth="1"/>
    <col min="766" max="766" width="11.42578125" customWidth="1"/>
    <col min="767" max="767" width="21.42578125" customWidth="1"/>
    <col min="768" max="1008" width="11.42578125" customWidth="1"/>
    <col min="1009" max="1010" width="2.7109375" customWidth="1"/>
    <col min="1015" max="1015" width="2.7109375" customWidth="1"/>
    <col min="1016" max="1016" width="48.28515625" customWidth="1"/>
    <col min="1017" max="1017" width="34.28515625" customWidth="1"/>
    <col min="1018" max="1018" width="24.28515625" customWidth="1"/>
    <col min="1019" max="1019" width="16.5703125" customWidth="1"/>
    <col min="1020" max="1021" width="3.42578125" customWidth="1"/>
    <col min="1022" max="1022" width="11.42578125" customWidth="1"/>
    <col min="1023" max="1023" width="21.42578125" customWidth="1"/>
    <col min="1024" max="1264" width="11.42578125" customWidth="1"/>
    <col min="1265" max="1266" width="2.7109375" customWidth="1"/>
    <col min="1271" max="1271" width="2.7109375" customWidth="1"/>
    <col min="1272" max="1272" width="48.28515625" customWidth="1"/>
    <col min="1273" max="1273" width="34.28515625" customWidth="1"/>
    <col min="1274" max="1274" width="24.28515625" customWidth="1"/>
    <col min="1275" max="1275" width="16.5703125" customWidth="1"/>
    <col min="1276" max="1277" width="3.42578125" customWidth="1"/>
    <col min="1278" max="1278" width="11.42578125" customWidth="1"/>
    <col min="1279" max="1279" width="21.42578125" customWidth="1"/>
    <col min="1280" max="1520" width="11.42578125" customWidth="1"/>
    <col min="1521" max="1522" width="2.7109375" customWidth="1"/>
    <col min="1527" max="1527" width="2.7109375" customWidth="1"/>
    <col min="1528" max="1528" width="48.28515625" customWidth="1"/>
    <col min="1529" max="1529" width="34.28515625" customWidth="1"/>
    <col min="1530" max="1530" width="24.28515625" customWidth="1"/>
    <col min="1531" max="1531" width="16.5703125" customWidth="1"/>
    <col min="1532" max="1533" width="3.42578125" customWidth="1"/>
    <col min="1534" max="1534" width="11.42578125" customWidth="1"/>
    <col min="1535" max="1535" width="21.42578125" customWidth="1"/>
    <col min="1536" max="1776" width="11.42578125" customWidth="1"/>
    <col min="1777" max="1778" width="2.7109375" customWidth="1"/>
    <col min="1783" max="1783" width="2.7109375" customWidth="1"/>
    <col min="1784" max="1784" width="48.28515625" customWidth="1"/>
    <col min="1785" max="1785" width="34.28515625" customWidth="1"/>
    <col min="1786" max="1786" width="24.28515625" customWidth="1"/>
    <col min="1787" max="1787" width="16.5703125" customWidth="1"/>
    <col min="1788" max="1789" width="3.42578125" customWidth="1"/>
    <col min="1790" max="1790" width="11.42578125" customWidth="1"/>
    <col min="1791" max="1791" width="21.42578125" customWidth="1"/>
    <col min="1792" max="2032" width="11.42578125" customWidth="1"/>
    <col min="2033" max="2034" width="2.7109375" customWidth="1"/>
    <col min="2039" max="2039" width="2.7109375" customWidth="1"/>
    <col min="2040" max="2040" width="48.28515625" customWidth="1"/>
    <col min="2041" max="2041" width="34.28515625" customWidth="1"/>
    <col min="2042" max="2042" width="24.28515625" customWidth="1"/>
    <col min="2043" max="2043" width="16.5703125" customWidth="1"/>
    <col min="2044" max="2045" width="3.42578125" customWidth="1"/>
    <col min="2046" max="2046" width="11.42578125" customWidth="1"/>
    <col min="2047" max="2047" width="21.42578125" customWidth="1"/>
    <col min="2048" max="2288" width="11.42578125" customWidth="1"/>
    <col min="2289" max="2290" width="2.7109375" customWidth="1"/>
    <col min="2295" max="2295" width="2.7109375" customWidth="1"/>
    <col min="2296" max="2296" width="48.28515625" customWidth="1"/>
    <col min="2297" max="2297" width="34.28515625" customWidth="1"/>
    <col min="2298" max="2298" width="24.28515625" customWidth="1"/>
    <col min="2299" max="2299" width="16.5703125" customWidth="1"/>
    <col min="2300" max="2301" width="3.42578125" customWidth="1"/>
    <col min="2302" max="2302" width="11.42578125" customWidth="1"/>
    <col min="2303" max="2303" width="21.42578125" customWidth="1"/>
    <col min="2304" max="2544" width="11.42578125" customWidth="1"/>
    <col min="2545" max="2546" width="2.7109375" customWidth="1"/>
    <col min="2551" max="2551" width="2.7109375" customWidth="1"/>
    <col min="2552" max="2552" width="48.28515625" customWidth="1"/>
    <col min="2553" max="2553" width="34.28515625" customWidth="1"/>
    <col min="2554" max="2554" width="24.28515625" customWidth="1"/>
    <col min="2555" max="2555" width="16.5703125" customWidth="1"/>
    <col min="2556" max="2557" width="3.42578125" customWidth="1"/>
    <col min="2558" max="2558" width="11.42578125" customWidth="1"/>
    <col min="2559" max="2559" width="21.42578125" customWidth="1"/>
    <col min="2560" max="2800" width="11.42578125" customWidth="1"/>
    <col min="2801" max="2802" width="2.7109375" customWidth="1"/>
    <col min="2807" max="2807" width="2.7109375" customWidth="1"/>
    <col min="2808" max="2808" width="48.28515625" customWidth="1"/>
    <col min="2809" max="2809" width="34.28515625" customWidth="1"/>
    <col min="2810" max="2810" width="24.28515625" customWidth="1"/>
    <col min="2811" max="2811" width="16.5703125" customWidth="1"/>
    <col min="2812" max="2813" width="3.42578125" customWidth="1"/>
    <col min="2814" max="2814" width="11.42578125" customWidth="1"/>
    <col min="2815" max="2815" width="21.42578125" customWidth="1"/>
    <col min="2816" max="3056" width="11.42578125" customWidth="1"/>
    <col min="3057" max="3058" width="2.7109375" customWidth="1"/>
    <col min="3063" max="3063" width="2.7109375" customWidth="1"/>
    <col min="3064" max="3064" width="48.28515625" customWidth="1"/>
    <col min="3065" max="3065" width="34.28515625" customWidth="1"/>
    <col min="3066" max="3066" width="24.28515625" customWidth="1"/>
    <col min="3067" max="3067" width="16.5703125" customWidth="1"/>
    <col min="3068" max="3069" width="3.42578125" customWidth="1"/>
    <col min="3070" max="3070" width="11.42578125" customWidth="1"/>
    <col min="3071" max="3071" width="21.42578125" customWidth="1"/>
    <col min="3072" max="3312" width="11.42578125" customWidth="1"/>
    <col min="3313" max="3314" width="2.7109375" customWidth="1"/>
    <col min="3319" max="3319" width="2.7109375" customWidth="1"/>
    <col min="3320" max="3320" width="48.28515625" customWidth="1"/>
    <col min="3321" max="3321" width="34.28515625" customWidth="1"/>
    <col min="3322" max="3322" width="24.28515625" customWidth="1"/>
    <col min="3323" max="3323" width="16.5703125" customWidth="1"/>
    <col min="3324" max="3325" width="3.42578125" customWidth="1"/>
    <col min="3326" max="3326" width="11.42578125" customWidth="1"/>
    <col min="3327" max="3327" width="21.42578125" customWidth="1"/>
    <col min="3328" max="3568" width="11.42578125" customWidth="1"/>
    <col min="3569" max="3570" width="2.7109375" customWidth="1"/>
    <col min="3575" max="3575" width="2.7109375" customWidth="1"/>
    <col min="3576" max="3576" width="48.28515625" customWidth="1"/>
    <col min="3577" max="3577" width="34.28515625" customWidth="1"/>
    <col min="3578" max="3578" width="24.28515625" customWidth="1"/>
    <col min="3579" max="3579" width="16.5703125" customWidth="1"/>
    <col min="3580" max="3581" width="3.42578125" customWidth="1"/>
    <col min="3582" max="3582" width="11.42578125" customWidth="1"/>
    <col min="3583" max="3583" width="21.42578125" customWidth="1"/>
    <col min="3584" max="3824" width="11.42578125" customWidth="1"/>
    <col min="3825" max="3826" width="2.7109375" customWidth="1"/>
    <col min="3831" max="3831" width="2.7109375" customWidth="1"/>
    <col min="3832" max="3832" width="48.28515625" customWidth="1"/>
    <col min="3833" max="3833" width="34.28515625" customWidth="1"/>
    <col min="3834" max="3834" width="24.28515625" customWidth="1"/>
    <col min="3835" max="3835" width="16.5703125" customWidth="1"/>
    <col min="3836" max="3837" width="3.42578125" customWidth="1"/>
    <col min="3838" max="3838" width="11.42578125" customWidth="1"/>
    <col min="3839" max="3839" width="21.42578125" customWidth="1"/>
    <col min="3840" max="4080" width="11.42578125" customWidth="1"/>
    <col min="4081" max="4082" width="2.7109375" customWidth="1"/>
    <col min="4087" max="4087" width="2.7109375" customWidth="1"/>
    <col min="4088" max="4088" width="48.28515625" customWidth="1"/>
    <col min="4089" max="4089" width="34.28515625" customWidth="1"/>
    <col min="4090" max="4090" width="24.28515625" customWidth="1"/>
    <col min="4091" max="4091" width="16.5703125" customWidth="1"/>
    <col min="4092" max="4093" width="3.42578125" customWidth="1"/>
    <col min="4094" max="4094" width="11.42578125" customWidth="1"/>
    <col min="4095" max="4095" width="21.42578125" customWidth="1"/>
    <col min="4096" max="4336" width="11.42578125" customWidth="1"/>
    <col min="4337" max="4338" width="2.7109375" customWidth="1"/>
    <col min="4343" max="4343" width="2.7109375" customWidth="1"/>
    <col min="4344" max="4344" width="48.28515625" customWidth="1"/>
    <col min="4345" max="4345" width="34.28515625" customWidth="1"/>
    <col min="4346" max="4346" width="24.28515625" customWidth="1"/>
    <col min="4347" max="4347" width="16.5703125" customWidth="1"/>
    <col min="4348" max="4349" width="3.42578125" customWidth="1"/>
    <col min="4350" max="4350" width="11.42578125" customWidth="1"/>
    <col min="4351" max="4351" width="21.42578125" customWidth="1"/>
    <col min="4352" max="4592" width="11.42578125" customWidth="1"/>
    <col min="4593" max="4594" width="2.7109375" customWidth="1"/>
    <col min="4599" max="4599" width="2.7109375" customWidth="1"/>
    <col min="4600" max="4600" width="48.28515625" customWidth="1"/>
    <col min="4601" max="4601" width="34.28515625" customWidth="1"/>
    <col min="4602" max="4602" width="24.28515625" customWidth="1"/>
    <col min="4603" max="4603" width="16.5703125" customWidth="1"/>
    <col min="4604" max="4605" width="3.42578125" customWidth="1"/>
    <col min="4606" max="4606" width="11.42578125" customWidth="1"/>
    <col min="4607" max="4607" width="21.42578125" customWidth="1"/>
    <col min="4608" max="4848" width="11.42578125" customWidth="1"/>
    <col min="4849" max="4850" width="2.7109375" customWidth="1"/>
    <col min="4855" max="4855" width="2.7109375" customWidth="1"/>
    <col min="4856" max="4856" width="48.28515625" customWidth="1"/>
    <col min="4857" max="4857" width="34.28515625" customWidth="1"/>
    <col min="4858" max="4858" width="24.28515625" customWidth="1"/>
    <col min="4859" max="4859" width="16.5703125" customWidth="1"/>
    <col min="4860" max="4861" width="3.42578125" customWidth="1"/>
    <col min="4862" max="4862" width="11.42578125" customWidth="1"/>
    <col min="4863" max="4863" width="21.42578125" customWidth="1"/>
    <col min="4864" max="5104" width="11.42578125" customWidth="1"/>
    <col min="5105" max="5106" width="2.7109375" customWidth="1"/>
    <col min="5111" max="5111" width="2.7109375" customWidth="1"/>
    <col min="5112" max="5112" width="48.28515625" customWidth="1"/>
    <col min="5113" max="5113" width="34.28515625" customWidth="1"/>
    <col min="5114" max="5114" width="24.28515625" customWidth="1"/>
    <col min="5115" max="5115" width="16.5703125" customWidth="1"/>
    <col min="5116" max="5117" width="3.42578125" customWidth="1"/>
    <col min="5118" max="5118" width="11.42578125" customWidth="1"/>
    <col min="5119" max="5119" width="21.42578125" customWidth="1"/>
    <col min="5120" max="5360" width="11.42578125" customWidth="1"/>
    <col min="5361" max="5362" width="2.7109375" customWidth="1"/>
    <col min="5367" max="5367" width="2.7109375" customWidth="1"/>
    <col min="5368" max="5368" width="48.28515625" customWidth="1"/>
    <col min="5369" max="5369" width="34.28515625" customWidth="1"/>
    <col min="5370" max="5370" width="24.28515625" customWidth="1"/>
    <col min="5371" max="5371" width="16.5703125" customWidth="1"/>
    <col min="5372" max="5373" width="3.42578125" customWidth="1"/>
    <col min="5374" max="5374" width="11.42578125" customWidth="1"/>
    <col min="5375" max="5375" width="21.42578125" customWidth="1"/>
    <col min="5376" max="5616" width="11.42578125" customWidth="1"/>
    <col min="5617" max="5618" width="2.7109375" customWidth="1"/>
    <col min="5623" max="5623" width="2.7109375" customWidth="1"/>
    <col min="5624" max="5624" width="48.28515625" customWidth="1"/>
    <col min="5625" max="5625" width="34.28515625" customWidth="1"/>
    <col min="5626" max="5626" width="24.28515625" customWidth="1"/>
    <col min="5627" max="5627" width="16.5703125" customWidth="1"/>
    <col min="5628" max="5629" width="3.42578125" customWidth="1"/>
    <col min="5630" max="5630" width="11.42578125" customWidth="1"/>
    <col min="5631" max="5631" width="21.42578125" customWidth="1"/>
    <col min="5632" max="5872" width="11.42578125" customWidth="1"/>
    <col min="5873" max="5874" width="2.7109375" customWidth="1"/>
    <col min="5879" max="5879" width="2.7109375" customWidth="1"/>
    <col min="5880" max="5880" width="48.28515625" customWidth="1"/>
    <col min="5881" max="5881" width="34.28515625" customWidth="1"/>
    <col min="5882" max="5882" width="24.28515625" customWidth="1"/>
    <col min="5883" max="5883" width="16.5703125" customWidth="1"/>
    <col min="5884" max="5885" width="3.42578125" customWidth="1"/>
    <col min="5886" max="5886" width="11.42578125" customWidth="1"/>
    <col min="5887" max="5887" width="21.42578125" customWidth="1"/>
    <col min="5888" max="6128" width="11.42578125" customWidth="1"/>
    <col min="6129" max="6130" width="2.7109375" customWidth="1"/>
    <col min="6135" max="6135" width="2.7109375" customWidth="1"/>
    <col min="6136" max="6136" width="48.28515625" customWidth="1"/>
    <col min="6137" max="6137" width="34.28515625" customWidth="1"/>
    <col min="6138" max="6138" width="24.28515625" customWidth="1"/>
    <col min="6139" max="6139" width="16.5703125" customWidth="1"/>
    <col min="6140" max="6141" width="3.42578125" customWidth="1"/>
    <col min="6142" max="6142" width="11.42578125" customWidth="1"/>
    <col min="6143" max="6143" width="21.42578125" customWidth="1"/>
    <col min="6144" max="6384" width="11.42578125" customWidth="1"/>
    <col min="6385" max="6386" width="2.7109375" customWidth="1"/>
    <col min="6391" max="6391" width="2.7109375" customWidth="1"/>
    <col min="6392" max="6392" width="48.28515625" customWidth="1"/>
    <col min="6393" max="6393" width="34.28515625" customWidth="1"/>
    <col min="6394" max="6394" width="24.28515625" customWidth="1"/>
    <col min="6395" max="6395" width="16.5703125" customWidth="1"/>
    <col min="6396" max="6397" width="3.42578125" customWidth="1"/>
    <col min="6398" max="6398" width="11.42578125" customWidth="1"/>
    <col min="6399" max="6399" width="21.42578125" customWidth="1"/>
    <col min="6400" max="6640" width="11.42578125" customWidth="1"/>
    <col min="6641" max="6642" width="2.7109375" customWidth="1"/>
    <col min="6647" max="6647" width="2.7109375" customWidth="1"/>
    <col min="6648" max="6648" width="48.28515625" customWidth="1"/>
    <col min="6649" max="6649" width="34.28515625" customWidth="1"/>
    <col min="6650" max="6650" width="24.28515625" customWidth="1"/>
    <col min="6651" max="6651" width="16.5703125" customWidth="1"/>
    <col min="6652" max="6653" width="3.42578125" customWidth="1"/>
    <col min="6654" max="6654" width="11.42578125" customWidth="1"/>
    <col min="6655" max="6655" width="21.42578125" customWidth="1"/>
    <col min="6656" max="6896" width="11.42578125" customWidth="1"/>
    <col min="6897" max="6898" width="2.7109375" customWidth="1"/>
    <col min="6903" max="6903" width="2.7109375" customWidth="1"/>
    <col min="6904" max="6904" width="48.28515625" customWidth="1"/>
    <col min="6905" max="6905" width="34.28515625" customWidth="1"/>
    <col min="6906" max="6906" width="24.28515625" customWidth="1"/>
    <col min="6907" max="6907" width="16.5703125" customWidth="1"/>
    <col min="6908" max="6909" width="3.42578125" customWidth="1"/>
    <col min="6910" max="6910" width="11.42578125" customWidth="1"/>
    <col min="6911" max="6911" width="21.42578125" customWidth="1"/>
    <col min="6912" max="7152" width="11.42578125" customWidth="1"/>
    <col min="7153" max="7154" width="2.7109375" customWidth="1"/>
    <col min="7159" max="7159" width="2.7109375" customWidth="1"/>
    <col min="7160" max="7160" width="48.28515625" customWidth="1"/>
    <col min="7161" max="7161" width="34.28515625" customWidth="1"/>
    <col min="7162" max="7162" width="24.28515625" customWidth="1"/>
    <col min="7163" max="7163" width="16.5703125" customWidth="1"/>
    <col min="7164" max="7165" width="3.42578125" customWidth="1"/>
    <col min="7166" max="7166" width="11.42578125" customWidth="1"/>
    <col min="7167" max="7167" width="21.42578125" customWidth="1"/>
    <col min="7168" max="7408" width="11.42578125" customWidth="1"/>
    <col min="7409" max="7410" width="2.7109375" customWidth="1"/>
    <col min="7415" max="7415" width="2.7109375" customWidth="1"/>
    <col min="7416" max="7416" width="48.28515625" customWidth="1"/>
    <col min="7417" max="7417" width="34.28515625" customWidth="1"/>
    <col min="7418" max="7418" width="24.28515625" customWidth="1"/>
    <col min="7419" max="7419" width="16.5703125" customWidth="1"/>
    <col min="7420" max="7421" width="3.42578125" customWidth="1"/>
    <col min="7422" max="7422" width="11.42578125" customWidth="1"/>
    <col min="7423" max="7423" width="21.42578125" customWidth="1"/>
    <col min="7424" max="7664" width="11.42578125" customWidth="1"/>
    <col min="7665" max="7666" width="2.7109375" customWidth="1"/>
    <col min="7671" max="7671" width="2.7109375" customWidth="1"/>
    <col min="7672" max="7672" width="48.28515625" customWidth="1"/>
    <col min="7673" max="7673" width="34.28515625" customWidth="1"/>
    <col min="7674" max="7674" width="24.28515625" customWidth="1"/>
    <col min="7675" max="7675" width="16.5703125" customWidth="1"/>
    <col min="7676" max="7677" width="3.42578125" customWidth="1"/>
    <col min="7678" max="7678" width="11.42578125" customWidth="1"/>
    <col min="7679" max="7679" width="21.42578125" customWidth="1"/>
    <col min="7680" max="7920" width="11.42578125" customWidth="1"/>
    <col min="7921" max="7922" width="2.7109375" customWidth="1"/>
    <col min="7927" max="7927" width="2.7109375" customWidth="1"/>
    <col min="7928" max="7928" width="48.28515625" customWidth="1"/>
    <col min="7929" max="7929" width="34.28515625" customWidth="1"/>
    <col min="7930" max="7930" width="24.28515625" customWidth="1"/>
    <col min="7931" max="7931" width="16.5703125" customWidth="1"/>
    <col min="7932" max="7933" width="3.42578125" customWidth="1"/>
    <col min="7934" max="7934" width="11.42578125" customWidth="1"/>
    <col min="7935" max="7935" width="21.42578125" customWidth="1"/>
    <col min="7936" max="8176" width="11.42578125" customWidth="1"/>
    <col min="8177" max="8178" width="2.7109375" customWidth="1"/>
    <col min="8183" max="8183" width="2.7109375" customWidth="1"/>
    <col min="8184" max="8184" width="48.28515625" customWidth="1"/>
    <col min="8185" max="8185" width="34.28515625" customWidth="1"/>
    <col min="8186" max="8186" width="24.28515625" customWidth="1"/>
    <col min="8187" max="8187" width="16.5703125" customWidth="1"/>
    <col min="8188" max="8189" width="3.42578125" customWidth="1"/>
    <col min="8190" max="8190" width="11.42578125" customWidth="1"/>
    <col min="8191" max="8191" width="21.42578125" customWidth="1"/>
    <col min="8192" max="8432" width="11.42578125" customWidth="1"/>
    <col min="8433" max="8434" width="2.7109375" customWidth="1"/>
    <col min="8439" max="8439" width="2.7109375" customWidth="1"/>
    <col min="8440" max="8440" width="48.28515625" customWidth="1"/>
    <col min="8441" max="8441" width="34.28515625" customWidth="1"/>
    <col min="8442" max="8442" width="24.28515625" customWidth="1"/>
    <col min="8443" max="8443" width="16.5703125" customWidth="1"/>
    <col min="8444" max="8445" width="3.42578125" customWidth="1"/>
    <col min="8446" max="8446" width="11.42578125" customWidth="1"/>
    <col min="8447" max="8447" width="21.42578125" customWidth="1"/>
    <col min="8448" max="8688" width="11.42578125" customWidth="1"/>
    <col min="8689" max="8690" width="2.7109375" customWidth="1"/>
    <col min="8695" max="8695" width="2.7109375" customWidth="1"/>
    <col min="8696" max="8696" width="48.28515625" customWidth="1"/>
    <col min="8697" max="8697" width="34.28515625" customWidth="1"/>
    <col min="8698" max="8698" width="24.28515625" customWidth="1"/>
    <col min="8699" max="8699" width="16.5703125" customWidth="1"/>
    <col min="8700" max="8701" width="3.42578125" customWidth="1"/>
    <col min="8702" max="8702" width="11.42578125" customWidth="1"/>
    <col min="8703" max="8703" width="21.42578125" customWidth="1"/>
    <col min="8704" max="8944" width="11.42578125" customWidth="1"/>
    <col min="8945" max="8946" width="2.7109375" customWidth="1"/>
    <col min="8951" max="8951" width="2.7109375" customWidth="1"/>
    <col min="8952" max="8952" width="48.28515625" customWidth="1"/>
    <col min="8953" max="8953" width="34.28515625" customWidth="1"/>
    <col min="8954" max="8954" width="24.28515625" customWidth="1"/>
    <col min="8955" max="8955" width="16.5703125" customWidth="1"/>
    <col min="8956" max="8957" width="3.42578125" customWidth="1"/>
    <col min="8958" max="8958" width="11.42578125" customWidth="1"/>
    <col min="8959" max="8959" width="21.42578125" customWidth="1"/>
    <col min="8960" max="9200" width="11.42578125" customWidth="1"/>
    <col min="9201" max="9202" width="2.7109375" customWidth="1"/>
    <col min="9207" max="9207" width="2.7109375" customWidth="1"/>
    <col min="9208" max="9208" width="48.28515625" customWidth="1"/>
    <col min="9209" max="9209" width="34.28515625" customWidth="1"/>
    <col min="9210" max="9210" width="24.28515625" customWidth="1"/>
    <col min="9211" max="9211" width="16.5703125" customWidth="1"/>
    <col min="9212" max="9213" width="3.42578125" customWidth="1"/>
    <col min="9214" max="9214" width="11.42578125" customWidth="1"/>
    <col min="9215" max="9215" width="21.42578125" customWidth="1"/>
    <col min="9216" max="9456" width="11.42578125" customWidth="1"/>
    <col min="9457" max="9458" width="2.7109375" customWidth="1"/>
    <col min="9463" max="9463" width="2.7109375" customWidth="1"/>
    <col min="9464" max="9464" width="48.28515625" customWidth="1"/>
    <col min="9465" max="9465" width="34.28515625" customWidth="1"/>
    <col min="9466" max="9466" width="24.28515625" customWidth="1"/>
    <col min="9467" max="9467" width="16.5703125" customWidth="1"/>
    <col min="9468" max="9469" width="3.42578125" customWidth="1"/>
    <col min="9470" max="9470" width="11.42578125" customWidth="1"/>
    <col min="9471" max="9471" width="21.42578125" customWidth="1"/>
    <col min="9472" max="9712" width="11.42578125" customWidth="1"/>
    <col min="9713" max="9714" width="2.7109375" customWidth="1"/>
    <col min="9719" max="9719" width="2.7109375" customWidth="1"/>
    <col min="9720" max="9720" width="48.28515625" customWidth="1"/>
    <col min="9721" max="9721" width="34.28515625" customWidth="1"/>
    <col min="9722" max="9722" width="24.28515625" customWidth="1"/>
    <col min="9723" max="9723" width="16.5703125" customWidth="1"/>
    <col min="9724" max="9725" width="3.42578125" customWidth="1"/>
    <col min="9726" max="9726" width="11.42578125" customWidth="1"/>
    <col min="9727" max="9727" width="21.42578125" customWidth="1"/>
    <col min="9728" max="9968" width="11.42578125" customWidth="1"/>
    <col min="9969" max="9970" width="2.7109375" customWidth="1"/>
    <col min="9975" max="9975" width="2.7109375" customWidth="1"/>
    <col min="9976" max="9976" width="48.28515625" customWidth="1"/>
    <col min="9977" max="9977" width="34.28515625" customWidth="1"/>
    <col min="9978" max="9978" width="24.28515625" customWidth="1"/>
    <col min="9979" max="9979" width="16.5703125" customWidth="1"/>
    <col min="9980" max="9981" width="3.42578125" customWidth="1"/>
    <col min="9982" max="9982" width="11.42578125" customWidth="1"/>
    <col min="9983" max="9983" width="21.42578125" customWidth="1"/>
    <col min="9984" max="10224" width="11.42578125" customWidth="1"/>
    <col min="10225" max="10226" width="2.7109375" customWidth="1"/>
    <col min="10231" max="10231" width="2.7109375" customWidth="1"/>
    <col min="10232" max="10232" width="48.28515625" customWidth="1"/>
    <col min="10233" max="10233" width="34.28515625" customWidth="1"/>
    <col min="10234" max="10234" width="24.28515625" customWidth="1"/>
    <col min="10235" max="10235" width="16.5703125" customWidth="1"/>
    <col min="10236" max="10237" width="3.42578125" customWidth="1"/>
    <col min="10238" max="10238" width="11.42578125" customWidth="1"/>
    <col min="10239" max="10239" width="21.42578125" customWidth="1"/>
    <col min="10240" max="10480" width="11.42578125" customWidth="1"/>
    <col min="10481" max="10482" width="2.7109375" customWidth="1"/>
    <col min="10487" max="10487" width="2.7109375" customWidth="1"/>
    <col min="10488" max="10488" width="48.28515625" customWidth="1"/>
    <col min="10489" max="10489" width="34.28515625" customWidth="1"/>
    <col min="10490" max="10490" width="24.28515625" customWidth="1"/>
    <col min="10491" max="10491" width="16.5703125" customWidth="1"/>
    <col min="10492" max="10493" width="3.42578125" customWidth="1"/>
    <col min="10494" max="10494" width="11.42578125" customWidth="1"/>
    <col min="10495" max="10495" width="21.42578125" customWidth="1"/>
    <col min="10496" max="10736" width="11.42578125" customWidth="1"/>
    <col min="10737" max="10738" width="2.7109375" customWidth="1"/>
    <col min="10743" max="10743" width="2.7109375" customWidth="1"/>
    <col min="10744" max="10744" width="48.28515625" customWidth="1"/>
    <col min="10745" max="10745" width="34.28515625" customWidth="1"/>
    <col min="10746" max="10746" width="24.28515625" customWidth="1"/>
    <col min="10747" max="10747" width="16.5703125" customWidth="1"/>
    <col min="10748" max="10749" width="3.42578125" customWidth="1"/>
    <col min="10750" max="10750" width="11.42578125" customWidth="1"/>
    <col min="10751" max="10751" width="21.42578125" customWidth="1"/>
    <col min="10752" max="10992" width="11.42578125" customWidth="1"/>
    <col min="10993" max="10994" width="2.7109375" customWidth="1"/>
    <col min="10999" max="10999" width="2.7109375" customWidth="1"/>
    <col min="11000" max="11000" width="48.28515625" customWidth="1"/>
    <col min="11001" max="11001" width="34.28515625" customWidth="1"/>
    <col min="11002" max="11002" width="24.28515625" customWidth="1"/>
    <col min="11003" max="11003" width="16.5703125" customWidth="1"/>
    <col min="11004" max="11005" width="3.42578125" customWidth="1"/>
    <col min="11006" max="11006" width="11.42578125" customWidth="1"/>
    <col min="11007" max="11007" width="21.42578125" customWidth="1"/>
    <col min="11008" max="11248" width="11.42578125" customWidth="1"/>
    <col min="11249" max="11250" width="2.7109375" customWidth="1"/>
    <col min="11255" max="11255" width="2.7109375" customWidth="1"/>
    <col min="11256" max="11256" width="48.28515625" customWidth="1"/>
    <col min="11257" max="11257" width="34.28515625" customWidth="1"/>
    <col min="11258" max="11258" width="24.28515625" customWidth="1"/>
    <col min="11259" max="11259" width="16.5703125" customWidth="1"/>
    <col min="11260" max="11261" width="3.42578125" customWidth="1"/>
    <col min="11262" max="11262" width="11.42578125" customWidth="1"/>
    <col min="11263" max="11263" width="21.42578125" customWidth="1"/>
    <col min="11264" max="11504" width="11.42578125" customWidth="1"/>
    <col min="11505" max="11506" width="2.7109375" customWidth="1"/>
    <col min="11511" max="11511" width="2.7109375" customWidth="1"/>
    <col min="11512" max="11512" width="48.28515625" customWidth="1"/>
    <col min="11513" max="11513" width="34.28515625" customWidth="1"/>
    <col min="11514" max="11514" width="24.28515625" customWidth="1"/>
    <col min="11515" max="11515" width="16.5703125" customWidth="1"/>
    <col min="11516" max="11517" width="3.42578125" customWidth="1"/>
    <col min="11518" max="11518" width="11.42578125" customWidth="1"/>
    <col min="11519" max="11519" width="21.42578125" customWidth="1"/>
    <col min="11520" max="11760" width="11.42578125" customWidth="1"/>
    <col min="11761" max="11762" width="2.7109375" customWidth="1"/>
    <col min="11767" max="11767" width="2.7109375" customWidth="1"/>
    <col min="11768" max="11768" width="48.28515625" customWidth="1"/>
    <col min="11769" max="11769" width="34.28515625" customWidth="1"/>
    <col min="11770" max="11770" width="24.28515625" customWidth="1"/>
    <col min="11771" max="11771" width="16.5703125" customWidth="1"/>
    <col min="11772" max="11773" width="3.42578125" customWidth="1"/>
    <col min="11774" max="11774" width="11.42578125" customWidth="1"/>
    <col min="11775" max="11775" width="21.42578125" customWidth="1"/>
    <col min="11776" max="12016" width="11.42578125" customWidth="1"/>
    <col min="12017" max="12018" width="2.7109375" customWidth="1"/>
    <col min="12023" max="12023" width="2.7109375" customWidth="1"/>
    <col min="12024" max="12024" width="48.28515625" customWidth="1"/>
    <col min="12025" max="12025" width="34.28515625" customWidth="1"/>
    <col min="12026" max="12026" width="24.28515625" customWidth="1"/>
    <col min="12027" max="12027" width="16.5703125" customWidth="1"/>
    <col min="12028" max="12029" width="3.42578125" customWidth="1"/>
    <col min="12030" max="12030" width="11.42578125" customWidth="1"/>
    <col min="12031" max="12031" width="21.42578125" customWidth="1"/>
    <col min="12032" max="12272" width="11.42578125" customWidth="1"/>
    <col min="12273" max="12274" width="2.7109375" customWidth="1"/>
    <col min="12279" max="12279" width="2.7109375" customWidth="1"/>
    <col min="12280" max="12280" width="48.28515625" customWidth="1"/>
    <col min="12281" max="12281" width="34.28515625" customWidth="1"/>
    <col min="12282" max="12282" width="24.28515625" customWidth="1"/>
    <col min="12283" max="12283" width="16.5703125" customWidth="1"/>
    <col min="12284" max="12285" width="3.42578125" customWidth="1"/>
    <col min="12286" max="12286" width="11.42578125" customWidth="1"/>
    <col min="12287" max="12287" width="21.42578125" customWidth="1"/>
    <col min="12288" max="12528" width="11.42578125" customWidth="1"/>
    <col min="12529" max="12530" width="2.7109375" customWidth="1"/>
    <col min="12535" max="12535" width="2.7109375" customWidth="1"/>
    <col min="12536" max="12536" width="48.28515625" customWidth="1"/>
    <col min="12537" max="12537" width="34.28515625" customWidth="1"/>
    <col min="12538" max="12538" width="24.28515625" customWidth="1"/>
    <col min="12539" max="12539" width="16.5703125" customWidth="1"/>
    <col min="12540" max="12541" width="3.42578125" customWidth="1"/>
    <col min="12542" max="12542" width="11.42578125" customWidth="1"/>
    <col min="12543" max="12543" width="21.42578125" customWidth="1"/>
    <col min="12544" max="12784" width="11.42578125" customWidth="1"/>
    <col min="12785" max="12786" width="2.7109375" customWidth="1"/>
    <col min="12791" max="12791" width="2.7109375" customWidth="1"/>
    <col min="12792" max="12792" width="48.28515625" customWidth="1"/>
    <col min="12793" max="12793" width="34.28515625" customWidth="1"/>
    <col min="12794" max="12794" width="24.28515625" customWidth="1"/>
    <col min="12795" max="12795" width="16.5703125" customWidth="1"/>
    <col min="12796" max="12797" width="3.42578125" customWidth="1"/>
    <col min="12798" max="12798" width="11.42578125" customWidth="1"/>
    <col min="12799" max="12799" width="21.42578125" customWidth="1"/>
    <col min="12800" max="13040" width="11.42578125" customWidth="1"/>
    <col min="13041" max="13042" width="2.7109375" customWidth="1"/>
    <col min="13047" max="13047" width="2.7109375" customWidth="1"/>
    <col min="13048" max="13048" width="48.28515625" customWidth="1"/>
    <col min="13049" max="13049" width="34.28515625" customWidth="1"/>
    <col min="13050" max="13050" width="24.28515625" customWidth="1"/>
    <col min="13051" max="13051" width="16.5703125" customWidth="1"/>
    <col min="13052" max="13053" width="3.42578125" customWidth="1"/>
    <col min="13054" max="13054" width="11.42578125" customWidth="1"/>
    <col min="13055" max="13055" width="21.42578125" customWidth="1"/>
    <col min="13056" max="13296" width="11.42578125" customWidth="1"/>
    <col min="13297" max="13298" width="2.7109375" customWidth="1"/>
    <col min="13303" max="13303" width="2.7109375" customWidth="1"/>
    <col min="13304" max="13304" width="48.28515625" customWidth="1"/>
    <col min="13305" max="13305" width="34.28515625" customWidth="1"/>
    <col min="13306" max="13306" width="24.28515625" customWidth="1"/>
    <col min="13307" max="13307" width="16.5703125" customWidth="1"/>
    <col min="13308" max="13309" width="3.42578125" customWidth="1"/>
    <col min="13310" max="13310" width="11.42578125" customWidth="1"/>
    <col min="13311" max="13311" width="21.42578125" customWidth="1"/>
    <col min="13312" max="13552" width="11.42578125" customWidth="1"/>
    <col min="13553" max="13554" width="2.7109375" customWidth="1"/>
    <col min="13559" max="13559" width="2.7109375" customWidth="1"/>
    <col min="13560" max="13560" width="48.28515625" customWidth="1"/>
    <col min="13561" max="13561" width="34.28515625" customWidth="1"/>
    <col min="13562" max="13562" width="24.28515625" customWidth="1"/>
    <col min="13563" max="13563" width="16.5703125" customWidth="1"/>
    <col min="13564" max="13565" width="3.42578125" customWidth="1"/>
    <col min="13566" max="13566" width="11.42578125" customWidth="1"/>
    <col min="13567" max="13567" width="21.42578125" customWidth="1"/>
    <col min="13568" max="13808" width="11.42578125" customWidth="1"/>
    <col min="13809" max="13810" width="2.7109375" customWidth="1"/>
    <col min="13815" max="13815" width="2.7109375" customWidth="1"/>
    <col min="13816" max="13816" width="48.28515625" customWidth="1"/>
    <col min="13817" max="13817" width="34.28515625" customWidth="1"/>
    <col min="13818" max="13818" width="24.28515625" customWidth="1"/>
    <col min="13819" max="13819" width="16.5703125" customWidth="1"/>
    <col min="13820" max="13821" width="3.42578125" customWidth="1"/>
    <col min="13822" max="13822" width="11.42578125" customWidth="1"/>
    <col min="13823" max="13823" width="21.42578125" customWidth="1"/>
    <col min="13824" max="14064" width="11.42578125" customWidth="1"/>
    <col min="14065" max="14066" width="2.7109375" customWidth="1"/>
    <col min="14071" max="14071" width="2.7109375" customWidth="1"/>
    <col min="14072" max="14072" width="48.28515625" customWidth="1"/>
    <col min="14073" max="14073" width="34.28515625" customWidth="1"/>
    <col min="14074" max="14074" width="24.28515625" customWidth="1"/>
    <col min="14075" max="14075" width="16.5703125" customWidth="1"/>
    <col min="14076" max="14077" width="3.42578125" customWidth="1"/>
    <col min="14078" max="14078" width="11.42578125" customWidth="1"/>
    <col min="14079" max="14079" width="21.42578125" customWidth="1"/>
    <col min="14080" max="14320" width="11.42578125" customWidth="1"/>
    <col min="14321" max="14322" width="2.7109375" customWidth="1"/>
    <col min="14327" max="14327" width="2.7109375" customWidth="1"/>
    <col min="14328" max="14328" width="48.28515625" customWidth="1"/>
    <col min="14329" max="14329" width="34.28515625" customWidth="1"/>
    <col min="14330" max="14330" width="24.28515625" customWidth="1"/>
    <col min="14331" max="14331" width="16.5703125" customWidth="1"/>
    <col min="14332" max="14333" width="3.42578125" customWidth="1"/>
    <col min="14334" max="14334" width="11.42578125" customWidth="1"/>
    <col min="14335" max="14335" width="21.42578125" customWidth="1"/>
    <col min="14336" max="14576" width="11.42578125" customWidth="1"/>
    <col min="14577" max="14578" width="2.7109375" customWidth="1"/>
    <col min="14583" max="14583" width="2.7109375" customWidth="1"/>
    <col min="14584" max="14584" width="48.28515625" customWidth="1"/>
    <col min="14585" max="14585" width="34.28515625" customWidth="1"/>
    <col min="14586" max="14586" width="24.28515625" customWidth="1"/>
    <col min="14587" max="14587" width="16.5703125" customWidth="1"/>
    <col min="14588" max="14589" width="3.42578125" customWidth="1"/>
    <col min="14590" max="14590" width="11.42578125" customWidth="1"/>
    <col min="14591" max="14591" width="21.42578125" customWidth="1"/>
    <col min="14592" max="14832" width="11.42578125" customWidth="1"/>
    <col min="14833" max="14834" width="2.7109375" customWidth="1"/>
    <col min="14839" max="14839" width="2.7109375" customWidth="1"/>
    <col min="14840" max="14840" width="48.28515625" customWidth="1"/>
    <col min="14841" max="14841" width="34.28515625" customWidth="1"/>
    <col min="14842" max="14842" width="24.28515625" customWidth="1"/>
    <col min="14843" max="14843" width="16.5703125" customWidth="1"/>
    <col min="14844" max="14845" width="3.42578125" customWidth="1"/>
    <col min="14846" max="14846" width="11.42578125" customWidth="1"/>
    <col min="14847" max="14847" width="21.42578125" customWidth="1"/>
    <col min="14848" max="15088" width="11.42578125" customWidth="1"/>
    <col min="15089" max="15090" width="2.7109375" customWidth="1"/>
    <col min="15095" max="15095" width="2.7109375" customWidth="1"/>
    <col min="15096" max="15096" width="48.28515625" customWidth="1"/>
    <col min="15097" max="15097" width="34.28515625" customWidth="1"/>
    <col min="15098" max="15098" width="24.28515625" customWidth="1"/>
    <col min="15099" max="15099" width="16.5703125" customWidth="1"/>
    <col min="15100" max="15101" width="3.42578125" customWidth="1"/>
    <col min="15102" max="15102" width="11.42578125" customWidth="1"/>
    <col min="15103" max="15103" width="21.42578125" customWidth="1"/>
    <col min="15104" max="15344" width="11.42578125" customWidth="1"/>
    <col min="15345" max="15346" width="2.7109375" customWidth="1"/>
    <col min="15351" max="15351" width="2.7109375" customWidth="1"/>
    <col min="15352" max="15352" width="48.28515625" customWidth="1"/>
    <col min="15353" max="15353" width="34.28515625" customWidth="1"/>
    <col min="15354" max="15354" width="24.28515625" customWidth="1"/>
    <col min="15355" max="15355" width="16.5703125" customWidth="1"/>
    <col min="15356" max="15357" width="3.42578125" customWidth="1"/>
    <col min="15358" max="15358" width="11.42578125" customWidth="1"/>
    <col min="15359" max="15359" width="21.42578125" customWidth="1"/>
    <col min="15360" max="15600" width="11.42578125" customWidth="1"/>
    <col min="15601" max="15602" width="2.7109375" customWidth="1"/>
    <col min="15607" max="15607" width="2.7109375" customWidth="1"/>
    <col min="15608" max="15608" width="48.28515625" customWidth="1"/>
    <col min="15609" max="15609" width="34.28515625" customWidth="1"/>
    <col min="15610" max="15610" width="24.28515625" customWidth="1"/>
    <col min="15611" max="15611" width="16.5703125" customWidth="1"/>
    <col min="15612" max="15613" width="3.42578125" customWidth="1"/>
    <col min="15614" max="15614" width="11.42578125" customWidth="1"/>
    <col min="15615" max="15615" width="21.42578125" customWidth="1"/>
    <col min="15616" max="15856" width="11.42578125" customWidth="1"/>
    <col min="15857" max="15858" width="2.7109375" customWidth="1"/>
    <col min="15863" max="15863" width="2.7109375" customWidth="1"/>
    <col min="15864" max="15864" width="48.28515625" customWidth="1"/>
    <col min="15865" max="15865" width="34.28515625" customWidth="1"/>
    <col min="15866" max="15866" width="24.28515625" customWidth="1"/>
    <col min="15867" max="15867" width="16.5703125" customWidth="1"/>
    <col min="15868" max="15869" width="3.42578125" customWidth="1"/>
    <col min="15870" max="15870" width="11.42578125" customWidth="1"/>
    <col min="15871" max="15871" width="21.42578125" customWidth="1"/>
    <col min="15872" max="16112" width="11.42578125" customWidth="1"/>
    <col min="16113" max="16114" width="2.7109375" customWidth="1"/>
    <col min="16119" max="16119" width="2.7109375" customWidth="1"/>
    <col min="16120" max="16120" width="48.28515625" customWidth="1"/>
    <col min="16121" max="16121" width="34.28515625" customWidth="1"/>
    <col min="16122" max="16122" width="24.28515625" customWidth="1"/>
    <col min="16123" max="16123" width="16.5703125" customWidth="1"/>
    <col min="16124" max="16125" width="3.42578125" customWidth="1"/>
    <col min="16126" max="16126" width="11.42578125" customWidth="1"/>
    <col min="16127" max="16127" width="21.42578125" customWidth="1"/>
    <col min="16128" max="16368" width="11.42578125" customWidth="1"/>
    <col min="16369" max="16370" width="2.7109375" customWidth="1"/>
  </cols>
  <sheetData>
    <row r="1" spans="1:6" ht="15.75" thickBot="1"/>
    <row r="2" spans="1:6" ht="22.5" customHeight="1" thickBot="1">
      <c r="A2" s="11"/>
      <c r="B2" s="612" t="s">
        <v>359</v>
      </c>
      <c r="C2" s="613"/>
      <c r="D2" s="613"/>
      <c r="E2" s="614"/>
      <c r="F2" s="10"/>
    </row>
    <row r="3" spans="1:6">
      <c r="A3" s="11"/>
      <c r="B3" s="12" t="s">
        <v>135</v>
      </c>
      <c r="C3" s="72"/>
      <c r="D3" s="10"/>
      <c r="E3" s="13"/>
      <c r="F3" s="10"/>
    </row>
    <row r="4" spans="1:6" ht="15.75" thickBot="1">
      <c r="A4" s="11"/>
      <c r="B4" s="12"/>
      <c r="C4" s="72"/>
      <c r="D4" s="10"/>
      <c r="E4" s="13"/>
      <c r="F4" s="10"/>
    </row>
    <row r="5" spans="1:6" ht="19.5" thickBot="1">
      <c r="A5" s="11"/>
      <c r="B5" s="14" t="s">
        <v>360</v>
      </c>
      <c r="C5" s="73"/>
      <c r="D5" s="10"/>
      <c r="E5" s="15">
        <f>+'BALANCE ALTERNATIVA 1'!I20</f>
        <v>132696450</v>
      </c>
      <c r="F5" s="10"/>
    </row>
    <row r="6" spans="1:6" ht="16.5" thickBot="1">
      <c r="A6" s="11"/>
      <c r="B6" s="16" t="s">
        <v>351</v>
      </c>
      <c r="C6" s="74"/>
      <c r="D6" s="17"/>
      <c r="E6" s="15">
        <f>SUM(D7:D36)</f>
        <v>5357783</v>
      </c>
      <c r="F6" s="10"/>
    </row>
    <row r="7" spans="1:6">
      <c r="A7" s="11"/>
      <c r="B7" s="83" t="s">
        <v>137</v>
      </c>
      <c r="C7" s="86" t="s">
        <v>215</v>
      </c>
      <c r="D7" s="35">
        <f>+'BALANCE ALTERNATIVA 1'!C5*4.7%</f>
        <v>4700000</v>
      </c>
      <c r="E7" s="18"/>
      <c r="F7" s="10"/>
    </row>
    <row r="8" spans="1:6">
      <c r="A8" s="11"/>
      <c r="B8" s="84" t="s">
        <v>165</v>
      </c>
      <c r="C8" s="86" t="s">
        <v>215</v>
      </c>
      <c r="D8" s="36">
        <v>564583</v>
      </c>
      <c r="E8" s="18"/>
      <c r="F8" s="10"/>
    </row>
    <row r="9" spans="1:6" ht="15.75" thickBot="1">
      <c r="A9" s="11"/>
      <c r="B9" s="132" t="s">
        <v>232</v>
      </c>
      <c r="C9" s="136" t="s">
        <v>215</v>
      </c>
      <c r="D9" s="137">
        <v>93200</v>
      </c>
      <c r="E9" s="18"/>
      <c r="F9" s="10"/>
    </row>
    <row r="10" spans="1:6" hidden="1">
      <c r="A10" s="11"/>
      <c r="B10" s="84" t="s">
        <v>230</v>
      </c>
      <c r="C10" s="86" t="s">
        <v>216</v>
      </c>
      <c r="D10" s="36"/>
      <c r="E10" s="18"/>
      <c r="F10" s="10"/>
    </row>
    <row r="11" spans="1:6" hidden="1">
      <c r="A11" s="11"/>
      <c r="B11" s="84"/>
      <c r="C11" s="86" t="s">
        <v>216</v>
      </c>
      <c r="D11" s="36"/>
      <c r="E11" s="18"/>
      <c r="F11" s="10"/>
    </row>
    <row r="12" spans="1:6" hidden="1">
      <c r="A12" s="11"/>
      <c r="B12" s="84" t="s">
        <v>365</v>
      </c>
      <c r="C12" s="86" t="s">
        <v>217</v>
      </c>
      <c r="D12" s="36"/>
      <c r="E12" s="18"/>
      <c r="F12" s="10"/>
    </row>
    <row r="13" spans="1:6" hidden="1">
      <c r="A13" s="11"/>
      <c r="B13" s="84" t="s">
        <v>347</v>
      </c>
      <c r="C13" s="86" t="s">
        <v>217</v>
      </c>
      <c r="D13" s="36"/>
      <c r="E13" s="18"/>
      <c r="F13" s="10"/>
    </row>
    <row r="14" spans="1:6" hidden="1">
      <c r="A14" s="11"/>
      <c r="B14" s="84" t="s">
        <v>348</v>
      </c>
      <c r="C14" s="86" t="s">
        <v>217</v>
      </c>
      <c r="D14" s="36"/>
      <c r="E14" s="18"/>
      <c r="F14" s="10"/>
    </row>
    <row r="15" spans="1:6" hidden="1">
      <c r="A15" s="11"/>
      <c r="B15" s="84" t="s">
        <v>231</v>
      </c>
      <c r="C15" s="86" t="s">
        <v>217</v>
      </c>
      <c r="D15" s="36"/>
      <c r="E15" s="18"/>
      <c r="F15" s="10"/>
    </row>
    <row r="16" spans="1:6" hidden="1">
      <c r="A16" s="11"/>
      <c r="B16" s="84" t="s">
        <v>352</v>
      </c>
      <c r="C16" s="86" t="s">
        <v>217</v>
      </c>
      <c r="D16" s="36"/>
      <c r="E16" s="18"/>
      <c r="F16" s="10"/>
    </row>
    <row r="17" spans="1:6" hidden="1">
      <c r="A17" s="11"/>
      <c r="B17" s="84" t="s">
        <v>136</v>
      </c>
      <c r="C17" s="86" t="s">
        <v>169</v>
      </c>
      <c r="D17" s="36"/>
      <c r="E17" s="18"/>
      <c r="F17" s="10"/>
    </row>
    <row r="18" spans="1:6" hidden="1">
      <c r="A18" s="11"/>
      <c r="B18" s="84" t="s">
        <v>162</v>
      </c>
      <c r="C18" s="86" t="s">
        <v>169</v>
      </c>
      <c r="D18" s="36"/>
      <c r="E18" s="18"/>
      <c r="F18" s="10"/>
    </row>
    <row r="19" spans="1:6" hidden="1">
      <c r="A19" s="11"/>
      <c r="B19" s="84" t="s">
        <v>234</v>
      </c>
      <c r="C19" s="86" t="s">
        <v>210</v>
      </c>
      <c r="D19" s="36"/>
      <c r="E19" s="18"/>
      <c r="F19" s="10"/>
    </row>
    <row r="20" spans="1:6" hidden="1">
      <c r="A20" s="11"/>
      <c r="B20" s="84" t="s">
        <v>161</v>
      </c>
      <c r="C20" s="86" t="s">
        <v>170</v>
      </c>
      <c r="D20" s="36"/>
      <c r="E20" s="18"/>
      <c r="F20" s="10"/>
    </row>
    <row r="21" spans="1:6" hidden="1">
      <c r="A21" s="11"/>
      <c r="B21" s="84" t="s">
        <v>280</v>
      </c>
      <c r="C21" s="86" t="s">
        <v>171</v>
      </c>
      <c r="D21" s="36"/>
      <c r="E21" s="18"/>
      <c r="F21" s="10"/>
    </row>
    <row r="22" spans="1:6" hidden="1">
      <c r="A22" s="11"/>
      <c r="B22" s="84" t="s">
        <v>163</v>
      </c>
      <c r="C22" s="86" t="s">
        <v>218</v>
      </c>
      <c r="D22" s="36"/>
      <c r="E22" s="18"/>
      <c r="F22" s="10"/>
    </row>
    <row r="23" spans="1:6" hidden="1">
      <c r="A23" s="11"/>
      <c r="B23" s="84" t="s">
        <v>164</v>
      </c>
      <c r="C23" s="86" t="s">
        <v>218</v>
      </c>
      <c r="D23" s="36"/>
      <c r="E23" s="18"/>
      <c r="F23" s="10"/>
    </row>
    <row r="24" spans="1:6" hidden="1">
      <c r="A24" s="11"/>
      <c r="B24" s="132" t="s">
        <v>358</v>
      </c>
      <c r="C24" s="136" t="s">
        <v>218</v>
      </c>
      <c r="D24" s="137"/>
      <c r="E24" s="18"/>
      <c r="F24" s="10"/>
    </row>
    <row r="25" spans="1:6" hidden="1">
      <c r="A25" s="11"/>
      <c r="B25" s="132" t="s">
        <v>282</v>
      </c>
      <c r="C25" s="136" t="s">
        <v>218</v>
      </c>
      <c r="D25" s="137"/>
      <c r="E25" s="18"/>
      <c r="F25" s="10"/>
    </row>
    <row r="26" spans="1:6" hidden="1">
      <c r="A26" s="11"/>
      <c r="B26" s="84" t="s">
        <v>235</v>
      </c>
      <c r="C26" s="86" t="s">
        <v>218</v>
      </c>
      <c r="D26" s="36"/>
      <c r="E26" s="18"/>
      <c r="F26" s="10"/>
    </row>
    <row r="27" spans="1:6" hidden="1">
      <c r="A27" s="11"/>
      <c r="B27" s="84"/>
      <c r="C27" s="86" t="s">
        <v>218</v>
      </c>
      <c r="D27" s="36"/>
      <c r="E27" s="18"/>
      <c r="F27" s="10"/>
    </row>
    <row r="28" spans="1:6" hidden="1">
      <c r="A28" s="11"/>
      <c r="B28" s="84"/>
      <c r="C28" s="86" t="s">
        <v>218</v>
      </c>
      <c r="D28" s="36"/>
      <c r="E28" s="18"/>
      <c r="F28" s="10"/>
    </row>
    <row r="29" spans="1:6" hidden="1">
      <c r="A29" s="11"/>
      <c r="B29" s="84" t="s">
        <v>236</v>
      </c>
      <c r="C29" s="86" t="s">
        <v>218</v>
      </c>
      <c r="D29" s="36"/>
      <c r="E29" s="18"/>
      <c r="F29" s="10"/>
    </row>
    <row r="30" spans="1:6" hidden="1">
      <c r="A30" s="11"/>
      <c r="B30" s="84"/>
      <c r="C30" s="86" t="s">
        <v>218</v>
      </c>
      <c r="D30" s="36"/>
      <c r="E30" s="18"/>
      <c r="F30" s="10"/>
    </row>
    <row r="31" spans="1:6" hidden="1">
      <c r="A31" s="11"/>
      <c r="B31" s="84"/>
      <c r="C31" s="86" t="s">
        <v>218</v>
      </c>
      <c r="D31" s="36"/>
      <c r="E31" s="18"/>
      <c r="F31" s="10"/>
    </row>
    <row r="32" spans="1:6" hidden="1">
      <c r="A32" s="11"/>
      <c r="B32" s="84"/>
      <c r="C32" s="86" t="s">
        <v>57</v>
      </c>
      <c r="D32" s="36"/>
      <c r="E32" s="18"/>
      <c r="F32" s="10"/>
    </row>
    <row r="33" spans="1:6" hidden="1">
      <c r="A33" s="11"/>
      <c r="B33" s="84"/>
      <c r="C33" s="86" t="s">
        <v>211</v>
      </c>
      <c r="D33" s="36"/>
      <c r="E33" s="18"/>
      <c r="F33" s="10"/>
    </row>
    <row r="34" spans="1:6" hidden="1">
      <c r="A34" s="11"/>
      <c r="B34" s="84"/>
      <c r="C34" s="86" t="s">
        <v>212</v>
      </c>
      <c r="D34" s="36"/>
      <c r="E34" s="18"/>
      <c r="F34" s="10"/>
    </row>
    <row r="35" spans="1:6" hidden="1">
      <c r="A35" s="11"/>
      <c r="B35" s="84"/>
      <c r="C35" s="86" t="s">
        <v>213</v>
      </c>
      <c r="D35" s="36"/>
      <c r="E35" s="18"/>
      <c r="F35" s="10"/>
    </row>
    <row r="36" spans="1:6" ht="15.75" hidden="1" thickBot="1">
      <c r="A36" s="11"/>
      <c r="B36" s="84"/>
      <c r="C36" s="87" t="s">
        <v>58</v>
      </c>
      <c r="D36" s="36"/>
      <c r="E36" s="18"/>
      <c r="F36" s="10"/>
    </row>
    <row r="37" spans="1:6" ht="16.5" thickBot="1">
      <c r="A37" s="11"/>
      <c r="B37" s="16" t="s">
        <v>138</v>
      </c>
      <c r="C37" s="74"/>
      <c r="D37" s="20"/>
      <c r="E37" s="15">
        <f>-SUM(D38:D59)</f>
        <v>-4700000</v>
      </c>
      <c r="F37" s="10"/>
    </row>
    <row r="38" spans="1:6" ht="15.75" thickBot="1">
      <c r="A38" s="11"/>
      <c r="B38" s="138" t="s">
        <v>139</v>
      </c>
      <c r="C38" s="139" t="s">
        <v>214</v>
      </c>
      <c r="D38" s="140">
        <f>+'BALANCE ALTERNATIVA 1'!D11*4.7%</f>
        <v>4700000</v>
      </c>
      <c r="E38" s="18"/>
      <c r="F38" s="10"/>
    </row>
    <row r="39" spans="1:6" hidden="1">
      <c r="A39" s="11"/>
      <c r="B39" s="68" t="s">
        <v>140</v>
      </c>
      <c r="C39" s="71" t="s">
        <v>214</v>
      </c>
      <c r="D39" s="82"/>
      <c r="E39" s="18"/>
      <c r="F39" s="10"/>
    </row>
    <row r="40" spans="1:6" hidden="1">
      <c r="A40" s="11"/>
      <c r="B40" s="68" t="s">
        <v>141</v>
      </c>
      <c r="C40" s="71" t="s">
        <v>214</v>
      </c>
      <c r="D40" s="82"/>
      <c r="E40" s="18"/>
      <c r="F40" s="10"/>
    </row>
    <row r="41" spans="1:6" hidden="1">
      <c r="A41" s="11"/>
      <c r="B41" s="68"/>
      <c r="C41" s="71" t="s">
        <v>219</v>
      </c>
      <c r="D41" s="82"/>
      <c r="E41" s="21"/>
      <c r="F41" s="10"/>
    </row>
    <row r="42" spans="1:6" hidden="1">
      <c r="A42" s="11"/>
      <c r="B42" s="68" t="s">
        <v>237</v>
      </c>
      <c r="C42" s="71" t="s">
        <v>220</v>
      </c>
      <c r="D42" s="82"/>
      <c r="E42" s="21"/>
      <c r="F42" s="10"/>
    </row>
    <row r="43" spans="1:6" hidden="1">
      <c r="A43" s="11"/>
      <c r="B43" s="68"/>
      <c r="C43" s="71" t="s">
        <v>221</v>
      </c>
      <c r="D43" s="82"/>
      <c r="E43" s="21"/>
      <c r="F43" s="10"/>
    </row>
    <row r="44" spans="1:6" hidden="1">
      <c r="A44" s="11"/>
      <c r="B44" s="135" t="s">
        <v>142</v>
      </c>
      <c r="C44" s="133" t="s">
        <v>172</v>
      </c>
      <c r="D44" s="134"/>
      <c r="E44" s="21"/>
      <c r="F44" s="10"/>
    </row>
    <row r="45" spans="1:6" hidden="1">
      <c r="A45" s="11"/>
      <c r="B45" s="68"/>
      <c r="C45" s="71" t="s">
        <v>222</v>
      </c>
      <c r="D45" s="82"/>
      <c r="E45" s="21"/>
      <c r="F45" s="10"/>
    </row>
    <row r="46" spans="1:6" hidden="1">
      <c r="A46" s="11"/>
      <c r="B46" s="68"/>
      <c r="C46" s="71" t="s">
        <v>173</v>
      </c>
      <c r="D46" s="82"/>
      <c r="E46" s="21"/>
      <c r="F46" s="10"/>
    </row>
    <row r="47" spans="1:6" hidden="1">
      <c r="A47" s="11"/>
      <c r="B47" s="132" t="s">
        <v>235</v>
      </c>
      <c r="C47" s="133" t="s">
        <v>223</v>
      </c>
      <c r="D47" s="134">
        <f>+D26</f>
        <v>0</v>
      </c>
      <c r="E47" s="21"/>
      <c r="F47" s="10"/>
    </row>
    <row r="48" spans="1:6" hidden="1">
      <c r="A48" s="11"/>
      <c r="B48" s="132" t="s">
        <v>230</v>
      </c>
      <c r="C48" s="133" t="s">
        <v>223</v>
      </c>
      <c r="D48" s="134"/>
      <c r="E48" s="21"/>
      <c r="F48" s="10"/>
    </row>
    <row r="49" spans="1:6" hidden="1">
      <c r="A49" s="11"/>
      <c r="B49" s="135"/>
      <c r="C49" s="133" t="s">
        <v>223</v>
      </c>
      <c r="D49" s="134">
        <f t="shared" ref="D49:D52" si="0">+D28</f>
        <v>0</v>
      </c>
      <c r="E49" s="21"/>
      <c r="F49" s="10"/>
    </row>
    <row r="50" spans="1:6" hidden="1">
      <c r="A50" s="11"/>
      <c r="B50" s="132" t="s">
        <v>236</v>
      </c>
      <c r="C50" s="133" t="s">
        <v>224</v>
      </c>
      <c r="D50" s="134">
        <f t="shared" si="0"/>
        <v>0</v>
      </c>
      <c r="E50" s="21"/>
      <c r="F50" s="10"/>
    </row>
    <row r="51" spans="1:6" hidden="1">
      <c r="A51" s="11"/>
      <c r="B51" s="135"/>
      <c r="C51" s="133" t="s">
        <v>224</v>
      </c>
      <c r="D51" s="134">
        <f t="shared" si="0"/>
        <v>0</v>
      </c>
      <c r="E51" s="21"/>
      <c r="F51" s="10"/>
    </row>
    <row r="52" spans="1:6" hidden="1">
      <c r="A52" s="11"/>
      <c r="B52" s="135"/>
      <c r="C52" s="133" t="s">
        <v>224</v>
      </c>
      <c r="D52" s="134">
        <f t="shared" si="0"/>
        <v>0</v>
      </c>
      <c r="E52" s="21"/>
      <c r="F52" s="10"/>
    </row>
    <row r="53" spans="1:6" hidden="1">
      <c r="A53" s="11"/>
      <c r="B53" s="68" t="s">
        <v>166</v>
      </c>
      <c r="C53" s="71" t="s">
        <v>174</v>
      </c>
      <c r="D53" s="82"/>
      <c r="E53" s="21"/>
      <c r="F53" s="10"/>
    </row>
    <row r="54" spans="1:6" hidden="1">
      <c r="A54" s="11"/>
      <c r="B54" s="68"/>
      <c r="C54" s="71" t="s">
        <v>225</v>
      </c>
      <c r="D54" s="82"/>
      <c r="E54" s="21"/>
      <c r="F54" s="10"/>
    </row>
    <row r="55" spans="1:6" hidden="1">
      <c r="A55" s="11"/>
      <c r="B55" s="68" t="s">
        <v>233</v>
      </c>
      <c r="C55" s="71" t="s">
        <v>226</v>
      </c>
      <c r="D55" s="82"/>
      <c r="E55" s="21"/>
      <c r="F55" s="10"/>
    </row>
    <row r="56" spans="1:6" hidden="1">
      <c r="A56" s="11"/>
      <c r="B56" s="68"/>
      <c r="C56" s="71" t="s">
        <v>227</v>
      </c>
      <c r="D56" s="82"/>
      <c r="E56" s="21"/>
      <c r="F56" s="10"/>
    </row>
    <row r="57" spans="1:6" hidden="1">
      <c r="A57" s="11"/>
      <c r="B57" s="68"/>
      <c r="C57" s="71" t="s">
        <v>175</v>
      </c>
      <c r="D57" s="82"/>
      <c r="E57" s="21"/>
      <c r="F57" s="10"/>
    </row>
    <row r="58" spans="1:6" hidden="1">
      <c r="A58" s="11"/>
      <c r="B58" s="174" t="s">
        <v>353</v>
      </c>
      <c r="C58" s="71" t="s">
        <v>228</v>
      </c>
      <c r="D58" s="82"/>
      <c r="E58" s="21"/>
      <c r="F58" s="10"/>
    </row>
    <row r="59" spans="1:6" ht="15.75" hidden="1" thickBot="1">
      <c r="A59" s="11"/>
      <c r="B59" s="88" t="s">
        <v>117</v>
      </c>
      <c r="C59" s="89" t="s">
        <v>229</v>
      </c>
      <c r="D59" s="82"/>
      <c r="E59" s="21"/>
      <c r="F59" s="10"/>
    </row>
    <row r="60" spans="1:6" ht="15.75" thickBot="1">
      <c r="A60" s="11"/>
      <c r="B60" s="69" t="s">
        <v>75</v>
      </c>
      <c r="C60" s="75"/>
      <c r="D60" s="70"/>
      <c r="E60" s="23">
        <f>+E5+E6+E37</f>
        <v>133354233</v>
      </c>
      <c r="F60" s="10"/>
    </row>
    <row r="61" spans="1:6" ht="16.5" thickBot="1">
      <c r="A61" s="11"/>
      <c r="B61" s="24" t="s">
        <v>238</v>
      </c>
      <c r="C61" s="76"/>
      <c r="D61" s="10"/>
      <c r="E61" s="23">
        <f>-D66</f>
        <v>0</v>
      </c>
      <c r="F61" s="10"/>
    </row>
    <row r="62" spans="1:6" ht="15.75">
      <c r="A62" s="11"/>
      <c r="B62" s="26" t="s">
        <v>144</v>
      </c>
      <c r="C62" s="77"/>
      <c r="D62" s="10"/>
      <c r="E62" s="18"/>
      <c r="F62" s="10"/>
    </row>
    <row r="63" spans="1:6">
      <c r="A63" s="11"/>
      <c r="B63" s="102" t="s">
        <v>145</v>
      </c>
      <c r="C63" s="105"/>
      <c r="D63" s="104">
        <f>+E60</f>
        <v>133354233</v>
      </c>
      <c r="E63" s="18"/>
      <c r="F63" s="10"/>
    </row>
    <row r="64" spans="1:6">
      <c r="A64" s="11"/>
      <c r="B64" s="108" t="s">
        <v>146</v>
      </c>
      <c r="C64" s="112"/>
      <c r="D64" s="78"/>
      <c r="E64" s="18"/>
      <c r="F64" s="10"/>
    </row>
    <row r="65" spans="1:8">
      <c r="A65" s="11"/>
      <c r="B65" s="108" t="s">
        <v>147</v>
      </c>
      <c r="C65" s="112"/>
      <c r="D65" s="78"/>
      <c r="E65" s="18"/>
      <c r="F65" s="10"/>
    </row>
    <row r="66" spans="1:8">
      <c r="A66" s="11"/>
      <c r="B66" s="102" t="s">
        <v>148</v>
      </c>
      <c r="C66" s="113"/>
      <c r="D66" s="104">
        <f>+D65/2</f>
        <v>0</v>
      </c>
      <c r="E66" s="18"/>
      <c r="F66" s="10"/>
    </row>
    <row r="67" spans="1:8" ht="15.75" thickBot="1">
      <c r="A67" s="11"/>
      <c r="B67" s="109">
        <v>0.5</v>
      </c>
      <c r="C67" s="114"/>
      <c r="D67" s="110"/>
      <c r="E67" s="18"/>
      <c r="F67" s="10"/>
    </row>
    <row r="68" spans="1:8" ht="15.75" thickBot="1">
      <c r="A68" s="11"/>
      <c r="B68" s="69" t="s">
        <v>75</v>
      </c>
      <c r="C68" s="111"/>
      <c r="D68" s="70"/>
      <c r="E68" s="23">
        <f>+E60+E61</f>
        <v>133354233</v>
      </c>
      <c r="F68" s="10"/>
      <c r="H68" s="23">
        <f>+E68*90%</f>
        <v>120018809.7</v>
      </c>
    </row>
    <row r="69" spans="1:8" ht="16.5" thickBot="1">
      <c r="A69" s="11"/>
      <c r="B69" s="28" t="s">
        <v>239</v>
      </c>
      <c r="C69" s="79"/>
      <c r="D69" s="1"/>
      <c r="E69" s="101">
        <f>+D71</f>
        <v>0</v>
      </c>
      <c r="F69" s="10"/>
      <c r="H69" s="23">
        <f>+E68*10%</f>
        <v>13335423.300000001</v>
      </c>
    </row>
    <row r="70" spans="1:8" ht="15.75">
      <c r="A70" s="11"/>
      <c r="B70" s="29" t="s">
        <v>149</v>
      </c>
      <c r="C70" s="80"/>
      <c r="D70" s="10"/>
      <c r="E70" s="30"/>
      <c r="F70" s="10"/>
    </row>
    <row r="71" spans="1:8">
      <c r="A71" s="11"/>
      <c r="B71" s="102" t="s">
        <v>357</v>
      </c>
      <c r="C71" s="105"/>
      <c r="D71" s="78"/>
      <c r="E71" s="30"/>
      <c r="F71" s="10"/>
    </row>
    <row r="72" spans="1:8">
      <c r="A72" s="11"/>
      <c r="B72" s="103" t="s">
        <v>167</v>
      </c>
      <c r="C72" s="106"/>
      <c r="D72" s="104">
        <f>+E68</f>
        <v>133354233</v>
      </c>
      <c r="E72" s="30"/>
      <c r="F72" s="10"/>
    </row>
    <row r="73" spans="1:8">
      <c r="A73" s="11"/>
      <c r="B73" s="102" t="s">
        <v>168</v>
      </c>
      <c r="C73" s="107"/>
      <c r="D73" s="78"/>
      <c r="E73" s="30"/>
      <c r="F73" s="10"/>
    </row>
    <row r="74" spans="1:8" ht="16.5" thickBot="1">
      <c r="A74" s="11"/>
      <c r="B74" s="29"/>
      <c r="C74" s="80"/>
      <c r="D74" s="10"/>
      <c r="E74" s="30"/>
      <c r="F74" s="10"/>
    </row>
    <row r="75" spans="1:8" ht="15.75" thickBot="1">
      <c r="A75" s="11"/>
      <c r="B75" s="22" t="s">
        <v>75</v>
      </c>
      <c r="C75" s="81"/>
      <c r="D75" s="10"/>
      <c r="E75" s="23">
        <f>+E68-E69</f>
        <v>133354233</v>
      </c>
      <c r="F75" s="10"/>
    </row>
    <row r="76" spans="1:8" ht="16.5" thickBot="1">
      <c r="A76" s="11"/>
      <c r="B76" s="28" t="s">
        <v>240</v>
      </c>
      <c r="C76" s="79"/>
      <c r="D76" s="10"/>
      <c r="E76" s="23">
        <f>+C86</f>
        <v>0</v>
      </c>
      <c r="F76" s="10"/>
    </row>
    <row r="77" spans="1:8" ht="16.5" hidden="1" thickBot="1">
      <c r="A77" s="11"/>
      <c r="B77" s="28"/>
      <c r="C77" s="79"/>
      <c r="D77" s="10"/>
      <c r="E77" s="21"/>
      <c r="F77" s="10"/>
    </row>
    <row r="78" spans="1:8" ht="16.5" hidden="1" thickBot="1">
      <c r="A78" s="11"/>
      <c r="B78" s="28" t="s">
        <v>150</v>
      </c>
      <c r="C78" s="163"/>
      <c r="D78" s="90"/>
      <c r="E78" s="21"/>
      <c r="F78" s="10"/>
    </row>
    <row r="79" spans="1:8" ht="15.75" hidden="1" thickBot="1">
      <c r="A79" s="11"/>
      <c r="B79" s="11" t="s">
        <v>283</v>
      </c>
      <c r="C79" s="164"/>
      <c r="D79" s="90"/>
      <c r="E79" s="21"/>
      <c r="F79" s="10"/>
    </row>
    <row r="80" spans="1:8" ht="15.75" hidden="1" thickBot="1">
      <c r="A80" s="11"/>
      <c r="B80" s="31" t="s">
        <v>151</v>
      </c>
      <c r="C80" s="164">
        <f>+C79*0.33333</f>
        <v>0</v>
      </c>
      <c r="D80" s="90"/>
      <c r="E80" s="21"/>
      <c r="F80" s="10"/>
    </row>
    <row r="81" spans="1:6" ht="15.75" hidden="1" thickBot="1">
      <c r="A81" s="11"/>
      <c r="B81" s="31" t="s">
        <v>284</v>
      </c>
      <c r="C81" s="164">
        <f>+C79+C80</f>
        <v>0</v>
      </c>
      <c r="D81" s="90"/>
      <c r="E81" s="21"/>
      <c r="F81" s="10"/>
    </row>
    <row r="82" spans="1:6" ht="15.75" hidden="1" thickBot="1">
      <c r="A82" s="11"/>
      <c r="B82" s="31" t="s">
        <v>285</v>
      </c>
      <c r="C82" s="164"/>
      <c r="D82" s="90"/>
      <c r="E82" s="21"/>
      <c r="F82" s="10"/>
    </row>
    <row r="83" spans="1:6" ht="15.75" hidden="1" thickBot="1">
      <c r="A83" s="11"/>
      <c r="B83" s="31" t="s">
        <v>286</v>
      </c>
      <c r="C83" s="164">
        <f>-C78*90%</f>
        <v>0</v>
      </c>
      <c r="D83" s="90"/>
      <c r="E83" s="21"/>
      <c r="F83" s="10"/>
    </row>
    <row r="84" spans="1:6" ht="15.75" hidden="1" thickBot="1">
      <c r="A84" s="11"/>
      <c r="B84" s="31" t="s">
        <v>287</v>
      </c>
      <c r="C84" s="19">
        <f>+C78+C83</f>
        <v>0</v>
      </c>
      <c r="E84" s="21"/>
      <c r="F84" s="10"/>
    </row>
    <row r="85" spans="1:6" ht="18" hidden="1" customHeight="1">
      <c r="A85" s="11"/>
      <c r="B85" s="32" t="s">
        <v>152</v>
      </c>
      <c r="E85" s="21"/>
      <c r="F85" s="10"/>
    </row>
    <row r="86" spans="1:6" ht="18" hidden="1" customHeight="1" thickBot="1">
      <c r="A86" s="11"/>
      <c r="B86" s="11" t="s">
        <v>288</v>
      </c>
      <c r="C86" s="33">
        <f>-C78+C84</f>
        <v>0</v>
      </c>
      <c r="E86" s="21"/>
      <c r="F86" s="10"/>
    </row>
    <row r="87" spans="1:6" ht="18" hidden="1" customHeight="1" thickBot="1">
      <c r="A87" s="11"/>
      <c r="B87" s="11" t="s">
        <v>153</v>
      </c>
      <c r="C87" s="15">
        <f>+C86*25%</f>
        <v>0</v>
      </c>
      <c r="E87" s="21"/>
      <c r="F87" s="10"/>
    </row>
    <row r="88" spans="1:6" ht="15.75" hidden="1" thickBot="1">
      <c r="A88" s="11"/>
      <c r="B88" s="11" t="s">
        <v>154</v>
      </c>
      <c r="C88" s="15">
        <f>+C80-C87</f>
        <v>0</v>
      </c>
      <c r="E88" s="21"/>
      <c r="F88" s="10"/>
    </row>
    <row r="89" spans="1:6" ht="16.5" thickBot="1">
      <c r="A89" s="11"/>
      <c r="B89" s="26" t="s">
        <v>155</v>
      </c>
      <c r="C89" s="77"/>
      <c r="D89" s="10"/>
      <c r="E89" s="23">
        <f>+E75-E76</f>
        <v>133354233</v>
      </c>
      <c r="F89" s="10"/>
    </row>
    <row r="90" spans="1:6" ht="15.75" thickBot="1">
      <c r="A90" s="11"/>
      <c r="B90" s="32" t="s">
        <v>156</v>
      </c>
      <c r="C90" s="25"/>
      <c r="D90" s="34">
        <v>0.27</v>
      </c>
      <c r="E90" s="23">
        <f>+E89*D90</f>
        <v>36005642.910000004</v>
      </c>
      <c r="F90" s="10"/>
    </row>
    <row r="91" spans="1:6">
      <c r="A91" s="11"/>
      <c r="B91" s="32"/>
      <c r="C91" s="25"/>
      <c r="D91" s="34"/>
      <c r="E91" s="30"/>
      <c r="F91" s="10"/>
    </row>
    <row r="92" spans="1:6" ht="15.75" thickBot="1">
      <c r="A92" s="11"/>
      <c r="B92" s="12" t="s">
        <v>157</v>
      </c>
      <c r="C92" s="72"/>
      <c r="D92" s="10"/>
      <c r="E92" s="21"/>
      <c r="F92" s="10"/>
    </row>
    <row r="93" spans="1:6" ht="15.75" thickBot="1">
      <c r="A93" s="11"/>
      <c r="B93" s="11" t="s">
        <v>143</v>
      </c>
      <c r="C93" s="11"/>
      <c r="D93" s="23"/>
      <c r="E93" s="21"/>
      <c r="F93" s="10"/>
    </row>
    <row r="94" spans="1:6" ht="16.5" thickBot="1">
      <c r="A94" s="11"/>
      <c r="B94" s="29" t="s">
        <v>158</v>
      </c>
      <c r="C94" s="29"/>
      <c r="D94" s="23">
        <f>+D93</f>
        <v>0</v>
      </c>
      <c r="E94" s="21"/>
      <c r="F94" s="10"/>
    </row>
    <row r="95" spans="1:6" ht="15.75">
      <c r="A95" s="11"/>
      <c r="B95" s="29" t="s">
        <v>159</v>
      </c>
      <c r="C95" s="85">
        <v>0.4</v>
      </c>
      <c r="D95" s="27">
        <f>+D94*C95</f>
        <v>0</v>
      </c>
      <c r="E95" s="21"/>
      <c r="F95" s="10"/>
    </row>
    <row r="96" spans="1:6" ht="15.75" thickBot="1">
      <c r="A96" s="11"/>
      <c r="B96" s="97"/>
      <c r="C96" s="98"/>
      <c r="D96" s="99"/>
      <c r="E96" s="100"/>
      <c r="F96" s="10"/>
    </row>
  </sheetData>
  <mergeCells count="1">
    <mergeCell ref="B2:E2"/>
  </mergeCells>
  <pageMargins left="0.70866141732283472" right="0.70866141732283472" top="0.74803149606299213" bottom="0.74803149606299213" header="0.31496062992125984" footer="0.31496062992125984"/>
  <pageSetup scale="1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7"/>
  <sheetViews>
    <sheetView showGridLines="0" topLeftCell="C4" zoomScaleNormal="100" workbookViewId="0">
      <selection activeCell="K16" sqref="K16:O16"/>
    </sheetView>
  </sheetViews>
  <sheetFormatPr baseColWidth="10" defaultColWidth="11.5703125" defaultRowHeight="14.25"/>
  <cols>
    <col min="1" max="1" width="1.85546875" style="44" customWidth="1"/>
    <col min="2" max="2" width="22.28515625" style="44" customWidth="1"/>
    <col min="3" max="4" width="4.5703125" style="44" customWidth="1"/>
    <col min="5" max="5" width="7.140625" style="44" customWidth="1"/>
    <col min="6" max="6" width="7.85546875" style="44" customWidth="1"/>
    <col min="7" max="7" width="4.5703125" style="44" customWidth="1"/>
    <col min="8" max="8" width="8.140625" style="44" customWidth="1"/>
    <col min="9" max="9" width="27.140625" style="44" customWidth="1"/>
    <col min="10" max="10" width="7.140625" style="44" customWidth="1"/>
    <col min="11" max="12" width="8.5703125" style="44" customWidth="1"/>
    <col min="13" max="13" width="4.5703125" style="44" customWidth="1"/>
    <col min="14" max="14" width="7.42578125" style="44" customWidth="1"/>
    <col min="15" max="16" width="4.5703125" style="44" customWidth="1"/>
    <col min="17" max="17" width="7" style="44" customWidth="1"/>
    <col min="18" max="18" width="15.5703125" style="44" bestFit="1" customWidth="1"/>
    <col min="19" max="19" width="14.7109375" style="44" bestFit="1" customWidth="1"/>
    <col min="20" max="20" width="7.140625" style="44" customWidth="1"/>
    <col min="21" max="21" width="6.5703125" style="44" customWidth="1"/>
    <col min="22" max="22" width="4.5703125" style="44" customWidth="1"/>
    <col min="23" max="23" width="7.85546875" style="44" customWidth="1"/>
    <col min="24" max="24" width="8.140625" style="44" customWidth="1"/>
    <col min="25" max="28" width="4.5703125" style="44" customWidth="1"/>
    <col min="29" max="29" width="11.5703125" style="44"/>
    <col min="30" max="30" width="8.42578125" style="44" customWidth="1"/>
    <col min="31" max="31" width="5.42578125" style="44" customWidth="1"/>
    <col min="32" max="33" width="5.140625" style="44" customWidth="1"/>
    <col min="34" max="34" width="6.42578125" style="44" customWidth="1"/>
    <col min="35" max="35" width="11.5703125" style="44"/>
    <col min="36" max="36" width="8.42578125" style="44" customWidth="1"/>
    <col min="37" max="37" width="3.140625" style="44" customWidth="1"/>
    <col min="38" max="38" width="5.140625" style="44" customWidth="1"/>
    <col min="39" max="39" width="7.42578125" style="44" customWidth="1"/>
    <col min="40" max="40" width="4.5703125" style="44" customWidth="1"/>
    <col min="41" max="256" width="11.5703125" style="44"/>
    <col min="257" max="257" width="1.85546875" style="44" customWidth="1"/>
    <col min="258" max="258" width="22.28515625" style="44" customWidth="1"/>
    <col min="259" max="260" width="4.5703125" style="44" customWidth="1"/>
    <col min="261" max="261" width="7.140625" style="44" customWidth="1"/>
    <col min="262" max="262" width="7.85546875" style="44" customWidth="1"/>
    <col min="263" max="263" width="4.5703125" style="44" customWidth="1"/>
    <col min="264" max="264" width="8.140625" style="44" customWidth="1"/>
    <col min="265" max="265" width="27.140625" style="44" customWidth="1"/>
    <col min="266" max="266" width="7.140625" style="44" customWidth="1"/>
    <col min="267" max="268" width="8.5703125" style="44" customWidth="1"/>
    <col min="269" max="269" width="4.5703125" style="44" customWidth="1"/>
    <col min="270" max="270" width="7.42578125" style="44" customWidth="1"/>
    <col min="271" max="272" width="4.5703125" style="44" customWidth="1"/>
    <col min="273" max="273" width="7" style="44" customWidth="1"/>
    <col min="274" max="274" width="8.140625" style="44" customWidth="1"/>
    <col min="275" max="275" width="8" style="44" customWidth="1"/>
    <col min="276" max="276" width="7.140625" style="44" customWidth="1"/>
    <col min="277" max="277" width="6.5703125" style="44" customWidth="1"/>
    <col min="278" max="278" width="4.5703125" style="44" customWidth="1"/>
    <col min="279" max="279" width="7.85546875" style="44" customWidth="1"/>
    <col min="280" max="280" width="8.140625" style="44" customWidth="1"/>
    <col min="281" max="284" width="4.5703125" style="44" customWidth="1"/>
    <col min="285" max="285" width="11.5703125" style="44"/>
    <col min="286" max="286" width="8.42578125" style="44" customWidth="1"/>
    <col min="287" max="287" width="5.42578125" style="44" customWidth="1"/>
    <col min="288" max="289" width="5.140625" style="44" customWidth="1"/>
    <col min="290" max="290" width="6.42578125" style="44" customWidth="1"/>
    <col min="291" max="291" width="11.5703125" style="44"/>
    <col min="292" max="292" width="8.42578125" style="44" customWidth="1"/>
    <col min="293" max="293" width="3.140625" style="44" customWidth="1"/>
    <col min="294" max="294" width="5.140625" style="44" customWidth="1"/>
    <col min="295" max="295" width="7.42578125" style="44" customWidth="1"/>
    <col min="296" max="296" width="4.5703125" style="44" customWidth="1"/>
    <col min="297" max="512" width="11.5703125" style="44"/>
    <col min="513" max="513" width="1.85546875" style="44" customWidth="1"/>
    <col min="514" max="514" width="22.28515625" style="44" customWidth="1"/>
    <col min="515" max="516" width="4.5703125" style="44" customWidth="1"/>
    <col min="517" max="517" width="7.140625" style="44" customWidth="1"/>
    <col min="518" max="518" width="7.85546875" style="44" customWidth="1"/>
    <col min="519" max="519" width="4.5703125" style="44" customWidth="1"/>
    <col min="520" max="520" width="8.140625" style="44" customWidth="1"/>
    <col min="521" max="521" width="27.140625" style="44" customWidth="1"/>
    <col min="522" max="522" width="7.140625" style="44" customWidth="1"/>
    <col min="523" max="524" width="8.5703125" style="44" customWidth="1"/>
    <col min="525" max="525" width="4.5703125" style="44" customWidth="1"/>
    <col min="526" max="526" width="7.42578125" style="44" customWidth="1"/>
    <col min="527" max="528" width="4.5703125" style="44" customWidth="1"/>
    <col min="529" max="529" width="7" style="44" customWidth="1"/>
    <col min="530" max="530" width="8.140625" style="44" customWidth="1"/>
    <col min="531" max="531" width="8" style="44" customWidth="1"/>
    <col min="532" max="532" width="7.140625" style="44" customWidth="1"/>
    <col min="533" max="533" width="6.5703125" style="44" customWidth="1"/>
    <col min="534" max="534" width="4.5703125" style="44" customWidth="1"/>
    <col min="535" max="535" width="7.85546875" style="44" customWidth="1"/>
    <col min="536" max="536" width="8.140625" style="44" customWidth="1"/>
    <col min="537" max="540" width="4.5703125" style="44" customWidth="1"/>
    <col min="541" max="541" width="11.5703125" style="44"/>
    <col min="542" max="542" width="8.42578125" style="44" customWidth="1"/>
    <col min="543" max="543" width="5.42578125" style="44" customWidth="1"/>
    <col min="544" max="545" width="5.140625" style="44" customWidth="1"/>
    <col min="546" max="546" width="6.42578125" style="44" customWidth="1"/>
    <col min="547" max="547" width="11.5703125" style="44"/>
    <col min="548" max="548" width="8.42578125" style="44" customWidth="1"/>
    <col min="549" max="549" width="3.140625" style="44" customWidth="1"/>
    <col min="550" max="550" width="5.140625" style="44" customWidth="1"/>
    <col min="551" max="551" width="7.42578125" style="44" customWidth="1"/>
    <col min="552" max="552" width="4.5703125" style="44" customWidth="1"/>
    <col min="553" max="768" width="11.5703125" style="44"/>
    <col min="769" max="769" width="1.85546875" style="44" customWidth="1"/>
    <col min="770" max="770" width="22.28515625" style="44" customWidth="1"/>
    <col min="771" max="772" width="4.5703125" style="44" customWidth="1"/>
    <col min="773" max="773" width="7.140625" style="44" customWidth="1"/>
    <col min="774" max="774" width="7.85546875" style="44" customWidth="1"/>
    <col min="775" max="775" width="4.5703125" style="44" customWidth="1"/>
    <col min="776" max="776" width="8.140625" style="44" customWidth="1"/>
    <col min="777" max="777" width="27.140625" style="44" customWidth="1"/>
    <col min="778" max="778" width="7.140625" style="44" customWidth="1"/>
    <col min="779" max="780" width="8.5703125" style="44" customWidth="1"/>
    <col min="781" max="781" width="4.5703125" style="44" customWidth="1"/>
    <col min="782" max="782" width="7.42578125" style="44" customWidth="1"/>
    <col min="783" max="784" width="4.5703125" style="44" customWidth="1"/>
    <col min="785" max="785" width="7" style="44" customWidth="1"/>
    <col min="786" max="786" width="8.140625" style="44" customWidth="1"/>
    <col min="787" max="787" width="8" style="44" customWidth="1"/>
    <col min="788" max="788" width="7.140625" style="44" customWidth="1"/>
    <col min="789" max="789" width="6.5703125" style="44" customWidth="1"/>
    <col min="790" max="790" width="4.5703125" style="44" customWidth="1"/>
    <col min="791" max="791" width="7.85546875" style="44" customWidth="1"/>
    <col min="792" max="792" width="8.140625" style="44" customWidth="1"/>
    <col min="793" max="796" width="4.5703125" style="44" customWidth="1"/>
    <col min="797" max="797" width="11.5703125" style="44"/>
    <col min="798" max="798" width="8.42578125" style="44" customWidth="1"/>
    <col min="799" max="799" width="5.42578125" style="44" customWidth="1"/>
    <col min="800" max="801" width="5.140625" style="44" customWidth="1"/>
    <col min="802" max="802" width="6.42578125" style="44" customWidth="1"/>
    <col min="803" max="803" width="11.5703125" style="44"/>
    <col min="804" max="804" width="8.42578125" style="44" customWidth="1"/>
    <col min="805" max="805" width="3.140625" style="44" customWidth="1"/>
    <col min="806" max="806" width="5.140625" style="44" customWidth="1"/>
    <col min="807" max="807" width="7.42578125" style="44" customWidth="1"/>
    <col min="808" max="808" width="4.5703125" style="44" customWidth="1"/>
    <col min="809" max="1024" width="11.5703125" style="44"/>
    <col min="1025" max="1025" width="1.85546875" style="44" customWidth="1"/>
    <col min="1026" max="1026" width="22.28515625" style="44" customWidth="1"/>
    <col min="1027" max="1028" width="4.5703125" style="44" customWidth="1"/>
    <col min="1029" max="1029" width="7.140625" style="44" customWidth="1"/>
    <col min="1030" max="1030" width="7.85546875" style="44" customWidth="1"/>
    <col min="1031" max="1031" width="4.5703125" style="44" customWidth="1"/>
    <col min="1032" max="1032" width="8.140625" style="44" customWidth="1"/>
    <col min="1033" max="1033" width="27.140625" style="44" customWidth="1"/>
    <col min="1034" max="1034" width="7.140625" style="44" customWidth="1"/>
    <col min="1035" max="1036" width="8.5703125" style="44" customWidth="1"/>
    <col min="1037" max="1037" width="4.5703125" style="44" customWidth="1"/>
    <col min="1038" max="1038" width="7.42578125" style="44" customWidth="1"/>
    <col min="1039" max="1040" width="4.5703125" style="44" customWidth="1"/>
    <col min="1041" max="1041" width="7" style="44" customWidth="1"/>
    <col min="1042" max="1042" width="8.140625" style="44" customWidth="1"/>
    <col min="1043" max="1043" width="8" style="44" customWidth="1"/>
    <col min="1044" max="1044" width="7.140625" style="44" customWidth="1"/>
    <col min="1045" max="1045" width="6.5703125" style="44" customWidth="1"/>
    <col min="1046" max="1046" width="4.5703125" style="44" customWidth="1"/>
    <col min="1047" max="1047" width="7.85546875" style="44" customWidth="1"/>
    <col min="1048" max="1048" width="8.140625" style="44" customWidth="1"/>
    <col min="1049" max="1052" width="4.5703125" style="44" customWidth="1"/>
    <col min="1053" max="1053" width="11.5703125" style="44"/>
    <col min="1054" max="1054" width="8.42578125" style="44" customWidth="1"/>
    <col min="1055" max="1055" width="5.42578125" style="44" customWidth="1"/>
    <col min="1056" max="1057" width="5.140625" style="44" customWidth="1"/>
    <col min="1058" max="1058" width="6.42578125" style="44" customWidth="1"/>
    <col min="1059" max="1059" width="11.5703125" style="44"/>
    <col min="1060" max="1060" width="8.42578125" style="44" customWidth="1"/>
    <col min="1061" max="1061" width="3.140625" style="44" customWidth="1"/>
    <col min="1062" max="1062" width="5.140625" style="44" customWidth="1"/>
    <col min="1063" max="1063" width="7.42578125" style="44" customWidth="1"/>
    <col min="1064" max="1064" width="4.5703125" style="44" customWidth="1"/>
    <col min="1065" max="1280" width="11.5703125" style="44"/>
    <col min="1281" max="1281" width="1.85546875" style="44" customWidth="1"/>
    <col min="1282" max="1282" width="22.28515625" style="44" customWidth="1"/>
    <col min="1283" max="1284" width="4.5703125" style="44" customWidth="1"/>
    <col min="1285" max="1285" width="7.140625" style="44" customWidth="1"/>
    <col min="1286" max="1286" width="7.85546875" style="44" customWidth="1"/>
    <col min="1287" max="1287" width="4.5703125" style="44" customWidth="1"/>
    <col min="1288" max="1288" width="8.140625" style="44" customWidth="1"/>
    <col min="1289" max="1289" width="27.140625" style="44" customWidth="1"/>
    <col min="1290" max="1290" width="7.140625" style="44" customWidth="1"/>
    <col min="1291" max="1292" width="8.5703125" style="44" customWidth="1"/>
    <col min="1293" max="1293" width="4.5703125" style="44" customWidth="1"/>
    <col min="1294" max="1294" width="7.42578125" style="44" customWidth="1"/>
    <col min="1295" max="1296" width="4.5703125" style="44" customWidth="1"/>
    <col min="1297" max="1297" width="7" style="44" customWidth="1"/>
    <col min="1298" max="1298" width="8.140625" style="44" customWidth="1"/>
    <col min="1299" max="1299" width="8" style="44" customWidth="1"/>
    <col min="1300" max="1300" width="7.140625" style="44" customWidth="1"/>
    <col min="1301" max="1301" width="6.5703125" style="44" customWidth="1"/>
    <col min="1302" max="1302" width="4.5703125" style="44" customWidth="1"/>
    <col min="1303" max="1303" width="7.85546875" style="44" customWidth="1"/>
    <col min="1304" max="1304" width="8.140625" style="44" customWidth="1"/>
    <col min="1305" max="1308" width="4.5703125" style="44" customWidth="1"/>
    <col min="1309" max="1309" width="11.5703125" style="44"/>
    <col min="1310" max="1310" width="8.42578125" style="44" customWidth="1"/>
    <col min="1311" max="1311" width="5.42578125" style="44" customWidth="1"/>
    <col min="1312" max="1313" width="5.140625" style="44" customWidth="1"/>
    <col min="1314" max="1314" width="6.42578125" style="44" customWidth="1"/>
    <col min="1315" max="1315" width="11.5703125" style="44"/>
    <col min="1316" max="1316" width="8.42578125" style="44" customWidth="1"/>
    <col min="1317" max="1317" width="3.140625" style="44" customWidth="1"/>
    <col min="1318" max="1318" width="5.140625" style="44" customWidth="1"/>
    <col min="1319" max="1319" width="7.42578125" style="44" customWidth="1"/>
    <col min="1320" max="1320" width="4.5703125" style="44" customWidth="1"/>
    <col min="1321" max="1536" width="11.5703125" style="44"/>
    <col min="1537" max="1537" width="1.85546875" style="44" customWidth="1"/>
    <col min="1538" max="1538" width="22.28515625" style="44" customWidth="1"/>
    <col min="1539" max="1540" width="4.5703125" style="44" customWidth="1"/>
    <col min="1541" max="1541" width="7.140625" style="44" customWidth="1"/>
    <col min="1542" max="1542" width="7.85546875" style="44" customWidth="1"/>
    <col min="1543" max="1543" width="4.5703125" style="44" customWidth="1"/>
    <col min="1544" max="1544" width="8.140625" style="44" customWidth="1"/>
    <col min="1545" max="1545" width="27.140625" style="44" customWidth="1"/>
    <col min="1546" max="1546" width="7.140625" style="44" customWidth="1"/>
    <col min="1547" max="1548" width="8.5703125" style="44" customWidth="1"/>
    <col min="1549" max="1549" width="4.5703125" style="44" customWidth="1"/>
    <col min="1550" max="1550" width="7.42578125" style="44" customWidth="1"/>
    <col min="1551" max="1552" width="4.5703125" style="44" customWidth="1"/>
    <col min="1553" max="1553" width="7" style="44" customWidth="1"/>
    <col min="1554" max="1554" width="8.140625" style="44" customWidth="1"/>
    <col min="1555" max="1555" width="8" style="44" customWidth="1"/>
    <col min="1556" max="1556" width="7.140625" style="44" customWidth="1"/>
    <col min="1557" max="1557" width="6.5703125" style="44" customWidth="1"/>
    <col min="1558" max="1558" width="4.5703125" style="44" customWidth="1"/>
    <col min="1559" max="1559" width="7.85546875" style="44" customWidth="1"/>
    <col min="1560" max="1560" width="8.140625" style="44" customWidth="1"/>
    <col min="1561" max="1564" width="4.5703125" style="44" customWidth="1"/>
    <col min="1565" max="1565" width="11.5703125" style="44"/>
    <col min="1566" max="1566" width="8.42578125" style="44" customWidth="1"/>
    <col min="1567" max="1567" width="5.42578125" style="44" customWidth="1"/>
    <col min="1568" max="1569" width="5.140625" style="44" customWidth="1"/>
    <col min="1570" max="1570" width="6.42578125" style="44" customWidth="1"/>
    <col min="1571" max="1571" width="11.5703125" style="44"/>
    <col min="1572" max="1572" width="8.42578125" style="44" customWidth="1"/>
    <col min="1573" max="1573" width="3.140625" style="44" customWidth="1"/>
    <col min="1574" max="1574" width="5.140625" style="44" customWidth="1"/>
    <col min="1575" max="1575" width="7.42578125" style="44" customWidth="1"/>
    <col min="1576" max="1576" width="4.5703125" style="44" customWidth="1"/>
    <col min="1577" max="1792" width="11.5703125" style="44"/>
    <col min="1793" max="1793" width="1.85546875" style="44" customWidth="1"/>
    <col min="1794" max="1794" width="22.28515625" style="44" customWidth="1"/>
    <col min="1795" max="1796" width="4.5703125" style="44" customWidth="1"/>
    <col min="1797" max="1797" width="7.140625" style="44" customWidth="1"/>
    <col min="1798" max="1798" width="7.85546875" style="44" customWidth="1"/>
    <col min="1799" max="1799" width="4.5703125" style="44" customWidth="1"/>
    <col min="1800" max="1800" width="8.140625" style="44" customWidth="1"/>
    <col min="1801" max="1801" width="27.140625" style="44" customWidth="1"/>
    <col min="1802" max="1802" width="7.140625" style="44" customWidth="1"/>
    <col min="1803" max="1804" width="8.5703125" style="44" customWidth="1"/>
    <col min="1805" max="1805" width="4.5703125" style="44" customWidth="1"/>
    <col min="1806" max="1806" width="7.42578125" style="44" customWidth="1"/>
    <col min="1807" max="1808" width="4.5703125" style="44" customWidth="1"/>
    <col min="1809" max="1809" width="7" style="44" customWidth="1"/>
    <col min="1810" max="1810" width="8.140625" style="44" customWidth="1"/>
    <col min="1811" max="1811" width="8" style="44" customWidth="1"/>
    <col min="1812" max="1812" width="7.140625" style="44" customWidth="1"/>
    <col min="1813" max="1813" width="6.5703125" style="44" customWidth="1"/>
    <col min="1814" max="1814" width="4.5703125" style="44" customWidth="1"/>
    <col min="1815" max="1815" width="7.85546875" style="44" customWidth="1"/>
    <col min="1816" max="1816" width="8.140625" style="44" customWidth="1"/>
    <col min="1817" max="1820" width="4.5703125" style="44" customWidth="1"/>
    <col min="1821" max="1821" width="11.5703125" style="44"/>
    <col min="1822" max="1822" width="8.42578125" style="44" customWidth="1"/>
    <col min="1823" max="1823" width="5.42578125" style="44" customWidth="1"/>
    <col min="1824" max="1825" width="5.140625" style="44" customWidth="1"/>
    <col min="1826" max="1826" width="6.42578125" style="44" customWidth="1"/>
    <col min="1827" max="1827" width="11.5703125" style="44"/>
    <col min="1828" max="1828" width="8.42578125" style="44" customWidth="1"/>
    <col min="1829" max="1829" width="3.140625" style="44" customWidth="1"/>
    <col min="1830" max="1830" width="5.140625" style="44" customWidth="1"/>
    <col min="1831" max="1831" width="7.42578125" style="44" customWidth="1"/>
    <col min="1832" max="1832" width="4.5703125" style="44" customWidth="1"/>
    <col min="1833" max="2048" width="11.5703125" style="44"/>
    <col min="2049" max="2049" width="1.85546875" style="44" customWidth="1"/>
    <col min="2050" max="2050" width="22.28515625" style="44" customWidth="1"/>
    <col min="2051" max="2052" width="4.5703125" style="44" customWidth="1"/>
    <col min="2053" max="2053" width="7.140625" style="44" customWidth="1"/>
    <col min="2054" max="2054" width="7.85546875" style="44" customWidth="1"/>
    <col min="2055" max="2055" width="4.5703125" style="44" customWidth="1"/>
    <col min="2056" max="2056" width="8.140625" style="44" customWidth="1"/>
    <col min="2057" max="2057" width="27.140625" style="44" customWidth="1"/>
    <col min="2058" max="2058" width="7.140625" style="44" customWidth="1"/>
    <col min="2059" max="2060" width="8.5703125" style="44" customWidth="1"/>
    <col min="2061" max="2061" width="4.5703125" style="44" customWidth="1"/>
    <col min="2062" max="2062" width="7.42578125" style="44" customWidth="1"/>
    <col min="2063" max="2064" width="4.5703125" style="44" customWidth="1"/>
    <col min="2065" max="2065" width="7" style="44" customWidth="1"/>
    <col min="2066" max="2066" width="8.140625" style="44" customWidth="1"/>
    <col min="2067" max="2067" width="8" style="44" customWidth="1"/>
    <col min="2068" max="2068" width="7.140625" style="44" customWidth="1"/>
    <col min="2069" max="2069" width="6.5703125" style="44" customWidth="1"/>
    <col min="2070" max="2070" width="4.5703125" style="44" customWidth="1"/>
    <col min="2071" max="2071" width="7.85546875" style="44" customWidth="1"/>
    <col min="2072" max="2072" width="8.140625" style="44" customWidth="1"/>
    <col min="2073" max="2076" width="4.5703125" style="44" customWidth="1"/>
    <col min="2077" max="2077" width="11.5703125" style="44"/>
    <col min="2078" max="2078" width="8.42578125" style="44" customWidth="1"/>
    <col min="2079" max="2079" width="5.42578125" style="44" customWidth="1"/>
    <col min="2080" max="2081" width="5.140625" style="44" customWidth="1"/>
    <col min="2082" max="2082" width="6.42578125" style="44" customWidth="1"/>
    <col min="2083" max="2083" width="11.5703125" style="44"/>
    <col min="2084" max="2084" width="8.42578125" style="44" customWidth="1"/>
    <col min="2085" max="2085" width="3.140625" style="44" customWidth="1"/>
    <col min="2086" max="2086" width="5.140625" style="44" customWidth="1"/>
    <col min="2087" max="2087" width="7.42578125" style="44" customWidth="1"/>
    <col min="2088" max="2088" width="4.5703125" style="44" customWidth="1"/>
    <col min="2089" max="2304" width="11.5703125" style="44"/>
    <col min="2305" max="2305" width="1.85546875" style="44" customWidth="1"/>
    <col min="2306" max="2306" width="22.28515625" style="44" customWidth="1"/>
    <col min="2307" max="2308" width="4.5703125" style="44" customWidth="1"/>
    <col min="2309" max="2309" width="7.140625" style="44" customWidth="1"/>
    <col min="2310" max="2310" width="7.85546875" style="44" customWidth="1"/>
    <col min="2311" max="2311" width="4.5703125" style="44" customWidth="1"/>
    <col min="2312" max="2312" width="8.140625" style="44" customWidth="1"/>
    <col min="2313" max="2313" width="27.140625" style="44" customWidth="1"/>
    <col min="2314" max="2314" width="7.140625" style="44" customWidth="1"/>
    <col min="2315" max="2316" width="8.5703125" style="44" customWidth="1"/>
    <col min="2317" max="2317" width="4.5703125" style="44" customWidth="1"/>
    <col min="2318" max="2318" width="7.42578125" style="44" customWidth="1"/>
    <col min="2319" max="2320" width="4.5703125" style="44" customWidth="1"/>
    <col min="2321" max="2321" width="7" style="44" customWidth="1"/>
    <col min="2322" max="2322" width="8.140625" style="44" customWidth="1"/>
    <col min="2323" max="2323" width="8" style="44" customWidth="1"/>
    <col min="2324" max="2324" width="7.140625" style="44" customWidth="1"/>
    <col min="2325" max="2325" width="6.5703125" style="44" customWidth="1"/>
    <col min="2326" max="2326" width="4.5703125" style="44" customWidth="1"/>
    <col min="2327" max="2327" width="7.85546875" style="44" customWidth="1"/>
    <col min="2328" max="2328" width="8.140625" style="44" customWidth="1"/>
    <col min="2329" max="2332" width="4.5703125" style="44" customWidth="1"/>
    <col min="2333" max="2333" width="11.5703125" style="44"/>
    <col min="2334" max="2334" width="8.42578125" style="44" customWidth="1"/>
    <col min="2335" max="2335" width="5.42578125" style="44" customWidth="1"/>
    <col min="2336" max="2337" width="5.140625" style="44" customWidth="1"/>
    <col min="2338" max="2338" width="6.42578125" style="44" customWidth="1"/>
    <col min="2339" max="2339" width="11.5703125" style="44"/>
    <col min="2340" max="2340" width="8.42578125" style="44" customWidth="1"/>
    <col min="2341" max="2341" width="3.140625" style="44" customWidth="1"/>
    <col min="2342" max="2342" width="5.140625" style="44" customWidth="1"/>
    <col min="2343" max="2343" width="7.42578125" style="44" customWidth="1"/>
    <col min="2344" max="2344" width="4.5703125" style="44" customWidth="1"/>
    <col min="2345" max="2560" width="11.5703125" style="44"/>
    <col min="2561" max="2561" width="1.85546875" style="44" customWidth="1"/>
    <col min="2562" max="2562" width="22.28515625" style="44" customWidth="1"/>
    <col min="2563" max="2564" width="4.5703125" style="44" customWidth="1"/>
    <col min="2565" max="2565" width="7.140625" style="44" customWidth="1"/>
    <col min="2566" max="2566" width="7.85546875" style="44" customWidth="1"/>
    <col min="2567" max="2567" width="4.5703125" style="44" customWidth="1"/>
    <col min="2568" max="2568" width="8.140625" style="44" customWidth="1"/>
    <col min="2569" max="2569" width="27.140625" style="44" customWidth="1"/>
    <col min="2570" max="2570" width="7.140625" style="44" customWidth="1"/>
    <col min="2571" max="2572" width="8.5703125" style="44" customWidth="1"/>
    <col min="2573" max="2573" width="4.5703125" style="44" customWidth="1"/>
    <col min="2574" max="2574" width="7.42578125" style="44" customWidth="1"/>
    <col min="2575" max="2576" width="4.5703125" style="44" customWidth="1"/>
    <col min="2577" max="2577" width="7" style="44" customWidth="1"/>
    <col min="2578" max="2578" width="8.140625" style="44" customWidth="1"/>
    <col min="2579" max="2579" width="8" style="44" customWidth="1"/>
    <col min="2580" max="2580" width="7.140625" style="44" customWidth="1"/>
    <col min="2581" max="2581" width="6.5703125" style="44" customWidth="1"/>
    <col min="2582" max="2582" width="4.5703125" style="44" customWidth="1"/>
    <col min="2583" max="2583" width="7.85546875" style="44" customWidth="1"/>
    <col min="2584" max="2584" width="8.140625" style="44" customWidth="1"/>
    <col min="2585" max="2588" width="4.5703125" style="44" customWidth="1"/>
    <col min="2589" max="2589" width="11.5703125" style="44"/>
    <col min="2590" max="2590" width="8.42578125" style="44" customWidth="1"/>
    <col min="2591" max="2591" width="5.42578125" style="44" customWidth="1"/>
    <col min="2592" max="2593" width="5.140625" style="44" customWidth="1"/>
    <col min="2594" max="2594" width="6.42578125" style="44" customWidth="1"/>
    <col min="2595" max="2595" width="11.5703125" style="44"/>
    <col min="2596" max="2596" width="8.42578125" style="44" customWidth="1"/>
    <col min="2597" max="2597" width="3.140625" style="44" customWidth="1"/>
    <col min="2598" max="2598" width="5.140625" style="44" customWidth="1"/>
    <col min="2599" max="2599" width="7.42578125" style="44" customWidth="1"/>
    <col min="2600" max="2600" width="4.5703125" style="44" customWidth="1"/>
    <col min="2601" max="2816" width="11.5703125" style="44"/>
    <col min="2817" max="2817" width="1.85546875" style="44" customWidth="1"/>
    <col min="2818" max="2818" width="22.28515625" style="44" customWidth="1"/>
    <col min="2819" max="2820" width="4.5703125" style="44" customWidth="1"/>
    <col min="2821" max="2821" width="7.140625" style="44" customWidth="1"/>
    <col min="2822" max="2822" width="7.85546875" style="44" customWidth="1"/>
    <col min="2823" max="2823" width="4.5703125" style="44" customWidth="1"/>
    <col min="2824" max="2824" width="8.140625" style="44" customWidth="1"/>
    <col min="2825" max="2825" width="27.140625" style="44" customWidth="1"/>
    <col min="2826" max="2826" width="7.140625" style="44" customWidth="1"/>
    <col min="2827" max="2828" width="8.5703125" style="44" customWidth="1"/>
    <col min="2829" max="2829" width="4.5703125" style="44" customWidth="1"/>
    <col min="2830" max="2830" width="7.42578125" style="44" customWidth="1"/>
    <col min="2831" max="2832" width="4.5703125" style="44" customWidth="1"/>
    <col min="2833" max="2833" width="7" style="44" customWidth="1"/>
    <col min="2834" max="2834" width="8.140625" style="44" customWidth="1"/>
    <col min="2835" max="2835" width="8" style="44" customWidth="1"/>
    <col min="2836" max="2836" width="7.140625" style="44" customWidth="1"/>
    <col min="2837" max="2837" width="6.5703125" style="44" customWidth="1"/>
    <col min="2838" max="2838" width="4.5703125" style="44" customWidth="1"/>
    <col min="2839" max="2839" width="7.85546875" style="44" customWidth="1"/>
    <col min="2840" max="2840" width="8.140625" style="44" customWidth="1"/>
    <col min="2841" max="2844" width="4.5703125" style="44" customWidth="1"/>
    <col min="2845" max="2845" width="11.5703125" style="44"/>
    <col min="2846" max="2846" width="8.42578125" style="44" customWidth="1"/>
    <col min="2847" max="2847" width="5.42578125" style="44" customWidth="1"/>
    <col min="2848" max="2849" width="5.140625" style="44" customWidth="1"/>
    <col min="2850" max="2850" width="6.42578125" style="44" customWidth="1"/>
    <col min="2851" max="2851" width="11.5703125" style="44"/>
    <col min="2852" max="2852" width="8.42578125" style="44" customWidth="1"/>
    <col min="2853" max="2853" width="3.140625" style="44" customWidth="1"/>
    <col min="2854" max="2854" width="5.140625" style="44" customWidth="1"/>
    <col min="2855" max="2855" width="7.42578125" style="44" customWidth="1"/>
    <col min="2856" max="2856" width="4.5703125" style="44" customWidth="1"/>
    <col min="2857" max="3072" width="11.5703125" style="44"/>
    <col min="3073" max="3073" width="1.85546875" style="44" customWidth="1"/>
    <col min="3074" max="3074" width="22.28515625" style="44" customWidth="1"/>
    <col min="3075" max="3076" width="4.5703125" style="44" customWidth="1"/>
    <col min="3077" max="3077" width="7.140625" style="44" customWidth="1"/>
    <col min="3078" max="3078" width="7.85546875" style="44" customWidth="1"/>
    <col min="3079" max="3079" width="4.5703125" style="44" customWidth="1"/>
    <col min="3080" max="3080" width="8.140625" style="44" customWidth="1"/>
    <col min="3081" max="3081" width="27.140625" style="44" customWidth="1"/>
    <col min="3082" max="3082" width="7.140625" style="44" customWidth="1"/>
    <col min="3083" max="3084" width="8.5703125" style="44" customWidth="1"/>
    <col min="3085" max="3085" width="4.5703125" style="44" customWidth="1"/>
    <col min="3086" max="3086" width="7.42578125" style="44" customWidth="1"/>
    <col min="3087" max="3088" width="4.5703125" style="44" customWidth="1"/>
    <col min="3089" max="3089" width="7" style="44" customWidth="1"/>
    <col min="3090" max="3090" width="8.140625" style="44" customWidth="1"/>
    <col min="3091" max="3091" width="8" style="44" customWidth="1"/>
    <col min="3092" max="3092" width="7.140625" style="44" customWidth="1"/>
    <col min="3093" max="3093" width="6.5703125" style="44" customWidth="1"/>
    <col min="3094" max="3094" width="4.5703125" style="44" customWidth="1"/>
    <col min="3095" max="3095" width="7.85546875" style="44" customWidth="1"/>
    <col min="3096" max="3096" width="8.140625" style="44" customWidth="1"/>
    <col min="3097" max="3100" width="4.5703125" style="44" customWidth="1"/>
    <col min="3101" max="3101" width="11.5703125" style="44"/>
    <col min="3102" max="3102" width="8.42578125" style="44" customWidth="1"/>
    <col min="3103" max="3103" width="5.42578125" style="44" customWidth="1"/>
    <col min="3104" max="3105" width="5.140625" style="44" customWidth="1"/>
    <col min="3106" max="3106" width="6.42578125" style="44" customWidth="1"/>
    <col min="3107" max="3107" width="11.5703125" style="44"/>
    <col min="3108" max="3108" width="8.42578125" style="44" customWidth="1"/>
    <col min="3109" max="3109" width="3.140625" style="44" customWidth="1"/>
    <col min="3110" max="3110" width="5.140625" style="44" customWidth="1"/>
    <col min="3111" max="3111" width="7.42578125" style="44" customWidth="1"/>
    <col min="3112" max="3112" width="4.5703125" style="44" customWidth="1"/>
    <col min="3113" max="3328" width="11.5703125" style="44"/>
    <col min="3329" max="3329" width="1.85546875" style="44" customWidth="1"/>
    <col min="3330" max="3330" width="22.28515625" style="44" customWidth="1"/>
    <col min="3331" max="3332" width="4.5703125" style="44" customWidth="1"/>
    <col min="3333" max="3333" width="7.140625" style="44" customWidth="1"/>
    <col min="3334" max="3334" width="7.85546875" style="44" customWidth="1"/>
    <col min="3335" max="3335" width="4.5703125" style="44" customWidth="1"/>
    <col min="3336" max="3336" width="8.140625" style="44" customWidth="1"/>
    <col min="3337" max="3337" width="27.140625" style="44" customWidth="1"/>
    <col min="3338" max="3338" width="7.140625" style="44" customWidth="1"/>
    <col min="3339" max="3340" width="8.5703125" style="44" customWidth="1"/>
    <col min="3341" max="3341" width="4.5703125" style="44" customWidth="1"/>
    <col min="3342" max="3342" width="7.42578125" style="44" customWidth="1"/>
    <col min="3343" max="3344" width="4.5703125" style="44" customWidth="1"/>
    <col min="3345" max="3345" width="7" style="44" customWidth="1"/>
    <col min="3346" max="3346" width="8.140625" style="44" customWidth="1"/>
    <col min="3347" max="3347" width="8" style="44" customWidth="1"/>
    <col min="3348" max="3348" width="7.140625" style="44" customWidth="1"/>
    <col min="3349" max="3349" width="6.5703125" style="44" customWidth="1"/>
    <col min="3350" max="3350" width="4.5703125" style="44" customWidth="1"/>
    <col min="3351" max="3351" width="7.85546875" style="44" customWidth="1"/>
    <col min="3352" max="3352" width="8.140625" style="44" customWidth="1"/>
    <col min="3353" max="3356" width="4.5703125" style="44" customWidth="1"/>
    <col min="3357" max="3357" width="11.5703125" style="44"/>
    <col min="3358" max="3358" width="8.42578125" style="44" customWidth="1"/>
    <col min="3359" max="3359" width="5.42578125" style="44" customWidth="1"/>
    <col min="3360" max="3361" width="5.140625" style="44" customWidth="1"/>
    <col min="3362" max="3362" width="6.42578125" style="44" customWidth="1"/>
    <col min="3363" max="3363" width="11.5703125" style="44"/>
    <col min="3364" max="3364" width="8.42578125" style="44" customWidth="1"/>
    <col min="3365" max="3365" width="3.140625" style="44" customWidth="1"/>
    <col min="3366" max="3366" width="5.140625" style="44" customWidth="1"/>
    <col min="3367" max="3367" width="7.42578125" style="44" customWidth="1"/>
    <col min="3368" max="3368" width="4.5703125" style="44" customWidth="1"/>
    <col min="3369" max="3584" width="11.5703125" style="44"/>
    <col min="3585" max="3585" width="1.85546875" style="44" customWidth="1"/>
    <col min="3586" max="3586" width="22.28515625" style="44" customWidth="1"/>
    <col min="3587" max="3588" width="4.5703125" style="44" customWidth="1"/>
    <col min="3589" max="3589" width="7.140625" style="44" customWidth="1"/>
    <col min="3590" max="3590" width="7.85546875" style="44" customWidth="1"/>
    <col min="3591" max="3591" width="4.5703125" style="44" customWidth="1"/>
    <col min="3592" max="3592" width="8.140625" style="44" customWidth="1"/>
    <col min="3593" max="3593" width="27.140625" style="44" customWidth="1"/>
    <col min="3594" max="3594" width="7.140625" style="44" customWidth="1"/>
    <col min="3595" max="3596" width="8.5703125" style="44" customWidth="1"/>
    <col min="3597" max="3597" width="4.5703125" style="44" customWidth="1"/>
    <col min="3598" max="3598" width="7.42578125" style="44" customWidth="1"/>
    <col min="3599" max="3600" width="4.5703125" style="44" customWidth="1"/>
    <col min="3601" max="3601" width="7" style="44" customWidth="1"/>
    <col min="3602" max="3602" width="8.140625" style="44" customWidth="1"/>
    <col min="3603" max="3603" width="8" style="44" customWidth="1"/>
    <col min="3604" max="3604" width="7.140625" style="44" customWidth="1"/>
    <col min="3605" max="3605" width="6.5703125" style="44" customWidth="1"/>
    <col min="3606" max="3606" width="4.5703125" style="44" customWidth="1"/>
    <col min="3607" max="3607" width="7.85546875" style="44" customWidth="1"/>
    <col min="3608" max="3608" width="8.140625" style="44" customWidth="1"/>
    <col min="3609" max="3612" width="4.5703125" style="44" customWidth="1"/>
    <col min="3613" max="3613" width="11.5703125" style="44"/>
    <col min="3614" max="3614" width="8.42578125" style="44" customWidth="1"/>
    <col min="3615" max="3615" width="5.42578125" style="44" customWidth="1"/>
    <col min="3616" max="3617" width="5.140625" style="44" customWidth="1"/>
    <col min="3618" max="3618" width="6.42578125" style="44" customWidth="1"/>
    <col min="3619" max="3619" width="11.5703125" style="44"/>
    <col min="3620" max="3620" width="8.42578125" style="44" customWidth="1"/>
    <col min="3621" max="3621" width="3.140625" style="44" customWidth="1"/>
    <col min="3622" max="3622" width="5.140625" style="44" customWidth="1"/>
    <col min="3623" max="3623" width="7.42578125" style="44" customWidth="1"/>
    <col min="3624" max="3624" width="4.5703125" style="44" customWidth="1"/>
    <col min="3625" max="3840" width="11.5703125" style="44"/>
    <col min="3841" max="3841" width="1.85546875" style="44" customWidth="1"/>
    <col min="3842" max="3842" width="22.28515625" style="44" customWidth="1"/>
    <col min="3843" max="3844" width="4.5703125" style="44" customWidth="1"/>
    <col min="3845" max="3845" width="7.140625" style="44" customWidth="1"/>
    <col min="3846" max="3846" width="7.85546875" style="44" customWidth="1"/>
    <col min="3847" max="3847" width="4.5703125" style="44" customWidth="1"/>
    <col min="3848" max="3848" width="8.140625" style="44" customWidth="1"/>
    <col min="3849" max="3849" width="27.140625" style="44" customWidth="1"/>
    <col min="3850" max="3850" width="7.140625" style="44" customWidth="1"/>
    <col min="3851" max="3852" width="8.5703125" style="44" customWidth="1"/>
    <col min="3853" max="3853" width="4.5703125" style="44" customWidth="1"/>
    <col min="3854" max="3854" width="7.42578125" style="44" customWidth="1"/>
    <col min="3855" max="3856" width="4.5703125" style="44" customWidth="1"/>
    <col min="3857" max="3857" width="7" style="44" customWidth="1"/>
    <col min="3858" max="3858" width="8.140625" style="44" customWidth="1"/>
    <col min="3859" max="3859" width="8" style="44" customWidth="1"/>
    <col min="3860" max="3860" width="7.140625" style="44" customWidth="1"/>
    <col min="3861" max="3861" width="6.5703125" style="44" customWidth="1"/>
    <col min="3862" max="3862" width="4.5703125" style="44" customWidth="1"/>
    <col min="3863" max="3863" width="7.85546875" style="44" customWidth="1"/>
    <col min="3864" max="3864" width="8.140625" style="44" customWidth="1"/>
    <col min="3865" max="3868" width="4.5703125" style="44" customWidth="1"/>
    <col min="3869" max="3869" width="11.5703125" style="44"/>
    <col min="3870" max="3870" width="8.42578125" style="44" customWidth="1"/>
    <col min="3871" max="3871" width="5.42578125" style="44" customWidth="1"/>
    <col min="3872" max="3873" width="5.140625" style="44" customWidth="1"/>
    <col min="3874" max="3874" width="6.42578125" style="44" customWidth="1"/>
    <col min="3875" max="3875" width="11.5703125" style="44"/>
    <col min="3876" max="3876" width="8.42578125" style="44" customWidth="1"/>
    <col min="3877" max="3877" width="3.140625" style="44" customWidth="1"/>
    <col min="3878" max="3878" width="5.140625" style="44" customWidth="1"/>
    <col min="3879" max="3879" width="7.42578125" style="44" customWidth="1"/>
    <col min="3880" max="3880" width="4.5703125" style="44" customWidth="1"/>
    <col min="3881" max="4096" width="11.5703125" style="44"/>
    <col min="4097" max="4097" width="1.85546875" style="44" customWidth="1"/>
    <col min="4098" max="4098" width="22.28515625" style="44" customWidth="1"/>
    <col min="4099" max="4100" width="4.5703125" style="44" customWidth="1"/>
    <col min="4101" max="4101" width="7.140625" style="44" customWidth="1"/>
    <col min="4102" max="4102" width="7.85546875" style="44" customWidth="1"/>
    <col min="4103" max="4103" width="4.5703125" style="44" customWidth="1"/>
    <col min="4104" max="4104" width="8.140625" style="44" customWidth="1"/>
    <col min="4105" max="4105" width="27.140625" style="44" customWidth="1"/>
    <col min="4106" max="4106" width="7.140625" style="44" customWidth="1"/>
    <col min="4107" max="4108" width="8.5703125" style="44" customWidth="1"/>
    <col min="4109" max="4109" width="4.5703125" style="44" customWidth="1"/>
    <col min="4110" max="4110" width="7.42578125" style="44" customWidth="1"/>
    <col min="4111" max="4112" width="4.5703125" style="44" customWidth="1"/>
    <col min="4113" max="4113" width="7" style="44" customWidth="1"/>
    <col min="4114" max="4114" width="8.140625" style="44" customWidth="1"/>
    <col min="4115" max="4115" width="8" style="44" customWidth="1"/>
    <col min="4116" max="4116" width="7.140625" style="44" customWidth="1"/>
    <col min="4117" max="4117" width="6.5703125" style="44" customWidth="1"/>
    <col min="4118" max="4118" width="4.5703125" style="44" customWidth="1"/>
    <col min="4119" max="4119" width="7.85546875" style="44" customWidth="1"/>
    <col min="4120" max="4120" width="8.140625" style="44" customWidth="1"/>
    <col min="4121" max="4124" width="4.5703125" style="44" customWidth="1"/>
    <col min="4125" max="4125" width="11.5703125" style="44"/>
    <col min="4126" max="4126" width="8.42578125" style="44" customWidth="1"/>
    <col min="4127" max="4127" width="5.42578125" style="44" customWidth="1"/>
    <col min="4128" max="4129" width="5.140625" style="44" customWidth="1"/>
    <col min="4130" max="4130" width="6.42578125" style="44" customWidth="1"/>
    <col min="4131" max="4131" width="11.5703125" style="44"/>
    <col min="4132" max="4132" width="8.42578125" style="44" customWidth="1"/>
    <col min="4133" max="4133" width="3.140625" style="44" customWidth="1"/>
    <col min="4134" max="4134" width="5.140625" style="44" customWidth="1"/>
    <col min="4135" max="4135" width="7.42578125" style="44" customWidth="1"/>
    <col min="4136" max="4136" width="4.5703125" style="44" customWidth="1"/>
    <col min="4137" max="4352" width="11.5703125" style="44"/>
    <col min="4353" max="4353" width="1.85546875" style="44" customWidth="1"/>
    <col min="4354" max="4354" width="22.28515625" style="44" customWidth="1"/>
    <col min="4355" max="4356" width="4.5703125" style="44" customWidth="1"/>
    <col min="4357" max="4357" width="7.140625" style="44" customWidth="1"/>
    <col min="4358" max="4358" width="7.85546875" style="44" customWidth="1"/>
    <col min="4359" max="4359" width="4.5703125" style="44" customWidth="1"/>
    <col min="4360" max="4360" width="8.140625" style="44" customWidth="1"/>
    <col min="4361" max="4361" width="27.140625" style="44" customWidth="1"/>
    <col min="4362" max="4362" width="7.140625" style="44" customWidth="1"/>
    <col min="4363" max="4364" width="8.5703125" style="44" customWidth="1"/>
    <col min="4365" max="4365" width="4.5703125" style="44" customWidth="1"/>
    <col min="4366" max="4366" width="7.42578125" style="44" customWidth="1"/>
    <col min="4367" max="4368" width="4.5703125" style="44" customWidth="1"/>
    <col min="4369" max="4369" width="7" style="44" customWidth="1"/>
    <col min="4370" max="4370" width="8.140625" style="44" customWidth="1"/>
    <col min="4371" max="4371" width="8" style="44" customWidth="1"/>
    <col min="4372" max="4372" width="7.140625" style="44" customWidth="1"/>
    <col min="4373" max="4373" width="6.5703125" style="44" customWidth="1"/>
    <col min="4374" max="4374" width="4.5703125" style="44" customWidth="1"/>
    <col min="4375" max="4375" width="7.85546875" style="44" customWidth="1"/>
    <col min="4376" max="4376" width="8.140625" style="44" customWidth="1"/>
    <col min="4377" max="4380" width="4.5703125" style="44" customWidth="1"/>
    <col min="4381" max="4381" width="11.5703125" style="44"/>
    <col min="4382" max="4382" width="8.42578125" style="44" customWidth="1"/>
    <col min="4383" max="4383" width="5.42578125" style="44" customWidth="1"/>
    <col min="4384" max="4385" width="5.140625" style="44" customWidth="1"/>
    <col min="4386" max="4386" width="6.42578125" style="44" customWidth="1"/>
    <col min="4387" max="4387" width="11.5703125" style="44"/>
    <col min="4388" max="4388" width="8.42578125" style="44" customWidth="1"/>
    <col min="4389" max="4389" width="3.140625" style="44" customWidth="1"/>
    <col min="4390" max="4390" width="5.140625" style="44" customWidth="1"/>
    <col min="4391" max="4391" width="7.42578125" style="44" customWidth="1"/>
    <col min="4392" max="4392" width="4.5703125" style="44" customWidth="1"/>
    <col min="4393" max="4608" width="11.5703125" style="44"/>
    <col min="4609" max="4609" width="1.85546875" style="44" customWidth="1"/>
    <col min="4610" max="4610" width="22.28515625" style="44" customWidth="1"/>
    <col min="4611" max="4612" width="4.5703125" style="44" customWidth="1"/>
    <col min="4613" max="4613" width="7.140625" style="44" customWidth="1"/>
    <col min="4614" max="4614" width="7.85546875" style="44" customWidth="1"/>
    <col min="4615" max="4615" width="4.5703125" style="44" customWidth="1"/>
    <col min="4616" max="4616" width="8.140625" style="44" customWidth="1"/>
    <col min="4617" max="4617" width="27.140625" style="44" customWidth="1"/>
    <col min="4618" max="4618" width="7.140625" style="44" customWidth="1"/>
    <col min="4619" max="4620" width="8.5703125" style="44" customWidth="1"/>
    <col min="4621" max="4621" width="4.5703125" style="44" customWidth="1"/>
    <col min="4622" max="4622" width="7.42578125" style="44" customWidth="1"/>
    <col min="4623" max="4624" width="4.5703125" style="44" customWidth="1"/>
    <col min="4625" max="4625" width="7" style="44" customWidth="1"/>
    <col min="4626" max="4626" width="8.140625" style="44" customWidth="1"/>
    <col min="4627" max="4627" width="8" style="44" customWidth="1"/>
    <col min="4628" max="4628" width="7.140625" style="44" customWidth="1"/>
    <col min="4629" max="4629" width="6.5703125" style="44" customWidth="1"/>
    <col min="4630" max="4630" width="4.5703125" style="44" customWidth="1"/>
    <col min="4631" max="4631" width="7.85546875" style="44" customWidth="1"/>
    <col min="4632" max="4632" width="8.140625" style="44" customWidth="1"/>
    <col min="4633" max="4636" width="4.5703125" style="44" customWidth="1"/>
    <col min="4637" max="4637" width="11.5703125" style="44"/>
    <col min="4638" max="4638" width="8.42578125" style="44" customWidth="1"/>
    <col min="4639" max="4639" width="5.42578125" style="44" customWidth="1"/>
    <col min="4640" max="4641" width="5.140625" style="44" customWidth="1"/>
    <col min="4642" max="4642" width="6.42578125" style="44" customWidth="1"/>
    <col min="4643" max="4643" width="11.5703125" style="44"/>
    <col min="4644" max="4644" width="8.42578125" style="44" customWidth="1"/>
    <col min="4645" max="4645" width="3.140625" style="44" customWidth="1"/>
    <col min="4646" max="4646" width="5.140625" style="44" customWidth="1"/>
    <col min="4647" max="4647" width="7.42578125" style="44" customWidth="1"/>
    <col min="4648" max="4648" width="4.5703125" style="44" customWidth="1"/>
    <col min="4649" max="4864" width="11.5703125" style="44"/>
    <col min="4865" max="4865" width="1.85546875" style="44" customWidth="1"/>
    <col min="4866" max="4866" width="22.28515625" style="44" customWidth="1"/>
    <col min="4867" max="4868" width="4.5703125" style="44" customWidth="1"/>
    <col min="4869" max="4869" width="7.140625" style="44" customWidth="1"/>
    <col min="4870" max="4870" width="7.85546875" style="44" customWidth="1"/>
    <col min="4871" max="4871" width="4.5703125" style="44" customWidth="1"/>
    <col min="4872" max="4872" width="8.140625" style="44" customWidth="1"/>
    <col min="4873" max="4873" width="27.140625" style="44" customWidth="1"/>
    <col min="4874" max="4874" width="7.140625" style="44" customWidth="1"/>
    <col min="4875" max="4876" width="8.5703125" style="44" customWidth="1"/>
    <col min="4877" max="4877" width="4.5703125" style="44" customWidth="1"/>
    <col min="4878" max="4878" width="7.42578125" style="44" customWidth="1"/>
    <col min="4879" max="4880" width="4.5703125" style="44" customWidth="1"/>
    <col min="4881" max="4881" width="7" style="44" customWidth="1"/>
    <col min="4882" max="4882" width="8.140625" style="44" customWidth="1"/>
    <col min="4883" max="4883" width="8" style="44" customWidth="1"/>
    <col min="4884" max="4884" width="7.140625" style="44" customWidth="1"/>
    <col min="4885" max="4885" width="6.5703125" style="44" customWidth="1"/>
    <col min="4886" max="4886" width="4.5703125" style="44" customWidth="1"/>
    <col min="4887" max="4887" width="7.85546875" style="44" customWidth="1"/>
    <col min="4888" max="4888" width="8.140625" style="44" customWidth="1"/>
    <col min="4889" max="4892" width="4.5703125" style="44" customWidth="1"/>
    <col min="4893" max="4893" width="11.5703125" style="44"/>
    <col min="4894" max="4894" width="8.42578125" style="44" customWidth="1"/>
    <col min="4895" max="4895" width="5.42578125" style="44" customWidth="1"/>
    <col min="4896" max="4897" width="5.140625" style="44" customWidth="1"/>
    <col min="4898" max="4898" width="6.42578125" style="44" customWidth="1"/>
    <col min="4899" max="4899" width="11.5703125" style="44"/>
    <col min="4900" max="4900" width="8.42578125" style="44" customWidth="1"/>
    <col min="4901" max="4901" width="3.140625" style="44" customWidth="1"/>
    <col min="4902" max="4902" width="5.140625" style="44" customWidth="1"/>
    <col min="4903" max="4903" width="7.42578125" style="44" customWidth="1"/>
    <col min="4904" max="4904" width="4.5703125" style="44" customWidth="1"/>
    <col min="4905" max="5120" width="11.5703125" style="44"/>
    <col min="5121" max="5121" width="1.85546875" style="44" customWidth="1"/>
    <col min="5122" max="5122" width="22.28515625" style="44" customWidth="1"/>
    <col min="5123" max="5124" width="4.5703125" style="44" customWidth="1"/>
    <col min="5125" max="5125" width="7.140625" style="44" customWidth="1"/>
    <col min="5126" max="5126" width="7.85546875" style="44" customWidth="1"/>
    <col min="5127" max="5127" width="4.5703125" style="44" customWidth="1"/>
    <col min="5128" max="5128" width="8.140625" style="44" customWidth="1"/>
    <col min="5129" max="5129" width="27.140625" style="44" customWidth="1"/>
    <col min="5130" max="5130" width="7.140625" style="44" customWidth="1"/>
    <col min="5131" max="5132" width="8.5703125" style="44" customWidth="1"/>
    <col min="5133" max="5133" width="4.5703125" style="44" customWidth="1"/>
    <col min="5134" max="5134" width="7.42578125" style="44" customWidth="1"/>
    <col min="5135" max="5136" width="4.5703125" style="44" customWidth="1"/>
    <col min="5137" max="5137" width="7" style="44" customWidth="1"/>
    <col min="5138" max="5138" width="8.140625" style="44" customWidth="1"/>
    <col min="5139" max="5139" width="8" style="44" customWidth="1"/>
    <col min="5140" max="5140" width="7.140625" style="44" customWidth="1"/>
    <col min="5141" max="5141" width="6.5703125" style="44" customWidth="1"/>
    <col min="5142" max="5142" width="4.5703125" style="44" customWidth="1"/>
    <col min="5143" max="5143" width="7.85546875" style="44" customWidth="1"/>
    <col min="5144" max="5144" width="8.140625" style="44" customWidth="1"/>
    <col min="5145" max="5148" width="4.5703125" style="44" customWidth="1"/>
    <col min="5149" max="5149" width="11.5703125" style="44"/>
    <col min="5150" max="5150" width="8.42578125" style="44" customWidth="1"/>
    <col min="5151" max="5151" width="5.42578125" style="44" customWidth="1"/>
    <col min="5152" max="5153" width="5.140625" style="44" customWidth="1"/>
    <col min="5154" max="5154" width="6.42578125" style="44" customWidth="1"/>
    <col min="5155" max="5155" width="11.5703125" style="44"/>
    <col min="5156" max="5156" width="8.42578125" style="44" customWidth="1"/>
    <col min="5157" max="5157" width="3.140625" style="44" customWidth="1"/>
    <col min="5158" max="5158" width="5.140625" style="44" customWidth="1"/>
    <col min="5159" max="5159" width="7.42578125" style="44" customWidth="1"/>
    <col min="5160" max="5160" width="4.5703125" style="44" customWidth="1"/>
    <col min="5161" max="5376" width="11.5703125" style="44"/>
    <col min="5377" max="5377" width="1.85546875" style="44" customWidth="1"/>
    <col min="5378" max="5378" width="22.28515625" style="44" customWidth="1"/>
    <col min="5379" max="5380" width="4.5703125" style="44" customWidth="1"/>
    <col min="5381" max="5381" width="7.140625" style="44" customWidth="1"/>
    <col min="5382" max="5382" width="7.85546875" style="44" customWidth="1"/>
    <col min="5383" max="5383" width="4.5703125" style="44" customWidth="1"/>
    <col min="5384" max="5384" width="8.140625" style="44" customWidth="1"/>
    <col min="5385" max="5385" width="27.140625" style="44" customWidth="1"/>
    <col min="5386" max="5386" width="7.140625" style="44" customWidth="1"/>
    <col min="5387" max="5388" width="8.5703125" style="44" customWidth="1"/>
    <col min="5389" max="5389" width="4.5703125" style="44" customWidth="1"/>
    <col min="5390" max="5390" width="7.42578125" style="44" customWidth="1"/>
    <col min="5391" max="5392" width="4.5703125" style="44" customWidth="1"/>
    <col min="5393" max="5393" width="7" style="44" customWidth="1"/>
    <col min="5394" max="5394" width="8.140625" style="44" customWidth="1"/>
    <col min="5395" max="5395" width="8" style="44" customWidth="1"/>
    <col min="5396" max="5396" width="7.140625" style="44" customWidth="1"/>
    <col min="5397" max="5397" width="6.5703125" style="44" customWidth="1"/>
    <col min="5398" max="5398" width="4.5703125" style="44" customWidth="1"/>
    <col min="5399" max="5399" width="7.85546875" style="44" customWidth="1"/>
    <col min="5400" max="5400" width="8.140625" style="44" customWidth="1"/>
    <col min="5401" max="5404" width="4.5703125" style="44" customWidth="1"/>
    <col min="5405" max="5405" width="11.5703125" style="44"/>
    <col min="5406" max="5406" width="8.42578125" style="44" customWidth="1"/>
    <col min="5407" max="5407" width="5.42578125" style="44" customWidth="1"/>
    <col min="5408" max="5409" width="5.140625" style="44" customWidth="1"/>
    <col min="5410" max="5410" width="6.42578125" style="44" customWidth="1"/>
    <col min="5411" max="5411" width="11.5703125" style="44"/>
    <col min="5412" max="5412" width="8.42578125" style="44" customWidth="1"/>
    <col min="5413" max="5413" width="3.140625" style="44" customWidth="1"/>
    <col min="5414" max="5414" width="5.140625" style="44" customWidth="1"/>
    <col min="5415" max="5415" width="7.42578125" style="44" customWidth="1"/>
    <col min="5416" max="5416" width="4.5703125" style="44" customWidth="1"/>
    <col min="5417" max="5632" width="11.5703125" style="44"/>
    <col min="5633" max="5633" width="1.85546875" style="44" customWidth="1"/>
    <col min="5634" max="5634" width="22.28515625" style="44" customWidth="1"/>
    <col min="5635" max="5636" width="4.5703125" style="44" customWidth="1"/>
    <col min="5637" max="5637" width="7.140625" style="44" customWidth="1"/>
    <col min="5638" max="5638" width="7.85546875" style="44" customWidth="1"/>
    <col min="5639" max="5639" width="4.5703125" style="44" customWidth="1"/>
    <col min="5640" max="5640" width="8.140625" style="44" customWidth="1"/>
    <col min="5641" max="5641" width="27.140625" style="44" customWidth="1"/>
    <col min="5642" max="5642" width="7.140625" style="44" customWidth="1"/>
    <col min="5643" max="5644" width="8.5703125" style="44" customWidth="1"/>
    <col min="5645" max="5645" width="4.5703125" style="44" customWidth="1"/>
    <col min="5646" max="5646" width="7.42578125" style="44" customWidth="1"/>
    <col min="5647" max="5648" width="4.5703125" style="44" customWidth="1"/>
    <col min="5649" max="5649" width="7" style="44" customWidth="1"/>
    <col min="5650" max="5650" width="8.140625" style="44" customWidth="1"/>
    <col min="5651" max="5651" width="8" style="44" customWidth="1"/>
    <col min="5652" max="5652" width="7.140625" style="44" customWidth="1"/>
    <col min="5653" max="5653" width="6.5703125" style="44" customWidth="1"/>
    <col min="5654" max="5654" width="4.5703125" style="44" customWidth="1"/>
    <col min="5655" max="5655" width="7.85546875" style="44" customWidth="1"/>
    <col min="5656" max="5656" width="8.140625" style="44" customWidth="1"/>
    <col min="5657" max="5660" width="4.5703125" style="44" customWidth="1"/>
    <col min="5661" max="5661" width="11.5703125" style="44"/>
    <col min="5662" max="5662" width="8.42578125" style="44" customWidth="1"/>
    <col min="5663" max="5663" width="5.42578125" style="44" customWidth="1"/>
    <col min="5664" max="5665" width="5.140625" style="44" customWidth="1"/>
    <col min="5666" max="5666" width="6.42578125" style="44" customWidth="1"/>
    <col min="5667" max="5667" width="11.5703125" style="44"/>
    <col min="5668" max="5668" width="8.42578125" style="44" customWidth="1"/>
    <col min="5669" max="5669" width="3.140625" style="44" customWidth="1"/>
    <col min="5670" max="5670" width="5.140625" style="44" customWidth="1"/>
    <col min="5671" max="5671" width="7.42578125" style="44" customWidth="1"/>
    <col min="5672" max="5672" width="4.5703125" style="44" customWidth="1"/>
    <col min="5673" max="5888" width="11.5703125" style="44"/>
    <col min="5889" max="5889" width="1.85546875" style="44" customWidth="1"/>
    <col min="5890" max="5890" width="22.28515625" style="44" customWidth="1"/>
    <col min="5891" max="5892" width="4.5703125" style="44" customWidth="1"/>
    <col min="5893" max="5893" width="7.140625" style="44" customWidth="1"/>
    <col min="5894" max="5894" width="7.85546875" style="44" customWidth="1"/>
    <col min="5895" max="5895" width="4.5703125" style="44" customWidth="1"/>
    <col min="5896" max="5896" width="8.140625" style="44" customWidth="1"/>
    <col min="5897" max="5897" width="27.140625" style="44" customWidth="1"/>
    <col min="5898" max="5898" width="7.140625" style="44" customWidth="1"/>
    <col min="5899" max="5900" width="8.5703125" style="44" customWidth="1"/>
    <col min="5901" max="5901" width="4.5703125" style="44" customWidth="1"/>
    <col min="5902" max="5902" width="7.42578125" style="44" customWidth="1"/>
    <col min="5903" max="5904" width="4.5703125" style="44" customWidth="1"/>
    <col min="5905" max="5905" width="7" style="44" customWidth="1"/>
    <col min="5906" max="5906" width="8.140625" style="44" customWidth="1"/>
    <col min="5907" max="5907" width="8" style="44" customWidth="1"/>
    <col min="5908" max="5908" width="7.140625" style="44" customWidth="1"/>
    <col min="5909" max="5909" width="6.5703125" style="44" customWidth="1"/>
    <col min="5910" max="5910" width="4.5703125" style="44" customWidth="1"/>
    <col min="5911" max="5911" width="7.85546875" style="44" customWidth="1"/>
    <col min="5912" max="5912" width="8.140625" style="44" customWidth="1"/>
    <col min="5913" max="5916" width="4.5703125" style="44" customWidth="1"/>
    <col min="5917" max="5917" width="11.5703125" style="44"/>
    <col min="5918" max="5918" width="8.42578125" style="44" customWidth="1"/>
    <col min="5919" max="5919" width="5.42578125" style="44" customWidth="1"/>
    <col min="5920" max="5921" width="5.140625" style="44" customWidth="1"/>
    <col min="5922" max="5922" width="6.42578125" style="44" customWidth="1"/>
    <col min="5923" max="5923" width="11.5703125" style="44"/>
    <col min="5924" max="5924" width="8.42578125" style="44" customWidth="1"/>
    <col min="5925" max="5925" width="3.140625" style="44" customWidth="1"/>
    <col min="5926" max="5926" width="5.140625" style="44" customWidth="1"/>
    <col min="5927" max="5927" width="7.42578125" style="44" customWidth="1"/>
    <col min="5928" max="5928" width="4.5703125" style="44" customWidth="1"/>
    <col min="5929" max="6144" width="11.5703125" style="44"/>
    <col min="6145" max="6145" width="1.85546875" style="44" customWidth="1"/>
    <col min="6146" max="6146" width="22.28515625" style="44" customWidth="1"/>
    <col min="6147" max="6148" width="4.5703125" style="44" customWidth="1"/>
    <col min="6149" max="6149" width="7.140625" style="44" customWidth="1"/>
    <col min="6150" max="6150" width="7.85546875" style="44" customWidth="1"/>
    <col min="6151" max="6151" width="4.5703125" style="44" customWidth="1"/>
    <col min="6152" max="6152" width="8.140625" style="44" customWidth="1"/>
    <col min="6153" max="6153" width="27.140625" style="44" customWidth="1"/>
    <col min="6154" max="6154" width="7.140625" style="44" customWidth="1"/>
    <col min="6155" max="6156" width="8.5703125" style="44" customWidth="1"/>
    <col min="6157" max="6157" width="4.5703125" style="44" customWidth="1"/>
    <col min="6158" max="6158" width="7.42578125" style="44" customWidth="1"/>
    <col min="6159" max="6160" width="4.5703125" style="44" customWidth="1"/>
    <col min="6161" max="6161" width="7" style="44" customWidth="1"/>
    <col min="6162" max="6162" width="8.140625" style="44" customWidth="1"/>
    <col min="6163" max="6163" width="8" style="44" customWidth="1"/>
    <col min="6164" max="6164" width="7.140625" style="44" customWidth="1"/>
    <col min="6165" max="6165" width="6.5703125" style="44" customWidth="1"/>
    <col min="6166" max="6166" width="4.5703125" style="44" customWidth="1"/>
    <col min="6167" max="6167" width="7.85546875" style="44" customWidth="1"/>
    <col min="6168" max="6168" width="8.140625" style="44" customWidth="1"/>
    <col min="6169" max="6172" width="4.5703125" style="44" customWidth="1"/>
    <col min="6173" max="6173" width="11.5703125" style="44"/>
    <col min="6174" max="6174" width="8.42578125" style="44" customWidth="1"/>
    <col min="6175" max="6175" width="5.42578125" style="44" customWidth="1"/>
    <col min="6176" max="6177" width="5.140625" style="44" customWidth="1"/>
    <col min="6178" max="6178" width="6.42578125" style="44" customWidth="1"/>
    <col min="6179" max="6179" width="11.5703125" style="44"/>
    <col min="6180" max="6180" width="8.42578125" style="44" customWidth="1"/>
    <col min="6181" max="6181" width="3.140625" style="44" customWidth="1"/>
    <col min="6182" max="6182" width="5.140625" style="44" customWidth="1"/>
    <col min="6183" max="6183" width="7.42578125" style="44" customWidth="1"/>
    <col min="6184" max="6184" width="4.5703125" style="44" customWidth="1"/>
    <col min="6185" max="6400" width="11.5703125" style="44"/>
    <col min="6401" max="6401" width="1.85546875" style="44" customWidth="1"/>
    <col min="6402" max="6402" width="22.28515625" style="44" customWidth="1"/>
    <col min="6403" max="6404" width="4.5703125" style="44" customWidth="1"/>
    <col min="6405" max="6405" width="7.140625" style="44" customWidth="1"/>
    <col min="6406" max="6406" width="7.85546875" style="44" customWidth="1"/>
    <col min="6407" max="6407" width="4.5703125" style="44" customWidth="1"/>
    <col min="6408" max="6408" width="8.140625" style="44" customWidth="1"/>
    <col min="6409" max="6409" width="27.140625" style="44" customWidth="1"/>
    <col min="6410" max="6410" width="7.140625" style="44" customWidth="1"/>
    <col min="6411" max="6412" width="8.5703125" style="44" customWidth="1"/>
    <col min="6413" max="6413" width="4.5703125" style="44" customWidth="1"/>
    <col min="6414" max="6414" width="7.42578125" style="44" customWidth="1"/>
    <col min="6415" max="6416" width="4.5703125" style="44" customWidth="1"/>
    <col min="6417" max="6417" width="7" style="44" customWidth="1"/>
    <col min="6418" max="6418" width="8.140625" style="44" customWidth="1"/>
    <col min="6419" max="6419" width="8" style="44" customWidth="1"/>
    <col min="6420" max="6420" width="7.140625" style="44" customWidth="1"/>
    <col min="6421" max="6421" width="6.5703125" style="44" customWidth="1"/>
    <col min="6422" max="6422" width="4.5703125" style="44" customWidth="1"/>
    <col min="6423" max="6423" width="7.85546875" style="44" customWidth="1"/>
    <col min="6424" max="6424" width="8.140625" style="44" customWidth="1"/>
    <col min="6425" max="6428" width="4.5703125" style="44" customWidth="1"/>
    <col min="6429" max="6429" width="11.5703125" style="44"/>
    <col min="6430" max="6430" width="8.42578125" style="44" customWidth="1"/>
    <col min="6431" max="6431" width="5.42578125" style="44" customWidth="1"/>
    <col min="6432" max="6433" width="5.140625" style="44" customWidth="1"/>
    <col min="6434" max="6434" width="6.42578125" style="44" customWidth="1"/>
    <col min="6435" max="6435" width="11.5703125" style="44"/>
    <col min="6436" max="6436" width="8.42578125" style="44" customWidth="1"/>
    <col min="6437" max="6437" width="3.140625" style="44" customWidth="1"/>
    <col min="6438" max="6438" width="5.140625" style="44" customWidth="1"/>
    <col min="6439" max="6439" width="7.42578125" style="44" customWidth="1"/>
    <col min="6440" max="6440" width="4.5703125" style="44" customWidth="1"/>
    <col min="6441" max="6656" width="11.5703125" style="44"/>
    <col min="6657" max="6657" width="1.85546875" style="44" customWidth="1"/>
    <col min="6658" max="6658" width="22.28515625" style="44" customWidth="1"/>
    <col min="6659" max="6660" width="4.5703125" style="44" customWidth="1"/>
    <col min="6661" max="6661" width="7.140625" style="44" customWidth="1"/>
    <col min="6662" max="6662" width="7.85546875" style="44" customWidth="1"/>
    <col min="6663" max="6663" width="4.5703125" style="44" customWidth="1"/>
    <col min="6664" max="6664" width="8.140625" style="44" customWidth="1"/>
    <col min="6665" max="6665" width="27.140625" style="44" customWidth="1"/>
    <col min="6666" max="6666" width="7.140625" style="44" customWidth="1"/>
    <col min="6667" max="6668" width="8.5703125" style="44" customWidth="1"/>
    <col min="6669" max="6669" width="4.5703125" style="44" customWidth="1"/>
    <col min="6670" max="6670" width="7.42578125" style="44" customWidth="1"/>
    <col min="6671" max="6672" width="4.5703125" style="44" customWidth="1"/>
    <col min="6673" max="6673" width="7" style="44" customWidth="1"/>
    <col min="6674" max="6674" width="8.140625" style="44" customWidth="1"/>
    <col min="6675" max="6675" width="8" style="44" customWidth="1"/>
    <col min="6676" max="6676" width="7.140625" style="44" customWidth="1"/>
    <col min="6677" max="6677" width="6.5703125" style="44" customWidth="1"/>
    <col min="6678" max="6678" width="4.5703125" style="44" customWidth="1"/>
    <col min="6679" max="6679" width="7.85546875" style="44" customWidth="1"/>
    <col min="6680" max="6680" width="8.140625" style="44" customWidth="1"/>
    <col min="6681" max="6684" width="4.5703125" style="44" customWidth="1"/>
    <col min="6685" max="6685" width="11.5703125" style="44"/>
    <col min="6686" max="6686" width="8.42578125" style="44" customWidth="1"/>
    <col min="6687" max="6687" width="5.42578125" style="44" customWidth="1"/>
    <col min="6688" max="6689" width="5.140625" style="44" customWidth="1"/>
    <col min="6690" max="6690" width="6.42578125" style="44" customWidth="1"/>
    <col min="6691" max="6691" width="11.5703125" style="44"/>
    <col min="6692" max="6692" width="8.42578125" style="44" customWidth="1"/>
    <col min="6693" max="6693" width="3.140625" style="44" customWidth="1"/>
    <col min="6694" max="6694" width="5.140625" style="44" customWidth="1"/>
    <col min="6695" max="6695" width="7.42578125" style="44" customWidth="1"/>
    <col min="6696" max="6696" width="4.5703125" style="44" customWidth="1"/>
    <col min="6697" max="6912" width="11.5703125" style="44"/>
    <col min="6913" max="6913" width="1.85546875" style="44" customWidth="1"/>
    <col min="6914" max="6914" width="22.28515625" style="44" customWidth="1"/>
    <col min="6915" max="6916" width="4.5703125" style="44" customWidth="1"/>
    <col min="6917" max="6917" width="7.140625" style="44" customWidth="1"/>
    <col min="6918" max="6918" width="7.85546875" style="44" customWidth="1"/>
    <col min="6919" max="6919" width="4.5703125" style="44" customWidth="1"/>
    <col min="6920" max="6920" width="8.140625" style="44" customWidth="1"/>
    <col min="6921" max="6921" width="27.140625" style="44" customWidth="1"/>
    <col min="6922" max="6922" width="7.140625" style="44" customWidth="1"/>
    <col min="6923" max="6924" width="8.5703125" style="44" customWidth="1"/>
    <col min="6925" max="6925" width="4.5703125" style="44" customWidth="1"/>
    <col min="6926" max="6926" width="7.42578125" style="44" customWidth="1"/>
    <col min="6927" max="6928" width="4.5703125" style="44" customWidth="1"/>
    <col min="6929" max="6929" width="7" style="44" customWidth="1"/>
    <col min="6930" max="6930" width="8.140625" style="44" customWidth="1"/>
    <col min="6931" max="6931" width="8" style="44" customWidth="1"/>
    <col min="6932" max="6932" width="7.140625" style="44" customWidth="1"/>
    <col min="6933" max="6933" width="6.5703125" style="44" customWidth="1"/>
    <col min="6934" max="6934" width="4.5703125" style="44" customWidth="1"/>
    <col min="6935" max="6935" width="7.85546875" style="44" customWidth="1"/>
    <col min="6936" max="6936" width="8.140625" style="44" customWidth="1"/>
    <col min="6937" max="6940" width="4.5703125" style="44" customWidth="1"/>
    <col min="6941" max="6941" width="11.5703125" style="44"/>
    <col min="6942" max="6942" width="8.42578125" style="44" customWidth="1"/>
    <col min="6943" max="6943" width="5.42578125" style="44" customWidth="1"/>
    <col min="6944" max="6945" width="5.140625" style="44" customWidth="1"/>
    <col min="6946" max="6946" width="6.42578125" style="44" customWidth="1"/>
    <col min="6947" max="6947" width="11.5703125" style="44"/>
    <col min="6948" max="6948" width="8.42578125" style="44" customWidth="1"/>
    <col min="6949" max="6949" width="3.140625" style="44" customWidth="1"/>
    <col min="6950" max="6950" width="5.140625" style="44" customWidth="1"/>
    <col min="6951" max="6951" width="7.42578125" style="44" customWidth="1"/>
    <col min="6952" max="6952" width="4.5703125" style="44" customWidth="1"/>
    <col min="6953" max="7168" width="11.5703125" style="44"/>
    <col min="7169" max="7169" width="1.85546875" style="44" customWidth="1"/>
    <col min="7170" max="7170" width="22.28515625" style="44" customWidth="1"/>
    <col min="7171" max="7172" width="4.5703125" style="44" customWidth="1"/>
    <col min="7173" max="7173" width="7.140625" style="44" customWidth="1"/>
    <col min="7174" max="7174" width="7.85546875" style="44" customWidth="1"/>
    <col min="7175" max="7175" width="4.5703125" style="44" customWidth="1"/>
    <col min="7176" max="7176" width="8.140625" style="44" customWidth="1"/>
    <col min="7177" max="7177" width="27.140625" style="44" customWidth="1"/>
    <col min="7178" max="7178" width="7.140625" style="44" customWidth="1"/>
    <col min="7179" max="7180" width="8.5703125" style="44" customWidth="1"/>
    <col min="7181" max="7181" width="4.5703125" style="44" customWidth="1"/>
    <col min="7182" max="7182" width="7.42578125" style="44" customWidth="1"/>
    <col min="7183" max="7184" width="4.5703125" style="44" customWidth="1"/>
    <col min="7185" max="7185" width="7" style="44" customWidth="1"/>
    <col min="7186" max="7186" width="8.140625" style="44" customWidth="1"/>
    <col min="7187" max="7187" width="8" style="44" customWidth="1"/>
    <col min="7188" max="7188" width="7.140625" style="44" customWidth="1"/>
    <col min="7189" max="7189" width="6.5703125" style="44" customWidth="1"/>
    <col min="7190" max="7190" width="4.5703125" style="44" customWidth="1"/>
    <col min="7191" max="7191" width="7.85546875" style="44" customWidth="1"/>
    <col min="7192" max="7192" width="8.140625" style="44" customWidth="1"/>
    <col min="7193" max="7196" width="4.5703125" style="44" customWidth="1"/>
    <col min="7197" max="7197" width="11.5703125" style="44"/>
    <col min="7198" max="7198" width="8.42578125" style="44" customWidth="1"/>
    <col min="7199" max="7199" width="5.42578125" style="44" customWidth="1"/>
    <col min="7200" max="7201" width="5.140625" style="44" customWidth="1"/>
    <col min="7202" max="7202" width="6.42578125" style="44" customWidth="1"/>
    <col min="7203" max="7203" width="11.5703125" style="44"/>
    <col min="7204" max="7204" width="8.42578125" style="44" customWidth="1"/>
    <col min="7205" max="7205" width="3.140625" style="44" customWidth="1"/>
    <col min="7206" max="7206" width="5.140625" style="44" customWidth="1"/>
    <col min="7207" max="7207" width="7.42578125" style="44" customWidth="1"/>
    <col min="7208" max="7208" width="4.5703125" style="44" customWidth="1"/>
    <col min="7209" max="7424" width="11.5703125" style="44"/>
    <col min="7425" max="7425" width="1.85546875" style="44" customWidth="1"/>
    <col min="7426" max="7426" width="22.28515625" style="44" customWidth="1"/>
    <col min="7427" max="7428" width="4.5703125" style="44" customWidth="1"/>
    <col min="7429" max="7429" width="7.140625" style="44" customWidth="1"/>
    <col min="7430" max="7430" width="7.85546875" style="44" customWidth="1"/>
    <col min="7431" max="7431" width="4.5703125" style="44" customWidth="1"/>
    <col min="7432" max="7432" width="8.140625" style="44" customWidth="1"/>
    <col min="7433" max="7433" width="27.140625" style="44" customWidth="1"/>
    <col min="7434" max="7434" width="7.140625" style="44" customWidth="1"/>
    <col min="7435" max="7436" width="8.5703125" style="44" customWidth="1"/>
    <col min="7437" max="7437" width="4.5703125" style="44" customWidth="1"/>
    <col min="7438" max="7438" width="7.42578125" style="44" customWidth="1"/>
    <col min="7439" max="7440" width="4.5703125" style="44" customWidth="1"/>
    <col min="7441" max="7441" width="7" style="44" customWidth="1"/>
    <col min="7442" max="7442" width="8.140625" style="44" customWidth="1"/>
    <col min="7443" max="7443" width="8" style="44" customWidth="1"/>
    <col min="7444" max="7444" width="7.140625" style="44" customWidth="1"/>
    <col min="7445" max="7445" width="6.5703125" style="44" customWidth="1"/>
    <col min="7446" max="7446" width="4.5703125" style="44" customWidth="1"/>
    <col min="7447" max="7447" width="7.85546875" style="44" customWidth="1"/>
    <col min="7448" max="7448" width="8.140625" style="44" customWidth="1"/>
    <col min="7449" max="7452" width="4.5703125" style="44" customWidth="1"/>
    <col min="7453" max="7453" width="11.5703125" style="44"/>
    <col min="7454" max="7454" width="8.42578125" style="44" customWidth="1"/>
    <col min="7455" max="7455" width="5.42578125" style="44" customWidth="1"/>
    <col min="7456" max="7457" width="5.140625" style="44" customWidth="1"/>
    <col min="7458" max="7458" width="6.42578125" style="44" customWidth="1"/>
    <col min="7459" max="7459" width="11.5703125" style="44"/>
    <col min="7460" max="7460" width="8.42578125" style="44" customWidth="1"/>
    <col min="7461" max="7461" width="3.140625" style="44" customWidth="1"/>
    <col min="7462" max="7462" width="5.140625" style="44" customWidth="1"/>
    <col min="7463" max="7463" width="7.42578125" style="44" customWidth="1"/>
    <col min="7464" max="7464" width="4.5703125" style="44" customWidth="1"/>
    <col min="7465" max="7680" width="11.5703125" style="44"/>
    <col min="7681" max="7681" width="1.85546875" style="44" customWidth="1"/>
    <col min="7682" max="7682" width="22.28515625" style="44" customWidth="1"/>
    <col min="7683" max="7684" width="4.5703125" style="44" customWidth="1"/>
    <col min="7685" max="7685" width="7.140625" style="44" customWidth="1"/>
    <col min="7686" max="7686" width="7.85546875" style="44" customWidth="1"/>
    <col min="7687" max="7687" width="4.5703125" style="44" customWidth="1"/>
    <col min="7688" max="7688" width="8.140625" style="44" customWidth="1"/>
    <col min="7689" max="7689" width="27.140625" style="44" customWidth="1"/>
    <col min="7690" max="7690" width="7.140625" style="44" customWidth="1"/>
    <col min="7691" max="7692" width="8.5703125" style="44" customWidth="1"/>
    <col min="7693" max="7693" width="4.5703125" style="44" customWidth="1"/>
    <col min="7694" max="7694" width="7.42578125" style="44" customWidth="1"/>
    <col min="7695" max="7696" width="4.5703125" style="44" customWidth="1"/>
    <col min="7697" max="7697" width="7" style="44" customWidth="1"/>
    <col min="7698" max="7698" width="8.140625" style="44" customWidth="1"/>
    <col min="7699" max="7699" width="8" style="44" customWidth="1"/>
    <col min="7700" max="7700" width="7.140625" style="44" customWidth="1"/>
    <col min="7701" max="7701" width="6.5703125" style="44" customWidth="1"/>
    <col min="7702" max="7702" width="4.5703125" style="44" customWidth="1"/>
    <col min="7703" max="7703" width="7.85546875" style="44" customWidth="1"/>
    <col min="7704" max="7704" width="8.140625" style="44" customWidth="1"/>
    <col min="7705" max="7708" width="4.5703125" style="44" customWidth="1"/>
    <col min="7709" max="7709" width="11.5703125" style="44"/>
    <col min="7710" max="7710" width="8.42578125" style="44" customWidth="1"/>
    <col min="7711" max="7711" width="5.42578125" style="44" customWidth="1"/>
    <col min="7712" max="7713" width="5.140625" style="44" customWidth="1"/>
    <col min="7714" max="7714" width="6.42578125" style="44" customWidth="1"/>
    <col min="7715" max="7715" width="11.5703125" style="44"/>
    <col min="7716" max="7716" width="8.42578125" style="44" customWidth="1"/>
    <col min="7717" max="7717" width="3.140625" style="44" customWidth="1"/>
    <col min="7718" max="7718" width="5.140625" style="44" customWidth="1"/>
    <col min="7719" max="7719" width="7.42578125" style="44" customWidth="1"/>
    <col min="7720" max="7720" width="4.5703125" style="44" customWidth="1"/>
    <col min="7721" max="7936" width="11.5703125" style="44"/>
    <col min="7937" max="7937" width="1.85546875" style="44" customWidth="1"/>
    <col min="7938" max="7938" width="22.28515625" style="44" customWidth="1"/>
    <col min="7939" max="7940" width="4.5703125" style="44" customWidth="1"/>
    <col min="7941" max="7941" width="7.140625" style="44" customWidth="1"/>
    <col min="7942" max="7942" width="7.85546875" style="44" customWidth="1"/>
    <col min="7943" max="7943" width="4.5703125" style="44" customWidth="1"/>
    <col min="7944" max="7944" width="8.140625" style="44" customWidth="1"/>
    <col min="7945" max="7945" width="27.140625" style="44" customWidth="1"/>
    <col min="7946" max="7946" width="7.140625" style="44" customWidth="1"/>
    <col min="7947" max="7948" width="8.5703125" style="44" customWidth="1"/>
    <col min="7949" max="7949" width="4.5703125" style="44" customWidth="1"/>
    <col min="7950" max="7950" width="7.42578125" style="44" customWidth="1"/>
    <col min="7951" max="7952" width="4.5703125" style="44" customWidth="1"/>
    <col min="7953" max="7953" width="7" style="44" customWidth="1"/>
    <col min="7954" max="7954" width="8.140625" style="44" customWidth="1"/>
    <col min="7955" max="7955" width="8" style="44" customWidth="1"/>
    <col min="7956" max="7956" width="7.140625" style="44" customWidth="1"/>
    <col min="7957" max="7957" width="6.5703125" style="44" customWidth="1"/>
    <col min="7958" max="7958" width="4.5703125" style="44" customWidth="1"/>
    <col min="7959" max="7959" width="7.85546875" style="44" customWidth="1"/>
    <col min="7960" max="7960" width="8.140625" style="44" customWidth="1"/>
    <col min="7961" max="7964" width="4.5703125" style="44" customWidth="1"/>
    <col min="7965" max="7965" width="11.5703125" style="44"/>
    <col min="7966" max="7966" width="8.42578125" style="44" customWidth="1"/>
    <col min="7967" max="7967" width="5.42578125" style="44" customWidth="1"/>
    <col min="7968" max="7969" width="5.140625" style="44" customWidth="1"/>
    <col min="7970" max="7970" width="6.42578125" style="44" customWidth="1"/>
    <col min="7971" max="7971" width="11.5703125" style="44"/>
    <col min="7972" max="7972" width="8.42578125" style="44" customWidth="1"/>
    <col min="7973" max="7973" width="3.140625" style="44" customWidth="1"/>
    <col min="7974" max="7974" width="5.140625" style="44" customWidth="1"/>
    <col min="7975" max="7975" width="7.42578125" style="44" customWidth="1"/>
    <col min="7976" max="7976" width="4.5703125" style="44" customWidth="1"/>
    <col min="7977" max="8192" width="11.5703125" style="44"/>
    <col min="8193" max="8193" width="1.85546875" style="44" customWidth="1"/>
    <col min="8194" max="8194" width="22.28515625" style="44" customWidth="1"/>
    <col min="8195" max="8196" width="4.5703125" style="44" customWidth="1"/>
    <col min="8197" max="8197" width="7.140625" style="44" customWidth="1"/>
    <col min="8198" max="8198" width="7.85546875" style="44" customWidth="1"/>
    <col min="8199" max="8199" width="4.5703125" style="44" customWidth="1"/>
    <col min="8200" max="8200" width="8.140625" style="44" customWidth="1"/>
    <col min="8201" max="8201" width="27.140625" style="44" customWidth="1"/>
    <col min="8202" max="8202" width="7.140625" style="44" customWidth="1"/>
    <col min="8203" max="8204" width="8.5703125" style="44" customWidth="1"/>
    <col min="8205" max="8205" width="4.5703125" style="44" customWidth="1"/>
    <col min="8206" max="8206" width="7.42578125" style="44" customWidth="1"/>
    <col min="8207" max="8208" width="4.5703125" style="44" customWidth="1"/>
    <col min="8209" max="8209" width="7" style="44" customWidth="1"/>
    <col min="8210" max="8210" width="8.140625" style="44" customWidth="1"/>
    <col min="8211" max="8211" width="8" style="44" customWidth="1"/>
    <col min="8212" max="8212" width="7.140625" style="44" customWidth="1"/>
    <col min="8213" max="8213" width="6.5703125" style="44" customWidth="1"/>
    <col min="8214" max="8214" width="4.5703125" style="44" customWidth="1"/>
    <col min="8215" max="8215" width="7.85546875" style="44" customWidth="1"/>
    <col min="8216" max="8216" width="8.140625" style="44" customWidth="1"/>
    <col min="8217" max="8220" width="4.5703125" style="44" customWidth="1"/>
    <col min="8221" max="8221" width="11.5703125" style="44"/>
    <col min="8222" max="8222" width="8.42578125" style="44" customWidth="1"/>
    <col min="8223" max="8223" width="5.42578125" style="44" customWidth="1"/>
    <col min="8224" max="8225" width="5.140625" style="44" customWidth="1"/>
    <col min="8226" max="8226" width="6.42578125" style="44" customWidth="1"/>
    <col min="8227" max="8227" width="11.5703125" style="44"/>
    <col min="8228" max="8228" width="8.42578125" style="44" customWidth="1"/>
    <col min="8229" max="8229" width="3.140625" style="44" customWidth="1"/>
    <col min="8230" max="8230" width="5.140625" style="44" customWidth="1"/>
    <col min="8231" max="8231" width="7.42578125" style="44" customWidth="1"/>
    <col min="8232" max="8232" width="4.5703125" style="44" customWidth="1"/>
    <col min="8233" max="8448" width="11.5703125" style="44"/>
    <col min="8449" max="8449" width="1.85546875" style="44" customWidth="1"/>
    <col min="8450" max="8450" width="22.28515625" style="44" customWidth="1"/>
    <col min="8451" max="8452" width="4.5703125" style="44" customWidth="1"/>
    <col min="8453" max="8453" width="7.140625" style="44" customWidth="1"/>
    <col min="8454" max="8454" width="7.85546875" style="44" customWidth="1"/>
    <col min="8455" max="8455" width="4.5703125" style="44" customWidth="1"/>
    <col min="8456" max="8456" width="8.140625" style="44" customWidth="1"/>
    <col min="8457" max="8457" width="27.140625" style="44" customWidth="1"/>
    <col min="8458" max="8458" width="7.140625" style="44" customWidth="1"/>
    <col min="8459" max="8460" width="8.5703125" style="44" customWidth="1"/>
    <col min="8461" max="8461" width="4.5703125" style="44" customWidth="1"/>
    <col min="8462" max="8462" width="7.42578125" style="44" customWidth="1"/>
    <col min="8463" max="8464" width="4.5703125" style="44" customWidth="1"/>
    <col min="8465" max="8465" width="7" style="44" customWidth="1"/>
    <col min="8466" max="8466" width="8.140625" style="44" customWidth="1"/>
    <col min="8467" max="8467" width="8" style="44" customWidth="1"/>
    <col min="8468" max="8468" width="7.140625" style="44" customWidth="1"/>
    <col min="8469" max="8469" width="6.5703125" style="44" customWidth="1"/>
    <col min="8470" max="8470" width="4.5703125" style="44" customWidth="1"/>
    <col min="8471" max="8471" width="7.85546875" style="44" customWidth="1"/>
    <col min="8472" max="8472" width="8.140625" style="44" customWidth="1"/>
    <col min="8473" max="8476" width="4.5703125" style="44" customWidth="1"/>
    <col min="8477" max="8477" width="11.5703125" style="44"/>
    <col min="8478" max="8478" width="8.42578125" style="44" customWidth="1"/>
    <col min="8479" max="8479" width="5.42578125" style="44" customWidth="1"/>
    <col min="8480" max="8481" width="5.140625" style="44" customWidth="1"/>
    <col min="8482" max="8482" width="6.42578125" style="44" customWidth="1"/>
    <col min="8483" max="8483" width="11.5703125" style="44"/>
    <col min="8484" max="8484" width="8.42578125" style="44" customWidth="1"/>
    <col min="8485" max="8485" width="3.140625" style="44" customWidth="1"/>
    <col min="8486" max="8486" width="5.140625" style="44" customWidth="1"/>
    <col min="8487" max="8487" width="7.42578125" style="44" customWidth="1"/>
    <col min="8488" max="8488" width="4.5703125" style="44" customWidth="1"/>
    <col min="8489" max="8704" width="11.5703125" style="44"/>
    <col min="8705" max="8705" width="1.85546875" style="44" customWidth="1"/>
    <col min="8706" max="8706" width="22.28515625" style="44" customWidth="1"/>
    <col min="8707" max="8708" width="4.5703125" style="44" customWidth="1"/>
    <col min="8709" max="8709" width="7.140625" style="44" customWidth="1"/>
    <col min="8710" max="8710" width="7.85546875" style="44" customWidth="1"/>
    <col min="8711" max="8711" width="4.5703125" style="44" customWidth="1"/>
    <col min="8712" max="8712" width="8.140625" style="44" customWidth="1"/>
    <col min="8713" max="8713" width="27.140625" style="44" customWidth="1"/>
    <col min="8714" max="8714" width="7.140625" style="44" customWidth="1"/>
    <col min="8715" max="8716" width="8.5703125" style="44" customWidth="1"/>
    <col min="8717" max="8717" width="4.5703125" style="44" customWidth="1"/>
    <col min="8718" max="8718" width="7.42578125" style="44" customWidth="1"/>
    <col min="8719" max="8720" width="4.5703125" style="44" customWidth="1"/>
    <col min="8721" max="8721" width="7" style="44" customWidth="1"/>
    <col min="8722" max="8722" width="8.140625" style="44" customWidth="1"/>
    <col min="8723" max="8723" width="8" style="44" customWidth="1"/>
    <col min="8724" max="8724" width="7.140625" style="44" customWidth="1"/>
    <col min="8725" max="8725" width="6.5703125" style="44" customWidth="1"/>
    <col min="8726" max="8726" width="4.5703125" style="44" customWidth="1"/>
    <col min="8727" max="8727" width="7.85546875" style="44" customWidth="1"/>
    <col min="8728" max="8728" width="8.140625" style="44" customWidth="1"/>
    <col min="8729" max="8732" width="4.5703125" style="44" customWidth="1"/>
    <col min="8733" max="8733" width="11.5703125" style="44"/>
    <col min="8734" max="8734" width="8.42578125" style="44" customWidth="1"/>
    <col min="8735" max="8735" width="5.42578125" style="44" customWidth="1"/>
    <col min="8736" max="8737" width="5.140625" style="44" customWidth="1"/>
    <col min="8738" max="8738" width="6.42578125" style="44" customWidth="1"/>
    <col min="8739" max="8739" width="11.5703125" style="44"/>
    <col min="8740" max="8740" width="8.42578125" style="44" customWidth="1"/>
    <col min="8741" max="8741" width="3.140625" style="44" customWidth="1"/>
    <col min="8742" max="8742" width="5.140625" style="44" customWidth="1"/>
    <col min="8743" max="8743" width="7.42578125" style="44" customWidth="1"/>
    <col min="8744" max="8744" width="4.5703125" style="44" customWidth="1"/>
    <col min="8745" max="8960" width="11.5703125" style="44"/>
    <col min="8961" max="8961" width="1.85546875" style="44" customWidth="1"/>
    <col min="8962" max="8962" width="22.28515625" style="44" customWidth="1"/>
    <col min="8963" max="8964" width="4.5703125" style="44" customWidth="1"/>
    <col min="8965" max="8965" width="7.140625" style="44" customWidth="1"/>
    <col min="8966" max="8966" width="7.85546875" style="44" customWidth="1"/>
    <col min="8967" max="8967" width="4.5703125" style="44" customWidth="1"/>
    <col min="8968" max="8968" width="8.140625" style="44" customWidth="1"/>
    <col min="8969" max="8969" width="27.140625" style="44" customWidth="1"/>
    <col min="8970" max="8970" width="7.140625" style="44" customWidth="1"/>
    <col min="8971" max="8972" width="8.5703125" style="44" customWidth="1"/>
    <col min="8973" max="8973" width="4.5703125" style="44" customWidth="1"/>
    <col min="8974" max="8974" width="7.42578125" style="44" customWidth="1"/>
    <col min="8975" max="8976" width="4.5703125" style="44" customWidth="1"/>
    <col min="8977" max="8977" width="7" style="44" customWidth="1"/>
    <col min="8978" max="8978" width="8.140625" style="44" customWidth="1"/>
    <col min="8979" max="8979" width="8" style="44" customWidth="1"/>
    <col min="8980" max="8980" width="7.140625" style="44" customWidth="1"/>
    <col min="8981" max="8981" width="6.5703125" style="44" customWidth="1"/>
    <col min="8982" max="8982" width="4.5703125" style="44" customWidth="1"/>
    <col min="8983" max="8983" width="7.85546875" style="44" customWidth="1"/>
    <col min="8984" max="8984" width="8.140625" style="44" customWidth="1"/>
    <col min="8985" max="8988" width="4.5703125" style="44" customWidth="1"/>
    <col min="8989" max="8989" width="11.5703125" style="44"/>
    <col min="8990" max="8990" width="8.42578125" style="44" customWidth="1"/>
    <col min="8991" max="8991" width="5.42578125" style="44" customWidth="1"/>
    <col min="8992" max="8993" width="5.140625" style="44" customWidth="1"/>
    <col min="8994" max="8994" width="6.42578125" style="44" customWidth="1"/>
    <col min="8995" max="8995" width="11.5703125" style="44"/>
    <col min="8996" max="8996" width="8.42578125" style="44" customWidth="1"/>
    <col min="8997" max="8997" width="3.140625" style="44" customWidth="1"/>
    <col min="8998" max="8998" width="5.140625" style="44" customWidth="1"/>
    <col min="8999" max="8999" width="7.42578125" style="44" customWidth="1"/>
    <col min="9000" max="9000" width="4.5703125" style="44" customWidth="1"/>
    <col min="9001" max="9216" width="11.5703125" style="44"/>
    <col min="9217" max="9217" width="1.85546875" style="44" customWidth="1"/>
    <col min="9218" max="9218" width="22.28515625" style="44" customWidth="1"/>
    <col min="9219" max="9220" width="4.5703125" style="44" customWidth="1"/>
    <col min="9221" max="9221" width="7.140625" style="44" customWidth="1"/>
    <col min="9222" max="9222" width="7.85546875" style="44" customWidth="1"/>
    <col min="9223" max="9223" width="4.5703125" style="44" customWidth="1"/>
    <col min="9224" max="9224" width="8.140625" style="44" customWidth="1"/>
    <col min="9225" max="9225" width="27.140625" style="44" customWidth="1"/>
    <col min="9226" max="9226" width="7.140625" style="44" customWidth="1"/>
    <col min="9227" max="9228" width="8.5703125" style="44" customWidth="1"/>
    <col min="9229" max="9229" width="4.5703125" style="44" customWidth="1"/>
    <col min="9230" max="9230" width="7.42578125" style="44" customWidth="1"/>
    <col min="9231" max="9232" width="4.5703125" style="44" customWidth="1"/>
    <col min="9233" max="9233" width="7" style="44" customWidth="1"/>
    <col min="9234" max="9234" width="8.140625" style="44" customWidth="1"/>
    <col min="9235" max="9235" width="8" style="44" customWidth="1"/>
    <col min="9236" max="9236" width="7.140625" style="44" customWidth="1"/>
    <col min="9237" max="9237" width="6.5703125" style="44" customWidth="1"/>
    <col min="9238" max="9238" width="4.5703125" style="44" customWidth="1"/>
    <col min="9239" max="9239" width="7.85546875" style="44" customWidth="1"/>
    <col min="9240" max="9240" width="8.140625" style="44" customWidth="1"/>
    <col min="9241" max="9244" width="4.5703125" style="44" customWidth="1"/>
    <col min="9245" max="9245" width="11.5703125" style="44"/>
    <col min="9246" max="9246" width="8.42578125" style="44" customWidth="1"/>
    <col min="9247" max="9247" width="5.42578125" style="44" customWidth="1"/>
    <col min="9248" max="9249" width="5.140625" style="44" customWidth="1"/>
    <col min="9250" max="9250" width="6.42578125" style="44" customWidth="1"/>
    <col min="9251" max="9251" width="11.5703125" style="44"/>
    <col min="9252" max="9252" width="8.42578125" style="44" customWidth="1"/>
    <col min="9253" max="9253" width="3.140625" style="44" customWidth="1"/>
    <col min="9254" max="9254" width="5.140625" style="44" customWidth="1"/>
    <col min="9255" max="9255" width="7.42578125" style="44" customWidth="1"/>
    <col min="9256" max="9256" width="4.5703125" style="44" customWidth="1"/>
    <col min="9257" max="9472" width="11.5703125" style="44"/>
    <col min="9473" max="9473" width="1.85546875" style="44" customWidth="1"/>
    <col min="9474" max="9474" width="22.28515625" style="44" customWidth="1"/>
    <col min="9475" max="9476" width="4.5703125" style="44" customWidth="1"/>
    <col min="9477" max="9477" width="7.140625" style="44" customWidth="1"/>
    <col min="9478" max="9478" width="7.85546875" style="44" customWidth="1"/>
    <col min="9479" max="9479" width="4.5703125" style="44" customWidth="1"/>
    <col min="9480" max="9480" width="8.140625" style="44" customWidth="1"/>
    <col min="9481" max="9481" width="27.140625" style="44" customWidth="1"/>
    <col min="9482" max="9482" width="7.140625" style="44" customWidth="1"/>
    <col min="9483" max="9484" width="8.5703125" style="44" customWidth="1"/>
    <col min="9485" max="9485" width="4.5703125" style="44" customWidth="1"/>
    <col min="9486" max="9486" width="7.42578125" style="44" customWidth="1"/>
    <col min="9487" max="9488" width="4.5703125" style="44" customWidth="1"/>
    <col min="9489" max="9489" width="7" style="44" customWidth="1"/>
    <col min="9490" max="9490" width="8.140625" style="44" customWidth="1"/>
    <col min="9491" max="9491" width="8" style="44" customWidth="1"/>
    <col min="9492" max="9492" width="7.140625" style="44" customWidth="1"/>
    <col min="9493" max="9493" width="6.5703125" style="44" customWidth="1"/>
    <col min="9494" max="9494" width="4.5703125" style="44" customWidth="1"/>
    <col min="9495" max="9495" width="7.85546875" style="44" customWidth="1"/>
    <col min="9496" max="9496" width="8.140625" style="44" customWidth="1"/>
    <col min="9497" max="9500" width="4.5703125" style="44" customWidth="1"/>
    <col min="9501" max="9501" width="11.5703125" style="44"/>
    <col min="9502" max="9502" width="8.42578125" style="44" customWidth="1"/>
    <col min="9503" max="9503" width="5.42578125" style="44" customWidth="1"/>
    <col min="9504" max="9505" width="5.140625" style="44" customWidth="1"/>
    <col min="9506" max="9506" width="6.42578125" style="44" customWidth="1"/>
    <col min="9507" max="9507" width="11.5703125" style="44"/>
    <col min="9508" max="9508" width="8.42578125" style="44" customWidth="1"/>
    <col min="9509" max="9509" width="3.140625" style="44" customWidth="1"/>
    <col min="9510" max="9510" width="5.140625" style="44" customWidth="1"/>
    <col min="9511" max="9511" width="7.42578125" style="44" customWidth="1"/>
    <col min="9512" max="9512" width="4.5703125" style="44" customWidth="1"/>
    <col min="9513" max="9728" width="11.5703125" style="44"/>
    <col min="9729" max="9729" width="1.85546875" style="44" customWidth="1"/>
    <col min="9730" max="9730" width="22.28515625" style="44" customWidth="1"/>
    <col min="9731" max="9732" width="4.5703125" style="44" customWidth="1"/>
    <col min="9733" max="9733" width="7.140625" style="44" customWidth="1"/>
    <col min="9734" max="9734" width="7.85546875" style="44" customWidth="1"/>
    <col min="9735" max="9735" width="4.5703125" style="44" customWidth="1"/>
    <col min="9736" max="9736" width="8.140625" style="44" customWidth="1"/>
    <col min="9737" max="9737" width="27.140625" style="44" customWidth="1"/>
    <col min="9738" max="9738" width="7.140625" style="44" customWidth="1"/>
    <col min="9739" max="9740" width="8.5703125" style="44" customWidth="1"/>
    <col min="9741" max="9741" width="4.5703125" style="44" customWidth="1"/>
    <col min="9742" max="9742" width="7.42578125" style="44" customWidth="1"/>
    <col min="9743" max="9744" width="4.5703125" style="44" customWidth="1"/>
    <col min="9745" max="9745" width="7" style="44" customWidth="1"/>
    <col min="9746" max="9746" width="8.140625" style="44" customWidth="1"/>
    <col min="9747" max="9747" width="8" style="44" customWidth="1"/>
    <col min="9748" max="9748" width="7.140625" style="44" customWidth="1"/>
    <col min="9749" max="9749" width="6.5703125" style="44" customWidth="1"/>
    <col min="9750" max="9750" width="4.5703125" style="44" customWidth="1"/>
    <col min="9751" max="9751" width="7.85546875" style="44" customWidth="1"/>
    <col min="9752" max="9752" width="8.140625" style="44" customWidth="1"/>
    <col min="9753" max="9756" width="4.5703125" style="44" customWidth="1"/>
    <col min="9757" max="9757" width="11.5703125" style="44"/>
    <col min="9758" max="9758" width="8.42578125" style="44" customWidth="1"/>
    <col min="9759" max="9759" width="5.42578125" style="44" customWidth="1"/>
    <col min="9760" max="9761" width="5.140625" style="44" customWidth="1"/>
    <col min="9762" max="9762" width="6.42578125" style="44" customWidth="1"/>
    <col min="9763" max="9763" width="11.5703125" style="44"/>
    <col min="9764" max="9764" width="8.42578125" style="44" customWidth="1"/>
    <col min="9765" max="9765" width="3.140625" style="44" customWidth="1"/>
    <col min="9766" max="9766" width="5.140625" style="44" customWidth="1"/>
    <col min="9767" max="9767" width="7.42578125" style="44" customWidth="1"/>
    <col min="9768" max="9768" width="4.5703125" style="44" customWidth="1"/>
    <col min="9769" max="9984" width="11.5703125" style="44"/>
    <col min="9985" max="9985" width="1.85546875" style="44" customWidth="1"/>
    <col min="9986" max="9986" width="22.28515625" style="44" customWidth="1"/>
    <col min="9987" max="9988" width="4.5703125" style="44" customWidth="1"/>
    <col min="9989" max="9989" width="7.140625" style="44" customWidth="1"/>
    <col min="9990" max="9990" width="7.85546875" style="44" customWidth="1"/>
    <col min="9991" max="9991" width="4.5703125" style="44" customWidth="1"/>
    <col min="9992" max="9992" width="8.140625" style="44" customWidth="1"/>
    <col min="9993" max="9993" width="27.140625" style="44" customWidth="1"/>
    <col min="9994" max="9994" width="7.140625" style="44" customWidth="1"/>
    <col min="9995" max="9996" width="8.5703125" style="44" customWidth="1"/>
    <col min="9997" max="9997" width="4.5703125" style="44" customWidth="1"/>
    <col min="9998" max="9998" width="7.42578125" style="44" customWidth="1"/>
    <col min="9999" max="10000" width="4.5703125" style="44" customWidth="1"/>
    <col min="10001" max="10001" width="7" style="44" customWidth="1"/>
    <col min="10002" max="10002" width="8.140625" style="44" customWidth="1"/>
    <col min="10003" max="10003" width="8" style="44" customWidth="1"/>
    <col min="10004" max="10004" width="7.140625" style="44" customWidth="1"/>
    <col min="10005" max="10005" width="6.5703125" style="44" customWidth="1"/>
    <col min="10006" max="10006" width="4.5703125" style="44" customWidth="1"/>
    <col min="10007" max="10007" width="7.85546875" style="44" customWidth="1"/>
    <col min="10008" max="10008" width="8.140625" style="44" customWidth="1"/>
    <col min="10009" max="10012" width="4.5703125" style="44" customWidth="1"/>
    <col min="10013" max="10013" width="11.5703125" style="44"/>
    <col min="10014" max="10014" width="8.42578125" style="44" customWidth="1"/>
    <col min="10015" max="10015" width="5.42578125" style="44" customWidth="1"/>
    <col min="10016" max="10017" width="5.140625" style="44" customWidth="1"/>
    <col min="10018" max="10018" width="6.42578125" style="44" customWidth="1"/>
    <col min="10019" max="10019" width="11.5703125" style="44"/>
    <col min="10020" max="10020" width="8.42578125" style="44" customWidth="1"/>
    <col min="10021" max="10021" width="3.140625" style="44" customWidth="1"/>
    <col min="10022" max="10022" width="5.140625" style="44" customWidth="1"/>
    <col min="10023" max="10023" width="7.42578125" style="44" customWidth="1"/>
    <col min="10024" max="10024" width="4.5703125" style="44" customWidth="1"/>
    <col min="10025" max="10240" width="11.5703125" style="44"/>
    <col min="10241" max="10241" width="1.85546875" style="44" customWidth="1"/>
    <col min="10242" max="10242" width="22.28515625" style="44" customWidth="1"/>
    <col min="10243" max="10244" width="4.5703125" style="44" customWidth="1"/>
    <col min="10245" max="10245" width="7.140625" style="44" customWidth="1"/>
    <col min="10246" max="10246" width="7.85546875" style="44" customWidth="1"/>
    <col min="10247" max="10247" width="4.5703125" style="44" customWidth="1"/>
    <col min="10248" max="10248" width="8.140625" style="44" customWidth="1"/>
    <col min="10249" max="10249" width="27.140625" style="44" customWidth="1"/>
    <col min="10250" max="10250" width="7.140625" style="44" customWidth="1"/>
    <col min="10251" max="10252" width="8.5703125" style="44" customWidth="1"/>
    <col min="10253" max="10253" width="4.5703125" style="44" customWidth="1"/>
    <col min="10254" max="10254" width="7.42578125" style="44" customWidth="1"/>
    <col min="10255" max="10256" width="4.5703125" style="44" customWidth="1"/>
    <col min="10257" max="10257" width="7" style="44" customWidth="1"/>
    <col min="10258" max="10258" width="8.140625" style="44" customWidth="1"/>
    <col min="10259" max="10259" width="8" style="44" customWidth="1"/>
    <col min="10260" max="10260" width="7.140625" style="44" customWidth="1"/>
    <col min="10261" max="10261" width="6.5703125" style="44" customWidth="1"/>
    <col min="10262" max="10262" width="4.5703125" style="44" customWidth="1"/>
    <col min="10263" max="10263" width="7.85546875" style="44" customWidth="1"/>
    <col min="10264" max="10264" width="8.140625" style="44" customWidth="1"/>
    <col min="10265" max="10268" width="4.5703125" style="44" customWidth="1"/>
    <col min="10269" max="10269" width="11.5703125" style="44"/>
    <col min="10270" max="10270" width="8.42578125" style="44" customWidth="1"/>
    <col min="10271" max="10271" width="5.42578125" style="44" customWidth="1"/>
    <col min="10272" max="10273" width="5.140625" style="44" customWidth="1"/>
    <col min="10274" max="10274" width="6.42578125" style="44" customWidth="1"/>
    <col min="10275" max="10275" width="11.5703125" style="44"/>
    <col min="10276" max="10276" width="8.42578125" style="44" customWidth="1"/>
    <col min="10277" max="10277" width="3.140625" style="44" customWidth="1"/>
    <col min="10278" max="10278" width="5.140625" style="44" customWidth="1"/>
    <col min="10279" max="10279" width="7.42578125" style="44" customWidth="1"/>
    <col min="10280" max="10280" width="4.5703125" style="44" customWidth="1"/>
    <col min="10281" max="10496" width="11.5703125" style="44"/>
    <col min="10497" max="10497" width="1.85546875" style="44" customWidth="1"/>
    <col min="10498" max="10498" width="22.28515625" style="44" customWidth="1"/>
    <col min="10499" max="10500" width="4.5703125" style="44" customWidth="1"/>
    <col min="10501" max="10501" width="7.140625" style="44" customWidth="1"/>
    <col min="10502" max="10502" width="7.85546875" style="44" customWidth="1"/>
    <col min="10503" max="10503" width="4.5703125" style="44" customWidth="1"/>
    <col min="10504" max="10504" width="8.140625" style="44" customWidth="1"/>
    <col min="10505" max="10505" width="27.140625" style="44" customWidth="1"/>
    <col min="10506" max="10506" width="7.140625" style="44" customWidth="1"/>
    <col min="10507" max="10508" width="8.5703125" style="44" customWidth="1"/>
    <col min="10509" max="10509" width="4.5703125" style="44" customWidth="1"/>
    <col min="10510" max="10510" width="7.42578125" style="44" customWidth="1"/>
    <col min="10511" max="10512" width="4.5703125" style="44" customWidth="1"/>
    <col min="10513" max="10513" width="7" style="44" customWidth="1"/>
    <col min="10514" max="10514" width="8.140625" style="44" customWidth="1"/>
    <col min="10515" max="10515" width="8" style="44" customWidth="1"/>
    <col min="10516" max="10516" width="7.140625" style="44" customWidth="1"/>
    <col min="10517" max="10517" width="6.5703125" style="44" customWidth="1"/>
    <col min="10518" max="10518" width="4.5703125" style="44" customWidth="1"/>
    <col min="10519" max="10519" width="7.85546875" style="44" customWidth="1"/>
    <col min="10520" max="10520" width="8.140625" style="44" customWidth="1"/>
    <col min="10521" max="10524" width="4.5703125" style="44" customWidth="1"/>
    <col min="10525" max="10525" width="11.5703125" style="44"/>
    <col min="10526" max="10526" width="8.42578125" style="44" customWidth="1"/>
    <col min="10527" max="10527" width="5.42578125" style="44" customWidth="1"/>
    <col min="10528" max="10529" width="5.140625" style="44" customWidth="1"/>
    <col min="10530" max="10530" width="6.42578125" style="44" customWidth="1"/>
    <col min="10531" max="10531" width="11.5703125" style="44"/>
    <col min="10532" max="10532" width="8.42578125" style="44" customWidth="1"/>
    <col min="10533" max="10533" width="3.140625" style="44" customWidth="1"/>
    <col min="10534" max="10534" width="5.140625" style="44" customWidth="1"/>
    <col min="10535" max="10535" width="7.42578125" style="44" customWidth="1"/>
    <col min="10536" max="10536" width="4.5703125" style="44" customWidth="1"/>
    <col min="10537" max="10752" width="11.5703125" style="44"/>
    <col min="10753" max="10753" width="1.85546875" style="44" customWidth="1"/>
    <col min="10754" max="10754" width="22.28515625" style="44" customWidth="1"/>
    <col min="10755" max="10756" width="4.5703125" style="44" customWidth="1"/>
    <col min="10757" max="10757" width="7.140625" style="44" customWidth="1"/>
    <col min="10758" max="10758" width="7.85546875" style="44" customWidth="1"/>
    <col min="10759" max="10759" width="4.5703125" style="44" customWidth="1"/>
    <col min="10760" max="10760" width="8.140625" style="44" customWidth="1"/>
    <col min="10761" max="10761" width="27.140625" style="44" customWidth="1"/>
    <col min="10762" max="10762" width="7.140625" style="44" customWidth="1"/>
    <col min="10763" max="10764" width="8.5703125" style="44" customWidth="1"/>
    <col min="10765" max="10765" width="4.5703125" style="44" customWidth="1"/>
    <col min="10766" max="10766" width="7.42578125" style="44" customWidth="1"/>
    <col min="10767" max="10768" width="4.5703125" style="44" customWidth="1"/>
    <col min="10769" max="10769" width="7" style="44" customWidth="1"/>
    <col min="10770" max="10770" width="8.140625" style="44" customWidth="1"/>
    <col min="10771" max="10771" width="8" style="44" customWidth="1"/>
    <col min="10772" max="10772" width="7.140625" style="44" customWidth="1"/>
    <col min="10773" max="10773" width="6.5703125" style="44" customWidth="1"/>
    <col min="10774" max="10774" width="4.5703125" style="44" customWidth="1"/>
    <col min="10775" max="10775" width="7.85546875" style="44" customWidth="1"/>
    <col min="10776" max="10776" width="8.140625" style="44" customWidth="1"/>
    <col min="10777" max="10780" width="4.5703125" style="44" customWidth="1"/>
    <col min="10781" max="10781" width="11.5703125" style="44"/>
    <col min="10782" max="10782" width="8.42578125" style="44" customWidth="1"/>
    <col min="10783" max="10783" width="5.42578125" style="44" customWidth="1"/>
    <col min="10784" max="10785" width="5.140625" style="44" customWidth="1"/>
    <col min="10786" max="10786" width="6.42578125" style="44" customWidth="1"/>
    <col min="10787" max="10787" width="11.5703125" style="44"/>
    <col min="10788" max="10788" width="8.42578125" style="44" customWidth="1"/>
    <col min="10789" max="10789" width="3.140625" style="44" customWidth="1"/>
    <col min="10790" max="10790" width="5.140625" style="44" customWidth="1"/>
    <col min="10791" max="10791" width="7.42578125" style="44" customWidth="1"/>
    <col min="10792" max="10792" width="4.5703125" style="44" customWidth="1"/>
    <col min="10793" max="11008" width="11.5703125" style="44"/>
    <col min="11009" max="11009" width="1.85546875" style="44" customWidth="1"/>
    <col min="11010" max="11010" width="22.28515625" style="44" customWidth="1"/>
    <col min="11011" max="11012" width="4.5703125" style="44" customWidth="1"/>
    <col min="11013" max="11013" width="7.140625" style="44" customWidth="1"/>
    <col min="11014" max="11014" width="7.85546875" style="44" customWidth="1"/>
    <col min="11015" max="11015" width="4.5703125" style="44" customWidth="1"/>
    <col min="11016" max="11016" width="8.140625" style="44" customWidth="1"/>
    <col min="11017" max="11017" width="27.140625" style="44" customWidth="1"/>
    <col min="11018" max="11018" width="7.140625" style="44" customWidth="1"/>
    <col min="11019" max="11020" width="8.5703125" style="44" customWidth="1"/>
    <col min="11021" max="11021" width="4.5703125" style="44" customWidth="1"/>
    <col min="11022" max="11022" width="7.42578125" style="44" customWidth="1"/>
    <col min="11023" max="11024" width="4.5703125" style="44" customWidth="1"/>
    <col min="11025" max="11025" width="7" style="44" customWidth="1"/>
    <col min="11026" max="11026" width="8.140625" style="44" customWidth="1"/>
    <col min="11027" max="11027" width="8" style="44" customWidth="1"/>
    <col min="11028" max="11028" width="7.140625" style="44" customWidth="1"/>
    <col min="11029" max="11029" width="6.5703125" style="44" customWidth="1"/>
    <col min="11030" max="11030" width="4.5703125" style="44" customWidth="1"/>
    <col min="11031" max="11031" width="7.85546875" style="44" customWidth="1"/>
    <col min="11032" max="11032" width="8.140625" style="44" customWidth="1"/>
    <col min="11033" max="11036" width="4.5703125" style="44" customWidth="1"/>
    <col min="11037" max="11037" width="11.5703125" style="44"/>
    <col min="11038" max="11038" width="8.42578125" style="44" customWidth="1"/>
    <col min="11039" max="11039" width="5.42578125" style="44" customWidth="1"/>
    <col min="11040" max="11041" width="5.140625" style="44" customWidth="1"/>
    <col min="11042" max="11042" width="6.42578125" style="44" customWidth="1"/>
    <col min="11043" max="11043" width="11.5703125" style="44"/>
    <col min="11044" max="11044" width="8.42578125" style="44" customWidth="1"/>
    <col min="11045" max="11045" width="3.140625" style="44" customWidth="1"/>
    <col min="11046" max="11046" width="5.140625" style="44" customWidth="1"/>
    <col min="11047" max="11047" width="7.42578125" style="44" customWidth="1"/>
    <col min="11048" max="11048" width="4.5703125" style="44" customWidth="1"/>
    <col min="11049" max="11264" width="11.5703125" style="44"/>
    <col min="11265" max="11265" width="1.85546875" style="44" customWidth="1"/>
    <col min="11266" max="11266" width="22.28515625" style="44" customWidth="1"/>
    <col min="11267" max="11268" width="4.5703125" style="44" customWidth="1"/>
    <col min="11269" max="11269" width="7.140625" style="44" customWidth="1"/>
    <col min="11270" max="11270" width="7.85546875" style="44" customWidth="1"/>
    <col min="11271" max="11271" width="4.5703125" style="44" customWidth="1"/>
    <col min="11272" max="11272" width="8.140625" style="44" customWidth="1"/>
    <col min="11273" max="11273" width="27.140625" style="44" customWidth="1"/>
    <col min="11274" max="11274" width="7.140625" style="44" customWidth="1"/>
    <col min="11275" max="11276" width="8.5703125" style="44" customWidth="1"/>
    <col min="11277" max="11277" width="4.5703125" style="44" customWidth="1"/>
    <col min="11278" max="11278" width="7.42578125" style="44" customWidth="1"/>
    <col min="11279" max="11280" width="4.5703125" style="44" customWidth="1"/>
    <col min="11281" max="11281" width="7" style="44" customWidth="1"/>
    <col min="11282" max="11282" width="8.140625" style="44" customWidth="1"/>
    <col min="11283" max="11283" width="8" style="44" customWidth="1"/>
    <col min="11284" max="11284" width="7.140625" style="44" customWidth="1"/>
    <col min="11285" max="11285" width="6.5703125" style="44" customWidth="1"/>
    <col min="11286" max="11286" width="4.5703125" style="44" customWidth="1"/>
    <col min="11287" max="11287" width="7.85546875" style="44" customWidth="1"/>
    <col min="11288" max="11288" width="8.140625" style="44" customWidth="1"/>
    <col min="11289" max="11292" width="4.5703125" style="44" customWidth="1"/>
    <col min="11293" max="11293" width="11.5703125" style="44"/>
    <col min="11294" max="11294" width="8.42578125" style="44" customWidth="1"/>
    <col min="11295" max="11295" width="5.42578125" style="44" customWidth="1"/>
    <col min="11296" max="11297" width="5.140625" style="44" customWidth="1"/>
    <col min="11298" max="11298" width="6.42578125" style="44" customWidth="1"/>
    <col min="11299" max="11299" width="11.5703125" style="44"/>
    <col min="11300" max="11300" width="8.42578125" style="44" customWidth="1"/>
    <col min="11301" max="11301" width="3.140625" style="44" customWidth="1"/>
    <col min="11302" max="11302" width="5.140625" style="44" customWidth="1"/>
    <col min="11303" max="11303" width="7.42578125" style="44" customWidth="1"/>
    <col min="11304" max="11304" width="4.5703125" style="44" customWidth="1"/>
    <col min="11305" max="11520" width="11.5703125" style="44"/>
    <col min="11521" max="11521" width="1.85546875" style="44" customWidth="1"/>
    <col min="11522" max="11522" width="22.28515625" style="44" customWidth="1"/>
    <col min="11523" max="11524" width="4.5703125" style="44" customWidth="1"/>
    <col min="11525" max="11525" width="7.140625" style="44" customWidth="1"/>
    <col min="11526" max="11526" width="7.85546875" style="44" customWidth="1"/>
    <col min="11527" max="11527" width="4.5703125" style="44" customWidth="1"/>
    <col min="11528" max="11528" width="8.140625" style="44" customWidth="1"/>
    <col min="11529" max="11529" width="27.140625" style="44" customWidth="1"/>
    <col min="11530" max="11530" width="7.140625" style="44" customWidth="1"/>
    <col min="11531" max="11532" width="8.5703125" style="44" customWidth="1"/>
    <col min="11533" max="11533" width="4.5703125" style="44" customWidth="1"/>
    <col min="11534" max="11534" width="7.42578125" style="44" customWidth="1"/>
    <col min="11535" max="11536" width="4.5703125" style="44" customWidth="1"/>
    <col min="11537" max="11537" width="7" style="44" customWidth="1"/>
    <col min="11538" max="11538" width="8.140625" style="44" customWidth="1"/>
    <col min="11539" max="11539" width="8" style="44" customWidth="1"/>
    <col min="11540" max="11540" width="7.140625" style="44" customWidth="1"/>
    <col min="11541" max="11541" width="6.5703125" style="44" customWidth="1"/>
    <col min="11542" max="11542" width="4.5703125" style="44" customWidth="1"/>
    <col min="11543" max="11543" width="7.85546875" style="44" customWidth="1"/>
    <col min="11544" max="11544" width="8.140625" style="44" customWidth="1"/>
    <col min="11545" max="11548" width="4.5703125" style="44" customWidth="1"/>
    <col min="11549" max="11549" width="11.5703125" style="44"/>
    <col min="11550" max="11550" width="8.42578125" style="44" customWidth="1"/>
    <col min="11551" max="11551" width="5.42578125" style="44" customWidth="1"/>
    <col min="11552" max="11553" width="5.140625" style="44" customWidth="1"/>
    <col min="11554" max="11554" width="6.42578125" style="44" customWidth="1"/>
    <col min="11555" max="11555" width="11.5703125" style="44"/>
    <col min="11556" max="11556" width="8.42578125" style="44" customWidth="1"/>
    <col min="11557" max="11557" width="3.140625" style="44" customWidth="1"/>
    <col min="11558" max="11558" width="5.140625" style="44" customWidth="1"/>
    <col min="11559" max="11559" width="7.42578125" style="44" customWidth="1"/>
    <col min="11560" max="11560" width="4.5703125" style="44" customWidth="1"/>
    <col min="11561" max="11776" width="11.5703125" style="44"/>
    <col min="11777" max="11777" width="1.85546875" style="44" customWidth="1"/>
    <col min="11778" max="11778" width="22.28515625" style="44" customWidth="1"/>
    <col min="11779" max="11780" width="4.5703125" style="44" customWidth="1"/>
    <col min="11781" max="11781" width="7.140625" style="44" customWidth="1"/>
    <col min="11782" max="11782" width="7.85546875" style="44" customWidth="1"/>
    <col min="11783" max="11783" width="4.5703125" style="44" customWidth="1"/>
    <col min="11784" max="11784" width="8.140625" style="44" customWidth="1"/>
    <col min="11785" max="11785" width="27.140625" style="44" customWidth="1"/>
    <col min="11786" max="11786" width="7.140625" style="44" customWidth="1"/>
    <col min="11787" max="11788" width="8.5703125" style="44" customWidth="1"/>
    <col min="11789" max="11789" width="4.5703125" style="44" customWidth="1"/>
    <col min="11790" max="11790" width="7.42578125" style="44" customWidth="1"/>
    <col min="11791" max="11792" width="4.5703125" style="44" customWidth="1"/>
    <col min="11793" max="11793" width="7" style="44" customWidth="1"/>
    <col min="11794" max="11794" width="8.140625" style="44" customWidth="1"/>
    <col min="11795" max="11795" width="8" style="44" customWidth="1"/>
    <col min="11796" max="11796" width="7.140625" style="44" customWidth="1"/>
    <col min="11797" max="11797" width="6.5703125" style="44" customWidth="1"/>
    <col min="11798" max="11798" width="4.5703125" style="44" customWidth="1"/>
    <col min="11799" max="11799" width="7.85546875" style="44" customWidth="1"/>
    <col min="11800" max="11800" width="8.140625" style="44" customWidth="1"/>
    <col min="11801" max="11804" width="4.5703125" style="44" customWidth="1"/>
    <col min="11805" max="11805" width="11.5703125" style="44"/>
    <col min="11806" max="11806" width="8.42578125" style="44" customWidth="1"/>
    <col min="11807" max="11807" width="5.42578125" style="44" customWidth="1"/>
    <col min="11808" max="11809" width="5.140625" style="44" customWidth="1"/>
    <col min="11810" max="11810" width="6.42578125" style="44" customWidth="1"/>
    <col min="11811" max="11811" width="11.5703125" style="44"/>
    <col min="11812" max="11812" width="8.42578125" style="44" customWidth="1"/>
    <col min="11813" max="11813" width="3.140625" style="44" customWidth="1"/>
    <col min="11814" max="11814" width="5.140625" style="44" customWidth="1"/>
    <col min="11815" max="11815" width="7.42578125" style="44" customWidth="1"/>
    <col min="11816" max="11816" width="4.5703125" style="44" customWidth="1"/>
    <col min="11817" max="12032" width="11.5703125" style="44"/>
    <col min="12033" max="12033" width="1.85546875" style="44" customWidth="1"/>
    <col min="12034" max="12034" width="22.28515625" style="44" customWidth="1"/>
    <col min="12035" max="12036" width="4.5703125" style="44" customWidth="1"/>
    <col min="12037" max="12037" width="7.140625" style="44" customWidth="1"/>
    <col min="12038" max="12038" width="7.85546875" style="44" customWidth="1"/>
    <col min="12039" max="12039" width="4.5703125" style="44" customWidth="1"/>
    <col min="12040" max="12040" width="8.140625" style="44" customWidth="1"/>
    <col min="12041" max="12041" width="27.140625" style="44" customWidth="1"/>
    <col min="12042" max="12042" width="7.140625" style="44" customWidth="1"/>
    <col min="12043" max="12044" width="8.5703125" style="44" customWidth="1"/>
    <col min="12045" max="12045" width="4.5703125" style="44" customWidth="1"/>
    <col min="12046" max="12046" width="7.42578125" style="44" customWidth="1"/>
    <col min="12047" max="12048" width="4.5703125" style="44" customWidth="1"/>
    <col min="12049" max="12049" width="7" style="44" customWidth="1"/>
    <col min="12050" max="12050" width="8.140625" style="44" customWidth="1"/>
    <col min="12051" max="12051" width="8" style="44" customWidth="1"/>
    <col min="12052" max="12052" width="7.140625" style="44" customWidth="1"/>
    <col min="12053" max="12053" width="6.5703125" style="44" customWidth="1"/>
    <col min="12054" max="12054" width="4.5703125" style="44" customWidth="1"/>
    <col min="12055" max="12055" width="7.85546875" style="44" customWidth="1"/>
    <col min="12056" max="12056" width="8.140625" style="44" customWidth="1"/>
    <col min="12057" max="12060" width="4.5703125" style="44" customWidth="1"/>
    <col min="12061" max="12061" width="11.5703125" style="44"/>
    <col min="12062" max="12062" width="8.42578125" style="44" customWidth="1"/>
    <col min="12063" max="12063" width="5.42578125" style="44" customWidth="1"/>
    <col min="12064" max="12065" width="5.140625" style="44" customWidth="1"/>
    <col min="12066" max="12066" width="6.42578125" style="44" customWidth="1"/>
    <col min="12067" max="12067" width="11.5703125" style="44"/>
    <col min="12068" max="12068" width="8.42578125" style="44" customWidth="1"/>
    <col min="12069" max="12069" width="3.140625" style="44" customWidth="1"/>
    <col min="12070" max="12070" width="5.140625" style="44" customWidth="1"/>
    <col min="12071" max="12071" width="7.42578125" style="44" customWidth="1"/>
    <col min="12072" max="12072" width="4.5703125" style="44" customWidth="1"/>
    <col min="12073" max="12288" width="11.5703125" style="44"/>
    <col min="12289" max="12289" width="1.85546875" style="44" customWidth="1"/>
    <col min="12290" max="12290" width="22.28515625" style="44" customWidth="1"/>
    <col min="12291" max="12292" width="4.5703125" style="44" customWidth="1"/>
    <col min="12293" max="12293" width="7.140625" style="44" customWidth="1"/>
    <col min="12294" max="12294" width="7.85546875" style="44" customWidth="1"/>
    <col min="12295" max="12295" width="4.5703125" style="44" customWidth="1"/>
    <col min="12296" max="12296" width="8.140625" style="44" customWidth="1"/>
    <col min="12297" max="12297" width="27.140625" style="44" customWidth="1"/>
    <col min="12298" max="12298" width="7.140625" style="44" customWidth="1"/>
    <col min="12299" max="12300" width="8.5703125" style="44" customWidth="1"/>
    <col min="12301" max="12301" width="4.5703125" style="44" customWidth="1"/>
    <col min="12302" max="12302" width="7.42578125" style="44" customWidth="1"/>
    <col min="12303" max="12304" width="4.5703125" style="44" customWidth="1"/>
    <col min="12305" max="12305" width="7" style="44" customWidth="1"/>
    <col min="12306" max="12306" width="8.140625" style="44" customWidth="1"/>
    <col min="12307" max="12307" width="8" style="44" customWidth="1"/>
    <col min="12308" max="12308" width="7.140625" style="44" customWidth="1"/>
    <col min="12309" max="12309" width="6.5703125" style="44" customWidth="1"/>
    <col min="12310" max="12310" width="4.5703125" style="44" customWidth="1"/>
    <col min="12311" max="12311" width="7.85546875" style="44" customWidth="1"/>
    <col min="12312" max="12312" width="8.140625" style="44" customWidth="1"/>
    <col min="12313" max="12316" width="4.5703125" style="44" customWidth="1"/>
    <col min="12317" max="12317" width="11.5703125" style="44"/>
    <col min="12318" max="12318" width="8.42578125" style="44" customWidth="1"/>
    <col min="12319" max="12319" width="5.42578125" style="44" customWidth="1"/>
    <col min="12320" max="12321" width="5.140625" style="44" customWidth="1"/>
    <col min="12322" max="12322" width="6.42578125" style="44" customWidth="1"/>
    <col min="12323" max="12323" width="11.5703125" style="44"/>
    <col min="12324" max="12324" width="8.42578125" style="44" customWidth="1"/>
    <col min="12325" max="12325" width="3.140625" style="44" customWidth="1"/>
    <col min="12326" max="12326" width="5.140625" style="44" customWidth="1"/>
    <col min="12327" max="12327" width="7.42578125" style="44" customWidth="1"/>
    <col min="12328" max="12328" width="4.5703125" style="44" customWidth="1"/>
    <col min="12329" max="12544" width="11.5703125" style="44"/>
    <col min="12545" max="12545" width="1.85546875" style="44" customWidth="1"/>
    <col min="12546" max="12546" width="22.28515625" style="44" customWidth="1"/>
    <col min="12547" max="12548" width="4.5703125" style="44" customWidth="1"/>
    <col min="12549" max="12549" width="7.140625" style="44" customWidth="1"/>
    <col min="12550" max="12550" width="7.85546875" style="44" customWidth="1"/>
    <col min="12551" max="12551" width="4.5703125" style="44" customWidth="1"/>
    <col min="12552" max="12552" width="8.140625" style="44" customWidth="1"/>
    <col min="12553" max="12553" width="27.140625" style="44" customWidth="1"/>
    <col min="12554" max="12554" width="7.140625" style="44" customWidth="1"/>
    <col min="12555" max="12556" width="8.5703125" style="44" customWidth="1"/>
    <col min="12557" max="12557" width="4.5703125" style="44" customWidth="1"/>
    <col min="12558" max="12558" width="7.42578125" style="44" customWidth="1"/>
    <col min="12559" max="12560" width="4.5703125" style="44" customWidth="1"/>
    <col min="12561" max="12561" width="7" style="44" customWidth="1"/>
    <col min="12562" max="12562" width="8.140625" style="44" customWidth="1"/>
    <col min="12563" max="12563" width="8" style="44" customWidth="1"/>
    <col min="12564" max="12564" width="7.140625" style="44" customWidth="1"/>
    <col min="12565" max="12565" width="6.5703125" style="44" customWidth="1"/>
    <col min="12566" max="12566" width="4.5703125" style="44" customWidth="1"/>
    <col min="12567" max="12567" width="7.85546875" style="44" customWidth="1"/>
    <col min="12568" max="12568" width="8.140625" style="44" customWidth="1"/>
    <col min="12569" max="12572" width="4.5703125" style="44" customWidth="1"/>
    <col min="12573" max="12573" width="11.5703125" style="44"/>
    <col min="12574" max="12574" width="8.42578125" style="44" customWidth="1"/>
    <col min="12575" max="12575" width="5.42578125" style="44" customWidth="1"/>
    <col min="12576" max="12577" width="5.140625" style="44" customWidth="1"/>
    <col min="12578" max="12578" width="6.42578125" style="44" customWidth="1"/>
    <col min="12579" max="12579" width="11.5703125" style="44"/>
    <col min="12580" max="12580" width="8.42578125" style="44" customWidth="1"/>
    <col min="12581" max="12581" width="3.140625" style="44" customWidth="1"/>
    <col min="12582" max="12582" width="5.140625" style="44" customWidth="1"/>
    <col min="12583" max="12583" width="7.42578125" style="44" customWidth="1"/>
    <col min="12584" max="12584" width="4.5703125" style="44" customWidth="1"/>
    <col min="12585" max="12800" width="11.5703125" style="44"/>
    <col min="12801" max="12801" width="1.85546875" style="44" customWidth="1"/>
    <col min="12802" max="12802" width="22.28515625" style="44" customWidth="1"/>
    <col min="12803" max="12804" width="4.5703125" style="44" customWidth="1"/>
    <col min="12805" max="12805" width="7.140625" style="44" customWidth="1"/>
    <col min="12806" max="12806" width="7.85546875" style="44" customWidth="1"/>
    <col min="12807" max="12807" width="4.5703125" style="44" customWidth="1"/>
    <col min="12808" max="12808" width="8.140625" style="44" customWidth="1"/>
    <col min="12809" max="12809" width="27.140625" style="44" customWidth="1"/>
    <col min="12810" max="12810" width="7.140625" style="44" customWidth="1"/>
    <col min="12811" max="12812" width="8.5703125" style="44" customWidth="1"/>
    <col min="12813" max="12813" width="4.5703125" style="44" customWidth="1"/>
    <col min="12814" max="12814" width="7.42578125" style="44" customWidth="1"/>
    <col min="12815" max="12816" width="4.5703125" style="44" customWidth="1"/>
    <col min="12817" max="12817" width="7" style="44" customWidth="1"/>
    <col min="12818" max="12818" width="8.140625" style="44" customWidth="1"/>
    <col min="12819" max="12819" width="8" style="44" customWidth="1"/>
    <col min="12820" max="12820" width="7.140625" style="44" customWidth="1"/>
    <col min="12821" max="12821" width="6.5703125" style="44" customWidth="1"/>
    <col min="12822" max="12822" width="4.5703125" style="44" customWidth="1"/>
    <col min="12823" max="12823" width="7.85546875" style="44" customWidth="1"/>
    <col min="12824" max="12824" width="8.140625" style="44" customWidth="1"/>
    <col min="12825" max="12828" width="4.5703125" style="44" customWidth="1"/>
    <col min="12829" max="12829" width="11.5703125" style="44"/>
    <col min="12830" max="12830" width="8.42578125" style="44" customWidth="1"/>
    <col min="12831" max="12831" width="5.42578125" style="44" customWidth="1"/>
    <col min="12832" max="12833" width="5.140625" style="44" customWidth="1"/>
    <col min="12834" max="12834" width="6.42578125" style="44" customWidth="1"/>
    <col min="12835" max="12835" width="11.5703125" style="44"/>
    <col min="12836" max="12836" width="8.42578125" style="44" customWidth="1"/>
    <col min="12837" max="12837" width="3.140625" style="44" customWidth="1"/>
    <col min="12838" max="12838" width="5.140625" style="44" customWidth="1"/>
    <col min="12839" max="12839" width="7.42578125" style="44" customWidth="1"/>
    <col min="12840" max="12840" width="4.5703125" style="44" customWidth="1"/>
    <col min="12841" max="13056" width="11.5703125" style="44"/>
    <col min="13057" max="13057" width="1.85546875" style="44" customWidth="1"/>
    <col min="13058" max="13058" width="22.28515625" style="44" customWidth="1"/>
    <col min="13059" max="13060" width="4.5703125" style="44" customWidth="1"/>
    <col min="13061" max="13061" width="7.140625" style="44" customWidth="1"/>
    <col min="13062" max="13062" width="7.85546875" style="44" customWidth="1"/>
    <col min="13063" max="13063" width="4.5703125" style="44" customWidth="1"/>
    <col min="13064" max="13064" width="8.140625" style="44" customWidth="1"/>
    <col min="13065" max="13065" width="27.140625" style="44" customWidth="1"/>
    <col min="13066" max="13066" width="7.140625" style="44" customWidth="1"/>
    <col min="13067" max="13068" width="8.5703125" style="44" customWidth="1"/>
    <col min="13069" max="13069" width="4.5703125" style="44" customWidth="1"/>
    <col min="13070" max="13070" width="7.42578125" style="44" customWidth="1"/>
    <col min="13071" max="13072" width="4.5703125" style="44" customWidth="1"/>
    <col min="13073" max="13073" width="7" style="44" customWidth="1"/>
    <col min="13074" max="13074" width="8.140625" style="44" customWidth="1"/>
    <col min="13075" max="13075" width="8" style="44" customWidth="1"/>
    <col min="13076" max="13076" width="7.140625" style="44" customWidth="1"/>
    <col min="13077" max="13077" width="6.5703125" style="44" customWidth="1"/>
    <col min="13078" max="13078" width="4.5703125" style="44" customWidth="1"/>
    <col min="13079" max="13079" width="7.85546875" style="44" customWidth="1"/>
    <col min="13080" max="13080" width="8.140625" style="44" customWidth="1"/>
    <col min="13081" max="13084" width="4.5703125" style="44" customWidth="1"/>
    <col min="13085" max="13085" width="11.5703125" style="44"/>
    <col min="13086" max="13086" width="8.42578125" style="44" customWidth="1"/>
    <col min="13087" max="13087" width="5.42578125" style="44" customWidth="1"/>
    <col min="13088" max="13089" width="5.140625" style="44" customWidth="1"/>
    <col min="13090" max="13090" width="6.42578125" style="44" customWidth="1"/>
    <col min="13091" max="13091" width="11.5703125" style="44"/>
    <col min="13092" max="13092" width="8.42578125" style="44" customWidth="1"/>
    <col min="13093" max="13093" width="3.140625" style="44" customWidth="1"/>
    <col min="13094" max="13094" width="5.140625" style="44" customWidth="1"/>
    <col min="13095" max="13095" width="7.42578125" style="44" customWidth="1"/>
    <col min="13096" max="13096" width="4.5703125" style="44" customWidth="1"/>
    <col min="13097" max="13312" width="11.5703125" style="44"/>
    <col min="13313" max="13313" width="1.85546875" style="44" customWidth="1"/>
    <col min="13314" max="13314" width="22.28515625" style="44" customWidth="1"/>
    <col min="13315" max="13316" width="4.5703125" style="44" customWidth="1"/>
    <col min="13317" max="13317" width="7.140625" style="44" customWidth="1"/>
    <col min="13318" max="13318" width="7.85546875" style="44" customWidth="1"/>
    <col min="13319" max="13319" width="4.5703125" style="44" customWidth="1"/>
    <col min="13320" max="13320" width="8.140625" style="44" customWidth="1"/>
    <col min="13321" max="13321" width="27.140625" style="44" customWidth="1"/>
    <col min="13322" max="13322" width="7.140625" style="44" customWidth="1"/>
    <col min="13323" max="13324" width="8.5703125" style="44" customWidth="1"/>
    <col min="13325" max="13325" width="4.5703125" style="44" customWidth="1"/>
    <col min="13326" max="13326" width="7.42578125" style="44" customWidth="1"/>
    <col min="13327" max="13328" width="4.5703125" style="44" customWidth="1"/>
    <col min="13329" max="13329" width="7" style="44" customWidth="1"/>
    <col min="13330" max="13330" width="8.140625" style="44" customWidth="1"/>
    <col min="13331" max="13331" width="8" style="44" customWidth="1"/>
    <col min="13332" max="13332" width="7.140625" style="44" customWidth="1"/>
    <col min="13333" max="13333" width="6.5703125" style="44" customWidth="1"/>
    <col min="13334" max="13334" width="4.5703125" style="44" customWidth="1"/>
    <col min="13335" max="13335" width="7.85546875" style="44" customWidth="1"/>
    <col min="13336" max="13336" width="8.140625" style="44" customWidth="1"/>
    <col min="13337" max="13340" width="4.5703125" style="44" customWidth="1"/>
    <col min="13341" max="13341" width="11.5703125" style="44"/>
    <col min="13342" max="13342" width="8.42578125" style="44" customWidth="1"/>
    <col min="13343" max="13343" width="5.42578125" style="44" customWidth="1"/>
    <col min="13344" max="13345" width="5.140625" style="44" customWidth="1"/>
    <col min="13346" max="13346" width="6.42578125" style="44" customWidth="1"/>
    <col min="13347" max="13347" width="11.5703125" style="44"/>
    <col min="13348" max="13348" width="8.42578125" style="44" customWidth="1"/>
    <col min="13349" max="13349" width="3.140625" style="44" customWidth="1"/>
    <col min="13350" max="13350" width="5.140625" style="44" customWidth="1"/>
    <col min="13351" max="13351" width="7.42578125" style="44" customWidth="1"/>
    <col min="13352" max="13352" width="4.5703125" style="44" customWidth="1"/>
    <col min="13353" max="13568" width="11.5703125" style="44"/>
    <col min="13569" max="13569" width="1.85546875" style="44" customWidth="1"/>
    <col min="13570" max="13570" width="22.28515625" style="44" customWidth="1"/>
    <col min="13571" max="13572" width="4.5703125" style="44" customWidth="1"/>
    <col min="13573" max="13573" width="7.140625" style="44" customWidth="1"/>
    <col min="13574" max="13574" width="7.85546875" style="44" customWidth="1"/>
    <col min="13575" max="13575" width="4.5703125" style="44" customWidth="1"/>
    <col min="13576" max="13576" width="8.140625" style="44" customWidth="1"/>
    <col min="13577" max="13577" width="27.140625" style="44" customWidth="1"/>
    <col min="13578" max="13578" width="7.140625" style="44" customWidth="1"/>
    <col min="13579" max="13580" width="8.5703125" style="44" customWidth="1"/>
    <col min="13581" max="13581" width="4.5703125" style="44" customWidth="1"/>
    <col min="13582" max="13582" width="7.42578125" style="44" customWidth="1"/>
    <col min="13583" max="13584" width="4.5703125" style="44" customWidth="1"/>
    <col min="13585" max="13585" width="7" style="44" customWidth="1"/>
    <col min="13586" max="13586" width="8.140625" style="44" customWidth="1"/>
    <col min="13587" max="13587" width="8" style="44" customWidth="1"/>
    <col min="13588" max="13588" width="7.140625" style="44" customWidth="1"/>
    <col min="13589" max="13589" width="6.5703125" style="44" customWidth="1"/>
    <col min="13590" max="13590" width="4.5703125" style="44" customWidth="1"/>
    <col min="13591" max="13591" width="7.85546875" style="44" customWidth="1"/>
    <col min="13592" max="13592" width="8.140625" style="44" customWidth="1"/>
    <col min="13593" max="13596" width="4.5703125" style="44" customWidth="1"/>
    <col min="13597" max="13597" width="11.5703125" style="44"/>
    <col min="13598" max="13598" width="8.42578125" style="44" customWidth="1"/>
    <col min="13599" max="13599" width="5.42578125" style="44" customWidth="1"/>
    <col min="13600" max="13601" width="5.140625" style="44" customWidth="1"/>
    <col min="13602" max="13602" width="6.42578125" style="44" customWidth="1"/>
    <col min="13603" max="13603" width="11.5703125" style="44"/>
    <col min="13604" max="13604" width="8.42578125" style="44" customWidth="1"/>
    <col min="13605" max="13605" width="3.140625" style="44" customWidth="1"/>
    <col min="13606" max="13606" width="5.140625" style="44" customWidth="1"/>
    <col min="13607" max="13607" width="7.42578125" style="44" customWidth="1"/>
    <col min="13608" max="13608" width="4.5703125" style="44" customWidth="1"/>
    <col min="13609" max="13824" width="11.5703125" style="44"/>
    <col min="13825" max="13825" width="1.85546875" style="44" customWidth="1"/>
    <col min="13826" max="13826" width="22.28515625" style="44" customWidth="1"/>
    <col min="13827" max="13828" width="4.5703125" style="44" customWidth="1"/>
    <col min="13829" max="13829" width="7.140625" style="44" customWidth="1"/>
    <col min="13830" max="13830" width="7.85546875" style="44" customWidth="1"/>
    <col min="13831" max="13831" width="4.5703125" style="44" customWidth="1"/>
    <col min="13832" max="13832" width="8.140625" style="44" customWidth="1"/>
    <col min="13833" max="13833" width="27.140625" style="44" customWidth="1"/>
    <col min="13834" max="13834" width="7.140625" style="44" customWidth="1"/>
    <col min="13835" max="13836" width="8.5703125" style="44" customWidth="1"/>
    <col min="13837" max="13837" width="4.5703125" style="44" customWidth="1"/>
    <col min="13838" max="13838" width="7.42578125" style="44" customWidth="1"/>
    <col min="13839" max="13840" width="4.5703125" style="44" customWidth="1"/>
    <col min="13841" max="13841" width="7" style="44" customWidth="1"/>
    <col min="13842" max="13842" width="8.140625" style="44" customWidth="1"/>
    <col min="13843" max="13843" width="8" style="44" customWidth="1"/>
    <col min="13844" max="13844" width="7.140625" style="44" customWidth="1"/>
    <col min="13845" max="13845" width="6.5703125" style="44" customWidth="1"/>
    <col min="13846" max="13846" width="4.5703125" style="44" customWidth="1"/>
    <col min="13847" max="13847" width="7.85546875" style="44" customWidth="1"/>
    <col min="13848" max="13848" width="8.140625" style="44" customWidth="1"/>
    <col min="13849" max="13852" width="4.5703125" style="44" customWidth="1"/>
    <col min="13853" max="13853" width="11.5703125" style="44"/>
    <col min="13854" max="13854" width="8.42578125" style="44" customWidth="1"/>
    <col min="13855" max="13855" width="5.42578125" style="44" customWidth="1"/>
    <col min="13856" max="13857" width="5.140625" style="44" customWidth="1"/>
    <col min="13858" max="13858" width="6.42578125" style="44" customWidth="1"/>
    <col min="13859" max="13859" width="11.5703125" style="44"/>
    <col min="13860" max="13860" width="8.42578125" style="44" customWidth="1"/>
    <col min="13861" max="13861" width="3.140625" style="44" customWidth="1"/>
    <col min="13862" max="13862" width="5.140625" style="44" customWidth="1"/>
    <col min="13863" max="13863" width="7.42578125" style="44" customWidth="1"/>
    <col min="13864" max="13864" width="4.5703125" style="44" customWidth="1"/>
    <col min="13865" max="14080" width="11.5703125" style="44"/>
    <col min="14081" max="14081" width="1.85546875" style="44" customWidth="1"/>
    <col min="14082" max="14082" width="22.28515625" style="44" customWidth="1"/>
    <col min="14083" max="14084" width="4.5703125" style="44" customWidth="1"/>
    <col min="14085" max="14085" width="7.140625" style="44" customWidth="1"/>
    <col min="14086" max="14086" width="7.85546875" style="44" customWidth="1"/>
    <col min="14087" max="14087" width="4.5703125" style="44" customWidth="1"/>
    <col min="14088" max="14088" width="8.140625" style="44" customWidth="1"/>
    <col min="14089" max="14089" width="27.140625" style="44" customWidth="1"/>
    <col min="14090" max="14090" width="7.140625" style="44" customWidth="1"/>
    <col min="14091" max="14092" width="8.5703125" style="44" customWidth="1"/>
    <col min="14093" max="14093" width="4.5703125" style="44" customWidth="1"/>
    <col min="14094" max="14094" width="7.42578125" style="44" customWidth="1"/>
    <col min="14095" max="14096" width="4.5703125" style="44" customWidth="1"/>
    <col min="14097" max="14097" width="7" style="44" customWidth="1"/>
    <col min="14098" max="14098" width="8.140625" style="44" customWidth="1"/>
    <col min="14099" max="14099" width="8" style="44" customWidth="1"/>
    <col min="14100" max="14100" width="7.140625" style="44" customWidth="1"/>
    <col min="14101" max="14101" width="6.5703125" style="44" customWidth="1"/>
    <col min="14102" max="14102" width="4.5703125" style="44" customWidth="1"/>
    <col min="14103" max="14103" width="7.85546875" style="44" customWidth="1"/>
    <col min="14104" max="14104" width="8.140625" style="44" customWidth="1"/>
    <col min="14105" max="14108" width="4.5703125" style="44" customWidth="1"/>
    <col min="14109" max="14109" width="11.5703125" style="44"/>
    <col min="14110" max="14110" width="8.42578125" style="44" customWidth="1"/>
    <col min="14111" max="14111" width="5.42578125" style="44" customWidth="1"/>
    <col min="14112" max="14113" width="5.140625" style="44" customWidth="1"/>
    <col min="14114" max="14114" width="6.42578125" style="44" customWidth="1"/>
    <col min="14115" max="14115" width="11.5703125" style="44"/>
    <col min="14116" max="14116" width="8.42578125" style="44" customWidth="1"/>
    <col min="14117" max="14117" width="3.140625" style="44" customWidth="1"/>
    <col min="14118" max="14118" width="5.140625" style="44" customWidth="1"/>
    <col min="14119" max="14119" width="7.42578125" style="44" customWidth="1"/>
    <col min="14120" max="14120" width="4.5703125" style="44" customWidth="1"/>
    <col min="14121" max="14336" width="11.5703125" style="44"/>
    <col min="14337" max="14337" width="1.85546875" style="44" customWidth="1"/>
    <col min="14338" max="14338" width="22.28515625" style="44" customWidth="1"/>
    <col min="14339" max="14340" width="4.5703125" style="44" customWidth="1"/>
    <col min="14341" max="14341" width="7.140625" style="44" customWidth="1"/>
    <col min="14342" max="14342" width="7.85546875" style="44" customWidth="1"/>
    <col min="14343" max="14343" width="4.5703125" style="44" customWidth="1"/>
    <col min="14344" max="14344" width="8.140625" style="44" customWidth="1"/>
    <col min="14345" max="14345" width="27.140625" style="44" customWidth="1"/>
    <col min="14346" max="14346" width="7.140625" style="44" customWidth="1"/>
    <col min="14347" max="14348" width="8.5703125" style="44" customWidth="1"/>
    <col min="14349" max="14349" width="4.5703125" style="44" customWidth="1"/>
    <col min="14350" max="14350" width="7.42578125" style="44" customWidth="1"/>
    <col min="14351" max="14352" width="4.5703125" style="44" customWidth="1"/>
    <col min="14353" max="14353" width="7" style="44" customWidth="1"/>
    <col min="14354" max="14354" width="8.140625" style="44" customWidth="1"/>
    <col min="14355" max="14355" width="8" style="44" customWidth="1"/>
    <col min="14356" max="14356" width="7.140625" style="44" customWidth="1"/>
    <col min="14357" max="14357" width="6.5703125" style="44" customWidth="1"/>
    <col min="14358" max="14358" width="4.5703125" style="44" customWidth="1"/>
    <col min="14359" max="14359" width="7.85546875" style="44" customWidth="1"/>
    <col min="14360" max="14360" width="8.140625" style="44" customWidth="1"/>
    <col min="14361" max="14364" width="4.5703125" style="44" customWidth="1"/>
    <col min="14365" max="14365" width="11.5703125" style="44"/>
    <col min="14366" max="14366" width="8.42578125" style="44" customWidth="1"/>
    <col min="14367" max="14367" width="5.42578125" style="44" customWidth="1"/>
    <col min="14368" max="14369" width="5.140625" style="44" customWidth="1"/>
    <col min="14370" max="14370" width="6.42578125" style="44" customWidth="1"/>
    <col min="14371" max="14371" width="11.5703125" style="44"/>
    <col min="14372" max="14372" width="8.42578125" style="44" customWidth="1"/>
    <col min="14373" max="14373" width="3.140625" style="44" customWidth="1"/>
    <col min="14374" max="14374" width="5.140625" style="44" customWidth="1"/>
    <col min="14375" max="14375" width="7.42578125" style="44" customWidth="1"/>
    <col min="14376" max="14376" width="4.5703125" style="44" customWidth="1"/>
    <col min="14377" max="14592" width="11.5703125" style="44"/>
    <col min="14593" max="14593" width="1.85546875" style="44" customWidth="1"/>
    <col min="14594" max="14594" width="22.28515625" style="44" customWidth="1"/>
    <col min="14595" max="14596" width="4.5703125" style="44" customWidth="1"/>
    <col min="14597" max="14597" width="7.140625" style="44" customWidth="1"/>
    <col min="14598" max="14598" width="7.85546875" style="44" customWidth="1"/>
    <col min="14599" max="14599" width="4.5703125" style="44" customWidth="1"/>
    <col min="14600" max="14600" width="8.140625" style="44" customWidth="1"/>
    <col min="14601" max="14601" width="27.140625" style="44" customWidth="1"/>
    <col min="14602" max="14602" width="7.140625" style="44" customWidth="1"/>
    <col min="14603" max="14604" width="8.5703125" style="44" customWidth="1"/>
    <col min="14605" max="14605" width="4.5703125" style="44" customWidth="1"/>
    <col min="14606" max="14606" width="7.42578125" style="44" customWidth="1"/>
    <col min="14607" max="14608" width="4.5703125" style="44" customWidth="1"/>
    <col min="14609" max="14609" width="7" style="44" customWidth="1"/>
    <col min="14610" max="14610" width="8.140625" style="44" customWidth="1"/>
    <col min="14611" max="14611" width="8" style="44" customWidth="1"/>
    <col min="14612" max="14612" width="7.140625" style="44" customWidth="1"/>
    <col min="14613" max="14613" width="6.5703125" style="44" customWidth="1"/>
    <col min="14614" max="14614" width="4.5703125" style="44" customWidth="1"/>
    <col min="14615" max="14615" width="7.85546875" style="44" customWidth="1"/>
    <col min="14616" max="14616" width="8.140625" style="44" customWidth="1"/>
    <col min="14617" max="14620" width="4.5703125" style="44" customWidth="1"/>
    <col min="14621" max="14621" width="11.5703125" style="44"/>
    <col min="14622" max="14622" width="8.42578125" style="44" customWidth="1"/>
    <col min="14623" max="14623" width="5.42578125" style="44" customWidth="1"/>
    <col min="14624" max="14625" width="5.140625" style="44" customWidth="1"/>
    <col min="14626" max="14626" width="6.42578125" style="44" customWidth="1"/>
    <col min="14627" max="14627" width="11.5703125" style="44"/>
    <col min="14628" max="14628" width="8.42578125" style="44" customWidth="1"/>
    <col min="14629" max="14629" width="3.140625" style="44" customWidth="1"/>
    <col min="14630" max="14630" width="5.140625" style="44" customWidth="1"/>
    <col min="14631" max="14631" width="7.42578125" style="44" customWidth="1"/>
    <col min="14632" max="14632" width="4.5703125" style="44" customWidth="1"/>
    <col min="14633" max="14848" width="11.5703125" style="44"/>
    <col min="14849" max="14849" width="1.85546875" style="44" customWidth="1"/>
    <col min="14850" max="14850" width="22.28515625" style="44" customWidth="1"/>
    <col min="14851" max="14852" width="4.5703125" style="44" customWidth="1"/>
    <col min="14853" max="14853" width="7.140625" style="44" customWidth="1"/>
    <col min="14854" max="14854" width="7.85546875" style="44" customWidth="1"/>
    <col min="14855" max="14855" width="4.5703125" style="44" customWidth="1"/>
    <col min="14856" max="14856" width="8.140625" style="44" customWidth="1"/>
    <col min="14857" max="14857" width="27.140625" style="44" customWidth="1"/>
    <col min="14858" max="14858" width="7.140625" style="44" customWidth="1"/>
    <col min="14859" max="14860" width="8.5703125" style="44" customWidth="1"/>
    <col min="14861" max="14861" width="4.5703125" style="44" customWidth="1"/>
    <col min="14862" max="14862" width="7.42578125" style="44" customWidth="1"/>
    <col min="14863" max="14864" width="4.5703125" style="44" customWidth="1"/>
    <col min="14865" max="14865" width="7" style="44" customWidth="1"/>
    <col min="14866" max="14866" width="8.140625" style="44" customWidth="1"/>
    <col min="14867" max="14867" width="8" style="44" customWidth="1"/>
    <col min="14868" max="14868" width="7.140625" style="44" customWidth="1"/>
    <col min="14869" max="14869" width="6.5703125" style="44" customWidth="1"/>
    <col min="14870" max="14870" width="4.5703125" style="44" customWidth="1"/>
    <col min="14871" max="14871" width="7.85546875" style="44" customWidth="1"/>
    <col min="14872" max="14872" width="8.140625" style="44" customWidth="1"/>
    <col min="14873" max="14876" width="4.5703125" style="44" customWidth="1"/>
    <col min="14877" max="14877" width="11.5703125" style="44"/>
    <col min="14878" max="14878" width="8.42578125" style="44" customWidth="1"/>
    <col min="14879" max="14879" width="5.42578125" style="44" customWidth="1"/>
    <col min="14880" max="14881" width="5.140625" style="44" customWidth="1"/>
    <col min="14882" max="14882" width="6.42578125" style="44" customWidth="1"/>
    <col min="14883" max="14883" width="11.5703125" style="44"/>
    <col min="14884" max="14884" width="8.42578125" style="44" customWidth="1"/>
    <col min="14885" max="14885" width="3.140625" style="44" customWidth="1"/>
    <col min="14886" max="14886" width="5.140625" style="44" customWidth="1"/>
    <col min="14887" max="14887" width="7.42578125" style="44" customWidth="1"/>
    <col min="14888" max="14888" width="4.5703125" style="44" customWidth="1"/>
    <col min="14889" max="15104" width="11.5703125" style="44"/>
    <col min="15105" max="15105" width="1.85546875" style="44" customWidth="1"/>
    <col min="15106" max="15106" width="22.28515625" style="44" customWidth="1"/>
    <col min="15107" max="15108" width="4.5703125" style="44" customWidth="1"/>
    <col min="15109" max="15109" width="7.140625" style="44" customWidth="1"/>
    <col min="15110" max="15110" width="7.85546875" style="44" customWidth="1"/>
    <col min="15111" max="15111" width="4.5703125" style="44" customWidth="1"/>
    <col min="15112" max="15112" width="8.140625" style="44" customWidth="1"/>
    <col min="15113" max="15113" width="27.140625" style="44" customWidth="1"/>
    <col min="15114" max="15114" width="7.140625" style="44" customWidth="1"/>
    <col min="15115" max="15116" width="8.5703125" style="44" customWidth="1"/>
    <col min="15117" max="15117" width="4.5703125" style="44" customWidth="1"/>
    <col min="15118" max="15118" width="7.42578125" style="44" customWidth="1"/>
    <col min="15119" max="15120" width="4.5703125" style="44" customWidth="1"/>
    <col min="15121" max="15121" width="7" style="44" customWidth="1"/>
    <col min="15122" max="15122" width="8.140625" style="44" customWidth="1"/>
    <col min="15123" max="15123" width="8" style="44" customWidth="1"/>
    <col min="15124" max="15124" width="7.140625" style="44" customWidth="1"/>
    <col min="15125" max="15125" width="6.5703125" style="44" customWidth="1"/>
    <col min="15126" max="15126" width="4.5703125" style="44" customWidth="1"/>
    <col min="15127" max="15127" width="7.85546875" style="44" customWidth="1"/>
    <col min="15128" max="15128" width="8.140625" style="44" customWidth="1"/>
    <col min="15129" max="15132" width="4.5703125" style="44" customWidth="1"/>
    <col min="15133" max="15133" width="11.5703125" style="44"/>
    <col min="15134" max="15134" width="8.42578125" style="44" customWidth="1"/>
    <col min="15135" max="15135" width="5.42578125" style="44" customWidth="1"/>
    <col min="15136" max="15137" width="5.140625" style="44" customWidth="1"/>
    <col min="15138" max="15138" width="6.42578125" style="44" customWidth="1"/>
    <col min="15139" max="15139" width="11.5703125" style="44"/>
    <col min="15140" max="15140" width="8.42578125" style="44" customWidth="1"/>
    <col min="15141" max="15141" width="3.140625" style="44" customWidth="1"/>
    <col min="15142" max="15142" width="5.140625" style="44" customWidth="1"/>
    <col min="15143" max="15143" width="7.42578125" style="44" customWidth="1"/>
    <col min="15144" max="15144" width="4.5703125" style="44" customWidth="1"/>
    <col min="15145" max="15360" width="11.5703125" style="44"/>
    <col min="15361" max="15361" width="1.85546875" style="44" customWidth="1"/>
    <col min="15362" max="15362" width="22.28515625" style="44" customWidth="1"/>
    <col min="15363" max="15364" width="4.5703125" style="44" customWidth="1"/>
    <col min="15365" max="15365" width="7.140625" style="44" customWidth="1"/>
    <col min="15366" max="15366" width="7.85546875" style="44" customWidth="1"/>
    <col min="15367" max="15367" width="4.5703125" style="44" customWidth="1"/>
    <col min="15368" max="15368" width="8.140625" style="44" customWidth="1"/>
    <col min="15369" max="15369" width="27.140625" style="44" customWidth="1"/>
    <col min="15370" max="15370" width="7.140625" style="44" customWidth="1"/>
    <col min="15371" max="15372" width="8.5703125" style="44" customWidth="1"/>
    <col min="15373" max="15373" width="4.5703125" style="44" customWidth="1"/>
    <col min="15374" max="15374" width="7.42578125" style="44" customWidth="1"/>
    <col min="15375" max="15376" width="4.5703125" style="44" customWidth="1"/>
    <col min="15377" max="15377" width="7" style="44" customWidth="1"/>
    <col min="15378" max="15378" width="8.140625" style="44" customWidth="1"/>
    <col min="15379" max="15379" width="8" style="44" customWidth="1"/>
    <col min="15380" max="15380" width="7.140625" style="44" customWidth="1"/>
    <col min="15381" max="15381" width="6.5703125" style="44" customWidth="1"/>
    <col min="15382" max="15382" width="4.5703125" style="44" customWidth="1"/>
    <col min="15383" max="15383" width="7.85546875" style="44" customWidth="1"/>
    <col min="15384" max="15384" width="8.140625" style="44" customWidth="1"/>
    <col min="15385" max="15388" width="4.5703125" style="44" customWidth="1"/>
    <col min="15389" max="15389" width="11.5703125" style="44"/>
    <col min="15390" max="15390" width="8.42578125" style="44" customWidth="1"/>
    <col min="15391" max="15391" width="5.42578125" style="44" customWidth="1"/>
    <col min="15392" max="15393" width="5.140625" style="44" customWidth="1"/>
    <col min="15394" max="15394" width="6.42578125" style="44" customWidth="1"/>
    <col min="15395" max="15395" width="11.5703125" style="44"/>
    <col min="15396" max="15396" width="8.42578125" style="44" customWidth="1"/>
    <col min="15397" max="15397" width="3.140625" style="44" customWidth="1"/>
    <col min="15398" max="15398" width="5.140625" style="44" customWidth="1"/>
    <col min="15399" max="15399" width="7.42578125" style="44" customWidth="1"/>
    <col min="15400" max="15400" width="4.5703125" style="44" customWidth="1"/>
    <col min="15401" max="15616" width="11.5703125" style="44"/>
    <col min="15617" max="15617" width="1.85546875" style="44" customWidth="1"/>
    <col min="15618" max="15618" width="22.28515625" style="44" customWidth="1"/>
    <col min="15619" max="15620" width="4.5703125" style="44" customWidth="1"/>
    <col min="15621" max="15621" width="7.140625" style="44" customWidth="1"/>
    <col min="15622" max="15622" width="7.85546875" style="44" customWidth="1"/>
    <col min="15623" max="15623" width="4.5703125" style="44" customWidth="1"/>
    <col min="15624" max="15624" width="8.140625" style="44" customWidth="1"/>
    <col min="15625" max="15625" width="27.140625" style="44" customWidth="1"/>
    <col min="15626" max="15626" width="7.140625" style="44" customWidth="1"/>
    <col min="15627" max="15628" width="8.5703125" style="44" customWidth="1"/>
    <col min="15629" max="15629" width="4.5703125" style="44" customWidth="1"/>
    <col min="15630" max="15630" width="7.42578125" style="44" customWidth="1"/>
    <col min="15631" max="15632" width="4.5703125" style="44" customWidth="1"/>
    <col min="15633" max="15633" width="7" style="44" customWidth="1"/>
    <col min="15634" max="15634" width="8.140625" style="44" customWidth="1"/>
    <col min="15635" max="15635" width="8" style="44" customWidth="1"/>
    <col min="15636" max="15636" width="7.140625" style="44" customWidth="1"/>
    <col min="15637" max="15637" width="6.5703125" style="44" customWidth="1"/>
    <col min="15638" max="15638" width="4.5703125" style="44" customWidth="1"/>
    <col min="15639" max="15639" width="7.85546875" style="44" customWidth="1"/>
    <col min="15640" max="15640" width="8.140625" style="44" customWidth="1"/>
    <col min="15641" max="15644" width="4.5703125" style="44" customWidth="1"/>
    <col min="15645" max="15645" width="11.5703125" style="44"/>
    <col min="15646" max="15646" width="8.42578125" style="44" customWidth="1"/>
    <col min="15647" max="15647" width="5.42578125" style="44" customWidth="1"/>
    <col min="15648" max="15649" width="5.140625" style="44" customWidth="1"/>
    <col min="15650" max="15650" width="6.42578125" style="44" customWidth="1"/>
    <col min="15651" max="15651" width="11.5703125" style="44"/>
    <col min="15652" max="15652" width="8.42578125" style="44" customWidth="1"/>
    <col min="15653" max="15653" width="3.140625" style="44" customWidth="1"/>
    <col min="15654" max="15654" width="5.140625" style="44" customWidth="1"/>
    <col min="15655" max="15655" width="7.42578125" style="44" customWidth="1"/>
    <col min="15656" max="15656" width="4.5703125" style="44" customWidth="1"/>
    <col min="15657" max="15872" width="11.5703125" style="44"/>
    <col min="15873" max="15873" width="1.85546875" style="44" customWidth="1"/>
    <col min="15874" max="15874" width="22.28515625" style="44" customWidth="1"/>
    <col min="15875" max="15876" width="4.5703125" style="44" customWidth="1"/>
    <col min="15877" max="15877" width="7.140625" style="44" customWidth="1"/>
    <col min="15878" max="15878" width="7.85546875" style="44" customWidth="1"/>
    <col min="15879" max="15879" width="4.5703125" style="44" customWidth="1"/>
    <col min="15880" max="15880" width="8.140625" style="44" customWidth="1"/>
    <col min="15881" max="15881" width="27.140625" style="44" customWidth="1"/>
    <col min="15882" max="15882" width="7.140625" style="44" customWidth="1"/>
    <col min="15883" max="15884" width="8.5703125" style="44" customWidth="1"/>
    <col min="15885" max="15885" width="4.5703125" style="44" customWidth="1"/>
    <col min="15886" max="15886" width="7.42578125" style="44" customWidth="1"/>
    <col min="15887" max="15888" width="4.5703125" style="44" customWidth="1"/>
    <col min="15889" max="15889" width="7" style="44" customWidth="1"/>
    <col min="15890" max="15890" width="8.140625" style="44" customWidth="1"/>
    <col min="15891" max="15891" width="8" style="44" customWidth="1"/>
    <col min="15892" max="15892" width="7.140625" style="44" customWidth="1"/>
    <col min="15893" max="15893" width="6.5703125" style="44" customWidth="1"/>
    <col min="15894" max="15894" width="4.5703125" style="44" customWidth="1"/>
    <col min="15895" max="15895" width="7.85546875" style="44" customWidth="1"/>
    <col min="15896" max="15896" width="8.140625" style="44" customWidth="1"/>
    <col min="15897" max="15900" width="4.5703125" style="44" customWidth="1"/>
    <col min="15901" max="15901" width="11.5703125" style="44"/>
    <col min="15902" max="15902" width="8.42578125" style="44" customWidth="1"/>
    <col min="15903" max="15903" width="5.42578125" style="44" customWidth="1"/>
    <col min="15904" max="15905" width="5.140625" style="44" customWidth="1"/>
    <col min="15906" max="15906" width="6.42578125" style="44" customWidth="1"/>
    <col min="15907" max="15907" width="11.5703125" style="44"/>
    <col min="15908" max="15908" width="8.42578125" style="44" customWidth="1"/>
    <col min="15909" max="15909" width="3.140625" style="44" customWidth="1"/>
    <col min="15910" max="15910" width="5.140625" style="44" customWidth="1"/>
    <col min="15911" max="15911" width="7.42578125" style="44" customWidth="1"/>
    <col min="15912" max="15912" width="4.5703125" style="44" customWidth="1"/>
    <col min="15913" max="16128" width="11.5703125" style="44"/>
    <col min="16129" max="16129" width="1.85546875" style="44" customWidth="1"/>
    <col min="16130" max="16130" width="22.28515625" style="44" customWidth="1"/>
    <col min="16131" max="16132" width="4.5703125" style="44" customWidth="1"/>
    <col min="16133" max="16133" width="7.140625" style="44" customWidth="1"/>
    <col min="16134" max="16134" width="7.85546875" style="44" customWidth="1"/>
    <col min="16135" max="16135" width="4.5703125" style="44" customWidth="1"/>
    <col min="16136" max="16136" width="8.140625" style="44" customWidth="1"/>
    <col min="16137" max="16137" width="27.140625" style="44" customWidth="1"/>
    <col min="16138" max="16138" width="7.140625" style="44" customWidth="1"/>
    <col min="16139" max="16140" width="8.5703125" style="44" customWidth="1"/>
    <col min="16141" max="16141" width="4.5703125" style="44" customWidth="1"/>
    <col min="16142" max="16142" width="7.42578125" style="44" customWidth="1"/>
    <col min="16143" max="16144" width="4.5703125" style="44" customWidth="1"/>
    <col min="16145" max="16145" width="7" style="44" customWidth="1"/>
    <col min="16146" max="16146" width="8.140625" style="44" customWidth="1"/>
    <col min="16147" max="16147" width="8" style="44" customWidth="1"/>
    <col min="16148" max="16148" width="7.140625" style="44" customWidth="1"/>
    <col min="16149" max="16149" width="6.5703125" style="44" customWidth="1"/>
    <col min="16150" max="16150" width="4.5703125" style="44" customWidth="1"/>
    <col min="16151" max="16151" width="7.85546875" style="44" customWidth="1"/>
    <col min="16152" max="16152" width="8.140625" style="44" customWidth="1"/>
    <col min="16153" max="16156" width="4.5703125" style="44" customWidth="1"/>
    <col min="16157" max="16157" width="11.5703125" style="44"/>
    <col min="16158" max="16158" width="8.42578125" style="44" customWidth="1"/>
    <col min="16159" max="16159" width="5.42578125" style="44" customWidth="1"/>
    <col min="16160" max="16161" width="5.140625" style="44" customWidth="1"/>
    <col min="16162" max="16162" width="6.42578125" style="44" customWidth="1"/>
    <col min="16163" max="16163" width="11.5703125" style="44"/>
    <col min="16164" max="16164" width="8.42578125" style="44" customWidth="1"/>
    <col min="16165" max="16165" width="3.140625" style="44" customWidth="1"/>
    <col min="16166" max="16166" width="5.140625" style="44" customWidth="1"/>
    <col min="16167" max="16167" width="7.42578125" style="44" customWidth="1"/>
    <col min="16168" max="16168" width="4.5703125" style="44" customWidth="1"/>
    <col min="16169" max="16384" width="11.5703125" style="44"/>
  </cols>
  <sheetData>
    <row r="1" spans="3:18" ht="15" thickBot="1"/>
    <row r="2" spans="3:18">
      <c r="C2" s="625" t="s">
        <v>81</v>
      </c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7"/>
    </row>
    <row r="3" spans="3:18" ht="15" thickBot="1">
      <c r="C3" s="628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30"/>
    </row>
    <row r="4" spans="3:18" ht="27" customHeight="1">
      <c r="C4" s="631" t="s">
        <v>82</v>
      </c>
      <c r="D4" s="632"/>
      <c r="E4" s="632"/>
      <c r="F4" s="632"/>
      <c r="G4" s="632"/>
      <c r="H4" s="632"/>
      <c r="I4" s="632"/>
      <c r="J4" s="45">
        <v>1145</v>
      </c>
      <c r="K4" s="633"/>
      <c r="L4" s="633"/>
      <c r="M4" s="633"/>
      <c r="N4" s="633"/>
      <c r="O4" s="633"/>
      <c r="P4" s="46" t="s">
        <v>2</v>
      </c>
      <c r="R4" s="44" t="s">
        <v>361</v>
      </c>
    </row>
    <row r="5" spans="3:18" ht="27" customHeight="1">
      <c r="C5" s="623" t="s">
        <v>83</v>
      </c>
      <c r="D5" s="624"/>
      <c r="E5" s="624"/>
      <c r="F5" s="624"/>
      <c r="G5" s="624"/>
      <c r="H5" s="624"/>
      <c r="I5" s="624"/>
      <c r="J5" s="47">
        <v>1146</v>
      </c>
      <c r="K5" s="617"/>
      <c r="L5" s="617"/>
      <c r="M5" s="617"/>
      <c r="N5" s="617"/>
      <c r="O5" s="617"/>
      <c r="P5" s="49" t="s">
        <v>160</v>
      </c>
    </row>
    <row r="6" spans="3:18" ht="27" customHeight="1">
      <c r="C6" s="623" t="s">
        <v>84</v>
      </c>
      <c r="D6" s="624"/>
      <c r="E6" s="624"/>
      <c r="F6" s="624"/>
      <c r="G6" s="624"/>
      <c r="H6" s="624"/>
      <c r="I6" s="624"/>
      <c r="J6" s="47">
        <v>1177</v>
      </c>
      <c r="K6" s="617">
        <f>+K4*4.8%</f>
        <v>0</v>
      </c>
      <c r="L6" s="617"/>
      <c r="M6" s="617"/>
      <c r="N6" s="617"/>
      <c r="O6" s="617"/>
      <c r="P6" s="48" t="s">
        <v>2</v>
      </c>
      <c r="R6" s="44">
        <f>+K6</f>
        <v>0</v>
      </c>
    </row>
    <row r="7" spans="3:18" ht="27" customHeight="1">
      <c r="C7" s="623" t="s">
        <v>85</v>
      </c>
      <c r="D7" s="624"/>
      <c r="E7" s="624"/>
      <c r="F7" s="624"/>
      <c r="G7" s="624"/>
      <c r="H7" s="624"/>
      <c r="I7" s="624"/>
      <c r="J7" s="47">
        <v>893</v>
      </c>
      <c r="K7" s="617">
        <f>+'BALANCE ALTERNATIVA 1'!D11+'RLI ALT 1 '!D7</f>
        <v>104700000</v>
      </c>
      <c r="L7" s="617"/>
      <c r="M7" s="617"/>
      <c r="N7" s="617"/>
      <c r="O7" s="617"/>
      <c r="P7" s="48" t="s">
        <v>2</v>
      </c>
    </row>
    <row r="8" spans="3:18" ht="27" customHeight="1">
      <c r="C8" s="621" t="s">
        <v>86</v>
      </c>
      <c r="D8" s="622"/>
      <c r="E8" s="622"/>
      <c r="F8" s="622"/>
      <c r="G8" s="622"/>
      <c r="H8" s="622"/>
      <c r="I8" s="622"/>
      <c r="J8" s="50">
        <v>894</v>
      </c>
      <c r="K8" s="617"/>
      <c r="L8" s="617"/>
      <c r="M8" s="617"/>
      <c r="N8" s="617"/>
      <c r="O8" s="617"/>
      <c r="P8" s="49" t="s">
        <v>160</v>
      </c>
    </row>
    <row r="9" spans="3:18" ht="27" customHeight="1">
      <c r="C9" s="623" t="s">
        <v>87</v>
      </c>
      <c r="D9" s="624"/>
      <c r="E9" s="624"/>
      <c r="F9" s="624"/>
      <c r="G9" s="624"/>
      <c r="H9" s="624"/>
      <c r="I9" s="624"/>
      <c r="J9" s="47">
        <v>1694</v>
      </c>
      <c r="K9" s="617">
        <f>+'RLI ALT 1 '!E89</f>
        <v>133354233</v>
      </c>
      <c r="L9" s="617"/>
      <c r="M9" s="617"/>
      <c r="N9" s="617"/>
      <c r="O9" s="617"/>
      <c r="P9" s="48" t="s">
        <v>2</v>
      </c>
    </row>
    <row r="10" spans="3:18" ht="27" customHeight="1">
      <c r="C10" s="623" t="s">
        <v>69</v>
      </c>
      <c r="D10" s="624"/>
      <c r="E10" s="624"/>
      <c r="F10" s="624"/>
      <c r="G10" s="624"/>
      <c r="H10" s="624"/>
      <c r="I10" s="624"/>
      <c r="J10" s="47">
        <v>1695</v>
      </c>
      <c r="K10" s="617"/>
      <c r="L10" s="617"/>
      <c r="M10" s="617"/>
      <c r="N10" s="617"/>
      <c r="O10" s="617"/>
      <c r="P10" s="49" t="s">
        <v>160</v>
      </c>
    </row>
    <row r="11" spans="3:18" ht="27" customHeight="1">
      <c r="C11" s="623" t="s">
        <v>68</v>
      </c>
      <c r="D11" s="624"/>
      <c r="E11" s="624"/>
      <c r="F11" s="624"/>
      <c r="G11" s="624"/>
      <c r="H11" s="624"/>
      <c r="I11" s="624"/>
      <c r="J11" s="47">
        <v>1696</v>
      </c>
      <c r="K11" s="617">
        <f>+'RLI ALT 1 '!D59</f>
        <v>0</v>
      </c>
      <c r="L11" s="617"/>
      <c r="M11" s="617"/>
      <c r="N11" s="617"/>
      <c r="O11" s="617"/>
      <c r="P11" s="48" t="s">
        <v>2</v>
      </c>
    </row>
    <row r="12" spans="3:18" ht="27" customHeight="1">
      <c r="C12" s="623" t="s">
        <v>88</v>
      </c>
      <c r="D12" s="624"/>
      <c r="E12" s="624"/>
      <c r="F12" s="624"/>
      <c r="G12" s="624"/>
      <c r="H12" s="624"/>
      <c r="I12" s="624"/>
      <c r="J12" s="47">
        <v>1178</v>
      </c>
      <c r="K12" s="617">
        <f>+'RLI ALT 1 '!D58</f>
        <v>0</v>
      </c>
      <c r="L12" s="617"/>
      <c r="M12" s="617"/>
      <c r="N12" s="617"/>
      <c r="O12" s="617"/>
      <c r="P12" s="48" t="s">
        <v>2</v>
      </c>
    </row>
    <row r="13" spans="3:18" ht="27" customHeight="1">
      <c r="C13" s="623" t="s">
        <v>89</v>
      </c>
      <c r="D13" s="624"/>
      <c r="E13" s="624"/>
      <c r="F13" s="624"/>
      <c r="G13" s="624"/>
      <c r="H13" s="624"/>
      <c r="I13" s="624"/>
      <c r="J13" s="47">
        <v>1179</v>
      </c>
      <c r="K13" s="617"/>
      <c r="L13" s="617"/>
      <c r="M13" s="617"/>
      <c r="N13" s="617"/>
      <c r="O13" s="617"/>
      <c r="P13" s="49" t="s">
        <v>160</v>
      </c>
    </row>
    <row r="14" spans="3:18" ht="27" customHeight="1">
      <c r="C14" s="623" t="s">
        <v>90</v>
      </c>
      <c r="D14" s="624"/>
      <c r="E14" s="624"/>
      <c r="F14" s="624"/>
      <c r="G14" s="624"/>
      <c r="H14" s="624"/>
      <c r="I14" s="624"/>
      <c r="J14" s="47">
        <v>1180</v>
      </c>
      <c r="K14" s="617"/>
      <c r="L14" s="617"/>
      <c r="M14" s="617"/>
      <c r="N14" s="617"/>
      <c r="O14" s="617"/>
      <c r="P14" s="48" t="s">
        <v>2</v>
      </c>
    </row>
    <row r="15" spans="3:18" ht="27" customHeight="1">
      <c r="C15" s="621" t="s">
        <v>91</v>
      </c>
      <c r="D15" s="622"/>
      <c r="E15" s="622"/>
      <c r="F15" s="622"/>
      <c r="G15" s="622"/>
      <c r="H15" s="622"/>
      <c r="I15" s="622"/>
      <c r="J15" s="50">
        <v>1181</v>
      </c>
      <c r="K15" s="617"/>
      <c r="L15" s="617"/>
      <c r="M15" s="617"/>
      <c r="N15" s="617"/>
      <c r="O15" s="617"/>
      <c r="P15" s="49" t="s">
        <v>160</v>
      </c>
    </row>
    <row r="16" spans="3:18" ht="27" customHeight="1">
      <c r="C16" s="623" t="s">
        <v>74</v>
      </c>
      <c r="D16" s="624"/>
      <c r="E16" s="624"/>
      <c r="F16" s="624"/>
      <c r="G16" s="624"/>
      <c r="H16" s="624"/>
      <c r="I16" s="624"/>
      <c r="J16" s="47">
        <v>1182</v>
      </c>
      <c r="K16" s="617">
        <f>+'ALTERNATIVA 3 '!K38</f>
        <v>4893200</v>
      </c>
      <c r="L16" s="617"/>
      <c r="M16" s="617"/>
      <c r="N16" s="617"/>
      <c r="O16" s="617"/>
      <c r="P16" s="49" t="s">
        <v>160</v>
      </c>
    </row>
    <row r="17" spans="3:19" ht="27" customHeight="1">
      <c r="C17" s="621" t="s">
        <v>52</v>
      </c>
      <c r="D17" s="622"/>
      <c r="E17" s="622"/>
      <c r="F17" s="622"/>
      <c r="G17" s="622"/>
      <c r="H17" s="622"/>
      <c r="I17" s="622"/>
      <c r="J17" s="50">
        <v>1697</v>
      </c>
      <c r="K17" s="617"/>
      <c r="L17" s="617"/>
      <c r="M17" s="617"/>
      <c r="N17" s="617"/>
      <c r="O17" s="617"/>
      <c r="P17" s="49" t="s">
        <v>160</v>
      </c>
    </row>
    <row r="18" spans="3:19" ht="27" customHeight="1">
      <c r="C18" s="621" t="s">
        <v>92</v>
      </c>
      <c r="D18" s="622"/>
      <c r="E18" s="622"/>
      <c r="F18" s="622"/>
      <c r="G18" s="622"/>
      <c r="H18" s="622"/>
      <c r="I18" s="622"/>
      <c r="J18" s="50">
        <v>1186</v>
      </c>
      <c r="K18" s="617"/>
      <c r="L18" s="617"/>
      <c r="M18" s="617"/>
      <c r="N18" s="617"/>
      <c r="O18" s="617"/>
      <c r="P18" s="51" t="s">
        <v>2</v>
      </c>
    </row>
    <row r="19" spans="3:19" ht="27" customHeight="1">
      <c r="C19" s="623" t="s">
        <v>93</v>
      </c>
      <c r="D19" s="624"/>
      <c r="E19" s="624"/>
      <c r="F19" s="624"/>
      <c r="G19" s="624"/>
      <c r="H19" s="624"/>
      <c r="I19" s="624"/>
      <c r="J19" s="47">
        <v>1187</v>
      </c>
      <c r="K19" s="617"/>
      <c r="L19" s="617"/>
      <c r="M19" s="617"/>
      <c r="N19" s="617"/>
      <c r="O19" s="617"/>
      <c r="P19" s="49" t="s">
        <v>160</v>
      </c>
    </row>
    <row r="20" spans="3:19" ht="27" customHeight="1">
      <c r="C20" s="621" t="s">
        <v>57</v>
      </c>
      <c r="D20" s="622"/>
      <c r="E20" s="622"/>
      <c r="F20" s="622"/>
      <c r="G20" s="622"/>
      <c r="H20" s="622"/>
      <c r="I20" s="622"/>
      <c r="J20" s="50">
        <v>1700</v>
      </c>
      <c r="K20" s="617"/>
      <c r="L20" s="617"/>
      <c r="M20" s="617"/>
      <c r="N20" s="617"/>
      <c r="O20" s="617"/>
      <c r="P20" s="49" t="s">
        <v>160</v>
      </c>
    </row>
    <row r="21" spans="3:19" ht="27" customHeight="1">
      <c r="C21" s="621" t="s">
        <v>94</v>
      </c>
      <c r="D21" s="622"/>
      <c r="E21" s="622"/>
      <c r="F21" s="622"/>
      <c r="G21" s="622"/>
      <c r="H21" s="622"/>
      <c r="I21" s="622"/>
      <c r="J21" s="50">
        <v>1188</v>
      </c>
      <c r="K21" s="617"/>
      <c r="L21" s="617"/>
      <c r="M21" s="617"/>
      <c r="N21" s="617"/>
      <c r="O21" s="617"/>
      <c r="P21" s="49" t="s">
        <v>160</v>
      </c>
    </row>
    <row r="22" spans="3:19" ht="27" customHeight="1">
      <c r="C22" s="621" t="s">
        <v>95</v>
      </c>
      <c r="D22" s="622"/>
      <c r="E22" s="622"/>
      <c r="F22" s="622"/>
      <c r="G22" s="622"/>
      <c r="H22" s="622"/>
      <c r="I22" s="622"/>
      <c r="J22" s="50">
        <v>1701</v>
      </c>
      <c r="K22" s="617">
        <f>+'RLI ALT 1 '!D67</f>
        <v>0</v>
      </c>
      <c r="L22" s="617"/>
      <c r="M22" s="617"/>
      <c r="N22" s="617"/>
      <c r="O22" s="617"/>
      <c r="P22" s="51" t="s">
        <v>2</v>
      </c>
    </row>
    <row r="23" spans="3:19" ht="27" customHeight="1">
      <c r="C23" s="621" t="s">
        <v>96</v>
      </c>
      <c r="D23" s="622"/>
      <c r="E23" s="622"/>
      <c r="F23" s="622"/>
      <c r="G23" s="622"/>
      <c r="H23" s="622"/>
      <c r="I23" s="622"/>
      <c r="J23" s="50">
        <v>1702</v>
      </c>
      <c r="K23" s="617">
        <f>+'RLI ALT 1 '!E69</f>
        <v>0</v>
      </c>
      <c r="L23" s="617"/>
      <c r="M23" s="617"/>
      <c r="N23" s="617"/>
      <c r="O23" s="617"/>
      <c r="P23" s="51" t="s">
        <v>2</v>
      </c>
    </row>
    <row r="24" spans="3:19" ht="27" customHeight="1">
      <c r="C24" s="621" t="s">
        <v>97</v>
      </c>
      <c r="D24" s="622"/>
      <c r="E24" s="622"/>
      <c r="F24" s="622"/>
      <c r="G24" s="622"/>
      <c r="H24" s="622"/>
      <c r="I24" s="622"/>
      <c r="J24" s="50">
        <v>1189</v>
      </c>
      <c r="K24" s="617"/>
      <c r="L24" s="617"/>
      <c r="M24" s="617"/>
      <c r="N24" s="617"/>
      <c r="O24" s="617"/>
      <c r="P24" s="51" t="s">
        <v>2</v>
      </c>
    </row>
    <row r="25" spans="3:19" ht="27" customHeight="1" thickBot="1">
      <c r="C25" s="615" t="s">
        <v>98</v>
      </c>
      <c r="D25" s="616"/>
      <c r="E25" s="616"/>
      <c r="F25" s="616"/>
      <c r="G25" s="616"/>
      <c r="H25" s="616"/>
      <c r="I25" s="616"/>
      <c r="J25" s="53">
        <v>1190</v>
      </c>
      <c r="K25" s="617"/>
      <c r="L25" s="617"/>
      <c r="M25" s="617"/>
      <c r="N25" s="617"/>
      <c r="O25" s="617"/>
      <c r="P25" s="66" t="s">
        <v>160</v>
      </c>
    </row>
    <row r="26" spans="3:19" ht="27" customHeight="1" thickBot="1">
      <c r="C26" s="618" t="s">
        <v>71</v>
      </c>
      <c r="D26" s="619"/>
      <c r="E26" s="619"/>
      <c r="F26" s="619"/>
      <c r="G26" s="619"/>
      <c r="H26" s="619"/>
      <c r="I26" s="619"/>
      <c r="J26" s="54">
        <v>645</v>
      </c>
      <c r="K26" s="620">
        <f>+K4-K5+K6+K7-K8+K9-K10+K11+K12-K13+K14-K15-K16-K17+K18-K19-K20-K21+K22+K23+K24-K25</f>
        <v>233161033</v>
      </c>
      <c r="L26" s="620"/>
      <c r="M26" s="620"/>
      <c r="N26" s="620"/>
      <c r="O26" s="620"/>
      <c r="P26" s="67" t="s">
        <v>4</v>
      </c>
      <c r="R26" s="159">
        <f>+K26</f>
        <v>233161033</v>
      </c>
      <c r="S26" s="159"/>
    </row>
    <row r="27" spans="3:19" ht="27" customHeight="1" thickBot="1">
      <c r="C27" s="618" t="s">
        <v>99</v>
      </c>
      <c r="D27" s="619"/>
      <c r="E27" s="619"/>
      <c r="F27" s="619"/>
      <c r="G27" s="619"/>
      <c r="H27" s="619"/>
      <c r="I27" s="619"/>
      <c r="J27" s="54">
        <v>646</v>
      </c>
      <c r="K27" s="620"/>
      <c r="L27" s="620"/>
      <c r="M27" s="620"/>
      <c r="N27" s="620"/>
      <c r="O27" s="620"/>
      <c r="P27" s="67" t="s">
        <v>4</v>
      </c>
    </row>
  </sheetData>
  <mergeCells count="49">
    <mergeCell ref="C6:I6"/>
    <mergeCell ref="K6:O6"/>
    <mergeCell ref="C2:P3"/>
    <mergeCell ref="C4:I4"/>
    <mergeCell ref="K4:O4"/>
    <mergeCell ref="C5:I5"/>
    <mergeCell ref="K5:O5"/>
    <mergeCell ref="C7:I7"/>
    <mergeCell ref="K7:O7"/>
    <mergeCell ref="C8:I8"/>
    <mergeCell ref="K8:O8"/>
    <mergeCell ref="C9:I9"/>
    <mergeCell ref="K9:O9"/>
    <mergeCell ref="C10:I10"/>
    <mergeCell ref="K10:O10"/>
    <mergeCell ref="C11:I11"/>
    <mergeCell ref="K11:O11"/>
    <mergeCell ref="C12:I12"/>
    <mergeCell ref="K12:O12"/>
    <mergeCell ref="C13:I13"/>
    <mergeCell ref="K13:O13"/>
    <mergeCell ref="C14:I14"/>
    <mergeCell ref="K14:O14"/>
    <mergeCell ref="C15:I15"/>
    <mergeCell ref="K15:O15"/>
    <mergeCell ref="C16:I16"/>
    <mergeCell ref="K16:O16"/>
    <mergeCell ref="C17:I17"/>
    <mergeCell ref="K17:O17"/>
    <mergeCell ref="C18:I18"/>
    <mergeCell ref="K18:O18"/>
    <mergeCell ref="C19:I19"/>
    <mergeCell ref="K19:O19"/>
    <mergeCell ref="C20:I20"/>
    <mergeCell ref="K20:O20"/>
    <mergeCell ref="C21:I21"/>
    <mergeCell ref="K21:O21"/>
    <mergeCell ref="C22:I22"/>
    <mergeCell ref="K22:O22"/>
    <mergeCell ref="C23:I23"/>
    <mergeCell ref="K23:O23"/>
    <mergeCell ref="C24:I24"/>
    <mergeCell ref="K24:O24"/>
    <mergeCell ref="C25:I25"/>
    <mergeCell ref="K25:O25"/>
    <mergeCell ref="C26:I26"/>
    <mergeCell ref="K26:O26"/>
    <mergeCell ref="C27:I27"/>
    <mergeCell ref="K27:O27"/>
  </mergeCells>
  <hyperlinks>
    <hyperlink ref="C2:P3" location="'Indice F22'!A1" display="RECUADRO Nº 14:  RAZONABILIDAD CAPITAL PROPIO TRIBUTARIO"/>
  </hyperlinks>
  <pageMargins left="0.70866141732283472" right="0.70866141732283472" top="0.74803149606299213" bottom="0.74803149606299213" header="0.31496062992125984" footer="0.31496062992125984"/>
  <pageSetup scale="5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W13"/>
  <sheetViews>
    <sheetView showGridLines="0" zoomScale="95" zoomScaleNormal="95" workbookViewId="0">
      <selection activeCell="K7" sqref="K7:O7"/>
    </sheetView>
  </sheetViews>
  <sheetFormatPr baseColWidth="10" defaultColWidth="11.5703125" defaultRowHeight="15"/>
  <cols>
    <col min="1" max="1" width="1.85546875" style="44" customWidth="1"/>
    <col min="2" max="2" width="8.140625" style="44" customWidth="1"/>
    <col min="3" max="4" width="4.5703125" style="44" customWidth="1"/>
    <col min="5" max="5" width="7.140625" style="44" customWidth="1"/>
    <col min="6" max="6" width="7.85546875" style="44" customWidth="1"/>
    <col min="7" max="7" width="4.5703125" style="44" customWidth="1"/>
    <col min="8" max="8" width="8.140625" style="44" customWidth="1"/>
    <col min="9" max="9" width="9.42578125" style="44" customWidth="1"/>
    <col min="10" max="10" width="7.140625" style="44" customWidth="1"/>
    <col min="11" max="12" width="8.5703125" style="44" customWidth="1"/>
    <col min="13" max="13" width="4.5703125" style="44" customWidth="1"/>
    <col min="14" max="14" width="7.42578125" style="44" customWidth="1"/>
    <col min="15" max="16" width="4.5703125" style="44" customWidth="1"/>
    <col min="17" max="17" width="7" style="44" customWidth="1"/>
    <col min="18" max="18" width="8.140625" style="55" customWidth="1"/>
    <col min="19" max="19" width="8" style="44" customWidth="1"/>
    <col min="20" max="20" width="7.140625" style="44" customWidth="1"/>
    <col min="21" max="21" width="24.5703125" style="44" customWidth="1"/>
    <col min="22" max="22" width="4.5703125" style="44" customWidth="1"/>
    <col min="23" max="23" width="7.85546875" style="44" customWidth="1"/>
    <col min="24" max="24" width="8.140625" style="44" customWidth="1"/>
    <col min="25" max="28" width="4.5703125" style="44" customWidth="1"/>
    <col min="29" max="29" width="11.5703125" style="44"/>
    <col min="30" max="30" width="8.42578125" style="44" customWidth="1"/>
    <col min="31" max="31" width="5.42578125" style="44" customWidth="1"/>
    <col min="32" max="33" width="5.140625" style="44" customWidth="1"/>
    <col min="34" max="34" width="6.42578125" style="44" customWidth="1"/>
    <col min="35" max="35" width="11.5703125" style="44"/>
    <col min="36" max="36" width="8.42578125" style="44" customWidth="1"/>
    <col min="37" max="37" width="3.140625" style="44" customWidth="1"/>
    <col min="38" max="38" width="5.140625" style="44" customWidth="1"/>
    <col min="39" max="39" width="7.42578125" style="44" customWidth="1"/>
    <col min="40" max="40" width="4.5703125" style="44" customWidth="1"/>
    <col min="41" max="256" width="11.5703125" style="44"/>
    <col min="257" max="257" width="1.85546875" style="44" customWidth="1"/>
    <col min="258" max="258" width="8.140625" style="44" customWidth="1"/>
    <col min="259" max="260" width="4.5703125" style="44" customWidth="1"/>
    <col min="261" max="261" width="7.140625" style="44" customWidth="1"/>
    <col min="262" max="262" width="7.85546875" style="44" customWidth="1"/>
    <col min="263" max="263" width="4.5703125" style="44" customWidth="1"/>
    <col min="264" max="264" width="8.140625" style="44" customWidth="1"/>
    <col min="265" max="265" width="9.42578125" style="44" customWidth="1"/>
    <col min="266" max="266" width="7.140625" style="44" customWidth="1"/>
    <col min="267" max="268" width="8.5703125" style="44" customWidth="1"/>
    <col min="269" max="269" width="4.5703125" style="44" customWidth="1"/>
    <col min="270" max="270" width="7.42578125" style="44" customWidth="1"/>
    <col min="271" max="272" width="4.5703125" style="44" customWidth="1"/>
    <col min="273" max="273" width="7" style="44" customWidth="1"/>
    <col min="274" max="274" width="8.140625" style="44" customWidth="1"/>
    <col min="275" max="275" width="8" style="44" customWidth="1"/>
    <col min="276" max="276" width="7.140625" style="44" customWidth="1"/>
    <col min="277" max="277" width="6.5703125" style="44" customWidth="1"/>
    <col min="278" max="278" width="4.5703125" style="44" customWidth="1"/>
    <col min="279" max="279" width="7.85546875" style="44" customWidth="1"/>
    <col min="280" max="280" width="8.140625" style="44" customWidth="1"/>
    <col min="281" max="284" width="4.5703125" style="44" customWidth="1"/>
    <col min="285" max="285" width="11.5703125" style="44"/>
    <col min="286" max="286" width="8.42578125" style="44" customWidth="1"/>
    <col min="287" max="287" width="5.42578125" style="44" customWidth="1"/>
    <col min="288" max="289" width="5.140625" style="44" customWidth="1"/>
    <col min="290" max="290" width="6.42578125" style="44" customWidth="1"/>
    <col min="291" max="291" width="11.5703125" style="44"/>
    <col min="292" max="292" width="8.42578125" style="44" customWidth="1"/>
    <col min="293" max="293" width="3.140625" style="44" customWidth="1"/>
    <col min="294" max="294" width="5.140625" style="44" customWidth="1"/>
    <col min="295" max="295" width="7.42578125" style="44" customWidth="1"/>
    <col min="296" max="296" width="4.5703125" style="44" customWidth="1"/>
    <col min="297" max="512" width="11.5703125" style="44"/>
    <col min="513" max="513" width="1.85546875" style="44" customWidth="1"/>
    <col min="514" max="514" width="8.140625" style="44" customWidth="1"/>
    <col min="515" max="516" width="4.5703125" style="44" customWidth="1"/>
    <col min="517" max="517" width="7.140625" style="44" customWidth="1"/>
    <col min="518" max="518" width="7.85546875" style="44" customWidth="1"/>
    <col min="519" max="519" width="4.5703125" style="44" customWidth="1"/>
    <col min="520" max="520" width="8.140625" style="44" customWidth="1"/>
    <col min="521" max="521" width="9.42578125" style="44" customWidth="1"/>
    <col min="522" max="522" width="7.140625" style="44" customWidth="1"/>
    <col min="523" max="524" width="8.5703125" style="44" customWidth="1"/>
    <col min="525" max="525" width="4.5703125" style="44" customWidth="1"/>
    <col min="526" max="526" width="7.42578125" style="44" customWidth="1"/>
    <col min="527" max="528" width="4.5703125" style="44" customWidth="1"/>
    <col min="529" max="529" width="7" style="44" customWidth="1"/>
    <col min="530" max="530" width="8.140625" style="44" customWidth="1"/>
    <col min="531" max="531" width="8" style="44" customWidth="1"/>
    <col min="532" max="532" width="7.140625" style="44" customWidth="1"/>
    <col min="533" max="533" width="6.5703125" style="44" customWidth="1"/>
    <col min="534" max="534" width="4.5703125" style="44" customWidth="1"/>
    <col min="535" max="535" width="7.85546875" style="44" customWidth="1"/>
    <col min="536" max="536" width="8.140625" style="44" customWidth="1"/>
    <col min="537" max="540" width="4.5703125" style="44" customWidth="1"/>
    <col min="541" max="541" width="11.5703125" style="44"/>
    <col min="542" max="542" width="8.42578125" style="44" customWidth="1"/>
    <col min="543" max="543" width="5.42578125" style="44" customWidth="1"/>
    <col min="544" max="545" width="5.140625" style="44" customWidth="1"/>
    <col min="546" max="546" width="6.42578125" style="44" customWidth="1"/>
    <col min="547" max="547" width="11.5703125" style="44"/>
    <col min="548" max="548" width="8.42578125" style="44" customWidth="1"/>
    <col min="549" max="549" width="3.140625" style="44" customWidth="1"/>
    <col min="550" max="550" width="5.140625" style="44" customWidth="1"/>
    <col min="551" max="551" width="7.42578125" style="44" customWidth="1"/>
    <col min="552" max="552" width="4.5703125" style="44" customWidth="1"/>
    <col min="553" max="768" width="11.5703125" style="44"/>
    <col min="769" max="769" width="1.85546875" style="44" customWidth="1"/>
    <col min="770" max="770" width="8.140625" style="44" customWidth="1"/>
    <col min="771" max="772" width="4.5703125" style="44" customWidth="1"/>
    <col min="773" max="773" width="7.140625" style="44" customWidth="1"/>
    <col min="774" max="774" width="7.85546875" style="44" customWidth="1"/>
    <col min="775" max="775" width="4.5703125" style="44" customWidth="1"/>
    <col min="776" max="776" width="8.140625" style="44" customWidth="1"/>
    <col min="777" max="777" width="9.42578125" style="44" customWidth="1"/>
    <col min="778" max="778" width="7.140625" style="44" customWidth="1"/>
    <col min="779" max="780" width="8.5703125" style="44" customWidth="1"/>
    <col min="781" max="781" width="4.5703125" style="44" customWidth="1"/>
    <col min="782" max="782" width="7.42578125" style="44" customWidth="1"/>
    <col min="783" max="784" width="4.5703125" style="44" customWidth="1"/>
    <col min="785" max="785" width="7" style="44" customWidth="1"/>
    <col min="786" max="786" width="8.140625" style="44" customWidth="1"/>
    <col min="787" max="787" width="8" style="44" customWidth="1"/>
    <col min="788" max="788" width="7.140625" style="44" customWidth="1"/>
    <col min="789" max="789" width="6.5703125" style="44" customWidth="1"/>
    <col min="790" max="790" width="4.5703125" style="44" customWidth="1"/>
    <col min="791" max="791" width="7.85546875" style="44" customWidth="1"/>
    <col min="792" max="792" width="8.140625" style="44" customWidth="1"/>
    <col min="793" max="796" width="4.5703125" style="44" customWidth="1"/>
    <col min="797" max="797" width="11.5703125" style="44"/>
    <col min="798" max="798" width="8.42578125" style="44" customWidth="1"/>
    <col min="799" max="799" width="5.42578125" style="44" customWidth="1"/>
    <col min="800" max="801" width="5.140625" style="44" customWidth="1"/>
    <col min="802" max="802" width="6.42578125" style="44" customWidth="1"/>
    <col min="803" max="803" width="11.5703125" style="44"/>
    <col min="804" max="804" width="8.42578125" style="44" customWidth="1"/>
    <col min="805" max="805" width="3.140625" style="44" customWidth="1"/>
    <col min="806" max="806" width="5.140625" style="44" customWidth="1"/>
    <col min="807" max="807" width="7.42578125" style="44" customWidth="1"/>
    <col min="808" max="808" width="4.5703125" style="44" customWidth="1"/>
    <col min="809" max="1024" width="11.5703125" style="44"/>
    <col min="1025" max="1025" width="1.85546875" style="44" customWidth="1"/>
    <col min="1026" max="1026" width="8.140625" style="44" customWidth="1"/>
    <col min="1027" max="1028" width="4.5703125" style="44" customWidth="1"/>
    <col min="1029" max="1029" width="7.140625" style="44" customWidth="1"/>
    <col min="1030" max="1030" width="7.85546875" style="44" customWidth="1"/>
    <col min="1031" max="1031" width="4.5703125" style="44" customWidth="1"/>
    <col min="1032" max="1032" width="8.140625" style="44" customWidth="1"/>
    <col min="1033" max="1033" width="9.42578125" style="44" customWidth="1"/>
    <col min="1034" max="1034" width="7.140625" style="44" customWidth="1"/>
    <col min="1035" max="1036" width="8.5703125" style="44" customWidth="1"/>
    <col min="1037" max="1037" width="4.5703125" style="44" customWidth="1"/>
    <col min="1038" max="1038" width="7.42578125" style="44" customWidth="1"/>
    <col min="1039" max="1040" width="4.5703125" style="44" customWidth="1"/>
    <col min="1041" max="1041" width="7" style="44" customWidth="1"/>
    <col min="1042" max="1042" width="8.140625" style="44" customWidth="1"/>
    <col min="1043" max="1043" width="8" style="44" customWidth="1"/>
    <col min="1044" max="1044" width="7.140625" style="44" customWidth="1"/>
    <col min="1045" max="1045" width="6.5703125" style="44" customWidth="1"/>
    <col min="1046" max="1046" width="4.5703125" style="44" customWidth="1"/>
    <col min="1047" max="1047" width="7.85546875" style="44" customWidth="1"/>
    <col min="1048" max="1048" width="8.140625" style="44" customWidth="1"/>
    <col min="1049" max="1052" width="4.5703125" style="44" customWidth="1"/>
    <col min="1053" max="1053" width="11.5703125" style="44"/>
    <col min="1054" max="1054" width="8.42578125" style="44" customWidth="1"/>
    <col min="1055" max="1055" width="5.42578125" style="44" customWidth="1"/>
    <col min="1056" max="1057" width="5.140625" style="44" customWidth="1"/>
    <col min="1058" max="1058" width="6.42578125" style="44" customWidth="1"/>
    <col min="1059" max="1059" width="11.5703125" style="44"/>
    <col min="1060" max="1060" width="8.42578125" style="44" customWidth="1"/>
    <col min="1061" max="1061" width="3.140625" style="44" customWidth="1"/>
    <col min="1062" max="1062" width="5.140625" style="44" customWidth="1"/>
    <col min="1063" max="1063" width="7.42578125" style="44" customWidth="1"/>
    <col min="1064" max="1064" width="4.5703125" style="44" customWidth="1"/>
    <col min="1065" max="1280" width="11.5703125" style="44"/>
    <col min="1281" max="1281" width="1.85546875" style="44" customWidth="1"/>
    <col min="1282" max="1282" width="8.140625" style="44" customWidth="1"/>
    <col min="1283" max="1284" width="4.5703125" style="44" customWidth="1"/>
    <col min="1285" max="1285" width="7.140625" style="44" customWidth="1"/>
    <col min="1286" max="1286" width="7.85546875" style="44" customWidth="1"/>
    <col min="1287" max="1287" width="4.5703125" style="44" customWidth="1"/>
    <col min="1288" max="1288" width="8.140625" style="44" customWidth="1"/>
    <col min="1289" max="1289" width="9.42578125" style="44" customWidth="1"/>
    <col min="1290" max="1290" width="7.140625" style="44" customWidth="1"/>
    <col min="1291" max="1292" width="8.5703125" style="44" customWidth="1"/>
    <col min="1293" max="1293" width="4.5703125" style="44" customWidth="1"/>
    <col min="1294" max="1294" width="7.42578125" style="44" customWidth="1"/>
    <col min="1295" max="1296" width="4.5703125" style="44" customWidth="1"/>
    <col min="1297" max="1297" width="7" style="44" customWidth="1"/>
    <col min="1298" max="1298" width="8.140625" style="44" customWidth="1"/>
    <col min="1299" max="1299" width="8" style="44" customWidth="1"/>
    <col min="1300" max="1300" width="7.140625" style="44" customWidth="1"/>
    <col min="1301" max="1301" width="6.5703125" style="44" customWidth="1"/>
    <col min="1302" max="1302" width="4.5703125" style="44" customWidth="1"/>
    <col min="1303" max="1303" width="7.85546875" style="44" customWidth="1"/>
    <col min="1304" max="1304" width="8.140625" style="44" customWidth="1"/>
    <col min="1305" max="1308" width="4.5703125" style="44" customWidth="1"/>
    <col min="1309" max="1309" width="11.5703125" style="44"/>
    <col min="1310" max="1310" width="8.42578125" style="44" customWidth="1"/>
    <col min="1311" max="1311" width="5.42578125" style="44" customWidth="1"/>
    <col min="1312" max="1313" width="5.140625" style="44" customWidth="1"/>
    <col min="1314" max="1314" width="6.42578125" style="44" customWidth="1"/>
    <col min="1315" max="1315" width="11.5703125" style="44"/>
    <col min="1316" max="1316" width="8.42578125" style="44" customWidth="1"/>
    <col min="1317" max="1317" width="3.140625" style="44" customWidth="1"/>
    <col min="1318" max="1318" width="5.140625" style="44" customWidth="1"/>
    <col min="1319" max="1319" width="7.42578125" style="44" customWidth="1"/>
    <col min="1320" max="1320" width="4.5703125" style="44" customWidth="1"/>
    <col min="1321" max="1536" width="11.5703125" style="44"/>
    <col min="1537" max="1537" width="1.85546875" style="44" customWidth="1"/>
    <col min="1538" max="1538" width="8.140625" style="44" customWidth="1"/>
    <col min="1539" max="1540" width="4.5703125" style="44" customWidth="1"/>
    <col min="1541" max="1541" width="7.140625" style="44" customWidth="1"/>
    <col min="1542" max="1542" width="7.85546875" style="44" customWidth="1"/>
    <col min="1543" max="1543" width="4.5703125" style="44" customWidth="1"/>
    <col min="1544" max="1544" width="8.140625" style="44" customWidth="1"/>
    <col min="1545" max="1545" width="9.42578125" style="44" customWidth="1"/>
    <col min="1546" max="1546" width="7.140625" style="44" customWidth="1"/>
    <col min="1547" max="1548" width="8.5703125" style="44" customWidth="1"/>
    <col min="1549" max="1549" width="4.5703125" style="44" customWidth="1"/>
    <col min="1550" max="1550" width="7.42578125" style="44" customWidth="1"/>
    <col min="1551" max="1552" width="4.5703125" style="44" customWidth="1"/>
    <col min="1553" max="1553" width="7" style="44" customWidth="1"/>
    <col min="1554" max="1554" width="8.140625" style="44" customWidth="1"/>
    <col min="1555" max="1555" width="8" style="44" customWidth="1"/>
    <col min="1556" max="1556" width="7.140625" style="44" customWidth="1"/>
    <col min="1557" max="1557" width="6.5703125" style="44" customWidth="1"/>
    <col min="1558" max="1558" width="4.5703125" style="44" customWidth="1"/>
    <col min="1559" max="1559" width="7.85546875" style="44" customWidth="1"/>
    <col min="1560" max="1560" width="8.140625" style="44" customWidth="1"/>
    <col min="1561" max="1564" width="4.5703125" style="44" customWidth="1"/>
    <col min="1565" max="1565" width="11.5703125" style="44"/>
    <col min="1566" max="1566" width="8.42578125" style="44" customWidth="1"/>
    <col min="1567" max="1567" width="5.42578125" style="44" customWidth="1"/>
    <col min="1568" max="1569" width="5.140625" style="44" customWidth="1"/>
    <col min="1570" max="1570" width="6.42578125" style="44" customWidth="1"/>
    <col min="1571" max="1571" width="11.5703125" style="44"/>
    <col min="1572" max="1572" width="8.42578125" style="44" customWidth="1"/>
    <col min="1573" max="1573" width="3.140625" style="44" customWidth="1"/>
    <col min="1574" max="1574" width="5.140625" style="44" customWidth="1"/>
    <col min="1575" max="1575" width="7.42578125" style="44" customWidth="1"/>
    <col min="1576" max="1576" width="4.5703125" style="44" customWidth="1"/>
    <col min="1577" max="1792" width="11.5703125" style="44"/>
    <col min="1793" max="1793" width="1.85546875" style="44" customWidth="1"/>
    <col min="1794" max="1794" width="8.140625" style="44" customWidth="1"/>
    <col min="1795" max="1796" width="4.5703125" style="44" customWidth="1"/>
    <col min="1797" max="1797" width="7.140625" style="44" customWidth="1"/>
    <col min="1798" max="1798" width="7.85546875" style="44" customWidth="1"/>
    <col min="1799" max="1799" width="4.5703125" style="44" customWidth="1"/>
    <col min="1800" max="1800" width="8.140625" style="44" customWidth="1"/>
    <col min="1801" max="1801" width="9.42578125" style="44" customWidth="1"/>
    <col min="1802" max="1802" width="7.140625" style="44" customWidth="1"/>
    <col min="1803" max="1804" width="8.5703125" style="44" customWidth="1"/>
    <col min="1805" max="1805" width="4.5703125" style="44" customWidth="1"/>
    <col min="1806" max="1806" width="7.42578125" style="44" customWidth="1"/>
    <col min="1807" max="1808" width="4.5703125" style="44" customWidth="1"/>
    <col min="1809" max="1809" width="7" style="44" customWidth="1"/>
    <col min="1810" max="1810" width="8.140625" style="44" customWidth="1"/>
    <col min="1811" max="1811" width="8" style="44" customWidth="1"/>
    <col min="1812" max="1812" width="7.140625" style="44" customWidth="1"/>
    <col min="1813" max="1813" width="6.5703125" style="44" customWidth="1"/>
    <col min="1814" max="1814" width="4.5703125" style="44" customWidth="1"/>
    <col min="1815" max="1815" width="7.85546875" style="44" customWidth="1"/>
    <col min="1816" max="1816" width="8.140625" style="44" customWidth="1"/>
    <col min="1817" max="1820" width="4.5703125" style="44" customWidth="1"/>
    <col min="1821" max="1821" width="11.5703125" style="44"/>
    <col min="1822" max="1822" width="8.42578125" style="44" customWidth="1"/>
    <col min="1823" max="1823" width="5.42578125" style="44" customWidth="1"/>
    <col min="1824" max="1825" width="5.140625" style="44" customWidth="1"/>
    <col min="1826" max="1826" width="6.42578125" style="44" customWidth="1"/>
    <col min="1827" max="1827" width="11.5703125" style="44"/>
    <col min="1828" max="1828" width="8.42578125" style="44" customWidth="1"/>
    <col min="1829" max="1829" width="3.140625" style="44" customWidth="1"/>
    <col min="1830" max="1830" width="5.140625" style="44" customWidth="1"/>
    <col min="1831" max="1831" width="7.42578125" style="44" customWidth="1"/>
    <col min="1832" max="1832" width="4.5703125" style="44" customWidth="1"/>
    <col min="1833" max="2048" width="11.5703125" style="44"/>
    <col min="2049" max="2049" width="1.85546875" style="44" customWidth="1"/>
    <col min="2050" max="2050" width="8.140625" style="44" customWidth="1"/>
    <col min="2051" max="2052" width="4.5703125" style="44" customWidth="1"/>
    <col min="2053" max="2053" width="7.140625" style="44" customWidth="1"/>
    <col min="2054" max="2054" width="7.85546875" style="44" customWidth="1"/>
    <col min="2055" max="2055" width="4.5703125" style="44" customWidth="1"/>
    <col min="2056" max="2056" width="8.140625" style="44" customWidth="1"/>
    <col min="2057" max="2057" width="9.42578125" style="44" customWidth="1"/>
    <col min="2058" max="2058" width="7.140625" style="44" customWidth="1"/>
    <col min="2059" max="2060" width="8.5703125" style="44" customWidth="1"/>
    <col min="2061" max="2061" width="4.5703125" style="44" customWidth="1"/>
    <col min="2062" max="2062" width="7.42578125" style="44" customWidth="1"/>
    <col min="2063" max="2064" width="4.5703125" style="44" customWidth="1"/>
    <col min="2065" max="2065" width="7" style="44" customWidth="1"/>
    <col min="2066" max="2066" width="8.140625" style="44" customWidth="1"/>
    <col min="2067" max="2067" width="8" style="44" customWidth="1"/>
    <col min="2068" max="2068" width="7.140625" style="44" customWidth="1"/>
    <col min="2069" max="2069" width="6.5703125" style="44" customWidth="1"/>
    <col min="2070" max="2070" width="4.5703125" style="44" customWidth="1"/>
    <col min="2071" max="2071" width="7.85546875" style="44" customWidth="1"/>
    <col min="2072" max="2072" width="8.140625" style="44" customWidth="1"/>
    <col min="2073" max="2076" width="4.5703125" style="44" customWidth="1"/>
    <col min="2077" max="2077" width="11.5703125" style="44"/>
    <col min="2078" max="2078" width="8.42578125" style="44" customWidth="1"/>
    <col min="2079" max="2079" width="5.42578125" style="44" customWidth="1"/>
    <col min="2080" max="2081" width="5.140625" style="44" customWidth="1"/>
    <col min="2082" max="2082" width="6.42578125" style="44" customWidth="1"/>
    <col min="2083" max="2083" width="11.5703125" style="44"/>
    <col min="2084" max="2084" width="8.42578125" style="44" customWidth="1"/>
    <col min="2085" max="2085" width="3.140625" style="44" customWidth="1"/>
    <col min="2086" max="2086" width="5.140625" style="44" customWidth="1"/>
    <col min="2087" max="2087" width="7.42578125" style="44" customWidth="1"/>
    <col min="2088" max="2088" width="4.5703125" style="44" customWidth="1"/>
    <col min="2089" max="2304" width="11.5703125" style="44"/>
    <col min="2305" max="2305" width="1.85546875" style="44" customWidth="1"/>
    <col min="2306" max="2306" width="8.140625" style="44" customWidth="1"/>
    <col min="2307" max="2308" width="4.5703125" style="44" customWidth="1"/>
    <col min="2309" max="2309" width="7.140625" style="44" customWidth="1"/>
    <col min="2310" max="2310" width="7.85546875" style="44" customWidth="1"/>
    <col min="2311" max="2311" width="4.5703125" style="44" customWidth="1"/>
    <col min="2312" max="2312" width="8.140625" style="44" customWidth="1"/>
    <col min="2313" max="2313" width="9.42578125" style="44" customWidth="1"/>
    <col min="2314" max="2314" width="7.140625" style="44" customWidth="1"/>
    <col min="2315" max="2316" width="8.5703125" style="44" customWidth="1"/>
    <col min="2317" max="2317" width="4.5703125" style="44" customWidth="1"/>
    <col min="2318" max="2318" width="7.42578125" style="44" customWidth="1"/>
    <col min="2319" max="2320" width="4.5703125" style="44" customWidth="1"/>
    <col min="2321" max="2321" width="7" style="44" customWidth="1"/>
    <col min="2322" max="2322" width="8.140625" style="44" customWidth="1"/>
    <col min="2323" max="2323" width="8" style="44" customWidth="1"/>
    <col min="2324" max="2324" width="7.140625" style="44" customWidth="1"/>
    <col min="2325" max="2325" width="6.5703125" style="44" customWidth="1"/>
    <col min="2326" max="2326" width="4.5703125" style="44" customWidth="1"/>
    <col min="2327" max="2327" width="7.85546875" style="44" customWidth="1"/>
    <col min="2328" max="2328" width="8.140625" style="44" customWidth="1"/>
    <col min="2329" max="2332" width="4.5703125" style="44" customWidth="1"/>
    <col min="2333" max="2333" width="11.5703125" style="44"/>
    <col min="2334" max="2334" width="8.42578125" style="44" customWidth="1"/>
    <col min="2335" max="2335" width="5.42578125" style="44" customWidth="1"/>
    <col min="2336" max="2337" width="5.140625" style="44" customWidth="1"/>
    <col min="2338" max="2338" width="6.42578125" style="44" customWidth="1"/>
    <col min="2339" max="2339" width="11.5703125" style="44"/>
    <col min="2340" max="2340" width="8.42578125" style="44" customWidth="1"/>
    <col min="2341" max="2341" width="3.140625" style="44" customWidth="1"/>
    <col min="2342" max="2342" width="5.140625" style="44" customWidth="1"/>
    <col min="2343" max="2343" width="7.42578125" style="44" customWidth="1"/>
    <col min="2344" max="2344" width="4.5703125" style="44" customWidth="1"/>
    <col min="2345" max="2560" width="11.5703125" style="44"/>
    <col min="2561" max="2561" width="1.85546875" style="44" customWidth="1"/>
    <col min="2562" max="2562" width="8.140625" style="44" customWidth="1"/>
    <col min="2563" max="2564" width="4.5703125" style="44" customWidth="1"/>
    <col min="2565" max="2565" width="7.140625" style="44" customWidth="1"/>
    <col min="2566" max="2566" width="7.85546875" style="44" customWidth="1"/>
    <col min="2567" max="2567" width="4.5703125" style="44" customWidth="1"/>
    <col min="2568" max="2568" width="8.140625" style="44" customWidth="1"/>
    <col min="2569" max="2569" width="9.42578125" style="44" customWidth="1"/>
    <col min="2570" max="2570" width="7.140625" style="44" customWidth="1"/>
    <col min="2571" max="2572" width="8.5703125" style="44" customWidth="1"/>
    <col min="2573" max="2573" width="4.5703125" style="44" customWidth="1"/>
    <col min="2574" max="2574" width="7.42578125" style="44" customWidth="1"/>
    <col min="2575" max="2576" width="4.5703125" style="44" customWidth="1"/>
    <col min="2577" max="2577" width="7" style="44" customWidth="1"/>
    <col min="2578" max="2578" width="8.140625" style="44" customWidth="1"/>
    <col min="2579" max="2579" width="8" style="44" customWidth="1"/>
    <col min="2580" max="2580" width="7.140625" style="44" customWidth="1"/>
    <col min="2581" max="2581" width="6.5703125" style="44" customWidth="1"/>
    <col min="2582" max="2582" width="4.5703125" style="44" customWidth="1"/>
    <col min="2583" max="2583" width="7.85546875" style="44" customWidth="1"/>
    <col min="2584" max="2584" width="8.140625" style="44" customWidth="1"/>
    <col min="2585" max="2588" width="4.5703125" style="44" customWidth="1"/>
    <col min="2589" max="2589" width="11.5703125" style="44"/>
    <col min="2590" max="2590" width="8.42578125" style="44" customWidth="1"/>
    <col min="2591" max="2591" width="5.42578125" style="44" customWidth="1"/>
    <col min="2592" max="2593" width="5.140625" style="44" customWidth="1"/>
    <col min="2594" max="2594" width="6.42578125" style="44" customWidth="1"/>
    <col min="2595" max="2595" width="11.5703125" style="44"/>
    <col min="2596" max="2596" width="8.42578125" style="44" customWidth="1"/>
    <col min="2597" max="2597" width="3.140625" style="44" customWidth="1"/>
    <col min="2598" max="2598" width="5.140625" style="44" customWidth="1"/>
    <col min="2599" max="2599" width="7.42578125" style="44" customWidth="1"/>
    <col min="2600" max="2600" width="4.5703125" style="44" customWidth="1"/>
    <col min="2601" max="2816" width="11.5703125" style="44"/>
    <col min="2817" max="2817" width="1.85546875" style="44" customWidth="1"/>
    <col min="2818" max="2818" width="8.140625" style="44" customWidth="1"/>
    <col min="2819" max="2820" width="4.5703125" style="44" customWidth="1"/>
    <col min="2821" max="2821" width="7.140625" style="44" customWidth="1"/>
    <col min="2822" max="2822" width="7.85546875" style="44" customWidth="1"/>
    <col min="2823" max="2823" width="4.5703125" style="44" customWidth="1"/>
    <col min="2824" max="2824" width="8.140625" style="44" customWidth="1"/>
    <col min="2825" max="2825" width="9.42578125" style="44" customWidth="1"/>
    <col min="2826" max="2826" width="7.140625" style="44" customWidth="1"/>
    <col min="2827" max="2828" width="8.5703125" style="44" customWidth="1"/>
    <col min="2829" max="2829" width="4.5703125" style="44" customWidth="1"/>
    <col min="2830" max="2830" width="7.42578125" style="44" customWidth="1"/>
    <col min="2831" max="2832" width="4.5703125" style="44" customWidth="1"/>
    <col min="2833" max="2833" width="7" style="44" customWidth="1"/>
    <col min="2834" max="2834" width="8.140625" style="44" customWidth="1"/>
    <col min="2835" max="2835" width="8" style="44" customWidth="1"/>
    <col min="2836" max="2836" width="7.140625" style="44" customWidth="1"/>
    <col min="2837" max="2837" width="6.5703125" style="44" customWidth="1"/>
    <col min="2838" max="2838" width="4.5703125" style="44" customWidth="1"/>
    <col min="2839" max="2839" width="7.85546875" style="44" customWidth="1"/>
    <col min="2840" max="2840" width="8.140625" style="44" customWidth="1"/>
    <col min="2841" max="2844" width="4.5703125" style="44" customWidth="1"/>
    <col min="2845" max="2845" width="11.5703125" style="44"/>
    <col min="2846" max="2846" width="8.42578125" style="44" customWidth="1"/>
    <col min="2847" max="2847" width="5.42578125" style="44" customWidth="1"/>
    <col min="2848" max="2849" width="5.140625" style="44" customWidth="1"/>
    <col min="2850" max="2850" width="6.42578125" style="44" customWidth="1"/>
    <col min="2851" max="2851" width="11.5703125" style="44"/>
    <col min="2852" max="2852" width="8.42578125" style="44" customWidth="1"/>
    <col min="2853" max="2853" width="3.140625" style="44" customWidth="1"/>
    <col min="2854" max="2854" width="5.140625" style="44" customWidth="1"/>
    <col min="2855" max="2855" width="7.42578125" style="44" customWidth="1"/>
    <col min="2856" max="2856" width="4.5703125" style="44" customWidth="1"/>
    <col min="2857" max="3072" width="11.5703125" style="44"/>
    <col min="3073" max="3073" width="1.85546875" style="44" customWidth="1"/>
    <col min="3074" max="3074" width="8.140625" style="44" customWidth="1"/>
    <col min="3075" max="3076" width="4.5703125" style="44" customWidth="1"/>
    <col min="3077" max="3077" width="7.140625" style="44" customWidth="1"/>
    <col min="3078" max="3078" width="7.85546875" style="44" customWidth="1"/>
    <col min="3079" max="3079" width="4.5703125" style="44" customWidth="1"/>
    <col min="3080" max="3080" width="8.140625" style="44" customWidth="1"/>
    <col min="3081" max="3081" width="9.42578125" style="44" customWidth="1"/>
    <col min="3082" max="3082" width="7.140625" style="44" customWidth="1"/>
    <col min="3083" max="3084" width="8.5703125" style="44" customWidth="1"/>
    <col min="3085" max="3085" width="4.5703125" style="44" customWidth="1"/>
    <col min="3086" max="3086" width="7.42578125" style="44" customWidth="1"/>
    <col min="3087" max="3088" width="4.5703125" style="44" customWidth="1"/>
    <col min="3089" max="3089" width="7" style="44" customWidth="1"/>
    <col min="3090" max="3090" width="8.140625" style="44" customWidth="1"/>
    <col min="3091" max="3091" width="8" style="44" customWidth="1"/>
    <col min="3092" max="3092" width="7.140625" style="44" customWidth="1"/>
    <col min="3093" max="3093" width="6.5703125" style="44" customWidth="1"/>
    <col min="3094" max="3094" width="4.5703125" style="44" customWidth="1"/>
    <col min="3095" max="3095" width="7.85546875" style="44" customWidth="1"/>
    <col min="3096" max="3096" width="8.140625" style="44" customWidth="1"/>
    <col min="3097" max="3100" width="4.5703125" style="44" customWidth="1"/>
    <col min="3101" max="3101" width="11.5703125" style="44"/>
    <col min="3102" max="3102" width="8.42578125" style="44" customWidth="1"/>
    <col min="3103" max="3103" width="5.42578125" style="44" customWidth="1"/>
    <col min="3104" max="3105" width="5.140625" style="44" customWidth="1"/>
    <col min="3106" max="3106" width="6.42578125" style="44" customWidth="1"/>
    <col min="3107" max="3107" width="11.5703125" style="44"/>
    <col min="3108" max="3108" width="8.42578125" style="44" customWidth="1"/>
    <col min="3109" max="3109" width="3.140625" style="44" customWidth="1"/>
    <col min="3110" max="3110" width="5.140625" style="44" customWidth="1"/>
    <col min="3111" max="3111" width="7.42578125" style="44" customWidth="1"/>
    <col min="3112" max="3112" width="4.5703125" style="44" customWidth="1"/>
    <col min="3113" max="3328" width="11.5703125" style="44"/>
    <col min="3329" max="3329" width="1.85546875" style="44" customWidth="1"/>
    <col min="3330" max="3330" width="8.140625" style="44" customWidth="1"/>
    <col min="3331" max="3332" width="4.5703125" style="44" customWidth="1"/>
    <col min="3333" max="3333" width="7.140625" style="44" customWidth="1"/>
    <col min="3334" max="3334" width="7.85546875" style="44" customWidth="1"/>
    <col min="3335" max="3335" width="4.5703125" style="44" customWidth="1"/>
    <col min="3336" max="3336" width="8.140625" style="44" customWidth="1"/>
    <col min="3337" max="3337" width="9.42578125" style="44" customWidth="1"/>
    <col min="3338" max="3338" width="7.140625" style="44" customWidth="1"/>
    <col min="3339" max="3340" width="8.5703125" style="44" customWidth="1"/>
    <col min="3341" max="3341" width="4.5703125" style="44" customWidth="1"/>
    <col min="3342" max="3342" width="7.42578125" style="44" customWidth="1"/>
    <col min="3343" max="3344" width="4.5703125" style="44" customWidth="1"/>
    <col min="3345" max="3345" width="7" style="44" customWidth="1"/>
    <col min="3346" max="3346" width="8.140625" style="44" customWidth="1"/>
    <col min="3347" max="3347" width="8" style="44" customWidth="1"/>
    <col min="3348" max="3348" width="7.140625" style="44" customWidth="1"/>
    <col min="3349" max="3349" width="6.5703125" style="44" customWidth="1"/>
    <col min="3350" max="3350" width="4.5703125" style="44" customWidth="1"/>
    <col min="3351" max="3351" width="7.85546875" style="44" customWidth="1"/>
    <col min="3352" max="3352" width="8.140625" style="44" customWidth="1"/>
    <col min="3353" max="3356" width="4.5703125" style="44" customWidth="1"/>
    <col min="3357" max="3357" width="11.5703125" style="44"/>
    <col min="3358" max="3358" width="8.42578125" style="44" customWidth="1"/>
    <col min="3359" max="3359" width="5.42578125" style="44" customWidth="1"/>
    <col min="3360" max="3361" width="5.140625" style="44" customWidth="1"/>
    <col min="3362" max="3362" width="6.42578125" style="44" customWidth="1"/>
    <col min="3363" max="3363" width="11.5703125" style="44"/>
    <col min="3364" max="3364" width="8.42578125" style="44" customWidth="1"/>
    <col min="3365" max="3365" width="3.140625" style="44" customWidth="1"/>
    <col min="3366" max="3366" width="5.140625" style="44" customWidth="1"/>
    <col min="3367" max="3367" width="7.42578125" style="44" customWidth="1"/>
    <col min="3368" max="3368" width="4.5703125" style="44" customWidth="1"/>
    <col min="3369" max="3584" width="11.5703125" style="44"/>
    <col min="3585" max="3585" width="1.85546875" style="44" customWidth="1"/>
    <col min="3586" max="3586" width="8.140625" style="44" customWidth="1"/>
    <col min="3587" max="3588" width="4.5703125" style="44" customWidth="1"/>
    <col min="3589" max="3589" width="7.140625" style="44" customWidth="1"/>
    <col min="3590" max="3590" width="7.85546875" style="44" customWidth="1"/>
    <col min="3591" max="3591" width="4.5703125" style="44" customWidth="1"/>
    <col min="3592" max="3592" width="8.140625" style="44" customWidth="1"/>
    <col min="3593" max="3593" width="9.42578125" style="44" customWidth="1"/>
    <col min="3594" max="3594" width="7.140625" style="44" customWidth="1"/>
    <col min="3595" max="3596" width="8.5703125" style="44" customWidth="1"/>
    <col min="3597" max="3597" width="4.5703125" style="44" customWidth="1"/>
    <col min="3598" max="3598" width="7.42578125" style="44" customWidth="1"/>
    <col min="3599" max="3600" width="4.5703125" style="44" customWidth="1"/>
    <col min="3601" max="3601" width="7" style="44" customWidth="1"/>
    <col min="3602" max="3602" width="8.140625" style="44" customWidth="1"/>
    <col min="3603" max="3603" width="8" style="44" customWidth="1"/>
    <col min="3604" max="3604" width="7.140625" style="44" customWidth="1"/>
    <col min="3605" max="3605" width="6.5703125" style="44" customWidth="1"/>
    <col min="3606" max="3606" width="4.5703125" style="44" customWidth="1"/>
    <col min="3607" max="3607" width="7.85546875" style="44" customWidth="1"/>
    <col min="3608" max="3608" width="8.140625" style="44" customWidth="1"/>
    <col min="3609" max="3612" width="4.5703125" style="44" customWidth="1"/>
    <col min="3613" max="3613" width="11.5703125" style="44"/>
    <col min="3614" max="3614" width="8.42578125" style="44" customWidth="1"/>
    <col min="3615" max="3615" width="5.42578125" style="44" customWidth="1"/>
    <col min="3616" max="3617" width="5.140625" style="44" customWidth="1"/>
    <col min="3618" max="3618" width="6.42578125" style="44" customWidth="1"/>
    <col min="3619" max="3619" width="11.5703125" style="44"/>
    <col min="3620" max="3620" width="8.42578125" style="44" customWidth="1"/>
    <col min="3621" max="3621" width="3.140625" style="44" customWidth="1"/>
    <col min="3622" max="3622" width="5.140625" style="44" customWidth="1"/>
    <col min="3623" max="3623" width="7.42578125" style="44" customWidth="1"/>
    <col min="3624" max="3624" width="4.5703125" style="44" customWidth="1"/>
    <col min="3625" max="3840" width="11.5703125" style="44"/>
    <col min="3841" max="3841" width="1.85546875" style="44" customWidth="1"/>
    <col min="3842" max="3842" width="8.140625" style="44" customWidth="1"/>
    <col min="3843" max="3844" width="4.5703125" style="44" customWidth="1"/>
    <col min="3845" max="3845" width="7.140625" style="44" customWidth="1"/>
    <col min="3846" max="3846" width="7.85546875" style="44" customWidth="1"/>
    <col min="3847" max="3847" width="4.5703125" style="44" customWidth="1"/>
    <col min="3848" max="3848" width="8.140625" style="44" customWidth="1"/>
    <col min="3849" max="3849" width="9.42578125" style="44" customWidth="1"/>
    <col min="3850" max="3850" width="7.140625" style="44" customWidth="1"/>
    <col min="3851" max="3852" width="8.5703125" style="44" customWidth="1"/>
    <col min="3853" max="3853" width="4.5703125" style="44" customWidth="1"/>
    <col min="3854" max="3854" width="7.42578125" style="44" customWidth="1"/>
    <col min="3855" max="3856" width="4.5703125" style="44" customWidth="1"/>
    <col min="3857" max="3857" width="7" style="44" customWidth="1"/>
    <col min="3858" max="3858" width="8.140625" style="44" customWidth="1"/>
    <col min="3859" max="3859" width="8" style="44" customWidth="1"/>
    <col min="3860" max="3860" width="7.140625" style="44" customWidth="1"/>
    <col min="3861" max="3861" width="6.5703125" style="44" customWidth="1"/>
    <col min="3862" max="3862" width="4.5703125" style="44" customWidth="1"/>
    <col min="3863" max="3863" width="7.85546875" style="44" customWidth="1"/>
    <col min="3864" max="3864" width="8.140625" style="44" customWidth="1"/>
    <col min="3865" max="3868" width="4.5703125" style="44" customWidth="1"/>
    <col min="3869" max="3869" width="11.5703125" style="44"/>
    <col min="3870" max="3870" width="8.42578125" style="44" customWidth="1"/>
    <col min="3871" max="3871" width="5.42578125" style="44" customWidth="1"/>
    <col min="3872" max="3873" width="5.140625" style="44" customWidth="1"/>
    <col min="3874" max="3874" width="6.42578125" style="44" customWidth="1"/>
    <col min="3875" max="3875" width="11.5703125" style="44"/>
    <col min="3876" max="3876" width="8.42578125" style="44" customWidth="1"/>
    <col min="3877" max="3877" width="3.140625" style="44" customWidth="1"/>
    <col min="3878" max="3878" width="5.140625" style="44" customWidth="1"/>
    <col min="3879" max="3879" width="7.42578125" style="44" customWidth="1"/>
    <col min="3880" max="3880" width="4.5703125" style="44" customWidth="1"/>
    <col min="3881" max="4096" width="11.5703125" style="44"/>
    <col min="4097" max="4097" width="1.85546875" style="44" customWidth="1"/>
    <col min="4098" max="4098" width="8.140625" style="44" customWidth="1"/>
    <col min="4099" max="4100" width="4.5703125" style="44" customWidth="1"/>
    <col min="4101" max="4101" width="7.140625" style="44" customWidth="1"/>
    <col min="4102" max="4102" width="7.85546875" style="44" customWidth="1"/>
    <col min="4103" max="4103" width="4.5703125" style="44" customWidth="1"/>
    <col min="4104" max="4104" width="8.140625" style="44" customWidth="1"/>
    <col min="4105" max="4105" width="9.42578125" style="44" customWidth="1"/>
    <col min="4106" max="4106" width="7.140625" style="44" customWidth="1"/>
    <col min="4107" max="4108" width="8.5703125" style="44" customWidth="1"/>
    <col min="4109" max="4109" width="4.5703125" style="44" customWidth="1"/>
    <col min="4110" max="4110" width="7.42578125" style="44" customWidth="1"/>
    <col min="4111" max="4112" width="4.5703125" style="44" customWidth="1"/>
    <col min="4113" max="4113" width="7" style="44" customWidth="1"/>
    <col min="4114" max="4114" width="8.140625" style="44" customWidth="1"/>
    <col min="4115" max="4115" width="8" style="44" customWidth="1"/>
    <col min="4116" max="4116" width="7.140625" style="44" customWidth="1"/>
    <col min="4117" max="4117" width="6.5703125" style="44" customWidth="1"/>
    <col min="4118" max="4118" width="4.5703125" style="44" customWidth="1"/>
    <col min="4119" max="4119" width="7.85546875" style="44" customWidth="1"/>
    <col min="4120" max="4120" width="8.140625" style="44" customWidth="1"/>
    <col min="4121" max="4124" width="4.5703125" style="44" customWidth="1"/>
    <col min="4125" max="4125" width="11.5703125" style="44"/>
    <col min="4126" max="4126" width="8.42578125" style="44" customWidth="1"/>
    <col min="4127" max="4127" width="5.42578125" style="44" customWidth="1"/>
    <col min="4128" max="4129" width="5.140625" style="44" customWidth="1"/>
    <col min="4130" max="4130" width="6.42578125" style="44" customWidth="1"/>
    <col min="4131" max="4131" width="11.5703125" style="44"/>
    <col min="4132" max="4132" width="8.42578125" style="44" customWidth="1"/>
    <col min="4133" max="4133" width="3.140625" style="44" customWidth="1"/>
    <col min="4134" max="4134" width="5.140625" style="44" customWidth="1"/>
    <col min="4135" max="4135" width="7.42578125" style="44" customWidth="1"/>
    <col min="4136" max="4136" width="4.5703125" style="44" customWidth="1"/>
    <col min="4137" max="4352" width="11.5703125" style="44"/>
    <col min="4353" max="4353" width="1.85546875" style="44" customWidth="1"/>
    <col min="4354" max="4354" width="8.140625" style="44" customWidth="1"/>
    <col min="4355" max="4356" width="4.5703125" style="44" customWidth="1"/>
    <col min="4357" max="4357" width="7.140625" style="44" customWidth="1"/>
    <col min="4358" max="4358" width="7.85546875" style="44" customWidth="1"/>
    <col min="4359" max="4359" width="4.5703125" style="44" customWidth="1"/>
    <col min="4360" max="4360" width="8.140625" style="44" customWidth="1"/>
    <col min="4361" max="4361" width="9.42578125" style="44" customWidth="1"/>
    <col min="4362" max="4362" width="7.140625" style="44" customWidth="1"/>
    <col min="4363" max="4364" width="8.5703125" style="44" customWidth="1"/>
    <col min="4365" max="4365" width="4.5703125" style="44" customWidth="1"/>
    <col min="4366" max="4366" width="7.42578125" style="44" customWidth="1"/>
    <col min="4367" max="4368" width="4.5703125" style="44" customWidth="1"/>
    <col min="4369" max="4369" width="7" style="44" customWidth="1"/>
    <col min="4370" max="4370" width="8.140625" style="44" customWidth="1"/>
    <col min="4371" max="4371" width="8" style="44" customWidth="1"/>
    <col min="4372" max="4372" width="7.140625" style="44" customWidth="1"/>
    <col min="4373" max="4373" width="6.5703125" style="44" customWidth="1"/>
    <col min="4374" max="4374" width="4.5703125" style="44" customWidth="1"/>
    <col min="4375" max="4375" width="7.85546875" style="44" customWidth="1"/>
    <col min="4376" max="4376" width="8.140625" style="44" customWidth="1"/>
    <col min="4377" max="4380" width="4.5703125" style="44" customWidth="1"/>
    <col min="4381" max="4381" width="11.5703125" style="44"/>
    <col min="4382" max="4382" width="8.42578125" style="44" customWidth="1"/>
    <col min="4383" max="4383" width="5.42578125" style="44" customWidth="1"/>
    <col min="4384" max="4385" width="5.140625" style="44" customWidth="1"/>
    <col min="4386" max="4386" width="6.42578125" style="44" customWidth="1"/>
    <col min="4387" max="4387" width="11.5703125" style="44"/>
    <col min="4388" max="4388" width="8.42578125" style="44" customWidth="1"/>
    <col min="4389" max="4389" width="3.140625" style="44" customWidth="1"/>
    <col min="4390" max="4390" width="5.140625" style="44" customWidth="1"/>
    <col min="4391" max="4391" width="7.42578125" style="44" customWidth="1"/>
    <col min="4392" max="4392" width="4.5703125" style="44" customWidth="1"/>
    <col min="4393" max="4608" width="11.5703125" style="44"/>
    <col min="4609" max="4609" width="1.85546875" style="44" customWidth="1"/>
    <col min="4610" max="4610" width="8.140625" style="44" customWidth="1"/>
    <col min="4611" max="4612" width="4.5703125" style="44" customWidth="1"/>
    <col min="4613" max="4613" width="7.140625" style="44" customWidth="1"/>
    <col min="4614" max="4614" width="7.85546875" style="44" customWidth="1"/>
    <col min="4615" max="4615" width="4.5703125" style="44" customWidth="1"/>
    <col min="4616" max="4616" width="8.140625" style="44" customWidth="1"/>
    <col min="4617" max="4617" width="9.42578125" style="44" customWidth="1"/>
    <col min="4618" max="4618" width="7.140625" style="44" customWidth="1"/>
    <col min="4619" max="4620" width="8.5703125" style="44" customWidth="1"/>
    <col min="4621" max="4621" width="4.5703125" style="44" customWidth="1"/>
    <col min="4622" max="4622" width="7.42578125" style="44" customWidth="1"/>
    <col min="4623" max="4624" width="4.5703125" style="44" customWidth="1"/>
    <col min="4625" max="4625" width="7" style="44" customWidth="1"/>
    <col min="4626" max="4626" width="8.140625" style="44" customWidth="1"/>
    <col min="4627" max="4627" width="8" style="44" customWidth="1"/>
    <col min="4628" max="4628" width="7.140625" style="44" customWidth="1"/>
    <col min="4629" max="4629" width="6.5703125" style="44" customWidth="1"/>
    <col min="4630" max="4630" width="4.5703125" style="44" customWidth="1"/>
    <col min="4631" max="4631" width="7.85546875" style="44" customWidth="1"/>
    <col min="4632" max="4632" width="8.140625" style="44" customWidth="1"/>
    <col min="4633" max="4636" width="4.5703125" style="44" customWidth="1"/>
    <col min="4637" max="4637" width="11.5703125" style="44"/>
    <col min="4638" max="4638" width="8.42578125" style="44" customWidth="1"/>
    <col min="4639" max="4639" width="5.42578125" style="44" customWidth="1"/>
    <col min="4640" max="4641" width="5.140625" style="44" customWidth="1"/>
    <col min="4642" max="4642" width="6.42578125" style="44" customWidth="1"/>
    <col min="4643" max="4643" width="11.5703125" style="44"/>
    <col min="4644" max="4644" width="8.42578125" style="44" customWidth="1"/>
    <col min="4645" max="4645" width="3.140625" style="44" customWidth="1"/>
    <col min="4646" max="4646" width="5.140625" style="44" customWidth="1"/>
    <col min="4647" max="4647" width="7.42578125" style="44" customWidth="1"/>
    <col min="4648" max="4648" width="4.5703125" style="44" customWidth="1"/>
    <col min="4649" max="4864" width="11.5703125" style="44"/>
    <col min="4865" max="4865" width="1.85546875" style="44" customWidth="1"/>
    <col min="4866" max="4866" width="8.140625" style="44" customWidth="1"/>
    <col min="4867" max="4868" width="4.5703125" style="44" customWidth="1"/>
    <col min="4869" max="4869" width="7.140625" style="44" customWidth="1"/>
    <col min="4870" max="4870" width="7.85546875" style="44" customWidth="1"/>
    <col min="4871" max="4871" width="4.5703125" style="44" customWidth="1"/>
    <col min="4872" max="4872" width="8.140625" style="44" customWidth="1"/>
    <col min="4873" max="4873" width="9.42578125" style="44" customWidth="1"/>
    <col min="4874" max="4874" width="7.140625" style="44" customWidth="1"/>
    <col min="4875" max="4876" width="8.5703125" style="44" customWidth="1"/>
    <col min="4877" max="4877" width="4.5703125" style="44" customWidth="1"/>
    <col min="4878" max="4878" width="7.42578125" style="44" customWidth="1"/>
    <col min="4879" max="4880" width="4.5703125" style="44" customWidth="1"/>
    <col min="4881" max="4881" width="7" style="44" customWidth="1"/>
    <col min="4882" max="4882" width="8.140625" style="44" customWidth="1"/>
    <col min="4883" max="4883" width="8" style="44" customWidth="1"/>
    <col min="4884" max="4884" width="7.140625" style="44" customWidth="1"/>
    <col min="4885" max="4885" width="6.5703125" style="44" customWidth="1"/>
    <col min="4886" max="4886" width="4.5703125" style="44" customWidth="1"/>
    <col min="4887" max="4887" width="7.85546875" style="44" customWidth="1"/>
    <col min="4888" max="4888" width="8.140625" style="44" customWidth="1"/>
    <col min="4889" max="4892" width="4.5703125" style="44" customWidth="1"/>
    <col min="4893" max="4893" width="11.5703125" style="44"/>
    <col min="4894" max="4894" width="8.42578125" style="44" customWidth="1"/>
    <col min="4895" max="4895" width="5.42578125" style="44" customWidth="1"/>
    <col min="4896" max="4897" width="5.140625" style="44" customWidth="1"/>
    <col min="4898" max="4898" width="6.42578125" style="44" customWidth="1"/>
    <col min="4899" max="4899" width="11.5703125" style="44"/>
    <col min="4900" max="4900" width="8.42578125" style="44" customWidth="1"/>
    <col min="4901" max="4901" width="3.140625" style="44" customWidth="1"/>
    <col min="4902" max="4902" width="5.140625" style="44" customWidth="1"/>
    <col min="4903" max="4903" width="7.42578125" style="44" customWidth="1"/>
    <col min="4904" max="4904" width="4.5703125" style="44" customWidth="1"/>
    <col min="4905" max="5120" width="11.5703125" style="44"/>
    <col min="5121" max="5121" width="1.85546875" style="44" customWidth="1"/>
    <col min="5122" max="5122" width="8.140625" style="44" customWidth="1"/>
    <col min="5123" max="5124" width="4.5703125" style="44" customWidth="1"/>
    <col min="5125" max="5125" width="7.140625" style="44" customWidth="1"/>
    <col min="5126" max="5126" width="7.85546875" style="44" customWidth="1"/>
    <col min="5127" max="5127" width="4.5703125" style="44" customWidth="1"/>
    <col min="5128" max="5128" width="8.140625" style="44" customWidth="1"/>
    <col min="5129" max="5129" width="9.42578125" style="44" customWidth="1"/>
    <col min="5130" max="5130" width="7.140625" style="44" customWidth="1"/>
    <col min="5131" max="5132" width="8.5703125" style="44" customWidth="1"/>
    <col min="5133" max="5133" width="4.5703125" style="44" customWidth="1"/>
    <col min="5134" max="5134" width="7.42578125" style="44" customWidth="1"/>
    <col min="5135" max="5136" width="4.5703125" style="44" customWidth="1"/>
    <col min="5137" max="5137" width="7" style="44" customWidth="1"/>
    <col min="5138" max="5138" width="8.140625" style="44" customWidth="1"/>
    <col min="5139" max="5139" width="8" style="44" customWidth="1"/>
    <col min="5140" max="5140" width="7.140625" style="44" customWidth="1"/>
    <col min="5141" max="5141" width="6.5703125" style="44" customWidth="1"/>
    <col min="5142" max="5142" width="4.5703125" style="44" customWidth="1"/>
    <col min="5143" max="5143" width="7.85546875" style="44" customWidth="1"/>
    <col min="5144" max="5144" width="8.140625" style="44" customWidth="1"/>
    <col min="5145" max="5148" width="4.5703125" style="44" customWidth="1"/>
    <col min="5149" max="5149" width="11.5703125" style="44"/>
    <col min="5150" max="5150" width="8.42578125" style="44" customWidth="1"/>
    <col min="5151" max="5151" width="5.42578125" style="44" customWidth="1"/>
    <col min="5152" max="5153" width="5.140625" style="44" customWidth="1"/>
    <col min="5154" max="5154" width="6.42578125" style="44" customWidth="1"/>
    <col min="5155" max="5155" width="11.5703125" style="44"/>
    <col min="5156" max="5156" width="8.42578125" style="44" customWidth="1"/>
    <col min="5157" max="5157" width="3.140625" style="44" customWidth="1"/>
    <col min="5158" max="5158" width="5.140625" style="44" customWidth="1"/>
    <col min="5159" max="5159" width="7.42578125" style="44" customWidth="1"/>
    <col min="5160" max="5160" width="4.5703125" style="44" customWidth="1"/>
    <col min="5161" max="5376" width="11.5703125" style="44"/>
    <col min="5377" max="5377" width="1.85546875" style="44" customWidth="1"/>
    <col min="5378" max="5378" width="8.140625" style="44" customWidth="1"/>
    <col min="5379" max="5380" width="4.5703125" style="44" customWidth="1"/>
    <col min="5381" max="5381" width="7.140625" style="44" customWidth="1"/>
    <col min="5382" max="5382" width="7.85546875" style="44" customWidth="1"/>
    <col min="5383" max="5383" width="4.5703125" style="44" customWidth="1"/>
    <col min="5384" max="5384" width="8.140625" style="44" customWidth="1"/>
    <col min="5385" max="5385" width="9.42578125" style="44" customWidth="1"/>
    <col min="5386" max="5386" width="7.140625" style="44" customWidth="1"/>
    <col min="5387" max="5388" width="8.5703125" style="44" customWidth="1"/>
    <col min="5389" max="5389" width="4.5703125" style="44" customWidth="1"/>
    <col min="5390" max="5390" width="7.42578125" style="44" customWidth="1"/>
    <col min="5391" max="5392" width="4.5703125" style="44" customWidth="1"/>
    <col min="5393" max="5393" width="7" style="44" customWidth="1"/>
    <col min="5394" max="5394" width="8.140625" style="44" customWidth="1"/>
    <col min="5395" max="5395" width="8" style="44" customWidth="1"/>
    <col min="5396" max="5396" width="7.140625" style="44" customWidth="1"/>
    <col min="5397" max="5397" width="6.5703125" style="44" customWidth="1"/>
    <col min="5398" max="5398" width="4.5703125" style="44" customWidth="1"/>
    <col min="5399" max="5399" width="7.85546875" style="44" customWidth="1"/>
    <col min="5400" max="5400" width="8.140625" style="44" customWidth="1"/>
    <col min="5401" max="5404" width="4.5703125" style="44" customWidth="1"/>
    <col min="5405" max="5405" width="11.5703125" style="44"/>
    <col min="5406" max="5406" width="8.42578125" style="44" customWidth="1"/>
    <col min="5407" max="5407" width="5.42578125" style="44" customWidth="1"/>
    <col min="5408" max="5409" width="5.140625" style="44" customWidth="1"/>
    <col min="5410" max="5410" width="6.42578125" style="44" customWidth="1"/>
    <col min="5411" max="5411" width="11.5703125" style="44"/>
    <col min="5412" max="5412" width="8.42578125" style="44" customWidth="1"/>
    <col min="5413" max="5413" width="3.140625" style="44" customWidth="1"/>
    <col min="5414" max="5414" width="5.140625" style="44" customWidth="1"/>
    <col min="5415" max="5415" width="7.42578125" style="44" customWidth="1"/>
    <col min="5416" max="5416" width="4.5703125" style="44" customWidth="1"/>
    <col min="5417" max="5632" width="11.5703125" style="44"/>
    <col min="5633" max="5633" width="1.85546875" style="44" customWidth="1"/>
    <col min="5634" max="5634" width="8.140625" style="44" customWidth="1"/>
    <col min="5635" max="5636" width="4.5703125" style="44" customWidth="1"/>
    <col min="5637" max="5637" width="7.140625" style="44" customWidth="1"/>
    <col min="5638" max="5638" width="7.85546875" style="44" customWidth="1"/>
    <col min="5639" max="5639" width="4.5703125" style="44" customWidth="1"/>
    <col min="5640" max="5640" width="8.140625" style="44" customWidth="1"/>
    <col min="5641" max="5641" width="9.42578125" style="44" customWidth="1"/>
    <col min="5642" max="5642" width="7.140625" style="44" customWidth="1"/>
    <col min="5643" max="5644" width="8.5703125" style="44" customWidth="1"/>
    <col min="5645" max="5645" width="4.5703125" style="44" customWidth="1"/>
    <col min="5646" max="5646" width="7.42578125" style="44" customWidth="1"/>
    <col min="5647" max="5648" width="4.5703125" style="44" customWidth="1"/>
    <col min="5649" max="5649" width="7" style="44" customWidth="1"/>
    <col min="5650" max="5650" width="8.140625" style="44" customWidth="1"/>
    <col min="5651" max="5651" width="8" style="44" customWidth="1"/>
    <col min="5652" max="5652" width="7.140625" style="44" customWidth="1"/>
    <col min="5653" max="5653" width="6.5703125" style="44" customWidth="1"/>
    <col min="5654" max="5654" width="4.5703125" style="44" customWidth="1"/>
    <col min="5655" max="5655" width="7.85546875" style="44" customWidth="1"/>
    <col min="5656" max="5656" width="8.140625" style="44" customWidth="1"/>
    <col min="5657" max="5660" width="4.5703125" style="44" customWidth="1"/>
    <col min="5661" max="5661" width="11.5703125" style="44"/>
    <col min="5662" max="5662" width="8.42578125" style="44" customWidth="1"/>
    <col min="5663" max="5663" width="5.42578125" style="44" customWidth="1"/>
    <col min="5664" max="5665" width="5.140625" style="44" customWidth="1"/>
    <col min="5666" max="5666" width="6.42578125" style="44" customWidth="1"/>
    <col min="5667" max="5667" width="11.5703125" style="44"/>
    <col min="5668" max="5668" width="8.42578125" style="44" customWidth="1"/>
    <col min="5669" max="5669" width="3.140625" style="44" customWidth="1"/>
    <col min="5670" max="5670" width="5.140625" style="44" customWidth="1"/>
    <col min="5671" max="5671" width="7.42578125" style="44" customWidth="1"/>
    <col min="5672" max="5672" width="4.5703125" style="44" customWidth="1"/>
    <col min="5673" max="5888" width="11.5703125" style="44"/>
    <col min="5889" max="5889" width="1.85546875" style="44" customWidth="1"/>
    <col min="5890" max="5890" width="8.140625" style="44" customWidth="1"/>
    <col min="5891" max="5892" width="4.5703125" style="44" customWidth="1"/>
    <col min="5893" max="5893" width="7.140625" style="44" customWidth="1"/>
    <col min="5894" max="5894" width="7.85546875" style="44" customWidth="1"/>
    <col min="5895" max="5895" width="4.5703125" style="44" customWidth="1"/>
    <col min="5896" max="5896" width="8.140625" style="44" customWidth="1"/>
    <col min="5897" max="5897" width="9.42578125" style="44" customWidth="1"/>
    <col min="5898" max="5898" width="7.140625" style="44" customWidth="1"/>
    <col min="5899" max="5900" width="8.5703125" style="44" customWidth="1"/>
    <col min="5901" max="5901" width="4.5703125" style="44" customWidth="1"/>
    <col min="5902" max="5902" width="7.42578125" style="44" customWidth="1"/>
    <col min="5903" max="5904" width="4.5703125" style="44" customWidth="1"/>
    <col min="5905" max="5905" width="7" style="44" customWidth="1"/>
    <col min="5906" max="5906" width="8.140625" style="44" customWidth="1"/>
    <col min="5907" max="5907" width="8" style="44" customWidth="1"/>
    <col min="5908" max="5908" width="7.140625" style="44" customWidth="1"/>
    <col min="5909" max="5909" width="6.5703125" style="44" customWidth="1"/>
    <col min="5910" max="5910" width="4.5703125" style="44" customWidth="1"/>
    <col min="5911" max="5911" width="7.85546875" style="44" customWidth="1"/>
    <col min="5912" max="5912" width="8.140625" style="44" customWidth="1"/>
    <col min="5913" max="5916" width="4.5703125" style="44" customWidth="1"/>
    <col min="5917" max="5917" width="11.5703125" style="44"/>
    <col min="5918" max="5918" width="8.42578125" style="44" customWidth="1"/>
    <col min="5919" max="5919" width="5.42578125" style="44" customWidth="1"/>
    <col min="5920" max="5921" width="5.140625" style="44" customWidth="1"/>
    <col min="5922" max="5922" width="6.42578125" style="44" customWidth="1"/>
    <col min="5923" max="5923" width="11.5703125" style="44"/>
    <col min="5924" max="5924" width="8.42578125" style="44" customWidth="1"/>
    <col min="5925" max="5925" width="3.140625" style="44" customWidth="1"/>
    <col min="5926" max="5926" width="5.140625" style="44" customWidth="1"/>
    <col min="5927" max="5927" width="7.42578125" style="44" customWidth="1"/>
    <col min="5928" max="5928" width="4.5703125" style="44" customWidth="1"/>
    <col min="5929" max="6144" width="11.5703125" style="44"/>
    <col min="6145" max="6145" width="1.85546875" style="44" customWidth="1"/>
    <col min="6146" max="6146" width="8.140625" style="44" customWidth="1"/>
    <col min="6147" max="6148" width="4.5703125" style="44" customWidth="1"/>
    <col min="6149" max="6149" width="7.140625" style="44" customWidth="1"/>
    <col min="6150" max="6150" width="7.85546875" style="44" customWidth="1"/>
    <col min="6151" max="6151" width="4.5703125" style="44" customWidth="1"/>
    <col min="6152" max="6152" width="8.140625" style="44" customWidth="1"/>
    <col min="6153" max="6153" width="9.42578125" style="44" customWidth="1"/>
    <col min="6154" max="6154" width="7.140625" style="44" customWidth="1"/>
    <col min="6155" max="6156" width="8.5703125" style="44" customWidth="1"/>
    <col min="6157" max="6157" width="4.5703125" style="44" customWidth="1"/>
    <col min="6158" max="6158" width="7.42578125" style="44" customWidth="1"/>
    <col min="6159" max="6160" width="4.5703125" style="44" customWidth="1"/>
    <col min="6161" max="6161" width="7" style="44" customWidth="1"/>
    <col min="6162" max="6162" width="8.140625" style="44" customWidth="1"/>
    <col min="6163" max="6163" width="8" style="44" customWidth="1"/>
    <col min="6164" max="6164" width="7.140625" style="44" customWidth="1"/>
    <col min="6165" max="6165" width="6.5703125" style="44" customWidth="1"/>
    <col min="6166" max="6166" width="4.5703125" style="44" customWidth="1"/>
    <col min="6167" max="6167" width="7.85546875" style="44" customWidth="1"/>
    <col min="6168" max="6168" width="8.140625" style="44" customWidth="1"/>
    <col min="6169" max="6172" width="4.5703125" style="44" customWidth="1"/>
    <col min="6173" max="6173" width="11.5703125" style="44"/>
    <col min="6174" max="6174" width="8.42578125" style="44" customWidth="1"/>
    <col min="6175" max="6175" width="5.42578125" style="44" customWidth="1"/>
    <col min="6176" max="6177" width="5.140625" style="44" customWidth="1"/>
    <col min="6178" max="6178" width="6.42578125" style="44" customWidth="1"/>
    <col min="6179" max="6179" width="11.5703125" style="44"/>
    <col min="6180" max="6180" width="8.42578125" style="44" customWidth="1"/>
    <col min="6181" max="6181" width="3.140625" style="44" customWidth="1"/>
    <col min="6182" max="6182" width="5.140625" style="44" customWidth="1"/>
    <col min="6183" max="6183" width="7.42578125" style="44" customWidth="1"/>
    <col min="6184" max="6184" width="4.5703125" style="44" customWidth="1"/>
    <col min="6185" max="6400" width="11.5703125" style="44"/>
    <col min="6401" max="6401" width="1.85546875" style="44" customWidth="1"/>
    <col min="6402" max="6402" width="8.140625" style="44" customWidth="1"/>
    <col min="6403" max="6404" width="4.5703125" style="44" customWidth="1"/>
    <col min="6405" max="6405" width="7.140625" style="44" customWidth="1"/>
    <col min="6406" max="6406" width="7.85546875" style="44" customWidth="1"/>
    <col min="6407" max="6407" width="4.5703125" style="44" customWidth="1"/>
    <col min="6408" max="6408" width="8.140625" style="44" customWidth="1"/>
    <col min="6409" max="6409" width="9.42578125" style="44" customWidth="1"/>
    <col min="6410" max="6410" width="7.140625" style="44" customWidth="1"/>
    <col min="6411" max="6412" width="8.5703125" style="44" customWidth="1"/>
    <col min="6413" max="6413" width="4.5703125" style="44" customWidth="1"/>
    <col min="6414" max="6414" width="7.42578125" style="44" customWidth="1"/>
    <col min="6415" max="6416" width="4.5703125" style="44" customWidth="1"/>
    <col min="6417" max="6417" width="7" style="44" customWidth="1"/>
    <col min="6418" max="6418" width="8.140625" style="44" customWidth="1"/>
    <col min="6419" max="6419" width="8" style="44" customWidth="1"/>
    <col min="6420" max="6420" width="7.140625" style="44" customWidth="1"/>
    <col min="6421" max="6421" width="6.5703125" style="44" customWidth="1"/>
    <col min="6422" max="6422" width="4.5703125" style="44" customWidth="1"/>
    <col min="6423" max="6423" width="7.85546875" style="44" customWidth="1"/>
    <col min="6424" max="6424" width="8.140625" style="44" customWidth="1"/>
    <col min="6425" max="6428" width="4.5703125" style="44" customWidth="1"/>
    <col min="6429" max="6429" width="11.5703125" style="44"/>
    <col min="6430" max="6430" width="8.42578125" style="44" customWidth="1"/>
    <col min="6431" max="6431" width="5.42578125" style="44" customWidth="1"/>
    <col min="6432" max="6433" width="5.140625" style="44" customWidth="1"/>
    <col min="6434" max="6434" width="6.42578125" style="44" customWidth="1"/>
    <col min="6435" max="6435" width="11.5703125" style="44"/>
    <col min="6436" max="6436" width="8.42578125" style="44" customWidth="1"/>
    <col min="6437" max="6437" width="3.140625" style="44" customWidth="1"/>
    <col min="6438" max="6438" width="5.140625" style="44" customWidth="1"/>
    <col min="6439" max="6439" width="7.42578125" style="44" customWidth="1"/>
    <col min="6440" max="6440" width="4.5703125" style="44" customWidth="1"/>
    <col min="6441" max="6656" width="11.5703125" style="44"/>
    <col min="6657" max="6657" width="1.85546875" style="44" customWidth="1"/>
    <col min="6658" max="6658" width="8.140625" style="44" customWidth="1"/>
    <col min="6659" max="6660" width="4.5703125" style="44" customWidth="1"/>
    <col min="6661" max="6661" width="7.140625" style="44" customWidth="1"/>
    <col min="6662" max="6662" width="7.85546875" style="44" customWidth="1"/>
    <col min="6663" max="6663" width="4.5703125" style="44" customWidth="1"/>
    <col min="6664" max="6664" width="8.140625" style="44" customWidth="1"/>
    <col min="6665" max="6665" width="9.42578125" style="44" customWidth="1"/>
    <col min="6666" max="6666" width="7.140625" style="44" customWidth="1"/>
    <col min="6667" max="6668" width="8.5703125" style="44" customWidth="1"/>
    <col min="6669" max="6669" width="4.5703125" style="44" customWidth="1"/>
    <col min="6670" max="6670" width="7.42578125" style="44" customWidth="1"/>
    <col min="6671" max="6672" width="4.5703125" style="44" customWidth="1"/>
    <col min="6673" max="6673" width="7" style="44" customWidth="1"/>
    <col min="6674" max="6674" width="8.140625" style="44" customWidth="1"/>
    <col min="6675" max="6675" width="8" style="44" customWidth="1"/>
    <col min="6676" max="6676" width="7.140625" style="44" customWidth="1"/>
    <col min="6677" max="6677" width="6.5703125" style="44" customWidth="1"/>
    <col min="6678" max="6678" width="4.5703125" style="44" customWidth="1"/>
    <col min="6679" max="6679" width="7.85546875" style="44" customWidth="1"/>
    <col min="6680" max="6680" width="8.140625" style="44" customWidth="1"/>
    <col min="6681" max="6684" width="4.5703125" style="44" customWidth="1"/>
    <col min="6685" max="6685" width="11.5703125" style="44"/>
    <col min="6686" max="6686" width="8.42578125" style="44" customWidth="1"/>
    <col min="6687" max="6687" width="5.42578125" style="44" customWidth="1"/>
    <col min="6688" max="6689" width="5.140625" style="44" customWidth="1"/>
    <col min="6690" max="6690" width="6.42578125" style="44" customWidth="1"/>
    <col min="6691" max="6691" width="11.5703125" style="44"/>
    <col min="6692" max="6692" width="8.42578125" style="44" customWidth="1"/>
    <col min="6693" max="6693" width="3.140625" style="44" customWidth="1"/>
    <col min="6694" max="6694" width="5.140625" style="44" customWidth="1"/>
    <col min="6695" max="6695" width="7.42578125" style="44" customWidth="1"/>
    <col min="6696" max="6696" width="4.5703125" style="44" customWidth="1"/>
    <col min="6697" max="6912" width="11.5703125" style="44"/>
    <col min="6913" max="6913" width="1.85546875" style="44" customWidth="1"/>
    <col min="6914" max="6914" width="8.140625" style="44" customWidth="1"/>
    <col min="6915" max="6916" width="4.5703125" style="44" customWidth="1"/>
    <col min="6917" max="6917" width="7.140625" style="44" customWidth="1"/>
    <col min="6918" max="6918" width="7.85546875" style="44" customWidth="1"/>
    <col min="6919" max="6919" width="4.5703125" style="44" customWidth="1"/>
    <col min="6920" max="6920" width="8.140625" style="44" customWidth="1"/>
    <col min="6921" max="6921" width="9.42578125" style="44" customWidth="1"/>
    <col min="6922" max="6922" width="7.140625" style="44" customWidth="1"/>
    <col min="6923" max="6924" width="8.5703125" style="44" customWidth="1"/>
    <col min="6925" max="6925" width="4.5703125" style="44" customWidth="1"/>
    <col min="6926" max="6926" width="7.42578125" style="44" customWidth="1"/>
    <col min="6927" max="6928" width="4.5703125" style="44" customWidth="1"/>
    <col min="6929" max="6929" width="7" style="44" customWidth="1"/>
    <col min="6930" max="6930" width="8.140625" style="44" customWidth="1"/>
    <col min="6931" max="6931" width="8" style="44" customWidth="1"/>
    <col min="6932" max="6932" width="7.140625" style="44" customWidth="1"/>
    <col min="6933" max="6933" width="6.5703125" style="44" customWidth="1"/>
    <col min="6934" max="6934" width="4.5703125" style="44" customWidth="1"/>
    <col min="6935" max="6935" width="7.85546875" style="44" customWidth="1"/>
    <col min="6936" max="6936" width="8.140625" style="44" customWidth="1"/>
    <col min="6937" max="6940" width="4.5703125" style="44" customWidth="1"/>
    <col min="6941" max="6941" width="11.5703125" style="44"/>
    <col min="6942" max="6942" width="8.42578125" style="44" customWidth="1"/>
    <col min="6943" max="6943" width="5.42578125" style="44" customWidth="1"/>
    <col min="6944" max="6945" width="5.140625" style="44" customWidth="1"/>
    <col min="6946" max="6946" width="6.42578125" style="44" customWidth="1"/>
    <col min="6947" max="6947" width="11.5703125" style="44"/>
    <col min="6948" max="6948" width="8.42578125" style="44" customWidth="1"/>
    <col min="6949" max="6949" width="3.140625" style="44" customWidth="1"/>
    <col min="6950" max="6950" width="5.140625" style="44" customWidth="1"/>
    <col min="6951" max="6951" width="7.42578125" style="44" customWidth="1"/>
    <col min="6952" max="6952" width="4.5703125" style="44" customWidth="1"/>
    <col min="6953" max="7168" width="11.5703125" style="44"/>
    <col min="7169" max="7169" width="1.85546875" style="44" customWidth="1"/>
    <col min="7170" max="7170" width="8.140625" style="44" customWidth="1"/>
    <col min="7171" max="7172" width="4.5703125" style="44" customWidth="1"/>
    <col min="7173" max="7173" width="7.140625" style="44" customWidth="1"/>
    <col min="7174" max="7174" width="7.85546875" style="44" customWidth="1"/>
    <col min="7175" max="7175" width="4.5703125" style="44" customWidth="1"/>
    <col min="7176" max="7176" width="8.140625" style="44" customWidth="1"/>
    <col min="7177" max="7177" width="9.42578125" style="44" customWidth="1"/>
    <col min="7178" max="7178" width="7.140625" style="44" customWidth="1"/>
    <col min="7179" max="7180" width="8.5703125" style="44" customWidth="1"/>
    <col min="7181" max="7181" width="4.5703125" style="44" customWidth="1"/>
    <col min="7182" max="7182" width="7.42578125" style="44" customWidth="1"/>
    <col min="7183" max="7184" width="4.5703125" style="44" customWidth="1"/>
    <col min="7185" max="7185" width="7" style="44" customWidth="1"/>
    <col min="7186" max="7186" width="8.140625" style="44" customWidth="1"/>
    <col min="7187" max="7187" width="8" style="44" customWidth="1"/>
    <col min="7188" max="7188" width="7.140625" style="44" customWidth="1"/>
    <col min="7189" max="7189" width="6.5703125" style="44" customWidth="1"/>
    <col min="7190" max="7190" width="4.5703125" style="44" customWidth="1"/>
    <col min="7191" max="7191" width="7.85546875" style="44" customWidth="1"/>
    <col min="7192" max="7192" width="8.140625" style="44" customWidth="1"/>
    <col min="7193" max="7196" width="4.5703125" style="44" customWidth="1"/>
    <col min="7197" max="7197" width="11.5703125" style="44"/>
    <col min="7198" max="7198" width="8.42578125" style="44" customWidth="1"/>
    <col min="7199" max="7199" width="5.42578125" style="44" customWidth="1"/>
    <col min="7200" max="7201" width="5.140625" style="44" customWidth="1"/>
    <col min="7202" max="7202" width="6.42578125" style="44" customWidth="1"/>
    <col min="7203" max="7203" width="11.5703125" style="44"/>
    <col min="7204" max="7204" width="8.42578125" style="44" customWidth="1"/>
    <col min="7205" max="7205" width="3.140625" style="44" customWidth="1"/>
    <col min="7206" max="7206" width="5.140625" style="44" customWidth="1"/>
    <col min="7207" max="7207" width="7.42578125" style="44" customWidth="1"/>
    <col min="7208" max="7208" width="4.5703125" style="44" customWidth="1"/>
    <col min="7209" max="7424" width="11.5703125" style="44"/>
    <col min="7425" max="7425" width="1.85546875" style="44" customWidth="1"/>
    <col min="7426" max="7426" width="8.140625" style="44" customWidth="1"/>
    <col min="7427" max="7428" width="4.5703125" style="44" customWidth="1"/>
    <col min="7429" max="7429" width="7.140625" style="44" customWidth="1"/>
    <col min="7430" max="7430" width="7.85546875" style="44" customWidth="1"/>
    <col min="7431" max="7431" width="4.5703125" style="44" customWidth="1"/>
    <col min="7432" max="7432" width="8.140625" style="44" customWidth="1"/>
    <col min="7433" max="7433" width="9.42578125" style="44" customWidth="1"/>
    <col min="7434" max="7434" width="7.140625" style="44" customWidth="1"/>
    <col min="7435" max="7436" width="8.5703125" style="44" customWidth="1"/>
    <col min="7437" max="7437" width="4.5703125" style="44" customWidth="1"/>
    <col min="7438" max="7438" width="7.42578125" style="44" customWidth="1"/>
    <col min="7439" max="7440" width="4.5703125" style="44" customWidth="1"/>
    <col min="7441" max="7441" width="7" style="44" customWidth="1"/>
    <col min="7442" max="7442" width="8.140625" style="44" customWidth="1"/>
    <col min="7443" max="7443" width="8" style="44" customWidth="1"/>
    <col min="7444" max="7444" width="7.140625" style="44" customWidth="1"/>
    <col min="7445" max="7445" width="6.5703125" style="44" customWidth="1"/>
    <col min="7446" max="7446" width="4.5703125" style="44" customWidth="1"/>
    <col min="7447" max="7447" width="7.85546875" style="44" customWidth="1"/>
    <col min="7448" max="7448" width="8.140625" style="44" customWidth="1"/>
    <col min="7449" max="7452" width="4.5703125" style="44" customWidth="1"/>
    <col min="7453" max="7453" width="11.5703125" style="44"/>
    <col min="7454" max="7454" width="8.42578125" style="44" customWidth="1"/>
    <col min="7455" max="7455" width="5.42578125" style="44" customWidth="1"/>
    <col min="7456" max="7457" width="5.140625" style="44" customWidth="1"/>
    <col min="7458" max="7458" width="6.42578125" style="44" customWidth="1"/>
    <col min="7459" max="7459" width="11.5703125" style="44"/>
    <col min="7460" max="7460" width="8.42578125" style="44" customWidth="1"/>
    <col min="7461" max="7461" width="3.140625" style="44" customWidth="1"/>
    <col min="7462" max="7462" width="5.140625" style="44" customWidth="1"/>
    <col min="7463" max="7463" width="7.42578125" style="44" customWidth="1"/>
    <col min="7464" max="7464" width="4.5703125" style="44" customWidth="1"/>
    <col min="7465" max="7680" width="11.5703125" style="44"/>
    <col min="7681" max="7681" width="1.85546875" style="44" customWidth="1"/>
    <col min="7682" max="7682" width="8.140625" style="44" customWidth="1"/>
    <col min="7683" max="7684" width="4.5703125" style="44" customWidth="1"/>
    <col min="7685" max="7685" width="7.140625" style="44" customWidth="1"/>
    <col min="7686" max="7686" width="7.85546875" style="44" customWidth="1"/>
    <col min="7687" max="7687" width="4.5703125" style="44" customWidth="1"/>
    <col min="7688" max="7688" width="8.140625" style="44" customWidth="1"/>
    <col min="7689" max="7689" width="9.42578125" style="44" customWidth="1"/>
    <col min="7690" max="7690" width="7.140625" style="44" customWidth="1"/>
    <col min="7691" max="7692" width="8.5703125" style="44" customWidth="1"/>
    <col min="7693" max="7693" width="4.5703125" style="44" customWidth="1"/>
    <col min="7694" max="7694" width="7.42578125" style="44" customWidth="1"/>
    <col min="7695" max="7696" width="4.5703125" style="44" customWidth="1"/>
    <col min="7697" max="7697" width="7" style="44" customWidth="1"/>
    <col min="7698" max="7698" width="8.140625" style="44" customWidth="1"/>
    <col min="7699" max="7699" width="8" style="44" customWidth="1"/>
    <col min="7700" max="7700" width="7.140625" style="44" customWidth="1"/>
    <col min="7701" max="7701" width="6.5703125" style="44" customWidth="1"/>
    <col min="7702" max="7702" width="4.5703125" style="44" customWidth="1"/>
    <col min="7703" max="7703" width="7.85546875" style="44" customWidth="1"/>
    <col min="7704" max="7704" width="8.140625" style="44" customWidth="1"/>
    <col min="7705" max="7708" width="4.5703125" style="44" customWidth="1"/>
    <col min="7709" max="7709" width="11.5703125" style="44"/>
    <col min="7710" max="7710" width="8.42578125" style="44" customWidth="1"/>
    <col min="7711" max="7711" width="5.42578125" style="44" customWidth="1"/>
    <col min="7712" max="7713" width="5.140625" style="44" customWidth="1"/>
    <col min="7714" max="7714" width="6.42578125" style="44" customWidth="1"/>
    <col min="7715" max="7715" width="11.5703125" style="44"/>
    <col min="7716" max="7716" width="8.42578125" style="44" customWidth="1"/>
    <col min="7717" max="7717" width="3.140625" style="44" customWidth="1"/>
    <col min="7718" max="7718" width="5.140625" style="44" customWidth="1"/>
    <col min="7719" max="7719" width="7.42578125" style="44" customWidth="1"/>
    <col min="7720" max="7720" width="4.5703125" style="44" customWidth="1"/>
    <col min="7721" max="7936" width="11.5703125" style="44"/>
    <col min="7937" max="7937" width="1.85546875" style="44" customWidth="1"/>
    <col min="7938" max="7938" width="8.140625" style="44" customWidth="1"/>
    <col min="7939" max="7940" width="4.5703125" style="44" customWidth="1"/>
    <col min="7941" max="7941" width="7.140625" style="44" customWidth="1"/>
    <col min="7942" max="7942" width="7.85546875" style="44" customWidth="1"/>
    <col min="7943" max="7943" width="4.5703125" style="44" customWidth="1"/>
    <col min="7944" max="7944" width="8.140625" style="44" customWidth="1"/>
    <col min="7945" max="7945" width="9.42578125" style="44" customWidth="1"/>
    <col min="7946" max="7946" width="7.140625" style="44" customWidth="1"/>
    <col min="7947" max="7948" width="8.5703125" style="44" customWidth="1"/>
    <col min="7949" max="7949" width="4.5703125" style="44" customWidth="1"/>
    <col min="7950" max="7950" width="7.42578125" style="44" customWidth="1"/>
    <col min="7951" max="7952" width="4.5703125" style="44" customWidth="1"/>
    <col min="7953" max="7953" width="7" style="44" customWidth="1"/>
    <col min="7954" max="7954" width="8.140625" style="44" customWidth="1"/>
    <col min="7955" max="7955" width="8" style="44" customWidth="1"/>
    <col min="7956" max="7956" width="7.140625" style="44" customWidth="1"/>
    <col min="7957" max="7957" width="6.5703125" style="44" customWidth="1"/>
    <col min="7958" max="7958" width="4.5703125" style="44" customWidth="1"/>
    <col min="7959" max="7959" width="7.85546875" style="44" customWidth="1"/>
    <col min="7960" max="7960" width="8.140625" style="44" customWidth="1"/>
    <col min="7961" max="7964" width="4.5703125" style="44" customWidth="1"/>
    <col min="7965" max="7965" width="11.5703125" style="44"/>
    <col min="7966" max="7966" width="8.42578125" style="44" customWidth="1"/>
    <col min="7967" max="7967" width="5.42578125" style="44" customWidth="1"/>
    <col min="7968" max="7969" width="5.140625" style="44" customWidth="1"/>
    <col min="7970" max="7970" width="6.42578125" style="44" customWidth="1"/>
    <col min="7971" max="7971" width="11.5703125" style="44"/>
    <col min="7972" max="7972" width="8.42578125" style="44" customWidth="1"/>
    <col min="7973" max="7973" width="3.140625" style="44" customWidth="1"/>
    <col min="7974" max="7974" width="5.140625" style="44" customWidth="1"/>
    <col min="7975" max="7975" width="7.42578125" style="44" customWidth="1"/>
    <col min="7976" max="7976" width="4.5703125" style="44" customWidth="1"/>
    <col min="7977" max="8192" width="11.5703125" style="44"/>
    <col min="8193" max="8193" width="1.85546875" style="44" customWidth="1"/>
    <col min="8194" max="8194" width="8.140625" style="44" customWidth="1"/>
    <col min="8195" max="8196" width="4.5703125" style="44" customWidth="1"/>
    <col min="8197" max="8197" width="7.140625" style="44" customWidth="1"/>
    <col min="8198" max="8198" width="7.85546875" style="44" customWidth="1"/>
    <col min="8199" max="8199" width="4.5703125" style="44" customWidth="1"/>
    <col min="8200" max="8200" width="8.140625" style="44" customWidth="1"/>
    <col min="8201" max="8201" width="9.42578125" style="44" customWidth="1"/>
    <col min="8202" max="8202" width="7.140625" style="44" customWidth="1"/>
    <col min="8203" max="8204" width="8.5703125" style="44" customWidth="1"/>
    <col min="8205" max="8205" width="4.5703125" style="44" customWidth="1"/>
    <col min="8206" max="8206" width="7.42578125" style="44" customWidth="1"/>
    <col min="8207" max="8208" width="4.5703125" style="44" customWidth="1"/>
    <col min="8209" max="8209" width="7" style="44" customWidth="1"/>
    <col min="8210" max="8210" width="8.140625" style="44" customWidth="1"/>
    <col min="8211" max="8211" width="8" style="44" customWidth="1"/>
    <col min="8212" max="8212" width="7.140625" style="44" customWidth="1"/>
    <col min="8213" max="8213" width="6.5703125" style="44" customWidth="1"/>
    <col min="8214" max="8214" width="4.5703125" style="44" customWidth="1"/>
    <col min="8215" max="8215" width="7.85546875" style="44" customWidth="1"/>
    <col min="8216" max="8216" width="8.140625" style="44" customWidth="1"/>
    <col min="8217" max="8220" width="4.5703125" style="44" customWidth="1"/>
    <col min="8221" max="8221" width="11.5703125" style="44"/>
    <col min="8222" max="8222" width="8.42578125" style="44" customWidth="1"/>
    <col min="8223" max="8223" width="5.42578125" style="44" customWidth="1"/>
    <col min="8224" max="8225" width="5.140625" style="44" customWidth="1"/>
    <col min="8226" max="8226" width="6.42578125" style="44" customWidth="1"/>
    <col min="8227" max="8227" width="11.5703125" style="44"/>
    <col min="8228" max="8228" width="8.42578125" style="44" customWidth="1"/>
    <col min="8229" max="8229" width="3.140625" style="44" customWidth="1"/>
    <col min="8230" max="8230" width="5.140625" style="44" customWidth="1"/>
    <col min="8231" max="8231" width="7.42578125" style="44" customWidth="1"/>
    <col min="8232" max="8232" width="4.5703125" style="44" customWidth="1"/>
    <col min="8233" max="8448" width="11.5703125" style="44"/>
    <col min="8449" max="8449" width="1.85546875" style="44" customWidth="1"/>
    <col min="8450" max="8450" width="8.140625" style="44" customWidth="1"/>
    <col min="8451" max="8452" width="4.5703125" style="44" customWidth="1"/>
    <col min="8453" max="8453" width="7.140625" style="44" customWidth="1"/>
    <col min="8454" max="8454" width="7.85546875" style="44" customWidth="1"/>
    <col min="8455" max="8455" width="4.5703125" style="44" customWidth="1"/>
    <col min="8456" max="8456" width="8.140625" style="44" customWidth="1"/>
    <col min="8457" max="8457" width="9.42578125" style="44" customWidth="1"/>
    <col min="8458" max="8458" width="7.140625" style="44" customWidth="1"/>
    <col min="8459" max="8460" width="8.5703125" style="44" customWidth="1"/>
    <col min="8461" max="8461" width="4.5703125" style="44" customWidth="1"/>
    <col min="8462" max="8462" width="7.42578125" style="44" customWidth="1"/>
    <col min="8463" max="8464" width="4.5703125" style="44" customWidth="1"/>
    <col min="8465" max="8465" width="7" style="44" customWidth="1"/>
    <col min="8466" max="8466" width="8.140625" style="44" customWidth="1"/>
    <col min="8467" max="8467" width="8" style="44" customWidth="1"/>
    <col min="8468" max="8468" width="7.140625" style="44" customWidth="1"/>
    <col min="8469" max="8469" width="6.5703125" style="44" customWidth="1"/>
    <col min="8470" max="8470" width="4.5703125" style="44" customWidth="1"/>
    <col min="8471" max="8471" width="7.85546875" style="44" customWidth="1"/>
    <col min="8472" max="8472" width="8.140625" style="44" customWidth="1"/>
    <col min="8473" max="8476" width="4.5703125" style="44" customWidth="1"/>
    <col min="8477" max="8477" width="11.5703125" style="44"/>
    <col min="8478" max="8478" width="8.42578125" style="44" customWidth="1"/>
    <col min="8479" max="8479" width="5.42578125" style="44" customWidth="1"/>
    <col min="8480" max="8481" width="5.140625" style="44" customWidth="1"/>
    <col min="8482" max="8482" width="6.42578125" style="44" customWidth="1"/>
    <col min="8483" max="8483" width="11.5703125" style="44"/>
    <col min="8484" max="8484" width="8.42578125" style="44" customWidth="1"/>
    <col min="8485" max="8485" width="3.140625" style="44" customWidth="1"/>
    <col min="8486" max="8486" width="5.140625" style="44" customWidth="1"/>
    <col min="8487" max="8487" width="7.42578125" style="44" customWidth="1"/>
    <col min="8488" max="8488" width="4.5703125" style="44" customWidth="1"/>
    <col min="8489" max="8704" width="11.5703125" style="44"/>
    <col min="8705" max="8705" width="1.85546875" style="44" customWidth="1"/>
    <col min="8706" max="8706" width="8.140625" style="44" customWidth="1"/>
    <col min="8707" max="8708" width="4.5703125" style="44" customWidth="1"/>
    <col min="8709" max="8709" width="7.140625" style="44" customWidth="1"/>
    <col min="8710" max="8710" width="7.85546875" style="44" customWidth="1"/>
    <col min="8711" max="8711" width="4.5703125" style="44" customWidth="1"/>
    <col min="8712" max="8712" width="8.140625" style="44" customWidth="1"/>
    <col min="8713" max="8713" width="9.42578125" style="44" customWidth="1"/>
    <col min="8714" max="8714" width="7.140625" style="44" customWidth="1"/>
    <col min="8715" max="8716" width="8.5703125" style="44" customWidth="1"/>
    <col min="8717" max="8717" width="4.5703125" style="44" customWidth="1"/>
    <col min="8718" max="8718" width="7.42578125" style="44" customWidth="1"/>
    <col min="8719" max="8720" width="4.5703125" style="44" customWidth="1"/>
    <col min="8721" max="8721" width="7" style="44" customWidth="1"/>
    <col min="8722" max="8722" width="8.140625" style="44" customWidth="1"/>
    <col min="8723" max="8723" width="8" style="44" customWidth="1"/>
    <col min="8724" max="8724" width="7.140625" style="44" customWidth="1"/>
    <col min="8725" max="8725" width="6.5703125" style="44" customWidth="1"/>
    <col min="8726" max="8726" width="4.5703125" style="44" customWidth="1"/>
    <col min="8727" max="8727" width="7.85546875" style="44" customWidth="1"/>
    <col min="8728" max="8728" width="8.140625" style="44" customWidth="1"/>
    <col min="8729" max="8732" width="4.5703125" style="44" customWidth="1"/>
    <col min="8733" max="8733" width="11.5703125" style="44"/>
    <col min="8734" max="8734" width="8.42578125" style="44" customWidth="1"/>
    <col min="8735" max="8735" width="5.42578125" style="44" customWidth="1"/>
    <col min="8736" max="8737" width="5.140625" style="44" customWidth="1"/>
    <col min="8738" max="8738" width="6.42578125" style="44" customWidth="1"/>
    <col min="8739" max="8739" width="11.5703125" style="44"/>
    <col min="8740" max="8740" width="8.42578125" style="44" customWidth="1"/>
    <col min="8741" max="8741" width="3.140625" style="44" customWidth="1"/>
    <col min="8742" max="8742" width="5.140625" style="44" customWidth="1"/>
    <col min="8743" max="8743" width="7.42578125" style="44" customWidth="1"/>
    <col min="8744" max="8744" width="4.5703125" style="44" customWidth="1"/>
    <col min="8745" max="8960" width="11.5703125" style="44"/>
    <col min="8961" max="8961" width="1.85546875" style="44" customWidth="1"/>
    <col min="8962" max="8962" width="8.140625" style="44" customWidth="1"/>
    <col min="8963" max="8964" width="4.5703125" style="44" customWidth="1"/>
    <col min="8965" max="8965" width="7.140625" style="44" customWidth="1"/>
    <col min="8966" max="8966" width="7.85546875" style="44" customWidth="1"/>
    <col min="8967" max="8967" width="4.5703125" style="44" customWidth="1"/>
    <col min="8968" max="8968" width="8.140625" style="44" customWidth="1"/>
    <col min="8969" max="8969" width="9.42578125" style="44" customWidth="1"/>
    <col min="8970" max="8970" width="7.140625" style="44" customWidth="1"/>
    <col min="8971" max="8972" width="8.5703125" style="44" customWidth="1"/>
    <col min="8973" max="8973" width="4.5703125" style="44" customWidth="1"/>
    <col min="8974" max="8974" width="7.42578125" style="44" customWidth="1"/>
    <col min="8975" max="8976" width="4.5703125" style="44" customWidth="1"/>
    <col min="8977" max="8977" width="7" style="44" customWidth="1"/>
    <col min="8978" max="8978" width="8.140625" style="44" customWidth="1"/>
    <col min="8979" max="8979" width="8" style="44" customWidth="1"/>
    <col min="8980" max="8980" width="7.140625" style="44" customWidth="1"/>
    <col min="8981" max="8981" width="6.5703125" style="44" customWidth="1"/>
    <col min="8982" max="8982" width="4.5703125" style="44" customWidth="1"/>
    <col min="8983" max="8983" width="7.85546875" style="44" customWidth="1"/>
    <col min="8984" max="8984" width="8.140625" style="44" customWidth="1"/>
    <col min="8985" max="8988" width="4.5703125" style="44" customWidth="1"/>
    <col min="8989" max="8989" width="11.5703125" style="44"/>
    <col min="8990" max="8990" width="8.42578125" style="44" customWidth="1"/>
    <col min="8991" max="8991" width="5.42578125" style="44" customWidth="1"/>
    <col min="8992" max="8993" width="5.140625" style="44" customWidth="1"/>
    <col min="8994" max="8994" width="6.42578125" style="44" customWidth="1"/>
    <col min="8995" max="8995" width="11.5703125" style="44"/>
    <col min="8996" max="8996" width="8.42578125" style="44" customWidth="1"/>
    <col min="8997" max="8997" width="3.140625" style="44" customWidth="1"/>
    <col min="8998" max="8998" width="5.140625" style="44" customWidth="1"/>
    <col min="8999" max="8999" width="7.42578125" style="44" customWidth="1"/>
    <col min="9000" max="9000" width="4.5703125" style="44" customWidth="1"/>
    <col min="9001" max="9216" width="11.5703125" style="44"/>
    <col min="9217" max="9217" width="1.85546875" style="44" customWidth="1"/>
    <col min="9218" max="9218" width="8.140625" style="44" customWidth="1"/>
    <col min="9219" max="9220" width="4.5703125" style="44" customWidth="1"/>
    <col min="9221" max="9221" width="7.140625" style="44" customWidth="1"/>
    <col min="9222" max="9222" width="7.85546875" style="44" customWidth="1"/>
    <col min="9223" max="9223" width="4.5703125" style="44" customWidth="1"/>
    <col min="9224" max="9224" width="8.140625" style="44" customWidth="1"/>
    <col min="9225" max="9225" width="9.42578125" style="44" customWidth="1"/>
    <col min="9226" max="9226" width="7.140625" style="44" customWidth="1"/>
    <col min="9227" max="9228" width="8.5703125" style="44" customWidth="1"/>
    <col min="9229" max="9229" width="4.5703125" style="44" customWidth="1"/>
    <col min="9230" max="9230" width="7.42578125" style="44" customWidth="1"/>
    <col min="9231" max="9232" width="4.5703125" style="44" customWidth="1"/>
    <col min="9233" max="9233" width="7" style="44" customWidth="1"/>
    <col min="9234" max="9234" width="8.140625" style="44" customWidth="1"/>
    <col min="9235" max="9235" width="8" style="44" customWidth="1"/>
    <col min="9236" max="9236" width="7.140625" style="44" customWidth="1"/>
    <col min="9237" max="9237" width="6.5703125" style="44" customWidth="1"/>
    <col min="9238" max="9238" width="4.5703125" style="44" customWidth="1"/>
    <col min="9239" max="9239" width="7.85546875" style="44" customWidth="1"/>
    <col min="9240" max="9240" width="8.140625" style="44" customWidth="1"/>
    <col min="9241" max="9244" width="4.5703125" style="44" customWidth="1"/>
    <col min="9245" max="9245" width="11.5703125" style="44"/>
    <col min="9246" max="9246" width="8.42578125" style="44" customWidth="1"/>
    <col min="9247" max="9247" width="5.42578125" style="44" customWidth="1"/>
    <col min="9248" max="9249" width="5.140625" style="44" customWidth="1"/>
    <col min="9250" max="9250" width="6.42578125" style="44" customWidth="1"/>
    <col min="9251" max="9251" width="11.5703125" style="44"/>
    <col min="9252" max="9252" width="8.42578125" style="44" customWidth="1"/>
    <col min="9253" max="9253" width="3.140625" style="44" customWidth="1"/>
    <col min="9254" max="9254" width="5.140625" style="44" customWidth="1"/>
    <col min="9255" max="9255" width="7.42578125" style="44" customWidth="1"/>
    <col min="9256" max="9256" width="4.5703125" style="44" customWidth="1"/>
    <col min="9257" max="9472" width="11.5703125" style="44"/>
    <col min="9473" max="9473" width="1.85546875" style="44" customWidth="1"/>
    <col min="9474" max="9474" width="8.140625" style="44" customWidth="1"/>
    <col min="9475" max="9476" width="4.5703125" style="44" customWidth="1"/>
    <col min="9477" max="9477" width="7.140625" style="44" customWidth="1"/>
    <col min="9478" max="9478" width="7.85546875" style="44" customWidth="1"/>
    <col min="9479" max="9479" width="4.5703125" style="44" customWidth="1"/>
    <col min="9480" max="9480" width="8.140625" style="44" customWidth="1"/>
    <col min="9481" max="9481" width="9.42578125" style="44" customWidth="1"/>
    <col min="9482" max="9482" width="7.140625" style="44" customWidth="1"/>
    <col min="9483" max="9484" width="8.5703125" style="44" customWidth="1"/>
    <col min="9485" max="9485" width="4.5703125" style="44" customWidth="1"/>
    <col min="9486" max="9486" width="7.42578125" style="44" customWidth="1"/>
    <col min="9487" max="9488" width="4.5703125" style="44" customWidth="1"/>
    <col min="9489" max="9489" width="7" style="44" customWidth="1"/>
    <col min="9490" max="9490" width="8.140625" style="44" customWidth="1"/>
    <col min="9491" max="9491" width="8" style="44" customWidth="1"/>
    <col min="9492" max="9492" width="7.140625" style="44" customWidth="1"/>
    <col min="9493" max="9493" width="6.5703125" style="44" customWidth="1"/>
    <col min="9494" max="9494" width="4.5703125" style="44" customWidth="1"/>
    <col min="9495" max="9495" width="7.85546875" style="44" customWidth="1"/>
    <col min="9496" max="9496" width="8.140625" style="44" customWidth="1"/>
    <col min="9497" max="9500" width="4.5703125" style="44" customWidth="1"/>
    <col min="9501" max="9501" width="11.5703125" style="44"/>
    <col min="9502" max="9502" width="8.42578125" style="44" customWidth="1"/>
    <col min="9503" max="9503" width="5.42578125" style="44" customWidth="1"/>
    <col min="9504" max="9505" width="5.140625" style="44" customWidth="1"/>
    <col min="9506" max="9506" width="6.42578125" style="44" customWidth="1"/>
    <col min="9507" max="9507" width="11.5703125" style="44"/>
    <col min="9508" max="9508" width="8.42578125" style="44" customWidth="1"/>
    <col min="9509" max="9509" width="3.140625" style="44" customWidth="1"/>
    <col min="9510" max="9510" width="5.140625" style="44" customWidth="1"/>
    <col min="9511" max="9511" width="7.42578125" style="44" customWidth="1"/>
    <col min="9512" max="9512" width="4.5703125" style="44" customWidth="1"/>
    <col min="9513" max="9728" width="11.5703125" style="44"/>
    <col min="9729" max="9729" width="1.85546875" style="44" customWidth="1"/>
    <col min="9730" max="9730" width="8.140625" style="44" customWidth="1"/>
    <col min="9731" max="9732" width="4.5703125" style="44" customWidth="1"/>
    <col min="9733" max="9733" width="7.140625" style="44" customWidth="1"/>
    <col min="9734" max="9734" width="7.85546875" style="44" customWidth="1"/>
    <col min="9735" max="9735" width="4.5703125" style="44" customWidth="1"/>
    <col min="9736" max="9736" width="8.140625" style="44" customWidth="1"/>
    <col min="9737" max="9737" width="9.42578125" style="44" customWidth="1"/>
    <col min="9738" max="9738" width="7.140625" style="44" customWidth="1"/>
    <col min="9739" max="9740" width="8.5703125" style="44" customWidth="1"/>
    <col min="9741" max="9741" width="4.5703125" style="44" customWidth="1"/>
    <col min="9742" max="9742" width="7.42578125" style="44" customWidth="1"/>
    <col min="9743" max="9744" width="4.5703125" style="44" customWidth="1"/>
    <col min="9745" max="9745" width="7" style="44" customWidth="1"/>
    <col min="9746" max="9746" width="8.140625" style="44" customWidth="1"/>
    <col min="9747" max="9747" width="8" style="44" customWidth="1"/>
    <col min="9748" max="9748" width="7.140625" style="44" customWidth="1"/>
    <col min="9749" max="9749" width="6.5703125" style="44" customWidth="1"/>
    <col min="9750" max="9750" width="4.5703125" style="44" customWidth="1"/>
    <col min="9751" max="9751" width="7.85546875" style="44" customWidth="1"/>
    <col min="9752" max="9752" width="8.140625" style="44" customWidth="1"/>
    <col min="9753" max="9756" width="4.5703125" style="44" customWidth="1"/>
    <col min="9757" max="9757" width="11.5703125" style="44"/>
    <col min="9758" max="9758" width="8.42578125" style="44" customWidth="1"/>
    <col min="9759" max="9759" width="5.42578125" style="44" customWidth="1"/>
    <col min="9760" max="9761" width="5.140625" style="44" customWidth="1"/>
    <col min="9762" max="9762" width="6.42578125" style="44" customWidth="1"/>
    <col min="9763" max="9763" width="11.5703125" style="44"/>
    <col min="9764" max="9764" width="8.42578125" style="44" customWidth="1"/>
    <col min="9765" max="9765" width="3.140625" style="44" customWidth="1"/>
    <col min="9766" max="9766" width="5.140625" style="44" customWidth="1"/>
    <col min="9767" max="9767" width="7.42578125" style="44" customWidth="1"/>
    <col min="9768" max="9768" width="4.5703125" style="44" customWidth="1"/>
    <col min="9769" max="9984" width="11.5703125" style="44"/>
    <col min="9985" max="9985" width="1.85546875" style="44" customWidth="1"/>
    <col min="9986" max="9986" width="8.140625" style="44" customWidth="1"/>
    <col min="9987" max="9988" width="4.5703125" style="44" customWidth="1"/>
    <col min="9989" max="9989" width="7.140625" style="44" customWidth="1"/>
    <col min="9990" max="9990" width="7.85546875" style="44" customWidth="1"/>
    <col min="9991" max="9991" width="4.5703125" style="44" customWidth="1"/>
    <col min="9992" max="9992" width="8.140625" style="44" customWidth="1"/>
    <col min="9993" max="9993" width="9.42578125" style="44" customWidth="1"/>
    <col min="9994" max="9994" width="7.140625" style="44" customWidth="1"/>
    <col min="9995" max="9996" width="8.5703125" style="44" customWidth="1"/>
    <col min="9997" max="9997" width="4.5703125" style="44" customWidth="1"/>
    <col min="9998" max="9998" width="7.42578125" style="44" customWidth="1"/>
    <col min="9999" max="10000" width="4.5703125" style="44" customWidth="1"/>
    <col min="10001" max="10001" width="7" style="44" customWidth="1"/>
    <col min="10002" max="10002" width="8.140625" style="44" customWidth="1"/>
    <col min="10003" max="10003" width="8" style="44" customWidth="1"/>
    <col min="10004" max="10004" width="7.140625" style="44" customWidth="1"/>
    <col min="10005" max="10005" width="6.5703125" style="44" customWidth="1"/>
    <col min="10006" max="10006" width="4.5703125" style="44" customWidth="1"/>
    <col min="10007" max="10007" width="7.85546875" style="44" customWidth="1"/>
    <col min="10008" max="10008" width="8.140625" style="44" customWidth="1"/>
    <col min="10009" max="10012" width="4.5703125" style="44" customWidth="1"/>
    <col min="10013" max="10013" width="11.5703125" style="44"/>
    <col min="10014" max="10014" width="8.42578125" style="44" customWidth="1"/>
    <col min="10015" max="10015" width="5.42578125" style="44" customWidth="1"/>
    <col min="10016" max="10017" width="5.140625" style="44" customWidth="1"/>
    <col min="10018" max="10018" width="6.42578125" style="44" customWidth="1"/>
    <col min="10019" max="10019" width="11.5703125" style="44"/>
    <col min="10020" max="10020" width="8.42578125" style="44" customWidth="1"/>
    <col min="10021" max="10021" width="3.140625" style="44" customWidth="1"/>
    <col min="10022" max="10022" width="5.140625" style="44" customWidth="1"/>
    <col min="10023" max="10023" width="7.42578125" style="44" customWidth="1"/>
    <col min="10024" max="10024" width="4.5703125" style="44" customWidth="1"/>
    <col min="10025" max="10240" width="11.5703125" style="44"/>
    <col min="10241" max="10241" width="1.85546875" style="44" customWidth="1"/>
    <col min="10242" max="10242" width="8.140625" style="44" customWidth="1"/>
    <col min="10243" max="10244" width="4.5703125" style="44" customWidth="1"/>
    <col min="10245" max="10245" width="7.140625" style="44" customWidth="1"/>
    <col min="10246" max="10246" width="7.85546875" style="44" customWidth="1"/>
    <col min="10247" max="10247" width="4.5703125" style="44" customWidth="1"/>
    <col min="10248" max="10248" width="8.140625" style="44" customWidth="1"/>
    <col min="10249" max="10249" width="9.42578125" style="44" customWidth="1"/>
    <col min="10250" max="10250" width="7.140625" style="44" customWidth="1"/>
    <col min="10251" max="10252" width="8.5703125" style="44" customWidth="1"/>
    <col min="10253" max="10253" width="4.5703125" style="44" customWidth="1"/>
    <col min="10254" max="10254" width="7.42578125" style="44" customWidth="1"/>
    <col min="10255" max="10256" width="4.5703125" style="44" customWidth="1"/>
    <col min="10257" max="10257" width="7" style="44" customWidth="1"/>
    <col min="10258" max="10258" width="8.140625" style="44" customWidth="1"/>
    <col min="10259" max="10259" width="8" style="44" customWidth="1"/>
    <col min="10260" max="10260" width="7.140625" style="44" customWidth="1"/>
    <col min="10261" max="10261" width="6.5703125" style="44" customWidth="1"/>
    <col min="10262" max="10262" width="4.5703125" style="44" customWidth="1"/>
    <col min="10263" max="10263" width="7.85546875" style="44" customWidth="1"/>
    <col min="10264" max="10264" width="8.140625" style="44" customWidth="1"/>
    <col min="10265" max="10268" width="4.5703125" style="44" customWidth="1"/>
    <col min="10269" max="10269" width="11.5703125" style="44"/>
    <col min="10270" max="10270" width="8.42578125" style="44" customWidth="1"/>
    <col min="10271" max="10271" width="5.42578125" style="44" customWidth="1"/>
    <col min="10272" max="10273" width="5.140625" style="44" customWidth="1"/>
    <col min="10274" max="10274" width="6.42578125" style="44" customWidth="1"/>
    <col min="10275" max="10275" width="11.5703125" style="44"/>
    <col min="10276" max="10276" width="8.42578125" style="44" customWidth="1"/>
    <col min="10277" max="10277" width="3.140625" style="44" customWidth="1"/>
    <col min="10278" max="10278" width="5.140625" style="44" customWidth="1"/>
    <col min="10279" max="10279" width="7.42578125" style="44" customWidth="1"/>
    <col min="10280" max="10280" width="4.5703125" style="44" customWidth="1"/>
    <col min="10281" max="10496" width="11.5703125" style="44"/>
    <col min="10497" max="10497" width="1.85546875" style="44" customWidth="1"/>
    <col min="10498" max="10498" width="8.140625" style="44" customWidth="1"/>
    <col min="10499" max="10500" width="4.5703125" style="44" customWidth="1"/>
    <col min="10501" max="10501" width="7.140625" style="44" customWidth="1"/>
    <col min="10502" max="10502" width="7.85546875" style="44" customWidth="1"/>
    <col min="10503" max="10503" width="4.5703125" style="44" customWidth="1"/>
    <col min="10504" max="10504" width="8.140625" style="44" customWidth="1"/>
    <col min="10505" max="10505" width="9.42578125" style="44" customWidth="1"/>
    <col min="10506" max="10506" width="7.140625" style="44" customWidth="1"/>
    <col min="10507" max="10508" width="8.5703125" style="44" customWidth="1"/>
    <col min="10509" max="10509" width="4.5703125" style="44" customWidth="1"/>
    <col min="10510" max="10510" width="7.42578125" style="44" customWidth="1"/>
    <col min="10511" max="10512" width="4.5703125" style="44" customWidth="1"/>
    <col min="10513" max="10513" width="7" style="44" customWidth="1"/>
    <col min="10514" max="10514" width="8.140625" style="44" customWidth="1"/>
    <col min="10515" max="10515" width="8" style="44" customWidth="1"/>
    <col min="10516" max="10516" width="7.140625" style="44" customWidth="1"/>
    <col min="10517" max="10517" width="6.5703125" style="44" customWidth="1"/>
    <col min="10518" max="10518" width="4.5703125" style="44" customWidth="1"/>
    <col min="10519" max="10519" width="7.85546875" style="44" customWidth="1"/>
    <col min="10520" max="10520" width="8.140625" style="44" customWidth="1"/>
    <col min="10521" max="10524" width="4.5703125" style="44" customWidth="1"/>
    <col min="10525" max="10525" width="11.5703125" style="44"/>
    <col min="10526" max="10526" width="8.42578125" style="44" customWidth="1"/>
    <col min="10527" max="10527" width="5.42578125" style="44" customWidth="1"/>
    <col min="10528" max="10529" width="5.140625" style="44" customWidth="1"/>
    <col min="10530" max="10530" width="6.42578125" style="44" customWidth="1"/>
    <col min="10531" max="10531" width="11.5703125" style="44"/>
    <col min="10532" max="10532" width="8.42578125" style="44" customWidth="1"/>
    <col min="10533" max="10533" width="3.140625" style="44" customWidth="1"/>
    <col min="10534" max="10534" width="5.140625" style="44" customWidth="1"/>
    <col min="10535" max="10535" width="7.42578125" style="44" customWidth="1"/>
    <col min="10536" max="10536" width="4.5703125" style="44" customWidth="1"/>
    <col min="10537" max="10752" width="11.5703125" style="44"/>
    <col min="10753" max="10753" width="1.85546875" style="44" customWidth="1"/>
    <col min="10754" max="10754" width="8.140625" style="44" customWidth="1"/>
    <col min="10755" max="10756" width="4.5703125" style="44" customWidth="1"/>
    <col min="10757" max="10757" width="7.140625" style="44" customWidth="1"/>
    <col min="10758" max="10758" width="7.85546875" style="44" customWidth="1"/>
    <col min="10759" max="10759" width="4.5703125" style="44" customWidth="1"/>
    <col min="10760" max="10760" width="8.140625" style="44" customWidth="1"/>
    <col min="10761" max="10761" width="9.42578125" style="44" customWidth="1"/>
    <col min="10762" max="10762" width="7.140625" style="44" customWidth="1"/>
    <col min="10763" max="10764" width="8.5703125" style="44" customWidth="1"/>
    <col min="10765" max="10765" width="4.5703125" style="44" customWidth="1"/>
    <col min="10766" max="10766" width="7.42578125" style="44" customWidth="1"/>
    <col min="10767" max="10768" width="4.5703125" style="44" customWidth="1"/>
    <col min="10769" max="10769" width="7" style="44" customWidth="1"/>
    <col min="10770" max="10770" width="8.140625" style="44" customWidth="1"/>
    <col min="10771" max="10771" width="8" style="44" customWidth="1"/>
    <col min="10772" max="10772" width="7.140625" style="44" customWidth="1"/>
    <col min="10773" max="10773" width="6.5703125" style="44" customWidth="1"/>
    <col min="10774" max="10774" width="4.5703125" style="44" customWidth="1"/>
    <col min="10775" max="10775" width="7.85546875" style="44" customWidth="1"/>
    <col min="10776" max="10776" width="8.140625" style="44" customWidth="1"/>
    <col min="10777" max="10780" width="4.5703125" style="44" customWidth="1"/>
    <col min="10781" max="10781" width="11.5703125" style="44"/>
    <col min="10782" max="10782" width="8.42578125" style="44" customWidth="1"/>
    <col min="10783" max="10783" width="5.42578125" style="44" customWidth="1"/>
    <col min="10784" max="10785" width="5.140625" style="44" customWidth="1"/>
    <col min="10786" max="10786" width="6.42578125" style="44" customWidth="1"/>
    <col min="10787" max="10787" width="11.5703125" style="44"/>
    <col min="10788" max="10788" width="8.42578125" style="44" customWidth="1"/>
    <col min="10789" max="10789" width="3.140625" style="44" customWidth="1"/>
    <col min="10790" max="10790" width="5.140625" style="44" customWidth="1"/>
    <col min="10791" max="10791" width="7.42578125" style="44" customWidth="1"/>
    <col min="10792" max="10792" width="4.5703125" style="44" customWidth="1"/>
    <col min="10793" max="11008" width="11.5703125" style="44"/>
    <col min="11009" max="11009" width="1.85546875" style="44" customWidth="1"/>
    <col min="11010" max="11010" width="8.140625" style="44" customWidth="1"/>
    <col min="11011" max="11012" width="4.5703125" style="44" customWidth="1"/>
    <col min="11013" max="11013" width="7.140625" style="44" customWidth="1"/>
    <col min="11014" max="11014" width="7.85546875" style="44" customWidth="1"/>
    <col min="11015" max="11015" width="4.5703125" style="44" customWidth="1"/>
    <col min="11016" max="11016" width="8.140625" style="44" customWidth="1"/>
    <col min="11017" max="11017" width="9.42578125" style="44" customWidth="1"/>
    <col min="11018" max="11018" width="7.140625" style="44" customWidth="1"/>
    <col min="11019" max="11020" width="8.5703125" style="44" customWidth="1"/>
    <col min="11021" max="11021" width="4.5703125" style="44" customWidth="1"/>
    <col min="11022" max="11022" width="7.42578125" style="44" customWidth="1"/>
    <col min="11023" max="11024" width="4.5703125" style="44" customWidth="1"/>
    <col min="11025" max="11025" width="7" style="44" customWidth="1"/>
    <col min="11026" max="11026" width="8.140625" style="44" customWidth="1"/>
    <col min="11027" max="11027" width="8" style="44" customWidth="1"/>
    <col min="11028" max="11028" width="7.140625" style="44" customWidth="1"/>
    <col min="11029" max="11029" width="6.5703125" style="44" customWidth="1"/>
    <col min="11030" max="11030" width="4.5703125" style="44" customWidth="1"/>
    <col min="11031" max="11031" width="7.85546875" style="44" customWidth="1"/>
    <col min="11032" max="11032" width="8.140625" style="44" customWidth="1"/>
    <col min="11033" max="11036" width="4.5703125" style="44" customWidth="1"/>
    <col min="11037" max="11037" width="11.5703125" style="44"/>
    <col min="11038" max="11038" width="8.42578125" style="44" customWidth="1"/>
    <col min="11039" max="11039" width="5.42578125" style="44" customWidth="1"/>
    <col min="11040" max="11041" width="5.140625" style="44" customWidth="1"/>
    <col min="11042" max="11042" width="6.42578125" style="44" customWidth="1"/>
    <col min="11043" max="11043" width="11.5703125" style="44"/>
    <col min="11044" max="11044" width="8.42578125" style="44" customWidth="1"/>
    <col min="11045" max="11045" width="3.140625" style="44" customWidth="1"/>
    <col min="11046" max="11046" width="5.140625" style="44" customWidth="1"/>
    <col min="11047" max="11047" width="7.42578125" style="44" customWidth="1"/>
    <col min="11048" max="11048" width="4.5703125" style="44" customWidth="1"/>
    <col min="11049" max="11264" width="11.5703125" style="44"/>
    <col min="11265" max="11265" width="1.85546875" style="44" customWidth="1"/>
    <col min="11266" max="11266" width="8.140625" style="44" customWidth="1"/>
    <col min="11267" max="11268" width="4.5703125" style="44" customWidth="1"/>
    <col min="11269" max="11269" width="7.140625" style="44" customWidth="1"/>
    <col min="11270" max="11270" width="7.85546875" style="44" customWidth="1"/>
    <col min="11271" max="11271" width="4.5703125" style="44" customWidth="1"/>
    <col min="11272" max="11272" width="8.140625" style="44" customWidth="1"/>
    <col min="11273" max="11273" width="9.42578125" style="44" customWidth="1"/>
    <col min="11274" max="11274" width="7.140625" style="44" customWidth="1"/>
    <col min="11275" max="11276" width="8.5703125" style="44" customWidth="1"/>
    <col min="11277" max="11277" width="4.5703125" style="44" customWidth="1"/>
    <col min="11278" max="11278" width="7.42578125" style="44" customWidth="1"/>
    <col min="11279" max="11280" width="4.5703125" style="44" customWidth="1"/>
    <col min="11281" max="11281" width="7" style="44" customWidth="1"/>
    <col min="11282" max="11282" width="8.140625" style="44" customWidth="1"/>
    <col min="11283" max="11283" width="8" style="44" customWidth="1"/>
    <col min="11284" max="11284" width="7.140625" style="44" customWidth="1"/>
    <col min="11285" max="11285" width="6.5703125" style="44" customWidth="1"/>
    <col min="11286" max="11286" width="4.5703125" style="44" customWidth="1"/>
    <col min="11287" max="11287" width="7.85546875" style="44" customWidth="1"/>
    <col min="11288" max="11288" width="8.140625" style="44" customWidth="1"/>
    <col min="11289" max="11292" width="4.5703125" style="44" customWidth="1"/>
    <col min="11293" max="11293" width="11.5703125" style="44"/>
    <col min="11294" max="11294" width="8.42578125" style="44" customWidth="1"/>
    <col min="11295" max="11295" width="5.42578125" style="44" customWidth="1"/>
    <col min="11296" max="11297" width="5.140625" style="44" customWidth="1"/>
    <col min="11298" max="11298" width="6.42578125" style="44" customWidth="1"/>
    <col min="11299" max="11299" width="11.5703125" style="44"/>
    <col min="11300" max="11300" width="8.42578125" style="44" customWidth="1"/>
    <col min="11301" max="11301" width="3.140625" style="44" customWidth="1"/>
    <col min="11302" max="11302" width="5.140625" style="44" customWidth="1"/>
    <col min="11303" max="11303" width="7.42578125" style="44" customWidth="1"/>
    <col min="11304" max="11304" width="4.5703125" style="44" customWidth="1"/>
    <col min="11305" max="11520" width="11.5703125" style="44"/>
    <col min="11521" max="11521" width="1.85546875" style="44" customWidth="1"/>
    <col min="11522" max="11522" width="8.140625" style="44" customWidth="1"/>
    <col min="11523" max="11524" width="4.5703125" style="44" customWidth="1"/>
    <col min="11525" max="11525" width="7.140625" style="44" customWidth="1"/>
    <col min="11526" max="11526" width="7.85546875" style="44" customWidth="1"/>
    <col min="11527" max="11527" width="4.5703125" style="44" customWidth="1"/>
    <col min="11528" max="11528" width="8.140625" style="44" customWidth="1"/>
    <col min="11529" max="11529" width="9.42578125" style="44" customWidth="1"/>
    <col min="11530" max="11530" width="7.140625" style="44" customWidth="1"/>
    <col min="11531" max="11532" width="8.5703125" style="44" customWidth="1"/>
    <col min="11533" max="11533" width="4.5703125" style="44" customWidth="1"/>
    <col min="11534" max="11534" width="7.42578125" style="44" customWidth="1"/>
    <col min="11535" max="11536" width="4.5703125" style="44" customWidth="1"/>
    <col min="11537" max="11537" width="7" style="44" customWidth="1"/>
    <col min="11538" max="11538" width="8.140625" style="44" customWidth="1"/>
    <col min="11539" max="11539" width="8" style="44" customWidth="1"/>
    <col min="11540" max="11540" width="7.140625" style="44" customWidth="1"/>
    <col min="11541" max="11541" width="6.5703125" style="44" customWidth="1"/>
    <col min="11542" max="11542" width="4.5703125" style="44" customWidth="1"/>
    <col min="11543" max="11543" width="7.85546875" style="44" customWidth="1"/>
    <col min="11544" max="11544" width="8.140625" style="44" customWidth="1"/>
    <col min="11545" max="11548" width="4.5703125" style="44" customWidth="1"/>
    <col min="11549" max="11549" width="11.5703125" style="44"/>
    <col min="11550" max="11550" width="8.42578125" style="44" customWidth="1"/>
    <col min="11551" max="11551" width="5.42578125" style="44" customWidth="1"/>
    <col min="11552" max="11553" width="5.140625" style="44" customWidth="1"/>
    <col min="11554" max="11554" width="6.42578125" style="44" customWidth="1"/>
    <col min="11555" max="11555" width="11.5703125" style="44"/>
    <col min="11556" max="11556" width="8.42578125" style="44" customWidth="1"/>
    <col min="11557" max="11557" width="3.140625" style="44" customWidth="1"/>
    <col min="11558" max="11558" width="5.140625" style="44" customWidth="1"/>
    <col min="11559" max="11559" width="7.42578125" style="44" customWidth="1"/>
    <col min="11560" max="11560" width="4.5703125" style="44" customWidth="1"/>
    <col min="11561" max="11776" width="11.5703125" style="44"/>
    <col min="11777" max="11777" width="1.85546875" style="44" customWidth="1"/>
    <col min="11778" max="11778" width="8.140625" style="44" customWidth="1"/>
    <col min="11779" max="11780" width="4.5703125" style="44" customWidth="1"/>
    <col min="11781" max="11781" width="7.140625" style="44" customWidth="1"/>
    <col min="11782" max="11782" width="7.85546875" style="44" customWidth="1"/>
    <col min="11783" max="11783" width="4.5703125" style="44" customWidth="1"/>
    <col min="11784" max="11784" width="8.140625" style="44" customWidth="1"/>
    <col min="11785" max="11785" width="9.42578125" style="44" customWidth="1"/>
    <col min="11786" max="11786" width="7.140625" style="44" customWidth="1"/>
    <col min="11787" max="11788" width="8.5703125" style="44" customWidth="1"/>
    <col min="11789" max="11789" width="4.5703125" style="44" customWidth="1"/>
    <col min="11790" max="11790" width="7.42578125" style="44" customWidth="1"/>
    <col min="11791" max="11792" width="4.5703125" style="44" customWidth="1"/>
    <col min="11793" max="11793" width="7" style="44" customWidth="1"/>
    <col min="11794" max="11794" width="8.140625" style="44" customWidth="1"/>
    <col min="11795" max="11795" width="8" style="44" customWidth="1"/>
    <col min="11796" max="11796" width="7.140625" style="44" customWidth="1"/>
    <col min="11797" max="11797" width="6.5703125" style="44" customWidth="1"/>
    <col min="11798" max="11798" width="4.5703125" style="44" customWidth="1"/>
    <col min="11799" max="11799" width="7.85546875" style="44" customWidth="1"/>
    <col min="11800" max="11800" width="8.140625" style="44" customWidth="1"/>
    <col min="11801" max="11804" width="4.5703125" style="44" customWidth="1"/>
    <col min="11805" max="11805" width="11.5703125" style="44"/>
    <col min="11806" max="11806" width="8.42578125" style="44" customWidth="1"/>
    <col min="11807" max="11807" width="5.42578125" style="44" customWidth="1"/>
    <col min="11808" max="11809" width="5.140625" style="44" customWidth="1"/>
    <col min="11810" max="11810" width="6.42578125" style="44" customWidth="1"/>
    <col min="11811" max="11811" width="11.5703125" style="44"/>
    <col min="11812" max="11812" width="8.42578125" style="44" customWidth="1"/>
    <col min="11813" max="11813" width="3.140625" style="44" customWidth="1"/>
    <col min="11814" max="11814" width="5.140625" style="44" customWidth="1"/>
    <col min="11815" max="11815" width="7.42578125" style="44" customWidth="1"/>
    <col min="11816" max="11816" width="4.5703125" style="44" customWidth="1"/>
    <col min="11817" max="12032" width="11.5703125" style="44"/>
    <col min="12033" max="12033" width="1.85546875" style="44" customWidth="1"/>
    <col min="12034" max="12034" width="8.140625" style="44" customWidth="1"/>
    <col min="12035" max="12036" width="4.5703125" style="44" customWidth="1"/>
    <col min="12037" max="12037" width="7.140625" style="44" customWidth="1"/>
    <col min="12038" max="12038" width="7.85546875" style="44" customWidth="1"/>
    <col min="12039" max="12039" width="4.5703125" style="44" customWidth="1"/>
    <col min="12040" max="12040" width="8.140625" style="44" customWidth="1"/>
    <col min="12041" max="12041" width="9.42578125" style="44" customWidth="1"/>
    <col min="12042" max="12042" width="7.140625" style="44" customWidth="1"/>
    <col min="12043" max="12044" width="8.5703125" style="44" customWidth="1"/>
    <col min="12045" max="12045" width="4.5703125" style="44" customWidth="1"/>
    <col min="12046" max="12046" width="7.42578125" style="44" customWidth="1"/>
    <col min="12047" max="12048" width="4.5703125" style="44" customWidth="1"/>
    <col min="12049" max="12049" width="7" style="44" customWidth="1"/>
    <col min="12050" max="12050" width="8.140625" style="44" customWidth="1"/>
    <col min="12051" max="12051" width="8" style="44" customWidth="1"/>
    <col min="12052" max="12052" width="7.140625" style="44" customWidth="1"/>
    <col min="12053" max="12053" width="6.5703125" style="44" customWidth="1"/>
    <col min="12054" max="12054" width="4.5703125" style="44" customWidth="1"/>
    <col min="12055" max="12055" width="7.85546875" style="44" customWidth="1"/>
    <col min="12056" max="12056" width="8.140625" style="44" customWidth="1"/>
    <col min="12057" max="12060" width="4.5703125" style="44" customWidth="1"/>
    <col min="12061" max="12061" width="11.5703125" style="44"/>
    <col min="12062" max="12062" width="8.42578125" style="44" customWidth="1"/>
    <col min="12063" max="12063" width="5.42578125" style="44" customWidth="1"/>
    <col min="12064" max="12065" width="5.140625" style="44" customWidth="1"/>
    <col min="12066" max="12066" width="6.42578125" style="44" customWidth="1"/>
    <col min="12067" max="12067" width="11.5703125" style="44"/>
    <col min="12068" max="12068" width="8.42578125" style="44" customWidth="1"/>
    <col min="12069" max="12069" width="3.140625" style="44" customWidth="1"/>
    <col min="12070" max="12070" width="5.140625" style="44" customWidth="1"/>
    <col min="12071" max="12071" width="7.42578125" style="44" customWidth="1"/>
    <col min="12072" max="12072" width="4.5703125" style="44" customWidth="1"/>
    <col min="12073" max="12288" width="11.5703125" style="44"/>
    <col min="12289" max="12289" width="1.85546875" style="44" customWidth="1"/>
    <col min="12290" max="12290" width="8.140625" style="44" customWidth="1"/>
    <col min="12291" max="12292" width="4.5703125" style="44" customWidth="1"/>
    <col min="12293" max="12293" width="7.140625" style="44" customWidth="1"/>
    <col min="12294" max="12294" width="7.85546875" style="44" customWidth="1"/>
    <col min="12295" max="12295" width="4.5703125" style="44" customWidth="1"/>
    <col min="12296" max="12296" width="8.140625" style="44" customWidth="1"/>
    <col min="12297" max="12297" width="9.42578125" style="44" customWidth="1"/>
    <col min="12298" max="12298" width="7.140625" style="44" customWidth="1"/>
    <col min="12299" max="12300" width="8.5703125" style="44" customWidth="1"/>
    <col min="12301" max="12301" width="4.5703125" style="44" customWidth="1"/>
    <col min="12302" max="12302" width="7.42578125" style="44" customWidth="1"/>
    <col min="12303" max="12304" width="4.5703125" style="44" customWidth="1"/>
    <col min="12305" max="12305" width="7" style="44" customWidth="1"/>
    <col min="12306" max="12306" width="8.140625" style="44" customWidth="1"/>
    <col min="12307" max="12307" width="8" style="44" customWidth="1"/>
    <col min="12308" max="12308" width="7.140625" style="44" customWidth="1"/>
    <col min="12309" max="12309" width="6.5703125" style="44" customWidth="1"/>
    <col min="12310" max="12310" width="4.5703125" style="44" customWidth="1"/>
    <col min="12311" max="12311" width="7.85546875" style="44" customWidth="1"/>
    <col min="12312" max="12312" width="8.140625" style="44" customWidth="1"/>
    <col min="12313" max="12316" width="4.5703125" style="44" customWidth="1"/>
    <col min="12317" max="12317" width="11.5703125" style="44"/>
    <col min="12318" max="12318" width="8.42578125" style="44" customWidth="1"/>
    <col min="12319" max="12319" width="5.42578125" style="44" customWidth="1"/>
    <col min="12320" max="12321" width="5.140625" style="44" customWidth="1"/>
    <col min="12322" max="12322" width="6.42578125" style="44" customWidth="1"/>
    <col min="12323" max="12323" width="11.5703125" style="44"/>
    <col min="12324" max="12324" width="8.42578125" style="44" customWidth="1"/>
    <col min="12325" max="12325" width="3.140625" style="44" customWidth="1"/>
    <col min="12326" max="12326" width="5.140625" style="44" customWidth="1"/>
    <col min="12327" max="12327" width="7.42578125" style="44" customWidth="1"/>
    <col min="12328" max="12328" width="4.5703125" style="44" customWidth="1"/>
    <col min="12329" max="12544" width="11.5703125" style="44"/>
    <col min="12545" max="12545" width="1.85546875" style="44" customWidth="1"/>
    <col min="12546" max="12546" width="8.140625" style="44" customWidth="1"/>
    <col min="12547" max="12548" width="4.5703125" style="44" customWidth="1"/>
    <col min="12549" max="12549" width="7.140625" style="44" customWidth="1"/>
    <col min="12550" max="12550" width="7.85546875" style="44" customWidth="1"/>
    <col min="12551" max="12551" width="4.5703125" style="44" customWidth="1"/>
    <col min="12552" max="12552" width="8.140625" style="44" customWidth="1"/>
    <col min="12553" max="12553" width="9.42578125" style="44" customWidth="1"/>
    <col min="12554" max="12554" width="7.140625" style="44" customWidth="1"/>
    <col min="12555" max="12556" width="8.5703125" style="44" customWidth="1"/>
    <col min="12557" max="12557" width="4.5703125" style="44" customWidth="1"/>
    <col min="12558" max="12558" width="7.42578125" style="44" customWidth="1"/>
    <col min="12559" max="12560" width="4.5703125" style="44" customWidth="1"/>
    <col min="12561" max="12561" width="7" style="44" customWidth="1"/>
    <col min="12562" max="12562" width="8.140625" style="44" customWidth="1"/>
    <col min="12563" max="12563" width="8" style="44" customWidth="1"/>
    <col min="12564" max="12564" width="7.140625" style="44" customWidth="1"/>
    <col min="12565" max="12565" width="6.5703125" style="44" customWidth="1"/>
    <col min="12566" max="12566" width="4.5703125" style="44" customWidth="1"/>
    <col min="12567" max="12567" width="7.85546875" style="44" customWidth="1"/>
    <col min="12568" max="12568" width="8.140625" style="44" customWidth="1"/>
    <col min="12569" max="12572" width="4.5703125" style="44" customWidth="1"/>
    <col min="12573" max="12573" width="11.5703125" style="44"/>
    <col min="12574" max="12574" width="8.42578125" style="44" customWidth="1"/>
    <col min="12575" max="12575" width="5.42578125" style="44" customWidth="1"/>
    <col min="12576" max="12577" width="5.140625" style="44" customWidth="1"/>
    <col min="12578" max="12578" width="6.42578125" style="44" customWidth="1"/>
    <col min="12579" max="12579" width="11.5703125" style="44"/>
    <col min="12580" max="12580" width="8.42578125" style="44" customWidth="1"/>
    <col min="12581" max="12581" width="3.140625" style="44" customWidth="1"/>
    <col min="12582" max="12582" width="5.140625" style="44" customWidth="1"/>
    <col min="12583" max="12583" width="7.42578125" style="44" customWidth="1"/>
    <col min="12584" max="12584" width="4.5703125" style="44" customWidth="1"/>
    <col min="12585" max="12800" width="11.5703125" style="44"/>
    <col min="12801" max="12801" width="1.85546875" style="44" customWidth="1"/>
    <col min="12802" max="12802" width="8.140625" style="44" customWidth="1"/>
    <col min="12803" max="12804" width="4.5703125" style="44" customWidth="1"/>
    <col min="12805" max="12805" width="7.140625" style="44" customWidth="1"/>
    <col min="12806" max="12806" width="7.85546875" style="44" customWidth="1"/>
    <col min="12807" max="12807" width="4.5703125" style="44" customWidth="1"/>
    <col min="12808" max="12808" width="8.140625" style="44" customWidth="1"/>
    <col min="12809" max="12809" width="9.42578125" style="44" customWidth="1"/>
    <col min="12810" max="12810" width="7.140625" style="44" customWidth="1"/>
    <col min="12811" max="12812" width="8.5703125" style="44" customWidth="1"/>
    <col min="12813" max="12813" width="4.5703125" style="44" customWidth="1"/>
    <col min="12814" max="12814" width="7.42578125" style="44" customWidth="1"/>
    <col min="12815" max="12816" width="4.5703125" style="44" customWidth="1"/>
    <col min="12817" max="12817" width="7" style="44" customWidth="1"/>
    <col min="12818" max="12818" width="8.140625" style="44" customWidth="1"/>
    <col min="12819" max="12819" width="8" style="44" customWidth="1"/>
    <col min="12820" max="12820" width="7.140625" style="44" customWidth="1"/>
    <col min="12821" max="12821" width="6.5703125" style="44" customWidth="1"/>
    <col min="12822" max="12822" width="4.5703125" style="44" customWidth="1"/>
    <col min="12823" max="12823" width="7.85546875" style="44" customWidth="1"/>
    <col min="12824" max="12824" width="8.140625" style="44" customWidth="1"/>
    <col min="12825" max="12828" width="4.5703125" style="44" customWidth="1"/>
    <col min="12829" max="12829" width="11.5703125" style="44"/>
    <col min="12830" max="12830" width="8.42578125" style="44" customWidth="1"/>
    <col min="12831" max="12831" width="5.42578125" style="44" customWidth="1"/>
    <col min="12832" max="12833" width="5.140625" style="44" customWidth="1"/>
    <col min="12834" max="12834" width="6.42578125" style="44" customWidth="1"/>
    <col min="12835" max="12835" width="11.5703125" style="44"/>
    <col min="12836" max="12836" width="8.42578125" style="44" customWidth="1"/>
    <col min="12837" max="12837" width="3.140625" style="44" customWidth="1"/>
    <col min="12838" max="12838" width="5.140625" style="44" customWidth="1"/>
    <col min="12839" max="12839" width="7.42578125" style="44" customWidth="1"/>
    <col min="12840" max="12840" width="4.5703125" style="44" customWidth="1"/>
    <col min="12841" max="13056" width="11.5703125" style="44"/>
    <col min="13057" max="13057" width="1.85546875" style="44" customWidth="1"/>
    <col min="13058" max="13058" width="8.140625" style="44" customWidth="1"/>
    <col min="13059" max="13060" width="4.5703125" style="44" customWidth="1"/>
    <col min="13061" max="13061" width="7.140625" style="44" customWidth="1"/>
    <col min="13062" max="13062" width="7.85546875" style="44" customWidth="1"/>
    <col min="13063" max="13063" width="4.5703125" style="44" customWidth="1"/>
    <col min="13064" max="13064" width="8.140625" style="44" customWidth="1"/>
    <col min="13065" max="13065" width="9.42578125" style="44" customWidth="1"/>
    <col min="13066" max="13066" width="7.140625" style="44" customWidth="1"/>
    <col min="13067" max="13068" width="8.5703125" style="44" customWidth="1"/>
    <col min="13069" max="13069" width="4.5703125" style="44" customWidth="1"/>
    <col min="13070" max="13070" width="7.42578125" style="44" customWidth="1"/>
    <col min="13071" max="13072" width="4.5703125" style="44" customWidth="1"/>
    <col min="13073" max="13073" width="7" style="44" customWidth="1"/>
    <col min="13074" max="13074" width="8.140625" style="44" customWidth="1"/>
    <col min="13075" max="13075" width="8" style="44" customWidth="1"/>
    <col min="13076" max="13076" width="7.140625" style="44" customWidth="1"/>
    <col min="13077" max="13077" width="6.5703125" style="44" customWidth="1"/>
    <col min="13078" max="13078" width="4.5703125" style="44" customWidth="1"/>
    <col min="13079" max="13079" width="7.85546875" style="44" customWidth="1"/>
    <col min="13080" max="13080" width="8.140625" style="44" customWidth="1"/>
    <col min="13081" max="13084" width="4.5703125" style="44" customWidth="1"/>
    <col min="13085" max="13085" width="11.5703125" style="44"/>
    <col min="13086" max="13086" width="8.42578125" style="44" customWidth="1"/>
    <col min="13087" max="13087" width="5.42578125" style="44" customWidth="1"/>
    <col min="13088" max="13089" width="5.140625" style="44" customWidth="1"/>
    <col min="13090" max="13090" width="6.42578125" style="44" customWidth="1"/>
    <col min="13091" max="13091" width="11.5703125" style="44"/>
    <col min="13092" max="13092" width="8.42578125" style="44" customWidth="1"/>
    <col min="13093" max="13093" width="3.140625" style="44" customWidth="1"/>
    <col min="13094" max="13094" width="5.140625" style="44" customWidth="1"/>
    <col min="13095" max="13095" width="7.42578125" style="44" customWidth="1"/>
    <col min="13096" max="13096" width="4.5703125" style="44" customWidth="1"/>
    <col min="13097" max="13312" width="11.5703125" style="44"/>
    <col min="13313" max="13313" width="1.85546875" style="44" customWidth="1"/>
    <col min="13314" max="13314" width="8.140625" style="44" customWidth="1"/>
    <col min="13315" max="13316" width="4.5703125" style="44" customWidth="1"/>
    <col min="13317" max="13317" width="7.140625" style="44" customWidth="1"/>
    <col min="13318" max="13318" width="7.85546875" style="44" customWidth="1"/>
    <col min="13319" max="13319" width="4.5703125" style="44" customWidth="1"/>
    <col min="13320" max="13320" width="8.140625" style="44" customWidth="1"/>
    <col min="13321" max="13321" width="9.42578125" style="44" customWidth="1"/>
    <col min="13322" max="13322" width="7.140625" style="44" customWidth="1"/>
    <col min="13323" max="13324" width="8.5703125" style="44" customWidth="1"/>
    <col min="13325" max="13325" width="4.5703125" style="44" customWidth="1"/>
    <col min="13326" max="13326" width="7.42578125" style="44" customWidth="1"/>
    <col min="13327" max="13328" width="4.5703125" style="44" customWidth="1"/>
    <col min="13329" max="13329" width="7" style="44" customWidth="1"/>
    <col min="13330" max="13330" width="8.140625" style="44" customWidth="1"/>
    <col min="13331" max="13331" width="8" style="44" customWidth="1"/>
    <col min="13332" max="13332" width="7.140625" style="44" customWidth="1"/>
    <col min="13333" max="13333" width="6.5703125" style="44" customWidth="1"/>
    <col min="13334" max="13334" width="4.5703125" style="44" customWidth="1"/>
    <col min="13335" max="13335" width="7.85546875" style="44" customWidth="1"/>
    <col min="13336" max="13336" width="8.140625" style="44" customWidth="1"/>
    <col min="13337" max="13340" width="4.5703125" style="44" customWidth="1"/>
    <col min="13341" max="13341" width="11.5703125" style="44"/>
    <col min="13342" max="13342" width="8.42578125" style="44" customWidth="1"/>
    <col min="13343" max="13343" width="5.42578125" style="44" customWidth="1"/>
    <col min="13344" max="13345" width="5.140625" style="44" customWidth="1"/>
    <col min="13346" max="13346" width="6.42578125" style="44" customWidth="1"/>
    <col min="13347" max="13347" width="11.5703125" style="44"/>
    <col min="13348" max="13348" width="8.42578125" style="44" customWidth="1"/>
    <col min="13349" max="13349" width="3.140625" style="44" customWidth="1"/>
    <col min="13350" max="13350" width="5.140625" style="44" customWidth="1"/>
    <col min="13351" max="13351" width="7.42578125" style="44" customWidth="1"/>
    <col min="13352" max="13352" width="4.5703125" style="44" customWidth="1"/>
    <col min="13353" max="13568" width="11.5703125" style="44"/>
    <col min="13569" max="13569" width="1.85546875" style="44" customWidth="1"/>
    <col min="13570" max="13570" width="8.140625" style="44" customWidth="1"/>
    <col min="13571" max="13572" width="4.5703125" style="44" customWidth="1"/>
    <col min="13573" max="13573" width="7.140625" style="44" customWidth="1"/>
    <col min="13574" max="13574" width="7.85546875" style="44" customWidth="1"/>
    <col min="13575" max="13575" width="4.5703125" style="44" customWidth="1"/>
    <col min="13576" max="13576" width="8.140625" style="44" customWidth="1"/>
    <col min="13577" max="13577" width="9.42578125" style="44" customWidth="1"/>
    <col min="13578" max="13578" width="7.140625" style="44" customWidth="1"/>
    <col min="13579" max="13580" width="8.5703125" style="44" customWidth="1"/>
    <col min="13581" max="13581" width="4.5703125" style="44" customWidth="1"/>
    <col min="13582" max="13582" width="7.42578125" style="44" customWidth="1"/>
    <col min="13583" max="13584" width="4.5703125" style="44" customWidth="1"/>
    <col min="13585" max="13585" width="7" style="44" customWidth="1"/>
    <col min="13586" max="13586" width="8.140625" style="44" customWidth="1"/>
    <col min="13587" max="13587" width="8" style="44" customWidth="1"/>
    <col min="13588" max="13588" width="7.140625" style="44" customWidth="1"/>
    <col min="13589" max="13589" width="6.5703125" style="44" customWidth="1"/>
    <col min="13590" max="13590" width="4.5703125" style="44" customWidth="1"/>
    <col min="13591" max="13591" width="7.85546875" style="44" customWidth="1"/>
    <col min="13592" max="13592" width="8.140625" style="44" customWidth="1"/>
    <col min="13593" max="13596" width="4.5703125" style="44" customWidth="1"/>
    <col min="13597" max="13597" width="11.5703125" style="44"/>
    <col min="13598" max="13598" width="8.42578125" style="44" customWidth="1"/>
    <col min="13599" max="13599" width="5.42578125" style="44" customWidth="1"/>
    <col min="13600" max="13601" width="5.140625" style="44" customWidth="1"/>
    <col min="13602" max="13602" width="6.42578125" style="44" customWidth="1"/>
    <col min="13603" max="13603" width="11.5703125" style="44"/>
    <col min="13604" max="13604" width="8.42578125" style="44" customWidth="1"/>
    <col min="13605" max="13605" width="3.140625" style="44" customWidth="1"/>
    <col min="13606" max="13606" width="5.140625" style="44" customWidth="1"/>
    <col min="13607" max="13607" width="7.42578125" style="44" customWidth="1"/>
    <col min="13608" max="13608" width="4.5703125" style="44" customWidth="1"/>
    <col min="13609" max="13824" width="11.5703125" style="44"/>
    <col min="13825" max="13825" width="1.85546875" style="44" customWidth="1"/>
    <col min="13826" max="13826" width="8.140625" style="44" customWidth="1"/>
    <col min="13827" max="13828" width="4.5703125" style="44" customWidth="1"/>
    <col min="13829" max="13829" width="7.140625" style="44" customWidth="1"/>
    <col min="13830" max="13830" width="7.85546875" style="44" customWidth="1"/>
    <col min="13831" max="13831" width="4.5703125" style="44" customWidth="1"/>
    <col min="13832" max="13832" width="8.140625" style="44" customWidth="1"/>
    <col min="13833" max="13833" width="9.42578125" style="44" customWidth="1"/>
    <col min="13834" max="13834" width="7.140625" style="44" customWidth="1"/>
    <col min="13835" max="13836" width="8.5703125" style="44" customWidth="1"/>
    <col min="13837" max="13837" width="4.5703125" style="44" customWidth="1"/>
    <col min="13838" max="13838" width="7.42578125" style="44" customWidth="1"/>
    <col min="13839" max="13840" width="4.5703125" style="44" customWidth="1"/>
    <col min="13841" max="13841" width="7" style="44" customWidth="1"/>
    <col min="13842" max="13842" width="8.140625" style="44" customWidth="1"/>
    <col min="13843" max="13843" width="8" style="44" customWidth="1"/>
    <col min="13844" max="13844" width="7.140625" style="44" customWidth="1"/>
    <col min="13845" max="13845" width="6.5703125" style="44" customWidth="1"/>
    <col min="13846" max="13846" width="4.5703125" style="44" customWidth="1"/>
    <col min="13847" max="13847" width="7.85546875" style="44" customWidth="1"/>
    <col min="13848" max="13848" width="8.140625" style="44" customWidth="1"/>
    <col min="13849" max="13852" width="4.5703125" style="44" customWidth="1"/>
    <col min="13853" max="13853" width="11.5703125" style="44"/>
    <col min="13854" max="13854" width="8.42578125" style="44" customWidth="1"/>
    <col min="13855" max="13855" width="5.42578125" style="44" customWidth="1"/>
    <col min="13856" max="13857" width="5.140625" style="44" customWidth="1"/>
    <col min="13858" max="13858" width="6.42578125" style="44" customWidth="1"/>
    <col min="13859" max="13859" width="11.5703125" style="44"/>
    <col min="13860" max="13860" width="8.42578125" style="44" customWidth="1"/>
    <col min="13861" max="13861" width="3.140625" style="44" customWidth="1"/>
    <col min="13862" max="13862" width="5.140625" style="44" customWidth="1"/>
    <col min="13863" max="13863" width="7.42578125" style="44" customWidth="1"/>
    <col min="13864" max="13864" width="4.5703125" style="44" customWidth="1"/>
    <col min="13865" max="14080" width="11.5703125" style="44"/>
    <col min="14081" max="14081" width="1.85546875" style="44" customWidth="1"/>
    <col min="14082" max="14082" width="8.140625" style="44" customWidth="1"/>
    <col min="14083" max="14084" width="4.5703125" style="44" customWidth="1"/>
    <col min="14085" max="14085" width="7.140625" style="44" customWidth="1"/>
    <col min="14086" max="14086" width="7.85546875" style="44" customWidth="1"/>
    <col min="14087" max="14087" width="4.5703125" style="44" customWidth="1"/>
    <col min="14088" max="14088" width="8.140625" style="44" customWidth="1"/>
    <col min="14089" max="14089" width="9.42578125" style="44" customWidth="1"/>
    <col min="14090" max="14090" width="7.140625" style="44" customWidth="1"/>
    <col min="14091" max="14092" width="8.5703125" style="44" customWidth="1"/>
    <col min="14093" max="14093" width="4.5703125" style="44" customWidth="1"/>
    <col min="14094" max="14094" width="7.42578125" style="44" customWidth="1"/>
    <col min="14095" max="14096" width="4.5703125" style="44" customWidth="1"/>
    <col min="14097" max="14097" width="7" style="44" customWidth="1"/>
    <col min="14098" max="14098" width="8.140625" style="44" customWidth="1"/>
    <col min="14099" max="14099" width="8" style="44" customWidth="1"/>
    <col min="14100" max="14100" width="7.140625" style="44" customWidth="1"/>
    <col min="14101" max="14101" width="6.5703125" style="44" customWidth="1"/>
    <col min="14102" max="14102" width="4.5703125" style="44" customWidth="1"/>
    <col min="14103" max="14103" width="7.85546875" style="44" customWidth="1"/>
    <col min="14104" max="14104" width="8.140625" style="44" customWidth="1"/>
    <col min="14105" max="14108" width="4.5703125" style="44" customWidth="1"/>
    <col min="14109" max="14109" width="11.5703125" style="44"/>
    <col min="14110" max="14110" width="8.42578125" style="44" customWidth="1"/>
    <col min="14111" max="14111" width="5.42578125" style="44" customWidth="1"/>
    <col min="14112" max="14113" width="5.140625" style="44" customWidth="1"/>
    <col min="14114" max="14114" width="6.42578125" style="44" customWidth="1"/>
    <col min="14115" max="14115" width="11.5703125" style="44"/>
    <col min="14116" max="14116" width="8.42578125" style="44" customWidth="1"/>
    <col min="14117" max="14117" width="3.140625" style="44" customWidth="1"/>
    <col min="14118" max="14118" width="5.140625" style="44" customWidth="1"/>
    <col min="14119" max="14119" width="7.42578125" style="44" customWidth="1"/>
    <col min="14120" max="14120" width="4.5703125" style="44" customWidth="1"/>
    <col min="14121" max="14336" width="11.5703125" style="44"/>
    <col min="14337" max="14337" width="1.85546875" style="44" customWidth="1"/>
    <col min="14338" max="14338" width="8.140625" style="44" customWidth="1"/>
    <col min="14339" max="14340" width="4.5703125" style="44" customWidth="1"/>
    <col min="14341" max="14341" width="7.140625" style="44" customWidth="1"/>
    <col min="14342" max="14342" width="7.85546875" style="44" customWidth="1"/>
    <col min="14343" max="14343" width="4.5703125" style="44" customWidth="1"/>
    <col min="14344" max="14344" width="8.140625" style="44" customWidth="1"/>
    <col min="14345" max="14345" width="9.42578125" style="44" customWidth="1"/>
    <col min="14346" max="14346" width="7.140625" style="44" customWidth="1"/>
    <col min="14347" max="14348" width="8.5703125" style="44" customWidth="1"/>
    <col min="14349" max="14349" width="4.5703125" style="44" customWidth="1"/>
    <col min="14350" max="14350" width="7.42578125" style="44" customWidth="1"/>
    <col min="14351" max="14352" width="4.5703125" style="44" customWidth="1"/>
    <col min="14353" max="14353" width="7" style="44" customWidth="1"/>
    <col min="14354" max="14354" width="8.140625" style="44" customWidth="1"/>
    <col min="14355" max="14355" width="8" style="44" customWidth="1"/>
    <col min="14356" max="14356" width="7.140625" style="44" customWidth="1"/>
    <col min="14357" max="14357" width="6.5703125" style="44" customWidth="1"/>
    <col min="14358" max="14358" width="4.5703125" style="44" customWidth="1"/>
    <col min="14359" max="14359" width="7.85546875" style="44" customWidth="1"/>
    <col min="14360" max="14360" width="8.140625" style="44" customWidth="1"/>
    <col min="14361" max="14364" width="4.5703125" style="44" customWidth="1"/>
    <col min="14365" max="14365" width="11.5703125" style="44"/>
    <col min="14366" max="14366" width="8.42578125" style="44" customWidth="1"/>
    <col min="14367" max="14367" width="5.42578125" style="44" customWidth="1"/>
    <col min="14368" max="14369" width="5.140625" style="44" customWidth="1"/>
    <col min="14370" max="14370" width="6.42578125" style="44" customWidth="1"/>
    <col min="14371" max="14371" width="11.5703125" style="44"/>
    <col min="14372" max="14372" width="8.42578125" style="44" customWidth="1"/>
    <col min="14373" max="14373" width="3.140625" style="44" customWidth="1"/>
    <col min="14374" max="14374" width="5.140625" style="44" customWidth="1"/>
    <col min="14375" max="14375" width="7.42578125" style="44" customWidth="1"/>
    <col min="14376" max="14376" width="4.5703125" style="44" customWidth="1"/>
    <col min="14377" max="14592" width="11.5703125" style="44"/>
    <col min="14593" max="14593" width="1.85546875" style="44" customWidth="1"/>
    <col min="14594" max="14594" width="8.140625" style="44" customWidth="1"/>
    <col min="14595" max="14596" width="4.5703125" style="44" customWidth="1"/>
    <col min="14597" max="14597" width="7.140625" style="44" customWidth="1"/>
    <col min="14598" max="14598" width="7.85546875" style="44" customWidth="1"/>
    <col min="14599" max="14599" width="4.5703125" style="44" customWidth="1"/>
    <col min="14600" max="14600" width="8.140625" style="44" customWidth="1"/>
    <col min="14601" max="14601" width="9.42578125" style="44" customWidth="1"/>
    <col min="14602" max="14602" width="7.140625" style="44" customWidth="1"/>
    <col min="14603" max="14604" width="8.5703125" style="44" customWidth="1"/>
    <col min="14605" max="14605" width="4.5703125" style="44" customWidth="1"/>
    <col min="14606" max="14606" width="7.42578125" style="44" customWidth="1"/>
    <col min="14607" max="14608" width="4.5703125" style="44" customWidth="1"/>
    <col min="14609" max="14609" width="7" style="44" customWidth="1"/>
    <col min="14610" max="14610" width="8.140625" style="44" customWidth="1"/>
    <col min="14611" max="14611" width="8" style="44" customWidth="1"/>
    <col min="14612" max="14612" width="7.140625" style="44" customWidth="1"/>
    <col min="14613" max="14613" width="6.5703125" style="44" customWidth="1"/>
    <col min="14614" max="14614" width="4.5703125" style="44" customWidth="1"/>
    <col min="14615" max="14615" width="7.85546875" style="44" customWidth="1"/>
    <col min="14616" max="14616" width="8.140625" style="44" customWidth="1"/>
    <col min="14617" max="14620" width="4.5703125" style="44" customWidth="1"/>
    <col min="14621" max="14621" width="11.5703125" style="44"/>
    <col min="14622" max="14622" width="8.42578125" style="44" customWidth="1"/>
    <col min="14623" max="14623" width="5.42578125" style="44" customWidth="1"/>
    <col min="14624" max="14625" width="5.140625" style="44" customWidth="1"/>
    <col min="14626" max="14626" width="6.42578125" style="44" customWidth="1"/>
    <col min="14627" max="14627" width="11.5703125" style="44"/>
    <col min="14628" max="14628" width="8.42578125" style="44" customWidth="1"/>
    <col min="14629" max="14629" width="3.140625" style="44" customWidth="1"/>
    <col min="14630" max="14630" width="5.140625" style="44" customWidth="1"/>
    <col min="14631" max="14631" width="7.42578125" style="44" customWidth="1"/>
    <col min="14632" max="14632" width="4.5703125" style="44" customWidth="1"/>
    <col min="14633" max="14848" width="11.5703125" style="44"/>
    <col min="14849" max="14849" width="1.85546875" style="44" customWidth="1"/>
    <col min="14850" max="14850" width="8.140625" style="44" customWidth="1"/>
    <col min="14851" max="14852" width="4.5703125" style="44" customWidth="1"/>
    <col min="14853" max="14853" width="7.140625" style="44" customWidth="1"/>
    <col min="14854" max="14854" width="7.85546875" style="44" customWidth="1"/>
    <col min="14855" max="14855" width="4.5703125" style="44" customWidth="1"/>
    <col min="14856" max="14856" width="8.140625" style="44" customWidth="1"/>
    <col min="14857" max="14857" width="9.42578125" style="44" customWidth="1"/>
    <col min="14858" max="14858" width="7.140625" style="44" customWidth="1"/>
    <col min="14859" max="14860" width="8.5703125" style="44" customWidth="1"/>
    <col min="14861" max="14861" width="4.5703125" style="44" customWidth="1"/>
    <col min="14862" max="14862" width="7.42578125" style="44" customWidth="1"/>
    <col min="14863" max="14864" width="4.5703125" style="44" customWidth="1"/>
    <col min="14865" max="14865" width="7" style="44" customWidth="1"/>
    <col min="14866" max="14866" width="8.140625" style="44" customWidth="1"/>
    <col min="14867" max="14867" width="8" style="44" customWidth="1"/>
    <col min="14868" max="14868" width="7.140625" style="44" customWidth="1"/>
    <col min="14869" max="14869" width="6.5703125" style="44" customWidth="1"/>
    <col min="14870" max="14870" width="4.5703125" style="44" customWidth="1"/>
    <col min="14871" max="14871" width="7.85546875" style="44" customWidth="1"/>
    <col min="14872" max="14872" width="8.140625" style="44" customWidth="1"/>
    <col min="14873" max="14876" width="4.5703125" style="44" customWidth="1"/>
    <col min="14877" max="14877" width="11.5703125" style="44"/>
    <col min="14878" max="14878" width="8.42578125" style="44" customWidth="1"/>
    <col min="14879" max="14879" width="5.42578125" style="44" customWidth="1"/>
    <col min="14880" max="14881" width="5.140625" style="44" customWidth="1"/>
    <col min="14882" max="14882" width="6.42578125" style="44" customWidth="1"/>
    <col min="14883" max="14883" width="11.5703125" style="44"/>
    <col min="14884" max="14884" width="8.42578125" style="44" customWidth="1"/>
    <col min="14885" max="14885" width="3.140625" style="44" customWidth="1"/>
    <col min="14886" max="14886" width="5.140625" style="44" customWidth="1"/>
    <col min="14887" max="14887" width="7.42578125" style="44" customWidth="1"/>
    <col min="14888" max="14888" width="4.5703125" style="44" customWidth="1"/>
    <col min="14889" max="15104" width="11.5703125" style="44"/>
    <col min="15105" max="15105" width="1.85546875" style="44" customWidth="1"/>
    <col min="15106" max="15106" width="8.140625" style="44" customWidth="1"/>
    <col min="15107" max="15108" width="4.5703125" style="44" customWidth="1"/>
    <col min="15109" max="15109" width="7.140625" style="44" customWidth="1"/>
    <col min="15110" max="15110" width="7.85546875" style="44" customWidth="1"/>
    <col min="15111" max="15111" width="4.5703125" style="44" customWidth="1"/>
    <col min="15112" max="15112" width="8.140625" style="44" customWidth="1"/>
    <col min="15113" max="15113" width="9.42578125" style="44" customWidth="1"/>
    <col min="15114" max="15114" width="7.140625" style="44" customWidth="1"/>
    <col min="15115" max="15116" width="8.5703125" style="44" customWidth="1"/>
    <col min="15117" max="15117" width="4.5703125" style="44" customWidth="1"/>
    <col min="15118" max="15118" width="7.42578125" style="44" customWidth="1"/>
    <col min="15119" max="15120" width="4.5703125" style="44" customWidth="1"/>
    <col min="15121" max="15121" width="7" style="44" customWidth="1"/>
    <col min="15122" max="15122" width="8.140625" style="44" customWidth="1"/>
    <col min="15123" max="15123" width="8" style="44" customWidth="1"/>
    <col min="15124" max="15124" width="7.140625" style="44" customWidth="1"/>
    <col min="15125" max="15125" width="6.5703125" style="44" customWidth="1"/>
    <col min="15126" max="15126" width="4.5703125" style="44" customWidth="1"/>
    <col min="15127" max="15127" width="7.85546875" style="44" customWidth="1"/>
    <col min="15128" max="15128" width="8.140625" style="44" customWidth="1"/>
    <col min="15129" max="15132" width="4.5703125" style="44" customWidth="1"/>
    <col min="15133" max="15133" width="11.5703125" style="44"/>
    <col min="15134" max="15134" width="8.42578125" style="44" customWidth="1"/>
    <col min="15135" max="15135" width="5.42578125" style="44" customWidth="1"/>
    <col min="15136" max="15137" width="5.140625" style="44" customWidth="1"/>
    <col min="15138" max="15138" width="6.42578125" style="44" customWidth="1"/>
    <col min="15139" max="15139" width="11.5703125" style="44"/>
    <col min="15140" max="15140" width="8.42578125" style="44" customWidth="1"/>
    <col min="15141" max="15141" width="3.140625" style="44" customWidth="1"/>
    <col min="15142" max="15142" width="5.140625" style="44" customWidth="1"/>
    <col min="15143" max="15143" width="7.42578125" style="44" customWidth="1"/>
    <col min="15144" max="15144" width="4.5703125" style="44" customWidth="1"/>
    <col min="15145" max="15360" width="11.5703125" style="44"/>
    <col min="15361" max="15361" width="1.85546875" style="44" customWidth="1"/>
    <col min="15362" max="15362" width="8.140625" style="44" customWidth="1"/>
    <col min="15363" max="15364" width="4.5703125" style="44" customWidth="1"/>
    <col min="15365" max="15365" width="7.140625" style="44" customWidth="1"/>
    <col min="15366" max="15366" width="7.85546875" style="44" customWidth="1"/>
    <col min="15367" max="15367" width="4.5703125" style="44" customWidth="1"/>
    <col min="15368" max="15368" width="8.140625" style="44" customWidth="1"/>
    <col min="15369" max="15369" width="9.42578125" style="44" customWidth="1"/>
    <col min="15370" max="15370" width="7.140625" style="44" customWidth="1"/>
    <col min="15371" max="15372" width="8.5703125" style="44" customWidth="1"/>
    <col min="15373" max="15373" width="4.5703125" style="44" customWidth="1"/>
    <col min="15374" max="15374" width="7.42578125" style="44" customWidth="1"/>
    <col min="15375" max="15376" width="4.5703125" style="44" customWidth="1"/>
    <col min="15377" max="15377" width="7" style="44" customWidth="1"/>
    <col min="15378" max="15378" width="8.140625" style="44" customWidth="1"/>
    <col min="15379" max="15379" width="8" style="44" customWidth="1"/>
    <col min="15380" max="15380" width="7.140625" style="44" customWidth="1"/>
    <col min="15381" max="15381" width="6.5703125" style="44" customWidth="1"/>
    <col min="15382" max="15382" width="4.5703125" style="44" customWidth="1"/>
    <col min="15383" max="15383" width="7.85546875" style="44" customWidth="1"/>
    <col min="15384" max="15384" width="8.140625" style="44" customWidth="1"/>
    <col min="15385" max="15388" width="4.5703125" style="44" customWidth="1"/>
    <col min="15389" max="15389" width="11.5703125" style="44"/>
    <col min="15390" max="15390" width="8.42578125" style="44" customWidth="1"/>
    <col min="15391" max="15391" width="5.42578125" style="44" customWidth="1"/>
    <col min="15392" max="15393" width="5.140625" style="44" customWidth="1"/>
    <col min="15394" max="15394" width="6.42578125" style="44" customWidth="1"/>
    <col min="15395" max="15395" width="11.5703125" style="44"/>
    <col min="15396" max="15396" width="8.42578125" style="44" customWidth="1"/>
    <col min="15397" max="15397" width="3.140625" style="44" customWidth="1"/>
    <col min="15398" max="15398" width="5.140625" style="44" customWidth="1"/>
    <col min="15399" max="15399" width="7.42578125" style="44" customWidth="1"/>
    <col min="15400" max="15400" width="4.5703125" style="44" customWidth="1"/>
    <col min="15401" max="15616" width="11.5703125" style="44"/>
    <col min="15617" max="15617" width="1.85546875" style="44" customWidth="1"/>
    <col min="15618" max="15618" width="8.140625" style="44" customWidth="1"/>
    <col min="15619" max="15620" width="4.5703125" style="44" customWidth="1"/>
    <col min="15621" max="15621" width="7.140625" style="44" customWidth="1"/>
    <col min="15622" max="15622" width="7.85546875" style="44" customWidth="1"/>
    <col min="15623" max="15623" width="4.5703125" style="44" customWidth="1"/>
    <col min="15624" max="15624" width="8.140625" style="44" customWidth="1"/>
    <col min="15625" max="15625" width="9.42578125" style="44" customWidth="1"/>
    <col min="15626" max="15626" width="7.140625" style="44" customWidth="1"/>
    <col min="15627" max="15628" width="8.5703125" style="44" customWidth="1"/>
    <col min="15629" max="15629" width="4.5703125" style="44" customWidth="1"/>
    <col min="15630" max="15630" width="7.42578125" style="44" customWidth="1"/>
    <col min="15631" max="15632" width="4.5703125" style="44" customWidth="1"/>
    <col min="15633" max="15633" width="7" style="44" customWidth="1"/>
    <col min="15634" max="15634" width="8.140625" style="44" customWidth="1"/>
    <col min="15635" max="15635" width="8" style="44" customWidth="1"/>
    <col min="15636" max="15636" width="7.140625" style="44" customWidth="1"/>
    <col min="15637" max="15637" width="6.5703125" style="44" customWidth="1"/>
    <col min="15638" max="15638" width="4.5703125" style="44" customWidth="1"/>
    <col min="15639" max="15639" width="7.85546875" style="44" customWidth="1"/>
    <col min="15640" max="15640" width="8.140625" style="44" customWidth="1"/>
    <col min="15641" max="15644" width="4.5703125" style="44" customWidth="1"/>
    <col min="15645" max="15645" width="11.5703125" style="44"/>
    <col min="15646" max="15646" width="8.42578125" style="44" customWidth="1"/>
    <col min="15647" max="15647" width="5.42578125" style="44" customWidth="1"/>
    <col min="15648" max="15649" width="5.140625" style="44" customWidth="1"/>
    <col min="15650" max="15650" width="6.42578125" style="44" customWidth="1"/>
    <col min="15651" max="15651" width="11.5703125" style="44"/>
    <col min="15652" max="15652" width="8.42578125" style="44" customWidth="1"/>
    <col min="15653" max="15653" width="3.140625" style="44" customWidth="1"/>
    <col min="15654" max="15654" width="5.140625" style="44" customWidth="1"/>
    <col min="15655" max="15655" width="7.42578125" style="44" customWidth="1"/>
    <col min="15656" max="15656" width="4.5703125" style="44" customWidth="1"/>
    <col min="15657" max="15872" width="11.5703125" style="44"/>
    <col min="15873" max="15873" width="1.85546875" style="44" customWidth="1"/>
    <col min="15874" max="15874" width="8.140625" style="44" customWidth="1"/>
    <col min="15875" max="15876" width="4.5703125" style="44" customWidth="1"/>
    <col min="15877" max="15877" width="7.140625" style="44" customWidth="1"/>
    <col min="15878" max="15878" width="7.85546875" style="44" customWidth="1"/>
    <col min="15879" max="15879" width="4.5703125" style="44" customWidth="1"/>
    <col min="15880" max="15880" width="8.140625" style="44" customWidth="1"/>
    <col min="15881" max="15881" width="9.42578125" style="44" customWidth="1"/>
    <col min="15882" max="15882" width="7.140625" style="44" customWidth="1"/>
    <col min="15883" max="15884" width="8.5703125" style="44" customWidth="1"/>
    <col min="15885" max="15885" width="4.5703125" style="44" customWidth="1"/>
    <col min="15886" max="15886" width="7.42578125" style="44" customWidth="1"/>
    <col min="15887" max="15888" width="4.5703125" style="44" customWidth="1"/>
    <col min="15889" max="15889" width="7" style="44" customWidth="1"/>
    <col min="15890" max="15890" width="8.140625" style="44" customWidth="1"/>
    <col min="15891" max="15891" width="8" style="44" customWidth="1"/>
    <col min="15892" max="15892" width="7.140625" style="44" customWidth="1"/>
    <col min="15893" max="15893" width="6.5703125" style="44" customWidth="1"/>
    <col min="15894" max="15894" width="4.5703125" style="44" customWidth="1"/>
    <col min="15895" max="15895" width="7.85546875" style="44" customWidth="1"/>
    <col min="15896" max="15896" width="8.140625" style="44" customWidth="1"/>
    <col min="15897" max="15900" width="4.5703125" style="44" customWidth="1"/>
    <col min="15901" max="15901" width="11.5703125" style="44"/>
    <col min="15902" max="15902" width="8.42578125" style="44" customWidth="1"/>
    <col min="15903" max="15903" width="5.42578125" style="44" customWidth="1"/>
    <col min="15904" max="15905" width="5.140625" style="44" customWidth="1"/>
    <col min="15906" max="15906" width="6.42578125" style="44" customWidth="1"/>
    <col min="15907" max="15907" width="11.5703125" style="44"/>
    <col min="15908" max="15908" width="8.42578125" style="44" customWidth="1"/>
    <col min="15909" max="15909" width="3.140625" style="44" customWidth="1"/>
    <col min="15910" max="15910" width="5.140625" style="44" customWidth="1"/>
    <col min="15911" max="15911" width="7.42578125" style="44" customWidth="1"/>
    <col min="15912" max="15912" width="4.5703125" style="44" customWidth="1"/>
    <col min="15913" max="16128" width="11.5703125" style="44"/>
    <col min="16129" max="16129" width="1.85546875" style="44" customWidth="1"/>
    <col min="16130" max="16130" width="8.140625" style="44" customWidth="1"/>
    <col min="16131" max="16132" width="4.5703125" style="44" customWidth="1"/>
    <col min="16133" max="16133" width="7.140625" style="44" customWidth="1"/>
    <col min="16134" max="16134" width="7.85546875" style="44" customWidth="1"/>
    <col min="16135" max="16135" width="4.5703125" style="44" customWidth="1"/>
    <col min="16136" max="16136" width="8.140625" style="44" customWidth="1"/>
    <col min="16137" max="16137" width="9.42578125" style="44" customWidth="1"/>
    <col min="16138" max="16138" width="7.140625" style="44" customWidth="1"/>
    <col min="16139" max="16140" width="8.5703125" style="44" customWidth="1"/>
    <col min="16141" max="16141" width="4.5703125" style="44" customWidth="1"/>
    <col min="16142" max="16142" width="7.42578125" style="44" customWidth="1"/>
    <col min="16143" max="16144" width="4.5703125" style="44" customWidth="1"/>
    <col min="16145" max="16145" width="7" style="44" customWidth="1"/>
    <col min="16146" max="16146" width="8.140625" style="44" customWidth="1"/>
    <col min="16147" max="16147" width="8" style="44" customWidth="1"/>
    <col min="16148" max="16148" width="7.140625" style="44" customWidth="1"/>
    <col min="16149" max="16149" width="6.5703125" style="44" customWidth="1"/>
    <col min="16150" max="16150" width="4.5703125" style="44" customWidth="1"/>
    <col min="16151" max="16151" width="7.85546875" style="44" customWidth="1"/>
    <col min="16152" max="16152" width="8.140625" style="44" customWidth="1"/>
    <col min="16153" max="16156" width="4.5703125" style="44" customWidth="1"/>
    <col min="16157" max="16157" width="11.5703125" style="44"/>
    <col min="16158" max="16158" width="8.42578125" style="44" customWidth="1"/>
    <col min="16159" max="16159" width="5.42578125" style="44" customWidth="1"/>
    <col min="16160" max="16161" width="5.140625" style="44" customWidth="1"/>
    <col min="16162" max="16162" width="6.42578125" style="44" customWidth="1"/>
    <col min="16163" max="16163" width="11.5703125" style="44"/>
    <col min="16164" max="16164" width="8.42578125" style="44" customWidth="1"/>
    <col min="16165" max="16165" width="3.140625" style="44" customWidth="1"/>
    <col min="16166" max="16166" width="5.140625" style="44" customWidth="1"/>
    <col min="16167" max="16167" width="7.42578125" style="44" customWidth="1"/>
    <col min="16168" max="16168" width="4.5703125" style="44" customWidth="1"/>
    <col min="16169" max="16384" width="11.5703125" style="44"/>
  </cols>
  <sheetData>
    <row r="1" spans="3:23" ht="15.75" thickBot="1"/>
    <row r="2" spans="3:23">
      <c r="C2" s="625" t="s">
        <v>70</v>
      </c>
      <c r="D2" s="626"/>
      <c r="E2" s="626"/>
      <c r="F2" s="626"/>
      <c r="G2" s="626"/>
      <c r="H2" s="626"/>
      <c r="I2" s="626"/>
      <c r="J2" s="626"/>
      <c r="K2" s="626"/>
      <c r="L2" s="626"/>
      <c r="M2" s="626"/>
      <c r="N2" s="626"/>
      <c r="O2" s="626"/>
      <c r="P2" s="627"/>
    </row>
    <row r="3" spans="3:23" ht="15.75" thickBot="1">
      <c r="C3" s="628"/>
      <c r="D3" s="629"/>
      <c r="E3" s="629"/>
      <c r="F3" s="629"/>
      <c r="G3" s="629"/>
      <c r="H3" s="629"/>
      <c r="I3" s="629"/>
      <c r="J3" s="629"/>
      <c r="K3" s="629"/>
      <c r="L3" s="629"/>
      <c r="M3" s="629"/>
      <c r="N3" s="629"/>
      <c r="O3" s="629"/>
      <c r="P3" s="630"/>
    </row>
    <row r="4" spans="3:23" ht="27" customHeight="1">
      <c r="C4" s="645" t="s">
        <v>71</v>
      </c>
      <c r="D4" s="646"/>
      <c r="E4" s="646"/>
      <c r="F4" s="646"/>
      <c r="G4" s="646"/>
      <c r="H4" s="646"/>
      <c r="I4" s="646"/>
      <c r="J4" s="45">
        <v>1698</v>
      </c>
      <c r="K4" s="647">
        <f>+'R14 14A ALT 1'!R26</f>
        <v>233161033</v>
      </c>
      <c r="L4" s="647"/>
      <c r="M4" s="647"/>
      <c r="N4" s="647"/>
      <c r="O4" s="647"/>
      <c r="P4" s="56" t="s">
        <v>2</v>
      </c>
    </row>
    <row r="5" spans="3:23" ht="27" customHeight="1">
      <c r="C5" s="648" t="s">
        <v>72</v>
      </c>
      <c r="D5" s="649"/>
      <c r="E5" s="649"/>
      <c r="F5" s="649"/>
      <c r="G5" s="649"/>
      <c r="H5" s="649"/>
      <c r="I5" s="649"/>
      <c r="J5" s="47">
        <v>1717</v>
      </c>
      <c r="K5" s="638"/>
      <c r="L5" s="638"/>
      <c r="M5" s="638"/>
      <c r="N5" s="638"/>
      <c r="O5" s="638"/>
      <c r="P5" s="57" t="s">
        <v>160</v>
      </c>
    </row>
    <row r="6" spans="3:23" ht="27" customHeight="1">
      <c r="C6" s="623" t="s">
        <v>73</v>
      </c>
      <c r="D6" s="624"/>
      <c r="E6" s="624"/>
      <c r="F6" s="624"/>
      <c r="G6" s="624"/>
      <c r="H6" s="624"/>
      <c r="I6" s="624"/>
      <c r="J6" s="47">
        <v>1692</v>
      </c>
      <c r="K6" s="644"/>
      <c r="L6" s="644"/>
      <c r="M6" s="644"/>
      <c r="N6" s="644"/>
      <c r="O6" s="644"/>
      <c r="P6" s="58" t="s">
        <v>2</v>
      </c>
    </row>
    <row r="7" spans="3:23" ht="27" customHeight="1">
      <c r="C7" s="623" t="s">
        <v>74</v>
      </c>
      <c r="D7" s="624"/>
      <c r="E7" s="624"/>
      <c r="F7" s="624"/>
      <c r="G7" s="624"/>
      <c r="H7" s="624"/>
      <c r="I7" s="624"/>
      <c r="J7" s="47">
        <v>1699</v>
      </c>
      <c r="K7" s="638">
        <f>+'R14 14A ALT 1'!K16:O16</f>
        <v>4893200</v>
      </c>
      <c r="L7" s="638"/>
      <c r="M7" s="638"/>
      <c r="N7" s="638"/>
      <c r="O7" s="638"/>
      <c r="P7" s="58" t="s">
        <v>2</v>
      </c>
    </row>
    <row r="8" spans="3:23" ht="27" customHeight="1">
      <c r="C8" s="641" t="s">
        <v>75</v>
      </c>
      <c r="D8" s="642"/>
      <c r="E8" s="642"/>
      <c r="F8" s="642"/>
      <c r="G8" s="642"/>
      <c r="H8" s="642"/>
      <c r="I8" s="642"/>
      <c r="J8" s="59">
        <v>1718</v>
      </c>
      <c r="K8" s="643">
        <f>+K4-K5+K6+K7</f>
        <v>238054233</v>
      </c>
      <c r="L8" s="643"/>
      <c r="M8" s="643"/>
      <c r="N8" s="643"/>
      <c r="O8" s="643"/>
      <c r="P8" s="60" t="s">
        <v>4</v>
      </c>
      <c r="R8" s="61"/>
    </row>
    <row r="9" spans="3:23" ht="27" customHeight="1">
      <c r="C9" s="623" t="s">
        <v>76</v>
      </c>
      <c r="D9" s="624"/>
      <c r="E9" s="624"/>
      <c r="F9" s="624"/>
      <c r="G9" s="624"/>
      <c r="H9" s="624"/>
      <c r="I9" s="624"/>
      <c r="J9" s="47">
        <v>1693</v>
      </c>
      <c r="K9" s="643"/>
      <c r="L9" s="643"/>
      <c r="M9" s="643"/>
      <c r="N9" s="643"/>
      <c r="O9" s="643"/>
      <c r="P9" s="57" t="s">
        <v>160</v>
      </c>
    </row>
    <row r="10" spans="3:23" ht="27" customHeight="1">
      <c r="C10" s="635" t="s">
        <v>77</v>
      </c>
      <c r="D10" s="636"/>
      <c r="E10" s="636"/>
      <c r="F10" s="636"/>
      <c r="G10" s="636"/>
      <c r="H10" s="636"/>
      <c r="I10" s="637"/>
      <c r="J10" s="47">
        <v>844</v>
      </c>
      <c r="K10" s="638">
        <f>+'R14 14A ALT 1'!K7:O7</f>
        <v>104700000</v>
      </c>
      <c r="L10" s="638"/>
      <c r="M10" s="638"/>
      <c r="N10" s="638"/>
      <c r="O10" s="638"/>
      <c r="P10" s="57" t="s">
        <v>160</v>
      </c>
    </row>
    <row r="11" spans="3:23" ht="45.6" customHeight="1">
      <c r="C11" s="635" t="s">
        <v>78</v>
      </c>
      <c r="D11" s="636"/>
      <c r="E11" s="636"/>
      <c r="F11" s="636"/>
      <c r="G11" s="636"/>
      <c r="H11" s="636"/>
      <c r="I11" s="637"/>
      <c r="J11" s="47">
        <v>982</v>
      </c>
      <c r="K11" s="638"/>
      <c r="L11" s="638"/>
      <c r="M11" s="638"/>
      <c r="N11" s="638"/>
      <c r="O11" s="638"/>
      <c r="P11" s="57" t="s">
        <v>160</v>
      </c>
    </row>
    <row r="12" spans="3:23" ht="43.7" customHeight="1" thickBot="1">
      <c r="C12" s="639" t="s">
        <v>79</v>
      </c>
      <c r="D12" s="640"/>
      <c r="E12" s="640"/>
      <c r="F12" s="640"/>
      <c r="G12" s="640"/>
      <c r="H12" s="640"/>
      <c r="I12" s="640"/>
      <c r="J12" s="62">
        <v>1198</v>
      </c>
      <c r="K12" s="638"/>
      <c r="L12" s="638"/>
      <c r="M12" s="638"/>
      <c r="N12" s="638"/>
      <c r="O12" s="638"/>
      <c r="P12" s="63" t="s">
        <v>160</v>
      </c>
    </row>
    <row r="13" spans="3:23" ht="27" customHeight="1" thickBot="1">
      <c r="C13" s="618" t="s">
        <v>80</v>
      </c>
      <c r="D13" s="619"/>
      <c r="E13" s="619"/>
      <c r="F13" s="619"/>
      <c r="G13" s="619"/>
      <c r="H13" s="619"/>
      <c r="I13" s="619"/>
      <c r="J13" s="52">
        <v>1199</v>
      </c>
      <c r="K13" s="634">
        <f>+K8-K9-K10-K11-K12</f>
        <v>133354233</v>
      </c>
      <c r="L13" s="634"/>
      <c r="M13" s="634"/>
      <c r="N13" s="634"/>
      <c r="O13" s="634"/>
      <c r="P13" s="64" t="s">
        <v>4</v>
      </c>
      <c r="R13" s="55" t="s">
        <v>206</v>
      </c>
      <c r="S13" s="65"/>
      <c r="U13" s="131">
        <f>+K13</f>
        <v>133354233</v>
      </c>
      <c r="W13" s="44" t="s">
        <v>354</v>
      </c>
    </row>
  </sheetData>
  <mergeCells count="21">
    <mergeCell ref="C6:I6"/>
    <mergeCell ref="K6:O6"/>
    <mergeCell ref="C2:P3"/>
    <mergeCell ref="C4:I4"/>
    <mergeCell ref="K4:O4"/>
    <mergeCell ref="C5:I5"/>
    <mergeCell ref="K5:O5"/>
    <mergeCell ref="C7:I7"/>
    <mergeCell ref="K7:O7"/>
    <mergeCell ref="C8:I8"/>
    <mergeCell ref="K8:O8"/>
    <mergeCell ref="C9:I9"/>
    <mergeCell ref="K9:O9"/>
    <mergeCell ref="C13:I13"/>
    <mergeCell ref="K13:O13"/>
    <mergeCell ref="C10:I10"/>
    <mergeCell ref="K10:O10"/>
    <mergeCell ref="C11:I11"/>
    <mergeCell ref="K11:O11"/>
    <mergeCell ref="C12:I12"/>
    <mergeCell ref="K12:O12"/>
  </mergeCells>
  <hyperlinks>
    <hyperlink ref="C2:P3" location="'Indice F22'!A1" display="RECUADRO Nº 13: DETERMINACIÓN DEL RAI RÉGIMEN DEL ARTÍCULO 14 LETRA A) LIR"/>
  </hyperlinks>
  <pageMargins left="0.70866141732283472" right="0.70866141732283472" top="0.74803149606299213" bottom="0.74803149606299213" header="0.31496062992125984" footer="0.31496062992125984"/>
  <pageSetup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AN82"/>
  <sheetViews>
    <sheetView topLeftCell="A43" zoomScale="112" zoomScaleNormal="112" workbookViewId="0">
      <selection activeCell="C61" sqref="C61"/>
    </sheetView>
  </sheetViews>
  <sheetFormatPr baseColWidth="10" defaultRowHeight="15"/>
  <cols>
    <col min="1" max="1" width="7" customWidth="1"/>
    <col min="2" max="2" width="71.28515625" customWidth="1"/>
    <col min="3" max="3" width="14.85546875" customWidth="1"/>
    <col min="4" max="4" width="12.140625" customWidth="1"/>
    <col min="5" max="5" width="3.140625" customWidth="1"/>
    <col min="6" max="6" width="22.85546875" customWidth="1"/>
    <col min="7" max="7" width="16.5703125" customWidth="1"/>
    <col min="8" max="8" width="14.140625" customWidth="1"/>
    <col min="9" max="9" width="17.85546875" hidden="1" customWidth="1"/>
    <col min="10" max="10" width="12.7109375" hidden="1" customWidth="1"/>
    <col min="11" max="11" width="17.85546875" hidden="1" customWidth="1"/>
    <col min="12" max="12" width="12.7109375" hidden="1" customWidth="1"/>
    <col min="13" max="13" width="13.42578125" hidden="1" customWidth="1"/>
    <col min="14" max="14" width="15" hidden="1" customWidth="1"/>
    <col min="15" max="15" width="15.42578125" hidden="1" customWidth="1"/>
    <col min="16" max="16" width="12.7109375" hidden="1" customWidth="1"/>
    <col min="17" max="18" width="11.42578125" hidden="1" customWidth="1"/>
    <col min="19" max="19" width="15.42578125" hidden="1" customWidth="1"/>
    <col min="20" max="20" width="14.5703125" hidden="1" customWidth="1"/>
    <col min="21" max="21" width="11.42578125" hidden="1" customWidth="1"/>
    <col min="22" max="22" width="16.28515625" hidden="1" customWidth="1"/>
    <col min="23" max="23" width="13.140625" hidden="1" customWidth="1"/>
    <col min="24" max="24" width="13.140625" customWidth="1"/>
    <col min="25" max="25" width="12" hidden="1" customWidth="1"/>
    <col min="26" max="26" width="15" bestFit="1" customWidth="1"/>
    <col min="27" max="27" width="13.42578125" hidden="1" customWidth="1"/>
    <col min="28" max="28" width="20.5703125" hidden="1" customWidth="1"/>
    <col min="29" max="29" width="12" hidden="1" customWidth="1"/>
    <col min="30" max="30" width="0" hidden="1" customWidth="1"/>
    <col min="31" max="31" width="14.140625" customWidth="1"/>
    <col min="32" max="33" width="14.140625" hidden="1" customWidth="1"/>
    <col min="34" max="35" width="15.42578125" hidden="1" customWidth="1"/>
    <col min="36" max="36" width="17.140625" customWidth="1"/>
    <col min="37" max="37" width="17.7109375" style="5" bestFit="1" customWidth="1"/>
    <col min="38" max="38" width="14.85546875" bestFit="1" customWidth="1"/>
    <col min="39" max="39" width="15.42578125" customWidth="1"/>
  </cols>
  <sheetData>
    <row r="2" spans="2:40">
      <c r="B2" s="3" t="s">
        <v>119</v>
      </c>
      <c r="C2" s="3"/>
      <c r="D2" s="3"/>
      <c r="E2" s="3"/>
      <c r="F2" s="3" t="s">
        <v>120</v>
      </c>
      <c r="G2" s="3"/>
      <c r="H2" s="3"/>
      <c r="I2" s="3"/>
      <c r="J2" s="3"/>
      <c r="K2" s="3"/>
      <c r="L2" s="3"/>
      <c r="M2" s="3"/>
      <c r="N2" s="3"/>
      <c r="O2" s="3"/>
      <c r="P2" s="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J2" s="4"/>
      <c r="AK2" s="4"/>
    </row>
    <row r="7" spans="2:40" ht="15.75" thickBot="1"/>
    <row r="8" spans="2:40" ht="19.5" thickBot="1">
      <c r="B8" s="214"/>
      <c r="T8" s="652" t="s">
        <v>121</v>
      </c>
      <c r="U8" s="653"/>
      <c r="V8" s="653"/>
      <c r="W8" s="653"/>
      <c r="X8" s="653"/>
      <c r="Y8" s="653"/>
      <c r="Z8" s="653"/>
      <c r="AA8" s="653"/>
      <c r="AB8" s="653"/>
      <c r="AC8" s="653"/>
      <c r="AD8" s="653"/>
      <c r="AE8" s="653"/>
      <c r="AF8" s="653"/>
      <c r="AG8" s="653"/>
      <c r="AH8" s="654"/>
      <c r="AI8" s="175"/>
      <c r="AJ8" s="152"/>
    </row>
    <row r="9" spans="2:40" ht="15.75" thickBot="1">
      <c r="G9" s="4"/>
      <c r="H9" s="4"/>
      <c r="I9" s="4"/>
      <c r="J9" s="4"/>
      <c r="K9" s="4"/>
      <c r="L9" s="4"/>
      <c r="M9" s="4"/>
      <c r="N9" s="4"/>
      <c r="O9" s="4"/>
      <c r="P9" s="4"/>
      <c r="T9" s="655" t="s">
        <v>248</v>
      </c>
      <c r="U9" s="656"/>
      <c r="V9" s="656"/>
      <c r="W9" s="656"/>
      <c r="X9" s="656"/>
      <c r="Y9" s="656"/>
      <c r="Z9" s="656"/>
      <c r="AA9" s="656"/>
      <c r="AB9" s="656"/>
      <c r="AC9" s="657"/>
      <c r="AD9" s="658" t="s">
        <v>249</v>
      </c>
      <c r="AE9" s="659"/>
      <c r="AF9" s="659"/>
      <c r="AG9" s="659"/>
      <c r="AH9" s="660"/>
      <c r="AI9" s="173"/>
      <c r="AJ9" s="661" t="s">
        <v>103</v>
      </c>
    </row>
    <row r="10" spans="2:40" ht="15.75" thickBot="1">
      <c r="G10" s="4"/>
      <c r="H10" s="4"/>
      <c r="I10" s="4"/>
      <c r="J10" s="4"/>
      <c r="K10" s="4"/>
      <c r="L10" s="4"/>
      <c r="M10" s="4"/>
      <c r="N10" s="4"/>
      <c r="O10" s="4"/>
      <c r="P10" s="4"/>
      <c r="T10" s="172"/>
      <c r="U10" s="176"/>
      <c r="V10" s="177"/>
      <c r="W10" s="178" t="s">
        <v>251</v>
      </c>
      <c r="X10" s="178">
        <v>0.369863</v>
      </c>
      <c r="Y10" s="169"/>
      <c r="Z10" s="169"/>
      <c r="AA10" s="172" t="s">
        <v>251</v>
      </c>
      <c r="AB10" s="179">
        <f>+X10</f>
        <v>0.369863</v>
      </c>
      <c r="AC10" s="180"/>
      <c r="AD10" s="96" t="s">
        <v>247</v>
      </c>
      <c r="AE10" s="158" t="e">
        <f>+AE25/AJ25</f>
        <v>#DIV/0!</v>
      </c>
      <c r="AF10" s="181" t="s">
        <v>251</v>
      </c>
      <c r="AG10" s="182">
        <v>0</v>
      </c>
      <c r="AH10" s="173"/>
      <c r="AI10" s="172"/>
      <c r="AJ10" s="662"/>
    </row>
    <row r="11" spans="2:40" ht="26.25" customHeight="1" thickBot="1">
      <c r="B11" s="661" t="s">
        <v>33</v>
      </c>
      <c r="C11" s="672" t="s">
        <v>122</v>
      </c>
      <c r="D11" s="673"/>
      <c r="E11" s="674"/>
      <c r="F11" s="681" t="s">
        <v>123</v>
      </c>
      <c r="G11" s="681" t="s">
        <v>100</v>
      </c>
      <c r="H11" s="681" t="s">
        <v>101</v>
      </c>
      <c r="I11" s="652" t="s">
        <v>102</v>
      </c>
      <c r="J11" s="653"/>
      <c r="K11" s="653"/>
      <c r="L11" s="653"/>
      <c r="M11" s="653"/>
      <c r="N11" s="653"/>
      <c r="O11" s="653"/>
      <c r="P11" s="653"/>
      <c r="Q11" s="653"/>
      <c r="R11" s="653"/>
      <c r="S11" s="653"/>
      <c r="T11" s="141"/>
      <c r="U11" s="664" t="s">
        <v>245</v>
      </c>
      <c r="V11" s="665"/>
      <c r="W11" s="664" t="s">
        <v>245</v>
      </c>
      <c r="X11" s="665"/>
      <c r="Y11" s="655" t="s">
        <v>246</v>
      </c>
      <c r="Z11" s="657"/>
      <c r="AA11" s="666" t="s">
        <v>300</v>
      </c>
      <c r="AB11" s="667"/>
      <c r="AC11" s="183" t="s">
        <v>250</v>
      </c>
      <c r="AD11" s="655" t="s">
        <v>245</v>
      </c>
      <c r="AE11" s="657"/>
      <c r="AF11" s="650" t="s">
        <v>245</v>
      </c>
      <c r="AG11" s="651"/>
      <c r="AH11" s="173" t="s">
        <v>250</v>
      </c>
      <c r="AI11" s="141"/>
      <c r="AJ11" s="662"/>
    </row>
    <row r="12" spans="2:40" ht="26.25" customHeight="1" thickBot="1">
      <c r="B12" s="662"/>
      <c r="C12" s="675"/>
      <c r="D12" s="676"/>
      <c r="E12" s="677"/>
      <c r="F12" s="682"/>
      <c r="G12" s="682"/>
      <c r="H12" s="682"/>
      <c r="I12" s="92"/>
      <c r="J12" s="93"/>
      <c r="K12" s="93"/>
      <c r="L12" s="93"/>
      <c r="M12" s="93"/>
      <c r="N12" s="93"/>
      <c r="O12" s="93"/>
      <c r="P12" s="93"/>
      <c r="Q12" s="93"/>
      <c r="R12" s="93"/>
      <c r="S12" s="184"/>
      <c r="T12" s="141"/>
      <c r="U12" s="664" t="s">
        <v>244</v>
      </c>
      <c r="V12" s="665"/>
      <c r="W12" s="664" t="s">
        <v>301</v>
      </c>
      <c r="X12" s="665"/>
      <c r="Y12" s="668" t="s">
        <v>302</v>
      </c>
      <c r="Z12" s="669"/>
      <c r="AA12" s="185" t="s">
        <v>303</v>
      </c>
      <c r="AB12" s="186"/>
      <c r="AC12" s="187" t="s">
        <v>114</v>
      </c>
      <c r="AD12" s="668" t="s">
        <v>302</v>
      </c>
      <c r="AE12" s="669"/>
      <c r="AF12" s="670" t="s">
        <v>304</v>
      </c>
      <c r="AG12" s="671"/>
      <c r="AH12" s="94" t="s">
        <v>114</v>
      </c>
      <c r="AI12" s="141"/>
      <c r="AJ12" s="662"/>
    </row>
    <row r="13" spans="2:40" ht="27.75" customHeight="1" thickBot="1">
      <c r="B13" s="662"/>
      <c r="C13" s="675"/>
      <c r="D13" s="676"/>
      <c r="E13" s="677"/>
      <c r="F13" s="682"/>
      <c r="G13" s="682"/>
      <c r="H13" s="682"/>
      <c r="I13" s="684" t="s">
        <v>124</v>
      </c>
      <c r="J13" s="685"/>
      <c r="K13" s="685"/>
      <c r="L13" s="685"/>
      <c r="M13" s="685"/>
      <c r="N13" s="685"/>
      <c r="O13" s="685"/>
      <c r="P13" s="686"/>
      <c r="Q13" s="687" t="s">
        <v>125</v>
      </c>
      <c r="R13" s="688"/>
      <c r="S13" s="689" t="s">
        <v>126</v>
      </c>
      <c r="T13" s="188"/>
      <c r="U13" s="189"/>
      <c r="V13" s="152"/>
      <c r="W13" s="189"/>
      <c r="X13" s="190"/>
      <c r="Y13" s="189"/>
      <c r="Z13" s="190"/>
      <c r="AA13" s="191"/>
      <c r="AB13" s="192"/>
      <c r="AC13" s="193">
        <v>0.08</v>
      </c>
      <c r="AD13" s="156"/>
      <c r="AE13" s="152"/>
      <c r="AF13" s="194"/>
      <c r="AG13" s="195"/>
      <c r="AH13" s="95">
        <v>0.08</v>
      </c>
      <c r="AI13" s="188"/>
      <c r="AJ13" s="662"/>
    </row>
    <row r="14" spans="2:40" ht="27.75" customHeight="1" thickBot="1">
      <c r="B14" s="662"/>
      <c r="C14" s="675"/>
      <c r="D14" s="676"/>
      <c r="E14" s="677"/>
      <c r="F14" s="682"/>
      <c r="G14" s="682"/>
      <c r="H14" s="682"/>
      <c r="I14" s="255" t="s">
        <v>305</v>
      </c>
      <c r="J14" s="684" t="s">
        <v>306</v>
      </c>
      <c r="K14" s="685"/>
      <c r="L14" s="686"/>
      <c r="M14" s="684" t="s">
        <v>307</v>
      </c>
      <c r="N14" s="685"/>
      <c r="O14" s="685"/>
      <c r="P14" s="686"/>
      <c r="Q14" s="196"/>
      <c r="R14" s="197"/>
      <c r="S14" s="689"/>
      <c r="T14" s="188"/>
      <c r="U14" s="170"/>
      <c r="V14" s="171"/>
      <c r="W14" s="170"/>
      <c r="X14" s="171"/>
      <c r="Y14" s="170"/>
      <c r="Z14" s="171"/>
      <c r="AA14" s="198"/>
      <c r="AB14" s="199"/>
      <c r="AC14" s="193"/>
      <c r="AD14" s="170"/>
      <c r="AE14" s="200"/>
      <c r="AF14" s="201"/>
      <c r="AG14" s="202"/>
      <c r="AH14" s="203"/>
      <c r="AI14" s="188"/>
      <c r="AJ14" s="662"/>
    </row>
    <row r="15" spans="2:40" s="3" customFormat="1" ht="180.75" thickBot="1">
      <c r="B15" s="663"/>
      <c r="C15" s="678"/>
      <c r="D15" s="679"/>
      <c r="E15" s="680"/>
      <c r="F15" s="683"/>
      <c r="G15" s="683"/>
      <c r="H15" s="683"/>
      <c r="I15" s="256" t="s">
        <v>241</v>
      </c>
      <c r="J15" s="256" t="s">
        <v>308</v>
      </c>
      <c r="K15" s="257" t="s">
        <v>309</v>
      </c>
      <c r="L15" s="256" t="s">
        <v>310</v>
      </c>
      <c r="M15" s="258" t="s">
        <v>242</v>
      </c>
      <c r="N15" s="256" t="s">
        <v>311</v>
      </c>
      <c r="O15" s="256" t="s">
        <v>243</v>
      </c>
      <c r="P15" s="256" t="s">
        <v>312</v>
      </c>
      <c r="Q15" s="154" t="s">
        <v>127</v>
      </c>
      <c r="R15" s="155" t="s">
        <v>128</v>
      </c>
      <c r="S15" s="690"/>
      <c r="T15" s="204" t="s">
        <v>313</v>
      </c>
      <c r="U15" s="205" t="s">
        <v>129</v>
      </c>
      <c r="V15" s="205" t="s">
        <v>130</v>
      </c>
      <c r="W15" s="205" t="s">
        <v>129</v>
      </c>
      <c r="X15" s="205" t="s">
        <v>130</v>
      </c>
      <c r="Y15" s="205" t="s">
        <v>129</v>
      </c>
      <c r="Z15" s="205" t="s">
        <v>130</v>
      </c>
      <c r="AA15" s="206" t="s">
        <v>129</v>
      </c>
      <c r="AB15" s="206" t="s">
        <v>130</v>
      </c>
      <c r="AC15" s="153" t="s">
        <v>131</v>
      </c>
      <c r="AD15" s="170" t="s">
        <v>132</v>
      </c>
      <c r="AE15" s="205" t="s">
        <v>130</v>
      </c>
      <c r="AF15" s="198" t="s">
        <v>132</v>
      </c>
      <c r="AG15" s="206" t="s">
        <v>130</v>
      </c>
      <c r="AH15" s="171" t="s">
        <v>132</v>
      </c>
      <c r="AI15" s="207" t="s">
        <v>314</v>
      </c>
      <c r="AJ15" s="663"/>
      <c r="AK15" s="5"/>
    </row>
    <row r="16" spans="2:40" ht="18.75">
      <c r="B16" s="208" t="s">
        <v>133</v>
      </c>
      <c r="C16" s="209"/>
      <c r="D16" s="209"/>
      <c r="E16" s="209"/>
      <c r="F16" s="210"/>
      <c r="G16" s="210"/>
      <c r="H16" s="210"/>
      <c r="I16" s="210"/>
      <c r="J16" s="210"/>
      <c r="K16" s="210"/>
      <c r="L16" s="210"/>
      <c r="M16" s="210"/>
      <c r="N16" s="211"/>
      <c r="O16" s="210"/>
      <c r="P16" s="211"/>
      <c r="Q16" s="210"/>
      <c r="R16" s="211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0"/>
      <c r="AD16" s="210"/>
      <c r="AE16" s="210"/>
      <c r="AF16" s="210"/>
      <c r="AG16" s="210"/>
      <c r="AH16" s="210"/>
      <c r="AI16" s="210"/>
      <c r="AJ16" s="213"/>
      <c r="AK16" s="6"/>
      <c r="AN16" s="4"/>
    </row>
    <row r="17" spans="2:40" ht="18.75" hidden="1">
      <c r="B17" s="240" t="s">
        <v>316</v>
      </c>
      <c r="C17" s="2"/>
      <c r="D17" s="2"/>
      <c r="E17" s="2"/>
      <c r="F17" s="151">
        <f>SUM(G17:S17)</f>
        <v>0</v>
      </c>
      <c r="G17" s="126"/>
      <c r="H17" s="126"/>
      <c r="I17" s="126"/>
      <c r="J17" s="126"/>
      <c r="K17" s="126"/>
      <c r="L17" s="126"/>
      <c r="M17" s="126"/>
      <c r="N17" s="215"/>
      <c r="O17" s="126"/>
      <c r="P17" s="215"/>
      <c r="Q17" s="126"/>
      <c r="R17" s="215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126"/>
      <c r="AD17" s="126"/>
      <c r="AE17" s="126"/>
      <c r="AF17" s="126"/>
      <c r="AG17" s="126"/>
      <c r="AH17" s="126"/>
      <c r="AI17" s="126"/>
      <c r="AJ17" s="217"/>
      <c r="AK17" s="6"/>
      <c r="AN17" s="4"/>
    </row>
    <row r="18" spans="2:40" ht="18.75">
      <c r="B18" s="240" t="s">
        <v>315</v>
      </c>
      <c r="C18" s="2"/>
      <c r="D18" s="2"/>
      <c r="E18" s="2"/>
      <c r="F18" s="151">
        <f>SUM(G18:S18)</f>
        <v>0</v>
      </c>
      <c r="G18" s="126"/>
      <c r="H18" s="126"/>
      <c r="I18" s="126"/>
      <c r="J18" s="126"/>
      <c r="K18" s="126"/>
      <c r="L18" s="126"/>
      <c r="M18" s="126"/>
      <c r="N18" s="215"/>
      <c r="O18" s="126"/>
      <c r="P18" s="215"/>
      <c r="Q18" s="126"/>
      <c r="R18" s="215"/>
      <c r="S18" s="215"/>
      <c r="T18" s="215"/>
      <c r="U18" s="215"/>
      <c r="V18" s="215"/>
      <c r="W18" s="215"/>
      <c r="X18" s="215"/>
      <c r="Y18" s="215"/>
      <c r="Z18" s="215"/>
      <c r="AA18" s="215"/>
      <c r="AB18" s="215"/>
      <c r="AC18" s="126"/>
      <c r="AD18" s="126"/>
      <c r="AE18" s="126"/>
      <c r="AF18" s="126"/>
      <c r="AG18" s="126"/>
      <c r="AH18" s="126"/>
      <c r="AI18" s="126"/>
      <c r="AJ18" s="217"/>
      <c r="AK18" s="262"/>
      <c r="AN18" s="4"/>
    </row>
    <row r="19" spans="2:40" ht="19.5" thickBot="1">
      <c r="B19" s="218" t="s">
        <v>253</v>
      </c>
      <c r="C19" s="219"/>
      <c r="D19" s="220">
        <v>4.8000000000000001E-2</v>
      </c>
      <c r="E19" s="220"/>
      <c r="F19" s="221">
        <f t="shared" ref="F19" si="0">SUM(G19:S19)</f>
        <v>0</v>
      </c>
      <c r="G19" s="222">
        <f>(G17+G18)*$D$19</f>
        <v>0</v>
      </c>
      <c r="H19" s="222">
        <f t="shared" ref="H19:AJ19" si="1">(H17+H18)*$D$19</f>
        <v>0</v>
      </c>
      <c r="I19" s="222">
        <f t="shared" si="1"/>
        <v>0</v>
      </c>
      <c r="J19" s="222">
        <f t="shared" si="1"/>
        <v>0</v>
      </c>
      <c r="K19" s="222">
        <f t="shared" si="1"/>
        <v>0</v>
      </c>
      <c r="L19" s="222">
        <f t="shared" si="1"/>
        <v>0</v>
      </c>
      <c r="M19" s="222">
        <f t="shared" si="1"/>
        <v>0</v>
      </c>
      <c r="N19" s="222">
        <f t="shared" si="1"/>
        <v>0</v>
      </c>
      <c r="O19" s="222">
        <f t="shared" si="1"/>
        <v>0</v>
      </c>
      <c r="P19" s="222">
        <f t="shared" si="1"/>
        <v>0</v>
      </c>
      <c r="Q19" s="222">
        <f t="shared" si="1"/>
        <v>0</v>
      </c>
      <c r="R19" s="222">
        <f t="shared" si="1"/>
        <v>0</v>
      </c>
      <c r="S19" s="222">
        <f t="shared" si="1"/>
        <v>0</v>
      </c>
      <c r="T19" s="222">
        <f t="shared" si="1"/>
        <v>0</v>
      </c>
      <c r="U19" s="222">
        <f t="shared" si="1"/>
        <v>0</v>
      </c>
      <c r="V19" s="222">
        <f t="shared" si="1"/>
        <v>0</v>
      </c>
      <c r="W19" s="222">
        <f t="shared" si="1"/>
        <v>0</v>
      </c>
      <c r="X19" s="222">
        <f t="shared" si="1"/>
        <v>0</v>
      </c>
      <c r="Y19" s="222">
        <f t="shared" si="1"/>
        <v>0</v>
      </c>
      <c r="Z19" s="222">
        <f t="shared" si="1"/>
        <v>0</v>
      </c>
      <c r="AA19" s="222">
        <f t="shared" si="1"/>
        <v>0</v>
      </c>
      <c r="AB19" s="222">
        <f t="shared" si="1"/>
        <v>0</v>
      </c>
      <c r="AC19" s="222">
        <f t="shared" si="1"/>
        <v>0</v>
      </c>
      <c r="AD19" s="222">
        <f t="shared" si="1"/>
        <v>0</v>
      </c>
      <c r="AE19" s="222">
        <f t="shared" si="1"/>
        <v>0</v>
      </c>
      <c r="AF19" s="222">
        <f t="shared" si="1"/>
        <v>0</v>
      </c>
      <c r="AG19" s="222">
        <f t="shared" si="1"/>
        <v>0</v>
      </c>
      <c r="AH19" s="222">
        <f t="shared" si="1"/>
        <v>0</v>
      </c>
      <c r="AI19" s="222">
        <f t="shared" si="1"/>
        <v>0</v>
      </c>
      <c r="AJ19" s="223">
        <f t="shared" si="1"/>
        <v>0</v>
      </c>
      <c r="AL19" s="4"/>
      <c r="AM19" s="4"/>
    </row>
    <row r="20" spans="2:40" s="3" customFormat="1" ht="19.5" thickBot="1">
      <c r="B20" s="123" t="s">
        <v>134</v>
      </c>
      <c r="C20" s="124"/>
      <c r="D20" s="124"/>
      <c r="E20" s="124"/>
      <c r="F20" s="128">
        <f>SUM(F16:F19)</f>
        <v>0</v>
      </c>
      <c r="G20" s="128">
        <f t="shared" ref="G20:AI20" si="2">SUM(G16:G19)</f>
        <v>0</v>
      </c>
      <c r="H20" s="128">
        <f t="shared" si="2"/>
        <v>0</v>
      </c>
      <c r="I20" s="128">
        <f t="shared" si="2"/>
        <v>0</v>
      </c>
      <c r="J20" s="128">
        <f t="shared" si="2"/>
        <v>0</v>
      </c>
      <c r="K20" s="128">
        <f t="shared" si="2"/>
        <v>0</v>
      </c>
      <c r="L20" s="128">
        <f t="shared" si="2"/>
        <v>0</v>
      </c>
      <c r="M20" s="128">
        <f t="shared" si="2"/>
        <v>0</v>
      </c>
      <c r="N20" s="128">
        <f t="shared" si="2"/>
        <v>0</v>
      </c>
      <c r="O20" s="128">
        <f t="shared" si="2"/>
        <v>0</v>
      </c>
      <c r="P20" s="128">
        <f t="shared" si="2"/>
        <v>0</v>
      </c>
      <c r="Q20" s="128">
        <f t="shared" si="2"/>
        <v>0</v>
      </c>
      <c r="R20" s="128">
        <f t="shared" si="2"/>
        <v>0</v>
      </c>
      <c r="S20" s="128">
        <f t="shared" si="2"/>
        <v>0</v>
      </c>
      <c r="T20" s="128">
        <f t="shared" si="2"/>
        <v>0</v>
      </c>
      <c r="U20" s="128">
        <f>+W20</f>
        <v>0</v>
      </c>
      <c r="V20" s="128">
        <f t="shared" si="2"/>
        <v>0</v>
      </c>
      <c r="W20" s="128">
        <f t="shared" si="2"/>
        <v>0</v>
      </c>
      <c r="X20" s="128">
        <f t="shared" si="2"/>
        <v>0</v>
      </c>
      <c r="Y20" s="128">
        <f t="shared" si="2"/>
        <v>0</v>
      </c>
      <c r="Z20" s="128">
        <f t="shared" si="2"/>
        <v>0</v>
      </c>
      <c r="AA20" s="128">
        <f t="shared" si="2"/>
        <v>0</v>
      </c>
      <c r="AB20" s="128">
        <f t="shared" si="2"/>
        <v>0</v>
      </c>
      <c r="AC20" s="128">
        <f t="shared" si="2"/>
        <v>0</v>
      </c>
      <c r="AD20" s="128">
        <f t="shared" si="2"/>
        <v>0</v>
      </c>
      <c r="AE20" s="128">
        <f t="shared" si="2"/>
        <v>0</v>
      </c>
      <c r="AF20" s="128">
        <f t="shared" si="2"/>
        <v>0</v>
      </c>
      <c r="AG20" s="128">
        <f t="shared" si="2"/>
        <v>0</v>
      </c>
      <c r="AH20" s="128">
        <f t="shared" si="2"/>
        <v>0</v>
      </c>
      <c r="AI20" s="128">
        <f t="shared" si="2"/>
        <v>0</v>
      </c>
      <c r="AJ20" s="129">
        <f>SUM(AJ16:AJ19)</f>
        <v>0</v>
      </c>
      <c r="AK20" s="160"/>
      <c r="AL20" s="7"/>
      <c r="AM20" s="7"/>
    </row>
    <row r="21" spans="2:40" s="3" customFormat="1" ht="18.75" hidden="1">
      <c r="B21" s="242" t="s">
        <v>317</v>
      </c>
      <c r="C21" s="122"/>
      <c r="D21" s="122"/>
      <c r="E21" s="122"/>
      <c r="F21" s="151">
        <f t="shared" ref="F21:F24" si="3">SUM(G21:S21)</f>
        <v>0</v>
      </c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60"/>
      <c r="AL21" s="7"/>
      <c r="AM21" s="7"/>
    </row>
    <row r="22" spans="2:40" s="3" customFormat="1" ht="18.75" hidden="1">
      <c r="B22" s="241" t="s">
        <v>318</v>
      </c>
      <c r="C22" s="42"/>
      <c r="D22" s="42"/>
      <c r="E22" s="42"/>
      <c r="F22" s="151">
        <f t="shared" si="3"/>
        <v>0</v>
      </c>
      <c r="G22" s="126"/>
      <c r="H22" s="224"/>
      <c r="I22" s="224"/>
      <c r="J22" s="224"/>
      <c r="K22" s="224"/>
      <c r="L22" s="224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62"/>
      <c r="AL22" s="7"/>
      <c r="AM22" s="7"/>
    </row>
    <row r="23" spans="2:40" s="3" customFormat="1" ht="18.75" hidden="1">
      <c r="B23" s="241" t="s">
        <v>319</v>
      </c>
      <c r="C23" s="42"/>
      <c r="D23" s="42"/>
      <c r="E23" s="42"/>
      <c r="F23" s="151">
        <f t="shared" si="3"/>
        <v>0</v>
      </c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160"/>
      <c r="AL23" s="7"/>
      <c r="AM23" s="7"/>
    </row>
    <row r="24" spans="2:40" s="3" customFormat="1" ht="19.5" hidden="1" thickBot="1">
      <c r="B24" s="241" t="s">
        <v>320</v>
      </c>
      <c r="C24" s="42"/>
      <c r="D24" s="42"/>
      <c r="E24" s="42"/>
      <c r="F24" s="151">
        <f t="shared" si="3"/>
        <v>0</v>
      </c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160"/>
      <c r="AL24" s="7"/>
      <c r="AM24" s="7"/>
    </row>
    <row r="25" spans="2:40" s="3" customFormat="1" ht="19.5" thickBot="1">
      <c r="B25" s="123" t="s">
        <v>321</v>
      </c>
      <c r="C25" s="124"/>
      <c r="D25" s="124"/>
      <c r="E25" s="124"/>
      <c r="F25" s="128">
        <f>SUM(F20:F24)</f>
        <v>0</v>
      </c>
      <c r="G25" s="128">
        <f t="shared" ref="G25:AJ25" si="4">SUM(G20:G24)</f>
        <v>0</v>
      </c>
      <c r="H25" s="128">
        <f t="shared" si="4"/>
        <v>0</v>
      </c>
      <c r="I25" s="128">
        <f t="shared" si="4"/>
        <v>0</v>
      </c>
      <c r="J25" s="128">
        <f t="shared" si="4"/>
        <v>0</v>
      </c>
      <c r="K25" s="128">
        <f t="shared" si="4"/>
        <v>0</v>
      </c>
      <c r="L25" s="128">
        <f t="shared" si="4"/>
        <v>0</v>
      </c>
      <c r="M25" s="128">
        <f t="shared" si="4"/>
        <v>0</v>
      </c>
      <c r="N25" s="128">
        <f t="shared" si="4"/>
        <v>0</v>
      </c>
      <c r="O25" s="128">
        <f t="shared" si="4"/>
        <v>0</v>
      </c>
      <c r="P25" s="128">
        <f t="shared" si="4"/>
        <v>0</v>
      </c>
      <c r="Q25" s="128">
        <f t="shared" si="4"/>
        <v>0</v>
      </c>
      <c r="R25" s="128">
        <f t="shared" si="4"/>
        <v>0</v>
      </c>
      <c r="S25" s="128">
        <f t="shared" si="4"/>
        <v>0</v>
      </c>
      <c r="T25" s="128">
        <f t="shared" si="4"/>
        <v>0</v>
      </c>
      <c r="U25" s="128">
        <f t="shared" si="4"/>
        <v>0</v>
      </c>
      <c r="V25" s="128">
        <f t="shared" si="4"/>
        <v>0</v>
      </c>
      <c r="W25" s="128">
        <f t="shared" si="4"/>
        <v>0</v>
      </c>
      <c r="X25" s="128">
        <f t="shared" si="4"/>
        <v>0</v>
      </c>
      <c r="Y25" s="128">
        <f t="shared" si="4"/>
        <v>0</v>
      </c>
      <c r="Z25" s="128">
        <f t="shared" si="4"/>
        <v>0</v>
      </c>
      <c r="AA25" s="128">
        <f t="shared" si="4"/>
        <v>0</v>
      </c>
      <c r="AB25" s="128">
        <f t="shared" si="4"/>
        <v>0</v>
      </c>
      <c r="AC25" s="128">
        <f t="shared" si="4"/>
        <v>0</v>
      </c>
      <c r="AD25" s="128">
        <f t="shared" si="4"/>
        <v>0</v>
      </c>
      <c r="AE25" s="128">
        <f t="shared" si="4"/>
        <v>0</v>
      </c>
      <c r="AF25" s="128">
        <f t="shared" si="4"/>
        <v>0</v>
      </c>
      <c r="AG25" s="128">
        <f t="shared" si="4"/>
        <v>0</v>
      </c>
      <c r="AH25" s="128">
        <f t="shared" si="4"/>
        <v>0</v>
      </c>
      <c r="AI25" s="128">
        <f t="shared" si="4"/>
        <v>0</v>
      </c>
      <c r="AJ25" s="128">
        <f t="shared" si="4"/>
        <v>0</v>
      </c>
      <c r="AK25" s="160" t="e">
        <f>+AE25/AJ25</f>
        <v>#DIV/0!</v>
      </c>
      <c r="AL25" s="160">
        <v>0.31578947368421051</v>
      </c>
      <c r="AM25" s="7"/>
    </row>
    <row r="26" spans="2:40" s="3" customFormat="1" ht="18.75">
      <c r="B26" s="115" t="s">
        <v>252</v>
      </c>
      <c r="C26" s="42"/>
      <c r="D26" s="42"/>
      <c r="E26" s="42"/>
      <c r="F26" s="225">
        <f>SUM(G26:S26)</f>
        <v>0</v>
      </c>
      <c r="G26" s="126">
        <f>-G20</f>
        <v>0</v>
      </c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61"/>
      <c r="AL26" s="7"/>
      <c r="AM26" s="7"/>
    </row>
    <row r="27" spans="2:40" s="3" customFormat="1" ht="18.75">
      <c r="B27" s="259" t="s">
        <v>257</v>
      </c>
      <c r="C27" s="39"/>
      <c r="D27" s="2"/>
      <c r="E27" s="42"/>
      <c r="F27" s="130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60"/>
      <c r="AL27" s="7"/>
      <c r="AM27" s="7"/>
    </row>
    <row r="28" spans="2:40" s="3" customFormat="1" ht="18.75">
      <c r="B28" s="259" t="s">
        <v>322</v>
      </c>
      <c r="C28" s="39">
        <f>+'R13 14A ALT 1'!U13</f>
        <v>133354233</v>
      </c>
      <c r="D28" s="2"/>
      <c r="E28" s="42"/>
      <c r="F28" s="225">
        <f>SUM(G28:S28)</f>
        <v>133354233</v>
      </c>
      <c r="G28" s="126">
        <f>+C28</f>
        <v>133354233</v>
      </c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60"/>
      <c r="AL28" s="7"/>
      <c r="AM28" s="7"/>
    </row>
    <row r="29" spans="2:40" s="3" customFormat="1" ht="18.75">
      <c r="B29" s="115" t="s">
        <v>258</v>
      </c>
      <c r="C29" s="39">
        <f>+'[7]R10  14A'!V12</f>
        <v>0</v>
      </c>
      <c r="D29" s="2"/>
      <c r="E29" s="42"/>
      <c r="F29" s="130">
        <f t="shared" ref="F29" si="5">SUM(G29:S29)</f>
        <v>0</v>
      </c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7"/>
      <c r="AL29" s="7"/>
      <c r="AM29" s="7"/>
    </row>
    <row r="30" spans="2:40" s="3" customFormat="1" ht="18.75">
      <c r="B30" s="115" t="s">
        <v>256</v>
      </c>
      <c r="C30" s="39"/>
      <c r="D30" s="2"/>
      <c r="E30" s="42"/>
      <c r="F30" s="130">
        <f>SUM(G30:S30)</f>
        <v>0</v>
      </c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>
        <f>+'RLI ALT 1 '!D58</f>
        <v>0</v>
      </c>
      <c r="T30" s="126"/>
      <c r="U30" s="126"/>
      <c r="V30" s="126"/>
      <c r="W30" s="126"/>
      <c r="X30" s="126"/>
      <c r="Y30" s="126"/>
      <c r="Z30" s="224"/>
      <c r="AA30" s="224"/>
      <c r="AB30" s="224"/>
      <c r="AC30" s="224"/>
      <c r="AD30" s="224"/>
      <c r="AE30" s="224"/>
      <c r="AF30" s="224"/>
      <c r="AG30" s="224"/>
      <c r="AH30" s="224"/>
      <c r="AI30" s="224"/>
      <c r="AJ30" s="224"/>
      <c r="AK30" s="7"/>
      <c r="AL30" s="7"/>
      <c r="AM30" s="7"/>
    </row>
    <row r="31" spans="2:40" ht="18.75">
      <c r="B31" s="115" t="s">
        <v>254</v>
      </c>
      <c r="C31" s="39">
        <f>+'RLI ALT 1 '!E89</f>
        <v>133354233</v>
      </c>
      <c r="D31" s="260">
        <f>+'[8]Antecedentes 14 A'!L30</f>
        <v>0.27</v>
      </c>
      <c r="E31" s="118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224">
        <f>+C31*D31</f>
        <v>36005642.910000004</v>
      </c>
      <c r="AA31" s="224"/>
      <c r="AB31" s="224"/>
      <c r="AC31" s="224"/>
      <c r="AD31" s="224"/>
      <c r="AE31" s="224"/>
      <c r="AF31" s="224"/>
      <c r="AG31" s="224"/>
      <c r="AH31" s="224"/>
      <c r="AI31" s="224"/>
      <c r="AJ31" s="224"/>
      <c r="AL31" s="4"/>
      <c r="AM31" s="4"/>
    </row>
    <row r="32" spans="2:40" ht="18.75">
      <c r="B32" s="120" t="s">
        <v>255</v>
      </c>
      <c r="C32" s="41"/>
      <c r="D32" s="261"/>
      <c r="E32" s="125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226"/>
      <c r="AA32" s="226"/>
      <c r="AB32" s="226"/>
      <c r="AC32" s="226"/>
      <c r="AD32" s="226"/>
      <c r="AE32" s="226"/>
      <c r="AF32" s="226"/>
      <c r="AG32" s="226"/>
      <c r="AH32" s="226"/>
      <c r="AI32" s="226"/>
      <c r="AJ32" s="226"/>
      <c r="AL32" s="4"/>
      <c r="AM32" s="4"/>
    </row>
    <row r="33" spans="2:39" ht="18.75">
      <c r="B33" s="120" t="s">
        <v>255</v>
      </c>
      <c r="C33" s="41"/>
      <c r="D33" s="261"/>
      <c r="E33" s="125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L33" s="4"/>
      <c r="AM33" s="4"/>
    </row>
    <row r="34" spans="2:39" ht="19.5" thickBot="1">
      <c r="B34" s="120" t="s">
        <v>255</v>
      </c>
      <c r="C34" s="41"/>
      <c r="D34" s="261"/>
      <c r="E34" s="125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L34" s="4"/>
      <c r="AM34" s="4"/>
    </row>
    <row r="35" spans="2:39" s="3" customFormat="1" ht="19.5" thickBot="1">
      <c r="B35" s="123" t="s">
        <v>259</v>
      </c>
      <c r="C35" s="124"/>
      <c r="D35" s="124"/>
      <c r="E35" s="124"/>
      <c r="F35" s="128">
        <f t="shared" ref="F35:AJ35" si="6">SUM(F25:F34)</f>
        <v>133354233</v>
      </c>
      <c r="G35" s="128">
        <f t="shared" si="6"/>
        <v>133354233</v>
      </c>
      <c r="H35" s="128">
        <f t="shared" si="6"/>
        <v>0</v>
      </c>
      <c r="I35" s="128">
        <f t="shared" si="6"/>
        <v>0</v>
      </c>
      <c r="J35" s="128">
        <f t="shared" si="6"/>
        <v>0</v>
      </c>
      <c r="K35" s="128">
        <f t="shared" si="6"/>
        <v>0</v>
      </c>
      <c r="L35" s="128">
        <f t="shared" si="6"/>
        <v>0</v>
      </c>
      <c r="M35" s="128">
        <f t="shared" si="6"/>
        <v>0</v>
      </c>
      <c r="N35" s="128">
        <f t="shared" si="6"/>
        <v>0</v>
      </c>
      <c r="O35" s="128">
        <f t="shared" si="6"/>
        <v>0</v>
      </c>
      <c r="P35" s="128">
        <f t="shared" si="6"/>
        <v>0</v>
      </c>
      <c r="Q35" s="128">
        <f t="shared" si="6"/>
        <v>0</v>
      </c>
      <c r="R35" s="128">
        <f t="shared" si="6"/>
        <v>0</v>
      </c>
      <c r="S35" s="128">
        <f t="shared" si="6"/>
        <v>0</v>
      </c>
      <c r="T35" s="128">
        <f t="shared" si="6"/>
        <v>0</v>
      </c>
      <c r="U35" s="128">
        <f t="shared" si="6"/>
        <v>0</v>
      </c>
      <c r="V35" s="128">
        <f t="shared" si="6"/>
        <v>0</v>
      </c>
      <c r="W35" s="128">
        <f t="shared" si="6"/>
        <v>0</v>
      </c>
      <c r="X35" s="128">
        <f t="shared" si="6"/>
        <v>0</v>
      </c>
      <c r="Y35" s="128">
        <f t="shared" si="6"/>
        <v>0</v>
      </c>
      <c r="Z35" s="128">
        <f t="shared" si="6"/>
        <v>36005642.910000004</v>
      </c>
      <c r="AA35" s="128">
        <f t="shared" si="6"/>
        <v>0</v>
      </c>
      <c r="AB35" s="128">
        <f t="shared" si="6"/>
        <v>0</v>
      </c>
      <c r="AC35" s="128">
        <f t="shared" si="6"/>
        <v>0</v>
      </c>
      <c r="AD35" s="128">
        <f t="shared" si="6"/>
        <v>0</v>
      </c>
      <c r="AE35" s="128">
        <f t="shared" si="6"/>
        <v>0</v>
      </c>
      <c r="AF35" s="128">
        <f t="shared" si="6"/>
        <v>0</v>
      </c>
      <c r="AG35" s="128">
        <f t="shared" si="6"/>
        <v>0</v>
      </c>
      <c r="AH35" s="128">
        <f t="shared" si="6"/>
        <v>0</v>
      </c>
      <c r="AI35" s="128">
        <f t="shared" si="6"/>
        <v>0</v>
      </c>
      <c r="AJ35" s="128">
        <f t="shared" si="6"/>
        <v>0</v>
      </c>
      <c r="AK35" s="8"/>
      <c r="AL35" s="142" t="s">
        <v>277</v>
      </c>
      <c r="AM35" s="143">
        <f>+AD35</f>
        <v>0</v>
      </c>
    </row>
    <row r="36" spans="2:39" ht="18.75">
      <c r="B36" s="116" t="s">
        <v>260</v>
      </c>
      <c r="C36" s="42"/>
      <c r="D36" s="2"/>
      <c r="E36" s="2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L36" s="144" t="s">
        <v>278</v>
      </c>
      <c r="AM36" s="144">
        <f>+AE35</f>
        <v>0</v>
      </c>
    </row>
    <row r="37" spans="2:39" s="3" customFormat="1" ht="18.75">
      <c r="B37" s="115" t="s">
        <v>326</v>
      </c>
      <c r="C37" s="39"/>
      <c r="D37" s="42"/>
      <c r="E37" s="42"/>
      <c r="F37" s="130">
        <f t="shared" ref="F37:F58" si="7">SUM(G37:S37)</f>
        <v>0</v>
      </c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6"/>
      <c r="AL37" s="143" t="s">
        <v>193</v>
      </c>
      <c r="AM37" s="143">
        <f>+AM35+AM36</f>
        <v>0</v>
      </c>
    </row>
    <row r="38" spans="2:39" ht="18.75">
      <c r="B38" s="115" t="s">
        <v>327</v>
      </c>
      <c r="C38" s="39">
        <f>+'ALTERNATIVA 3 '!K26</f>
        <v>313500</v>
      </c>
      <c r="D38" s="260"/>
      <c r="E38" s="118"/>
      <c r="F38" s="130">
        <f t="shared" si="7"/>
        <v>-313500</v>
      </c>
      <c r="G38" s="126">
        <f>-C38</f>
        <v>-313500</v>
      </c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>
        <f>+G38*$X$10</f>
        <v>-115952.0505</v>
      </c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L38" s="144" t="s">
        <v>103</v>
      </c>
      <c r="AM38" s="144">
        <f>+AJ35</f>
        <v>0</v>
      </c>
    </row>
    <row r="39" spans="2:39" ht="18.75">
      <c r="B39" s="115" t="s">
        <v>261</v>
      </c>
      <c r="C39" s="39"/>
      <c r="D39" s="260"/>
      <c r="E39" s="118"/>
      <c r="F39" s="130">
        <f t="shared" si="7"/>
        <v>0</v>
      </c>
      <c r="G39" s="126">
        <f t="shared" ref="G39:G60" si="8">-C39</f>
        <v>0</v>
      </c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>
        <f t="shared" ref="Z39:Z60" si="9">+G39*$X$10</f>
        <v>0</v>
      </c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L39" s="144"/>
      <c r="AM39" s="144"/>
    </row>
    <row r="40" spans="2:39" ht="18.75">
      <c r="B40" s="115" t="s">
        <v>328</v>
      </c>
      <c r="C40" s="39">
        <f>+'ALTERNATIVA 3 '!K27</f>
        <v>311100</v>
      </c>
      <c r="D40" s="260"/>
      <c r="E40" s="118"/>
      <c r="F40" s="130">
        <f t="shared" si="7"/>
        <v>-311100</v>
      </c>
      <c r="G40" s="126">
        <f t="shared" si="8"/>
        <v>-311100</v>
      </c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>
        <f t="shared" si="9"/>
        <v>-115064.3793</v>
      </c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L40" s="144"/>
      <c r="AM40" s="227" t="e">
        <f>+AM37/AM38</f>
        <v>#DIV/0!</v>
      </c>
    </row>
    <row r="41" spans="2:39" ht="18.75">
      <c r="B41" s="115" t="s">
        <v>329</v>
      </c>
      <c r="C41" s="39"/>
      <c r="D41" s="260"/>
      <c r="E41" s="118"/>
      <c r="F41" s="130">
        <f t="shared" si="7"/>
        <v>0</v>
      </c>
      <c r="G41" s="126">
        <f t="shared" si="8"/>
        <v>0</v>
      </c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>
        <f t="shared" si="9"/>
        <v>0</v>
      </c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L41" s="144"/>
      <c r="AM41" s="144"/>
    </row>
    <row r="42" spans="2:39" ht="18.75">
      <c r="B42" s="115" t="s">
        <v>330</v>
      </c>
      <c r="C42" s="39">
        <f>+'ALTERNATIVA 3 '!K28</f>
        <v>311100</v>
      </c>
      <c r="D42" s="260"/>
      <c r="E42" s="118"/>
      <c r="F42" s="130">
        <f t="shared" si="7"/>
        <v>-311100</v>
      </c>
      <c r="G42" s="126">
        <f t="shared" si="8"/>
        <v>-311100</v>
      </c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>
        <f t="shared" si="9"/>
        <v>-115064.3793</v>
      </c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L42" s="144"/>
      <c r="AM42" s="144"/>
    </row>
    <row r="43" spans="2:39" ht="18.75">
      <c r="B43" s="115" t="s">
        <v>262</v>
      </c>
      <c r="C43" s="39"/>
      <c r="D43" s="39"/>
      <c r="E43" s="118"/>
      <c r="F43" s="130">
        <f t="shared" si="7"/>
        <v>0</v>
      </c>
      <c r="G43" s="126">
        <f t="shared" si="8"/>
        <v>0</v>
      </c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>
        <f t="shared" si="9"/>
        <v>0</v>
      </c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L43" s="144"/>
      <c r="AM43" s="144"/>
    </row>
    <row r="44" spans="2:39" ht="18.75">
      <c r="B44" s="115" t="s">
        <v>331</v>
      </c>
      <c r="C44" s="39">
        <f>+'ALTERNATIVA 3 '!K29</f>
        <v>307800</v>
      </c>
      <c r="D44" s="118"/>
      <c r="E44" s="118"/>
      <c r="F44" s="130">
        <f t="shared" si="7"/>
        <v>-307800</v>
      </c>
      <c r="G44" s="126">
        <f t="shared" si="8"/>
        <v>-307800</v>
      </c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>
        <f t="shared" si="9"/>
        <v>-113843.8314</v>
      </c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L44" s="144"/>
      <c r="AM44" s="144"/>
    </row>
    <row r="45" spans="2:39" ht="18.75">
      <c r="B45" s="115" t="s">
        <v>263</v>
      </c>
      <c r="C45" s="39"/>
      <c r="D45" s="117"/>
      <c r="E45" s="117"/>
      <c r="F45" s="130">
        <f t="shared" si="7"/>
        <v>0</v>
      </c>
      <c r="G45" s="126">
        <f t="shared" si="8"/>
        <v>0</v>
      </c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>
        <f t="shared" si="9"/>
        <v>0</v>
      </c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L45" s="144"/>
      <c r="AM45" s="144"/>
    </row>
    <row r="46" spans="2:39" ht="18.75">
      <c r="B46" s="115" t="s">
        <v>332</v>
      </c>
      <c r="C46" s="39">
        <v>306900</v>
      </c>
      <c r="D46" s="117"/>
      <c r="E46" s="117"/>
      <c r="F46" s="130">
        <f t="shared" si="7"/>
        <v>-306900</v>
      </c>
      <c r="G46" s="126">
        <f t="shared" si="8"/>
        <v>-306900</v>
      </c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>
        <f t="shared" si="9"/>
        <v>-113510.9547</v>
      </c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L46" s="144"/>
      <c r="AM46" s="144"/>
    </row>
    <row r="47" spans="2:39" ht="18.75">
      <c r="B47" s="115" t="s">
        <v>333</v>
      </c>
      <c r="C47" s="39"/>
      <c r="D47" s="117"/>
      <c r="E47" s="117"/>
      <c r="F47" s="130">
        <f t="shared" si="7"/>
        <v>0</v>
      </c>
      <c r="G47" s="126">
        <f t="shared" si="8"/>
        <v>0</v>
      </c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>
        <f t="shared" si="9"/>
        <v>0</v>
      </c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L47" s="144"/>
      <c r="AM47" s="144">
        <f>+AM35+AM36</f>
        <v>0</v>
      </c>
    </row>
    <row r="48" spans="2:39" ht="18.75">
      <c r="B48" s="115" t="s">
        <v>334</v>
      </c>
      <c r="C48" s="39">
        <v>306900</v>
      </c>
      <c r="D48" s="117"/>
      <c r="E48" s="117"/>
      <c r="F48" s="130">
        <f t="shared" si="7"/>
        <v>-306900</v>
      </c>
      <c r="G48" s="126">
        <f t="shared" si="8"/>
        <v>-306900</v>
      </c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>
        <f t="shared" si="9"/>
        <v>-113510.9547</v>
      </c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L48" s="144"/>
      <c r="AM48" s="144"/>
    </row>
    <row r="49" spans="2:39" ht="18.75">
      <c r="B49" s="115" t="s">
        <v>264</v>
      </c>
      <c r="C49" s="39"/>
      <c r="D49" s="117"/>
      <c r="E49" s="117"/>
      <c r="F49" s="130">
        <f t="shared" si="7"/>
        <v>0</v>
      </c>
      <c r="G49" s="126">
        <f t="shared" si="8"/>
        <v>0</v>
      </c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>
        <f t="shared" si="9"/>
        <v>0</v>
      </c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L49" s="144"/>
      <c r="AM49" s="144"/>
    </row>
    <row r="50" spans="2:39" ht="18.75">
      <c r="B50" s="115" t="s">
        <v>335</v>
      </c>
      <c r="C50" s="39">
        <v>409200</v>
      </c>
      <c r="D50" s="117"/>
      <c r="E50" s="117"/>
      <c r="F50" s="130">
        <f t="shared" si="7"/>
        <v>-409200</v>
      </c>
      <c r="G50" s="126">
        <f t="shared" si="8"/>
        <v>-409200</v>
      </c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>
        <f t="shared" si="9"/>
        <v>-151347.93960000001</v>
      </c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L50" s="144"/>
      <c r="AM50" s="144"/>
    </row>
    <row r="51" spans="2:39" ht="18.75">
      <c r="B51" s="115" t="s">
        <v>265</v>
      </c>
      <c r="C51" s="39"/>
      <c r="D51" s="117"/>
      <c r="E51" s="117"/>
      <c r="F51" s="130">
        <f t="shared" si="7"/>
        <v>0</v>
      </c>
      <c r="G51" s="126">
        <f t="shared" si="8"/>
        <v>0</v>
      </c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>
        <f t="shared" si="9"/>
        <v>0</v>
      </c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L51" s="144"/>
      <c r="AM51" s="144"/>
    </row>
    <row r="52" spans="2:39" ht="18.75">
      <c r="B52" s="115" t="s">
        <v>336</v>
      </c>
      <c r="C52" s="39">
        <v>408000</v>
      </c>
      <c r="D52" s="117"/>
      <c r="E52" s="117"/>
      <c r="F52" s="130">
        <f t="shared" si="7"/>
        <v>-408000</v>
      </c>
      <c r="G52" s="126">
        <f t="shared" si="8"/>
        <v>-408000</v>
      </c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>
        <f t="shared" si="9"/>
        <v>-150904.10399999999</v>
      </c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L52" s="144"/>
      <c r="AM52" s="144"/>
    </row>
    <row r="53" spans="2:39" ht="18.75">
      <c r="B53" s="115" t="s">
        <v>266</v>
      </c>
      <c r="C53" s="39"/>
      <c r="D53" s="117"/>
      <c r="E53" s="117"/>
      <c r="F53" s="130">
        <f t="shared" si="7"/>
        <v>0</v>
      </c>
      <c r="G53" s="126">
        <f t="shared" si="8"/>
        <v>0</v>
      </c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>
        <f t="shared" si="9"/>
        <v>0</v>
      </c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L53" s="144"/>
      <c r="AM53" s="144"/>
    </row>
    <row r="54" spans="2:39" ht="18.75">
      <c r="B54" s="115" t="s">
        <v>337</v>
      </c>
      <c r="C54" s="39">
        <v>407600</v>
      </c>
      <c r="D54" s="117"/>
      <c r="E54" s="117"/>
      <c r="F54" s="130">
        <f t="shared" si="7"/>
        <v>-407600</v>
      </c>
      <c r="G54" s="126">
        <f t="shared" si="8"/>
        <v>-407600</v>
      </c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>
        <f t="shared" si="9"/>
        <v>-150756.1588</v>
      </c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L54" s="144"/>
      <c r="AM54" s="144"/>
    </row>
    <row r="55" spans="2:39" ht="18.75">
      <c r="B55" s="115" t="s">
        <v>267</v>
      </c>
      <c r="C55" s="39"/>
      <c r="D55" s="117"/>
      <c r="E55" s="117"/>
      <c r="F55" s="130">
        <f t="shared" si="7"/>
        <v>0</v>
      </c>
      <c r="G55" s="126">
        <f t="shared" si="8"/>
        <v>0</v>
      </c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>
        <f t="shared" si="9"/>
        <v>0</v>
      </c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L55" s="144"/>
      <c r="AM55" s="144"/>
    </row>
    <row r="56" spans="2:39" ht="18.75">
      <c r="B56" s="115" t="s">
        <v>338</v>
      </c>
      <c r="C56" s="39">
        <v>607200</v>
      </c>
      <c r="D56" s="117"/>
      <c r="E56" s="117"/>
      <c r="F56" s="130">
        <f t="shared" si="7"/>
        <v>-607200</v>
      </c>
      <c r="G56" s="126">
        <f t="shared" si="8"/>
        <v>-607200</v>
      </c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>
        <f t="shared" si="9"/>
        <v>-224580.81359999999</v>
      </c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L56" s="144"/>
      <c r="AM56" s="144"/>
    </row>
    <row r="57" spans="2:39" ht="18.75">
      <c r="B57" s="115" t="s">
        <v>268</v>
      </c>
      <c r="C57" s="39"/>
      <c r="D57" s="117"/>
      <c r="E57" s="117"/>
      <c r="F57" s="130">
        <f t="shared" si="7"/>
        <v>0</v>
      </c>
      <c r="G57" s="126">
        <f t="shared" si="8"/>
        <v>0</v>
      </c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>
        <f t="shared" si="9"/>
        <v>0</v>
      </c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L57" s="144"/>
      <c r="AM57" s="144"/>
    </row>
    <row r="58" spans="2:39" ht="18.75">
      <c r="B58" s="115" t="s">
        <v>339</v>
      </c>
      <c r="C58" s="39">
        <v>604200</v>
      </c>
      <c r="D58" s="117"/>
      <c r="E58" s="117"/>
      <c r="F58" s="130">
        <f t="shared" si="7"/>
        <v>-604200</v>
      </c>
      <c r="G58" s="126">
        <f t="shared" si="8"/>
        <v>-604200</v>
      </c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>
        <f t="shared" si="9"/>
        <v>-223471.22459999999</v>
      </c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L58" s="144" t="s">
        <v>103</v>
      </c>
      <c r="AM58" s="144">
        <f>+AJ35</f>
        <v>0</v>
      </c>
    </row>
    <row r="59" spans="2:39" ht="18.75">
      <c r="B59" s="115" t="s">
        <v>341</v>
      </c>
      <c r="C59" s="39"/>
      <c r="D59" s="117"/>
      <c r="E59" s="117"/>
      <c r="F59" s="130">
        <f t="shared" ref="F59:F60" si="10">SUM(G59:S59)</f>
        <v>0</v>
      </c>
      <c r="G59" s="126">
        <f t="shared" si="8"/>
        <v>0</v>
      </c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>
        <f t="shared" si="9"/>
        <v>0</v>
      </c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L59" s="4"/>
      <c r="AM59" s="4"/>
    </row>
    <row r="60" spans="2:39" ht="19.5" thickBot="1">
      <c r="B60" s="115" t="s">
        <v>340</v>
      </c>
      <c r="C60" s="39">
        <v>600000</v>
      </c>
      <c r="D60" s="117"/>
      <c r="E60" s="117"/>
      <c r="F60" s="130">
        <f t="shared" si="10"/>
        <v>-600000</v>
      </c>
      <c r="G60" s="126">
        <f t="shared" si="8"/>
        <v>-600000</v>
      </c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>
        <f t="shared" si="9"/>
        <v>-221917.8</v>
      </c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L60" s="4"/>
      <c r="AM60" s="4"/>
    </row>
    <row r="61" spans="2:39" ht="19.5" thickBot="1">
      <c r="B61" s="149" t="s">
        <v>281</v>
      </c>
      <c r="C61" s="128">
        <f>SUM(C37:C60)</f>
        <v>4893500</v>
      </c>
      <c r="D61" s="128"/>
      <c r="E61" s="128"/>
      <c r="F61" s="128">
        <f t="shared" ref="F61:AJ61" si="11">SUM(F37:F60)</f>
        <v>-4893500</v>
      </c>
      <c r="G61" s="128">
        <f t="shared" si="11"/>
        <v>-4893500</v>
      </c>
      <c r="H61" s="128">
        <f t="shared" si="11"/>
        <v>0</v>
      </c>
      <c r="I61" s="128">
        <f t="shared" si="11"/>
        <v>0</v>
      </c>
      <c r="J61" s="128">
        <f t="shared" si="11"/>
        <v>0</v>
      </c>
      <c r="K61" s="128">
        <f t="shared" si="11"/>
        <v>0</v>
      </c>
      <c r="L61" s="128">
        <f t="shared" si="11"/>
        <v>0</v>
      </c>
      <c r="M61" s="128">
        <f t="shared" si="11"/>
        <v>0</v>
      </c>
      <c r="N61" s="128">
        <f t="shared" si="11"/>
        <v>0</v>
      </c>
      <c r="O61" s="128">
        <f t="shared" si="11"/>
        <v>0</v>
      </c>
      <c r="P61" s="128">
        <f t="shared" si="11"/>
        <v>0</v>
      </c>
      <c r="Q61" s="128">
        <f t="shared" si="11"/>
        <v>0</v>
      </c>
      <c r="R61" s="128">
        <f t="shared" si="11"/>
        <v>0</v>
      </c>
      <c r="S61" s="128">
        <f t="shared" si="11"/>
        <v>0</v>
      </c>
      <c r="T61" s="128">
        <f t="shared" si="11"/>
        <v>0</v>
      </c>
      <c r="U61" s="128">
        <f t="shared" si="11"/>
        <v>0</v>
      </c>
      <c r="V61" s="128">
        <f t="shared" si="11"/>
        <v>0</v>
      </c>
      <c r="W61" s="128">
        <f t="shared" si="11"/>
        <v>0</v>
      </c>
      <c r="X61" s="128">
        <f t="shared" si="11"/>
        <v>0</v>
      </c>
      <c r="Y61" s="128">
        <f t="shared" si="11"/>
        <v>0</v>
      </c>
      <c r="Z61" s="128">
        <f t="shared" si="11"/>
        <v>-1809924.5905000002</v>
      </c>
      <c r="AA61" s="128">
        <f t="shared" si="11"/>
        <v>0</v>
      </c>
      <c r="AB61" s="128">
        <f t="shared" si="11"/>
        <v>0</v>
      </c>
      <c r="AC61" s="128">
        <f t="shared" si="11"/>
        <v>0</v>
      </c>
      <c r="AD61" s="128">
        <f t="shared" si="11"/>
        <v>0</v>
      </c>
      <c r="AE61" s="128">
        <f t="shared" si="11"/>
        <v>0</v>
      </c>
      <c r="AF61" s="128">
        <f t="shared" si="11"/>
        <v>0</v>
      </c>
      <c r="AG61" s="128">
        <f t="shared" si="11"/>
        <v>0</v>
      </c>
      <c r="AH61" s="128">
        <f t="shared" si="11"/>
        <v>0</v>
      </c>
      <c r="AI61" s="128">
        <f t="shared" si="11"/>
        <v>0</v>
      </c>
      <c r="AJ61" s="129">
        <f t="shared" si="11"/>
        <v>0</v>
      </c>
      <c r="AL61" s="4"/>
      <c r="AM61" s="4"/>
    </row>
    <row r="62" spans="2:39" ht="19.5" thickBot="1">
      <c r="B62" s="116" t="s">
        <v>323</v>
      </c>
      <c r="C62" s="2"/>
      <c r="D62" s="39"/>
      <c r="E62" s="117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L62" s="4"/>
      <c r="AM62" s="4"/>
    </row>
    <row r="63" spans="2:39" s="3" customFormat="1" ht="18.75" hidden="1">
      <c r="B63" s="119" t="s">
        <v>269</v>
      </c>
      <c r="C63" s="39"/>
      <c r="D63" s="39"/>
      <c r="E63" s="118"/>
      <c r="F63" s="39"/>
      <c r="G63" s="39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39"/>
      <c r="AD63" s="117"/>
      <c r="AE63" s="117"/>
      <c r="AF63" s="117"/>
      <c r="AG63" s="117"/>
      <c r="AH63" s="117"/>
      <c r="AI63" s="117"/>
      <c r="AJ63" s="117"/>
      <c r="AK63" s="5"/>
      <c r="AL63" s="9"/>
      <c r="AM63" s="7"/>
    </row>
    <row r="64" spans="2:39" s="3" customFormat="1" ht="18.75" hidden="1">
      <c r="B64" s="119" t="s">
        <v>270</v>
      </c>
      <c r="C64" s="39"/>
      <c r="D64" s="39"/>
      <c r="E64" s="118"/>
      <c r="F64" s="39"/>
      <c r="G64" s="39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39"/>
      <c r="AD64" s="117"/>
      <c r="AE64" s="117"/>
      <c r="AF64" s="117"/>
      <c r="AG64" s="117"/>
      <c r="AH64" s="117"/>
      <c r="AI64" s="117"/>
      <c r="AJ64" s="117"/>
      <c r="AK64" s="5"/>
      <c r="AL64" s="9"/>
      <c r="AM64" s="7"/>
    </row>
    <row r="65" spans="2:39" s="3" customFormat="1" ht="18.75" hidden="1">
      <c r="B65" s="119" t="s">
        <v>271</v>
      </c>
      <c r="C65" s="117"/>
      <c r="D65" s="39"/>
      <c r="E65" s="118"/>
      <c r="F65" s="39"/>
      <c r="G65" s="39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39"/>
      <c r="AD65" s="117"/>
      <c r="AE65" s="117"/>
      <c r="AF65" s="117"/>
      <c r="AG65" s="117"/>
      <c r="AH65" s="117"/>
      <c r="AI65" s="117"/>
      <c r="AJ65" s="117"/>
      <c r="AK65" s="5"/>
      <c r="AL65" s="9"/>
      <c r="AM65" s="7"/>
    </row>
    <row r="66" spans="2:39" s="3" customFormat="1" ht="18.75" hidden="1">
      <c r="B66" s="119" t="s">
        <v>272</v>
      </c>
      <c r="C66" s="117"/>
      <c r="D66" s="39"/>
      <c r="E66" s="118"/>
      <c r="F66" s="39"/>
      <c r="G66" s="39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39"/>
      <c r="AD66" s="117"/>
      <c r="AE66" s="117"/>
      <c r="AF66" s="117"/>
      <c r="AG66" s="117"/>
      <c r="AH66" s="117"/>
      <c r="AI66" s="117"/>
      <c r="AJ66" s="117"/>
      <c r="AK66" s="5"/>
      <c r="AL66" s="9"/>
      <c r="AM66" s="7"/>
    </row>
    <row r="67" spans="2:39" s="3" customFormat="1" ht="18.75" hidden="1">
      <c r="B67" s="119" t="s">
        <v>273</v>
      </c>
      <c r="C67" s="117"/>
      <c r="D67" s="39"/>
      <c r="E67" s="118"/>
      <c r="F67" s="39"/>
      <c r="G67" s="39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39"/>
      <c r="AD67" s="117"/>
      <c r="AE67" s="117"/>
      <c r="AF67" s="117"/>
      <c r="AG67" s="117"/>
      <c r="AH67" s="117"/>
      <c r="AI67" s="117"/>
      <c r="AJ67" s="117"/>
      <c r="AK67" s="5"/>
      <c r="AL67" s="9"/>
      <c r="AM67" s="7"/>
    </row>
    <row r="68" spans="2:39" s="3" customFormat="1" ht="19.5" hidden="1" thickBot="1">
      <c r="B68" s="147" t="s">
        <v>274</v>
      </c>
      <c r="C68" s="145"/>
      <c r="D68" s="39"/>
      <c r="E68" s="118"/>
      <c r="F68" s="39"/>
      <c r="G68" s="39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39"/>
      <c r="AD68" s="117"/>
      <c r="AE68" s="117"/>
      <c r="AF68" s="117"/>
      <c r="AG68" s="117"/>
      <c r="AH68" s="117"/>
      <c r="AI68" s="117"/>
      <c r="AJ68" s="117"/>
      <c r="AK68" s="5"/>
      <c r="AL68" s="9"/>
      <c r="AM68" s="7"/>
    </row>
    <row r="69" spans="2:39" s="37" customFormat="1" ht="19.5" thickBot="1">
      <c r="B69" s="235" t="s">
        <v>324</v>
      </c>
      <c r="C69" s="129">
        <f>SUM(C63:C68)</f>
        <v>0</v>
      </c>
      <c r="D69" s="129"/>
      <c r="E69" s="129"/>
      <c r="F69" s="129">
        <f>SUM(F63:F68)</f>
        <v>0</v>
      </c>
      <c r="G69" s="129">
        <f t="shared" ref="G69:AJ69" si="12">SUM(G63:G68)</f>
        <v>0</v>
      </c>
      <c r="H69" s="129">
        <f t="shared" si="12"/>
        <v>0</v>
      </c>
      <c r="I69" s="129">
        <f t="shared" si="12"/>
        <v>0</v>
      </c>
      <c r="J69" s="129">
        <f t="shared" si="12"/>
        <v>0</v>
      </c>
      <c r="K69" s="129">
        <f t="shared" si="12"/>
        <v>0</v>
      </c>
      <c r="L69" s="129">
        <f t="shared" si="12"/>
        <v>0</v>
      </c>
      <c r="M69" s="129">
        <f t="shared" si="12"/>
        <v>0</v>
      </c>
      <c r="N69" s="129">
        <f t="shared" si="12"/>
        <v>0</v>
      </c>
      <c r="O69" s="129">
        <f t="shared" si="12"/>
        <v>0</v>
      </c>
      <c r="P69" s="129">
        <f t="shared" si="12"/>
        <v>0</v>
      </c>
      <c r="Q69" s="129">
        <f t="shared" si="12"/>
        <v>0</v>
      </c>
      <c r="R69" s="129">
        <f t="shared" si="12"/>
        <v>0</v>
      </c>
      <c r="S69" s="129">
        <f t="shared" si="12"/>
        <v>0</v>
      </c>
      <c r="T69" s="129">
        <f t="shared" si="12"/>
        <v>0</v>
      </c>
      <c r="U69" s="129">
        <f t="shared" si="12"/>
        <v>0</v>
      </c>
      <c r="V69" s="129">
        <f t="shared" si="12"/>
        <v>0</v>
      </c>
      <c r="W69" s="129">
        <f t="shared" si="12"/>
        <v>0</v>
      </c>
      <c r="X69" s="129">
        <f t="shared" si="12"/>
        <v>0</v>
      </c>
      <c r="Y69" s="129">
        <f t="shared" si="12"/>
        <v>0</v>
      </c>
      <c r="Z69" s="129">
        <f t="shared" si="12"/>
        <v>0</v>
      </c>
      <c r="AA69" s="129">
        <f t="shared" si="12"/>
        <v>0</v>
      </c>
      <c r="AB69" s="129">
        <f t="shared" si="12"/>
        <v>0</v>
      </c>
      <c r="AC69" s="129">
        <f t="shared" si="12"/>
        <v>0</v>
      </c>
      <c r="AD69" s="129">
        <f t="shared" si="12"/>
        <v>0</v>
      </c>
      <c r="AE69" s="129">
        <f t="shared" si="12"/>
        <v>0</v>
      </c>
      <c r="AF69" s="129">
        <f t="shared" si="12"/>
        <v>0</v>
      </c>
      <c r="AG69" s="129">
        <f t="shared" si="12"/>
        <v>0</v>
      </c>
      <c r="AH69" s="129">
        <f t="shared" si="12"/>
        <v>0</v>
      </c>
      <c r="AI69" s="129">
        <f t="shared" si="12"/>
        <v>0</v>
      </c>
      <c r="AJ69" s="129">
        <f t="shared" si="12"/>
        <v>0</v>
      </c>
      <c r="AK69" s="5"/>
      <c r="AL69" s="236"/>
      <c r="AM69" s="237"/>
    </row>
    <row r="70" spans="2:39" s="3" customFormat="1" ht="18.75">
      <c r="B70" s="150" t="s">
        <v>275</v>
      </c>
      <c r="C70" s="146"/>
      <c r="D70" s="39"/>
      <c r="E70" s="118"/>
      <c r="F70" s="39"/>
      <c r="G70" s="39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26"/>
      <c r="AA70" s="126"/>
      <c r="AB70" s="126"/>
      <c r="AC70" s="39"/>
      <c r="AD70" s="117"/>
      <c r="AE70" s="117"/>
      <c r="AF70" s="117"/>
      <c r="AG70" s="117"/>
      <c r="AH70" s="117"/>
      <c r="AI70" s="117"/>
      <c r="AJ70" s="117"/>
      <c r="AK70" s="5"/>
      <c r="AL70" s="9"/>
      <c r="AM70" s="7"/>
    </row>
    <row r="71" spans="2:39" s="3" customFormat="1" ht="18.75">
      <c r="B71" s="119" t="s">
        <v>276</v>
      </c>
      <c r="C71" s="39">
        <f>+'RLI ALT 1 '!D10</f>
        <v>0</v>
      </c>
      <c r="D71" s="39"/>
      <c r="E71" s="118"/>
      <c r="F71" s="39"/>
      <c r="G71" s="39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26">
        <f>+-C71*X10</f>
        <v>0</v>
      </c>
      <c r="AA71" s="126"/>
      <c r="AB71" s="126"/>
      <c r="AC71" s="39"/>
      <c r="AD71" s="117"/>
      <c r="AE71" s="117"/>
      <c r="AF71" s="117"/>
      <c r="AG71" s="117"/>
      <c r="AH71" s="117"/>
      <c r="AI71" s="117"/>
      <c r="AJ71" s="117"/>
      <c r="AK71" s="5"/>
      <c r="AL71" s="9"/>
      <c r="AM71" s="7"/>
    </row>
    <row r="72" spans="2:39" ht="19.5" thickBot="1">
      <c r="B72" s="147" t="s">
        <v>217</v>
      </c>
      <c r="C72" s="39"/>
      <c r="D72" s="121"/>
      <c r="E72" s="12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126">
        <f>-C72*X10</f>
        <v>0</v>
      </c>
      <c r="AA72" s="127"/>
      <c r="AB72" s="127"/>
      <c r="AC72" s="41"/>
      <c r="AD72" s="41"/>
      <c r="AE72" s="41"/>
      <c r="AF72" s="41"/>
      <c r="AG72" s="41"/>
      <c r="AH72" s="41"/>
      <c r="AI72" s="41"/>
      <c r="AJ72" s="41"/>
      <c r="AL72" s="4"/>
      <c r="AM72" s="4"/>
    </row>
    <row r="73" spans="2:39" s="3" customFormat="1" ht="19.5" thickBot="1">
      <c r="B73" s="149" t="s">
        <v>366</v>
      </c>
      <c r="C73" s="148"/>
      <c r="D73" s="148"/>
      <c r="E73" s="148"/>
      <c r="F73" s="128">
        <f t="shared" ref="F73:Y73" si="13">+F35+F61+F69</f>
        <v>128460733</v>
      </c>
      <c r="G73" s="128">
        <f t="shared" si="13"/>
        <v>128460733</v>
      </c>
      <c r="H73" s="128">
        <f t="shared" si="13"/>
        <v>0</v>
      </c>
      <c r="I73" s="128">
        <f t="shared" si="13"/>
        <v>0</v>
      </c>
      <c r="J73" s="128">
        <f t="shared" si="13"/>
        <v>0</v>
      </c>
      <c r="K73" s="128">
        <f t="shared" si="13"/>
        <v>0</v>
      </c>
      <c r="L73" s="128">
        <f t="shared" si="13"/>
        <v>0</v>
      </c>
      <c r="M73" s="128">
        <f t="shared" si="13"/>
        <v>0</v>
      </c>
      <c r="N73" s="128">
        <f t="shared" si="13"/>
        <v>0</v>
      </c>
      <c r="O73" s="128">
        <f t="shared" si="13"/>
        <v>0</v>
      </c>
      <c r="P73" s="128">
        <f t="shared" si="13"/>
        <v>0</v>
      </c>
      <c r="Q73" s="128">
        <f t="shared" si="13"/>
        <v>0</v>
      </c>
      <c r="R73" s="128">
        <f t="shared" si="13"/>
        <v>0</v>
      </c>
      <c r="S73" s="128">
        <f t="shared" si="13"/>
        <v>0</v>
      </c>
      <c r="T73" s="128">
        <f t="shared" si="13"/>
        <v>0</v>
      </c>
      <c r="U73" s="128">
        <f t="shared" si="13"/>
        <v>0</v>
      </c>
      <c r="V73" s="128">
        <f t="shared" si="13"/>
        <v>0</v>
      </c>
      <c r="W73" s="128">
        <f t="shared" si="13"/>
        <v>0</v>
      </c>
      <c r="X73" s="128">
        <f t="shared" si="13"/>
        <v>0</v>
      </c>
      <c r="Y73" s="128">
        <f t="shared" si="13"/>
        <v>0</v>
      </c>
      <c r="Z73" s="128">
        <f>+Z35+Z61+Z69+Z71+Z72</f>
        <v>34195718.319500007</v>
      </c>
      <c r="AA73" s="128">
        <f t="shared" ref="AA73:AJ73" si="14">+AA35+AA61+AA69</f>
        <v>0</v>
      </c>
      <c r="AB73" s="128">
        <f t="shared" si="14"/>
        <v>0</v>
      </c>
      <c r="AC73" s="128">
        <f t="shared" si="14"/>
        <v>0</v>
      </c>
      <c r="AD73" s="128">
        <f t="shared" si="14"/>
        <v>0</v>
      </c>
      <c r="AE73" s="128">
        <f t="shared" si="14"/>
        <v>0</v>
      </c>
      <c r="AF73" s="128">
        <f t="shared" si="14"/>
        <v>0</v>
      </c>
      <c r="AG73" s="128">
        <f t="shared" si="14"/>
        <v>0</v>
      </c>
      <c r="AH73" s="128">
        <f t="shared" si="14"/>
        <v>0</v>
      </c>
      <c r="AI73" s="128">
        <f t="shared" si="14"/>
        <v>0</v>
      </c>
      <c r="AJ73" s="128">
        <f t="shared" si="14"/>
        <v>0</v>
      </c>
      <c r="AK73" s="5"/>
      <c r="AL73" s="7">
        <f>SUM(AL20:AL63)</f>
        <v>0.31578947368421051</v>
      </c>
      <c r="AM73" s="7"/>
    </row>
    <row r="74" spans="2:39" ht="19.5" thickBot="1">
      <c r="B74" s="91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L74" s="4"/>
      <c r="AM74" s="4"/>
    </row>
    <row r="75" spans="2:39" ht="18.75">
      <c r="B75" s="228" t="s">
        <v>325</v>
      </c>
      <c r="C75" s="229"/>
      <c r="Z75" s="4"/>
    </row>
    <row r="76" spans="2:39" ht="18.75" hidden="1">
      <c r="B76" s="230" t="s">
        <v>269</v>
      </c>
      <c r="C76" s="231"/>
    </row>
    <row r="77" spans="2:39" ht="18.75" hidden="1">
      <c r="B77" s="230" t="s">
        <v>270</v>
      </c>
      <c r="C77" s="231"/>
    </row>
    <row r="78" spans="2:39" ht="18.75" hidden="1">
      <c r="B78" s="230" t="s">
        <v>271</v>
      </c>
      <c r="C78" s="232"/>
    </row>
    <row r="79" spans="2:39" ht="18.75" hidden="1">
      <c r="B79" s="230" t="s">
        <v>272</v>
      </c>
      <c r="C79" s="232"/>
    </row>
    <row r="80" spans="2:39" ht="18.75" hidden="1">
      <c r="B80" s="230" t="s">
        <v>273</v>
      </c>
      <c r="C80" s="232"/>
    </row>
    <row r="81" spans="2:26" ht="19.5" hidden="1" thickBot="1">
      <c r="B81" s="233" t="s">
        <v>274</v>
      </c>
      <c r="C81" s="234"/>
    </row>
    <row r="82" spans="2:26">
      <c r="I82" s="4"/>
      <c r="Z82" s="4"/>
    </row>
  </sheetData>
  <mergeCells count="26">
    <mergeCell ref="I11:S11"/>
    <mergeCell ref="B11:B15"/>
    <mergeCell ref="C11:E15"/>
    <mergeCell ref="F11:F15"/>
    <mergeCell ref="G11:G15"/>
    <mergeCell ref="H11:H15"/>
    <mergeCell ref="I13:P13"/>
    <mergeCell ref="Q13:R13"/>
    <mergeCell ref="S13:S15"/>
    <mergeCell ref="J14:L14"/>
    <mergeCell ref="M14:P14"/>
    <mergeCell ref="AF11:AG11"/>
    <mergeCell ref="T8:AH8"/>
    <mergeCell ref="T9:AC9"/>
    <mergeCell ref="AD9:AH9"/>
    <mergeCell ref="AJ9:AJ15"/>
    <mergeCell ref="U11:V11"/>
    <mergeCell ref="W11:X11"/>
    <mergeCell ref="Y11:Z11"/>
    <mergeCell ref="AA11:AB11"/>
    <mergeCell ref="AD11:AE11"/>
    <mergeCell ref="U12:V12"/>
    <mergeCell ref="W12:X12"/>
    <mergeCell ref="Y12:Z12"/>
    <mergeCell ref="AD12:AE12"/>
    <mergeCell ref="AF12:AG12"/>
  </mergeCells>
  <printOptions gridLines="1"/>
  <pageMargins left="0.78740157480314965" right="0.70866141732283472" top="0.74803149606299213" bottom="0.74803149606299213" header="0.31496062992125984" footer="0.31496062992125984"/>
  <pageSetup scale="39" orientation="landscape" r:id="rId1"/>
  <headerFooter>
    <oddFooter>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21</vt:i4>
      </vt:variant>
    </vt:vector>
  </HeadingPairs>
  <TitlesOfParts>
    <vt:vector size="51" baseType="lpstr">
      <vt:lpstr>ANALISIS</vt:lpstr>
      <vt:lpstr>ALTERNATIVA 1</vt:lpstr>
      <vt:lpstr>ALTERNATIVA 2</vt:lpstr>
      <vt:lpstr>ALTERNATIVA 3 </vt:lpstr>
      <vt:lpstr>BALANCE ALTERNATIVA 1</vt:lpstr>
      <vt:lpstr>RLI ALT 1 </vt:lpstr>
      <vt:lpstr>R14 14A ALT 1</vt:lpstr>
      <vt:lpstr>R13 14A ALT 1</vt:lpstr>
      <vt:lpstr>RREE ALT 1</vt:lpstr>
      <vt:lpstr>F-22 ALT 1 EMPRESA  </vt:lpstr>
      <vt:lpstr>F-22  CM ATL 1</vt:lpstr>
      <vt:lpstr>F-22  JC </vt:lpstr>
      <vt:lpstr>RETIRO DESPROPORCIONADO ALT 1</vt:lpstr>
      <vt:lpstr>BALANCE ALTERNATIVA 2</vt:lpstr>
      <vt:lpstr>RLI   ALT 2</vt:lpstr>
      <vt:lpstr>R14 14A ALT 2</vt:lpstr>
      <vt:lpstr>R13 14A ALT 2</vt:lpstr>
      <vt:lpstr>RREE  ALT 2</vt:lpstr>
      <vt:lpstr>F-22 ALT 2 EMPRESA</vt:lpstr>
      <vt:lpstr>F-22  CM ATL 2</vt:lpstr>
      <vt:lpstr>RETIRO DESPROPORCIONADO ALT 2 </vt:lpstr>
      <vt:lpstr>BALANCE ALTERNATIVA 3</vt:lpstr>
      <vt:lpstr>RLI   ALT 3</vt:lpstr>
      <vt:lpstr>R14 14A ALT 3</vt:lpstr>
      <vt:lpstr>R13 14A ALT 3</vt:lpstr>
      <vt:lpstr>RREE ALT 3</vt:lpstr>
      <vt:lpstr>F-22 ALT 3 EMPRESA </vt:lpstr>
      <vt:lpstr>F-22  CM ATL 3</vt:lpstr>
      <vt:lpstr>RETIRO DESPROPORCIONADO ALT 3</vt:lpstr>
      <vt:lpstr>TABLA </vt:lpstr>
      <vt:lpstr>'ALTERNATIVA 1'!Área_de_impresión</vt:lpstr>
      <vt:lpstr>'ALTERNATIVA 2'!Área_de_impresión</vt:lpstr>
      <vt:lpstr>'F-22  CM ATL 1'!Área_de_impresión</vt:lpstr>
      <vt:lpstr>'F-22  CM ATL 2'!Área_de_impresión</vt:lpstr>
      <vt:lpstr>'F-22  CM ATL 3'!Área_de_impresión</vt:lpstr>
      <vt:lpstr>'F-22  JC '!Área_de_impresión</vt:lpstr>
      <vt:lpstr>'F-22 ALT 1 EMPRESA  '!Área_de_impresión</vt:lpstr>
      <vt:lpstr>'F-22 ALT 2 EMPRESA'!Área_de_impresión</vt:lpstr>
      <vt:lpstr>'F-22 ALT 3 EMPRESA '!Área_de_impresión</vt:lpstr>
      <vt:lpstr>'R13 14A ALT 1'!Área_de_impresión</vt:lpstr>
      <vt:lpstr>'R13 14A ALT 2'!Área_de_impresión</vt:lpstr>
      <vt:lpstr>'R13 14A ALT 3'!Área_de_impresión</vt:lpstr>
      <vt:lpstr>'R14 14A ALT 1'!Área_de_impresión</vt:lpstr>
      <vt:lpstr>'R14 14A ALT 2'!Área_de_impresión</vt:lpstr>
      <vt:lpstr>'R14 14A ALT 3'!Área_de_impresión</vt:lpstr>
      <vt:lpstr>'RETIRO DESPROPORCIONADO ALT 1'!Área_de_impresión</vt:lpstr>
      <vt:lpstr>'RETIRO DESPROPORCIONADO ALT 2 '!Área_de_impresión</vt:lpstr>
      <vt:lpstr>'RETIRO DESPROPORCIONADO ALT 3'!Área_de_impresión</vt:lpstr>
      <vt:lpstr>'RREE  ALT 2'!Área_de_impresión</vt:lpstr>
      <vt:lpstr>'RREE ALT 1'!Área_de_impresión</vt:lpstr>
      <vt:lpstr>'RREE ALT 3'!Área_de_impresión</vt:lpstr>
    </vt:vector>
  </TitlesOfParts>
  <Company>Servicio de Impuestos Internos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Leonardo Hormazabal Campos</dc:creator>
  <cp:lastModifiedBy>ROBERTO</cp:lastModifiedBy>
  <dcterms:created xsi:type="dcterms:W3CDTF">2020-11-12T15:05:37Z</dcterms:created>
  <dcterms:modified xsi:type="dcterms:W3CDTF">2024-03-23T14:45:08Z</dcterms:modified>
</cp:coreProperties>
</file>